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99636278-66F6-4548-B5B5-5DDD8AC7C63F}" xr6:coauthVersionLast="46" xr6:coauthVersionMax="46" xr10:uidLastSave="{00000000-0000-0000-0000-000000000000}"/>
  <bookViews>
    <workbookView xWindow="-108" yWindow="-108" windowWidth="30936" windowHeight="16896" tabRatio="816" activeTab="8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reCoocked items" sheetId="14" r:id="rId9"/>
    <sheet name="PH Itemnames" sheetId="6" r:id="rId10"/>
    <sheet name="Config" sheetId="11" r:id="rId11"/>
    <sheet name="Compat Caffeine" sheetId="12" r:id="rId12"/>
    <sheet name="Compat FirmaLife" sheetId="13" r:id="rId13"/>
    <sheet name="Tables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4" l="1"/>
  <c r="Z4" i="14" s="1"/>
  <c r="C5" i="14"/>
  <c r="Z5" i="14" s="1"/>
  <c r="C6" i="14"/>
  <c r="Z6" i="14" s="1"/>
  <c r="C7" i="14"/>
  <c r="Z7" i="14" s="1"/>
  <c r="C8" i="14"/>
  <c r="Z8" i="14" s="1"/>
  <c r="C9" i="14"/>
  <c r="Z9" i="14" s="1"/>
  <c r="C10" i="14"/>
  <c r="Z10" i="14" s="1"/>
  <c r="C11" i="14"/>
  <c r="Z11" i="14" s="1"/>
  <c r="C12" i="14"/>
  <c r="Z12" i="14" s="1"/>
  <c r="C13" i="14"/>
  <c r="Z13" i="14" s="1"/>
  <c r="C14" i="14"/>
  <c r="Z14" i="14" s="1"/>
  <c r="C15" i="14"/>
  <c r="Z15" i="14" s="1"/>
  <c r="C16" i="14"/>
  <c r="Z16" i="14" s="1"/>
  <c r="C17" i="14"/>
  <c r="Z17" i="14" s="1"/>
  <c r="C18" i="14"/>
  <c r="Z18" i="14" s="1"/>
  <c r="C19" i="14"/>
  <c r="Z19" i="14" s="1"/>
  <c r="C20" i="14"/>
  <c r="Z20" i="14" s="1"/>
  <c r="C21" i="14"/>
  <c r="Z21" i="14" s="1"/>
  <c r="C22" i="14"/>
  <c r="Z22" i="14" s="1"/>
  <c r="C23" i="14"/>
  <c r="Z23" i="14" s="1"/>
  <c r="C24" i="14"/>
  <c r="Z24" i="14" s="1"/>
  <c r="C25" i="14"/>
  <c r="Z25" i="14" s="1"/>
  <c r="C26" i="14"/>
  <c r="Z26" i="14" s="1"/>
  <c r="C27" i="14"/>
  <c r="Z27" i="14" s="1"/>
  <c r="C28" i="14"/>
  <c r="Z28" i="14" s="1"/>
  <c r="C29" i="14"/>
  <c r="Z29" i="14" s="1"/>
  <c r="C30" i="14"/>
  <c r="Z30" i="14" s="1"/>
  <c r="C31" i="14"/>
  <c r="Z31" i="14" s="1"/>
  <c r="C32" i="14"/>
  <c r="Z32" i="14" s="1"/>
  <c r="C33" i="14"/>
  <c r="Z33" i="14" s="1"/>
  <c r="C34" i="14"/>
  <c r="Z34" i="14" s="1"/>
  <c r="C35" i="14"/>
  <c r="Z35" i="14" s="1"/>
  <c r="C36" i="14"/>
  <c r="Z36" i="14" s="1"/>
  <c r="C37" i="14"/>
  <c r="Z37" i="14" s="1"/>
  <c r="C38" i="14"/>
  <c r="Z38" i="14" s="1"/>
  <c r="C39" i="14"/>
  <c r="Z39" i="14" s="1"/>
  <c r="C40" i="14"/>
  <c r="Z40" i="14" s="1"/>
  <c r="C41" i="14"/>
  <c r="Z41" i="14" s="1"/>
  <c r="C42" i="14"/>
  <c r="Z42" i="14" s="1"/>
  <c r="C43" i="14"/>
  <c r="Z43" i="14" s="1"/>
  <c r="C44" i="14"/>
  <c r="Z44" i="14" s="1"/>
  <c r="C45" i="14"/>
  <c r="Z45" i="14" s="1"/>
  <c r="C46" i="14"/>
  <c r="Z46" i="14" s="1"/>
  <c r="C47" i="14"/>
  <c r="Z47" i="14" s="1"/>
  <c r="C48" i="14"/>
  <c r="Z48" i="14" s="1"/>
  <c r="C49" i="14"/>
  <c r="Z49" i="14" s="1"/>
  <c r="C50" i="14"/>
  <c r="Z50" i="14" s="1"/>
  <c r="C51" i="14"/>
  <c r="Z51" i="14" s="1"/>
  <c r="C52" i="14"/>
  <c r="Z52" i="14" s="1"/>
  <c r="C53" i="14"/>
  <c r="Z53" i="14" s="1"/>
  <c r="C54" i="14"/>
  <c r="Z54" i="14" s="1"/>
  <c r="C55" i="14"/>
  <c r="Z55" i="14" s="1"/>
  <c r="C56" i="14"/>
  <c r="Z56" i="14" s="1"/>
  <c r="C57" i="14"/>
  <c r="Z57" i="14" s="1"/>
  <c r="C58" i="14"/>
  <c r="Z58" i="14" s="1"/>
  <c r="C59" i="14"/>
  <c r="Z59" i="14" s="1"/>
  <c r="C60" i="14"/>
  <c r="Z60" i="14" s="1"/>
  <c r="C61" i="14"/>
  <c r="Z61" i="14" s="1"/>
  <c r="C62" i="14"/>
  <c r="Z62" i="14" s="1"/>
  <c r="C63" i="14"/>
  <c r="Z63" i="14" s="1"/>
  <c r="C64" i="14"/>
  <c r="Z64" i="14" s="1"/>
  <c r="C65" i="14"/>
  <c r="Z65" i="14" s="1"/>
  <c r="C66" i="14"/>
  <c r="Z66" i="14" s="1"/>
  <c r="C67" i="14"/>
  <c r="Z67" i="14" s="1"/>
  <c r="C68" i="14"/>
  <c r="Z68" i="14" s="1"/>
  <c r="C69" i="14"/>
  <c r="Z69" i="14" s="1"/>
  <c r="C70" i="14"/>
  <c r="Z70" i="14" s="1"/>
  <c r="C71" i="14"/>
  <c r="Z71" i="14" s="1"/>
  <c r="C72" i="14"/>
  <c r="Z72" i="14" s="1"/>
  <c r="C73" i="14"/>
  <c r="Z73" i="14" s="1"/>
  <c r="C74" i="14"/>
  <c r="Z74" i="14" s="1"/>
  <c r="C75" i="14"/>
  <c r="Z75" i="14" s="1"/>
  <c r="C76" i="14"/>
  <c r="Z76" i="14" s="1"/>
  <c r="C3" i="14"/>
  <c r="Z3" i="14" s="1"/>
  <c r="C51" i="7"/>
  <c r="Q51" i="7" s="1"/>
  <c r="W731" i="3"/>
  <c r="A173" i="1"/>
  <c r="A174" i="1"/>
  <c r="A175" i="1"/>
  <c r="L61" i="14"/>
  <c r="E75" i="14"/>
  <c r="F75" i="14"/>
  <c r="G75" i="14"/>
  <c r="H75" i="14"/>
  <c r="I75" i="14"/>
  <c r="J75" i="14"/>
  <c r="K75" i="14"/>
  <c r="L75" i="14"/>
  <c r="E74" i="14"/>
  <c r="F74" i="14"/>
  <c r="G74" i="14"/>
  <c r="H74" i="14"/>
  <c r="I74" i="14"/>
  <c r="J74" i="14"/>
  <c r="K74" i="14"/>
  <c r="L74" i="14"/>
  <c r="E73" i="14"/>
  <c r="F73" i="14"/>
  <c r="G73" i="14"/>
  <c r="H73" i="14"/>
  <c r="I73" i="14"/>
  <c r="J73" i="14"/>
  <c r="K73" i="14"/>
  <c r="L73" i="14"/>
  <c r="E72" i="14"/>
  <c r="F72" i="14"/>
  <c r="G72" i="14"/>
  <c r="H72" i="14"/>
  <c r="I72" i="14"/>
  <c r="J72" i="14"/>
  <c r="K72" i="14"/>
  <c r="L72" i="14"/>
  <c r="E71" i="14"/>
  <c r="F71" i="14"/>
  <c r="G71" i="14"/>
  <c r="H71" i="14"/>
  <c r="I71" i="14"/>
  <c r="J71" i="14"/>
  <c r="K71" i="14"/>
  <c r="L71" i="14"/>
  <c r="E70" i="14"/>
  <c r="F70" i="14"/>
  <c r="G70" i="14"/>
  <c r="H70" i="14"/>
  <c r="I70" i="14"/>
  <c r="J70" i="14"/>
  <c r="K70" i="14"/>
  <c r="L70" i="14"/>
  <c r="E69" i="14"/>
  <c r="F69" i="14"/>
  <c r="G69" i="14"/>
  <c r="H69" i="14"/>
  <c r="I69" i="14"/>
  <c r="J69" i="14"/>
  <c r="K69" i="14"/>
  <c r="L69" i="14"/>
  <c r="E68" i="14"/>
  <c r="F68" i="14"/>
  <c r="G68" i="14"/>
  <c r="H68" i="14"/>
  <c r="I68" i="14"/>
  <c r="J68" i="14"/>
  <c r="K68" i="14"/>
  <c r="L68" i="14"/>
  <c r="E67" i="14"/>
  <c r="F67" i="14"/>
  <c r="G67" i="14"/>
  <c r="H67" i="14"/>
  <c r="I67" i="14"/>
  <c r="J67" i="14"/>
  <c r="K67" i="14"/>
  <c r="L67" i="14"/>
  <c r="E66" i="14"/>
  <c r="F66" i="14"/>
  <c r="G66" i="14"/>
  <c r="H66" i="14"/>
  <c r="I66" i="14"/>
  <c r="J66" i="14"/>
  <c r="K66" i="14"/>
  <c r="L66" i="14"/>
  <c r="E65" i="14"/>
  <c r="F65" i="14"/>
  <c r="G65" i="14"/>
  <c r="H65" i="14"/>
  <c r="I65" i="14"/>
  <c r="J65" i="14"/>
  <c r="K65" i="14"/>
  <c r="L65" i="14"/>
  <c r="E64" i="14"/>
  <c r="F64" i="14"/>
  <c r="G64" i="14"/>
  <c r="H64" i="14"/>
  <c r="I64" i="14"/>
  <c r="J64" i="14"/>
  <c r="K64" i="14"/>
  <c r="L64" i="14"/>
  <c r="E62" i="14"/>
  <c r="F62" i="14"/>
  <c r="G62" i="14"/>
  <c r="H62" i="14"/>
  <c r="I62" i="14"/>
  <c r="J62" i="14"/>
  <c r="K62" i="14"/>
  <c r="L62" i="14"/>
  <c r="E61" i="14"/>
  <c r="F61" i="14"/>
  <c r="G61" i="14"/>
  <c r="H61" i="14"/>
  <c r="I61" i="14"/>
  <c r="J61" i="14"/>
  <c r="K61" i="14"/>
  <c r="E60" i="14"/>
  <c r="F60" i="14"/>
  <c r="G60" i="14"/>
  <c r="H60" i="14"/>
  <c r="I60" i="14"/>
  <c r="J60" i="14"/>
  <c r="K60" i="14"/>
  <c r="L60" i="14"/>
  <c r="E59" i="14"/>
  <c r="F59" i="14"/>
  <c r="G59" i="14"/>
  <c r="H59" i="14"/>
  <c r="I59" i="14"/>
  <c r="J59" i="14"/>
  <c r="K59" i="14"/>
  <c r="L59" i="14"/>
  <c r="E58" i="14"/>
  <c r="F58" i="14"/>
  <c r="G58" i="14"/>
  <c r="H58" i="14"/>
  <c r="I58" i="14"/>
  <c r="J58" i="14"/>
  <c r="K58" i="14"/>
  <c r="L58" i="14"/>
  <c r="E57" i="14"/>
  <c r="F57" i="14"/>
  <c r="G57" i="14"/>
  <c r="H57" i="14"/>
  <c r="I57" i="14"/>
  <c r="J57" i="14"/>
  <c r="K57" i="14"/>
  <c r="L57" i="14"/>
  <c r="E56" i="14"/>
  <c r="F56" i="14"/>
  <c r="G56" i="14"/>
  <c r="H56" i="14"/>
  <c r="I56" i="14"/>
  <c r="J56" i="14"/>
  <c r="K56" i="14"/>
  <c r="L56" i="14"/>
  <c r="E55" i="14"/>
  <c r="F55" i="14"/>
  <c r="G55" i="14"/>
  <c r="H55" i="14"/>
  <c r="I55" i="14"/>
  <c r="J55" i="14"/>
  <c r="K55" i="14"/>
  <c r="L55" i="14"/>
  <c r="E54" i="14"/>
  <c r="F54" i="14"/>
  <c r="G54" i="14"/>
  <c r="H54" i="14"/>
  <c r="I54" i="14"/>
  <c r="J54" i="14"/>
  <c r="K54" i="14"/>
  <c r="L54" i="14"/>
  <c r="E52" i="14"/>
  <c r="F52" i="14"/>
  <c r="G52" i="14"/>
  <c r="H52" i="14"/>
  <c r="I52" i="14"/>
  <c r="J52" i="14"/>
  <c r="K52" i="14"/>
  <c r="L52" i="14"/>
  <c r="E51" i="14"/>
  <c r="F51" i="14"/>
  <c r="G51" i="14"/>
  <c r="H51" i="14"/>
  <c r="I51" i="14"/>
  <c r="J51" i="14"/>
  <c r="K51" i="14"/>
  <c r="L51" i="14"/>
  <c r="E50" i="14"/>
  <c r="F50" i="14"/>
  <c r="G50" i="14"/>
  <c r="H50" i="14"/>
  <c r="I50" i="14"/>
  <c r="J50" i="14"/>
  <c r="K50" i="14"/>
  <c r="L50" i="14"/>
  <c r="E49" i="14"/>
  <c r="F49" i="14"/>
  <c r="G49" i="14"/>
  <c r="H49" i="14"/>
  <c r="I49" i="14"/>
  <c r="J49" i="14"/>
  <c r="K49" i="14"/>
  <c r="L49" i="14"/>
  <c r="E48" i="14"/>
  <c r="F48" i="14"/>
  <c r="G48" i="14"/>
  <c r="H48" i="14"/>
  <c r="I48" i="14"/>
  <c r="J48" i="14"/>
  <c r="K48" i="14"/>
  <c r="L48" i="14"/>
  <c r="E47" i="14"/>
  <c r="F47" i="14"/>
  <c r="G47" i="14"/>
  <c r="H47" i="14"/>
  <c r="I47" i="14"/>
  <c r="J47" i="14"/>
  <c r="K47" i="14"/>
  <c r="L47" i="14"/>
  <c r="E46" i="14"/>
  <c r="F46" i="14"/>
  <c r="G46" i="14"/>
  <c r="H46" i="14"/>
  <c r="I46" i="14"/>
  <c r="J46" i="14"/>
  <c r="K46" i="14"/>
  <c r="L46" i="14"/>
  <c r="E45" i="14"/>
  <c r="F45" i="14"/>
  <c r="G45" i="14"/>
  <c r="H45" i="14"/>
  <c r="I45" i="14"/>
  <c r="J45" i="14"/>
  <c r="K45" i="14"/>
  <c r="L45" i="14"/>
  <c r="E44" i="14"/>
  <c r="F44" i="14"/>
  <c r="G44" i="14"/>
  <c r="H44" i="14"/>
  <c r="I44" i="14"/>
  <c r="J44" i="14"/>
  <c r="K44" i="14"/>
  <c r="L44" i="14"/>
  <c r="E42" i="14"/>
  <c r="F42" i="14"/>
  <c r="G42" i="14"/>
  <c r="H42" i="14"/>
  <c r="I42" i="14"/>
  <c r="J42" i="14"/>
  <c r="K42" i="14"/>
  <c r="L42" i="14"/>
  <c r="E53" i="14"/>
  <c r="F53" i="14"/>
  <c r="G53" i="14"/>
  <c r="H53" i="14"/>
  <c r="I53" i="14"/>
  <c r="J53" i="14"/>
  <c r="K53" i="14"/>
  <c r="L53" i="14"/>
  <c r="E41" i="14"/>
  <c r="F41" i="14"/>
  <c r="G41" i="14"/>
  <c r="H41" i="14"/>
  <c r="I41" i="14"/>
  <c r="J41" i="14"/>
  <c r="K41" i="14"/>
  <c r="L41" i="14"/>
  <c r="E40" i="14"/>
  <c r="F40" i="14"/>
  <c r="G40" i="14"/>
  <c r="H40" i="14"/>
  <c r="I40" i="14"/>
  <c r="J40" i="14"/>
  <c r="K40" i="14"/>
  <c r="L40" i="14"/>
  <c r="E39" i="14"/>
  <c r="F39" i="14"/>
  <c r="G39" i="14"/>
  <c r="H39" i="14"/>
  <c r="I39" i="14"/>
  <c r="J39" i="14"/>
  <c r="K39" i="14"/>
  <c r="L39" i="14"/>
  <c r="E38" i="14"/>
  <c r="F38" i="14"/>
  <c r="G38" i="14"/>
  <c r="H38" i="14"/>
  <c r="I38" i="14"/>
  <c r="J38" i="14"/>
  <c r="K38" i="14"/>
  <c r="L38" i="14"/>
  <c r="E35" i="14"/>
  <c r="F35" i="14"/>
  <c r="G35" i="14"/>
  <c r="H35" i="14"/>
  <c r="I35" i="14"/>
  <c r="J35" i="14"/>
  <c r="K35" i="14"/>
  <c r="L35" i="14"/>
  <c r="E34" i="14"/>
  <c r="F34" i="14"/>
  <c r="G34" i="14"/>
  <c r="H34" i="14"/>
  <c r="I34" i="14"/>
  <c r="J34" i="14"/>
  <c r="K34" i="14"/>
  <c r="L34" i="14"/>
  <c r="E33" i="14"/>
  <c r="F33" i="14"/>
  <c r="G33" i="14"/>
  <c r="H33" i="14"/>
  <c r="I33" i="14"/>
  <c r="J33" i="14"/>
  <c r="K33" i="14"/>
  <c r="L33" i="14"/>
  <c r="E32" i="14"/>
  <c r="F32" i="14"/>
  <c r="G32" i="14"/>
  <c r="H32" i="14"/>
  <c r="I32" i="14"/>
  <c r="J32" i="14"/>
  <c r="K32" i="14"/>
  <c r="L32" i="14"/>
  <c r="E31" i="14"/>
  <c r="F31" i="14"/>
  <c r="G31" i="14"/>
  <c r="H31" i="14"/>
  <c r="I31" i="14"/>
  <c r="J31" i="14"/>
  <c r="K31" i="14"/>
  <c r="L31" i="14"/>
  <c r="E30" i="14"/>
  <c r="F30" i="14"/>
  <c r="G30" i="14"/>
  <c r="H30" i="14"/>
  <c r="I30" i="14"/>
  <c r="J30" i="14"/>
  <c r="K30" i="14"/>
  <c r="L30" i="14"/>
  <c r="E29" i="14"/>
  <c r="F29" i="14"/>
  <c r="G29" i="14"/>
  <c r="H29" i="14"/>
  <c r="I29" i="14"/>
  <c r="J29" i="14"/>
  <c r="K29" i="14"/>
  <c r="L29" i="14"/>
  <c r="E26" i="14"/>
  <c r="F26" i="14"/>
  <c r="G26" i="14"/>
  <c r="H26" i="14"/>
  <c r="I26" i="14"/>
  <c r="J26" i="14"/>
  <c r="K26" i="14"/>
  <c r="L26" i="14"/>
  <c r="E23" i="14"/>
  <c r="F23" i="14"/>
  <c r="G23" i="14"/>
  <c r="H23" i="14"/>
  <c r="I23" i="14"/>
  <c r="J23" i="14"/>
  <c r="K23" i="14"/>
  <c r="L23" i="14"/>
  <c r="E22" i="14"/>
  <c r="F22" i="14"/>
  <c r="G22" i="14"/>
  <c r="H22" i="14"/>
  <c r="I22" i="14"/>
  <c r="J22" i="14"/>
  <c r="K22" i="14"/>
  <c r="L22" i="14"/>
  <c r="E21" i="14"/>
  <c r="F21" i="14"/>
  <c r="G21" i="14"/>
  <c r="H21" i="14"/>
  <c r="I21" i="14"/>
  <c r="J21" i="14"/>
  <c r="K21" i="14"/>
  <c r="L21" i="14"/>
  <c r="E20" i="14"/>
  <c r="F20" i="14"/>
  <c r="G20" i="14"/>
  <c r="H20" i="14"/>
  <c r="I20" i="14"/>
  <c r="J20" i="14"/>
  <c r="K20" i="14"/>
  <c r="L20" i="14"/>
  <c r="E19" i="14"/>
  <c r="F19" i="14"/>
  <c r="G19" i="14"/>
  <c r="H19" i="14"/>
  <c r="I19" i="14"/>
  <c r="J19" i="14"/>
  <c r="K19" i="14"/>
  <c r="L19" i="14"/>
  <c r="E18" i="14"/>
  <c r="F18" i="14"/>
  <c r="G18" i="14"/>
  <c r="H18" i="14"/>
  <c r="I18" i="14"/>
  <c r="J18" i="14"/>
  <c r="K18" i="14"/>
  <c r="L18" i="14"/>
  <c r="E17" i="14"/>
  <c r="F17" i="14"/>
  <c r="G17" i="14"/>
  <c r="H17" i="14"/>
  <c r="I17" i="14"/>
  <c r="J17" i="14"/>
  <c r="K17" i="14"/>
  <c r="L17" i="14"/>
  <c r="E16" i="14"/>
  <c r="F16" i="14"/>
  <c r="G16" i="14"/>
  <c r="H16" i="14"/>
  <c r="I16" i="14"/>
  <c r="J16" i="14"/>
  <c r="K16" i="14"/>
  <c r="L16" i="14"/>
  <c r="E15" i="14"/>
  <c r="F15" i="14"/>
  <c r="G15" i="14"/>
  <c r="H15" i="14"/>
  <c r="I15" i="14"/>
  <c r="J15" i="14"/>
  <c r="K15" i="14"/>
  <c r="L15" i="14"/>
  <c r="E14" i="14"/>
  <c r="F14" i="14"/>
  <c r="G14" i="14"/>
  <c r="H14" i="14"/>
  <c r="I14" i="14"/>
  <c r="J14" i="14"/>
  <c r="K14" i="14"/>
  <c r="L14" i="14"/>
  <c r="E13" i="14"/>
  <c r="F13" i="14"/>
  <c r="G13" i="14"/>
  <c r="H13" i="14"/>
  <c r="I13" i="14"/>
  <c r="J13" i="14"/>
  <c r="K13" i="14"/>
  <c r="L13" i="14"/>
  <c r="E12" i="14"/>
  <c r="F12" i="14"/>
  <c r="G12" i="14"/>
  <c r="H12" i="14"/>
  <c r="I12" i="14"/>
  <c r="J12" i="14"/>
  <c r="K12" i="14"/>
  <c r="L12" i="14"/>
  <c r="E9" i="14"/>
  <c r="F9" i="14"/>
  <c r="G9" i="14"/>
  <c r="H9" i="14"/>
  <c r="I9" i="14"/>
  <c r="J9" i="14"/>
  <c r="K9" i="14"/>
  <c r="L9" i="14"/>
  <c r="E8" i="14"/>
  <c r="F8" i="14"/>
  <c r="G8" i="14"/>
  <c r="H8" i="14"/>
  <c r="I8" i="14"/>
  <c r="J8" i="14"/>
  <c r="K8" i="14"/>
  <c r="L8" i="14"/>
  <c r="E7" i="14"/>
  <c r="F7" i="14"/>
  <c r="G7" i="14"/>
  <c r="H7" i="14"/>
  <c r="I7" i="14"/>
  <c r="J7" i="14"/>
  <c r="K7" i="14"/>
  <c r="L7" i="14"/>
  <c r="E6" i="14"/>
  <c r="F6" i="14"/>
  <c r="G6" i="14"/>
  <c r="H6" i="14"/>
  <c r="I6" i="14"/>
  <c r="J6" i="14"/>
  <c r="K6" i="14"/>
  <c r="L6" i="14"/>
  <c r="E5" i="14"/>
  <c r="F5" i="14"/>
  <c r="G5" i="14"/>
  <c r="H5" i="14"/>
  <c r="I5" i="14"/>
  <c r="J5" i="14"/>
  <c r="K5" i="14"/>
  <c r="L5" i="14"/>
  <c r="E4" i="14"/>
  <c r="F4" i="14"/>
  <c r="G4" i="14"/>
  <c r="H4" i="14"/>
  <c r="I4" i="14"/>
  <c r="J4" i="14"/>
  <c r="K4" i="14"/>
  <c r="L4" i="14"/>
  <c r="E3" i="14"/>
  <c r="F3" i="14"/>
  <c r="G3" i="14"/>
  <c r="H3" i="14"/>
  <c r="I3" i="14"/>
  <c r="J3" i="14"/>
  <c r="K3" i="14"/>
  <c r="L3" i="14"/>
  <c r="E10" i="14"/>
  <c r="F10" i="14"/>
  <c r="G10" i="14"/>
  <c r="H10" i="14"/>
  <c r="I10" i="14"/>
  <c r="J10" i="14"/>
  <c r="K10" i="14"/>
  <c r="L10" i="14"/>
  <c r="E27" i="14"/>
  <c r="F27" i="14"/>
  <c r="G27" i="14"/>
  <c r="H27" i="14"/>
  <c r="I27" i="14"/>
  <c r="J27" i="14"/>
  <c r="K27" i="14"/>
  <c r="L27" i="14"/>
  <c r="E28" i="14"/>
  <c r="F28" i="14"/>
  <c r="G28" i="14"/>
  <c r="H28" i="14"/>
  <c r="I28" i="14"/>
  <c r="J28" i="14"/>
  <c r="K28" i="14"/>
  <c r="L28" i="14"/>
  <c r="E36" i="14"/>
  <c r="F36" i="14"/>
  <c r="G36" i="14"/>
  <c r="H36" i="14"/>
  <c r="I36" i="14"/>
  <c r="J36" i="14"/>
  <c r="K36" i="14"/>
  <c r="L36" i="14"/>
  <c r="E37" i="14"/>
  <c r="F37" i="14"/>
  <c r="G37" i="14"/>
  <c r="H37" i="14"/>
  <c r="I37" i="14"/>
  <c r="J37" i="14"/>
  <c r="K37" i="14"/>
  <c r="L37" i="14"/>
  <c r="E43" i="14"/>
  <c r="F43" i="14"/>
  <c r="G43" i="14"/>
  <c r="H43" i="14"/>
  <c r="I43" i="14"/>
  <c r="J43" i="14"/>
  <c r="K43" i="14"/>
  <c r="L43" i="14"/>
  <c r="E63" i="14"/>
  <c r="F63" i="14"/>
  <c r="G63" i="14"/>
  <c r="H63" i="14"/>
  <c r="I63" i="14"/>
  <c r="J63" i="14"/>
  <c r="K63" i="14"/>
  <c r="L63" i="14"/>
  <c r="E11" i="14"/>
  <c r="F11" i="14"/>
  <c r="G11" i="14"/>
  <c r="H11" i="14"/>
  <c r="I11" i="14"/>
  <c r="J11" i="14"/>
  <c r="K11" i="14"/>
  <c r="L11" i="14"/>
  <c r="E24" i="14"/>
  <c r="F24" i="14"/>
  <c r="G24" i="14"/>
  <c r="H24" i="14"/>
  <c r="I24" i="14"/>
  <c r="J24" i="14"/>
  <c r="K24" i="14"/>
  <c r="L24" i="14"/>
  <c r="E25" i="14"/>
  <c r="F25" i="14"/>
  <c r="G25" i="14"/>
  <c r="H25" i="14"/>
  <c r="I25" i="14"/>
  <c r="J25" i="14"/>
  <c r="K25" i="14"/>
  <c r="L25" i="14"/>
  <c r="L76" i="14"/>
  <c r="K76" i="14"/>
  <c r="J76" i="14"/>
  <c r="I76" i="14"/>
  <c r="H76" i="14"/>
  <c r="G76" i="14"/>
  <c r="F76" i="14"/>
  <c r="E76" i="14"/>
  <c r="N727" i="3"/>
  <c r="P727" i="3"/>
  <c r="Q727" i="3"/>
  <c r="R727" i="3"/>
  <c r="S727" i="3"/>
  <c r="T727" i="3"/>
  <c r="U727" i="3"/>
  <c r="Y727" i="3"/>
  <c r="AA727" i="3"/>
  <c r="AB727" i="3"/>
  <c r="AC727" i="3"/>
  <c r="AD727" i="3"/>
  <c r="AE727" i="3"/>
  <c r="AF727" i="3"/>
  <c r="AG727" i="3"/>
  <c r="AH727" i="3"/>
  <c r="AJ727" i="3"/>
  <c r="AK727" i="3"/>
  <c r="AL727" i="3"/>
  <c r="AM727" i="3"/>
  <c r="AN727" i="3"/>
  <c r="AO727" i="3"/>
  <c r="AP727" i="3"/>
  <c r="AQ727" i="3"/>
  <c r="AS727" i="3"/>
  <c r="AT727" i="3"/>
  <c r="AU727" i="3"/>
  <c r="AV727" i="3"/>
  <c r="AW727" i="3"/>
  <c r="AX727" i="3"/>
  <c r="AY727" i="3"/>
  <c r="AZ727" i="3"/>
  <c r="BB727" i="3"/>
  <c r="BC727" i="3"/>
  <c r="BD727" i="3"/>
  <c r="BE727" i="3"/>
  <c r="BF727" i="3"/>
  <c r="BG727" i="3"/>
  <c r="BH727" i="3"/>
  <c r="BI727" i="3"/>
  <c r="BK727" i="3"/>
  <c r="BL727" i="3"/>
  <c r="BM727" i="3"/>
  <c r="BN727" i="3"/>
  <c r="BO727" i="3"/>
  <c r="BP727" i="3"/>
  <c r="BQ727" i="3"/>
  <c r="BR727" i="3"/>
  <c r="BT727" i="3"/>
  <c r="BU727" i="3"/>
  <c r="BV727" i="3"/>
  <c r="BW727" i="3"/>
  <c r="BX727" i="3"/>
  <c r="BY727" i="3"/>
  <c r="BZ727" i="3"/>
  <c r="CA727" i="3"/>
  <c r="CC727" i="3"/>
  <c r="CD727" i="3"/>
  <c r="CE727" i="3"/>
  <c r="CF727" i="3"/>
  <c r="CG727" i="3"/>
  <c r="CH727" i="3"/>
  <c r="CI727" i="3"/>
  <c r="CJ727" i="3"/>
  <c r="CL727" i="3"/>
  <c r="CM727" i="3"/>
  <c r="CN727" i="3"/>
  <c r="CO727" i="3"/>
  <c r="CP727" i="3"/>
  <c r="CQ727" i="3"/>
  <c r="CR727" i="3"/>
  <c r="CS727" i="3"/>
  <c r="Q726" i="3"/>
  <c r="R726" i="3"/>
  <c r="S726" i="3"/>
  <c r="T726" i="3"/>
  <c r="U726" i="3"/>
  <c r="Y726" i="3"/>
  <c r="AC726" i="3"/>
  <c r="AD726" i="3"/>
  <c r="AE726" i="3"/>
  <c r="AF726" i="3"/>
  <c r="AG726" i="3"/>
  <c r="AH726" i="3"/>
  <c r="AL726" i="3"/>
  <c r="AM726" i="3"/>
  <c r="AN726" i="3"/>
  <c r="AO726" i="3"/>
  <c r="AP726" i="3"/>
  <c r="AQ726" i="3"/>
  <c r="AU726" i="3"/>
  <c r="AV726" i="3"/>
  <c r="AW726" i="3"/>
  <c r="AX726" i="3"/>
  <c r="AY726" i="3"/>
  <c r="AZ726" i="3"/>
  <c r="BD726" i="3"/>
  <c r="BE726" i="3"/>
  <c r="BF726" i="3"/>
  <c r="BG726" i="3"/>
  <c r="BH726" i="3"/>
  <c r="BI726" i="3"/>
  <c r="BM726" i="3"/>
  <c r="BN726" i="3"/>
  <c r="BO726" i="3"/>
  <c r="BP726" i="3"/>
  <c r="BQ726" i="3"/>
  <c r="BR726" i="3"/>
  <c r="BV726" i="3"/>
  <c r="BW726" i="3"/>
  <c r="BX726" i="3"/>
  <c r="BY726" i="3"/>
  <c r="BZ726" i="3"/>
  <c r="CA726" i="3"/>
  <c r="CE726" i="3"/>
  <c r="CF726" i="3"/>
  <c r="CG726" i="3"/>
  <c r="CH726" i="3"/>
  <c r="CI726" i="3"/>
  <c r="CJ726" i="3"/>
  <c r="CN726" i="3"/>
  <c r="CO726" i="3"/>
  <c r="CP726" i="3"/>
  <c r="CQ726" i="3"/>
  <c r="CR726" i="3"/>
  <c r="CS726" i="3"/>
  <c r="AI409" i="3"/>
  <c r="AJ409" i="3"/>
  <c r="AK409" i="3"/>
  <c r="AL409" i="3"/>
  <c r="AM409" i="3"/>
  <c r="AN409" i="3"/>
  <c r="AO409" i="3"/>
  <c r="AP409" i="3"/>
  <c r="AQ409" i="3"/>
  <c r="AS409" i="3"/>
  <c r="AT409" i="3"/>
  <c r="AU409" i="3"/>
  <c r="AV409" i="3"/>
  <c r="AW409" i="3"/>
  <c r="AX409" i="3"/>
  <c r="AY409" i="3"/>
  <c r="AZ409" i="3"/>
  <c r="BB409" i="3"/>
  <c r="BC409" i="3"/>
  <c r="BD409" i="3"/>
  <c r="BE409" i="3"/>
  <c r="BF409" i="3"/>
  <c r="BG409" i="3"/>
  <c r="BH409" i="3"/>
  <c r="BI409" i="3"/>
  <c r="BK409" i="3"/>
  <c r="BL409" i="3"/>
  <c r="BM409" i="3"/>
  <c r="BN409" i="3"/>
  <c r="BO409" i="3"/>
  <c r="BP409" i="3"/>
  <c r="BQ409" i="3"/>
  <c r="BR409" i="3"/>
  <c r="BT409" i="3"/>
  <c r="BU409" i="3"/>
  <c r="BV409" i="3"/>
  <c r="BW409" i="3"/>
  <c r="BX409" i="3"/>
  <c r="BY409" i="3"/>
  <c r="BZ409" i="3"/>
  <c r="CA409" i="3"/>
  <c r="CC409" i="3"/>
  <c r="CD409" i="3"/>
  <c r="CE409" i="3"/>
  <c r="CF409" i="3"/>
  <c r="CG409" i="3"/>
  <c r="CH409" i="3"/>
  <c r="CI409" i="3"/>
  <c r="CJ409" i="3"/>
  <c r="CL409" i="3"/>
  <c r="CM409" i="3"/>
  <c r="CN409" i="3"/>
  <c r="CO409" i="3"/>
  <c r="CP409" i="3"/>
  <c r="CQ409" i="3"/>
  <c r="CR409" i="3"/>
  <c r="CS409" i="3"/>
  <c r="O409" i="3"/>
  <c r="P409" i="3"/>
  <c r="Q409" i="3"/>
  <c r="R409" i="3"/>
  <c r="S409" i="3"/>
  <c r="T409" i="3"/>
  <c r="U409" i="3"/>
  <c r="X731" i="3"/>
  <c r="Y731" i="3"/>
  <c r="C82" i="7"/>
  <c r="C50" i="7"/>
  <c r="D50" i="7" s="1"/>
  <c r="C33" i="7"/>
  <c r="D33" i="7" s="1"/>
  <c r="C81" i="7"/>
  <c r="Q81" i="7" s="1"/>
  <c r="C66" i="7"/>
  <c r="Q66" i="7" s="1"/>
  <c r="C49" i="7"/>
  <c r="Q49" i="7" s="1"/>
  <c r="C32" i="7"/>
  <c r="Q32" i="7" s="1"/>
  <c r="C16" i="7"/>
  <c r="Q16" i="7" s="1"/>
  <c r="A172" i="1"/>
  <c r="A166" i="1"/>
  <c r="A167" i="1"/>
  <c r="A168" i="1"/>
  <c r="A169" i="1"/>
  <c r="A170" i="1"/>
  <c r="A171" i="1"/>
  <c r="A176" i="1"/>
  <c r="A165" i="1"/>
  <c r="H118" i="8"/>
  <c r="D117" i="8"/>
  <c r="D118" i="8"/>
  <c r="K10" i="9"/>
  <c r="J10" i="9"/>
  <c r="H117" i="8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H111" i="3"/>
  <c r="DH212" i="3"/>
  <c r="DH213" i="3"/>
  <c r="DH312" i="3"/>
  <c r="DH690" i="3"/>
  <c r="DH4" i="3"/>
  <c r="DH5" i="3"/>
  <c r="DH7" i="3"/>
  <c r="DH9" i="3"/>
  <c r="DH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98" i="1"/>
  <c r="U198" i="1"/>
  <c r="J9" i="9"/>
  <c r="U191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93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89" i="1"/>
  <c r="A189" i="1" s="1"/>
  <c r="A179" i="1"/>
  <c r="A180" i="1"/>
  <c r="A181" i="1"/>
  <c r="A182" i="1"/>
  <c r="A183" i="1"/>
  <c r="A184" i="1"/>
  <c r="A185" i="1"/>
  <c r="A186" i="1"/>
  <c r="A187" i="1"/>
  <c r="A188" i="1"/>
  <c r="A190" i="1"/>
  <c r="A191" i="1"/>
  <c r="A192" i="1"/>
  <c r="A193" i="1"/>
  <c r="A194" i="1"/>
  <c r="A195" i="1"/>
  <c r="A196" i="1"/>
  <c r="A197" i="1"/>
  <c r="A198" i="1"/>
  <c r="A199" i="1"/>
  <c r="A200" i="1"/>
  <c r="P728" i="3" s="1"/>
  <c r="A201" i="1"/>
  <c r="O728" i="3" s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178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9" i="7"/>
  <c r="Q89" i="7" s="1"/>
  <c r="C90" i="7"/>
  <c r="Q90" i="7" s="1"/>
  <c r="C91" i="7"/>
  <c r="Q91" i="7" s="1"/>
  <c r="C92" i="7"/>
  <c r="Q92" i="7" s="1"/>
  <c r="C93" i="7"/>
  <c r="Q93" i="7" s="1"/>
  <c r="C94" i="7"/>
  <c r="Q94" i="7" s="1"/>
  <c r="C88" i="7"/>
  <c r="D88" i="7" s="1"/>
  <c r="C87" i="7"/>
  <c r="Q87" i="7" s="1"/>
  <c r="C350" i="3"/>
  <c r="C84" i="7"/>
  <c r="Q84" i="7" s="1"/>
  <c r="C85" i="7"/>
  <c r="Q85" i="7" s="1"/>
  <c r="C86" i="7"/>
  <c r="Q86" i="7" s="1"/>
  <c r="C83" i="7"/>
  <c r="Q83" i="7" s="1"/>
  <c r="DE111" i="3"/>
  <c r="DE212" i="3"/>
  <c r="DE213" i="3"/>
  <c r="DE312" i="3"/>
  <c r="DE690" i="3"/>
  <c r="DE4" i="3"/>
  <c r="DE5" i="3"/>
  <c r="DE7" i="3"/>
  <c r="DE9" i="3"/>
  <c r="DE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4" i="7"/>
  <c r="Q30" i="7"/>
  <c r="Q41" i="7"/>
  <c r="Q47" i="7"/>
  <c r="Q58" i="7"/>
  <c r="Q64" i="7"/>
  <c r="Q73" i="7"/>
  <c r="Q79" i="7"/>
  <c r="C69" i="7"/>
  <c r="D69" i="7" s="1"/>
  <c r="C70" i="7"/>
  <c r="Q70" i="7" s="1"/>
  <c r="C71" i="7"/>
  <c r="Q71" i="7" s="1"/>
  <c r="C72" i="7"/>
  <c r="Q72" i="7" s="1"/>
  <c r="C74" i="7"/>
  <c r="Q74" i="7" s="1"/>
  <c r="C75" i="7"/>
  <c r="D75" i="7" s="1"/>
  <c r="C76" i="7"/>
  <c r="D76" i="7" s="1"/>
  <c r="C77" i="7"/>
  <c r="Q77" i="7" s="1"/>
  <c r="C78" i="7"/>
  <c r="Q78" i="7" s="1"/>
  <c r="C79" i="7"/>
  <c r="D79" i="7" s="1"/>
  <c r="C80" i="7"/>
  <c r="D80" i="7" s="1"/>
  <c r="D82" i="7"/>
  <c r="C68" i="7"/>
  <c r="D68" i="7" s="1"/>
  <c r="C54" i="7"/>
  <c r="Q54" i="7" s="1"/>
  <c r="C55" i="7"/>
  <c r="D55" i="7" s="1"/>
  <c r="C56" i="7"/>
  <c r="Q56" i="7" s="1"/>
  <c r="C57" i="7"/>
  <c r="Q57" i="7" s="1"/>
  <c r="C59" i="7"/>
  <c r="Q59" i="7" s="1"/>
  <c r="C60" i="7"/>
  <c r="D60" i="7" s="1"/>
  <c r="C61" i="7"/>
  <c r="Q61" i="7" s="1"/>
  <c r="C62" i="7"/>
  <c r="Q62" i="7" s="1"/>
  <c r="C63" i="7"/>
  <c r="Q63" i="7" s="1"/>
  <c r="C64" i="7"/>
  <c r="D64" i="7" s="1"/>
  <c r="C65" i="7"/>
  <c r="D65" i="7" s="1"/>
  <c r="C67" i="7"/>
  <c r="Q67" i="7" s="1"/>
  <c r="C53" i="7"/>
  <c r="D53" i="7" s="1"/>
  <c r="D7" i="7"/>
  <c r="D8" i="7"/>
  <c r="D24" i="7"/>
  <c r="D41" i="7"/>
  <c r="D58" i="7"/>
  <c r="D73" i="7"/>
  <c r="D78" i="7"/>
  <c r="C52" i="7"/>
  <c r="Q52" i="7" s="1"/>
  <c r="C36" i="7"/>
  <c r="Q36" i="7" s="1"/>
  <c r="C37" i="7"/>
  <c r="Q37" i="7" s="1"/>
  <c r="C38" i="7"/>
  <c r="Q38" i="7" s="1"/>
  <c r="C39" i="7"/>
  <c r="Q39" i="7" s="1"/>
  <c r="C40" i="7"/>
  <c r="Q40" i="7" s="1"/>
  <c r="C42" i="7"/>
  <c r="D42" i="7" s="1"/>
  <c r="C43" i="7"/>
  <c r="Q43" i="7" s="1"/>
  <c r="C44" i="7"/>
  <c r="Q44" i="7" s="1"/>
  <c r="C45" i="7"/>
  <c r="Q45" i="7" s="1"/>
  <c r="C46" i="7"/>
  <c r="Q46" i="7" s="1"/>
  <c r="C47" i="7"/>
  <c r="D47" i="7" s="1"/>
  <c r="C48" i="7"/>
  <c r="Q48" i="7" s="1"/>
  <c r="C35" i="7"/>
  <c r="Q35" i="7" s="1"/>
  <c r="C19" i="7"/>
  <c r="Q19" i="7" s="1"/>
  <c r="C20" i="7"/>
  <c r="Q20" i="7" s="1"/>
  <c r="C21" i="7"/>
  <c r="Q21" i="7" s="1"/>
  <c r="C22" i="7"/>
  <c r="Q22" i="7" s="1"/>
  <c r="C23" i="7"/>
  <c r="Q23" i="7" s="1"/>
  <c r="C25" i="7"/>
  <c r="Q25" i="7" s="1"/>
  <c r="C26" i="7"/>
  <c r="D26" i="7" s="1"/>
  <c r="C27" i="7"/>
  <c r="D27" i="7" s="1"/>
  <c r="C28" i="7"/>
  <c r="D28" i="7" s="1"/>
  <c r="C29" i="7"/>
  <c r="Q29" i="7" s="1"/>
  <c r="C30" i="7"/>
  <c r="D30" i="7" s="1"/>
  <c r="C31" i="7"/>
  <c r="Q31" i="7" s="1"/>
  <c r="C34" i="7"/>
  <c r="Q34" i="7" s="1"/>
  <c r="C18" i="7"/>
  <c r="Q18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7" i="7"/>
  <c r="Q17" i="7" s="1"/>
  <c r="C3" i="7"/>
  <c r="D3" i="7" s="1"/>
  <c r="DH7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F731" i="3"/>
  <c r="DF732" i="3" s="1"/>
  <c r="AA728" i="3"/>
  <c r="AB728" i="3"/>
  <c r="AC728" i="3"/>
  <c r="AD728" i="3"/>
  <c r="AE728" i="3"/>
  <c r="AF728" i="3"/>
  <c r="AG728" i="3"/>
  <c r="AH728" i="3"/>
  <c r="AJ728" i="3"/>
  <c r="AK728" i="3"/>
  <c r="AL728" i="3"/>
  <c r="AM728" i="3"/>
  <c r="AN728" i="3"/>
  <c r="AO728" i="3"/>
  <c r="AP728" i="3"/>
  <c r="AQ728" i="3"/>
  <c r="AS728" i="3"/>
  <c r="AT728" i="3"/>
  <c r="AU728" i="3"/>
  <c r="AV728" i="3"/>
  <c r="AW728" i="3"/>
  <c r="AX728" i="3"/>
  <c r="AY728" i="3"/>
  <c r="AZ728" i="3"/>
  <c r="BB728" i="3"/>
  <c r="BC728" i="3"/>
  <c r="BD728" i="3"/>
  <c r="BE728" i="3"/>
  <c r="BF728" i="3"/>
  <c r="BG728" i="3"/>
  <c r="BH728" i="3"/>
  <c r="BI728" i="3"/>
  <c r="BK728" i="3"/>
  <c r="BL728" i="3"/>
  <c r="BM728" i="3"/>
  <c r="BN728" i="3"/>
  <c r="BO728" i="3"/>
  <c r="BP728" i="3"/>
  <c r="BQ728" i="3"/>
  <c r="BR728" i="3"/>
  <c r="BT728" i="3"/>
  <c r="BU728" i="3"/>
  <c r="BV728" i="3"/>
  <c r="BW728" i="3"/>
  <c r="BX728" i="3"/>
  <c r="BY728" i="3"/>
  <c r="BZ728" i="3"/>
  <c r="CA728" i="3"/>
  <c r="CC728" i="3"/>
  <c r="CD728" i="3"/>
  <c r="CE728" i="3"/>
  <c r="CF728" i="3"/>
  <c r="CG728" i="3"/>
  <c r="CH728" i="3"/>
  <c r="CI728" i="3"/>
  <c r="CJ728" i="3"/>
  <c r="CL728" i="3"/>
  <c r="CM728" i="3"/>
  <c r="CN728" i="3"/>
  <c r="CO728" i="3"/>
  <c r="CP728" i="3"/>
  <c r="CQ728" i="3"/>
  <c r="CR728" i="3"/>
  <c r="CS728" i="3"/>
  <c r="Y728" i="3"/>
  <c r="U725" i="3"/>
  <c r="U728" i="3"/>
  <c r="T725" i="3"/>
  <c r="T728" i="3"/>
  <c r="S728" i="3"/>
  <c r="R728" i="3"/>
  <c r="Q728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Y7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D51" i="7" l="1"/>
  <c r="Q33" i="7"/>
  <c r="Q50" i="7"/>
  <c r="CB727" i="3"/>
  <c r="BA727" i="3"/>
  <c r="CT727" i="3"/>
  <c r="BS727" i="3"/>
  <c r="CK727" i="3"/>
  <c r="P726" i="3"/>
  <c r="O727" i="3"/>
  <c r="BJ727" i="3"/>
  <c r="AI727" i="3"/>
  <c r="AR727" i="3"/>
  <c r="CK409" i="3"/>
  <c r="CT409" i="3"/>
  <c r="BS409" i="3"/>
  <c r="AR409" i="3"/>
  <c r="BA409" i="3"/>
  <c r="CB409" i="3"/>
  <c r="BJ409" i="3"/>
  <c r="D81" i="7"/>
  <c r="D77" i="7"/>
  <c r="D49" i="7"/>
  <c r="D66" i="7"/>
  <c r="D32" i="7"/>
  <c r="D72" i="7"/>
  <c r="D16" i="7"/>
  <c r="D100" i="8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90" i="7"/>
  <c r="D89" i="7"/>
  <c r="D74" i="7"/>
  <c r="D91" i="7"/>
  <c r="D71" i="7"/>
  <c r="D70" i="7"/>
  <c r="D84" i="7"/>
  <c r="D94" i="7"/>
  <c r="D93" i="7"/>
  <c r="D92" i="7"/>
  <c r="D21" i="7"/>
  <c r="D86" i="7"/>
  <c r="D87" i="7"/>
  <c r="D85" i="7"/>
  <c r="D83" i="7"/>
  <c r="D59" i="7"/>
  <c r="Q42" i="7"/>
  <c r="D57" i="7"/>
  <c r="Q69" i="7"/>
  <c r="Q88" i="7"/>
  <c r="D56" i="7"/>
  <c r="D54" i="7"/>
  <c r="D52" i="7"/>
  <c r="Q53" i="7"/>
  <c r="D67" i="7"/>
  <c r="D39" i="7"/>
  <c r="D38" i="7"/>
  <c r="D61" i="7"/>
  <c r="D35" i="7"/>
  <c r="Q75" i="7"/>
  <c r="Q27" i="7"/>
  <c r="Q14" i="7"/>
  <c r="Q82" i="7"/>
  <c r="D11" i="7"/>
  <c r="D40" i="7"/>
  <c r="D25" i="7"/>
  <c r="D12" i="7"/>
  <c r="Q3" i="7"/>
  <c r="Q28" i="7"/>
  <c r="Q15" i="7"/>
  <c r="D37" i="7"/>
  <c r="D23" i="7"/>
  <c r="D10" i="7"/>
  <c r="Q80" i="7"/>
  <c r="Q68" i="7"/>
  <c r="Q55" i="7"/>
  <c r="Q26" i="7"/>
  <c r="D48" i="7"/>
  <c r="D36" i="7"/>
  <c r="D22" i="7"/>
  <c r="D9" i="7"/>
  <c r="Q65" i="7"/>
  <c r="D46" i="7"/>
  <c r="D34" i="7"/>
  <c r="D20" i="7"/>
  <c r="D63" i="7"/>
  <c r="D45" i="7"/>
  <c r="D31" i="7"/>
  <c r="D19" i="7"/>
  <c r="D6" i="7"/>
  <c r="Q76" i="7"/>
  <c r="D62" i="7"/>
  <c r="D44" i="7"/>
  <c r="D18" i="7"/>
  <c r="D5" i="7"/>
  <c r="D43" i="7"/>
  <c r="D29" i="7"/>
  <c r="D17" i="7"/>
  <c r="D4" i="7"/>
  <c r="Q60" i="7"/>
  <c r="CB728" i="3"/>
  <c r="BA728" i="3"/>
  <c r="BJ728" i="3"/>
  <c r="CK728" i="3"/>
  <c r="AI728" i="3"/>
  <c r="CT728" i="3"/>
  <c r="BS728" i="3"/>
  <c r="AR728" i="3"/>
  <c r="DC1" i="3"/>
  <c r="A160" i="1"/>
  <c r="I230" i="1"/>
  <c r="I229" i="1"/>
  <c r="I228" i="1"/>
  <c r="I227" i="1"/>
  <c r="C230" i="1"/>
  <c r="C229" i="1"/>
  <c r="C228" i="1"/>
  <c r="C227" i="1"/>
  <c r="E227" i="1"/>
  <c r="E228" i="1" s="1"/>
  <c r="D217" i="1"/>
  <c r="D224" i="1" s="1"/>
  <c r="AK494" i="3" s="1"/>
  <c r="D226" i="1"/>
  <c r="D225" i="1" s="1"/>
  <c r="AJ643" i="3" s="1"/>
  <c r="E226" i="1"/>
  <c r="E225" i="1" s="1"/>
  <c r="AS643" i="3" s="1"/>
  <c r="F226" i="1"/>
  <c r="F225" i="1" s="1"/>
  <c r="BB643" i="3" s="1"/>
  <c r="G226" i="1"/>
  <c r="G225" i="1" s="1"/>
  <c r="BK643" i="3" s="1"/>
  <c r="H226" i="1"/>
  <c r="H225" i="1" s="1"/>
  <c r="BT643" i="3" s="1"/>
  <c r="I226" i="1"/>
  <c r="I225" i="1" s="1"/>
  <c r="CC643" i="3" s="1"/>
  <c r="J226" i="1"/>
  <c r="J225" i="1" s="1"/>
  <c r="CL643" i="3" s="1"/>
  <c r="E215" i="1"/>
  <c r="E216" i="1" s="1"/>
  <c r="L123" i="1"/>
  <c r="CM4" i="3"/>
  <c r="CN4" i="3"/>
  <c r="CO4" i="3"/>
  <c r="CP4" i="3"/>
  <c r="CQ4" i="3"/>
  <c r="CR4" i="3"/>
  <c r="CS4" i="3"/>
  <c r="CL5" i="3"/>
  <c r="CN5" i="3"/>
  <c r="CO5" i="3"/>
  <c r="CP5" i="3"/>
  <c r="CQ5" i="3"/>
  <c r="CR5" i="3"/>
  <c r="CS5" i="3"/>
  <c r="CM6" i="3"/>
  <c r="CN6" i="3"/>
  <c r="CO6" i="3"/>
  <c r="CP6" i="3"/>
  <c r="CQ6" i="3"/>
  <c r="CR6" i="3"/>
  <c r="CS6" i="3"/>
  <c r="CL7" i="3"/>
  <c r="CM7" i="3"/>
  <c r="CN7" i="3"/>
  <c r="CO7" i="3"/>
  <c r="CP7" i="3"/>
  <c r="CQ7" i="3"/>
  <c r="CR7" i="3"/>
  <c r="CS7" i="3"/>
  <c r="CL8" i="3"/>
  <c r="CO8" i="3"/>
  <c r="CP8" i="3"/>
  <c r="CQ8" i="3"/>
  <c r="CR8" i="3"/>
  <c r="CS8" i="3"/>
  <c r="CL9" i="3"/>
  <c r="CM9" i="3"/>
  <c r="CN9" i="3"/>
  <c r="CP9" i="3"/>
  <c r="CQ9" i="3"/>
  <c r="CR9" i="3"/>
  <c r="CS9" i="3"/>
  <c r="CL10" i="3"/>
  <c r="CM10" i="3"/>
  <c r="CN10" i="3"/>
  <c r="CO10" i="3"/>
  <c r="CP10" i="3"/>
  <c r="CQ10" i="3"/>
  <c r="CR10" i="3"/>
  <c r="CS10" i="3"/>
  <c r="CL11" i="3"/>
  <c r="CN11" i="3"/>
  <c r="CO11" i="3"/>
  <c r="CP11" i="3"/>
  <c r="CQ11" i="3"/>
  <c r="CR11" i="3"/>
  <c r="CS11" i="3"/>
  <c r="CL12" i="3"/>
  <c r="CN12" i="3"/>
  <c r="CO12" i="3"/>
  <c r="CP12" i="3"/>
  <c r="CR12" i="3"/>
  <c r="CS12" i="3"/>
  <c r="CL13" i="3"/>
  <c r="CM13" i="3"/>
  <c r="CN13" i="3"/>
  <c r="CO13" i="3"/>
  <c r="CP13" i="3"/>
  <c r="CQ13" i="3"/>
  <c r="CR13" i="3"/>
  <c r="CS13" i="3"/>
  <c r="CL14" i="3"/>
  <c r="CM14" i="3"/>
  <c r="CN14" i="3"/>
  <c r="CO14" i="3"/>
  <c r="CP14" i="3"/>
  <c r="CQ14" i="3"/>
  <c r="CR14" i="3"/>
  <c r="CS14" i="3"/>
  <c r="CL15" i="3"/>
  <c r="CM15" i="3"/>
  <c r="CN15" i="3"/>
  <c r="CO15" i="3"/>
  <c r="CP15" i="3"/>
  <c r="CQ15" i="3"/>
  <c r="CR15" i="3"/>
  <c r="CS15" i="3"/>
  <c r="CL16" i="3"/>
  <c r="CM16" i="3"/>
  <c r="CN16" i="3"/>
  <c r="CO16" i="3"/>
  <c r="CP16" i="3"/>
  <c r="CQ16" i="3"/>
  <c r="CR16" i="3"/>
  <c r="CS16" i="3"/>
  <c r="CL17" i="3"/>
  <c r="CM17" i="3"/>
  <c r="CN17" i="3"/>
  <c r="CO17" i="3"/>
  <c r="CP17" i="3"/>
  <c r="CQ17" i="3"/>
  <c r="CR17" i="3"/>
  <c r="CS17" i="3"/>
  <c r="CM18" i="3"/>
  <c r="CN18" i="3"/>
  <c r="CO18" i="3"/>
  <c r="CP18" i="3"/>
  <c r="CQ18" i="3"/>
  <c r="CR18" i="3"/>
  <c r="CS18" i="3"/>
  <c r="CL19" i="3"/>
  <c r="CM19" i="3"/>
  <c r="CN19" i="3"/>
  <c r="CO19" i="3"/>
  <c r="CP19" i="3"/>
  <c r="CQ19" i="3"/>
  <c r="CR19" i="3"/>
  <c r="CS19" i="3"/>
  <c r="CL20" i="3"/>
  <c r="CM20" i="3"/>
  <c r="CN20" i="3"/>
  <c r="CO20" i="3"/>
  <c r="CP20" i="3"/>
  <c r="CQ20" i="3"/>
  <c r="CR20" i="3"/>
  <c r="CS20" i="3"/>
  <c r="CL21" i="3"/>
  <c r="CN21" i="3"/>
  <c r="CO21" i="3"/>
  <c r="CP21" i="3"/>
  <c r="CQ21" i="3"/>
  <c r="CR21" i="3"/>
  <c r="CS21" i="3"/>
  <c r="CL22" i="3"/>
  <c r="CM22" i="3"/>
  <c r="CN22" i="3"/>
  <c r="CO22" i="3"/>
  <c r="CP22" i="3"/>
  <c r="CQ22" i="3"/>
  <c r="CR22" i="3"/>
  <c r="CS22" i="3"/>
  <c r="CL23" i="3"/>
  <c r="CM23" i="3"/>
  <c r="CN23" i="3"/>
  <c r="CO23" i="3"/>
  <c r="CP23" i="3"/>
  <c r="CQ23" i="3"/>
  <c r="CR23" i="3"/>
  <c r="CS23" i="3"/>
  <c r="CL24" i="3"/>
  <c r="CM24" i="3"/>
  <c r="CN24" i="3"/>
  <c r="CO24" i="3"/>
  <c r="CP24" i="3"/>
  <c r="CQ24" i="3"/>
  <c r="CR24" i="3"/>
  <c r="CS24" i="3"/>
  <c r="CL25" i="3"/>
  <c r="CM25" i="3"/>
  <c r="CN25" i="3"/>
  <c r="CO25" i="3"/>
  <c r="CP25" i="3"/>
  <c r="CQ25" i="3"/>
  <c r="CR25" i="3"/>
  <c r="CS25" i="3"/>
  <c r="CL26" i="3"/>
  <c r="CM26" i="3"/>
  <c r="CN26" i="3"/>
  <c r="CO26" i="3"/>
  <c r="CP26" i="3"/>
  <c r="CQ26" i="3"/>
  <c r="CR26" i="3"/>
  <c r="CS26" i="3"/>
  <c r="CL27" i="3"/>
  <c r="CM27" i="3"/>
  <c r="CN27" i="3"/>
  <c r="CO27" i="3"/>
  <c r="CP27" i="3"/>
  <c r="CQ27" i="3"/>
  <c r="CR27" i="3"/>
  <c r="CS27" i="3"/>
  <c r="CL28" i="3"/>
  <c r="CM28" i="3"/>
  <c r="CN28" i="3"/>
  <c r="CO28" i="3"/>
  <c r="CP28" i="3"/>
  <c r="CQ28" i="3"/>
  <c r="CR28" i="3"/>
  <c r="CS28" i="3"/>
  <c r="CL29" i="3"/>
  <c r="CM29" i="3"/>
  <c r="CN29" i="3"/>
  <c r="CO29" i="3"/>
  <c r="CP29" i="3"/>
  <c r="CQ29" i="3"/>
  <c r="CR29" i="3"/>
  <c r="CS29" i="3"/>
  <c r="CM30" i="3"/>
  <c r="CN30" i="3"/>
  <c r="CO30" i="3"/>
  <c r="CP30" i="3"/>
  <c r="CQ30" i="3"/>
  <c r="CR30" i="3"/>
  <c r="CS30" i="3"/>
  <c r="CL31" i="3"/>
  <c r="CM31" i="3"/>
  <c r="CN31" i="3"/>
  <c r="CO31" i="3"/>
  <c r="CP31" i="3"/>
  <c r="CQ31" i="3"/>
  <c r="CR31" i="3"/>
  <c r="CS31" i="3"/>
  <c r="CL32" i="3"/>
  <c r="CM32" i="3"/>
  <c r="CN32" i="3"/>
  <c r="CO32" i="3"/>
  <c r="CP32" i="3"/>
  <c r="CQ32" i="3"/>
  <c r="CR32" i="3"/>
  <c r="CS32" i="3"/>
  <c r="CL33" i="3"/>
  <c r="CM33" i="3"/>
  <c r="CO33" i="3"/>
  <c r="CP33" i="3"/>
  <c r="CQ33" i="3"/>
  <c r="CR33" i="3"/>
  <c r="CS33" i="3"/>
  <c r="CL34" i="3"/>
  <c r="CM34" i="3"/>
  <c r="CN34" i="3"/>
  <c r="CO34" i="3"/>
  <c r="CP34" i="3"/>
  <c r="CQ34" i="3"/>
  <c r="CR34" i="3"/>
  <c r="CS34" i="3"/>
  <c r="CL35" i="3"/>
  <c r="CM35" i="3"/>
  <c r="CO35" i="3"/>
  <c r="CP35" i="3"/>
  <c r="CQ35" i="3"/>
  <c r="CR35" i="3"/>
  <c r="CS35" i="3"/>
  <c r="CL36" i="3"/>
  <c r="CM36" i="3"/>
  <c r="CN36" i="3"/>
  <c r="CO36" i="3"/>
  <c r="CP36" i="3"/>
  <c r="CQ36" i="3"/>
  <c r="CR36" i="3"/>
  <c r="CS36" i="3"/>
  <c r="CL37" i="3"/>
  <c r="CM37" i="3"/>
  <c r="CN37" i="3"/>
  <c r="CO37" i="3"/>
  <c r="CP37" i="3"/>
  <c r="CQ37" i="3"/>
  <c r="CR37" i="3"/>
  <c r="CS37" i="3"/>
  <c r="CM38" i="3"/>
  <c r="CN38" i="3"/>
  <c r="CO38" i="3"/>
  <c r="CP38" i="3"/>
  <c r="CQ38" i="3"/>
  <c r="CR38" i="3"/>
  <c r="CS38" i="3"/>
  <c r="CM39" i="3"/>
  <c r="CN39" i="3"/>
  <c r="CO39" i="3"/>
  <c r="CP39" i="3"/>
  <c r="CQ39" i="3"/>
  <c r="CR39" i="3"/>
  <c r="CS39" i="3"/>
  <c r="CL40" i="3"/>
  <c r="CN40" i="3"/>
  <c r="CO40" i="3"/>
  <c r="CP40" i="3"/>
  <c r="CQ40" i="3"/>
  <c r="CR40" i="3"/>
  <c r="CS40" i="3"/>
  <c r="CL41" i="3"/>
  <c r="CM41" i="3"/>
  <c r="CO41" i="3"/>
  <c r="CP41" i="3"/>
  <c r="CQ41" i="3"/>
  <c r="CR41" i="3"/>
  <c r="CS41" i="3"/>
  <c r="CL42" i="3"/>
  <c r="CM42" i="3"/>
  <c r="CN42" i="3"/>
  <c r="CO42" i="3"/>
  <c r="CP42" i="3"/>
  <c r="CQ42" i="3"/>
  <c r="CR42" i="3"/>
  <c r="CS42" i="3"/>
  <c r="CL43" i="3"/>
  <c r="CM43" i="3"/>
  <c r="CN43" i="3"/>
  <c r="CO43" i="3"/>
  <c r="CP43" i="3"/>
  <c r="CQ43" i="3"/>
  <c r="CR43" i="3"/>
  <c r="CS43" i="3"/>
  <c r="CL44" i="3"/>
  <c r="CM44" i="3"/>
  <c r="CO44" i="3"/>
  <c r="CP44" i="3"/>
  <c r="CQ44" i="3"/>
  <c r="CR44" i="3"/>
  <c r="CS44" i="3"/>
  <c r="CL45" i="3"/>
  <c r="CM45" i="3"/>
  <c r="CO45" i="3"/>
  <c r="CP45" i="3"/>
  <c r="CQ45" i="3"/>
  <c r="CR45" i="3"/>
  <c r="CS45" i="3"/>
  <c r="CL46" i="3"/>
  <c r="CM46" i="3"/>
  <c r="CP46" i="3"/>
  <c r="CQ46" i="3"/>
  <c r="CR46" i="3"/>
  <c r="CS46" i="3"/>
  <c r="CL47" i="3"/>
  <c r="CM47" i="3"/>
  <c r="CN47" i="3"/>
  <c r="CO47" i="3"/>
  <c r="CP47" i="3"/>
  <c r="CQ47" i="3"/>
  <c r="CR47" i="3"/>
  <c r="CS47" i="3"/>
  <c r="CL48" i="3"/>
  <c r="CN48" i="3"/>
  <c r="CO48" i="3"/>
  <c r="CP48" i="3"/>
  <c r="CQ48" i="3"/>
  <c r="CR48" i="3"/>
  <c r="CS48" i="3"/>
  <c r="CL49" i="3"/>
  <c r="CM49" i="3"/>
  <c r="CN49" i="3"/>
  <c r="CO49" i="3"/>
  <c r="CP49" i="3"/>
  <c r="CQ49" i="3"/>
  <c r="CR49" i="3"/>
  <c r="CS49" i="3"/>
  <c r="CL50" i="3"/>
  <c r="CM50" i="3"/>
  <c r="CN50" i="3"/>
  <c r="CO50" i="3"/>
  <c r="CP50" i="3"/>
  <c r="CQ50" i="3"/>
  <c r="CR50" i="3"/>
  <c r="CS50" i="3"/>
  <c r="CM51" i="3"/>
  <c r="CN51" i="3"/>
  <c r="CO51" i="3"/>
  <c r="CP51" i="3"/>
  <c r="CQ51" i="3"/>
  <c r="CR51" i="3"/>
  <c r="CS51" i="3"/>
  <c r="CM52" i="3"/>
  <c r="CN52" i="3"/>
  <c r="CO52" i="3"/>
  <c r="CP52" i="3"/>
  <c r="CQ52" i="3"/>
  <c r="CR52" i="3"/>
  <c r="CS52" i="3"/>
  <c r="CL53" i="3"/>
  <c r="CM53" i="3"/>
  <c r="CN53" i="3"/>
  <c r="CP53" i="3"/>
  <c r="CQ53" i="3"/>
  <c r="CR53" i="3"/>
  <c r="CS53" i="3"/>
  <c r="CL54" i="3"/>
  <c r="CN54" i="3"/>
  <c r="CO54" i="3"/>
  <c r="CP54" i="3"/>
  <c r="CQ54" i="3"/>
  <c r="CR54" i="3"/>
  <c r="CS54" i="3"/>
  <c r="CL55" i="3"/>
  <c r="CN55" i="3"/>
  <c r="CO55" i="3"/>
  <c r="CP55" i="3"/>
  <c r="CQ55" i="3"/>
  <c r="CR55" i="3"/>
  <c r="CS55" i="3"/>
  <c r="CN56" i="3"/>
  <c r="CO56" i="3"/>
  <c r="CP56" i="3"/>
  <c r="CQ56" i="3"/>
  <c r="CR56" i="3"/>
  <c r="CS56" i="3"/>
  <c r="CL57" i="3"/>
  <c r="CM57" i="3"/>
  <c r="CN57" i="3"/>
  <c r="CO57" i="3"/>
  <c r="CP57" i="3"/>
  <c r="CQ57" i="3"/>
  <c r="CR57" i="3"/>
  <c r="CS57" i="3"/>
  <c r="CL58" i="3"/>
  <c r="CM58" i="3"/>
  <c r="CN58" i="3"/>
  <c r="CO58" i="3"/>
  <c r="CP58" i="3"/>
  <c r="CQ58" i="3"/>
  <c r="CR58" i="3"/>
  <c r="CS58" i="3"/>
  <c r="CL59" i="3"/>
  <c r="CM59" i="3"/>
  <c r="CN59" i="3"/>
  <c r="CO59" i="3"/>
  <c r="CP59" i="3"/>
  <c r="CQ59" i="3"/>
  <c r="CR59" i="3"/>
  <c r="CS59" i="3"/>
  <c r="CN60" i="3"/>
  <c r="CO60" i="3"/>
  <c r="CP60" i="3"/>
  <c r="CQ60" i="3"/>
  <c r="CR60" i="3"/>
  <c r="CS60" i="3"/>
  <c r="CL61" i="3"/>
  <c r="CM61" i="3"/>
  <c r="CN61" i="3"/>
  <c r="CO61" i="3"/>
  <c r="CP61" i="3"/>
  <c r="CQ61" i="3"/>
  <c r="CR61" i="3"/>
  <c r="CS61" i="3"/>
  <c r="CL62" i="3"/>
  <c r="CM62" i="3"/>
  <c r="CN62" i="3"/>
  <c r="CO62" i="3"/>
  <c r="CP62" i="3"/>
  <c r="CQ62" i="3"/>
  <c r="CR62" i="3"/>
  <c r="CS62" i="3"/>
  <c r="CL63" i="3"/>
  <c r="CN63" i="3"/>
  <c r="CO63" i="3"/>
  <c r="CP63" i="3"/>
  <c r="CQ63" i="3"/>
  <c r="CR63" i="3"/>
  <c r="CS63" i="3"/>
  <c r="CL64" i="3"/>
  <c r="CM64" i="3"/>
  <c r="CN64" i="3"/>
  <c r="CO64" i="3"/>
  <c r="CP64" i="3"/>
  <c r="CQ64" i="3"/>
  <c r="CR64" i="3"/>
  <c r="CS64" i="3"/>
  <c r="CL65" i="3"/>
  <c r="CM65" i="3"/>
  <c r="CN65" i="3"/>
  <c r="CO65" i="3"/>
  <c r="CP65" i="3"/>
  <c r="CQ65" i="3"/>
  <c r="CR65" i="3"/>
  <c r="CS65" i="3"/>
  <c r="CM66" i="3"/>
  <c r="CN66" i="3"/>
  <c r="CO66" i="3"/>
  <c r="CP66" i="3"/>
  <c r="CQ66" i="3"/>
  <c r="CR66" i="3"/>
  <c r="CS66" i="3"/>
  <c r="CM67" i="3"/>
  <c r="CN67" i="3"/>
  <c r="CO67" i="3"/>
  <c r="CP67" i="3"/>
  <c r="CQ67" i="3"/>
  <c r="CR67" i="3"/>
  <c r="CS67" i="3"/>
  <c r="CN68" i="3"/>
  <c r="CO68" i="3"/>
  <c r="CP68" i="3"/>
  <c r="CQ68" i="3"/>
  <c r="CR68" i="3"/>
  <c r="CS68" i="3"/>
  <c r="CL69" i="3"/>
  <c r="CM69" i="3"/>
  <c r="CN69" i="3"/>
  <c r="CP69" i="3"/>
  <c r="CQ69" i="3"/>
  <c r="CR69" i="3"/>
  <c r="CS69" i="3"/>
  <c r="CL70" i="3"/>
  <c r="CM70" i="3"/>
  <c r="CN70" i="3"/>
  <c r="CO70" i="3"/>
  <c r="CP70" i="3"/>
  <c r="CQ70" i="3"/>
  <c r="CR70" i="3"/>
  <c r="CS70" i="3"/>
  <c r="CL71" i="3"/>
  <c r="CM71" i="3"/>
  <c r="CN71" i="3"/>
  <c r="CO71" i="3"/>
  <c r="CP71" i="3"/>
  <c r="CQ71" i="3"/>
  <c r="CR71" i="3"/>
  <c r="CS71" i="3"/>
  <c r="CL72" i="3"/>
  <c r="CM72" i="3"/>
  <c r="CN72" i="3"/>
  <c r="CO72" i="3"/>
  <c r="CP72" i="3"/>
  <c r="CQ72" i="3"/>
  <c r="CR72" i="3"/>
  <c r="CS72" i="3"/>
  <c r="CL73" i="3"/>
  <c r="CM73" i="3"/>
  <c r="CN73" i="3"/>
  <c r="CO73" i="3"/>
  <c r="CP73" i="3"/>
  <c r="CQ73" i="3"/>
  <c r="CR73" i="3"/>
  <c r="CS73" i="3"/>
  <c r="CL74" i="3"/>
  <c r="CM74" i="3"/>
  <c r="CN74" i="3"/>
  <c r="CO74" i="3"/>
  <c r="CP74" i="3"/>
  <c r="CQ74" i="3"/>
  <c r="CR74" i="3"/>
  <c r="CS74" i="3"/>
  <c r="CL75" i="3"/>
  <c r="CN75" i="3"/>
  <c r="CO75" i="3"/>
  <c r="CP75" i="3"/>
  <c r="CQ75" i="3"/>
  <c r="CR75" i="3"/>
  <c r="CS75" i="3"/>
  <c r="CM76" i="3"/>
  <c r="CN76" i="3"/>
  <c r="CO76" i="3"/>
  <c r="CP76" i="3"/>
  <c r="CQ76" i="3"/>
  <c r="CR76" i="3"/>
  <c r="CS76" i="3"/>
  <c r="CL77" i="3"/>
  <c r="CN77" i="3"/>
  <c r="CO77" i="3"/>
  <c r="CP77" i="3"/>
  <c r="CQ77" i="3"/>
  <c r="CR77" i="3"/>
  <c r="CS77" i="3"/>
  <c r="CL78" i="3"/>
  <c r="CM78" i="3"/>
  <c r="CN78" i="3"/>
  <c r="CO78" i="3"/>
  <c r="CP78" i="3"/>
  <c r="CQ78" i="3"/>
  <c r="CR78" i="3"/>
  <c r="CS78" i="3"/>
  <c r="CL79" i="3"/>
  <c r="CM79" i="3"/>
  <c r="CN79" i="3"/>
  <c r="CO79" i="3"/>
  <c r="CP79" i="3"/>
  <c r="CQ79" i="3"/>
  <c r="CR79" i="3"/>
  <c r="CS79" i="3"/>
  <c r="CL80" i="3"/>
  <c r="CM80" i="3"/>
  <c r="CN80" i="3"/>
  <c r="CO80" i="3"/>
  <c r="CP80" i="3"/>
  <c r="CQ80" i="3"/>
  <c r="CR80" i="3"/>
  <c r="CS80" i="3"/>
  <c r="CL81" i="3"/>
  <c r="CM81" i="3"/>
  <c r="CN81" i="3"/>
  <c r="CO81" i="3"/>
  <c r="CP81" i="3"/>
  <c r="CQ81" i="3"/>
  <c r="CR81" i="3"/>
  <c r="CS81" i="3"/>
  <c r="CL82" i="3"/>
  <c r="CM82" i="3"/>
  <c r="CN82" i="3"/>
  <c r="CO82" i="3"/>
  <c r="CP82" i="3"/>
  <c r="CQ82" i="3"/>
  <c r="CR82" i="3"/>
  <c r="CS82" i="3"/>
  <c r="CL83" i="3"/>
  <c r="CM83" i="3"/>
  <c r="CN83" i="3"/>
  <c r="CP83" i="3"/>
  <c r="CQ83" i="3"/>
  <c r="CR83" i="3"/>
  <c r="CS83" i="3"/>
  <c r="CM84" i="3"/>
  <c r="CN84" i="3"/>
  <c r="CO84" i="3"/>
  <c r="CP84" i="3"/>
  <c r="CQ84" i="3"/>
  <c r="CR84" i="3"/>
  <c r="CS84" i="3"/>
  <c r="CM85" i="3"/>
  <c r="CN85" i="3"/>
  <c r="CO85" i="3"/>
  <c r="CP85" i="3"/>
  <c r="CQ85" i="3"/>
  <c r="CR85" i="3"/>
  <c r="CS85" i="3"/>
  <c r="CL86" i="3"/>
  <c r="CM86" i="3"/>
  <c r="CN86" i="3"/>
  <c r="CO86" i="3"/>
  <c r="CP86" i="3"/>
  <c r="CQ86" i="3"/>
  <c r="CR86" i="3"/>
  <c r="CS86" i="3"/>
  <c r="CL87" i="3"/>
  <c r="CM87" i="3"/>
  <c r="CN87" i="3"/>
  <c r="CP87" i="3"/>
  <c r="CQ87" i="3"/>
  <c r="CR87" i="3"/>
  <c r="CS87" i="3"/>
  <c r="CL88" i="3"/>
  <c r="CM88" i="3"/>
  <c r="CO88" i="3"/>
  <c r="CP88" i="3"/>
  <c r="CQ88" i="3"/>
  <c r="CR88" i="3"/>
  <c r="CS88" i="3"/>
  <c r="CL89" i="3"/>
  <c r="CM89" i="3"/>
  <c r="CN89" i="3"/>
  <c r="CO89" i="3"/>
  <c r="CP89" i="3"/>
  <c r="CQ89" i="3"/>
  <c r="CR89" i="3"/>
  <c r="CS89" i="3"/>
  <c r="CL90" i="3"/>
  <c r="CM90" i="3"/>
  <c r="CN90" i="3"/>
  <c r="CO90" i="3"/>
  <c r="CP90" i="3"/>
  <c r="CQ90" i="3"/>
  <c r="CR90" i="3"/>
  <c r="CS90" i="3"/>
  <c r="CM91" i="3"/>
  <c r="CN91" i="3"/>
  <c r="CO91" i="3"/>
  <c r="CP91" i="3"/>
  <c r="CQ91" i="3"/>
  <c r="CR91" i="3"/>
  <c r="CS91" i="3"/>
  <c r="CL92" i="3"/>
  <c r="CM92" i="3"/>
  <c r="CN92" i="3"/>
  <c r="CP92" i="3"/>
  <c r="CQ92" i="3"/>
  <c r="CR92" i="3"/>
  <c r="CS92" i="3"/>
  <c r="CL93" i="3"/>
  <c r="CM93" i="3"/>
  <c r="CN93" i="3"/>
  <c r="CP93" i="3"/>
  <c r="CQ93" i="3"/>
  <c r="CR93" i="3"/>
  <c r="CS93" i="3"/>
  <c r="CL94" i="3"/>
  <c r="CM94" i="3"/>
  <c r="CN94" i="3"/>
  <c r="CO94" i="3"/>
  <c r="CP94" i="3"/>
  <c r="CQ94" i="3"/>
  <c r="CR94" i="3"/>
  <c r="CS94" i="3"/>
  <c r="CL95" i="3"/>
  <c r="CM95" i="3"/>
  <c r="CN95" i="3"/>
  <c r="CO95" i="3"/>
  <c r="CP95" i="3"/>
  <c r="CQ95" i="3"/>
  <c r="CR95" i="3"/>
  <c r="CS95" i="3"/>
  <c r="CL96" i="3"/>
  <c r="CM96" i="3"/>
  <c r="CN96" i="3"/>
  <c r="CO96" i="3"/>
  <c r="CP96" i="3"/>
  <c r="CQ96" i="3"/>
  <c r="CR96" i="3"/>
  <c r="CS96" i="3"/>
  <c r="CL97" i="3"/>
  <c r="CN97" i="3"/>
  <c r="CO97" i="3"/>
  <c r="CP97" i="3"/>
  <c r="CQ97" i="3"/>
  <c r="CR97" i="3"/>
  <c r="CS97" i="3"/>
  <c r="CL98" i="3"/>
  <c r="CN98" i="3"/>
  <c r="CO98" i="3"/>
  <c r="CP98" i="3"/>
  <c r="CQ98" i="3"/>
  <c r="CR98" i="3"/>
  <c r="CS98" i="3"/>
  <c r="CL99" i="3"/>
  <c r="CN99" i="3"/>
  <c r="CO99" i="3"/>
  <c r="CP99" i="3"/>
  <c r="CQ99" i="3"/>
  <c r="CR99" i="3"/>
  <c r="CS99" i="3"/>
  <c r="CL100" i="3"/>
  <c r="CO100" i="3"/>
  <c r="CP100" i="3"/>
  <c r="CQ100" i="3"/>
  <c r="CR100" i="3"/>
  <c r="CS100" i="3"/>
  <c r="CN101" i="3"/>
  <c r="CO101" i="3"/>
  <c r="CP101" i="3"/>
  <c r="CQ101" i="3"/>
  <c r="CR101" i="3"/>
  <c r="CS101" i="3"/>
  <c r="CL102" i="3"/>
  <c r="CM102" i="3"/>
  <c r="CN102" i="3"/>
  <c r="CO102" i="3"/>
  <c r="CP102" i="3"/>
  <c r="CQ102" i="3"/>
  <c r="CR102" i="3"/>
  <c r="CS102" i="3"/>
  <c r="CL103" i="3"/>
  <c r="CN103" i="3"/>
  <c r="CO103" i="3"/>
  <c r="CP103" i="3"/>
  <c r="CQ103" i="3"/>
  <c r="CR103" i="3"/>
  <c r="CS103" i="3"/>
  <c r="CL104" i="3"/>
  <c r="CN104" i="3"/>
  <c r="CO104" i="3"/>
  <c r="CP104" i="3"/>
  <c r="CQ104" i="3"/>
  <c r="CR104" i="3"/>
  <c r="CS104" i="3"/>
  <c r="CL105" i="3"/>
  <c r="CM105" i="3"/>
  <c r="CN105" i="3"/>
  <c r="CO105" i="3"/>
  <c r="CP105" i="3"/>
  <c r="CQ105" i="3"/>
  <c r="CR105" i="3"/>
  <c r="CS105" i="3"/>
  <c r="CL106" i="3"/>
  <c r="CM106" i="3"/>
  <c r="CN106" i="3"/>
  <c r="CO106" i="3"/>
  <c r="CP106" i="3"/>
  <c r="CQ106" i="3"/>
  <c r="CR106" i="3"/>
  <c r="CS106" i="3"/>
  <c r="CL107" i="3"/>
  <c r="CN107" i="3"/>
  <c r="CO107" i="3"/>
  <c r="CP107" i="3"/>
  <c r="CQ107" i="3"/>
  <c r="CR107" i="3"/>
  <c r="CS107" i="3"/>
  <c r="CL108" i="3"/>
  <c r="CM108" i="3"/>
  <c r="CN108" i="3"/>
  <c r="CO108" i="3"/>
  <c r="CP108" i="3"/>
  <c r="CQ108" i="3"/>
  <c r="CR108" i="3"/>
  <c r="CS108" i="3"/>
  <c r="CL109" i="3"/>
  <c r="CM109" i="3"/>
  <c r="CN109" i="3"/>
  <c r="CO109" i="3"/>
  <c r="CP109" i="3"/>
  <c r="CQ109" i="3"/>
  <c r="CR109" i="3"/>
  <c r="CS109" i="3"/>
  <c r="CL110" i="3"/>
  <c r="CM110" i="3"/>
  <c r="CN110" i="3"/>
  <c r="CQ110" i="3"/>
  <c r="CR110" i="3"/>
  <c r="CS110" i="3"/>
  <c r="CL111" i="3"/>
  <c r="CM111" i="3"/>
  <c r="CN111" i="3"/>
  <c r="CO111" i="3"/>
  <c r="CP111" i="3"/>
  <c r="CQ111" i="3"/>
  <c r="CR111" i="3"/>
  <c r="CS111" i="3"/>
  <c r="CL112" i="3"/>
  <c r="CM112" i="3"/>
  <c r="CN112" i="3"/>
  <c r="CO112" i="3"/>
  <c r="CP112" i="3"/>
  <c r="CQ112" i="3"/>
  <c r="CR112" i="3"/>
  <c r="CS112" i="3"/>
  <c r="CL113" i="3"/>
  <c r="CM113" i="3"/>
  <c r="CN113" i="3"/>
  <c r="CO113" i="3"/>
  <c r="CP113" i="3"/>
  <c r="CQ113" i="3"/>
  <c r="CR113" i="3"/>
  <c r="CS113" i="3"/>
  <c r="CL114" i="3"/>
  <c r="CM114" i="3"/>
  <c r="CN114" i="3"/>
  <c r="CO114" i="3"/>
  <c r="CP114" i="3"/>
  <c r="CQ114" i="3"/>
  <c r="CR114" i="3"/>
  <c r="CS114" i="3"/>
  <c r="CL115" i="3"/>
  <c r="CM115" i="3"/>
  <c r="CN115" i="3"/>
  <c r="CO115" i="3"/>
  <c r="CP115" i="3"/>
  <c r="CQ115" i="3"/>
  <c r="CR115" i="3"/>
  <c r="CS115" i="3"/>
  <c r="CL116" i="3"/>
  <c r="CN116" i="3"/>
  <c r="CO116" i="3"/>
  <c r="CP116" i="3"/>
  <c r="CQ116" i="3"/>
  <c r="CR116" i="3"/>
  <c r="CS116" i="3"/>
  <c r="CL117" i="3"/>
  <c r="CM117" i="3"/>
  <c r="CN117" i="3"/>
  <c r="CO117" i="3"/>
  <c r="CP117" i="3"/>
  <c r="CQ117" i="3"/>
  <c r="CR117" i="3"/>
  <c r="CS117" i="3"/>
  <c r="CL118" i="3"/>
  <c r="CM118" i="3"/>
  <c r="CN118" i="3"/>
  <c r="CO118" i="3"/>
  <c r="CP118" i="3"/>
  <c r="CQ118" i="3"/>
  <c r="CR118" i="3"/>
  <c r="CS118" i="3"/>
  <c r="CL119" i="3"/>
  <c r="CM119" i="3"/>
  <c r="CN119" i="3"/>
  <c r="CO119" i="3"/>
  <c r="CP119" i="3"/>
  <c r="CQ119" i="3"/>
  <c r="CR119" i="3"/>
  <c r="CS119" i="3"/>
  <c r="CL120" i="3"/>
  <c r="CM120" i="3"/>
  <c r="CN120" i="3"/>
  <c r="CO120" i="3"/>
  <c r="CP120" i="3"/>
  <c r="CQ120" i="3"/>
  <c r="CR120" i="3"/>
  <c r="CS120" i="3"/>
  <c r="CM121" i="3"/>
  <c r="CN121" i="3"/>
  <c r="CO121" i="3"/>
  <c r="CP121" i="3"/>
  <c r="CQ121" i="3"/>
  <c r="CR121" i="3"/>
  <c r="CS121" i="3"/>
  <c r="CL122" i="3"/>
  <c r="CN122" i="3"/>
  <c r="CO122" i="3"/>
  <c r="CP122" i="3"/>
  <c r="CQ122" i="3"/>
  <c r="CR122" i="3"/>
  <c r="CS122" i="3"/>
  <c r="CM123" i="3"/>
  <c r="CN123" i="3"/>
  <c r="CO123" i="3"/>
  <c r="CP123" i="3"/>
  <c r="CQ123" i="3"/>
  <c r="CR123" i="3"/>
  <c r="CS123" i="3"/>
  <c r="CM124" i="3"/>
  <c r="CN124" i="3"/>
  <c r="CO124" i="3"/>
  <c r="CP124" i="3"/>
  <c r="CQ124" i="3"/>
  <c r="CR124" i="3"/>
  <c r="CS124" i="3"/>
  <c r="CL125" i="3"/>
  <c r="CM125" i="3"/>
  <c r="CN125" i="3"/>
  <c r="CO125" i="3"/>
  <c r="CP125" i="3"/>
  <c r="CQ125" i="3"/>
  <c r="CR125" i="3"/>
  <c r="CS125" i="3"/>
  <c r="CL126" i="3"/>
  <c r="CM126" i="3"/>
  <c r="CN126" i="3"/>
  <c r="CO126" i="3"/>
  <c r="CP126" i="3"/>
  <c r="CQ126" i="3"/>
  <c r="CR126" i="3"/>
  <c r="CS126" i="3"/>
  <c r="CL127" i="3"/>
  <c r="CN127" i="3"/>
  <c r="CP127" i="3"/>
  <c r="CQ127" i="3"/>
  <c r="CR127" i="3"/>
  <c r="CS127" i="3"/>
  <c r="CL128" i="3"/>
  <c r="CM128" i="3"/>
  <c r="CN128" i="3"/>
  <c r="CO128" i="3"/>
  <c r="CP128" i="3"/>
  <c r="CQ128" i="3"/>
  <c r="CR128" i="3"/>
  <c r="CS128" i="3"/>
  <c r="CL129" i="3"/>
  <c r="CM129" i="3"/>
  <c r="CN129" i="3"/>
  <c r="CP129" i="3"/>
  <c r="CQ129" i="3"/>
  <c r="CR129" i="3"/>
  <c r="CS129" i="3"/>
  <c r="CL130" i="3"/>
  <c r="CM130" i="3"/>
  <c r="CN130" i="3"/>
  <c r="CO130" i="3"/>
  <c r="CP130" i="3"/>
  <c r="CQ130" i="3"/>
  <c r="CR130" i="3"/>
  <c r="CS130" i="3"/>
  <c r="CL131" i="3"/>
  <c r="CM131" i="3"/>
  <c r="CN131" i="3"/>
  <c r="CO131" i="3"/>
  <c r="CP131" i="3"/>
  <c r="CQ131" i="3"/>
  <c r="CR131" i="3"/>
  <c r="CS131" i="3"/>
  <c r="CL132" i="3"/>
  <c r="CM132" i="3"/>
  <c r="CN132" i="3"/>
  <c r="CO132" i="3"/>
  <c r="CP132" i="3"/>
  <c r="CQ132" i="3"/>
  <c r="CR132" i="3"/>
  <c r="CS132" i="3"/>
  <c r="CL133" i="3"/>
  <c r="CM133" i="3"/>
  <c r="CN133" i="3"/>
  <c r="CO133" i="3"/>
  <c r="CP133" i="3"/>
  <c r="CQ133" i="3"/>
  <c r="CR133" i="3"/>
  <c r="CS133" i="3"/>
  <c r="CL134" i="3"/>
  <c r="CN134" i="3"/>
  <c r="CO134" i="3"/>
  <c r="CP134" i="3"/>
  <c r="CQ134" i="3"/>
  <c r="CR134" i="3"/>
  <c r="CS134" i="3"/>
  <c r="CM135" i="3"/>
  <c r="CN135" i="3"/>
  <c r="CO135" i="3"/>
  <c r="CP135" i="3"/>
  <c r="CQ135" i="3"/>
  <c r="CR135" i="3"/>
  <c r="CS135" i="3"/>
  <c r="CL136" i="3"/>
  <c r="CN136" i="3"/>
  <c r="CO136" i="3"/>
  <c r="CP136" i="3"/>
  <c r="CQ136" i="3"/>
  <c r="CR136" i="3"/>
  <c r="CS136" i="3"/>
  <c r="CL137" i="3"/>
  <c r="CM137" i="3"/>
  <c r="CN137" i="3"/>
  <c r="CO137" i="3"/>
  <c r="CP137" i="3"/>
  <c r="CQ137" i="3"/>
  <c r="CR137" i="3"/>
  <c r="CS137" i="3"/>
  <c r="CL138" i="3"/>
  <c r="CN138" i="3"/>
  <c r="CO138" i="3"/>
  <c r="CP138" i="3"/>
  <c r="CQ138" i="3"/>
  <c r="CR138" i="3"/>
  <c r="CS138" i="3"/>
  <c r="CL139" i="3"/>
  <c r="CM139" i="3"/>
  <c r="CN139" i="3"/>
  <c r="CO139" i="3"/>
  <c r="CP139" i="3"/>
  <c r="CQ139" i="3"/>
  <c r="CR139" i="3"/>
  <c r="CS139" i="3"/>
  <c r="CL140" i="3"/>
  <c r="CM140" i="3"/>
  <c r="CN140" i="3"/>
  <c r="CO140" i="3"/>
  <c r="CP140" i="3"/>
  <c r="CQ140" i="3"/>
  <c r="CR140" i="3"/>
  <c r="CS140" i="3"/>
  <c r="CL141" i="3"/>
  <c r="CM141" i="3"/>
  <c r="CO141" i="3"/>
  <c r="CP141" i="3"/>
  <c r="CQ141" i="3"/>
  <c r="CR141" i="3"/>
  <c r="CS141" i="3"/>
  <c r="CL142" i="3"/>
  <c r="CM142" i="3"/>
  <c r="CN142" i="3"/>
  <c r="CO142" i="3"/>
  <c r="CP142" i="3"/>
  <c r="CQ142" i="3"/>
  <c r="CR142" i="3"/>
  <c r="CS142" i="3"/>
  <c r="CL143" i="3"/>
  <c r="CM143" i="3"/>
  <c r="CN143" i="3"/>
  <c r="CO143" i="3"/>
  <c r="CP143" i="3"/>
  <c r="CQ143" i="3"/>
  <c r="CR143" i="3"/>
  <c r="CS143" i="3"/>
  <c r="CL144" i="3"/>
  <c r="CM144" i="3"/>
  <c r="CN144" i="3"/>
  <c r="CO144" i="3"/>
  <c r="CP144" i="3"/>
  <c r="CQ144" i="3"/>
  <c r="CR144" i="3"/>
  <c r="CS144" i="3"/>
  <c r="CM145" i="3"/>
  <c r="CN145" i="3"/>
  <c r="CO145" i="3"/>
  <c r="CP145" i="3"/>
  <c r="CQ145" i="3"/>
  <c r="CR145" i="3"/>
  <c r="CS145" i="3"/>
  <c r="CM146" i="3"/>
  <c r="CO146" i="3"/>
  <c r="CP146" i="3"/>
  <c r="CQ146" i="3"/>
  <c r="CR146" i="3"/>
  <c r="CS146" i="3"/>
  <c r="CL147" i="3"/>
  <c r="CM147" i="3"/>
  <c r="CN147" i="3"/>
  <c r="CO147" i="3"/>
  <c r="CP147" i="3"/>
  <c r="CQ147" i="3"/>
  <c r="CR147" i="3"/>
  <c r="CS147" i="3"/>
  <c r="CL148" i="3"/>
  <c r="CM148" i="3"/>
  <c r="CN148" i="3"/>
  <c r="CO148" i="3"/>
  <c r="CP148" i="3"/>
  <c r="CQ148" i="3"/>
  <c r="CR148" i="3"/>
  <c r="CS148" i="3"/>
  <c r="CL149" i="3"/>
  <c r="CM149" i="3"/>
  <c r="CN149" i="3"/>
  <c r="CO149" i="3"/>
  <c r="CP149" i="3"/>
  <c r="CQ149" i="3"/>
  <c r="CR149" i="3"/>
  <c r="CS149" i="3"/>
  <c r="CL150" i="3"/>
  <c r="CM150" i="3"/>
  <c r="CN150" i="3"/>
  <c r="CO150" i="3"/>
  <c r="CP150" i="3"/>
  <c r="CQ150" i="3"/>
  <c r="CR150" i="3"/>
  <c r="CS150" i="3"/>
  <c r="CL151" i="3"/>
  <c r="CN151" i="3"/>
  <c r="CO151" i="3"/>
  <c r="CP151" i="3"/>
  <c r="CQ151" i="3"/>
  <c r="CR151" i="3"/>
  <c r="CS151" i="3"/>
  <c r="CL152" i="3"/>
  <c r="CM152" i="3"/>
  <c r="CN152" i="3"/>
  <c r="CO152" i="3"/>
  <c r="CP152" i="3"/>
  <c r="CQ152" i="3"/>
  <c r="CR152" i="3"/>
  <c r="CS152" i="3"/>
  <c r="CL153" i="3"/>
  <c r="CM153" i="3"/>
  <c r="CN153" i="3"/>
  <c r="CO153" i="3"/>
  <c r="CQ153" i="3"/>
  <c r="CR153" i="3"/>
  <c r="CS153" i="3"/>
  <c r="CL154" i="3"/>
  <c r="CM154" i="3"/>
  <c r="CN154" i="3"/>
  <c r="CP154" i="3"/>
  <c r="CQ154" i="3"/>
  <c r="CR154" i="3"/>
  <c r="CS154" i="3"/>
  <c r="CL155" i="3"/>
  <c r="CM155" i="3"/>
  <c r="CN155" i="3"/>
  <c r="CO155" i="3"/>
  <c r="CP155" i="3"/>
  <c r="CQ155" i="3"/>
  <c r="CR155" i="3"/>
  <c r="CS155" i="3"/>
  <c r="CL156" i="3"/>
  <c r="CM156" i="3"/>
  <c r="CN156" i="3"/>
  <c r="CO156" i="3"/>
  <c r="CP156" i="3"/>
  <c r="CQ156" i="3"/>
  <c r="CR156" i="3"/>
  <c r="CS156" i="3"/>
  <c r="CL157" i="3"/>
  <c r="CM157" i="3"/>
  <c r="CN157" i="3"/>
  <c r="CO157" i="3"/>
  <c r="CP157" i="3"/>
  <c r="CQ157" i="3"/>
  <c r="CR157" i="3"/>
  <c r="CS157" i="3"/>
  <c r="CL158" i="3"/>
  <c r="CM158" i="3"/>
  <c r="CN158" i="3"/>
  <c r="CP158" i="3"/>
  <c r="CQ158" i="3"/>
  <c r="CR158" i="3"/>
  <c r="CS158" i="3"/>
  <c r="CL159" i="3"/>
  <c r="CM159" i="3"/>
  <c r="CN159" i="3"/>
  <c r="CO159" i="3"/>
  <c r="CP159" i="3"/>
  <c r="CQ159" i="3"/>
  <c r="CR159" i="3"/>
  <c r="CS159" i="3"/>
  <c r="CL160" i="3"/>
  <c r="CM160" i="3"/>
  <c r="CN160" i="3"/>
  <c r="CO160" i="3"/>
  <c r="CP160" i="3"/>
  <c r="CQ160" i="3"/>
  <c r="CR160" i="3"/>
  <c r="CS160" i="3"/>
  <c r="CL161" i="3"/>
  <c r="CM161" i="3"/>
  <c r="CN161" i="3"/>
  <c r="CP161" i="3"/>
  <c r="CQ161" i="3"/>
  <c r="CR161" i="3"/>
  <c r="CS161" i="3"/>
  <c r="CL162" i="3"/>
  <c r="CM162" i="3"/>
  <c r="CN162" i="3"/>
  <c r="CO162" i="3"/>
  <c r="CP162" i="3"/>
  <c r="CQ162" i="3"/>
  <c r="CR162" i="3"/>
  <c r="CS162" i="3"/>
  <c r="CL163" i="3"/>
  <c r="CM163" i="3"/>
  <c r="CN163" i="3"/>
  <c r="CO163" i="3"/>
  <c r="CP163" i="3"/>
  <c r="CQ163" i="3"/>
  <c r="CR163" i="3"/>
  <c r="CS163" i="3"/>
  <c r="CL164" i="3"/>
  <c r="CN164" i="3"/>
  <c r="CO164" i="3"/>
  <c r="CP164" i="3"/>
  <c r="CQ164" i="3"/>
  <c r="CR164" i="3"/>
  <c r="CS164" i="3"/>
  <c r="CL165" i="3"/>
  <c r="CM165" i="3"/>
  <c r="CN165" i="3"/>
  <c r="CO165" i="3"/>
  <c r="CP165" i="3"/>
  <c r="CQ165" i="3"/>
  <c r="CR165" i="3"/>
  <c r="CS165" i="3"/>
  <c r="CL166" i="3"/>
  <c r="CM166" i="3"/>
  <c r="CN166" i="3"/>
  <c r="CO166" i="3"/>
  <c r="CP166" i="3"/>
  <c r="CQ166" i="3"/>
  <c r="CR166" i="3"/>
  <c r="CS166" i="3"/>
  <c r="CL167" i="3"/>
  <c r="CM167" i="3"/>
  <c r="CN167" i="3"/>
  <c r="CO167" i="3"/>
  <c r="CP167" i="3"/>
  <c r="CQ167" i="3"/>
  <c r="CR167" i="3"/>
  <c r="CS167" i="3"/>
  <c r="CN168" i="3"/>
  <c r="CO168" i="3"/>
  <c r="CP168" i="3"/>
  <c r="CQ168" i="3"/>
  <c r="CR168" i="3"/>
  <c r="CS168" i="3"/>
  <c r="CM169" i="3"/>
  <c r="CN169" i="3"/>
  <c r="CO169" i="3"/>
  <c r="CP169" i="3"/>
  <c r="CQ169" i="3"/>
  <c r="CR169" i="3"/>
  <c r="CS169" i="3"/>
  <c r="CM170" i="3"/>
  <c r="CN170" i="3"/>
  <c r="CO170" i="3"/>
  <c r="CQ170" i="3"/>
  <c r="CR170" i="3"/>
  <c r="CS170" i="3"/>
  <c r="CL171" i="3"/>
  <c r="CN171" i="3"/>
  <c r="CO171" i="3"/>
  <c r="CP171" i="3"/>
  <c r="CQ171" i="3"/>
  <c r="CR171" i="3"/>
  <c r="CS171" i="3"/>
  <c r="CM172" i="3"/>
  <c r="CN172" i="3"/>
  <c r="CO172" i="3"/>
  <c r="CP172" i="3"/>
  <c r="CQ172" i="3"/>
  <c r="CR172" i="3"/>
  <c r="CS172" i="3"/>
  <c r="CL173" i="3"/>
  <c r="CM173" i="3"/>
  <c r="CN173" i="3"/>
  <c r="CP173" i="3"/>
  <c r="CQ173" i="3"/>
  <c r="CR173" i="3"/>
  <c r="CS173" i="3"/>
  <c r="CL174" i="3"/>
  <c r="CM174" i="3"/>
  <c r="CN174" i="3"/>
  <c r="CO174" i="3"/>
  <c r="CP174" i="3"/>
  <c r="CQ174" i="3"/>
  <c r="CR174" i="3"/>
  <c r="CS174" i="3"/>
  <c r="CL175" i="3"/>
  <c r="CM175" i="3"/>
  <c r="CN175" i="3"/>
  <c r="CO175" i="3"/>
  <c r="CQ175" i="3"/>
  <c r="CR175" i="3"/>
  <c r="CS175" i="3"/>
  <c r="CL176" i="3"/>
  <c r="CN176" i="3"/>
  <c r="CO176" i="3"/>
  <c r="CP176" i="3"/>
  <c r="CQ176" i="3"/>
  <c r="CR176" i="3"/>
  <c r="CS176" i="3"/>
  <c r="CL177" i="3"/>
  <c r="CM177" i="3"/>
  <c r="CN177" i="3"/>
  <c r="CO177" i="3"/>
  <c r="CP177" i="3"/>
  <c r="CQ177" i="3"/>
  <c r="CR177" i="3"/>
  <c r="CS177" i="3"/>
  <c r="CL178" i="3"/>
  <c r="CM178" i="3"/>
  <c r="CN178" i="3"/>
  <c r="CO178" i="3"/>
  <c r="CP178" i="3"/>
  <c r="CQ178" i="3"/>
  <c r="CR178" i="3"/>
  <c r="CS178" i="3"/>
  <c r="CL179" i="3"/>
  <c r="CM179" i="3"/>
  <c r="CN179" i="3"/>
  <c r="CP179" i="3"/>
  <c r="CQ179" i="3"/>
  <c r="CR179" i="3"/>
  <c r="CS179" i="3"/>
  <c r="CL180" i="3"/>
  <c r="CM180" i="3"/>
  <c r="CN180" i="3"/>
  <c r="CO180" i="3"/>
  <c r="CP180" i="3"/>
  <c r="CQ180" i="3"/>
  <c r="CR180" i="3"/>
  <c r="CS180" i="3"/>
  <c r="CL181" i="3"/>
  <c r="CN181" i="3"/>
  <c r="CO181" i="3"/>
  <c r="CP181" i="3"/>
  <c r="CQ181" i="3"/>
  <c r="CR181" i="3"/>
  <c r="CS181" i="3"/>
  <c r="CL182" i="3"/>
  <c r="CN182" i="3"/>
  <c r="CO182" i="3"/>
  <c r="CP182" i="3"/>
  <c r="CQ182" i="3"/>
  <c r="CR182" i="3"/>
  <c r="CS182" i="3"/>
  <c r="CL183" i="3"/>
  <c r="CM183" i="3"/>
  <c r="CO183" i="3"/>
  <c r="CP183" i="3"/>
  <c r="CQ183" i="3"/>
  <c r="CR183" i="3"/>
  <c r="CS183" i="3"/>
  <c r="CL184" i="3"/>
  <c r="CM184" i="3"/>
  <c r="CN184" i="3"/>
  <c r="CO184" i="3"/>
  <c r="CP184" i="3"/>
  <c r="CQ184" i="3"/>
  <c r="CR184" i="3"/>
  <c r="CS184" i="3"/>
  <c r="CL185" i="3"/>
  <c r="CM185" i="3"/>
  <c r="CN185" i="3"/>
  <c r="CP185" i="3"/>
  <c r="CQ185" i="3"/>
  <c r="CR185" i="3"/>
  <c r="CS185" i="3"/>
  <c r="CL186" i="3"/>
  <c r="CN186" i="3"/>
  <c r="CO186" i="3"/>
  <c r="CP186" i="3"/>
  <c r="CQ186" i="3"/>
  <c r="CR186" i="3"/>
  <c r="CS186" i="3"/>
  <c r="CL187" i="3"/>
  <c r="CM187" i="3"/>
  <c r="CN187" i="3"/>
  <c r="CO187" i="3"/>
  <c r="CP187" i="3"/>
  <c r="CQ187" i="3"/>
  <c r="CR187" i="3"/>
  <c r="CS187" i="3"/>
  <c r="CL188" i="3"/>
  <c r="CN188" i="3"/>
  <c r="CO188" i="3"/>
  <c r="CQ188" i="3"/>
  <c r="CR188" i="3"/>
  <c r="CS188" i="3"/>
  <c r="CL189" i="3"/>
  <c r="CM189" i="3"/>
  <c r="CN189" i="3"/>
  <c r="CO189" i="3"/>
  <c r="CP189" i="3"/>
  <c r="CQ189" i="3"/>
  <c r="CR189" i="3"/>
  <c r="CS189" i="3"/>
  <c r="CL190" i="3"/>
  <c r="CM190" i="3"/>
  <c r="CN190" i="3"/>
  <c r="CO190" i="3"/>
  <c r="CP190" i="3"/>
  <c r="CQ190" i="3"/>
  <c r="CR190" i="3"/>
  <c r="CS190" i="3"/>
  <c r="CL191" i="3"/>
  <c r="CM191" i="3"/>
  <c r="CN191" i="3"/>
  <c r="CO191" i="3"/>
  <c r="CP191" i="3"/>
  <c r="CQ191" i="3"/>
  <c r="CR191" i="3"/>
  <c r="CS191" i="3"/>
  <c r="CL192" i="3"/>
  <c r="CM192" i="3"/>
  <c r="CN192" i="3"/>
  <c r="CO192" i="3"/>
  <c r="CP192" i="3"/>
  <c r="CQ192" i="3"/>
  <c r="CR192" i="3"/>
  <c r="CS192" i="3"/>
  <c r="CL193" i="3"/>
  <c r="CM193" i="3"/>
  <c r="CN193" i="3"/>
  <c r="CO193" i="3"/>
  <c r="CP193" i="3"/>
  <c r="CQ193" i="3"/>
  <c r="CR193" i="3"/>
  <c r="CS193" i="3"/>
  <c r="CL194" i="3"/>
  <c r="CM194" i="3"/>
  <c r="CN194" i="3"/>
  <c r="CO194" i="3"/>
  <c r="CQ194" i="3"/>
  <c r="CR194" i="3"/>
  <c r="CS194" i="3"/>
  <c r="CL195" i="3"/>
  <c r="CN195" i="3"/>
  <c r="CO195" i="3"/>
  <c r="CP195" i="3"/>
  <c r="CQ195" i="3"/>
  <c r="CR195" i="3"/>
  <c r="CS195" i="3"/>
  <c r="CL196" i="3"/>
  <c r="CM196" i="3"/>
  <c r="CN196" i="3"/>
  <c r="CO196" i="3"/>
  <c r="CP196" i="3"/>
  <c r="CQ196" i="3"/>
  <c r="CR196" i="3"/>
  <c r="CS196" i="3"/>
  <c r="CL197" i="3"/>
  <c r="CM197" i="3"/>
  <c r="CN197" i="3"/>
  <c r="CO197" i="3"/>
  <c r="CP197" i="3"/>
  <c r="CQ197" i="3"/>
  <c r="CR197" i="3"/>
  <c r="CS197" i="3"/>
  <c r="CL198" i="3"/>
  <c r="CM198" i="3"/>
  <c r="CN198" i="3"/>
  <c r="CO198" i="3"/>
  <c r="CP198" i="3"/>
  <c r="CQ198" i="3"/>
  <c r="CR198" i="3"/>
  <c r="CS198" i="3"/>
  <c r="CL199" i="3"/>
  <c r="CM199" i="3"/>
  <c r="CN199" i="3"/>
  <c r="CO199" i="3"/>
  <c r="CP199" i="3"/>
  <c r="CQ199" i="3"/>
  <c r="CR199" i="3"/>
  <c r="CS199" i="3"/>
  <c r="CL200" i="3"/>
  <c r="CN200" i="3"/>
  <c r="CP200" i="3"/>
  <c r="CQ200" i="3"/>
  <c r="CR200" i="3"/>
  <c r="CS200" i="3"/>
  <c r="CL201" i="3"/>
  <c r="CM201" i="3"/>
  <c r="CN201" i="3"/>
  <c r="CO201" i="3"/>
  <c r="CP201" i="3"/>
  <c r="CQ201" i="3"/>
  <c r="CR201" i="3"/>
  <c r="CS201" i="3"/>
  <c r="CL202" i="3"/>
  <c r="CM202" i="3"/>
  <c r="CN202" i="3"/>
  <c r="CO202" i="3"/>
  <c r="CP202" i="3"/>
  <c r="CQ202" i="3"/>
  <c r="CR202" i="3"/>
  <c r="CS202" i="3"/>
  <c r="CL203" i="3"/>
  <c r="CM203" i="3"/>
  <c r="CN203" i="3"/>
  <c r="CO203" i="3"/>
  <c r="CP203" i="3"/>
  <c r="CQ203" i="3"/>
  <c r="CR203" i="3"/>
  <c r="CS203" i="3"/>
  <c r="CL204" i="3"/>
  <c r="CM204" i="3"/>
  <c r="CN204" i="3"/>
  <c r="CO204" i="3"/>
  <c r="CP204" i="3"/>
  <c r="CQ204" i="3"/>
  <c r="CR204" i="3"/>
  <c r="CS204" i="3"/>
  <c r="CL205" i="3"/>
  <c r="CM205" i="3"/>
  <c r="CN205" i="3"/>
  <c r="CP205" i="3"/>
  <c r="CQ205" i="3"/>
  <c r="CR205" i="3"/>
  <c r="CS205" i="3"/>
  <c r="CL206" i="3"/>
  <c r="CM206" i="3"/>
  <c r="CN206" i="3"/>
  <c r="CO206" i="3"/>
  <c r="CQ206" i="3"/>
  <c r="CR206" i="3"/>
  <c r="CS206" i="3"/>
  <c r="CL207" i="3"/>
  <c r="CM207" i="3"/>
  <c r="CN207" i="3"/>
  <c r="CO207" i="3"/>
  <c r="CP207" i="3"/>
  <c r="CQ207" i="3"/>
  <c r="CR207" i="3"/>
  <c r="CS207" i="3"/>
  <c r="CL208" i="3"/>
  <c r="CM208" i="3"/>
  <c r="CN208" i="3"/>
  <c r="CO208" i="3"/>
  <c r="CP208" i="3"/>
  <c r="CQ208" i="3"/>
  <c r="CR208" i="3"/>
  <c r="CS208" i="3"/>
  <c r="CL209" i="3"/>
  <c r="CM209" i="3"/>
  <c r="CN209" i="3"/>
  <c r="CO209" i="3"/>
  <c r="CP209" i="3"/>
  <c r="CQ209" i="3"/>
  <c r="CR209" i="3"/>
  <c r="CS209" i="3"/>
  <c r="CL210" i="3"/>
  <c r="CM210" i="3"/>
  <c r="CN210" i="3"/>
  <c r="CO210" i="3"/>
  <c r="CP210" i="3"/>
  <c r="CQ210" i="3"/>
  <c r="CR210" i="3"/>
  <c r="CS210" i="3"/>
  <c r="CL211" i="3"/>
  <c r="CN211" i="3"/>
  <c r="CO211" i="3"/>
  <c r="CP211" i="3"/>
  <c r="CQ211" i="3"/>
  <c r="CR211" i="3"/>
  <c r="CS211" i="3"/>
  <c r="CL212" i="3"/>
  <c r="CM212" i="3"/>
  <c r="CN212" i="3"/>
  <c r="CO212" i="3"/>
  <c r="CP212" i="3"/>
  <c r="CQ212" i="3"/>
  <c r="CR212" i="3"/>
  <c r="CS212" i="3"/>
  <c r="CL213" i="3"/>
  <c r="CM213" i="3"/>
  <c r="CN213" i="3"/>
  <c r="CO213" i="3"/>
  <c r="CP213" i="3"/>
  <c r="CQ213" i="3"/>
  <c r="CR213" i="3"/>
  <c r="CS213" i="3"/>
  <c r="CL214" i="3"/>
  <c r="CM214" i="3"/>
  <c r="CN214" i="3"/>
  <c r="CO214" i="3"/>
  <c r="CP214" i="3"/>
  <c r="CQ214" i="3"/>
  <c r="CR214" i="3"/>
  <c r="CS214" i="3"/>
  <c r="CL215" i="3"/>
  <c r="CM215" i="3"/>
  <c r="CN215" i="3"/>
  <c r="CO215" i="3"/>
  <c r="CP215" i="3"/>
  <c r="CQ215" i="3"/>
  <c r="CR215" i="3"/>
  <c r="CS215" i="3"/>
  <c r="CL216" i="3"/>
  <c r="CM216" i="3"/>
  <c r="CN216" i="3"/>
  <c r="CO216" i="3"/>
  <c r="CP216" i="3"/>
  <c r="CQ216" i="3"/>
  <c r="CR216" i="3"/>
  <c r="CS216" i="3"/>
  <c r="CL217" i="3"/>
  <c r="CN217" i="3"/>
  <c r="CO217" i="3"/>
  <c r="CP217" i="3"/>
  <c r="CQ217" i="3"/>
  <c r="CR217" i="3"/>
  <c r="CS217" i="3"/>
  <c r="CL218" i="3"/>
  <c r="CM218" i="3"/>
  <c r="CN218" i="3"/>
  <c r="CO218" i="3"/>
  <c r="CP218" i="3"/>
  <c r="CQ218" i="3"/>
  <c r="CR218" i="3"/>
  <c r="CS218" i="3"/>
  <c r="CL219" i="3"/>
  <c r="CN219" i="3"/>
  <c r="CO219" i="3"/>
  <c r="CP219" i="3"/>
  <c r="CQ219" i="3"/>
  <c r="CR219" i="3"/>
  <c r="CS219" i="3"/>
  <c r="CN220" i="3"/>
  <c r="CO220" i="3"/>
  <c r="CP220" i="3"/>
  <c r="CQ220" i="3"/>
  <c r="CR220" i="3"/>
  <c r="CS220" i="3"/>
  <c r="CM221" i="3"/>
  <c r="CN221" i="3"/>
  <c r="CO221" i="3"/>
  <c r="CP221" i="3"/>
  <c r="CQ221" i="3"/>
  <c r="CR221" i="3"/>
  <c r="CS221" i="3"/>
  <c r="CN222" i="3"/>
  <c r="CO222" i="3"/>
  <c r="CP222" i="3"/>
  <c r="CQ222" i="3"/>
  <c r="CR222" i="3"/>
  <c r="CS222" i="3"/>
  <c r="CM223" i="3"/>
  <c r="CN223" i="3"/>
  <c r="CO223" i="3"/>
  <c r="CP223" i="3"/>
  <c r="CQ223" i="3"/>
  <c r="CR223" i="3"/>
  <c r="CS223" i="3"/>
  <c r="CL224" i="3"/>
  <c r="CN224" i="3"/>
  <c r="CO224" i="3"/>
  <c r="CP224" i="3"/>
  <c r="CQ224" i="3"/>
  <c r="CR224" i="3"/>
  <c r="CS224" i="3"/>
  <c r="CM225" i="3"/>
  <c r="CN225" i="3"/>
  <c r="CO225" i="3"/>
  <c r="CP225" i="3"/>
  <c r="CQ225" i="3"/>
  <c r="CR225" i="3"/>
  <c r="CS225" i="3"/>
  <c r="CL226" i="3"/>
  <c r="CN226" i="3"/>
  <c r="CO226" i="3"/>
  <c r="CP226" i="3"/>
  <c r="CQ226" i="3"/>
  <c r="CR226" i="3"/>
  <c r="CS226" i="3"/>
  <c r="CL227" i="3"/>
  <c r="CM227" i="3"/>
  <c r="CN227" i="3"/>
  <c r="CO227" i="3"/>
  <c r="CP227" i="3"/>
  <c r="CQ227" i="3"/>
  <c r="CR227" i="3"/>
  <c r="CS227" i="3"/>
  <c r="CL228" i="3"/>
  <c r="CM228" i="3"/>
  <c r="CN228" i="3"/>
  <c r="CO228" i="3"/>
  <c r="CP228" i="3"/>
  <c r="CQ228" i="3"/>
  <c r="CR228" i="3"/>
  <c r="CS228" i="3"/>
  <c r="CL229" i="3"/>
  <c r="CM229" i="3"/>
  <c r="CN229" i="3"/>
  <c r="CO229" i="3"/>
  <c r="CP229" i="3"/>
  <c r="CQ229" i="3"/>
  <c r="CR229" i="3"/>
  <c r="CS229" i="3"/>
  <c r="CL230" i="3"/>
  <c r="CM230" i="3"/>
  <c r="CN230" i="3"/>
  <c r="CP230" i="3"/>
  <c r="CQ230" i="3"/>
  <c r="CR230" i="3"/>
  <c r="CS230" i="3"/>
  <c r="CL231" i="3"/>
  <c r="CM231" i="3"/>
  <c r="CN231" i="3"/>
  <c r="CP231" i="3"/>
  <c r="CQ231" i="3"/>
  <c r="CR231" i="3"/>
  <c r="CS231" i="3"/>
  <c r="CL232" i="3"/>
  <c r="CN232" i="3"/>
  <c r="CO232" i="3"/>
  <c r="CQ232" i="3"/>
  <c r="CR232" i="3"/>
  <c r="CS232" i="3"/>
  <c r="CL233" i="3"/>
  <c r="CM233" i="3"/>
  <c r="CN233" i="3"/>
  <c r="CO233" i="3"/>
  <c r="CQ233" i="3"/>
  <c r="CR233" i="3"/>
  <c r="CS233" i="3"/>
  <c r="CL234" i="3"/>
  <c r="CM234" i="3"/>
  <c r="CN234" i="3"/>
  <c r="CO234" i="3"/>
  <c r="CP234" i="3"/>
  <c r="CQ234" i="3"/>
  <c r="CR234" i="3"/>
  <c r="CS234" i="3"/>
  <c r="CL235" i="3"/>
  <c r="CN235" i="3"/>
  <c r="CO235" i="3"/>
  <c r="CP235" i="3"/>
  <c r="CQ235" i="3"/>
  <c r="CR235" i="3"/>
  <c r="CS235" i="3"/>
  <c r="CL236" i="3"/>
  <c r="CM236" i="3"/>
  <c r="CN236" i="3"/>
  <c r="CO236" i="3"/>
  <c r="CP236" i="3"/>
  <c r="CQ236" i="3"/>
  <c r="CR236" i="3"/>
  <c r="CS236" i="3"/>
  <c r="CM237" i="3"/>
  <c r="CN237" i="3"/>
  <c r="CO237" i="3"/>
  <c r="CP237" i="3"/>
  <c r="CQ237" i="3"/>
  <c r="CR237" i="3"/>
  <c r="CS237" i="3"/>
  <c r="CL238" i="3"/>
  <c r="CM238" i="3"/>
  <c r="CN238" i="3"/>
  <c r="CO238" i="3"/>
  <c r="CP238" i="3"/>
  <c r="CQ238" i="3"/>
  <c r="CR238" i="3"/>
  <c r="CS238" i="3"/>
  <c r="CL239" i="3"/>
  <c r="CN239" i="3"/>
  <c r="CP239" i="3"/>
  <c r="CQ239" i="3"/>
  <c r="CR239" i="3"/>
  <c r="CS239" i="3"/>
  <c r="CL240" i="3"/>
  <c r="CM240" i="3"/>
  <c r="CO240" i="3"/>
  <c r="CP240" i="3"/>
  <c r="CQ240" i="3"/>
  <c r="CR240" i="3"/>
  <c r="CS240" i="3"/>
  <c r="CL241" i="3"/>
  <c r="CM241" i="3"/>
  <c r="CN241" i="3"/>
  <c r="CO241" i="3"/>
  <c r="CP241" i="3"/>
  <c r="CQ241" i="3"/>
  <c r="CR241" i="3"/>
  <c r="CS241" i="3"/>
  <c r="CL242" i="3"/>
  <c r="CM242" i="3"/>
  <c r="CN242" i="3"/>
  <c r="CO242" i="3"/>
  <c r="CP242" i="3"/>
  <c r="CQ242" i="3"/>
  <c r="CR242" i="3"/>
  <c r="CS242" i="3"/>
  <c r="CL243" i="3"/>
  <c r="CM243" i="3"/>
  <c r="CN243" i="3"/>
  <c r="CO243" i="3"/>
  <c r="CP243" i="3"/>
  <c r="CQ243" i="3"/>
  <c r="CR243" i="3"/>
  <c r="CS243" i="3"/>
  <c r="CL244" i="3"/>
  <c r="CM244" i="3"/>
  <c r="CN244" i="3"/>
  <c r="CO244" i="3"/>
  <c r="CP244" i="3"/>
  <c r="CQ244" i="3"/>
  <c r="CR244" i="3"/>
  <c r="CS244" i="3"/>
  <c r="CL245" i="3"/>
  <c r="CM245" i="3"/>
  <c r="CN245" i="3"/>
  <c r="CO245" i="3"/>
  <c r="CP245" i="3"/>
  <c r="CQ245" i="3"/>
  <c r="CR245" i="3"/>
  <c r="CS245" i="3"/>
  <c r="CL246" i="3"/>
  <c r="CM246" i="3"/>
  <c r="CN246" i="3"/>
  <c r="CO246" i="3"/>
  <c r="CP246" i="3"/>
  <c r="CQ246" i="3"/>
  <c r="CR246" i="3"/>
  <c r="CS246" i="3"/>
  <c r="CL247" i="3"/>
  <c r="CM247" i="3"/>
  <c r="CN247" i="3"/>
  <c r="CO247" i="3"/>
  <c r="CP247" i="3"/>
  <c r="CQ247" i="3"/>
  <c r="CR247" i="3"/>
  <c r="CS247" i="3"/>
  <c r="CL248" i="3"/>
  <c r="CM248" i="3"/>
  <c r="CO248" i="3"/>
  <c r="CP248" i="3"/>
  <c r="CQ248" i="3"/>
  <c r="CR248" i="3"/>
  <c r="CS248" i="3"/>
  <c r="CL249" i="3"/>
  <c r="CN249" i="3"/>
  <c r="CO249" i="3"/>
  <c r="CP249" i="3"/>
  <c r="CQ249" i="3"/>
  <c r="CR249" i="3"/>
  <c r="CS249" i="3"/>
  <c r="CL250" i="3"/>
  <c r="CM250" i="3"/>
  <c r="CN250" i="3"/>
  <c r="CO250" i="3"/>
  <c r="CP250" i="3"/>
  <c r="CQ250" i="3"/>
  <c r="CR250" i="3"/>
  <c r="CS250" i="3"/>
  <c r="CM251" i="3"/>
  <c r="CN251" i="3"/>
  <c r="CO251" i="3"/>
  <c r="CP251" i="3"/>
  <c r="CQ251" i="3"/>
  <c r="CR251" i="3"/>
  <c r="CS251" i="3"/>
  <c r="CL252" i="3"/>
  <c r="CM252" i="3"/>
  <c r="CN252" i="3"/>
  <c r="CO252" i="3"/>
  <c r="CP252" i="3"/>
  <c r="CQ252" i="3"/>
  <c r="CR252" i="3"/>
  <c r="CS252" i="3"/>
  <c r="CL253" i="3"/>
  <c r="CM253" i="3"/>
  <c r="CN253" i="3"/>
  <c r="CO253" i="3"/>
  <c r="CP253" i="3"/>
  <c r="CQ253" i="3"/>
  <c r="CR253" i="3"/>
  <c r="CS253" i="3"/>
  <c r="CL254" i="3"/>
  <c r="CM254" i="3"/>
  <c r="CN254" i="3"/>
  <c r="CO254" i="3"/>
  <c r="CP254" i="3"/>
  <c r="CQ254" i="3"/>
  <c r="CR254" i="3"/>
  <c r="CS254" i="3"/>
  <c r="CL255" i="3"/>
  <c r="CM255" i="3"/>
  <c r="CN255" i="3"/>
  <c r="CO255" i="3"/>
  <c r="CP255" i="3"/>
  <c r="CQ255" i="3"/>
  <c r="CR255" i="3"/>
  <c r="CS255" i="3"/>
  <c r="CM256" i="3"/>
  <c r="CN256" i="3"/>
  <c r="CO256" i="3"/>
  <c r="CP256" i="3"/>
  <c r="CQ256" i="3"/>
  <c r="CR256" i="3"/>
  <c r="CS256" i="3"/>
  <c r="CL257" i="3"/>
  <c r="CM257" i="3"/>
  <c r="CN257" i="3"/>
  <c r="CO257" i="3"/>
  <c r="CP257" i="3"/>
  <c r="CQ257" i="3"/>
  <c r="CR257" i="3"/>
  <c r="CS257" i="3"/>
  <c r="CN258" i="3"/>
  <c r="CO258" i="3"/>
  <c r="CP258" i="3"/>
  <c r="CQ258" i="3"/>
  <c r="CR258" i="3"/>
  <c r="CS258" i="3"/>
  <c r="CL259" i="3"/>
  <c r="CM259" i="3"/>
  <c r="CN259" i="3"/>
  <c r="CO259" i="3"/>
  <c r="CP259" i="3"/>
  <c r="CQ259" i="3"/>
  <c r="CR259" i="3"/>
  <c r="CS259" i="3"/>
  <c r="CM260" i="3"/>
  <c r="CO260" i="3"/>
  <c r="CP260" i="3"/>
  <c r="CQ260" i="3"/>
  <c r="CR260" i="3"/>
  <c r="CS260" i="3"/>
  <c r="CM261" i="3"/>
  <c r="CN261" i="3"/>
  <c r="CO261" i="3"/>
  <c r="CP261" i="3"/>
  <c r="CQ261" i="3"/>
  <c r="CR261" i="3"/>
  <c r="CS261" i="3"/>
  <c r="CM262" i="3"/>
  <c r="CN262" i="3"/>
  <c r="CO262" i="3"/>
  <c r="CP262" i="3"/>
  <c r="CQ262" i="3"/>
  <c r="CR262" i="3"/>
  <c r="CS262" i="3"/>
  <c r="CM263" i="3"/>
  <c r="CO263" i="3"/>
  <c r="CP263" i="3"/>
  <c r="CQ263" i="3"/>
  <c r="CR263" i="3"/>
  <c r="CS263" i="3"/>
  <c r="CM264" i="3"/>
  <c r="CN264" i="3"/>
  <c r="CO264" i="3"/>
  <c r="CP264" i="3"/>
  <c r="CQ264" i="3"/>
  <c r="CR264" i="3"/>
  <c r="CS264" i="3"/>
  <c r="CM265" i="3"/>
  <c r="CO265" i="3"/>
  <c r="CP265" i="3"/>
  <c r="CQ265" i="3"/>
  <c r="CR265" i="3"/>
  <c r="CS265" i="3"/>
  <c r="CL266" i="3"/>
  <c r="CM266" i="3"/>
  <c r="CN266" i="3"/>
  <c r="CO266" i="3"/>
  <c r="CP266" i="3"/>
  <c r="CQ266" i="3"/>
  <c r="CR266" i="3"/>
  <c r="CS266" i="3"/>
  <c r="CM267" i="3"/>
  <c r="CO267" i="3"/>
  <c r="CP267" i="3"/>
  <c r="CQ267" i="3"/>
  <c r="CR267" i="3"/>
  <c r="CS267" i="3"/>
  <c r="CM268" i="3"/>
  <c r="CO268" i="3"/>
  <c r="CP268" i="3"/>
  <c r="CQ268" i="3"/>
  <c r="CR268" i="3"/>
  <c r="CS268" i="3"/>
  <c r="CN269" i="3"/>
  <c r="CO269" i="3"/>
  <c r="CP269" i="3"/>
  <c r="CQ269" i="3"/>
  <c r="CR269" i="3"/>
  <c r="CS269" i="3"/>
  <c r="CM270" i="3"/>
  <c r="CO270" i="3"/>
  <c r="CP270" i="3"/>
  <c r="CQ270" i="3"/>
  <c r="CR270" i="3"/>
  <c r="CS270" i="3"/>
  <c r="CM271" i="3"/>
  <c r="CN271" i="3"/>
  <c r="CO271" i="3"/>
  <c r="CP271" i="3"/>
  <c r="CQ271" i="3"/>
  <c r="CR271" i="3"/>
  <c r="CS271" i="3"/>
  <c r="CM272" i="3"/>
  <c r="CN272" i="3"/>
  <c r="CO272" i="3"/>
  <c r="CP272" i="3"/>
  <c r="CQ272" i="3"/>
  <c r="CR272" i="3"/>
  <c r="CS272" i="3"/>
  <c r="CL273" i="3"/>
  <c r="CM273" i="3"/>
  <c r="CN273" i="3"/>
  <c r="CO273" i="3"/>
  <c r="CP273" i="3"/>
  <c r="CQ273" i="3"/>
  <c r="CR273" i="3"/>
  <c r="CS273" i="3"/>
  <c r="CM274" i="3"/>
  <c r="CN274" i="3"/>
  <c r="CO274" i="3"/>
  <c r="CP274" i="3"/>
  <c r="CQ274" i="3"/>
  <c r="CR274" i="3"/>
  <c r="CS274" i="3"/>
  <c r="CL275" i="3"/>
  <c r="CM275" i="3"/>
  <c r="CN275" i="3"/>
  <c r="CO275" i="3"/>
  <c r="CQ275" i="3"/>
  <c r="CR275" i="3"/>
  <c r="CS275" i="3"/>
  <c r="CL276" i="3"/>
  <c r="CM276" i="3"/>
  <c r="CN276" i="3"/>
  <c r="CO276" i="3"/>
  <c r="CP276" i="3"/>
  <c r="CQ276" i="3"/>
  <c r="CR276" i="3"/>
  <c r="CS276" i="3"/>
  <c r="CM277" i="3"/>
  <c r="CN277" i="3"/>
  <c r="CO277" i="3"/>
  <c r="CP277" i="3"/>
  <c r="CQ277" i="3"/>
  <c r="CR277" i="3"/>
  <c r="CS277" i="3"/>
  <c r="CL278" i="3"/>
  <c r="CM278" i="3"/>
  <c r="CO278" i="3"/>
  <c r="CP278" i="3"/>
  <c r="CQ278" i="3"/>
  <c r="CR278" i="3"/>
  <c r="CS278" i="3"/>
  <c r="CL279" i="3"/>
  <c r="CM279" i="3"/>
  <c r="CN279" i="3"/>
  <c r="CO279" i="3"/>
  <c r="CP279" i="3"/>
  <c r="CQ279" i="3"/>
  <c r="CR279" i="3"/>
  <c r="CS279" i="3"/>
  <c r="CL280" i="3"/>
  <c r="CM280" i="3"/>
  <c r="CN280" i="3"/>
  <c r="CO280" i="3"/>
  <c r="CP280" i="3"/>
  <c r="CQ280" i="3"/>
  <c r="CR280" i="3"/>
  <c r="CS280" i="3"/>
  <c r="CL281" i="3"/>
  <c r="CN281" i="3"/>
  <c r="CO281" i="3"/>
  <c r="CP281" i="3"/>
  <c r="CQ281" i="3"/>
  <c r="CR281" i="3"/>
  <c r="CS281" i="3"/>
  <c r="CL282" i="3"/>
  <c r="CM282" i="3"/>
  <c r="CN282" i="3"/>
  <c r="CO282" i="3"/>
  <c r="CP282" i="3"/>
  <c r="CQ282" i="3"/>
  <c r="CR282" i="3"/>
  <c r="CS282" i="3"/>
  <c r="CL283" i="3"/>
  <c r="CM283" i="3"/>
  <c r="CN283" i="3"/>
  <c r="CO283" i="3"/>
  <c r="CP283" i="3"/>
  <c r="CQ283" i="3"/>
  <c r="CR283" i="3"/>
  <c r="CS283" i="3"/>
  <c r="CL284" i="3"/>
  <c r="CM284" i="3"/>
  <c r="CN284" i="3"/>
  <c r="CO284" i="3"/>
  <c r="CP284" i="3"/>
  <c r="CQ284" i="3"/>
  <c r="CR284" i="3"/>
  <c r="CS284" i="3"/>
  <c r="CL285" i="3"/>
  <c r="CM285" i="3"/>
  <c r="CN285" i="3"/>
  <c r="CO285" i="3"/>
  <c r="CP285" i="3"/>
  <c r="CQ285" i="3"/>
  <c r="CR285" i="3"/>
  <c r="CS285" i="3"/>
  <c r="CL286" i="3"/>
  <c r="CM286" i="3"/>
  <c r="CN286" i="3"/>
  <c r="CO286" i="3"/>
  <c r="CP286" i="3"/>
  <c r="CQ286" i="3"/>
  <c r="CR286" i="3"/>
  <c r="CS286" i="3"/>
  <c r="CL287" i="3"/>
  <c r="CM287" i="3"/>
  <c r="CN287" i="3"/>
  <c r="CO287" i="3"/>
  <c r="CP287" i="3"/>
  <c r="CQ287" i="3"/>
  <c r="CR287" i="3"/>
  <c r="CS287" i="3"/>
  <c r="CL288" i="3"/>
  <c r="CM288" i="3"/>
  <c r="CN288" i="3"/>
  <c r="CO288" i="3"/>
  <c r="CP288" i="3"/>
  <c r="CQ288" i="3"/>
  <c r="CR288" i="3"/>
  <c r="CS288" i="3"/>
  <c r="CL289" i="3"/>
  <c r="CM289" i="3"/>
  <c r="CN289" i="3"/>
  <c r="CO289" i="3"/>
  <c r="CP289" i="3"/>
  <c r="CQ289" i="3"/>
  <c r="CR289" i="3"/>
  <c r="CS289" i="3"/>
  <c r="CL290" i="3"/>
  <c r="CM290" i="3"/>
  <c r="CN290" i="3"/>
  <c r="CO290" i="3"/>
  <c r="CP290" i="3"/>
  <c r="CQ290" i="3"/>
  <c r="CR290" i="3"/>
  <c r="CS290" i="3"/>
  <c r="CM291" i="3"/>
  <c r="CN291" i="3"/>
  <c r="CO291" i="3"/>
  <c r="CP291" i="3"/>
  <c r="CQ291" i="3"/>
  <c r="CR291" i="3"/>
  <c r="CS291" i="3"/>
  <c r="CL292" i="3"/>
  <c r="CM292" i="3"/>
  <c r="CN292" i="3"/>
  <c r="CO292" i="3"/>
  <c r="CP292" i="3"/>
  <c r="CQ292" i="3"/>
  <c r="CR292" i="3"/>
  <c r="CS292" i="3"/>
  <c r="CL293" i="3"/>
  <c r="CM293" i="3"/>
  <c r="CN293" i="3"/>
  <c r="CO293" i="3"/>
  <c r="CP293" i="3"/>
  <c r="CQ293" i="3"/>
  <c r="CR293" i="3"/>
  <c r="CS293" i="3"/>
  <c r="CL294" i="3"/>
  <c r="CM294" i="3"/>
  <c r="CN294" i="3"/>
  <c r="CO294" i="3"/>
  <c r="CP294" i="3"/>
  <c r="CQ294" i="3"/>
  <c r="CR294" i="3"/>
  <c r="CS294" i="3"/>
  <c r="CL295" i="3"/>
  <c r="CM295" i="3"/>
  <c r="CN295" i="3"/>
  <c r="CO295" i="3"/>
  <c r="CP295" i="3"/>
  <c r="CQ295" i="3"/>
  <c r="CR295" i="3"/>
  <c r="CS295" i="3"/>
  <c r="CL296" i="3"/>
  <c r="CM296" i="3"/>
  <c r="CN296" i="3"/>
  <c r="CO296" i="3"/>
  <c r="CP296" i="3"/>
  <c r="CQ296" i="3"/>
  <c r="CR296" i="3"/>
  <c r="CS296" i="3"/>
  <c r="CL297" i="3"/>
  <c r="CM297" i="3"/>
  <c r="CN297" i="3"/>
  <c r="CO297" i="3"/>
  <c r="CP297" i="3"/>
  <c r="CQ297" i="3"/>
  <c r="CR297" i="3"/>
  <c r="CS297" i="3"/>
  <c r="CM298" i="3"/>
  <c r="CN298" i="3"/>
  <c r="CO298" i="3"/>
  <c r="CP298" i="3"/>
  <c r="CQ298" i="3"/>
  <c r="CR298" i="3"/>
  <c r="CS298" i="3"/>
  <c r="CM299" i="3"/>
  <c r="CN299" i="3"/>
  <c r="CO299" i="3"/>
  <c r="CP299" i="3"/>
  <c r="CQ299" i="3"/>
  <c r="CR299" i="3"/>
  <c r="CS299" i="3"/>
  <c r="CL300" i="3"/>
  <c r="CM300" i="3"/>
  <c r="CN300" i="3"/>
  <c r="CO300" i="3"/>
  <c r="CP300" i="3"/>
  <c r="CQ300" i="3"/>
  <c r="CR300" i="3"/>
  <c r="CS300" i="3"/>
  <c r="CL301" i="3"/>
  <c r="CM301" i="3"/>
  <c r="CN301" i="3"/>
  <c r="CO301" i="3"/>
  <c r="CP301" i="3"/>
  <c r="CQ301" i="3"/>
  <c r="CR301" i="3"/>
  <c r="CS301" i="3"/>
  <c r="CL302" i="3"/>
  <c r="CM302" i="3"/>
  <c r="CN302" i="3"/>
  <c r="CO302" i="3"/>
  <c r="CP302" i="3"/>
  <c r="CQ302" i="3"/>
  <c r="CR302" i="3"/>
  <c r="CS302" i="3"/>
  <c r="CL303" i="3"/>
  <c r="CM303" i="3"/>
  <c r="CN303" i="3"/>
  <c r="CO303" i="3"/>
  <c r="CP303" i="3"/>
  <c r="CQ303" i="3"/>
  <c r="CR303" i="3"/>
  <c r="CS303" i="3"/>
  <c r="CL304" i="3"/>
  <c r="CM304" i="3"/>
  <c r="CN304" i="3"/>
  <c r="CO304" i="3"/>
  <c r="CP304" i="3"/>
  <c r="CQ304" i="3"/>
  <c r="CR304" i="3"/>
  <c r="CS304" i="3"/>
  <c r="CN305" i="3"/>
  <c r="CO305" i="3"/>
  <c r="CP305" i="3"/>
  <c r="CQ305" i="3"/>
  <c r="CR305" i="3"/>
  <c r="CS305" i="3"/>
  <c r="CL306" i="3"/>
  <c r="CM306" i="3"/>
  <c r="CN306" i="3"/>
  <c r="CO306" i="3"/>
  <c r="CP306" i="3"/>
  <c r="CQ306" i="3"/>
  <c r="CR306" i="3"/>
  <c r="CS306" i="3"/>
  <c r="CM307" i="3"/>
  <c r="CN307" i="3"/>
  <c r="CO307" i="3"/>
  <c r="CP307" i="3"/>
  <c r="CQ307" i="3"/>
  <c r="CR307" i="3"/>
  <c r="CS307" i="3"/>
  <c r="CM308" i="3"/>
  <c r="CO308" i="3"/>
  <c r="CP308" i="3"/>
  <c r="CQ308" i="3"/>
  <c r="CR308" i="3"/>
  <c r="CS308" i="3"/>
  <c r="CN309" i="3"/>
  <c r="CO309" i="3"/>
  <c r="CP309" i="3"/>
  <c r="CQ309" i="3"/>
  <c r="CR309" i="3"/>
  <c r="CS309" i="3"/>
  <c r="CL310" i="3"/>
  <c r="CM310" i="3"/>
  <c r="CN310" i="3"/>
  <c r="CO310" i="3"/>
  <c r="CP310" i="3"/>
  <c r="CQ310" i="3"/>
  <c r="CR310" i="3"/>
  <c r="CS310" i="3"/>
  <c r="CL311" i="3"/>
  <c r="CM311" i="3"/>
  <c r="CN311" i="3"/>
  <c r="CO311" i="3"/>
  <c r="CP311" i="3"/>
  <c r="CQ311" i="3"/>
  <c r="CR311" i="3"/>
  <c r="CS311" i="3"/>
  <c r="CL312" i="3"/>
  <c r="CM312" i="3"/>
  <c r="CN312" i="3"/>
  <c r="CO312" i="3"/>
  <c r="CP312" i="3"/>
  <c r="CQ312" i="3"/>
  <c r="CR312" i="3"/>
  <c r="CS312" i="3"/>
  <c r="CL313" i="3"/>
  <c r="CM313" i="3"/>
  <c r="CN313" i="3"/>
  <c r="CO313" i="3"/>
  <c r="CP313" i="3"/>
  <c r="CQ313" i="3"/>
  <c r="CR313" i="3"/>
  <c r="CS313" i="3"/>
  <c r="CL314" i="3"/>
  <c r="CM314" i="3"/>
  <c r="CN314" i="3"/>
  <c r="CO314" i="3"/>
  <c r="CQ314" i="3"/>
  <c r="CR314" i="3"/>
  <c r="CS314" i="3"/>
  <c r="CL315" i="3"/>
  <c r="CM315" i="3"/>
  <c r="CN315" i="3"/>
  <c r="CO315" i="3"/>
  <c r="CP315" i="3"/>
  <c r="CQ315" i="3"/>
  <c r="CR315" i="3"/>
  <c r="CS315" i="3"/>
  <c r="CL316" i="3"/>
  <c r="CM316" i="3"/>
  <c r="CN316" i="3"/>
  <c r="CO316" i="3"/>
  <c r="CP316" i="3"/>
  <c r="CQ316" i="3"/>
  <c r="CR316" i="3"/>
  <c r="CS316" i="3"/>
  <c r="CM317" i="3"/>
  <c r="CN317" i="3"/>
  <c r="CO317" i="3"/>
  <c r="CP317" i="3"/>
  <c r="CQ317" i="3"/>
  <c r="CR317" i="3"/>
  <c r="CS317" i="3"/>
  <c r="CL318" i="3"/>
  <c r="CM318" i="3"/>
  <c r="CN318" i="3"/>
  <c r="CO318" i="3"/>
  <c r="CP318" i="3"/>
  <c r="CQ318" i="3"/>
  <c r="CR318" i="3"/>
  <c r="CS318" i="3"/>
  <c r="CM319" i="3"/>
  <c r="CN319" i="3"/>
  <c r="CO319" i="3"/>
  <c r="CP319" i="3"/>
  <c r="CQ319" i="3"/>
  <c r="CR319" i="3"/>
  <c r="CS319" i="3"/>
  <c r="CM320" i="3"/>
  <c r="CN320" i="3"/>
  <c r="CO320" i="3"/>
  <c r="CP320" i="3"/>
  <c r="CQ320" i="3"/>
  <c r="CR320" i="3"/>
  <c r="CS320" i="3"/>
  <c r="CL321" i="3"/>
  <c r="CM321" i="3"/>
  <c r="CN321" i="3"/>
  <c r="CO321" i="3"/>
  <c r="CP321" i="3"/>
  <c r="CQ321" i="3"/>
  <c r="CR321" i="3"/>
  <c r="CS321" i="3"/>
  <c r="CL322" i="3"/>
  <c r="CM322" i="3"/>
  <c r="CN322" i="3"/>
  <c r="CP322" i="3"/>
  <c r="CQ322" i="3"/>
  <c r="CR322" i="3"/>
  <c r="CS322" i="3"/>
  <c r="CL323" i="3"/>
  <c r="CM323" i="3"/>
  <c r="CN323" i="3"/>
  <c r="CO323" i="3"/>
  <c r="CP323" i="3"/>
  <c r="CQ323" i="3"/>
  <c r="CR323" i="3"/>
  <c r="CS323" i="3"/>
  <c r="CL324" i="3"/>
  <c r="CM324" i="3"/>
  <c r="CN324" i="3"/>
  <c r="CO324" i="3"/>
  <c r="CP324" i="3"/>
  <c r="CQ324" i="3"/>
  <c r="CR324" i="3"/>
  <c r="CS324" i="3"/>
  <c r="CL325" i="3"/>
  <c r="CN325" i="3"/>
  <c r="CO325" i="3"/>
  <c r="CP325" i="3"/>
  <c r="CQ325" i="3"/>
  <c r="CR325" i="3"/>
  <c r="CS325" i="3"/>
  <c r="CL326" i="3"/>
  <c r="CN326" i="3"/>
  <c r="CO326" i="3"/>
  <c r="CP326" i="3"/>
  <c r="CQ326" i="3"/>
  <c r="CR326" i="3"/>
  <c r="CS326" i="3"/>
  <c r="CL327" i="3"/>
  <c r="CN327" i="3"/>
  <c r="CO327" i="3"/>
  <c r="CP327" i="3"/>
  <c r="CQ327" i="3"/>
  <c r="CR327" i="3"/>
  <c r="CS327" i="3"/>
  <c r="CL328" i="3"/>
  <c r="CM328" i="3"/>
  <c r="CN328" i="3"/>
  <c r="CO328" i="3"/>
  <c r="CP328" i="3"/>
  <c r="CQ328" i="3"/>
  <c r="CR328" i="3"/>
  <c r="CS328" i="3"/>
  <c r="CM329" i="3"/>
  <c r="CN329" i="3"/>
  <c r="CO329" i="3"/>
  <c r="CP329" i="3"/>
  <c r="CQ329" i="3"/>
  <c r="CR329" i="3"/>
  <c r="CS329" i="3"/>
  <c r="CM330" i="3"/>
  <c r="CO330" i="3"/>
  <c r="CP330" i="3"/>
  <c r="CQ330" i="3"/>
  <c r="CR330" i="3"/>
  <c r="CS330" i="3"/>
  <c r="CL331" i="3"/>
  <c r="CM331" i="3"/>
  <c r="CN331" i="3"/>
  <c r="CO331" i="3"/>
  <c r="CP331" i="3"/>
  <c r="CQ331" i="3"/>
  <c r="CR331" i="3"/>
  <c r="CS331" i="3"/>
  <c r="CN332" i="3"/>
  <c r="CO332" i="3"/>
  <c r="CP332" i="3"/>
  <c r="CQ332" i="3"/>
  <c r="CR332" i="3"/>
  <c r="CS332" i="3"/>
  <c r="CL333" i="3"/>
  <c r="CM333" i="3"/>
  <c r="CN333" i="3"/>
  <c r="CO333" i="3"/>
  <c r="CP333" i="3"/>
  <c r="CQ333" i="3"/>
  <c r="CR333" i="3"/>
  <c r="CS333" i="3"/>
  <c r="CL334" i="3"/>
  <c r="CM334" i="3"/>
  <c r="CN334" i="3"/>
  <c r="CO334" i="3"/>
  <c r="CP334" i="3"/>
  <c r="CQ334" i="3"/>
  <c r="CR334" i="3"/>
  <c r="CS334" i="3"/>
  <c r="CN335" i="3"/>
  <c r="CO335" i="3"/>
  <c r="CP335" i="3"/>
  <c r="CQ335" i="3"/>
  <c r="CR335" i="3"/>
  <c r="CS335" i="3"/>
  <c r="CN336" i="3"/>
  <c r="CO336" i="3"/>
  <c r="CP336" i="3"/>
  <c r="CQ336" i="3"/>
  <c r="CR336" i="3"/>
  <c r="CS336" i="3"/>
  <c r="CL337" i="3"/>
  <c r="CM337" i="3"/>
  <c r="CN337" i="3"/>
  <c r="CO337" i="3"/>
  <c r="CP337" i="3"/>
  <c r="CQ337" i="3"/>
  <c r="CR337" i="3"/>
  <c r="CS337" i="3"/>
  <c r="CL338" i="3"/>
  <c r="CM338" i="3"/>
  <c r="CN338" i="3"/>
  <c r="CO338" i="3"/>
  <c r="CP338" i="3"/>
  <c r="CQ338" i="3"/>
  <c r="CR338" i="3"/>
  <c r="CS338" i="3"/>
  <c r="CL339" i="3"/>
  <c r="CM339" i="3"/>
  <c r="CO339" i="3"/>
  <c r="CP339" i="3"/>
  <c r="CQ339" i="3"/>
  <c r="CR339" i="3"/>
  <c r="CS339" i="3"/>
  <c r="CM340" i="3"/>
  <c r="CN340" i="3"/>
  <c r="CO340" i="3"/>
  <c r="CP340" i="3"/>
  <c r="CQ340" i="3"/>
  <c r="CR340" i="3"/>
  <c r="CS340" i="3"/>
  <c r="CL341" i="3"/>
  <c r="CN341" i="3"/>
  <c r="CO341" i="3"/>
  <c r="CP341" i="3"/>
  <c r="CQ341" i="3"/>
  <c r="CR341" i="3"/>
  <c r="CS341" i="3"/>
  <c r="CL342" i="3"/>
  <c r="CM342" i="3"/>
  <c r="CN342" i="3"/>
  <c r="CO342" i="3"/>
  <c r="CP342" i="3"/>
  <c r="CQ342" i="3"/>
  <c r="CR342" i="3"/>
  <c r="CS342" i="3"/>
  <c r="CN343" i="3"/>
  <c r="CO343" i="3"/>
  <c r="CP343" i="3"/>
  <c r="CQ343" i="3"/>
  <c r="CR343" i="3"/>
  <c r="CS343" i="3"/>
  <c r="CL344" i="3"/>
  <c r="CM344" i="3"/>
  <c r="CN344" i="3"/>
  <c r="CO344" i="3"/>
  <c r="CP344" i="3"/>
  <c r="CQ344" i="3"/>
  <c r="CR344" i="3"/>
  <c r="CS344" i="3"/>
  <c r="CL345" i="3"/>
  <c r="CM345" i="3"/>
  <c r="CN345" i="3"/>
  <c r="CO345" i="3"/>
  <c r="CP345" i="3"/>
  <c r="CQ345" i="3"/>
  <c r="CR345" i="3"/>
  <c r="CS345" i="3"/>
  <c r="CL346" i="3"/>
  <c r="CM346" i="3"/>
  <c r="CN346" i="3"/>
  <c r="CO346" i="3"/>
  <c r="CP346" i="3"/>
  <c r="CQ346" i="3"/>
  <c r="CR346" i="3"/>
  <c r="CS346" i="3"/>
  <c r="CL347" i="3"/>
  <c r="CM347" i="3"/>
  <c r="CN347" i="3"/>
  <c r="CO347" i="3"/>
  <c r="CP347" i="3"/>
  <c r="CQ347" i="3"/>
  <c r="CR347" i="3"/>
  <c r="CS347" i="3"/>
  <c r="CL348" i="3"/>
  <c r="CN348" i="3"/>
  <c r="CO348" i="3"/>
  <c r="CP348" i="3"/>
  <c r="CQ348" i="3"/>
  <c r="CR348" i="3"/>
  <c r="CS348" i="3"/>
  <c r="CL349" i="3"/>
  <c r="CN349" i="3"/>
  <c r="CO349" i="3"/>
  <c r="CP349" i="3"/>
  <c r="CQ349" i="3"/>
  <c r="CR349" i="3"/>
  <c r="CS349" i="3"/>
  <c r="CL350" i="3"/>
  <c r="CM350" i="3"/>
  <c r="CN350" i="3"/>
  <c r="CO350" i="3"/>
  <c r="CP350" i="3"/>
  <c r="CQ350" i="3"/>
  <c r="CR350" i="3"/>
  <c r="CS350" i="3"/>
  <c r="CL351" i="3"/>
  <c r="CN351" i="3"/>
  <c r="CO351" i="3"/>
  <c r="CP351" i="3"/>
  <c r="CQ351" i="3"/>
  <c r="CR351" i="3"/>
  <c r="CS351" i="3"/>
  <c r="CL352" i="3"/>
  <c r="CM352" i="3"/>
  <c r="CN352" i="3"/>
  <c r="CO352" i="3"/>
  <c r="CP352" i="3"/>
  <c r="CQ352" i="3"/>
  <c r="CR352" i="3"/>
  <c r="CS352" i="3"/>
  <c r="CL353" i="3"/>
  <c r="CM353" i="3"/>
  <c r="CN353" i="3"/>
  <c r="CO353" i="3"/>
  <c r="CP353" i="3"/>
  <c r="CQ353" i="3"/>
  <c r="CR353" i="3"/>
  <c r="CS353" i="3"/>
  <c r="CL354" i="3"/>
  <c r="CM354" i="3"/>
  <c r="CN354" i="3"/>
  <c r="CO354" i="3"/>
  <c r="CP354" i="3"/>
  <c r="CQ354" i="3"/>
  <c r="CR354" i="3"/>
  <c r="CS354" i="3"/>
  <c r="CN355" i="3"/>
  <c r="CO355" i="3"/>
  <c r="CP355" i="3"/>
  <c r="CQ355" i="3"/>
  <c r="CR355" i="3"/>
  <c r="CS355" i="3"/>
  <c r="CL356" i="3"/>
  <c r="CN356" i="3"/>
  <c r="CO356" i="3"/>
  <c r="CP356" i="3"/>
  <c r="CQ356" i="3"/>
  <c r="CR356" i="3"/>
  <c r="CS356" i="3"/>
  <c r="CL357" i="3"/>
  <c r="CM357" i="3"/>
  <c r="CN357" i="3"/>
  <c r="CO357" i="3"/>
  <c r="CP357" i="3"/>
  <c r="CQ357" i="3"/>
  <c r="CR357" i="3"/>
  <c r="CS357" i="3"/>
  <c r="CL358" i="3"/>
  <c r="CN358" i="3"/>
  <c r="CO358" i="3"/>
  <c r="CP358" i="3"/>
  <c r="CQ358" i="3"/>
  <c r="CR358" i="3"/>
  <c r="CS358" i="3"/>
  <c r="CM359" i="3"/>
  <c r="CN359" i="3"/>
  <c r="CO359" i="3"/>
  <c r="CP359" i="3"/>
  <c r="CQ359" i="3"/>
  <c r="CR359" i="3"/>
  <c r="CS359" i="3"/>
  <c r="CM360" i="3"/>
  <c r="CN360" i="3"/>
  <c r="CO360" i="3"/>
  <c r="CP360" i="3"/>
  <c r="CQ360" i="3"/>
  <c r="CR360" i="3"/>
  <c r="CS360" i="3"/>
  <c r="CO361" i="3"/>
  <c r="CP361" i="3"/>
  <c r="CQ361" i="3"/>
  <c r="CR361" i="3"/>
  <c r="CS361" i="3"/>
  <c r="CL362" i="3"/>
  <c r="CN362" i="3"/>
  <c r="CO362" i="3"/>
  <c r="CP362" i="3"/>
  <c r="CQ362" i="3"/>
  <c r="CR362" i="3"/>
  <c r="CS362" i="3"/>
  <c r="CL363" i="3"/>
  <c r="CN363" i="3"/>
  <c r="CO363" i="3"/>
  <c r="CP363" i="3"/>
  <c r="CQ363" i="3"/>
  <c r="CR363" i="3"/>
  <c r="CS363" i="3"/>
  <c r="CL364" i="3"/>
  <c r="CN364" i="3"/>
  <c r="CO364" i="3"/>
  <c r="CP364" i="3"/>
  <c r="CQ364" i="3"/>
  <c r="CR364" i="3"/>
  <c r="CS364" i="3"/>
  <c r="CL365" i="3"/>
  <c r="CM365" i="3"/>
  <c r="CN365" i="3"/>
  <c r="CO365" i="3"/>
  <c r="CP365" i="3"/>
  <c r="CQ365" i="3"/>
  <c r="CR365" i="3"/>
  <c r="CS365" i="3"/>
  <c r="CL366" i="3"/>
  <c r="CM366" i="3"/>
  <c r="CN366" i="3"/>
  <c r="CO366" i="3"/>
  <c r="CP366" i="3"/>
  <c r="CQ366" i="3"/>
  <c r="CR366" i="3"/>
  <c r="CS366" i="3"/>
  <c r="CL367" i="3"/>
  <c r="CM367" i="3"/>
  <c r="CN367" i="3"/>
  <c r="CO367" i="3"/>
  <c r="CP367" i="3"/>
  <c r="CQ367" i="3"/>
  <c r="CR367" i="3"/>
  <c r="CS367" i="3"/>
  <c r="CL368" i="3"/>
  <c r="CM368" i="3"/>
  <c r="CN368" i="3"/>
  <c r="CO368" i="3"/>
  <c r="CP368" i="3"/>
  <c r="CQ368" i="3"/>
  <c r="CR368" i="3"/>
  <c r="CS368" i="3"/>
  <c r="CL369" i="3"/>
  <c r="CM369" i="3"/>
  <c r="CN369" i="3"/>
  <c r="CO369" i="3"/>
  <c r="CP369" i="3"/>
  <c r="CQ369" i="3"/>
  <c r="CR369" i="3"/>
  <c r="CS369" i="3"/>
  <c r="CL370" i="3"/>
  <c r="CM370" i="3"/>
  <c r="CO370" i="3"/>
  <c r="CP370" i="3"/>
  <c r="CQ370" i="3"/>
  <c r="CR370" i="3"/>
  <c r="CS370" i="3"/>
  <c r="CL371" i="3"/>
  <c r="CM371" i="3"/>
  <c r="CN371" i="3"/>
  <c r="CO371" i="3"/>
  <c r="CP371" i="3"/>
  <c r="CQ371" i="3"/>
  <c r="CR371" i="3"/>
  <c r="CS371" i="3"/>
  <c r="CL372" i="3"/>
  <c r="CM372" i="3"/>
  <c r="CN372" i="3"/>
  <c r="CO372" i="3"/>
  <c r="CP372" i="3"/>
  <c r="CQ372" i="3"/>
  <c r="CR372" i="3"/>
  <c r="CS372" i="3"/>
  <c r="CL373" i="3"/>
  <c r="CM373" i="3"/>
  <c r="CN373" i="3"/>
  <c r="CO373" i="3"/>
  <c r="CP373" i="3"/>
  <c r="CQ373" i="3"/>
  <c r="CR373" i="3"/>
  <c r="CS373" i="3"/>
  <c r="CL374" i="3"/>
  <c r="CM374" i="3"/>
  <c r="CN374" i="3"/>
  <c r="CP374" i="3"/>
  <c r="CQ374" i="3"/>
  <c r="CR374" i="3"/>
  <c r="CS374" i="3"/>
  <c r="CL375" i="3"/>
  <c r="CM375" i="3"/>
  <c r="CN375" i="3"/>
  <c r="CO375" i="3"/>
  <c r="CP375" i="3"/>
  <c r="CQ375" i="3"/>
  <c r="CR375" i="3"/>
  <c r="CS375" i="3"/>
  <c r="CL376" i="3"/>
  <c r="CM376" i="3"/>
  <c r="CN376" i="3"/>
  <c r="CO376" i="3"/>
  <c r="CP376" i="3"/>
  <c r="CQ376" i="3"/>
  <c r="CR376" i="3"/>
  <c r="CS376" i="3"/>
  <c r="CL377" i="3"/>
  <c r="CN377" i="3"/>
  <c r="CO377" i="3"/>
  <c r="CP377" i="3"/>
  <c r="CQ377" i="3"/>
  <c r="CR377" i="3"/>
  <c r="CS377" i="3"/>
  <c r="CL378" i="3"/>
  <c r="CM378" i="3"/>
  <c r="CO378" i="3"/>
  <c r="CP378" i="3"/>
  <c r="CQ378" i="3"/>
  <c r="CR378" i="3"/>
  <c r="CS378" i="3"/>
  <c r="CL379" i="3"/>
  <c r="CM379" i="3"/>
  <c r="CN379" i="3"/>
  <c r="CO379" i="3"/>
  <c r="CP379" i="3"/>
  <c r="CQ379" i="3"/>
  <c r="CR379" i="3"/>
  <c r="CS379" i="3"/>
  <c r="CL380" i="3"/>
  <c r="CM380" i="3"/>
  <c r="CN380" i="3"/>
  <c r="CO380" i="3"/>
  <c r="CP380" i="3"/>
  <c r="CQ380" i="3"/>
  <c r="CR380" i="3"/>
  <c r="CS380" i="3"/>
  <c r="CL381" i="3"/>
  <c r="CN381" i="3"/>
  <c r="CO381" i="3"/>
  <c r="CP381" i="3"/>
  <c r="CQ381" i="3"/>
  <c r="CR381" i="3"/>
  <c r="CS381" i="3"/>
  <c r="CL382" i="3"/>
  <c r="CN382" i="3"/>
  <c r="CO382" i="3"/>
  <c r="CP382" i="3"/>
  <c r="CQ382" i="3"/>
  <c r="CS382" i="3"/>
  <c r="CL383" i="3"/>
  <c r="CN383" i="3"/>
  <c r="CP383" i="3"/>
  <c r="CQ383" i="3"/>
  <c r="CR383" i="3"/>
  <c r="CS383" i="3"/>
  <c r="CL384" i="3"/>
  <c r="CM384" i="3"/>
  <c r="CN384" i="3"/>
  <c r="CO384" i="3"/>
  <c r="CP384" i="3"/>
  <c r="CQ384" i="3"/>
  <c r="CR384" i="3"/>
  <c r="CS384" i="3"/>
  <c r="CM385" i="3"/>
  <c r="CN385" i="3"/>
  <c r="CO385" i="3"/>
  <c r="CP385" i="3"/>
  <c r="CQ385" i="3"/>
  <c r="CR385" i="3"/>
  <c r="CS385" i="3"/>
  <c r="CL386" i="3"/>
  <c r="CN386" i="3"/>
  <c r="CO386" i="3"/>
  <c r="CP386" i="3"/>
  <c r="CQ386" i="3"/>
  <c r="CR386" i="3"/>
  <c r="CS386" i="3"/>
  <c r="CL387" i="3"/>
  <c r="CM387" i="3"/>
  <c r="CN387" i="3"/>
  <c r="CO387" i="3"/>
  <c r="CP387" i="3"/>
  <c r="CQ387" i="3"/>
  <c r="CR387" i="3"/>
  <c r="CS387" i="3"/>
  <c r="CL388" i="3"/>
  <c r="CM388" i="3"/>
  <c r="CN388" i="3"/>
  <c r="CP388" i="3"/>
  <c r="CQ388" i="3"/>
  <c r="CR388" i="3"/>
  <c r="CS388" i="3"/>
  <c r="CL389" i="3"/>
  <c r="CM389" i="3"/>
  <c r="CN389" i="3"/>
  <c r="CO389" i="3"/>
  <c r="CP389" i="3"/>
  <c r="CQ389" i="3"/>
  <c r="CR389" i="3"/>
  <c r="CS389" i="3"/>
  <c r="CL390" i="3"/>
  <c r="CM390" i="3"/>
  <c r="CN390" i="3"/>
  <c r="CO390" i="3"/>
  <c r="CP390" i="3"/>
  <c r="CQ390" i="3"/>
  <c r="CR390" i="3"/>
  <c r="CS390" i="3"/>
  <c r="CL391" i="3"/>
  <c r="CM391" i="3"/>
  <c r="CN391" i="3"/>
  <c r="CO391" i="3"/>
  <c r="CP391" i="3"/>
  <c r="CQ391" i="3"/>
  <c r="CR391" i="3"/>
  <c r="CS391" i="3"/>
  <c r="CL392" i="3"/>
  <c r="CN392" i="3"/>
  <c r="CO392" i="3"/>
  <c r="CP392" i="3"/>
  <c r="CQ392" i="3"/>
  <c r="CR392" i="3"/>
  <c r="CS392" i="3"/>
  <c r="CM393" i="3"/>
  <c r="CN393" i="3"/>
  <c r="CO393" i="3"/>
  <c r="CP393" i="3"/>
  <c r="CQ393" i="3"/>
  <c r="CR393" i="3"/>
  <c r="CS393" i="3"/>
  <c r="CM394" i="3"/>
  <c r="CN394" i="3"/>
  <c r="CO394" i="3"/>
  <c r="CP394" i="3"/>
  <c r="CQ394" i="3"/>
  <c r="CR394" i="3"/>
  <c r="CS394" i="3"/>
  <c r="CM395" i="3"/>
  <c r="CN395" i="3"/>
  <c r="CO395" i="3"/>
  <c r="CP395" i="3"/>
  <c r="CQ395" i="3"/>
  <c r="CR395" i="3"/>
  <c r="CS395" i="3"/>
  <c r="CM396" i="3"/>
  <c r="CN396" i="3"/>
  <c r="CO396" i="3"/>
  <c r="CP396" i="3"/>
  <c r="CQ396" i="3"/>
  <c r="CR396" i="3"/>
  <c r="CS396" i="3"/>
  <c r="CM397" i="3"/>
  <c r="CO397" i="3"/>
  <c r="CP397" i="3"/>
  <c r="CQ397" i="3"/>
  <c r="CR397" i="3"/>
  <c r="CS397" i="3"/>
  <c r="CL398" i="3"/>
  <c r="CM398" i="3"/>
  <c r="CN398" i="3"/>
  <c r="CO398" i="3"/>
  <c r="CP398" i="3"/>
  <c r="CQ398" i="3"/>
  <c r="CR398" i="3"/>
  <c r="CS398" i="3"/>
  <c r="CL399" i="3"/>
  <c r="CN399" i="3"/>
  <c r="CO399" i="3"/>
  <c r="CP399" i="3"/>
  <c r="CQ399" i="3"/>
  <c r="CR399" i="3"/>
  <c r="CS399" i="3"/>
  <c r="CL400" i="3"/>
  <c r="CM400" i="3"/>
  <c r="CN400" i="3"/>
  <c r="CO400" i="3"/>
  <c r="CP400" i="3"/>
  <c r="CQ400" i="3"/>
  <c r="CR400" i="3"/>
  <c r="CS400" i="3"/>
  <c r="CL401" i="3"/>
  <c r="CM401" i="3"/>
  <c r="CO401" i="3"/>
  <c r="CP401" i="3"/>
  <c r="CQ401" i="3"/>
  <c r="CR401" i="3"/>
  <c r="CS401" i="3"/>
  <c r="CM402" i="3"/>
  <c r="CN402" i="3"/>
  <c r="CO402" i="3"/>
  <c r="CP402" i="3"/>
  <c r="CQ402" i="3"/>
  <c r="CR402" i="3"/>
  <c r="CS402" i="3"/>
  <c r="CL403" i="3"/>
  <c r="CM403" i="3"/>
  <c r="CN403" i="3"/>
  <c r="CP403" i="3"/>
  <c r="CQ403" i="3"/>
  <c r="CR403" i="3"/>
  <c r="CS403" i="3"/>
  <c r="CL404" i="3"/>
  <c r="CM404" i="3"/>
  <c r="CN404" i="3"/>
  <c r="CO404" i="3"/>
  <c r="CP404" i="3"/>
  <c r="CQ404" i="3"/>
  <c r="CR404" i="3"/>
  <c r="CS404" i="3"/>
  <c r="CP405" i="3"/>
  <c r="CQ405" i="3"/>
  <c r="CR405" i="3"/>
  <c r="CS405" i="3"/>
  <c r="CL406" i="3"/>
  <c r="CM406" i="3"/>
  <c r="CN406" i="3"/>
  <c r="CO406" i="3"/>
  <c r="CP406" i="3"/>
  <c r="CQ406" i="3"/>
  <c r="CR406" i="3"/>
  <c r="CS406" i="3"/>
  <c r="CL407" i="3"/>
  <c r="CM407" i="3"/>
  <c r="CO407" i="3"/>
  <c r="CP407" i="3"/>
  <c r="CQ407" i="3"/>
  <c r="CR407" i="3"/>
  <c r="CS407" i="3"/>
  <c r="CM408" i="3"/>
  <c r="CO408" i="3"/>
  <c r="CP408" i="3"/>
  <c r="CQ408" i="3"/>
  <c r="CR408" i="3"/>
  <c r="CS408" i="3"/>
  <c r="CL410" i="3"/>
  <c r="CM410" i="3"/>
  <c r="CN410" i="3"/>
  <c r="CO410" i="3"/>
  <c r="CP410" i="3"/>
  <c r="CQ410" i="3"/>
  <c r="CR410" i="3"/>
  <c r="CS410" i="3"/>
  <c r="CL411" i="3"/>
  <c r="CM411" i="3"/>
  <c r="CN411" i="3"/>
  <c r="CO411" i="3"/>
  <c r="CP411" i="3"/>
  <c r="CQ411" i="3"/>
  <c r="CR411" i="3"/>
  <c r="CS411" i="3"/>
  <c r="CL412" i="3"/>
  <c r="CN412" i="3"/>
  <c r="CO412" i="3"/>
  <c r="CP412" i="3"/>
  <c r="CR412" i="3"/>
  <c r="CS412" i="3"/>
  <c r="CL413" i="3"/>
  <c r="CM413" i="3"/>
  <c r="CN413" i="3"/>
  <c r="CO413" i="3"/>
  <c r="CP413" i="3"/>
  <c r="CR413" i="3"/>
  <c r="CS413" i="3"/>
  <c r="CL414" i="3"/>
  <c r="CM414" i="3"/>
  <c r="CN414" i="3"/>
  <c r="CO414" i="3"/>
  <c r="CP414" i="3"/>
  <c r="CQ414" i="3"/>
  <c r="CR414" i="3"/>
  <c r="CS414" i="3"/>
  <c r="CL415" i="3"/>
  <c r="CM415" i="3"/>
  <c r="CN415" i="3"/>
  <c r="CO415" i="3"/>
  <c r="CP415" i="3"/>
  <c r="CQ415" i="3"/>
  <c r="CR415" i="3"/>
  <c r="CS415" i="3"/>
  <c r="CL416" i="3"/>
  <c r="CO416" i="3"/>
  <c r="CQ416" i="3"/>
  <c r="CR416" i="3"/>
  <c r="CS416" i="3"/>
  <c r="CM417" i="3"/>
  <c r="CN417" i="3"/>
  <c r="CP417" i="3"/>
  <c r="CQ417" i="3"/>
  <c r="CR417" i="3"/>
  <c r="CS417" i="3"/>
  <c r="CL418" i="3"/>
  <c r="CN418" i="3"/>
  <c r="CO418" i="3"/>
  <c r="CP418" i="3"/>
  <c r="CS418" i="3"/>
  <c r="CL419" i="3"/>
  <c r="CM419" i="3"/>
  <c r="CN419" i="3"/>
  <c r="CO419" i="3"/>
  <c r="CP419" i="3"/>
  <c r="CQ419" i="3"/>
  <c r="CR419" i="3"/>
  <c r="CS419" i="3"/>
  <c r="CN420" i="3"/>
  <c r="CO420" i="3"/>
  <c r="CP420" i="3"/>
  <c r="CQ420" i="3"/>
  <c r="CR420" i="3"/>
  <c r="CS420" i="3"/>
  <c r="CL421" i="3"/>
  <c r="CM421" i="3"/>
  <c r="CN421" i="3"/>
  <c r="CP421" i="3"/>
  <c r="CQ421" i="3"/>
  <c r="CR421" i="3"/>
  <c r="CS421" i="3"/>
  <c r="CM422" i="3"/>
  <c r="CN422" i="3"/>
  <c r="CO422" i="3"/>
  <c r="CP422" i="3"/>
  <c r="CQ422" i="3"/>
  <c r="CR422" i="3"/>
  <c r="CS422" i="3"/>
  <c r="CM423" i="3"/>
  <c r="CN423" i="3"/>
  <c r="CO423" i="3"/>
  <c r="CP423" i="3"/>
  <c r="CQ423" i="3"/>
  <c r="CR423" i="3"/>
  <c r="CS423" i="3"/>
  <c r="CL424" i="3"/>
  <c r="CM424" i="3"/>
  <c r="CN424" i="3"/>
  <c r="CO424" i="3"/>
  <c r="CP424" i="3"/>
  <c r="CQ424" i="3"/>
  <c r="CR424" i="3"/>
  <c r="CS424" i="3"/>
  <c r="CM425" i="3"/>
  <c r="CN425" i="3"/>
  <c r="CO425" i="3"/>
  <c r="CP425" i="3"/>
  <c r="CQ425" i="3"/>
  <c r="CR425" i="3"/>
  <c r="CS425" i="3"/>
  <c r="CL426" i="3"/>
  <c r="CM426" i="3"/>
  <c r="CN426" i="3"/>
  <c r="CO426" i="3"/>
  <c r="CP426" i="3"/>
  <c r="CQ426" i="3"/>
  <c r="CR426" i="3"/>
  <c r="CS426" i="3"/>
  <c r="CL427" i="3"/>
  <c r="CM427" i="3"/>
  <c r="CN427" i="3"/>
  <c r="CO427" i="3"/>
  <c r="CP427" i="3"/>
  <c r="CQ427" i="3"/>
  <c r="CR427" i="3"/>
  <c r="CS427" i="3"/>
  <c r="CL428" i="3"/>
  <c r="CM428" i="3"/>
  <c r="CO428" i="3"/>
  <c r="CP428" i="3"/>
  <c r="CQ428" i="3"/>
  <c r="CR428" i="3"/>
  <c r="CS428" i="3"/>
  <c r="CL429" i="3"/>
  <c r="CM429" i="3"/>
  <c r="CN429" i="3"/>
  <c r="CO429" i="3"/>
  <c r="CP429" i="3"/>
  <c r="CQ429" i="3"/>
  <c r="CR429" i="3"/>
  <c r="CS429" i="3"/>
  <c r="CL430" i="3"/>
  <c r="CM430" i="3"/>
  <c r="CN430" i="3"/>
  <c r="CO430" i="3"/>
  <c r="CP430" i="3"/>
  <c r="CQ430" i="3"/>
  <c r="CR430" i="3"/>
  <c r="CS430" i="3"/>
  <c r="CL431" i="3"/>
  <c r="CM431" i="3"/>
  <c r="CN431" i="3"/>
  <c r="CO431" i="3"/>
  <c r="CP431" i="3"/>
  <c r="CQ431" i="3"/>
  <c r="CR431" i="3"/>
  <c r="CS431" i="3"/>
  <c r="CL432" i="3"/>
  <c r="CM432" i="3"/>
  <c r="CN432" i="3"/>
  <c r="CO432" i="3"/>
  <c r="CP432" i="3"/>
  <c r="CQ432" i="3"/>
  <c r="CR432" i="3"/>
  <c r="CS432" i="3"/>
  <c r="CL433" i="3"/>
  <c r="CM433" i="3"/>
  <c r="CN433" i="3"/>
  <c r="CO433" i="3"/>
  <c r="CP433" i="3"/>
  <c r="CQ433" i="3"/>
  <c r="CR433" i="3"/>
  <c r="CS433" i="3"/>
  <c r="CL434" i="3"/>
  <c r="CN434" i="3"/>
  <c r="CO434" i="3"/>
  <c r="CP434" i="3"/>
  <c r="CQ434" i="3"/>
  <c r="CR434" i="3"/>
  <c r="CS434" i="3"/>
  <c r="CL435" i="3"/>
  <c r="CN435" i="3"/>
  <c r="CO435" i="3"/>
  <c r="CP435" i="3"/>
  <c r="CQ435" i="3"/>
  <c r="CR435" i="3"/>
  <c r="CS435" i="3"/>
  <c r="CL436" i="3"/>
  <c r="CM436" i="3"/>
  <c r="CN436" i="3"/>
  <c r="CO436" i="3"/>
  <c r="CP436" i="3"/>
  <c r="CQ436" i="3"/>
  <c r="CR436" i="3"/>
  <c r="CS436" i="3"/>
  <c r="CL437" i="3"/>
  <c r="CN437" i="3"/>
  <c r="CO437" i="3"/>
  <c r="CP437" i="3"/>
  <c r="CQ437" i="3"/>
  <c r="CR437" i="3"/>
  <c r="CS437" i="3"/>
  <c r="CL438" i="3"/>
  <c r="CM438" i="3"/>
  <c r="CN438" i="3"/>
  <c r="CO438" i="3"/>
  <c r="CP438" i="3"/>
  <c r="CQ438" i="3"/>
  <c r="CR438" i="3"/>
  <c r="CS438" i="3"/>
  <c r="CL439" i="3"/>
  <c r="CM439" i="3"/>
  <c r="CN439" i="3"/>
  <c r="CO439" i="3"/>
  <c r="CQ439" i="3"/>
  <c r="CR439" i="3"/>
  <c r="CS439" i="3"/>
  <c r="CM440" i="3"/>
  <c r="CN440" i="3"/>
  <c r="CO440" i="3"/>
  <c r="CP440" i="3"/>
  <c r="CQ440" i="3"/>
  <c r="CR440" i="3"/>
  <c r="CS440" i="3"/>
  <c r="CM441" i="3"/>
  <c r="CN441" i="3"/>
  <c r="CO441" i="3"/>
  <c r="CP441" i="3"/>
  <c r="CQ441" i="3"/>
  <c r="CR441" i="3"/>
  <c r="CS441" i="3"/>
  <c r="CL442" i="3"/>
  <c r="CN442" i="3"/>
  <c r="CO442" i="3"/>
  <c r="CP442" i="3"/>
  <c r="CQ442" i="3"/>
  <c r="CR442" i="3"/>
  <c r="CS442" i="3"/>
  <c r="CM443" i="3"/>
  <c r="CN443" i="3"/>
  <c r="CO443" i="3"/>
  <c r="CP443" i="3"/>
  <c r="CQ443" i="3"/>
  <c r="CR443" i="3"/>
  <c r="CS443" i="3"/>
  <c r="CM444" i="3"/>
  <c r="CO444" i="3"/>
  <c r="CP444" i="3"/>
  <c r="CQ444" i="3"/>
  <c r="CR444" i="3"/>
  <c r="CS444" i="3"/>
  <c r="CL445" i="3"/>
  <c r="CM445" i="3"/>
  <c r="CN445" i="3"/>
  <c r="CP445" i="3"/>
  <c r="CQ445" i="3"/>
  <c r="CR445" i="3"/>
  <c r="CS445" i="3"/>
  <c r="CL446" i="3"/>
  <c r="CM446" i="3"/>
  <c r="CN446" i="3"/>
  <c r="CO446" i="3"/>
  <c r="CQ446" i="3"/>
  <c r="CR446" i="3"/>
  <c r="CS446" i="3"/>
  <c r="CM447" i="3"/>
  <c r="CN447" i="3"/>
  <c r="CO447" i="3"/>
  <c r="CP447" i="3"/>
  <c r="CQ447" i="3"/>
  <c r="CR447" i="3"/>
  <c r="CS447" i="3"/>
  <c r="CL448" i="3"/>
  <c r="CM448" i="3"/>
  <c r="CN448" i="3"/>
  <c r="CO448" i="3"/>
  <c r="CP448" i="3"/>
  <c r="CQ448" i="3"/>
  <c r="CR448" i="3"/>
  <c r="CS448" i="3"/>
  <c r="CL449" i="3"/>
  <c r="CN449" i="3"/>
  <c r="CO449" i="3"/>
  <c r="CP449" i="3"/>
  <c r="CQ449" i="3"/>
  <c r="CR449" i="3"/>
  <c r="CS449" i="3"/>
  <c r="CL450" i="3"/>
  <c r="CM450" i="3"/>
  <c r="CO450" i="3"/>
  <c r="CP450" i="3"/>
  <c r="CR450" i="3"/>
  <c r="CS450" i="3"/>
  <c r="CL451" i="3"/>
  <c r="CM451" i="3"/>
  <c r="CN451" i="3"/>
  <c r="CO451" i="3"/>
  <c r="CP451" i="3"/>
  <c r="CQ451" i="3"/>
  <c r="CR451" i="3"/>
  <c r="CS451" i="3"/>
  <c r="CL452" i="3"/>
  <c r="CM452" i="3"/>
  <c r="CN452" i="3"/>
  <c r="CO452" i="3"/>
  <c r="CP452" i="3"/>
  <c r="CQ452" i="3"/>
  <c r="CR452" i="3"/>
  <c r="CS452" i="3"/>
  <c r="CL453" i="3"/>
  <c r="CM453" i="3"/>
  <c r="CO453" i="3"/>
  <c r="CP453" i="3"/>
  <c r="CQ453" i="3"/>
  <c r="CR453" i="3"/>
  <c r="CS453" i="3"/>
  <c r="CL454" i="3"/>
  <c r="CM454" i="3"/>
  <c r="CN454" i="3"/>
  <c r="CO454" i="3"/>
  <c r="CP454" i="3"/>
  <c r="CQ454" i="3"/>
  <c r="CR454" i="3"/>
  <c r="CS454" i="3"/>
  <c r="CL455" i="3"/>
  <c r="CN455" i="3"/>
  <c r="CO455" i="3"/>
  <c r="CP455" i="3"/>
  <c r="CQ455" i="3"/>
  <c r="CR455" i="3"/>
  <c r="CS455" i="3"/>
  <c r="CL456" i="3"/>
  <c r="CN456" i="3"/>
  <c r="CO456" i="3"/>
  <c r="CP456" i="3"/>
  <c r="CQ456" i="3"/>
  <c r="CR456" i="3"/>
  <c r="CS456" i="3"/>
  <c r="CM457" i="3"/>
  <c r="CN457" i="3"/>
  <c r="CO457" i="3"/>
  <c r="CP457" i="3"/>
  <c r="CQ457" i="3"/>
  <c r="CR457" i="3"/>
  <c r="CS457" i="3"/>
  <c r="CL458" i="3"/>
  <c r="CM458" i="3"/>
  <c r="CN458" i="3"/>
  <c r="CO458" i="3"/>
  <c r="CP458" i="3"/>
  <c r="CQ458" i="3"/>
  <c r="CR458" i="3"/>
  <c r="CS458" i="3"/>
  <c r="CL459" i="3"/>
  <c r="CO459" i="3"/>
  <c r="CP459" i="3"/>
  <c r="CQ459" i="3"/>
  <c r="CR459" i="3"/>
  <c r="CS459" i="3"/>
  <c r="CL460" i="3"/>
  <c r="CM460" i="3"/>
  <c r="CN460" i="3"/>
  <c r="CO460" i="3"/>
  <c r="CP460" i="3"/>
  <c r="CQ460" i="3"/>
  <c r="CR460" i="3"/>
  <c r="CS460" i="3"/>
  <c r="CL461" i="3"/>
  <c r="CM461" i="3"/>
  <c r="CN461" i="3"/>
  <c r="CO461" i="3"/>
  <c r="CP461" i="3"/>
  <c r="CQ461" i="3"/>
  <c r="CR461" i="3"/>
  <c r="CS461" i="3"/>
  <c r="CL462" i="3"/>
  <c r="CM462" i="3"/>
  <c r="CN462" i="3"/>
  <c r="CO462" i="3"/>
  <c r="CP462" i="3"/>
  <c r="CQ462" i="3"/>
  <c r="CR462" i="3"/>
  <c r="CS462" i="3"/>
  <c r="CL463" i="3"/>
  <c r="CM463" i="3"/>
  <c r="CO463" i="3"/>
  <c r="CP463" i="3"/>
  <c r="CQ463" i="3"/>
  <c r="CR463" i="3"/>
  <c r="CS463" i="3"/>
  <c r="CN464" i="3"/>
  <c r="CO464" i="3"/>
  <c r="CP464" i="3"/>
  <c r="CQ464" i="3"/>
  <c r="CR464" i="3"/>
  <c r="CS464" i="3"/>
  <c r="CM465" i="3"/>
  <c r="CN465" i="3"/>
  <c r="CO465" i="3"/>
  <c r="CP465" i="3"/>
  <c r="CQ465" i="3"/>
  <c r="CR465" i="3"/>
  <c r="CS465" i="3"/>
  <c r="CM466" i="3"/>
  <c r="CN466" i="3"/>
  <c r="CO466" i="3"/>
  <c r="CP466" i="3"/>
  <c r="CQ466" i="3"/>
  <c r="CR466" i="3"/>
  <c r="CS466" i="3"/>
  <c r="CM467" i="3"/>
  <c r="CN467" i="3"/>
  <c r="CO467" i="3"/>
  <c r="CP467" i="3"/>
  <c r="CQ467" i="3"/>
  <c r="CR467" i="3"/>
  <c r="CS467" i="3"/>
  <c r="CM468" i="3"/>
  <c r="CN468" i="3"/>
  <c r="CO468" i="3"/>
  <c r="CP468" i="3"/>
  <c r="CQ468" i="3"/>
  <c r="CR468" i="3"/>
  <c r="CS468" i="3"/>
  <c r="CL469" i="3"/>
  <c r="CM469" i="3"/>
  <c r="CO469" i="3"/>
  <c r="CP469" i="3"/>
  <c r="CQ469" i="3"/>
  <c r="CR469" i="3"/>
  <c r="CS469" i="3"/>
  <c r="CL470" i="3"/>
  <c r="CM470" i="3"/>
  <c r="CN470" i="3"/>
  <c r="CO470" i="3"/>
  <c r="CP470" i="3"/>
  <c r="CQ470" i="3"/>
  <c r="CR470" i="3"/>
  <c r="CS470" i="3"/>
  <c r="CL471" i="3"/>
  <c r="CM471" i="3"/>
  <c r="CN471" i="3"/>
  <c r="CO471" i="3"/>
  <c r="CP471" i="3"/>
  <c r="CQ471" i="3"/>
  <c r="CR471" i="3"/>
  <c r="CS471" i="3"/>
  <c r="CL472" i="3"/>
  <c r="CM472" i="3"/>
  <c r="CN472" i="3"/>
  <c r="CO472" i="3"/>
  <c r="CP472" i="3"/>
  <c r="CQ472" i="3"/>
  <c r="CR472" i="3"/>
  <c r="CS472" i="3"/>
  <c r="CL473" i="3"/>
  <c r="CO473" i="3"/>
  <c r="CP473" i="3"/>
  <c r="CQ473" i="3"/>
  <c r="CR473" i="3"/>
  <c r="CS473" i="3"/>
  <c r="CL474" i="3"/>
  <c r="CO474" i="3"/>
  <c r="CP474" i="3"/>
  <c r="CQ474" i="3"/>
  <c r="CR474" i="3"/>
  <c r="CS474" i="3"/>
  <c r="CL475" i="3"/>
  <c r="CM475" i="3"/>
  <c r="CN475" i="3"/>
  <c r="CO475" i="3"/>
  <c r="CP475" i="3"/>
  <c r="CQ475" i="3"/>
  <c r="CR475" i="3"/>
  <c r="CS475" i="3"/>
  <c r="CL476" i="3"/>
  <c r="CO476" i="3"/>
  <c r="CP476" i="3"/>
  <c r="CQ476" i="3"/>
  <c r="CR476" i="3"/>
  <c r="CS476" i="3"/>
  <c r="CL477" i="3"/>
  <c r="CM477" i="3"/>
  <c r="CN477" i="3"/>
  <c r="CP477" i="3"/>
  <c r="CQ477" i="3"/>
  <c r="CR477" i="3"/>
  <c r="CS477" i="3"/>
  <c r="CL478" i="3"/>
  <c r="CM478" i="3"/>
  <c r="CN478" i="3"/>
  <c r="CO478" i="3"/>
  <c r="CP478" i="3"/>
  <c r="CQ478" i="3"/>
  <c r="CR478" i="3"/>
  <c r="CS478" i="3"/>
  <c r="CO479" i="3"/>
  <c r="CP479" i="3"/>
  <c r="CQ479" i="3"/>
  <c r="CR479" i="3"/>
  <c r="CS479" i="3"/>
  <c r="CL480" i="3"/>
  <c r="CM480" i="3"/>
  <c r="CN480" i="3"/>
  <c r="CO480" i="3"/>
  <c r="CP480" i="3"/>
  <c r="CR480" i="3"/>
  <c r="CS480" i="3"/>
  <c r="CN481" i="3"/>
  <c r="CO481" i="3"/>
  <c r="CP481" i="3"/>
  <c r="CQ481" i="3"/>
  <c r="CR481" i="3"/>
  <c r="CS481" i="3"/>
  <c r="CL482" i="3"/>
  <c r="CM482" i="3"/>
  <c r="CN482" i="3"/>
  <c r="CO482" i="3"/>
  <c r="CP482" i="3"/>
  <c r="CQ482" i="3"/>
  <c r="CR482" i="3"/>
  <c r="CS482" i="3"/>
  <c r="CL483" i="3"/>
  <c r="CM483" i="3"/>
  <c r="CN483" i="3"/>
  <c r="CO483" i="3"/>
  <c r="CP483" i="3"/>
  <c r="CQ483" i="3"/>
  <c r="CR483" i="3"/>
  <c r="CS483" i="3"/>
  <c r="CN484" i="3"/>
  <c r="CO484" i="3"/>
  <c r="CP484" i="3"/>
  <c r="CQ484" i="3"/>
  <c r="CR484" i="3"/>
  <c r="CS484" i="3"/>
  <c r="CL485" i="3"/>
  <c r="CM485" i="3"/>
  <c r="CN485" i="3"/>
  <c r="CP485" i="3"/>
  <c r="CQ485" i="3"/>
  <c r="CR485" i="3"/>
  <c r="CS485" i="3"/>
  <c r="CL486" i="3"/>
  <c r="CM486" i="3"/>
  <c r="CN486" i="3"/>
  <c r="CO486" i="3"/>
  <c r="CP486" i="3"/>
  <c r="CQ486" i="3"/>
  <c r="CR486" i="3"/>
  <c r="CS486" i="3"/>
  <c r="CL487" i="3"/>
  <c r="CN487" i="3"/>
  <c r="CO487" i="3"/>
  <c r="CP487" i="3"/>
  <c r="CQ487" i="3"/>
  <c r="CR487" i="3"/>
  <c r="CS487" i="3"/>
  <c r="CL488" i="3"/>
  <c r="CM488" i="3"/>
  <c r="CN488" i="3"/>
  <c r="CP488" i="3"/>
  <c r="CQ488" i="3"/>
  <c r="CR488" i="3"/>
  <c r="CS488" i="3"/>
  <c r="CL489" i="3"/>
  <c r="CM489" i="3"/>
  <c r="CO489" i="3"/>
  <c r="CP489" i="3"/>
  <c r="CQ489" i="3"/>
  <c r="CR489" i="3"/>
  <c r="CS489" i="3"/>
  <c r="CL490" i="3"/>
  <c r="CM490" i="3"/>
  <c r="CN490" i="3"/>
  <c r="CO490" i="3"/>
  <c r="CP490" i="3"/>
  <c r="CQ490" i="3"/>
  <c r="CR490" i="3"/>
  <c r="CS490" i="3"/>
  <c r="CN491" i="3"/>
  <c r="CO491" i="3"/>
  <c r="CP491" i="3"/>
  <c r="CQ491" i="3"/>
  <c r="CR491" i="3"/>
  <c r="CS491" i="3"/>
  <c r="CL492" i="3"/>
  <c r="CM492" i="3"/>
  <c r="CN492" i="3"/>
  <c r="CO492" i="3"/>
  <c r="CP492" i="3"/>
  <c r="CQ492" i="3"/>
  <c r="CR492" i="3"/>
  <c r="CS492" i="3"/>
  <c r="CL493" i="3"/>
  <c r="CM493" i="3"/>
  <c r="CN493" i="3"/>
  <c r="CO493" i="3"/>
  <c r="CP493" i="3"/>
  <c r="CR493" i="3"/>
  <c r="CS493" i="3"/>
  <c r="CL494" i="3"/>
  <c r="CO494" i="3"/>
  <c r="CP494" i="3"/>
  <c r="CQ494" i="3"/>
  <c r="CR494" i="3"/>
  <c r="CS494" i="3"/>
  <c r="CN495" i="3"/>
  <c r="CO495" i="3"/>
  <c r="CP495" i="3"/>
  <c r="CQ495" i="3"/>
  <c r="CR495" i="3"/>
  <c r="CS495" i="3"/>
  <c r="CM496" i="3"/>
  <c r="CN496" i="3"/>
  <c r="CO496" i="3"/>
  <c r="CP496" i="3"/>
  <c r="CQ496" i="3"/>
  <c r="CR496" i="3"/>
  <c r="CS496" i="3"/>
  <c r="CL497" i="3"/>
  <c r="CM497" i="3"/>
  <c r="CN497" i="3"/>
  <c r="CO497" i="3"/>
  <c r="CP497" i="3"/>
  <c r="CQ497" i="3"/>
  <c r="CR497" i="3"/>
  <c r="CS497" i="3"/>
  <c r="CL498" i="3"/>
  <c r="CM498" i="3"/>
  <c r="CN498" i="3"/>
  <c r="CO498" i="3"/>
  <c r="CQ498" i="3"/>
  <c r="CR498" i="3"/>
  <c r="CS498" i="3"/>
  <c r="CL499" i="3"/>
  <c r="CM499" i="3"/>
  <c r="CO499" i="3"/>
  <c r="CP499" i="3"/>
  <c r="CQ499" i="3"/>
  <c r="CR499" i="3"/>
  <c r="CS499" i="3"/>
  <c r="CL500" i="3"/>
  <c r="CM500" i="3"/>
  <c r="CN500" i="3"/>
  <c r="CO500" i="3"/>
  <c r="CP500" i="3"/>
  <c r="CQ500" i="3"/>
  <c r="CR500" i="3"/>
  <c r="CS500" i="3"/>
  <c r="CL501" i="3"/>
  <c r="CM501" i="3"/>
  <c r="CN501" i="3"/>
  <c r="CO501" i="3"/>
  <c r="CP501" i="3"/>
  <c r="CQ501" i="3"/>
  <c r="CR501" i="3"/>
  <c r="CS501" i="3"/>
  <c r="CM502" i="3"/>
  <c r="CN502" i="3"/>
  <c r="CO502" i="3"/>
  <c r="CP502" i="3"/>
  <c r="CQ502" i="3"/>
  <c r="CR502" i="3"/>
  <c r="CS502" i="3"/>
  <c r="CL503" i="3"/>
  <c r="CM503" i="3"/>
  <c r="CN503" i="3"/>
  <c r="CO503" i="3"/>
  <c r="CP503" i="3"/>
  <c r="CQ503" i="3"/>
  <c r="CR503" i="3"/>
  <c r="CS503" i="3"/>
  <c r="CL504" i="3"/>
  <c r="CM504" i="3"/>
  <c r="CN504" i="3"/>
  <c r="CO504" i="3"/>
  <c r="CP504" i="3"/>
  <c r="CQ504" i="3"/>
  <c r="CR504" i="3"/>
  <c r="CS504" i="3"/>
  <c r="CL505" i="3"/>
  <c r="CM505" i="3"/>
  <c r="CN505" i="3"/>
  <c r="CO505" i="3"/>
  <c r="CP505" i="3"/>
  <c r="CQ505" i="3"/>
  <c r="CR505" i="3"/>
  <c r="CS505" i="3"/>
  <c r="CL506" i="3"/>
  <c r="CM506" i="3"/>
  <c r="CN506" i="3"/>
  <c r="CO506" i="3"/>
  <c r="CP506" i="3"/>
  <c r="CQ506" i="3"/>
  <c r="CR506" i="3"/>
  <c r="CS506" i="3"/>
  <c r="CM507" i="3"/>
  <c r="CN507" i="3"/>
  <c r="CO507" i="3"/>
  <c r="CP507" i="3"/>
  <c r="CQ507" i="3"/>
  <c r="CR507" i="3"/>
  <c r="CS507" i="3"/>
  <c r="CL508" i="3"/>
  <c r="CN508" i="3"/>
  <c r="CO508" i="3"/>
  <c r="CP508" i="3"/>
  <c r="CQ508" i="3"/>
  <c r="CR508" i="3"/>
  <c r="CS508" i="3"/>
  <c r="CM509" i="3"/>
  <c r="CN509" i="3"/>
  <c r="CO509" i="3"/>
  <c r="CP509" i="3"/>
  <c r="CQ509" i="3"/>
  <c r="CR509" i="3"/>
  <c r="CS509" i="3"/>
  <c r="CN510" i="3"/>
  <c r="CO510" i="3"/>
  <c r="CP510" i="3"/>
  <c r="CQ510" i="3"/>
  <c r="CR510" i="3"/>
  <c r="CS510" i="3"/>
  <c r="CL511" i="3"/>
  <c r="CM511" i="3"/>
  <c r="CN511" i="3"/>
  <c r="CO511" i="3"/>
  <c r="CP511" i="3"/>
  <c r="CQ511" i="3"/>
  <c r="CR511" i="3"/>
  <c r="CS511" i="3"/>
  <c r="CM512" i="3"/>
  <c r="CN512" i="3"/>
  <c r="CO512" i="3"/>
  <c r="CQ512" i="3"/>
  <c r="CR512" i="3"/>
  <c r="CS512" i="3"/>
  <c r="CL513" i="3"/>
  <c r="CN513" i="3"/>
  <c r="CO513" i="3"/>
  <c r="CP513" i="3"/>
  <c r="CQ513" i="3"/>
  <c r="CR513" i="3"/>
  <c r="CS513" i="3"/>
  <c r="CL514" i="3"/>
  <c r="CM514" i="3"/>
  <c r="CN514" i="3"/>
  <c r="CO514" i="3"/>
  <c r="CP514" i="3"/>
  <c r="CQ514" i="3"/>
  <c r="CR514" i="3"/>
  <c r="CS514" i="3"/>
  <c r="CL515" i="3"/>
  <c r="CM515" i="3"/>
  <c r="CN515" i="3"/>
  <c r="CQ515" i="3"/>
  <c r="CR515" i="3"/>
  <c r="CS515" i="3"/>
  <c r="CL516" i="3"/>
  <c r="CN516" i="3"/>
  <c r="CO516" i="3"/>
  <c r="CP516" i="3"/>
  <c r="CQ516" i="3"/>
  <c r="CR516" i="3"/>
  <c r="CS516" i="3"/>
  <c r="CL517" i="3"/>
  <c r="CP517" i="3"/>
  <c r="CR517" i="3"/>
  <c r="CS517" i="3"/>
  <c r="CL518" i="3"/>
  <c r="CM518" i="3"/>
  <c r="CN518" i="3"/>
  <c r="CO518" i="3"/>
  <c r="CP518" i="3"/>
  <c r="CQ518" i="3"/>
  <c r="CR518" i="3"/>
  <c r="CS518" i="3"/>
  <c r="CL519" i="3"/>
  <c r="CM519" i="3"/>
  <c r="CN519" i="3"/>
  <c r="CO519" i="3"/>
  <c r="CP519" i="3"/>
  <c r="CQ519" i="3"/>
  <c r="CR519" i="3"/>
  <c r="CS519" i="3"/>
  <c r="CL520" i="3"/>
  <c r="CM520" i="3"/>
  <c r="CN520" i="3"/>
  <c r="CO520" i="3"/>
  <c r="CP520" i="3"/>
  <c r="CQ520" i="3"/>
  <c r="CR520" i="3"/>
  <c r="CS520" i="3"/>
  <c r="CM521" i="3"/>
  <c r="CN521" i="3"/>
  <c r="CP521" i="3"/>
  <c r="CQ521" i="3"/>
  <c r="CR521" i="3"/>
  <c r="CS521" i="3"/>
  <c r="CL522" i="3"/>
  <c r="CM522" i="3"/>
  <c r="CN522" i="3"/>
  <c r="CO522" i="3"/>
  <c r="CP522" i="3"/>
  <c r="CQ522" i="3"/>
  <c r="CR522" i="3"/>
  <c r="CS522" i="3"/>
  <c r="CL523" i="3"/>
  <c r="CM523" i="3"/>
  <c r="CN523" i="3"/>
  <c r="CO523" i="3"/>
  <c r="CP523" i="3"/>
  <c r="CQ523" i="3"/>
  <c r="CR523" i="3"/>
  <c r="CS523" i="3"/>
  <c r="CL524" i="3"/>
  <c r="CM524" i="3"/>
  <c r="CN524" i="3"/>
  <c r="CO524" i="3"/>
  <c r="CP524" i="3"/>
  <c r="CQ524" i="3"/>
  <c r="CR524" i="3"/>
  <c r="CS524" i="3"/>
  <c r="CL525" i="3"/>
  <c r="CM525" i="3"/>
  <c r="CN525" i="3"/>
  <c r="CP525" i="3"/>
  <c r="CQ525" i="3"/>
  <c r="CR525" i="3"/>
  <c r="CS525" i="3"/>
  <c r="CL526" i="3"/>
  <c r="CM526" i="3"/>
  <c r="CN526" i="3"/>
  <c r="CO526" i="3"/>
  <c r="CP526" i="3"/>
  <c r="CQ526" i="3"/>
  <c r="CR526" i="3"/>
  <c r="CS526" i="3"/>
  <c r="CL527" i="3"/>
  <c r="CM527" i="3"/>
  <c r="CN527" i="3"/>
  <c r="CO527" i="3"/>
  <c r="CP527" i="3"/>
  <c r="CQ527" i="3"/>
  <c r="CR527" i="3"/>
  <c r="CS527" i="3"/>
  <c r="CL528" i="3"/>
  <c r="CM528" i="3"/>
  <c r="CN528" i="3"/>
  <c r="CO528" i="3"/>
  <c r="CP528" i="3"/>
  <c r="CQ528" i="3"/>
  <c r="CR528" i="3"/>
  <c r="CS528" i="3"/>
  <c r="CL529" i="3"/>
  <c r="CM529" i="3"/>
  <c r="CN529" i="3"/>
  <c r="CO529" i="3"/>
  <c r="CP529" i="3"/>
  <c r="CQ529" i="3"/>
  <c r="CR529" i="3"/>
  <c r="CS529" i="3"/>
  <c r="CL530" i="3"/>
  <c r="CM530" i="3"/>
  <c r="CN530" i="3"/>
  <c r="CO530" i="3"/>
  <c r="CQ530" i="3"/>
  <c r="CR530" i="3"/>
  <c r="CS530" i="3"/>
  <c r="CL531" i="3"/>
  <c r="CN531" i="3"/>
  <c r="CO531" i="3"/>
  <c r="CP531" i="3"/>
  <c r="CQ531" i="3"/>
  <c r="CR531" i="3"/>
  <c r="CS531" i="3"/>
  <c r="CL532" i="3"/>
  <c r="CM532" i="3"/>
  <c r="CN532" i="3"/>
  <c r="CO532" i="3"/>
  <c r="CP532" i="3"/>
  <c r="CQ532" i="3"/>
  <c r="CR532" i="3"/>
  <c r="CS532" i="3"/>
  <c r="CL533" i="3"/>
  <c r="CM533" i="3"/>
  <c r="CN533" i="3"/>
  <c r="CO533" i="3"/>
  <c r="CP533" i="3"/>
  <c r="CQ533" i="3"/>
  <c r="CR533" i="3"/>
  <c r="CS533" i="3"/>
  <c r="CL534" i="3"/>
  <c r="CM534" i="3"/>
  <c r="CN534" i="3"/>
  <c r="CO534" i="3"/>
  <c r="CP534" i="3"/>
  <c r="CQ534" i="3"/>
  <c r="CR534" i="3"/>
  <c r="CS534" i="3"/>
  <c r="CL535" i="3"/>
  <c r="CM535" i="3"/>
  <c r="CN535" i="3"/>
  <c r="CO535" i="3"/>
  <c r="CP535" i="3"/>
  <c r="CQ535" i="3"/>
  <c r="CR535" i="3"/>
  <c r="CS535" i="3"/>
  <c r="CL536" i="3"/>
  <c r="CN536" i="3"/>
  <c r="CO536" i="3"/>
  <c r="CP536" i="3"/>
  <c r="CQ536" i="3"/>
  <c r="CR536" i="3"/>
  <c r="CS536" i="3"/>
  <c r="CL537" i="3"/>
  <c r="CN537" i="3"/>
  <c r="CO537" i="3"/>
  <c r="CP537" i="3"/>
  <c r="CQ537" i="3"/>
  <c r="CR537" i="3"/>
  <c r="CS537" i="3"/>
  <c r="CL538" i="3"/>
  <c r="CM538" i="3"/>
  <c r="CN538" i="3"/>
  <c r="CO538" i="3"/>
  <c r="CP538" i="3"/>
  <c r="CQ538" i="3"/>
  <c r="CR538" i="3"/>
  <c r="CS538" i="3"/>
  <c r="CL539" i="3"/>
  <c r="CM539" i="3"/>
  <c r="CN539" i="3"/>
  <c r="CO539" i="3"/>
  <c r="CP539" i="3"/>
  <c r="CQ539" i="3"/>
  <c r="CR539" i="3"/>
  <c r="CS539" i="3"/>
  <c r="CL540" i="3"/>
  <c r="CM540" i="3"/>
  <c r="CN540" i="3"/>
  <c r="CO540" i="3"/>
  <c r="CP540" i="3"/>
  <c r="CQ540" i="3"/>
  <c r="CR540" i="3"/>
  <c r="CS540" i="3"/>
  <c r="CL541" i="3"/>
  <c r="CM541" i="3"/>
  <c r="CN541" i="3"/>
  <c r="CO541" i="3"/>
  <c r="CP541" i="3"/>
  <c r="CQ541" i="3"/>
  <c r="CR541" i="3"/>
  <c r="CS541" i="3"/>
  <c r="CM542" i="3"/>
  <c r="CN542" i="3"/>
  <c r="CO542" i="3"/>
  <c r="CP542" i="3"/>
  <c r="CS542" i="3"/>
  <c r="CL543" i="3"/>
  <c r="CM543" i="3"/>
  <c r="CN543" i="3"/>
  <c r="CO543" i="3"/>
  <c r="CP543" i="3"/>
  <c r="CQ543" i="3"/>
  <c r="CR543" i="3"/>
  <c r="CS543" i="3"/>
  <c r="CM544" i="3"/>
  <c r="CN544" i="3"/>
  <c r="CO544" i="3"/>
  <c r="CP544" i="3"/>
  <c r="CQ544" i="3"/>
  <c r="CR544" i="3"/>
  <c r="CS544" i="3"/>
  <c r="CL545" i="3"/>
  <c r="CM545" i="3"/>
  <c r="CN545" i="3"/>
  <c r="CO545" i="3"/>
  <c r="CP545" i="3"/>
  <c r="CQ545" i="3"/>
  <c r="CR545" i="3"/>
  <c r="CS545" i="3"/>
  <c r="CM546" i="3"/>
  <c r="CN546" i="3"/>
  <c r="CO546" i="3"/>
  <c r="CP546" i="3"/>
  <c r="CQ546" i="3"/>
  <c r="CR546" i="3"/>
  <c r="CS546" i="3"/>
  <c r="CM547" i="3"/>
  <c r="CN547" i="3"/>
  <c r="CO547" i="3"/>
  <c r="CP547" i="3"/>
  <c r="CQ547" i="3"/>
  <c r="CR547" i="3"/>
  <c r="CS547" i="3"/>
  <c r="CL548" i="3"/>
  <c r="CM548" i="3"/>
  <c r="CN548" i="3"/>
  <c r="CP548" i="3"/>
  <c r="CQ548" i="3"/>
  <c r="CR548" i="3"/>
  <c r="CS548" i="3"/>
  <c r="CM549" i="3"/>
  <c r="CN549" i="3"/>
  <c r="CO549" i="3"/>
  <c r="CP549" i="3"/>
  <c r="CQ549" i="3"/>
  <c r="CR549" i="3"/>
  <c r="CS549" i="3"/>
  <c r="CL550" i="3"/>
  <c r="CM550" i="3"/>
  <c r="CN550" i="3"/>
  <c r="CO550" i="3"/>
  <c r="CP550" i="3"/>
  <c r="CQ550" i="3"/>
  <c r="CR550" i="3"/>
  <c r="CS550" i="3"/>
  <c r="CL551" i="3"/>
  <c r="CM551" i="3"/>
  <c r="CN551" i="3"/>
  <c r="CP551" i="3"/>
  <c r="CQ551" i="3"/>
  <c r="CR551" i="3"/>
  <c r="CS551" i="3"/>
  <c r="CL552" i="3"/>
  <c r="CM552" i="3"/>
  <c r="CN552" i="3"/>
  <c r="CO552" i="3"/>
  <c r="CP552" i="3"/>
  <c r="CQ552" i="3"/>
  <c r="CR552" i="3"/>
  <c r="CS552" i="3"/>
  <c r="CL553" i="3"/>
  <c r="CM553" i="3"/>
  <c r="CN553" i="3"/>
  <c r="CO553" i="3"/>
  <c r="CP553" i="3"/>
  <c r="CQ553" i="3"/>
  <c r="CR553" i="3"/>
  <c r="CS553" i="3"/>
  <c r="CL554" i="3"/>
  <c r="CM554" i="3"/>
  <c r="CO554" i="3"/>
  <c r="CP554" i="3"/>
  <c r="CQ554" i="3"/>
  <c r="CR554" i="3"/>
  <c r="CS554" i="3"/>
  <c r="CL555" i="3"/>
  <c r="CM555" i="3"/>
  <c r="CN555" i="3"/>
  <c r="CO555" i="3"/>
  <c r="CP555" i="3"/>
  <c r="CQ555" i="3"/>
  <c r="CR555" i="3"/>
  <c r="CS555" i="3"/>
  <c r="CL556" i="3"/>
  <c r="CM556" i="3"/>
  <c r="CN556" i="3"/>
  <c r="CO556" i="3"/>
  <c r="CP556" i="3"/>
  <c r="CQ556" i="3"/>
  <c r="CR556" i="3"/>
  <c r="CS556" i="3"/>
  <c r="CM557" i="3"/>
  <c r="CN557" i="3"/>
  <c r="CO557" i="3"/>
  <c r="CP557" i="3"/>
  <c r="CQ557" i="3"/>
  <c r="CR557" i="3"/>
  <c r="CS557" i="3"/>
  <c r="CL558" i="3"/>
  <c r="CN558" i="3"/>
  <c r="CO558" i="3"/>
  <c r="CP558" i="3"/>
  <c r="CQ558" i="3"/>
  <c r="CR558" i="3"/>
  <c r="CS558" i="3"/>
  <c r="CN559" i="3"/>
  <c r="CO559" i="3"/>
  <c r="CP559" i="3"/>
  <c r="CQ559" i="3"/>
  <c r="CR559" i="3"/>
  <c r="CS559" i="3"/>
  <c r="CL560" i="3"/>
  <c r="CM560" i="3"/>
  <c r="CN560" i="3"/>
  <c r="CO560" i="3"/>
  <c r="CP560" i="3"/>
  <c r="CQ560" i="3"/>
  <c r="CR560" i="3"/>
  <c r="CS560" i="3"/>
  <c r="CL561" i="3"/>
  <c r="CM561" i="3"/>
  <c r="CN561" i="3"/>
  <c r="CO561" i="3"/>
  <c r="CP561" i="3"/>
  <c r="CQ561" i="3"/>
  <c r="CR561" i="3"/>
  <c r="CS561" i="3"/>
  <c r="CL562" i="3"/>
  <c r="CM562" i="3"/>
  <c r="CN562" i="3"/>
  <c r="CO562" i="3"/>
  <c r="CP562" i="3"/>
  <c r="CQ562" i="3"/>
  <c r="CR562" i="3"/>
  <c r="CS562" i="3"/>
  <c r="CL563" i="3"/>
  <c r="CM563" i="3"/>
  <c r="CN563" i="3"/>
  <c r="CO563" i="3"/>
  <c r="CP563" i="3"/>
  <c r="CQ563" i="3"/>
  <c r="CR563" i="3"/>
  <c r="CS563" i="3"/>
  <c r="CL564" i="3"/>
  <c r="CM564" i="3"/>
  <c r="CN564" i="3"/>
  <c r="CO564" i="3"/>
  <c r="CP564" i="3"/>
  <c r="CQ564" i="3"/>
  <c r="CR564" i="3"/>
  <c r="CS564" i="3"/>
  <c r="CL565" i="3"/>
  <c r="CN565" i="3"/>
  <c r="CO565" i="3"/>
  <c r="CP565" i="3"/>
  <c r="CQ565" i="3"/>
  <c r="CR565" i="3"/>
  <c r="CS565" i="3"/>
  <c r="CL566" i="3"/>
  <c r="CM566" i="3"/>
  <c r="CN566" i="3"/>
  <c r="CO566" i="3"/>
  <c r="CP566" i="3"/>
  <c r="CQ566" i="3"/>
  <c r="CR566" i="3"/>
  <c r="CS566" i="3"/>
  <c r="CL567" i="3"/>
  <c r="CM567" i="3"/>
  <c r="CN567" i="3"/>
  <c r="CO567" i="3"/>
  <c r="CP567" i="3"/>
  <c r="CQ567" i="3"/>
  <c r="CR567" i="3"/>
  <c r="CS567" i="3"/>
  <c r="CL568" i="3"/>
  <c r="CO568" i="3"/>
  <c r="CP568" i="3"/>
  <c r="CQ568" i="3"/>
  <c r="CR568" i="3"/>
  <c r="CS568" i="3"/>
  <c r="CL569" i="3"/>
  <c r="CM569" i="3"/>
  <c r="CN569" i="3"/>
  <c r="CO569" i="3"/>
  <c r="CP569" i="3"/>
  <c r="CQ569" i="3"/>
  <c r="CR569" i="3"/>
  <c r="CS569" i="3"/>
  <c r="CM570" i="3"/>
  <c r="CN570" i="3"/>
  <c r="CO570" i="3"/>
  <c r="CP570" i="3"/>
  <c r="CQ570" i="3"/>
  <c r="CR570" i="3"/>
  <c r="CS570" i="3"/>
  <c r="CM571" i="3"/>
  <c r="CN571" i="3"/>
  <c r="CO571" i="3"/>
  <c r="CQ571" i="3"/>
  <c r="CR571" i="3"/>
  <c r="CS571" i="3"/>
  <c r="CM572" i="3"/>
  <c r="CN572" i="3"/>
  <c r="CO572" i="3"/>
  <c r="CP572" i="3"/>
  <c r="CQ572" i="3"/>
  <c r="CR572" i="3"/>
  <c r="CS572" i="3"/>
  <c r="CM573" i="3"/>
  <c r="CN573" i="3"/>
  <c r="CO573" i="3"/>
  <c r="CP573" i="3"/>
  <c r="CQ573" i="3"/>
  <c r="CR573" i="3"/>
  <c r="CS573" i="3"/>
  <c r="CM574" i="3"/>
  <c r="CN574" i="3"/>
  <c r="CO574" i="3"/>
  <c r="CP574" i="3"/>
  <c r="CQ574" i="3"/>
  <c r="CR574" i="3"/>
  <c r="CS574" i="3"/>
  <c r="CM575" i="3"/>
  <c r="CN575" i="3"/>
  <c r="CO575" i="3"/>
  <c r="CQ575" i="3"/>
  <c r="CR575" i="3"/>
  <c r="CS575" i="3"/>
  <c r="CM576" i="3"/>
  <c r="CN576" i="3"/>
  <c r="CO576" i="3"/>
  <c r="CP576" i="3"/>
  <c r="CQ576" i="3"/>
  <c r="CR576" i="3"/>
  <c r="CS576" i="3"/>
  <c r="CM577" i="3"/>
  <c r="CN577" i="3"/>
  <c r="CO577" i="3"/>
  <c r="CP577" i="3"/>
  <c r="CQ577" i="3"/>
  <c r="CR577" i="3"/>
  <c r="CS577" i="3"/>
  <c r="CM578" i="3"/>
  <c r="CN578" i="3"/>
  <c r="CO578" i="3"/>
  <c r="CP578" i="3"/>
  <c r="CQ578" i="3"/>
  <c r="CR578" i="3"/>
  <c r="CS578" i="3"/>
  <c r="CM579" i="3"/>
  <c r="CN579" i="3"/>
  <c r="CO579" i="3"/>
  <c r="CP579" i="3"/>
  <c r="CQ579" i="3"/>
  <c r="CR579" i="3"/>
  <c r="CS579" i="3"/>
  <c r="CM580" i="3"/>
  <c r="CN580" i="3"/>
  <c r="CO580" i="3"/>
  <c r="CP580" i="3"/>
  <c r="CQ580" i="3"/>
  <c r="CR580" i="3"/>
  <c r="CS580" i="3"/>
  <c r="CM581" i="3"/>
  <c r="CN581" i="3"/>
  <c r="CO581" i="3"/>
  <c r="CQ581" i="3"/>
  <c r="CR581" i="3"/>
  <c r="CS581" i="3"/>
  <c r="CM582" i="3"/>
  <c r="CN582" i="3"/>
  <c r="CO582" i="3"/>
  <c r="CP582" i="3"/>
  <c r="CQ582" i="3"/>
  <c r="CR582" i="3"/>
  <c r="CS582" i="3"/>
  <c r="CL583" i="3"/>
  <c r="CN583" i="3"/>
  <c r="CP583" i="3"/>
  <c r="CQ583" i="3"/>
  <c r="CR583" i="3"/>
  <c r="CS583" i="3"/>
  <c r="CL584" i="3"/>
  <c r="CM584" i="3"/>
  <c r="CN584" i="3"/>
  <c r="CO584" i="3"/>
  <c r="CP584" i="3"/>
  <c r="CQ584" i="3"/>
  <c r="CR584" i="3"/>
  <c r="CS584" i="3"/>
  <c r="CL585" i="3"/>
  <c r="CN585" i="3"/>
  <c r="CO585" i="3"/>
  <c r="CP585" i="3"/>
  <c r="CQ585" i="3"/>
  <c r="CR585" i="3"/>
  <c r="CS585" i="3"/>
  <c r="CL586" i="3"/>
  <c r="CN586" i="3"/>
  <c r="CO586" i="3"/>
  <c r="CP586" i="3"/>
  <c r="CQ586" i="3"/>
  <c r="CR586" i="3"/>
  <c r="CS586" i="3"/>
  <c r="CL587" i="3"/>
  <c r="CN587" i="3"/>
  <c r="CO587" i="3"/>
  <c r="CP587" i="3"/>
  <c r="CQ587" i="3"/>
  <c r="CR587" i="3"/>
  <c r="CS587" i="3"/>
  <c r="CL588" i="3"/>
  <c r="CM588" i="3"/>
  <c r="CN588" i="3"/>
  <c r="CP588" i="3"/>
  <c r="CQ588" i="3"/>
  <c r="CR588" i="3"/>
  <c r="CS588" i="3"/>
  <c r="CL589" i="3"/>
  <c r="CM589" i="3"/>
  <c r="CN589" i="3"/>
  <c r="CO589" i="3"/>
  <c r="CP589" i="3"/>
  <c r="CQ589" i="3"/>
  <c r="CR589" i="3"/>
  <c r="CS589" i="3"/>
  <c r="CL590" i="3"/>
  <c r="CM590" i="3"/>
  <c r="CO590" i="3"/>
  <c r="CP590" i="3"/>
  <c r="CQ590" i="3"/>
  <c r="CR590" i="3"/>
  <c r="CS590" i="3"/>
  <c r="CL591" i="3"/>
  <c r="CM591" i="3"/>
  <c r="CN591" i="3"/>
  <c r="CO591" i="3"/>
  <c r="CP591" i="3"/>
  <c r="CQ591" i="3"/>
  <c r="CR591" i="3"/>
  <c r="CS591" i="3"/>
  <c r="CL592" i="3"/>
  <c r="CM592" i="3"/>
  <c r="CN592" i="3"/>
  <c r="CO592" i="3"/>
  <c r="CP592" i="3"/>
  <c r="CQ592" i="3"/>
  <c r="CR592" i="3"/>
  <c r="CS592" i="3"/>
  <c r="CM593" i="3"/>
  <c r="CN593" i="3"/>
  <c r="CO593" i="3"/>
  <c r="CP593" i="3"/>
  <c r="CQ593" i="3"/>
  <c r="CR593" i="3"/>
  <c r="CS593" i="3"/>
  <c r="CM594" i="3"/>
  <c r="CN594" i="3"/>
  <c r="CO594" i="3"/>
  <c r="CP594" i="3"/>
  <c r="CQ594" i="3"/>
  <c r="CR594" i="3"/>
  <c r="CS594" i="3"/>
  <c r="CM595" i="3"/>
  <c r="CN595" i="3"/>
  <c r="CO595" i="3"/>
  <c r="CQ595" i="3"/>
  <c r="CR595" i="3"/>
  <c r="CS595" i="3"/>
  <c r="CN596" i="3"/>
  <c r="CO596" i="3"/>
  <c r="CP596" i="3"/>
  <c r="CQ596" i="3"/>
  <c r="CR596" i="3"/>
  <c r="CS596" i="3"/>
  <c r="CN597" i="3"/>
  <c r="CO597" i="3"/>
  <c r="CP597" i="3"/>
  <c r="CQ597" i="3"/>
  <c r="CR597" i="3"/>
  <c r="CS597" i="3"/>
  <c r="CN598" i="3"/>
  <c r="CO598" i="3"/>
  <c r="CP598" i="3"/>
  <c r="CQ598" i="3"/>
  <c r="CR598" i="3"/>
  <c r="CS598" i="3"/>
  <c r="CM599" i="3"/>
  <c r="CN599" i="3"/>
  <c r="CP599" i="3"/>
  <c r="CQ599" i="3"/>
  <c r="CR599" i="3"/>
  <c r="CS599" i="3"/>
  <c r="CM600" i="3"/>
  <c r="CO600" i="3"/>
  <c r="CP600" i="3"/>
  <c r="CQ600" i="3"/>
  <c r="CR600" i="3"/>
  <c r="CS600" i="3"/>
  <c r="CM601" i="3"/>
  <c r="CO601" i="3"/>
  <c r="CP601" i="3"/>
  <c r="CQ601" i="3"/>
  <c r="CR601" i="3"/>
  <c r="CS601" i="3"/>
  <c r="CL602" i="3"/>
  <c r="CM602" i="3"/>
  <c r="CN602" i="3"/>
  <c r="CO602" i="3"/>
  <c r="CP602" i="3"/>
  <c r="CQ602" i="3"/>
  <c r="CR602" i="3"/>
  <c r="CS602" i="3"/>
  <c r="CM603" i="3"/>
  <c r="CN603" i="3"/>
  <c r="CO603" i="3"/>
  <c r="CP603" i="3"/>
  <c r="CQ603" i="3"/>
  <c r="CR603" i="3"/>
  <c r="CS603" i="3"/>
  <c r="CL604" i="3"/>
  <c r="CM604" i="3"/>
  <c r="CN604" i="3"/>
  <c r="CO604" i="3"/>
  <c r="CP604" i="3"/>
  <c r="CQ604" i="3"/>
  <c r="CR604" i="3"/>
  <c r="CS604" i="3"/>
  <c r="CL605" i="3"/>
  <c r="CM605" i="3"/>
  <c r="CN605" i="3"/>
  <c r="CO605" i="3"/>
  <c r="CP605" i="3"/>
  <c r="CQ605" i="3"/>
  <c r="CR605" i="3"/>
  <c r="CS605" i="3"/>
  <c r="CL606" i="3"/>
  <c r="CM606" i="3"/>
  <c r="CN606" i="3"/>
  <c r="CO606" i="3"/>
  <c r="CP606" i="3"/>
  <c r="CQ606" i="3"/>
  <c r="CR606" i="3"/>
  <c r="CS606" i="3"/>
  <c r="CM607" i="3"/>
  <c r="CN607" i="3"/>
  <c r="CO607" i="3"/>
  <c r="CP607" i="3"/>
  <c r="CQ607" i="3"/>
  <c r="CR607" i="3"/>
  <c r="CS607" i="3"/>
  <c r="CL608" i="3"/>
  <c r="CM608" i="3"/>
  <c r="CN608" i="3"/>
  <c r="CO608" i="3"/>
  <c r="CP608" i="3"/>
  <c r="CQ608" i="3"/>
  <c r="CR608" i="3"/>
  <c r="CS608" i="3"/>
  <c r="CN609" i="3"/>
  <c r="CO609" i="3"/>
  <c r="CP609" i="3"/>
  <c r="CQ609" i="3"/>
  <c r="CR609" i="3"/>
  <c r="CS609" i="3"/>
  <c r="CL610" i="3"/>
  <c r="CM610" i="3"/>
  <c r="CN610" i="3"/>
  <c r="CO610" i="3"/>
  <c r="CP610" i="3"/>
  <c r="CQ610" i="3"/>
  <c r="CR610" i="3"/>
  <c r="CS610" i="3"/>
  <c r="CL611" i="3"/>
  <c r="CM611" i="3"/>
  <c r="CN611" i="3"/>
  <c r="CO611" i="3"/>
  <c r="CP611" i="3"/>
  <c r="CQ611" i="3"/>
  <c r="CR611" i="3"/>
  <c r="CS611" i="3"/>
  <c r="CM612" i="3"/>
  <c r="CN612" i="3"/>
  <c r="CO612" i="3"/>
  <c r="CQ612" i="3"/>
  <c r="CR612" i="3"/>
  <c r="CS612" i="3"/>
  <c r="CL613" i="3"/>
  <c r="CM613" i="3"/>
  <c r="CN613" i="3"/>
  <c r="CO613" i="3"/>
  <c r="CP613" i="3"/>
  <c r="CQ613" i="3"/>
  <c r="CR613" i="3"/>
  <c r="CS613" i="3"/>
  <c r="CM614" i="3"/>
  <c r="CN614" i="3"/>
  <c r="CO614" i="3"/>
  <c r="CP614" i="3"/>
  <c r="CQ614" i="3"/>
  <c r="CR614" i="3"/>
  <c r="CS614" i="3"/>
  <c r="CL615" i="3"/>
  <c r="CM615" i="3"/>
  <c r="CN615" i="3"/>
  <c r="CO615" i="3"/>
  <c r="CP615" i="3"/>
  <c r="CQ615" i="3"/>
  <c r="CR615" i="3"/>
  <c r="CS615" i="3"/>
  <c r="CL616" i="3"/>
  <c r="CM616" i="3"/>
  <c r="CN616" i="3"/>
  <c r="CO616" i="3"/>
  <c r="CP616" i="3"/>
  <c r="CQ616" i="3"/>
  <c r="CR616" i="3"/>
  <c r="CS616" i="3"/>
  <c r="CL617" i="3"/>
  <c r="CM617" i="3"/>
  <c r="CO617" i="3"/>
  <c r="CP617" i="3"/>
  <c r="CQ617" i="3"/>
  <c r="CR617" i="3"/>
  <c r="CS617" i="3"/>
  <c r="CL618" i="3"/>
  <c r="CM618" i="3"/>
  <c r="CN618" i="3"/>
  <c r="CO618" i="3"/>
  <c r="CP618" i="3"/>
  <c r="CQ618" i="3"/>
  <c r="CR618" i="3"/>
  <c r="CS618" i="3"/>
  <c r="CL619" i="3"/>
  <c r="CM619" i="3"/>
  <c r="CN619" i="3"/>
  <c r="CO619" i="3"/>
  <c r="CP619" i="3"/>
  <c r="CQ619" i="3"/>
  <c r="CR619" i="3"/>
  <c r="CS619" i="3"/>
  <c r="CN620" i="3"/>
  <c r="CO620" i="3"/>
  <c r="CP620" i="3"/>
  <c r="CQ620" i="3"/>
  <c r="CR620" i="3"/>
  <c r="CS620" i="3"/>
  <c r="CL621" i="3"/>
  <c r="CN621" i="3"/>
  <c r="CO621" i="3"/>
  <c r="CP621" i="3"/>
  <c r="CQ621" i="3"/>
  <c r="CR621" i="3"/>
  <c r="CS621" i="3"/>
  <c r="CL622" i="3"/>
  <c r="CN622" i="3"/>
  <c r="CO622" i="3"/>
  <c r="CP622" i="3"/>
  <c r="CQ622" i="3"/>
  <c r="CR622" i="3"/>
  <c r="CS622" i="3"/>
  <c r="CL623" i="3"/>
  <c r="CN623" i="3"/>
  <c r="CO623" i="3"/>
  <c r="CP623" i="3"/>
  <c r="CQ623" i="3"/>
  <c r="CR623" i="3"/>
  <c r="CS623" i="3"/>
  <c r="CL624" i="3"/>
  <c r="CN624" i="3"/>
  <c r="CO624" i="3"/>
  <c r="CP624" i="3"/>
  <c r="CQ624" i="3"/>
  <c r="CR624" i="3"/>
  <c r="CS624" i="3"/>
  <c r="CL625" i="3"/>
  <c r="CN625" i="3"/>
  <c r="CO625" i="3"/>
  <c r="CQ625" i="3"/>
  <c r="CR625" i="3"/>
  <c r="CS625" i="3"/>
  <c r="CL626" i="3"/>
  <c r="CM626" i="3"/>
  <c r="CN626" i="3"/>
  <c r="CO626" i="3"/>
  <c r="CP626" i="3"/>
  <c r="CQ626" i="3"/>
  <c r="CR626" i="3"/>
  <c r="CS626" i="3"/>
  <c r="CL627" i="3"/>
  <c r="CM627" i="3"/>
  <c r="CN627" i="3"/>
  <c r="CO627" i="3"/>
  <c r="CP627" i="3"/>
  <c r="CQ627" i="3"/>
  <c r="CR627" i="3"/>
  <c r="CS627" i="3"/>
  <c r="CL628" i="3"/>
  <c r="CM628" i="3"/>
  <c r="CN628" i="3"/>
  <c r="CO628" i="3"/>
  <c r="CP628" i="3"/>
  <c r="CQ628" i="3"/>
  <c r="CR628" i="3"/>
  <c r="CS628" i="3"/>
  <c r="CL629" i="3"/>
  <c r="CM629" i="3"/>
  <c r="CN629" i="3"/>
  <c r="CO629" i="3"/>
  <c r="CP629" i="3"/>
  <c r="CQ629" i="3"/>
  <c r="CR629" i="3"/>
  <c r="CS629" i="3"/>
  <c r="CL630" i="3"/>
  <c r="CM630" i="3"/>
  <c r="CN630" i="3"/>
  <c r="CO630" i="3"/>
  <c r="CP630" i="3"/>
  <c r="CQ630" i="3"/>
  <c r="CR630" i="3"/>
  <c r="CS630" i="3"/>
  <c r="CL631" i="3"/>
  <c r="CM631" i="3"/>
  <c r="CN631" i="3"/>
  <c r="CO631" i="3"/>
  <c r="CP631" i="3"/>
  <c r="CQ631" i="3"/>
  <c r="CR631" i="3"/>
  <c r="CS631" i="3"/>
  <c r="CL632" i="3"/>
  <c r="CM632" i="3"/>
  <c r="CN632" i="3"/>
  <c r="CO632" i="3"/>
  <c r="CP632" i="3"/>
  <c r="CQ632" i="3"/>
  <c r="CR632" i="3"/>
  <c r="CS632" i="3"/>
  <c r="CL633" i="3"/>
  <c r="CN633" i="3"/>
  <c r="CO633" i="3"/>
  <c r="CP633" i="3"/>
  <c r="CQ633" i="3"/>
  <c r="CR633" i="3"/>
  <c r="CS633" i="3"/>
  <c r="CL634" i="3"/>
  <c r="CM634" i="3"/>
  <c r="CN634" i="3"/>
  <c r="CO634" i="3"/>
  <c r="CP634" i="3"/>
  <c r="CQ634" i="3"/>
  <c r="CR634" i="3"/>
  <c r="CS634" i="3"/>
  <c r="CL635" i="3"/>
  <c r="CM635" i="3"/>
  <c r="CO635" i="3"/>
  <c r="CP635" i="3"/>
  <c r="CQ635" i="3"/>
  <c r="CR635" i="3"/>
  <c r="CS635" i="3"/>
  <c r="CL636" i="3"/>
  <c r="CM636" i="3"/>
  <c r="CO636" i="3"/>
  <c r="CP636" i="3"/>
  <c r="CQ636" i="3"/>
  <c r="CR636" i="3"/>
  <c r="CS636" i="3"/>
  <c r="CN637" i="3"/>
  <c r="CO637" i="3"/>
  <c r="CP637" i="3"/>
  <c r="CQ637" i="3"/>
  <c r="CR637" i="3"/>
  <c r="CS637" i="3"/>
  <c r="CN638" i="3"/>
  <c r="CO638" i="3"/>
  <c r="CP638" i="3"/>
  <c r="CQ638" i="3"/>
  <c r="CR638" i="3"/>
  <c r="CS638" i="3"/>
  <c r="CL639" i="3"/>
  <c r="CM639" i="3"/>
  <c r="CN639" i="3"/>
  <c r="CO639" i="3"/>
  <c r="CP639" i="3"/>
  <c r="CQ639" i="3"/>
  <c r="CR639" i="3"/>
  <c r="CS639" i="3"/>
  <c r="CL640" i="3"/>
  <c r="CN640" i="3"/>
  <c r="CO640" i="3"/>
  <c r="CP640" i="3"/>
  <c r="CQ640" i="3"/>
  <c r="CR640" i="3"/>
  <c r="CS640" i="3"/>
  <c r="CM641" i="3"/>
  <c r="CN641" i="3"/>
  <c r="CO641" i="3"/>
  <c r="CP641" i="3"/>
  <c r="CQ641" i="3"/>
  <c r="CR641" i="3"/>
  <c r="CS641" i="3"/>
  <c r="CM642" i="3"/>
  <c r="CN642" i="3"/>
  <c r="CO642" i="3"/>
  <c r="CP642" i="3"/>
  <c r="CQ642" i="3"/>
  <c r="CR642" i="3"/>
  <c r="CS642" i="3"/>
  <c r="CM643" i="3"/>
  <c r="CN643" i="3"/>
  <c r="CO643" i="3"/>
  <c r="CP643" i="3"/>
  <c r="CQ643" i="3"/>
  <c r="CR643" i="3"/>
  <c r="CS643" i="3"/>
  <c r="CM644" i="3"/>
  <c r="CN644" i="3"/>
  <c r="CO644" i="3"/>
  <c r="CP644" i="3"/>
  <c r="CQ644" i="3"/>
  <c r="CR644" i="3"/>
  <c r="CS644" i="3"/>
  <c r="CM645" i="3"/>
  <c r="CN645" i="3"/>
  <c r="CO645" i="3"/>
  <c r="CP645" i="3"/>
  <c r="CQ645" i="3"/>
  <c r="CR645" i="3"/>
  <c r="CS645" i="3"/>
  <c r="CM646" i="3"/>
  <c r="CO646" i="3"/>
  <c r="CP646" i="3"/>
  <c r="CQ646" i="3"/>
  <c r="CR646" i="3"/>
  <c r="CS646" i="3"/>
  <c r="CL647" i="3"/>
  <c r="CM647" i="3"/>
  <c r="CN647" i="3"/>
  <c r="CO647" i="3"/>
  <c r="CP647" i="3"/>
  <c r="CR647" i="3"/>
  <c r="CS647" i="3"/>
  <c r="CM648" i="3"/>
  <c r="CN648" i="3"/>
  <c r="CO648" i="3"/>
  <c r="CP648" i="3"/>
  <c r="CQ648" i="3"/>
  <c r="CR648" i="3"/>
  <c r="CS648" i="3"/>
  <c r="CL649" i="3"/>
  <c r="CM649" i="3"/>
  <c r="CN649" i="3"/>
  <c r="CP649" i="3"/>
  <c r="CQ649" i="3"/>
  <c r="CR649" i="3"/>
  <c r="CS649" i="3"/>
  <c r="CN650" i="3"/>
  <c r="CO650" i="3"/>
  <c r="CP650" i="3"/>
  <c r="CQ650" i="3"/>
  <c r="CR650" i="3"/>
  <c r="CS650" i="3"/>
  <c r="CL651" i="3"/>
  <c r="CN651" i="3"/>
  <c r="CO651" i="3"/>
  <c r="CP651" i="3"/>
  <c r="CQ651" i="3"/>
  <c r="CR651" i="3"/>
  <c r="CS651" i="3"/>
  <c r="CL652" i="3"/>
  <c r="CM652" i="3"/>
  <c r="CN652" i="3"/>
  <c r="CO652" i="3"/>
  <c r="CP652" i="3"/>
  <c r="CQ652" i="3"/>
  <c r="CR652" i="3"/>
  <c r="CS652" i="3"/>
  <c r="CN653" i="3"/>
  <c r="CO653" i="3"/>
  <c r="CP653" i="3"/>
  <c r="CQ653" i="3"/>
  <c r="CR653" i="3"/>
  <c r="CS653" i="3"/>
  <c r="CL654" i="3"/>
  <c r="CM654" i="3"/>
  <c r="CP654" i="3"/>
  <c r="CQ654" i="3"/>
  <c r="CR654" i="3"/>
  <c r="CS654" i="3"/>
  <c r="CL655" i="3"/>
  <c r="CM655" i="3"/>
  <c r="CN655" i="3"/>
  <c r="CO655" i="3"/>
  <c r="CP655" i="3"/>
  <c r="CQ655" i="3"/>
  <c r="CR655" i="3"/>
  <c r="CS655" i="3"/>
  <c r="CM656" i="3"/>
  <c r="CN656" i="3"/>
  <c r="CO656" i="3"/>
  <c r="CP656" i="3"/>
  <c r="CQ656" i="3"/>
  <c r="CR656" i="3"/>
  <c r="CS656" i="3"/>
  <c r="CN657" i="3"/>
  <c r="CO657" i="3"/>
  <c r="CP657" i="3"/>
  <c r="CQ657" i="3"/>
  <c r="CR657" i="3"/>
  <c r="CS657" i="3"/>
  <c r="CL658" i="3"/>
  <c r="CM658" i="3"/>
  <c r="CN658" i="3"/>
  <c r="CO658" i="3"/>
  <c r="CP658" i="3"/>
  <c r="CQ658" i="3"/>
  <c r="CR658" i="3"/>
  <c r="CS658" i="3"/>
  <c r="CL659" i="3"/>
  <c r="CM659" i="3"/>
  <c r="CN659" i="3"/>
  <c r="CO659" i="3"/>
  <c r="CP659" i="3"/>
  <c r="CQ659" i="3"/>
  <c r="CR659" i="3"/>
  <c r="CS659" i="3"/>
  <c r="CM660" i="3"/>
  <c r="CN660" i="3"/>
  <c r="CO660" i="3"/>
  <c r="CP660" i="3"/>
  <c r="CQ660" i="3"/>
  <c r="CR660" i="3"/>
  <c r="CO661" i="3"/>
  <c r="CP661" i="3"/>
  <c r="CQ661" i="3"/>
  <c r="CR661" i="3"/>
  <c r="CS661" i="3"/>
  <c r="CM662" i="3"/>
  <c r="CN662" i="3"/>
  <c r="CO662" i="3"/>
  <c r="CR662" i="3"/>
  <c r="CS662" i="3"/>
  <c r="CL663" i="3"/>
  <c r="CN663" i="3"/>
  <c r="CP663" i="3"/>
  <c r="CQ663" i="3"/>
  <c r="CR663" i="3"/>
  <c r="CS663" i="3"/>
  <c r="CM664" i="3"/>
  <c r="CN664" i="3"/>
  <c r="CO664" i="3"/>
  <c r="CP664" i="3"/>
  <c r="CQ664" i="3"/>
  <c r="CR664" i="3"/>
  <c r="CS664" i="3"/>
  <c r="CL665" i="3"/>
  <c r="CM665" i="3"/>
  <c r="CN665" i="3"/>
  <c r="CO665" i="3"/>
  <c r="CP665" i="3"/>
  <c r="CQ665" i="3"/>
  <c r="CR665" i="3"/>
  <c r="CS665" i="3"/>
  <c r="CL666" i="3"/>
  <c r="CM666" i="3"/>
  <c r="CO666" i="3"/>
  <c r="CP666" i="3"/>
  <c r="CQ666" i="3"/>
  <c r="CR666" i="3"/>
  <c r="CS666" i="3"/>
  <c r="CL667" i="3"/>
  <c r="CM667" i="3"/>
  <c r="CO667" i="3"/>
  <c r="CP667" i="3"/>
  <c r="CQ667" i="3"/>
  <c r="CR667" i="3"/>
  <c r="CS667" i="3"/>
  <c r="CP668" i="3"/>
  <c r="CQ668" i="3"/>
  <c r="CR668" i="3"/>
  <c r="CS668" i="3"/>
  <c r="CM669" i="3"/>
  <c r="CO669" i="3"/>
  <c r="CP669" i="3"/>
  <c r="CQ669" i="3"/>
  <c r="CR669" i="3"/>
  <c r="CS669" i="3"/>
  <c r="CL670" i="3"/>
  <c r="CM670" i="3"/>
  <c r="CN670" i="3"/>
  <c r="CQ670" i="3"/>
  <c r="CR670" i="3"/>
  <c r="CS670" i="3"/>
  <c r="CM671" i="3"/>
  <c r="CO671" i="3"/>
  <c r="CP671" i="3"/>
  <c r="CQ671" i="3"/>
  <c r="CR671" i="3"/>
  <c r="CS671" i="3"/>
  <c r="CM672" i="3"/>
  <c r="CN672" i="3"/>
  <c r="CO672" i="3"/>
  <c r="CP672" i="3"/>
  <c r="CQ672" i="3"/>
  <c r="CR672" i="3"/>
  <c r="CS672" i="3"/>
  <c r="CL673" i="3"/>
  <c r="CM673" i="3"/>
  <c r="CN673" i="3"/>
  <c r="CP673" i="3"/>
  <c r="CQ673" i="3"/>
  <c r="CR673" i="3"/>
  <c r="CS673" i="3"/>
  <c r="CL674" i="3"/>
  <c r="CO674" i="3"/>
  <c r="CP674" i="3"/>
  <c r="CQ674" i="3"/>
  <c r="CR674" i="3"/>
  <c r="CS674" i="3"/>
  <c r="CM675" i="3"/>
  <c r="CN675" i="3"/>
  <c r="CO675" i="3"/>
  <c r="CP675" i="3"/>
  <c r="CQ675" i="3"/>
  <c r="CR675" i="3"/>
  <c r="CS675" i="3"/>
  <c r="CN676" i="3"/>
  <c r="CO676" i="3"/>
  <c r="CP676" i="3"/>
  <c r="CQ676" i="3"/>
  <c r="CR676" i="3"/>
  <c r="CS676" i="3"/>
  <c r="CN677" i="3"/>
  <c r="CO677" i="3"/>
  <c r="CP677" i="3"/>
  <c r="CQ677" i="3"/>
  <c r="CR677" i="3"/>
  <c r="CS677" i="3"/>
  <c r="CL678" i="3"/>
  <c r="CM678" i="3"/>
  <c r="CN678" i="3"/>
  <c r="CO678" i="3"/>
  <c r="CP678" i="3"/>
  <c r="CQ678" i="3"/>
  <c r="CS678" i="3"/>
  <c r="CL679" i="3"/>
  <c r="CM679" i="3"/>
  <c r="CN679" i="3"/>
  <c r="CO679" i="3"/>
  <c r="CP679" i="3"/>
  <c r="CQ679" i="3"/>
  <c r="CR679" i="3"/>
  <c r="CS679" i="3"/>
  <c r="CL680" i="3"/>
  <c r="CM680" i="3"/>
  <c r="CN680" i="3"/>
  <c r="CO680" i="3"/>
  <c r="CP680" i="3"/>
  <c r="CQ680" i="3"/>
  <c r="CS680" i="3"/>
  <c r="CM681" i="3"/>
  <c r="CN681" i="3"/>
  <c r="CP681" i="3"/>
  <c r="CQ681" i="3"/>
  <c r="CR681" i="3"/>
  <c r="CS681" i="3"/>
  <c r="CL682" i="3"/>
  <c r="CM682" i="3"/>
  <c r="CN682" i="3"/>
  <c r="CO682" i="3"/>
  <c r="CP682" i="3"/>
  <c r="CR682" i="3"/>
  <c r="CS682" i="3"/>
  <c r="CL683" i="3"/>
  <c r="CN683" i="3"/>
  <c r="CO683" i="3"/>
  <c r="CP683" i="3"/>
  <c r="CQ683" i="3"/>
  <c r="CR683" i="3"/>
  <c r="CS683" i="3"/>
  <c r="CL684" i="3"/>
  <c r="CM684" i="3"/>
  <c r="CN684" i="3"/>
  <c r="CO684" i="3"/>
  <c r="CP684" i="3"/>
  <c r="CQ684" i="3"/>
  <c r="CR684" i="3"/>
  <c r="CS684" i="3"/>
  <c r="CM685" i="3"/>
  <c r="CO685" i="3"/>
  <c r="CP685" i="3"/>
  <c r="CQ685" i="3"/>
  <c r="CR685" i="3"/>
  <c r="CS685" i="3"/>
  <c r="CO686" i="3"/>
  <c r="CP686" i="3"/>
  <c r="CQ686" i="3"/>
  <c r="CR686" i="3"/>
  <c r="CS686" i="3"/>
  <c r="CL687" i="3"/>
  <c r="CN687" i="3"/>
  <c r="CO687" i="3"/>
  <c r="CP687" i="3"/>
  <c r="CQ687" i="3"/>
  <c r="CR687" i="3"/>
  <c r="CS687" i="3"/>
  <c r="CM688" i="3"/>
  <c r="CN688" i="3"/>
  <c r="CO688" i="3"/>
  <c r="CP688" i="3"/>
  <c r="CQ688" i="3"/>
  <c r="CR688" i="3"/>
  <c r="CS688" i="3"/>
  <c r="CN689" i="3"/>
  <c r="CO689" i="3"/>
  <c r="CP689" i="3"/>
  <c r="CQ689" i="3"/>
  <c r="CR689" i="3"/>
  <c r="CS689" i="3"/>
  <c r="CL690" i="3"/>
  <c r="CM690" i="3"/>
  <c r="CP690" i="3"/>
  <c r="CQ690" i="3"/>
  <c r="CR690" i="3"/>
  <c r="CS690" i="3"/>
  <c r="CL691" i="3"/>
  <c r="CN691" i="3"/>
  <c r="CO691" i="3"/>
  <c r="CQ691" i="3"/>
  <c r="CR691" i="3"/>
  <c r="CS691" i="3"/>
  <c r="CL692" i="3"/>
  <c r="CM692" i="3"/>
  <c r="CN692" i="3"/>
  <c r="CO692" i="3"/>
  <c r="CP692" i="3"/>
  <c r="CR692" i="3"/>
  <c r="CS692" i="3"/>
  <c r="CL693" i="3"/>
  <c r="CM693" i="3"/>
  <c r="CN693" i="3"/>
  <c r="CP693" i="3"/>
  <c r="CQ693" i="3"/>
  <c r="CR693" i="3"/>
  <c r="CS693" i="3"/>
  <c r="CN694" i="3"/>
  <c r="CO694" i="3"/>
  <c r="CP694" i="3"/>
  <c r="CQ694" i="3"/>
  <c r="CR694" i="3"/>
  <c r="CS694" i="3"/>
  <c r="CL695" i="3"/>
  <c r="CN695" i="3"/>
  <c r="CO695" i="3"/>
  <c r="CQ695" i="3"/>
  <c r="CR695" i="3"/>
  <c r="CS695" i="3"/>
  <c r="CN696" i="3"/>
  <c r="CO696" i="3"/>
  <c r="CP696" i="3"/>
  <c r="CQ696" i="3"/>
  <c r="CR696" i="3"/>
  <c r="CS696" i="3"/>
  <c r="CM697" i="3"/>
  <c r="CN697" i="3"/>
  <c r="CO697" i="3"/>
  <c r="CP697" i="3"/>
  <c r="CQ697" i="3"/>
  <c r="CR697" i="3"/>
  <c r="CS697" i="3"/>
  <c r="CN698" i="3"/>
  <c r="CO698" i="3"/>
  <c r="CP698" i="3"/>
  <c r="CQ698" i="3"/>
  <c r="CR698" i="3"/>
  <c r="CS698" i="3"/>
  <c r="CN699" i="3"/>
  <c r="CO699" i="3"/>
  <c r="CP699" i="3"/>
  <c r="CQ699" i="3"/>
  <c r="CR699" i="3"/>
  <c r="CS699" i="3"/>
  <c r="CL700" i="3"/>
  <c r="CN700" i="3"/>
  <c r="CO700" i="3"/>
  <c r="CP700" i="3"/>
  <c r="CR700" i="3"/>
  <c r="CS700" i="3"/>
  <c r="CN701" i="3"/>
  <c r="CO701" i="3"/>
  <c r="CP701" i="3"/>
  <c r="CQ701" i="3"/>
  <c r="CR701" i="3"/>
  <c r="CS701" i="3"/>
  <c r="CO702" i="3"/>
  <c r="CP702" i="3"/>
  <c r="CQ702" i="3"/>
  <c r="CR702" i="3"/>
  <c r="CS702" i="3"/>
  <c r="CL703" i="3"/>
  <c r="CM703" i="3"/>
  <c r="CQ703" i="3"/>
  <c r="CR703" i="3"/>
  <c r="CS703" i="3"/>
  <c r="CL704" i="3"/>
  <c r="CM704" i="3"/>
  <c r="CO704" i="3"/>
  <c r="CR704" i="3"/>
  <c r="CS704" i="3"/>
  <c r="CN705" i="3"/>
  <c r="CO705" i="3"/>
  <c r="CP705" i="3"/>
  <c r="CQ705" i="3"/>
  <c r="CR705" i="3"/>
  <c r="CS705" i="3"/>
  <c r="CL706" i="3"/>
  <c r="CN706" i="3"/>
  <c r="CO706" i="3"/>
  <c r="CP706" i="3"/>
  <c r="CQ706" i="3"/>
  <c r="CS706" i="3"/>
  <c r="CM707" i="3"/>
  <c r="CN707" i="3"/>
  <c r="CO707" i="3"/>
  <c r="CP707" i="3"/>
  <c r="CQ707" i="3"/>
  <c r="CR707" i="3"/>
  <c r="CS707" i="3"/>
  <c r="CL708" i="3"/>
  <c r="CM708" i="3"/>
  <c r="CO708" i="3"/>
  <c r="CP708" i="3"/>
  <c r="CQ708" i="3"/>
  <c r="CS708" i="3"/>
  <c r="CN709" i="3"/>
  <c r="CO709" i="3"/>
  <c r="CQ709" i="3"/>
  <c r="CR709" i="3"/>
  <c r="CS709" i="3"/>
  <c r="CL710" i="3"/>
  <c r="CN710" i="3"/>
  <c r="CO710" i="3"/>
  <c r="CP710" i="3"/>
  <c r="CQ710" i="3"/>
  <c r="CR710" i="3"/>
  <c r="CS710" i="3"/>
  <c r="CL711" i="3"/>
  <c r="CM711" i="3"/>
  <c r="CN711" i="3"/>
  <c r="CP711" i="3"/>
  <c r="CQ711" i="3"/>
  <c r="CS711" i="3"/>
  <c r="CM712" i="3"/>
  <c r="CN712" i="3"/>
  <c r="CO712" i="3"/>
  <c r="CP712" i="3"/>
  <c r="CQ712" i="3"/>
  <c r="CR712" i="3"/>
  <c r="CS712" i="3"/>
  <c r="CP713" i="3"/>
  <c r="CQ713" i="3"/>
  <c r="CR713" i="3"/>
  <c r="CS713" i="3"/>
  <c r="CO714" i="3"/>
  <c r="CP714" i="3"/>
  <c r="CQ714" i="3"/>
  <c r="CR714" i="3"/>
  <c r="CS714" i="3"/>
  <c r="CL715" i="3"/>
  <c r="CP715" i="3"/>
  <c r="CQ715" i="3"/>
  <c r="CR715" i="3"/>
  <c r="CS715" i="3"/>
  <c r="CM716" i="3"/>
  <c r="CP716" i="3"/>
  <c r="CQ716" i="3"/>
  <c r="CR716" i="3"/>
  <c r="CS716" i="3"/>
  <c r="CO717" i="3"/>
  <c r="CQ717" i="3"/>
  <c r="CR717" i="3"/>
  <c r="CS717" i="3"/>
  <c r="CL718" i="3"/>
  <c r="CN718" i="3"/>
  <c r="CO718" i="3"/>
  <c r="CP718" i="3"/>
  <c r="CR718" i="3"/>
  <c r="CS718" i="3"/>
  <c r="CN719" i="3"/>
  <c r="CO719" i="3"/>
  <c r="CQ719" i="3"/>
  <c r="CR719" i="3"/>
  <c r="CS719" i="3"/>
  <c r="CO720" i="3"/>
  <c r="CP720" i="3"/>
  <c r="CQ720" i="3"/>
  <c r="CR720" i="3"/>
  <c r="CS720" i="3"/>
  <c r="CL721" i="3"/>
  <c r="CP721" i="3"/>
  <c r="CQ721" i="3"/>
  <c r="CS721" i="3"/>
  <c r="CO722" i="3"/>
  <c r="CP722" i="3"/>
  <c r="CQ722" i="3"/>
  <c r="CR722" i="3"/>
  <c r="CS722" i="3"/>
  <c r="CL723" i="3"/>
  <c r="CP723" i="3"/>
  <c r="CQ723" i="3"/>
  <c r="CR723" i="3"/>
  <c r="CS723" i="3"/>
  <c r="CL724" i="3"/>
  <c r="CM724" i="3"/>
  <c r="CN724" i="3"/>
  <c r="CO724" i="3"/>
  <c r="CP724" i="3"/>
  <c r="CQ724" i="3"/>
  <c r="CR724" i="3"/>
  <c r="CS724" i="3"/>
  <c r="CM725" i="3"/>
  <c r="CP725" i="3"/>
  <c r="CQ725" i="3"/>
  <c r="CR725" i="3"/>
  <c r="CS725" i="3"/>
  <c r="CM3" i="3"/>
  <c r="CN3" i="3"/>
  <c r="CO3" i="3"/>
  <c r="CP3" i="3"/>
  <c r="CQ3" i="3"/>
  <c r="CR3" i="3"/>
  <c r="CS3" i="3"/>
  <c r="CL3" i="3"/>
  <c r="CG720" i="3"/>
  <c r="CD4" i="3"/>
  <c r="CE4" i="3"/>
  <c r="CF4" i="3"/>
  <c r="CG4" i="3"/>
  <c r="CH4" i="3"/>
  <c r="CI4" i="3"/>
  <c r="CJ4" i="3"/>
  <c r="CC5" i="3"/>
  <c r="CE5" i="3"/>
  <c r="CF5" i="3"/>
  <c r="CG5" i="3"/>
  <c r="CH5" i="3"/>
  <c r="CI5" i="3"/>
  <c r="CJ5" i="3"/>
  <c r="CD6" i="3"/>
  <c r="CE6" i="3"/>
  <c r="CF6" i="3"/>
  <c r="CG6" i="3"/>
  <c r="CH6" i="3"/>
  <c r="CI6" i="3"/>
  <c r="CJ6" i="3"/>
  <c r="CC7" i="3"/>
  <c r="CD7" i="3"/>
  <c r="CE7" i="3"/>
  <c r="CF7" i="3"/>
  <c r="CG7" i="3"/>
  <c r="CH7" i="3"/>
  <c r="CI7" i="3"/>
  <c r="CJ7" i="3"/>
  <c r="CC8" i="3"/>
  <c r="CF8" i="3"/>
  <c r="CG8" i="3"/>
  <c r="CH8" i="3"/>
  <c r="CI8" i="3"/>
  <c r="CJ8" i="3"/>
  <c r="CC9" i="3"/>
  <c r="CD9" i="3"/>
  <c r="CE9" i="3"/>
  <c r="CG9" i="3"/>
  <c r="CH9" i="3"/>
  <c r="CI9" i="3"/>
  <c r="CJ9" i="3"/>
  <c r="CC10" i="3"/>
  <c r="CD10" i="3"/>
  <c r="CE10" i="3"/>
  <c r="CF10" i="3"/>
  <c r="CG10" i="3"/>
  <c r="CH10" i="3"/>
  <c r="CI10" i="3"/>
  <c r="CJ10" i="3"/>
  <c r="CC11" i="3"/>
  <c r="CE11" i="3"/>
  <c r="CF11" i="3"/>
  <c r="CG11" i="3"/>
  <c r="CH11" i="3"/>
  <c r="CI11" i="3"/>
  <c r="CJ11" i="3"/>
  <c r="CC12" i="3"/>
  <c r="CE12" i="3"/>
  <c r="CF12" i="3"/>
  <c r="CG12" i="3"/>
  <c r="CI12" i="3"/>
  <c r="CJ12" i="3"/>
  <c r="CC13" i="3"/>
  <c r="CD13" i="3"/>
  <c r="CE13" i="3"/>
  <c r="CF13" i="3"/>
  <c r="CG13" i="3"/>
  <c r="CH13" i="3"/>
  <c r="CI13" i="3"/>
  <c r="CJ13" i="3"/>
  <c r="CC14" i="3"/>
  <c r="CD14" i="3"/>
  <c r="CE14" i="3"/>
  <c r="CF14" i="3"/>
  <c r="CG14" i="3"/>
  <c r="CH14" i="3"/>
  <c r="CI14" i="3"/>
  <c r="CJ14" i="3"/>
  <c r="CC15" i="3"/>
  <c r="CD15" i="3"/>
  <c r="CE15" i="3"/>
  <c r="CF15" i="3"/>
  <c r="CG15" i="3"/>
  <c r="CH15" i="3"/>
  <c r="CI15" i="3"/>
  <c r="CJ15" i="3"/>
  <c r="CC16" i="3"/>
  <c r="CD16" i="3"/>
  <c r="CE16" i="3"/>
  <c r="CF16" i="3"/>
  <c r="CG16" i="3"/>
  <c r="CH16" i="3"/>
  <c r="CI16" i="3"/>
  <c r="CJ16" i="3"/>
  <c r="CC17" i="3"/>
  <c r="CD17" i="3"/>
  <c r="CE17" i="3"/>
  <c r="CF17" i="3"/>
  <c r="CG17" i="3"/>
  <c r="CH17" i="3"/>
  <c r="CI17" i="3"/>
  <c r="CJ17" i="3"/>
  <c r="CD18" i="3"/>
  <c r="CE18" i="3"/>
  <c r="CF18" i="3"/>
  <c r="CG18" i="3"/>
  <c r="CH18" i="3"/>
  <c r="CI18" i="3"/>
  <c r="CJ18" i="3"/>
  <c r="CC19" i="3"/>
  <c r="CD19" i="3"/>
  <c r="CE19" i="3"/>
  <c r="CF19" i="3"/>
  <c r="CG19" i="3"/>
  <c r="CH19" i="3"/>
  <c r="CI19" i="3"/>
  <c r="CJ19" i="3"/>
  <c r="CC20" i="3"/>
  <c r="CD20" i="3"/>
  <c r="CE20" i="3"/>
  <c r="CF20" i="3"/>
  <c r="CG20" i="3"/>
  <c r="CH20" i="3"/>
  <c r="CI20" i="3"/>
  <c r="CJ20" i="3"/>
  <c r="CC21" i="3"/>
  <c r="CE21" i="3"/>
  <c r="CF21" i="3"/>
  <c r="CG21" i="3"/>
  <c r="CH21" i="3"/>
  <c r="CI21" i="3"/>
  <c r="CJ21" i="3"/>
  <c r="CC22" i="3"/>
  <c r="CD22" i="3"/>
  <c r="CE22" i="3"/>
  <c r="CF22" i="3"/>
  <c r="CG22" i="3"/>
  <c r="CH22" i="3"/>
  <c r="CI22" i="3"/>
  <c r="CJ22" i="3"/>
  <c r="CC23" i="3"/>
  <c r="CD23" i="3"/>
  <c r="CE23" i="3"/>
  <c r="CF23" i="3"/>
  <c r="CG23" i="3"/>
  <c r="CH23" i="3"/>
  <c r="CI23" i="3"/>
  <c r="CJ23" i="3"/>
  <c r="CC24" i="3"/>
  <c r="CD24" i="3"/>
  <c r="CE24" i="3"/>
  <c r="CF24" i="3"/>
  <c r="CG24" i="3"/>
  <c r="CH24" i="3"/>
  <c r="CI24" i="3"/>
  <c r="CJ24" i="3"/>
  <c r="CC25" i="3"/>
  <c r="CD25" i="3"/>
  <c r="CE25" i="3"/>
  <c r="CF25" i="3"/>
  <c r="CG25" i="3"/>
  <c r="CH25" i="3"/>
  <c r="CI25" i="3"/>
  <c r="CJ25" i="3"/>
  <c r="CC26" i="3"/>
  <c r="CD26" i="3"/>
  <c r="CE26" i="3"/>
  <c r="CF26" i="3"/>
  <c r="CG26" i="3"/>
  <c r="CH26" i="3"/>
  <c r="CI26" i="3"/>
  <c r="CJ26" i="3"/>
  <c r="CC27" i="3"/>
  <c r="CD27" i="3"/>
  <c r="CE27" i="3"/>
  <c r="CF27" i="3"/>
  <c r="CG27" i="3"/>
  <c r="CH27" i="3"/>
  <c r="CI27" i="3"/>
  <c r="CJ27" i="3"/>
  <c r="CC28" i="3"/>
  <c r="CD28" i="3"/>
  <c r="CE28" i="3"/>
  <c r="CF28" i="3"/>
  <c r="CG28" i="3"/>
  <c r="CH28" i="3"/>
  <c r="CI28" i="3"/>
  <c r="CJ28" i="3"/>
  <c r="CC29" i="3"/>
  <c r="CD29" i="3"/>
  <c r="CE29" i="3"/>
  <c r="CF29" i="3"/>
  <c r="CG29" i="3"/>
  <c r="CH29" i="3"/>
  <c r="CI29" i="3"/>
  <c r="CJ29" i="3"/>
  <c r="CD30" i="3"/>
  <c r="CE30" i="3"/>
  <c r="CF30" i="3"/>
  <c r="CG30" i="3"/>
  <c r="CH30" i="3"/>
  <c r="CI30" i="3"/>
  <c r="CJ30" i="3"/>
  <c r="CC31" i="3"/>
  <c r="CD31" i="3"/>
  <c r="CE31" i="3"/>
  <c r="CF31" i="3"/>
  <c r="CG31" i="3"/>
  <c r="CH31" i="3"/>
  <c r="CI31" i="3"/>
  <c r="CJ31" i="3"/>
  <c r="CC32" i="3"/>
  <c r="CD32" i="3"/>
  <c r="CE32" i="3"/>
  <c r="CF32" i="3"/>
  <c r="CG32" i="3"/>
  <c r="CH32" i="3"/>
  <c r="CI32" i="3"/>
  <c r="CJ32" i="3"/>
  <c r="CC33" i="3"/>
  <c r="CD33" i="3"/>
  <c r="CF33" i="3"/>
  <c r="CG33" i="3"/>
  <c r="CH33" i="3"/>
  <c r="CI33" i="3"/>
  <c r="CJ33" i="3"/>
  <c r="CC34" i="3"/>
  <c r="CD34" i="3"/>
  <c r="CE34" i="3"/>
  <c r="CF34" i="3"/>
  <c r="CG34" i="3"/>
  <c r="CH34" i="3"/>
  <c r="CI34" i="3"/>
  <c r="CJ34" i="3"/>
  <c r="CC35" i="3"/>
  <c r="CD35" i="3"/>
  <c r="CF35" i="3"/>
  <c r="CG35" i="3"/>
  <c r="CH35" i="3"/>
  <c r="CI35" i="3"/>
  <c r="CJ35" i="3"/>
  <c r="CC36" i="3"/>
  <c r="CD36" i="3"/>
  <c r="CE36" i="3"/>
  <c r="CF36" i="3"/>
  <c r="CG36" i="3"/>
  <c r="CH36" i="3"/>
  <c r="CI36" i="3"/>
  <c r="CJ36" i="3"/>
  <c r="CC37" i="3"/>
  <c r="CD37" i="3"/>
  <c r="CE37" i="3"/>
  <c r="CF37" i="3"/>
  <c r="CG37" i="3"/>
  <c r="CH37" i="3"/>
  <c r="CI37" i="3"/>
  <c r="CJ37" i="3"/>
  <c r="CD38" i="3"/>
  <c r="CE38" i="3"/>
  <c r="CF38" i="3"/>
  <c r="CG38" i="3"/>
  <c r="CH38" i="3"/>
  <c r="CI38" i="3"/>
  <c r="CJ38" i="3"/>
  <c r="CD39" i="3"/>
  <c r="CE39" i="3"/>
  <c r="CF39" i="3"/>
  <c r="CG39" i="3"/>
  <c r="CH39" i="3"/>
  <c r="CI39" i="3"/>
  <c r="CJ39" i="3"/>
  <c r="CC40" i="3"/>
  <c r="CE40" i="3"/>
  <c r="CF40" i="3"/>
  <c r="CG40" i="3"/>
  <c r="CH40" i="3"/>
  <c r="CI40" i="3"/>
  <c r="CJ40" i="3"/>
  <c r="CC41" i="3"/>
  <c r="CD41" i="3"/>
  <c r="CF41" i="3"/>
  <c r="CG41" i="3"/>
  <c r="CH41" i="3"/>
  <c r="CI41" i="3"/>
  <c r="CJ41" i="3"/>
  <c r="CC42" i="3"/>
  <c r="CD42" i="3"/>
  <c r="CE42" i="3"/>
  <c r="CF42" i="3"/>
  <c r="CG42" i="3"/>
  <c r="CH42" i="3"/>
  <c r="CI42" i="3"/>
  <c r="CJ42" i="3"/>
  <c r="CC43" i="3"/>
  <c r="CD43" i="3"/>
  <c r="CE43" i="3"/>
  <c r="CF43" i="3"/>
  <c r="CG43" i="3"/>
  <c r="CH43" i="3"/>
  <c r="CI43" i="3"/>
  <c r="CJ43" i="3"/>
  <c r="CC44" i="3"/>
  <c r="CD44" i="3"/>
  <c r="CF44" i="3"/>
  <c r="CG44" i="3"/>
  <c r="CH44" i="3"/>
  <c r="CI44" i="3"/>
  <c r="CJ44" i="3"/>
  <c r="CC45" i="3"/>
  <c r="CD45" i="3"/>
  <c r="CF45" i="3"/>
  <c r="CG45" i="3"/>
  <c r="CH45" i="3"/>
  <c r="CI45" i="3"/>
  <c r="CJ45" i="3"/>
  <c r="CC46" i="3"/>
  <c r="CD46" i="3"/>
  <c r="CG46" i="3"/>
  <c r="CH46" i="3"/>
  <c r="CI46" i="3"/>
  <c r="CJ46" i="3"/>
  <c r="CC47" i="3"/>
  <c r="CD47" i="3"/>
  <c r="CE47" i="3"/>
  <c r="CF47" i="3"/>
  <c r="CG47" i="3"/>
  <c r="CH47" i="3"/>
  <c r="CI47" i="3"/>
  <c r="CJ47" i="3"/>
  <c r="CC48" i="3"/>
  <c r="CE48" i="3"/>
  <c r="CF48" i="3"/>
  <c r="CG48" i="3"/>
  <c r="CH48" i="3"/>
  <c r="CI48" i="3"/>
  <c r="CJ48" i="3"/>
  <c r="CC49" i="3"/>
  <c r="CD49" i="3"/>
  <c r="CE49" i="3"/>
  <c r="CF49" i="3"/>
  <c r="CG49" i="3"/>
  <c r="CH49" i="3"/>
  <c r="CI49" i="3"/>
  <c r="CJ49" i="3"/>
  <c r="CC50" i="3"/>
  <c r="CD50" i="3"/>
  <c r="CE50" i="3"/>
  <c r="CF50" i="3"/>
  <c r="CG50" i="3"/>
  <c r="CH50" i="3"/>
  <c r="CI50" i="3"/>
  <c r="CJ50" i="3"/>
  <c r="CD51" i="3"/>
  <c r="CE51" i="3"/>
  <c r="CF51" i="3"/>
  <c r="CG51" i="3"/>
  <c r="CH51" i="3"/>
  <c r="CI51" i="3"/>
  <c r="CJ51" i="3"/>
  <c r="CD52" i="3"/>
  <c r="CE52" i="3"/>
  <c r="CF52" i="3"/>
  <c r="CG52" i="3"/>
  <c r="CH52" i="3"/>
  <c r="CI52" i="3"/>
  <c r="CJ52" i="3"/>
  <c r="CC53" i="3"/>
  <c r="CD53" i="3"/>
  <c r="CE53" i="3"/>
  <c r="CG53" i="3"/>
  <c r="CH53" i="3"/>
  <c r="CI53" i="3"/>
  <c r="CJ53" i="3"/>
  <c r="CC54" i="3"/>
  <c r="CE54" i="3"/>
  <c r="CF54" i="3"/>
  <c r="CG54" i="3"/>
  <c r="CH54" i="3"/>
  <c r="CI54" i="3"/>
  <c r="CJ54" i="3"/>
  <c r="CC55" i="3"/>
  <c r="CE55" i="3"/>
  <c r="CF55" i="3"/>
  <c r="CG55" i="3"/>
  <c r="CH55" i="3"/>
  <c r="CI55" i="3"/>
  <c r="CJ55" i="3"/>
  <c r="CE56" i="3"/>
  <c r="CF56" i="3"/>
  <c r="CG56" i="3"/>
  <c r="CH56" i="3"/>
  <c r="CI56" i="3"/>
  <c r="CJ56" i="3"/>
  <c r="CC57" i="3"/>
  <c r="CD57" i="3"/>
  <c r="CE57" i="3"/>
  <c r="CF57" i="3"/>
  <c r="CG57" i="3"/>
  <c r="CH57" i="3"/>
  <c r="CI57" i="3"/>
  <c r="CJ57" i="3"/>
  <c r="CC58" i="3"/>
  <c r="CD58" i="3"/>
  <c r="CE58" i="3"/>
  <c r="CF58" i="3"/>
  <c r="CG58" i="3"/>
  <c r="CH58" i="3"/>
  <c r="CI58" i="3"/>
  <c r="CJ58" i="3"/>
  <c r="CC59" i="3"/>
  <c r="CD59" i="3"/>
  <c r="CE59" i="3"/>
  <c r="CF59" i="3"/>
  <c r="CG59" i="3"/>
  <c r="CH59" i="3"/>
  <c r="CI59" i="3"/>
  <c r="CJ59" i="3"/>
  <c r="CE60" i="3"/>
  <c r="CF60" i="3"/>
  <c r="CG60" i="3"/>
  <c r="CH60" i="3"/>
  <c r="CI60" i="3"/>
  <c r="CJ60" i="3"/>
  <c r="CC61" i="3"/>
  <c r="CD61" i="3"/>
  <c r="CE61" i="3"/>
  <c r="CF61" i="3"/>
  <c r="CG61" i="3"/>
  <c r="CH61" i="3"/>
  <c r="CI61" i="3"/>
  <c r="CJ61" i="3"/>
  <c r="CC62" i="3"/>
  <c r="CD62" i="3"/>
  <c r="CE62" i="3"/>
  <c r="CF62" i="3"/>
  <c r="CG62" i="3"/>
  <c r="CH62" i="3"/>
  <c r="CI62" i="3"/>
  <c r="CJ62" i="3"/>
  <c r="CC63" i="3"/>
  <c r="CE63" i="3"/>
  <c r="CF63" i="3"/>
  <c r="CG63" i="3"/>
  <c r="CH63" i="3"/>
  <c r="CI63" i="3"/>
  <c r="CJ63" i="3"/>
  <c r="CC64" i="3"/>
  <c r="CD64" i="3"/>
  <c r="CE64" i="3"/>
  <c r="CF64" i="3"/>
  <c r="CG64" i="3"/>
  <c r="CH64" i="3"/>
  <c r="CI64" i="3"/>
  <c r="CJ64" i="3"/>
  <c r="CC65" i="3"/>
  <c r="CD65" i="3"/>
  <c r="CE65" i="3"/>
  <c r="CF65" i="3"/>
  <c r="CG65" i="3"/>
  <c r="CH65" i="3"/>
  <c r="CI65" i="3"/>
  <c r="CJ65" i="3"/>
  <c r="CD66" i="3"/>
  <c r="CE66" i="3"/>
  <c r="CF66" i="3"/>
  <c r="CG66" i="3"/>
  <c r="CH66" i="3"/>
  <c r="CI66" i="3"/>
  <c r="CJ66" i="3"/>
  <c r="CD67" i="3"/>
  <c r="CE67" i="3"/>
  <c r="CF67" i="3"/>
  <c r="CG67" i="3"/>
  <c r="CH67" i="3"/>
  <c r="CI67" i="3"/>
  <c r="CJ67" i="3"/>
  <c r="CE68" i="3"/>
  <c r="CF68" i="3"/>
  <c r="CG68" i="3"/>
  <c r="CH68" i="3"/>
  <c r="CI68" i="3"/>
  <c r="CJ68" i="3"/>
  <c r="CC69" i="3"/>
  <c r="CD69" i="3"/>
  <c r="CE69" i="3"/>
  <c r="CG69" i="3"/>
  <c r="CH69" i="3"/>
  <c r="CI69" i="3"/>
  <c r="CJ69" i="3"/>
  <c r="CC70" i="3"/>
  <c r="CD70" i="3"/>
  <c r="CE70" i="3"/>
  <c r="CF70" i="3"/>
  <c r="CG70" i="3"/>
  <c r="CH70" i="3"/>
  <c r="CI70" i="3"/>
  <c r="CJ70" i="3"/>
  <c r="CC71" i="3"/>
  <c r="CD71" i="3"/>
  <c r="CE71" i="3"/>
  <c r="CF71" i="3"/>
  <c r="CG71" i="3"/>
  <c r="CH71" i="3"/>
  <c r="CI71" i="3"/>
  <c r="CJ71" i="3"/>
  <c r="CC72" i="3"/>
  <c r="CD72" i="3"/>
  <c r="CE72" i="3"/>
  <c r="CF72" i="3"/>
  <c r="CG72" i="3"/>
  <c r="CH72" i="3"/>
  <c r="CI72" i="3"/>
  <c r="CJ72" i="3"/>
  <c r="CC73" i="3"/>
  <c r="CD73" i="3"/>
  <c r="CE73" i="3"/>
  <c r="CF73" i="3"/>
  <c r="CG73" i="3"/>
  <c r="CH73" i="3"/>
  <c r="CI73" i="3"/>
  <c r="CJ73" i="3"/>
  <c r="CC74" i="3"/>
  <c r="CD74" i="3"/>
  <c r="CE74" i="3"/>
  <c r="CF74" i="3"/>
  <c r="CG74" i="3"/>
  <c r="CH74" i="3"/>
  <c r="CI74" i="3"/>
  <c r="CJ74" i="3"/>
  <c r="CC75" i="3"/>
  <c r="CE75" i="3"/>
  <c r="CF75" i="3"/>
  <c r="CG75" i="3"/>
  <c r="CH75" i="3"/>
  <c r="CI75" i="3"/>
  <c r="CJ75" i="3"/>
  <c r="CD76" i="3"/>
  <c r="CE76" i="3"/>
  <c r="CF76" i="3"/>
  <c r="CG76" i="3"/>
  <c r="CH76" i="3"/>
  <c r="CI76" i="3"/>
  <c r="CJ76" i="3"/>
  <c r="CC77" i="3"/>
  <c r="CE77" i="3"/>
  <c r="CF77" i="3"/>
  <c r="CG77" i="3"/>
  <c r="CH77" i="3"/>
  <c r="CI77" i="3"/>
  <c r="CJ77" i="3"/>
  <c r="CC78" i="3"/>
  <c r="CD78" i="3"/>
  <c r="CE78" i="3"/>
  <c r="CF78" i="3"/>
  <c r="CG78" i="3"/>
  <c r="CH78" i="3"/>
  <c r="CI78" i="3"/>
  <c r="CJ78" i="3"/>
  <c r="CC79" i="3"/>
  <c r="CD79" i="3"/>
  <c r="CE79" i="3"/>
  <c r="CF79" i="3"/>
  <c r="CG79" i="3"/>
  <c r="CH79" i="3"/>
  <c r="CI79" i="3"/>
  <c r="CJ79" i="3"/>
  <c r="CC80" i="3"/>
  <c r="CD80" i="3"/>
  <c r="CE80" i="3"/>
  <c r="CF80" i="3"/>
  <c r="CG80" i="3"/>
  <c r="CH80" i="3"/>
  <c r="CI80" i="3"/>
  <c r="CJ80" i="3"/>
  <c r="CC81" i="3"/>
  <c r="CD81" i="3"/>
  <c r="CE81" i="3"/>
  <c r="CF81" i="3"/>
  <c r="CG81" i="3"/>
  <c r="CH81" i="3"/>
  <c r="CI81" i="3"/>
  <c r="CJ81" i="3"/>
  <c r="CC82" i="3"/>
  <c r="CD82" i="3"/>
  <c r="CE82" i="3"/>
  <c r="CF82" i="3"/>
  <c r="CG82" i="3"/>
  <c r="CH82" i="3"/>
  <c r="CI82" i="3"/>
  <c r="CJ82" i="3"/>
  <c r="CC83" i="3"/>
  <c r="CD83" i="3"/>
  <c r="CE83" i="3"/>
  <c r="CG83" i="3"/>
  <c r="CH83" i="3"/>
  <c r="CI83" i="3"/>
  <c r="CJ83" i="3"/>
  <c r="CD84" i="3"/>
  <c r="CE84" i="3"/>
  <c r="CF84" i="3"/>
  <c r="CG84" i="3"/>
  <c r="CH84" i="3"/>
  <c r="CI84" i="3"/>
  <c r="CJ84" i="3"/>
  <c r="CD85" i="3"/>
  <c r="CE85" i="3"/>
  <c r="CF85" i="3"/>
  <c r="CG85" i="3"/>
  <c r="CH85" i="3"/>
  <c r="CI85" i="3"/>
  <c r="CJ85" i="3"/>
  <c r="CC86" i="3"/>
  <c r="CD86" i="3"/>
  <c r="CE86" i="3"/>
  <c r="CF86" i="3"/>
  <c r="CG86" i="3"/>
  <c r="CH86" i="3"/>
  <c r="CI86" i="3"/>
  <c r="CJ86" i="3"/>
  <c r="CC87" i="3"/>
  <c r="CD87" i="3"/>
  <c r="CE87" i="3"/>
  <c r="CG87" i="3"/>
  <c r="CH87" i="3"/>
  <c r="CI87" i="3"/>
  <c r="CJ87" i="3"/>
  <c r="CC88" i="3"/>
  <c r="CD88" i="3"/>
  <c r="CF88" i="3"/>
  <c r="CG88" i="3"/>
  <c r="CH88" i="3"/>
  <c r="CI88" i="3"/>
  <c r="CJ88" i="3"/>
  <c r="CC89" i="3"/>
  <c r="CD89" i="3"/>
  <c r="CE89" i="3"/>
  <c r="CF89" i="3"/>
  <c r="CG89" i="3"/>
  <c r="CH89" i="3"/>
  <c r="CI89" i="3"/>
  <c r="CJ89" i="3"/>
  <c r="CC90" i="3"/>
  <c r="CD90" i="3"/>
  <c r="CE90" i="3"/>
  <c r="CF90" i="3"/>
  <c r="CG90" i="3"/>
  <c r="CH90" i="3"/>
  <c r="CI90" i="3"/>
  <c r="CJ90" i="3"/>
  <c r="CD91" i="3"/>
  <c r="CE91" i="3"/>
  <c r="CF91" i="3"/>
  <c r="CG91" i="3"/>
  <c r="CH91" i="3"/>
  <c r="CI91" i="3"/>
  <c r="CJ91" i="3"/>
  <c r="CC92" i="3"/>
  <c r="CD92" i="3"/>
  <c r="CE92" i="3"/>
  <c r="CG92" i="3"/>
  <c r="CH92" i="3"/>
  <c r="CI92" i="3"/>
  <c r="CJ92" i="3"/>
  <c r="CC93" i="3"/>
  <c r="CD93" i="3"/>
  <c r="CE93" i="3"/>
  <c r="CG93" i="3"/>
  <c r="CH93" i="3"/>
  <c r="CI93" i="3"/>
  <c r="CJ93" i="3"/>
  <c r="CC94" i="3"/>
  <c r="CD94" i="3"/>
  <c r="CE94" i="3"/>
  <c r="CF94" i="3"/>
  <c r="CG94" i="3"/>
  <c r="CH94" i="3"/>
  <c r="CI94" i="3"/>
  <c r="CJ94" i="3"/>
  <c r="CC95" i="3"/>
  <c r="CD95" i="3"/>
  <c r="CE95" i="3"/>
  <c r="CF95" i="3"/>
  <c r="CG95" i="3"/>
  <c r="CH95" i="3"/>
  <c r="CI95" i="3"/>
  <c r="CJ95" i="3"/>
  <c r="CC96" i="3"/>
  <c r="CD96" i="3"/>
  <c r="CE96" i="3"/>
  <c r="CF96" i="3"/>
  <c r="CG96" i="3"/>
  <c r="CH96" i="3"/>
  <c r="CI96" i="3"/>
  <c r="CJ96" i="3"/>
  <c r="CC97" i="3"/>
  <c r="CE97" i="3"/>
  <c r="CF97" i="3"/>
  <c r="CG97" i="3"/>
  <c r="CH97" i="3"/>
  <c r="CI97" i="3"/>
  <c r="CJ97" i="3"/>
  <c r="CC98" i="3"/>
  <c r="CE98" i="3"/>
  <c r="CF98" i="3"/>
  <c r="CG98" i="3"/>
  <c r="CH98" i="3"/>
  <c r="CI98" i="3"/>
  <c r="CJ98" i="3"/>
  <c r="CC99" i="3"/>
  <c r="CE99" i="3"/>
  <c r="CF99" i="3"/>
  <c r="CG99" i="3"/>
  <c r="CH99" i="3"/>
  <c r="CI99" i="3"/>
  <c r="CJ99" i="3"/>
  <c r="CC100" i="3"/>
  <c r="CF100" i="3"/>
  <c r="CG100" i="3"/>
  <c r="CH100" i="3"/>
  <c r="CI100" i="3"/>
  <c r="CJ100" i="3"/>
  <c r="CE101" i="3"/>
  <c r="CF101" i="3"/>
  <c r="CG101" i="3"/>
  <c r="CH101" i="3"/>
  <c r="CI101" i="3"/>
  <c r="CJ101" i="3"/>
  <c r="CC102" i="3"/>
  <c r="CD102" i="3"/>
  <c r="CE102" i="3"/>
  <c r="CF102" i="3"/>
  <c r="CG102" i="3"/>
  <c r="CH102" i="3"/>
  <c r="CI102" i="3"/>
  <c r="CJ102" i="3"/>
  <c r="CC103" i="3"/>
  <c r="CE103" i="3"/>
  <c r="CF103" i="3"/>
  <c r="CG103" i="3"/>
  <c r="CH103" i="3"/>
  <c r="CI103" i="3"/>
  <c r="CJ103" i="3"/>
  <c r="CC104" i="3"/>
  <c r="CE104" i="3"/>
  <c r="CF104" i="3"/>
  <c r="CG104" i="3"/>
  <c r="CH104" i="3"/>
  <c r="CI104" i="3"/>
  <c r="CJ104" i="3"/>
  <c r="CC105" i="3"/>
  <c r="CD105" i="3"/>
  <c r="CE105" i="3"/>
  <c r="CF105" i="3"/>
  <c r="CG105" i="3"/>
  <c r="CH105" i="3"/>
  <c r="CI105" i="3"/>
  <c r="CJ105" i="3"/>
  <c r="CC106" i="3"/>
  <c r="CD106" i="3"/>
  <c r="CE106" i="3"/>
  <c r="CF106" i="3"/>
  <c r="CG106" i="3"/>
  <c r="CH106" i="3"/>
  <c r="CI106" i="3"/>
  <c r="CJ106" i="3"/>
  <c r="CC107" i="3"/>
  <c r="CE107" i="3"/>
  <c r="CF107" i="3"/>
  <c r="CG107" i="3"/>
  <c r="CH107" i="3"/>
  <c r="CI107" i="3"/>
  <c r="CJ107" i="3"/>
  <c r="CC108" i="3"/>
  <c r="CD108" i="3"/>
  <c r="CE108" i="3"/>
  <c r="CF108" i="3"/>
  <c r="CG108" i="3"/>
  <c r="CH108" i="3"/>
  <c r="CI108" i="3"/>
  <c r="CJ108" i="3"/>
  <c r="CC109" i="3"/>
  <c r="CD109" i="3"/>
  <c r="CE109" i="3"/>
  <c r="CF109" i="3"/>
  <c r="CG109" i="3"/>
  <c r="CH109" i="3"/>
  <c r="CI109" i="3"/>
  <c r="CJ109" i="3"/>
  <c r="CC110" i="3"/>
  <c r="CD110" i="3"/>
  <c r="CE110" i="3"/>
  <c r="CH110" i="3"/>
  <c r="CI110" i="3"/>
  <c r="CJ110" i="3"/>
  <c r="CC111" i="3"/>
  <c r="CD111" i="3"/>
  <c r="CE111" i="3"/>
  <c r="CF111" i="3"/>
  <c r="CG111" i="3"/>
  <c r="CH111" i="3"/>
  <c r="CI111" i="3"/>
  <c r="CJ111" i="3"/>
  <c r="CC112" i="3"/>
  <c r="CD112" i="3"/>
  <c r="CE112" i="3"/>
  <c r="CF112" i="3"/>
  <c r="CG112" i="3"/>
  <c r="CH112" i="3"/>
  <c r="CI112" i="3"/>
  <c r="CJ112" i="3"/>
  <c r="CC113" i="3"/>
  <c r="CD113" i="3"/>
  <c r="CE113" i="3"/>
  <c r="CF113" i="3"/>
  <c r="CG113" i="3"/>
  <c r="CH113" i="3"/>
  <c r="CI113" i="3"/>
  <c r="CJ113" i="3"/>
  <c r="CC114" i="3"/>
  <c r="CD114" i="3"/>
  <c r="CE114" i="3"/>
  <c r="CF114" i="3"/>
  <c r="CG114" i="3"/>
  <c r="CH114" i="3"/>
  <c r="CI114" i="3"/>
  <c r="CJ114" i="3"/>
  <c r="CC115" i="3"/>
  <c r="CD115" i="3"/>
  <c r="CE115" i="3"/>
  <c r="CF115" i="3"/>
  <c r="CG115" i="3"/>
  <c r="CH115" i="3"/>
  <c r="CI115" i="3"/>
  <c r="CJ115" i="3"/>
  <c r="CC116" i="3"/>
  <c r="CE116" i="3"/>
  <c r="CF116" i="3"/>
  <c r="CG116" i="3"/>
  <c r="CH116" i="3"/>
  <c r="CI116" i="3"/>
  <c r="CJ116" i="3"/>
  <c r="CC117" i="3"/>
  <c r="CD117" i="3"/>
  <c r="CE117" i="3"/>
  <c r="CF117" i="3"/>
  <c r="CG117" i="3"/>
  <c r="CH117" i="3"/>
  <c r="CI117" i="3"/>
  <c r="CJ117" i="3"/>
  <c r="CC118" i="3"/>
  <c r="CD118" i="3"/>
  <c r="CE118" i="3"/>
  <c r="CF118" i="3"/>
  <c r="CG118" i="3"/>
  <c r="CH118" i="3"/>
  <c r="CI118" i="3"/>
  <c r="CJ118" i="3"/>
  <c r="CC119" i="3"/>
  <c r="CD119" i="3"/>
  <c r="CE119" i="3"/>
  <c r="CF119" i="3"/>
  <c r="CG119" i="3"/>
  <c r="CH119" i="3"/>
  <c r="CI119" i="3"/>
  <c r="CJ119" i="3"/>
  <c r="CC120" i="3"/>
  <c r="CD120" i="3"/>
  <c r="CE120" i="3"/>
  <c r="CF120" i="3"/>
  <c r="CG120" i="3"/>
  <c r="CH120" i="3"/>
  <c r="CI120" i="3"/>
  <c r="CJ120" i="3"/>
  <c r="CD121" i="3"/>
  <c r="CE121" i="3"/>
  <c r="CF121" i="3"/>
  <c r="CG121" i="3"/>
  <c r="CH121" i="3"/>
  <c r="CI121" i="3"/>
  <c r="CJ121" i="3"/>
  <c r="CC122" i="3"/>
  <c r="CE122" i="3"/>
  <c r="CF122" i="3"/>
  <c r="CG122" i="3"/>
  <c r="CH122" i="3"/>
  <c r="CI122" i="3"/>
  <c r="CJ122" i="3"/>
  <c r="CD123" i="3"/>
  <c r="CE123" i="3"/>
  <c r="CF123" i="3"/>
  <c r="CG123" i="3"/>
  <c r="CH123" i="3"/>
  <c r="CI123" i="3"/>
  <c r="CJ123" i="3"/>
  <c r="CD124" i="3"/>
  <c r="CE124" i="3"/>
  <c r="CF124" i="3"/>
  <c r="CG124" i="3"/>
  <c r="CH124" i="3"/>
  <c r="CI124" i="3"/>
  <c r="CJ124" i="3"/>
  <c r="CC125" i="3"/>
  <c r="CD125" i="3"/>
  <c r="CE125" i="3"/>
  <c r="CF125" i="3"/>
  <c r="CG125" i="3"/>
  <c r="CH125" i="3"/>
  <c r="CI125" i="3"/>
  <c r="CJ125" i="3"/>
  <c r="CC126" i="3"/>
  <c r="CD126" i="3"/>
  <c r="CE126" i="3"/>
  <c r="CF126" i="3"/>
  <c r="CG126" i="3"/>
  <c r="CH126" i="3"/>
  <c r="CI126" i="3"/>
  <c r="CJ126" i="3"/>
  <c r="CC127" i="3"/>
  <c r="CE127" i="3"/>
  <c r="CG127" i="3"/>
  <c r="CH127" i="3"/>
  <c r="CI127" i="3"/>
  <c r="CJ127" i="3"/>
  <c r="CC128" i="3"/>
  <c r="CD128" i="3"/>
  <c r="CE128" i="3"/>
  <c r="CF128" i="3"/>
  <c r="CG128" i="3"/>
  <c r="CH128" i="3"/>
  <c r="CI128" i="3"/>
  <c r="CJ128" i="3"/>
  <c r="CC129" i="3"/>
  <c r="CD129" i="3"/>
  <c r="CE129" i="3"/>
  <c r="CG129" i="3"/>
  <c r="CH129" i="3"/>
  <c r="CI129" i="3"/>
  <c r="CJ129" i="3"/>
  <c r="CC130" i="3"/>
  <c r="CD130" i="3"/>
  <c r="CE130" i="3"/>
  <c r="CF130" i="3"/>
  <c r="CG130" i="3"/>
  <c r="CH130" i="3"/>
  <c r="CI130" i="3"/>
  <c r="CJ130" i="3"/>
  <c r="CC131" i="3"/>
  <c r="CD131" i="3"/>
  <c r="CE131" i="3"/>
  <c r="CF131" i="3"/>
  <c r="CG131" i="3"/>
  <c r="CH131" i="3"/>
  <c r="CI131" i="3"/>
  <c r="CJ131" i="3"/>
  <c r="CC132" i="3"/>
  <c r="CD132" i="3"/>
  <c r="CE132" i="3"/>
  <c r="CF132" i="3"/>
  <c r="CG132" i="3"/>
  <c r="CH132" i="3"/>
  <c r="CI132" i="3"/>
  <c r="CJ132" i="3"/>
  <c r="CC133" i="3"/>
  <c r="CD133" i="3"/>
  <c r="CE133" i="3"/>
  <c r="CF133" i="3"/>
  <c r="CG133" i="3"/>
  <c r="CH133" i="3"/>
  <c r="CI133" i="3"/>
  <c r="CJ133" i="3"/>
  <c r="CC134" i="3"/>
  <c r="CE134" i="3"/>
  <c r="CF134" i="3"/>
  <c r="CG134" i="3"/>
  <c r="CH134" i="3"/>
  <c r="CI134" i="3"/>
  <c r="CJ134" i="3"/>
  <c r="CD135" i="3"/>
  <c r="CE135" i="3"/>
  <c r="CF135" i="3"/>
  <c r="CG135" i="3"/>
  <c r="CH135" i="3"/>
  <c r="CI135" i="3"/>
  <c r="CJ135" i="3"/>
  <c r="CC136" i="3"/>
  <c r="CE136" i="3"/>
  <c r="CF136" i="3"/>
  <c r="CG136" i="3"/>
  <c r="CH136" i="3"/>
  <c r="CI136" i="3"/>
  <c r="CJ136" i="3"/>
  <c r="CC137" i="3"/>
  <c r="CD137" i="3"/>
  <c r="CE137" i="3"/>
  <c r="CF137" i="3"/>
  <c r="CG137" i="3"/>
  <c r="CH137" i="3"/>
  <c r="CI137" i="3"/>
  <c r="CJ137" i="3"/>
  <c r="CC138" i="3"/>
  <c r="CE138" i="3"/>
  <c r="CF138" i="3"/>
  <c r="CG138" i="3"/>
  <c r="CH138" i="3"/>
  <c r="CI138" i="3"/>
  <c r="CJ138" i="3"/>
  <c r="CC139" i="3"/>
  <c r="CD139" i="3"/>
  <c r="CE139" i="3"/>
  <c r="CF139" i="3"/>
  <c r="CG139" i="3"/>
  <c r="CH139" i="3"/>
  <c r="CI139" i="3"/>
  <c r="CJ139" i="3"/>
  <c r="CC140" i="3"/>
  <c r="CD140" i="3"/>
  <c r="CE140" i="3"/>
  <c r="CF140" i="3"/>
  <c r="CG140" i="3"/>
  <c r="CH140" i="3"/>
  <c r="CI140" i="3"/>
  <c r="CJ140" i="3"/>
  <c r="CC141" i="3"/>
  <c r="CD141" i="3"/>
  <c r="CF141" i="3"/>
  <c r="CG141" i="3"/>
  <c r="CH141" i="3"/>
  <c r="CI141" i="3"/>
  <c r="CJ141" i="3"/>
  <c r="CC142" i="3"/>
  <c r="CD142" i="3"/>
  <c r="CE142" i="3"/>
  <c r="CF142" i="3"/>
  <c r="CG142" i="3"/>
  <c r="CH142" i="3"/>
  <c r="CI142" i="3"/>
  <c r="CJ142" i="3"/>
  <c r="CC143" i="3"/>
  <c r="CD143" i="3"/>
  <c r="CE143" i="3"/>
  <c r="CF143" i="3"/>
  <c r="CG143" i="3"/>
  <c r="CH143" i="3"/>
  <c r="CI143" i="3"/>
  <c r="CJ143" i="3"/>
  <c r="CC144" i="3"/>
  <c r="CD144" i="3"/>
  <c r="CE144" i="3"/>
  <c r="CF144" i="3"/>
  <c r="CG144" i="3"/>
  <c r="CH144" i="3"/>
  <c r="CI144" i="3"/>
  <c r="CJ144" i="3"/>
  <c r="CD145" i="3"/>
  <c r="CE145" i="3"/>
  <c r="CF145" i="3"/>
  <c r="CG145" i="3"/>
  <c r="CH145" i="3"/>
  <c r="CI145" i="3"/>
  <c r="CJ145" i="3"/>
  <c r="CD146" i="3"/>
  <c r="CF146" i="3"/>
  <c r="CG146" i="3"/>
  <c r="CH146" i="3"/>
  <c r="CI146" i="3"/>
  <c r="CJ146" i="3"/>
  <c r="CC147" i="3"/>
  <c r="CD147" i="3"/>
  <c r="CE147" i="3"/>
  <c r="CF147" i="3"/>
  <c r="CG147" i="3"/>
  <c r="CH147" i="3"/>
  <c r="CI147" i="3"/>
  <c r="CJ147" i="3"/>
  <c r="CC148" i="3"/>
  <c r="CD148" i="3"/>
  <c r="CE148" i="3"/>
  <c r="CF148" i="3"/>
  <c r="CG148" i="3"/>
  <c r="CH148" i="3"/>
  <c r="CI148" i="3"/>
  <c r="CJ148" i="3"/>
  <c r="CC149" i="3"/>
  <c r="CD149" i="3"/>
  <c r="CE149" i="3"/>
  <c r="CF149" i="3"/>
  <c r="CG149" i="3"/>
  <c r="CH149" i="3"/>
  <c r="CI149" i="3"/>
  <c r="CJ149" i="3"/>
  <c r="CC150" i="3"/>
  <c r="CD150" i="3"/>
  <c r="CE150" i="3"/>
  <c r="CF150" i="3"/>
  <c r="CG150" i="3"/>
  <c r="CH150" i="3"/>
  <c r="CI150" i="3"/>
  <c r="CJ150" i="3"/>
  <c r="CC151" i="3"/>
  <c r="CE151" i="3"/>
  <c r="CF151" i="3"/>
  <c r="CG151" i="3"/>
  <c r="CH151" i="3"/>
  <c r="CI151" i="3"/>
  <c r="CJ151" i="3"/>
  <c r="CC152" i="3"/>
  <c r="CD152" i="3"/>
  <c r="CE152" i="3"/>
  <c r="CF152" i="3"/>
  <c r="CG152" i="3"/>
  <c r="CH152" i="3"/>
  <c r="CI152" i="3"/>
  <c r="CJ152" i="3"/>
  <c r="CC153" i="3"/>
  <c r="CD153" i="3"/>
  <c r="CE153" i="3"/>
  <c r="CF153" i="3"/>
  <c r="CH153" i="3"/>
  <c r="CI153" i="3"/>
  <c r="CJ153" i="3"/>
  <c r="CC154" i="3"/>
  <c r="CD154" i="3"/>
  <c r="CE154" i="3"/>
  <c r="CG154" i="3"/>
  <c r="CH154" i="3"/>
  <c r="CI154" i="3"/>
  <c r="CJ154" i="3"/>
  <c r="CC155" i="3"/>
  <c r="CD155" i="3"/>
  <c r="CE155" i="3"/>
  <c r="CF155" i="3"/>
  <c r="CG155" i="3"/>
  <c r="CH155" i="3"/>
  <c r="CI155" i="3"/>
  <c r="CJ155" i="3"/>
  <c r="CC156" i="3"/>
  <c r="CD156" i="3"/>
  <c r="CE156" i="3"/>
  <c r="CF156" i="3"/>
  <c r="CG156" i="3"/>
  <c r="CH156" i="3"/>
  <c r="CI156" i="3"/>
  <c r="CJ156" i="3"/>
  <c r="CC157" i="3"/>
  <c r="CD157" i="3"/>
  <c r="CE157" i="3"/>
  <c r="CF157" i="3"/>
  <c r="CG157" i="3"/>
  <c r="CH157" i="3"/>
  <c r="CI157" i="3"/>
  <c r="CJ157" i="3"/>
  <c r="CC158" i="3"/>
  <c r="CD158" i="3"/>
  <c r="CE158" i="3"/>
  <c r="CG158" i="3"/>
  <c r="CH158" i="3"/>
  <c r="CI158" i="3"/>
  <c r="CJ158" i="3"/>
  <c r="CC159" i="3"/>
  <c r="CD159" i="3"/>
  <c r="CE159" i="3"/>
  <c r="CF159" i="3"/>
  <c r="CG159" i="3"/>
  <c r="CH159" i="3"/>
  <c r="CI159" i="3"/>
  <c r="CJ159" i="3"/>
  <c r="CC160" i="3"/>
  <c r="CD160" i="3"/>
  <c r="CE160" i="3"/>
  <c r="CF160" i="3"/>
  <c r="CG160" i="3"/>
  <c r="CH160" i="3"/>
  <c r="CI160" i="3"/>
  <c r="CJ160" i="3"/>
  <c r="CC161" i="3"/>
  <c r="CD161" i="3"/>
  <c r="CE161" i="3"/>
  <c r="CG161" i="3"/>
  <c r="CH161" i="3"/>
  <c r="CI161" i="3"/>
  <c r="CJ161" i="3"/>
  <c r="CC162" i="3"/>
  <c r="CD162" i="3"/>
  <c r="CE162" i="3"/>
  <c r="CF162" i="3"/>
  <c r="CG162" i="3"/>
  <c r="CH162" i="3"/>
  <c r="CI162" i="3"/>
  <c r="CJ162" i="3"/>
  <c r="CC163" i="3"/>
  <c r="CD163" i="3"/>
  <c r="CE163" i="3"/>
  <c r="CF163" i="3"/>
  <c r="CG163" i="3"/>
  <c r="CH163" i="3"/>
  <c r="CI163" i="3"/>
  <c r="CJ163" i="3"/>
  <c r="CC164" i="3"/>
  <c r="CE164" i="3"/>
  <c r="CF164" i="3"/>
  <c r="CG164" i="3"/>
  <c r="CH164" i="3"/>
  <c r="CI164" i="3"/>
  <c r="CJ164" i="3"/>
  <c r="CC165" i="3"/>
  <c r="CD165" i="3"/>
  <c r="CE165" i="3"/>
  <c r="CF165" i="3"/>
  <c r="CG165" i="3"/>
  <c r="CH165" i="3"/>
  <c r="CI165" i="3"/>
  <c r="CJ165" i="3"/>
  <c r="CC166" i="3"/>
  <c r="CD166" i="3"/>
  <c r="CE166" i="3"/>
  <c r="CF166" i="3"/>
  <c r="CG166" i="3"/>
  <c r="CH166" i="3"/>
  <c r="CI166" i="3"/>
  <c r="CJ166" i="3"/>
  <c r="CC167" i="3"/>
  <c r="CD167" i="3"/>
  <c r="CE167" i="3"/>
  <c r="CF167" i="3"/>
  <c r="CG167" i="3"/>
  <c r="CH167" i="3"/>
  <c r="CI167" i="3"/>
  <c r="CJ167" i="3"/>
  <c r="CE168" i="3"/>
  <c r="CF168" i="3"/>
  <c r="CG168" i="3"/>
  <c r="CH168" i="3"/>
  <c r="CI168" i="3"/>
  <c r="CJ168" i="3"/>
  <c r="CD169" i="3"/>
  <c r="CE169" i="3"/>
  <c r="CF169" i="3"/>
  <c r="CG169" i="3"/>
  <c r="CH169" i="3"/>
  <c r="CI169" i="3"/>
  <c r="CJ169" i="3"/>
  <c r="CD170" i="3"/>
  <c r="CE170" i="3"/>
  <c r="CF170" i="3"/>
  <c r="CH170" i="3"/>
  <c r="CI170" i="3"/>
  <c r="CJ170" i="3"/>
  <c r="CC171" i="3"/>
  <c r="CE171" i="3"/>
  <c r="CF171" i="3"/>
  <c r="CG171" i="3"/>
  <c r="CH171" i="3"/>
  <c r="CI171" i="3"/>
  <c r="CJ171" i="3"/>
  <c r="CD172" i="3"/>
  <c r="CE172" i="3"/>
  <c r="CF172" i="3"/>
  <c r="CG172" i="3"/>
  <c r="CH172" i="3"/>
  <c r="CI172" i="3"/>
  <c r="CJ172" i="3"/>
  <c r="CC173" i="3"/>
  <c r="CD173" i="3"/>
  <c r="CE173" i="3"/>
  <c r="CG173" i="3"/>
  <c r="CH173" i="3"/>
  <c r="CI173" i="3"/>
  <c r="CJ173" i="3"/>
  <c r="CC174" i="3"/>
  <c r="CD174" i="3"/>
  <c r="CE174" i="3"/>
  <c r="CF174" i="3"/>
  <c r="CG174" i="3"/>
  <c r="CH174" i="3"/>
  <c r="CI174" i="3"/>
  <c r="CJ174" i="3"/>
  <c r="CC175" i="3"/>
  <c r="CD175" i="3"/>
  <c r="CE175" i="3"/>
  <c r="CF175" i="3"/>
  <c r="CH175" i="3"/>
  <c r="CI175" i="3"/>
  <c r="CJ175" i="3"/>
  <c r="CC176" i="3"/>
  <c r="CE176" i="3"/>
  <c r="CF176" i="3"/>
  <c r="CG176" i="3"/>
  <c r="CH176" i="3"/>
  <c r="CI176" i="3"/>
  <c r="CJ176" i="3"/>
  <c r="CC177" i="3"/>
  <c r="CD177" i="3"/>
  <c r="CE177" i="3"/>
  <c r="CF177" i="3"/>
  <c r="CG177" i="3"/>
  <c r="CH177" i="3"/>
  <c r="CI177" i="3"/>
  <c r="CJ177" i="3"/>
  <c r="CC178" i="3"/>
  <c r="CD178" i="3"/>
  <c r="CE178" i="3"/>
  <c r="CF178" i="3"/>
  <c r="CG178" i="3"/>
  <c r="CH178" i="3"/>
  <c r="CI178" i="3"/>
  <c r="CJ178" i="3"/>
  <c r="CC179" i="3"/>
  <c r="CD179" i="3"/>
  <c r="CE179" i="3"/>
  <c r="CG179" i="3"/>
  <c r="CH179" i="3"/>
  <c r="CI179" i="3"/>
  <c r="CJ179" i="3"/>
  <c r="CC180" i="3"/>
  <c r="CD180" i="3"/>
  <c r="CE180" i="3"/>
  <c r="CF180" i="3"/>
  <c r="CG180" i="3"/>
  <c r="CH180" i="3"/>
  <c r="CI180" i="3"/>
  <c r="CJ180" i="3"/>
  <c r="CC181" i="3"/>
  <c r="CE181" i="3"/>
  <c r="CF181" i="3"/>
  <c r="CG181" i="3"/>
  <c r="CH181" i="3"/>
  <c r="CI181" i="3"/>
  <c r="CJ181" i="3"/>
  <c r="CC182" i="3"/>
  <c r="CE182" i="3"/>
  <c r="CF182" i="3"/>
  <c r="CG182" i="3"/>
  <c r="CH182" i="3"/>
  <c r="CI182" i="3"/>
  <c r="CJ182" i="3"/>
  <c r="CC183" i="3"/>
  <c r="CD183" i="3"/>
  <c r="CF183" i="3"/>
  <c r="CG183" i="3"/>
  <c r="CH183" i="3"/>
  <c r="CI183" i="3"/>
  <c r="CJ183" i="3"/>
  <c r="CC184" i="3"/>
  <c r="CD184" i="3"/>
  <c r="CE184" i="3"/>
  <c r="CF184" i="3"/>
  <c r="CG184" i="3"/>
  <c r="CH184" i="3"/>
  <c r="CI184" i="3"/>
  <c r="CJ184" i="3"/>
  <c r="CC185" i="3"/>
  <c r="CD185" i="3"/>
  <c r="CE185" i="3"/>
  <c r="CG185" i="3"/>
  <c r="CH185" i="3"/>
  <c r="CI185" i="3"/>
  <c r="CJ185" i="3"/>
  <c r="CC186" i="3"/>
  <c r="CE186" i="3"/>
  <c r="CF186" i="3"/>
  <c r="CG186" i="3"/>
  <c r="CH186" i="3"/>
  <c r="CI186" i="3"/>
  <c r="CJ186" i="3"/>
  <c r="CC187" i="3"/>
  <c r="CD187" i="3"/>
  <c r="CE187" i="3"/>
  <c r="CF187" i="3"/>
  <c r="CG187" i="3"/>
  <c r="CH187" i="3"/>
  <c r="CI187" i="3"/>
  <c r="CJ187" i="3"/>
  <c r="CC188" i="3"/>
  <c r="CE188" i="3"/>
  <c r="CF188" i="3"/>
  <c r="CH188" i="3"/>
  <c r="CI188" i="3"/>
  <c r="CJ188" i="3"/>
  <c r="CC189" i="3"/>
  <c r="CD189" i="3"/>
  <c r="CE189" i="3"/>
  <c r="CF189" i="3"/>
  <c r="CG189" i="3"/>
  <c r="CH189" i="3"/>
  <c r="CI189" i="3"/>
  <c r="CJ189" i="3"/>
  <c r="CC190" i="3"/>
  <c r="CD190" i="3"/>
  <c r="CE190" i="3"/>
  <c r="CF190" i="3"/>
  <c r="CG190" i="3"/>
  <c r="CH190" i="3"/>
  <c r="CI190" i="3"/>
  <c r="CJ190" i="3"/>
  <c r="CC191" i="3"/>
  <c r="CD191" i="3"/>
  <c r="CE191" i="3"/>
  <c r="CF191" i="3"/>
  <c r="CG191" i="3"/>
  <c r="CH191" i="3"/>
  <c r="CI191" i="3"/>
  <c r="CJ191" i="3"/>
  <c r="CC192" i="3"/>
  <c r="CD192" i="3"/>
  <c r="CE192" i="3"/>
  <c r="CF192" i="3"/>
  <c r="CG192" i="3"/>
  <c r="CH192" i="3"/>
  <c r="CI192" i="3"/>
  <c r="CJ192" i="3"/>
  <c r="CC193" i="3"/>
  <c r="CD193" i="3"/>
  <c r="CE193" i="3"/>
  <c r="CF193" i="3"/>
  <c r="CG193" i="3"/>
  <c r="CH193" i="3"/>
  <c r="CI193" i="3"/>
  <c r="CJ193" i="3"/>
  <c r="CC194" i="3"/>
  <c r="CD194" i="3"/>
  <c r="CE194" i="3"/>
  <c r="CF194" i="3"/>
  <c r="CH194" i="3"/>
  <c r="CI194" i="3"/>
  <c r="CJ194" i="3"/>
  <c r="CC195" i="3"/>
  <c r="CE195" i="3"/>
  <c r="CF195" i="3"/>
  <c r="CG195" i="3"/>
  <c r="CH195" i="3"/>
  <c r="CI195" i="3"/>
  <c r="CJ195" i="3"/>
  <c r="CC196" i="3"/>
  <c r="CD196" i="3"/>
  <c r="CE196" i="3"/>
  <c r="CF196" i="3"/>
  <c r="CG196" i="3"/>
  <c r="CH196" i="3"/>
  <c r="CI196" i="3"/>
  <c r="CJ196" i="3"/>
  <c r="CC197" i="3"/>
  <c r="CD197" i="3"/>
  <c r="CE197" i="3"/>
  <c r="CF197" i="3"/>
  <c r="CG197" i="3"/>
  <c r="CH197" i="3"/>
  <c r="CI197" i="3"/>
  <c r="CJ197" i="3"/>
  <c r="CC198" i="3"/>
  <c r="CD198" i="3"/>
  <c r="CE198" i="3"/>
  <c r="CF198" i="3"/>
  <c r="CG198" i="3"/>
  <c r="CH198" i="3"/>
  <c r="CI198" i="3"/>
  <c r="CJ198" i="3"/>
  <c r="CC199" i="3"/>
  <c r="CD199" i="3"/>
  <c r="CE199" i="3"/>
  <c r="CF199" i="3"/>
  <c r="CG199" i="3"/>
  <c r="CH199" i="3"/>
  <c r="CI199" i="3"/>
  <c r="CJ199" i="3"/>
  <c r="CC200" i="3"/>
  <c r="CE200" i="3"/>
  <c r="CG200" i="3"/>
  <c r="CH200" i="3"/>
  <c r="CI200" i="3"/>
  <c r="CJ200" i="3"/>
  <c r="CC201" i="3"/>
  <c r="CD201" i="3"/>
  <c r="CE201" i="3"/>
  <c r="CF201" i="3"/>
  <c r="CG201" i="3"/>
  <c r="CH201" i="3"/>
  <c r="CI201" i="3"/>
  <c r="CJ201" i="3"/>
  <c r="CC202" i="3"/>
  <c r="CD202" i="3"/>
  <c r="CE202" i="3"/>
  <c r="CF202" i="3"/>
  <c r="CG202" i="3"/>
  <c r="CH202" i="3"/>
  <c r="CI202" i="3"/>
  <c r="CJ202" i="3"/>
  <c r="CC203" i="3"/>
  <c r="CD203" i="3"/>
  <c r="CE203" i="3"/>
  <c r="CF203" i="3"/>
  <c r="CG203" i="3"/>
  <c r="CH203" i="3"/>
  <c r="CI203" i="3"/>
  <c r="CJ203" i="3"/>
  <c r="CC204" i="3"/>
  <c r="CD204" i="3"/>
  <c r="CE204" i="3"/>
  <c r="CF204" i="3"/>
  <c r="CG204" i="3"/>
  <c r="CH204" i="3"/>
  <c r="CI204" i="3"/>
  <c r="CJ204" i="3"/>
  <c r="CC205" i="3"/>
  <c r="CD205" i="3"/>
  <c r="CE205" i="3"/>
  <c r="CG205" i="3"/>
  <c r="CH205" i="3"/>
  <c r="CI205" i="3"/>
  <c r="CJ205" i="3"/>
  <c r="CC206" i="3"/>
  <c r="CD206" i="3"/>
  <c r="CE206" i="3"/>
  <c r="CF206" i="3"/>
  <c r="CH206" i="3"/>
  <c r="CI206" i="3"/>
  <c r="CJ206" i="3"/>
  <c r="CC207" i="3"/>
  <c r="CD207" i="3"/>
  <c r="CE207" i="3"/>
  <c r="CF207" i="3"/>
  <c r="CG207" i="3"/>
  <c r="CH207" i="3"/>
  <c r="CI207" i="3"/>
  <c r="CJ207" i="3"/>
  <c r="CC208" i="3"/>
  <c r="CD208" i="3"/>
  <c r="CE208" i="3"/>
  <c r="CF208" i="3"/>
  <c r="CG208" i="3"/>
  <c r="CH208" i="3"/>
  <c r="CI208" i="3"/>
  <c r="CJ208" i="3"/>
  <c r="CC209" i="3"/>
  <c r="CD209" i="3"/>
  <c r="CE209" i="3"/>
  <c r="CF209" i="3"/>
  <c r="CG209" i="3"/>
  <c r="CH209" i="3"/>
  <c r="CI209" i="3"/>
  <c r="CJ209" i="3"/>
  <c r="CC210" i="3"/>
  <c r="CD210" i="3"/>
  <c r="CE210" i="3"/>
  <c r="CF210" i="3"/>
  <c r="CG210" i="3"/>
  <c r="CH210" i="3"/>
  <c r="CI210" i="3"/>
  <c r="CJ210" i="3"/>
  <c r="CC211" i="3"/>
  <c r="CE211" i="3"/>
  <c r="CF211" i="3"/>
  <c r="CG211" i="3"/>
  <c r="CH211" i="3"/>
  <c r="CI211" i="3"/>
  <c r="CJ211" i="3"/>
  <c r="CC212" i="3"/>
  <c r="CD212" i="3"/>
  <c r="CE212" i="3"/>
  <c r="CF212" i="3"/>
  <c r="CG212" i="3"/>
  <c r="CH212" i="3"/>
  <c r="CI212" i="3"/>
  <c r="CJ212" i="3"/>
  <c r="CC213" i="3"/>
  <c r="CD213" i="3"/>
  <c r="CE213" i="3"/>
  <c r="CF213" i="3"/>
  <c r="CG213" i="3"/>
  <c r="CH213" i="3"/>
  <c r="CI213" i="3"/>
  <c r="CJ213" i="3"/>
  <c r="CC214" i="3"/>
  <c r="CD214" i="3"/>
  <c r="CE214" i="3"/>
  <c r="CF214" i="3"/>
  <c r="CG214" i="3"/>
  <c r="CH214" i="3"/>
  <c r="CI214" i="3"/>
  <c r="CJ214" i="3"/>
  <c r="CC215" i="3"/>
  <c r="CD215" i="3"/>
  <c r="CE215" i="3"/>
  <c r="CF215" i="3"/>
  <c r="CG215" i="3"/>
  <c r="CH215" i="3"/>
  <c r="CI215" i="3"/>
  <c r="CJ215" i="3"/>
  <c r="CC216" i="3"/>
  <c r="CD216" i="3"/>
  <c r="CE216" i="3"/>
  <c r="CF216" i="3"/>
  <c r="CG216" i="3"/>
  <c r="CH216" i="3"/>
  <c r="CI216" i="3"/>
  <c r="CJ216" i="3"/>
  <c r="CC217" i="3"/>
  <c r="CE217" i="3"/>
  <c r="CF217" i="3"/>
  <c r="CG217" i="3"/>
  <c r="CH217" i="3"/>
  <c r="CI217" i="3"/>
  <c r="CJ217" i="3"/>
  <c r="CC218" i="3"/>
  <c r="CD218" i="3"/>
  <c r="CE218" i="3"/>
  <c r="CF218" i="3"/>
  <c r="CG218" i="3"/>
  <c r="CH218" i="3"/>
  <c r="CI218" i="3"/>
  <c r="CJ218" i="3"/>
  <c r="CC219" i="3"/>
  <c r="CE219" i="3"/>
  <c r="CF219" i="3"/>
  <c r="CG219" i="3"/>
  <c r="CH219" i="3"/>
  <c r="CI219" i="3"/>
  <c r="CJ219" i="3"/>
  <c r="CE220" i="3"/>
  <c r="CF220" i="3"/>
  <c r="CG220" i="3"/>
  <c r="CH220" i="3"/>
  <c r="CI220" i="3"/>
  <c r="CJ220" i="3"/>
  <c r="CD221" i="3"/>
  <c r="CE221" i="3"/>
  <c r="CF221" i="3"/>
  <c r="CG221" i="3"/>
  <c r="CH221" i="3"/>
  <c r="CI221" i="3"/>
  <c r="CJ221" i="3"/>
  <c r="CE222" i="3"/>
  <c r="CF222" i="3"/>
  <c r="CG222" i="3"/>
  <c r="CH222" i="3"/>
  <c r="CI222" i="3"/>
  <c r="CJ222" i="3"/>
  <c r="CD223" i="3"/>
  <c r="CE223" i="3"/>
  <c r="CF223" i="3"/>
  <c r="CG223" i="3"/>
  <c r="CH223" i="3"/>
  <c r="CI223" i="3"/>
  <c r="CJ223" i="3"/>
  <c r="CC224" i="3"/>
  <c r="CE224" i="3"/>
  <c r="CF224" i="3"/>
  <c r="CG224" i="3"/>
  <c r="CH224" i="3"/>
  <c r="CI224" i="3"/>
  <c r="CJ224" i="3"/>
  <c r="CD225" i="3"/>
  <c r="CE225" i="3"/>
  <c r="CF225" i="3"/>
  <c r="CG225" i="3"/>
  <c r="CH225" i="3"/>
  <c r="CI225" i="3"/>
  <c r="CJ225" i="3"/>
  <c r="CC226" i="3"/>
  <c r="CE226" i="3"/>
  <c r="CF226" i="3"/>
  <c r="CG226" i="3"/>
  <c r="CH226" i="3"/>
  <c r="CI226" i="3"/>
  <c r="CJ226" i="3"/>
  <c r="CC227" i="3"/>
  <c r="CD227" i="3"/>
  <c r="CE227" i="3"/>
  <c r="CF227" i="3"/>
  <c r="CG227" i="3"/>
  <c r="CH227" i="3"/>
  <c r="CI227" i="3"/>
  <c r="CJ227" i="3"/>
  <c r="CC228" i="3"/>
  <c r="CD228" i="3"/>
  <c r="CE228" i="3"/>
  <c r="CF228" i="3"/>
  <c r="CG228" i="3"/>
  <c r="CH228" i="3"/>
  <c r="CI228" i="3"/>
  <c r="CJ228" i="3"/>
  <c r="CC229" i="3"/>
  <c r="CD229" i="3"/>
  <c r="CE229" i="3"/>
  <c r="CF229" i="3"/>
  <c r="CG229" i="3"/>
  <c r="CH229" i="3"/>
  <c r="CI229" i="3"/>
  <c r="CJ229" i="3"/>
  <c r="CC230" i="3"/>
  <c r="CD230" i="3"/>
  <c r="CE230" i="3"/>
  <c r="CG230" i="3"/>
  <c r="CH230" i="3"/>
  <c r="CI230" i="3"/>
  <c r="CJ230" i="3"/>
  <c r="CC231" i="3"/>
  <c r="CD231" i="3"/>
  <c r="CE231" i="3"/>
  <c r="CG231" i="3"/>
  <c r="CH231" i="3"/>
  <c r="CI231" i="3"/>
  <c r="CJ231" i="3"/>
  <c r="CC232" i="3"/>
  <c r="CE232" i="3"/>
  <c r="CF232" i="3"/>
  <c r="CH232" i="3"/>
  <c r="CI232" i="3"/>
  <c r="CJ232" i="3"/>
  <c r="CC233" i="3"/>
  <c r="CD233" i="3"/>
  <c r="CE233" i="3"/>
  <c r="CF233" i="3"/>
  <c r="CH233" i="3"/>
  <c r="CI233" i="3"/>
  <c r="CJ233" i="3"/>
  <c r="CC234" i="3"/>
  <c r="CD234" i="3"/>
  <c r="CE234" i="3"/>
  <c r="CF234" i="3"/>
  <c r="CG234" i="3"/>
  <c r="CH234" i="3"/>
  <c r="CI234" i="3"/>
  <c r="CJ234" i="3"/>
  <c r="CC235" i="3"/>
  <c r="CE235" i="3"/>
  <c r="CF235" i="3"/>
  <c r="CG235" i="3"/>
  <c r="CH235" i="3"/>
  <c r="CI235" i="3"/>
  <c r="CJ235" i="3"/>
  <c r="CC236" i="3"/>
  <c r="CD236" i="3"/>
  <c r="CE236" i="3"/>
  <c r="CF236" i="3"/>
  <c r="CG236" i="3"/>
  <c r="CH236" i="3"/>
  <c r="CI236" i="3"/>
  <c r="CJ236" i="3"/>
  <c r="CD237" i="3"/>
  <c r="CE237" i="3"/>
  <c r="CF237" i="3"/>
  <c r="CG237" i="3"/>
  <c r="CH237" i="3"/>
  <c r="CI237" i="3"/>
  <c r="CJ237" i="3"/>
  <c r="CC238" i="3"/>
  <c r="CD238" i="3"/>
  <c r="CE238" i="3"/>
  <c r="CF238" i="3"/>
  <c r="CG238" i="3"/>
  <c r="CH238" i="3"/>
  <c r="CI238" i="3"/>
  <c r="CJ238" i="3"/>
  <c r="CC239" i="3"/>
  <c r="CE239" i="3"/>
  <c r="CG239" i="3"/>
  <c r="CH239" i="3"/>
  <c r="CI239" i="3"/>
  <c r="CJ239" i="3"/>
  <c r="CC240" i="3"/>
  <c r="CD240" i="3"/>
  <c r="CF240" i="3"/>
  <c r="CG240" i="3"/>
  <c r="CH240" i="3"/>
  <c r="CI240" i="3"/>
  <c r="CJ240" i="3"/>
  <c r="CC241" i="3"/>
  <c r="CD241" i="3"/>
  <c r="CE241" i="3"/>
  <c r="CF241" i="3"/>
  <c r="CG241" i="3"/>
  <c r="CH241" i="3"/>
  <c r="CI241" i="3"/>
  <c r="CJ241" i="3"/>
  <c r="CC242" i="3"/>
  <c r="CD242" i="3"/>
  <c r="CE242" i="3"/>
  <c r="CF242" i="3"/>
  <c r="CG242" i="3"/>
  <c r="CH242" i="3"/>
  <c r="CI242" i="3"/>
  <c r="CJ242" i="3"/>
  <c r="CC243" i="3"/>
  <c r="CD243" i="3"/>
  <c r="CE243" i="3"/>
  <c r="CF243" i="3"/>
  <c r="CG243" i="3"/>
  <c r="CH243" i="3"/>
  <c r="CI243" i="3"/>
  <c r="CJ243" i="3"/>
  <c r="CC244" i="3"/>
  <c r="CD244" i="3"/>
  <c r="CE244" i="3"/>
  <c r="CF244" i="3"/>
  <c r="CG244" i="3"/>
  <c r="CH244" i="3"/>
  <c r="CI244" i="3"/>
  <c r="CJ244" i="3"/>
  <c r="CC245" i="3"/>
  <c r="CD245" i="3"/>
  <c r="CE245" i="3"/>
  <c r="CF245" i="3"/>
  <c r="CG245" i="3"/>
  <c r="CH245" i="3"/>
  <c r="CI245" i="3"/>
  <c r="CJ245" i="3"/>
  <c r="CC246" i="3"/>
  <c r="CD246" i="3"/>
  <c r="CE246" i="3"/>
  <c r="CF246" i="3"/>
  <c r="CG246" i="3"/>
  <c r="CH246" i="3"/>
  <c r="CI246" i="3"/>
  <c r="CJ246" i="3"/>
  <c r="CC247" i="3"/>
  <c r="CD247" i="3"/>
  <c r="CE247" i="3"/>
  <c r="CF247" i="3"/>
  <c r="CG247" i="3"/>
  <c r="CH247" i="3"/>
  <c r="CI247" i="3"/>
  <c r="CJ247" i="3"/>
  <c r="CC248" i="3"/>
  <c r="CD248" i="3"/>
  <c r="CF248" i="3"/>
  <c r="CG248" i="3"/>
  <c r="CH248" i="3"/>
  <c r="CI248" i="3"/>
  <c r="CJ248" i="3"/>
  <c r="CC249" i="3"/>
  <c r="CE249" i="3"/>
  <c r="CF249" i="3"/>
  <c r="CG249" i="3"/>
  <c r="CH249" i="3"/>
  <c r="CI249" i="3"/>
  <c r="CJ249" i="3"/>
  <c r="CC250" i="3"/>
  <c r="CD250" i="3"/>
  <c r="CE250" i="3"/>
  <c r="CF250" i="3"/>
  <c r="CG250" i="3"/>
  <c r="CH250" i="3"/>
  <c r="CI250" i="3"/>
  <c r="CJ250" i="3"/>
  <c r="CD251" i="3"/>
  <c r="CE251" i="3"/>
  <c r="CF251" i="3"/>
  <c r="CG251" i="3"/>
  <c r="CH251" i="3"/>
  <c r="CI251" i="3"/>
  <c r="CJ251" i="3"/>
  <c r="CC252" i="3"/>
  <c r="CD252" i="3"/>
  <c r="CE252" i="3"/>
  <c r="CF252" i="3"/>
  <c r="CG252" i="3"/>
  <c r="CH252" i="3"/>
  <c r="CI252" i="3"/>
  <c r="CJ252" i="3"/>
  <c r="CC253" i="3"/>
  <c r="CD253" i="3"/>
  <c r="CE253" i="3"/>
  <c r="CF253" i="3"/>
  <c r="CG253" i="3"/>
  <c r="CH253" i="3"/>
  <c r="CI253" i="3"/>
  <c r="CJ253" i="3"/>
  <c r="CC254" i="3"/>
  <c r="CD254" i="3"/>
  <c r="CE254" i="3"/>
  <c r="CF254" i="3"/>
  <c r="CG254" i="3"/>
  <c r="CH254" i="3"/>
  <c r="CI254" i="3"/>
  <c r="CJ254" i="3"/>
  <c r="CC255" i="3"/>
  <c r="CD255" i="3"/>
  <c r="CE255" i="3"/>
  <c r="CF255" i="3"/>
  <c r="CG255" i="3"/>
  <c r="CH255" i="3"/>
  <c r="CI255" i="3"/>
  <c r="CJ255" i="3"/>
  <c r="CD256" i="3"/>
  <c r="CE256" i="3"/>
  <c r="CF256" i="3"/>
  <c r="CG256" i="3"/>
  <c r="CH256" i="3"/>
  <c r="CI256" i="3"/>
  <c r="CJ256" i="3"/>
  <c r="CC257" i="3"/>
  <c r="CD257" i="3"/>
  <c r="CE257" i="3"/>
  <c r="CF257" i="3"/>
  <c r="CG257" i="3"/>
  <c r="CH257" i="3"/>
  <c r="CI257" i="3"/>
  <c r="CJ257" i="3"/>
  <c r="CE258" i="3"/>
  <c r="CF258" i="3"/>
  <c r="CG258" i="3"/>
  <c r="CH258" i="3"/>
  <c r="CI258" i="3"/>
  <c r="CJ258" i="3"/>
  <c r="CC259" i="3"/>
  <c r="CD259" i="3"/>
  <c r="CE259" i="3"/>
  <c r="CF259" i="3"/>
  <c r="CG259" i="3"/>
  <c r="CH259" i="3"/>
  <c r="CI259" i="3"/>
  <c r="CJ259" i="3"/>
  <c r="CD260" i="3"/>
  <c r="CF260" i="3"/>
  <c r="CG260" i="3"/>
  <c r="CH260" i="3"/>
  <c r="CI260" i="3"/>
  <c r="CJ260" i="3"/>
  <c r="CD261" i="3"/>
  <c r="CE261" i="3"/>
  <c r="CF261" i="3"/>
  <c r="CG261" i="3"/>
  <c r="CH261" i="3"/>
  <c r="CI261" i="3"/>
  <c r="CJ261" i="3"/>
  <c r="CD262" i="3"/>
  <c r="CE262" i="3"/>
  <c r="CF262" i="3"/>
  <c r="CG262" i="3"/>
  <c r="CH262" i="3"/>
  <c r="CI262" i="3"/>
  <c r="CJ262" i="3"/>
  <c r="CD263" i="3"/>
  <c r="CF263" i="3"/>
  <c r="CG263" i="3"/>
  <c r="CH263" i="3"/>
  <c r="CI263" i="3"/>
  <c r="CJ263" i="3"/>
  <c r="CD264" i="3"/>
  <c r="CE264" i="3"/>
  <c r="CF264" i="3"/>
  <c r="CG264" i="3"/>
  <c r="CH264" i="3"/>
  <c r="CI264" i="3"/>
  <c r="CJ264" i="3"/>
  <c r="CD265" i="3"/>
  <c r="CF265" i="3"/>
  <c r="CG265" i="3"/>
  <c r="CH265" i="3"/>
  <c r="CI265" i="3"/>
  <c r="CJ265" i="3"/>
  <c r="CC266" i="3"/>
  <c r="CD266" i="3"/>
  <c r="CE266" i="3"/>
  <c r="CF266" i="3"/>
  <c r="CG266" i="3"/>
  <c r="CH266" i="3"/>
  <c r="CI266" i="3"/>
  <c r="CJ266" i="3"/>
  <c r="CD267" i="3"/>
  <c r="CF267" i="3"/>
  <c r="CG267" i="3"/>
  <c r="CH267" i="3"/>
  <c r="CI267" i="3"/>
  <c r="CJ267" i="3"/>
  <c r="CD268" i="3"/>
  <c r="CF268" i="3"/>
  <c r="CG268" i="3"/>
  <c r="CH268" i="3"/>
  <c r="CI268" i="3"/>
  <c r="CJ268" i="3"/>
  <c r="CE269" i="3"/>
  <c r="CF269" i="3"/>
  <c r="CG269" i="3"/>
  <c r="CH269" i="3"/>
  <c r="CI269" i="3"/>
  <c r="CJ269" i="3"/>
  <c r="CD270" i="3"/>
  <c r="CF270" i="3"/>
  <c r="CG270" i="3"/>
  <c r="CH270" i="3"/>
  <c r="CI270" i="3"/>
  <c r="CJ270" i="3"/>
  <c r="CD271" i="3"/>
  <c r="CE271" i="3"/>
  <c r="CF271" i="3"/>
  <c r="CG271" i="3"/>
  <c r="CH271" i="3"/>
  <c r="CI271" i="3"/>
  <c r="CJ271" i="3"/>
  <c r="CD272" i="3"/>
  <c r="CE272" i="3"/>
  <c r="CF272" i="3"/>
  <c r="CG272" i="3"/>
  <c r="CH272" i="3"/>
  <c r="CI272" i="3"/>
  <c r="CJ272" i="3"/>
  <c r="CC273" i="3"/>
  <c r="CD273" i="3"/>
  <c r="CE273" i="3"/>
  <c r="CF273" i="3"/>
  <c r="CG273" i="3"/>
  <c r="CH273" i="3"/>
  <c r="CI273" i="3"/>
  <c r="CJ273" i="3"/>
  <c r="CD274" i="3"/>
  <c r="CE274" i="3"/>
  <c r="CF274" i="3"/>
  <c r="CG274" i="3"/>
  <c r="CH274" i="3"/>
  <c r="CI274" i="3"/>
  <c r="CJ274" i="3"/>
  <c r="CC275" i="3"/>
  <c r="CD275" i="3"/>
  <c r="CE275" i="3"/>
  <c r="CF275" i="3"/>
  <c r="CH275" i="3"/>
  <c r="CI275" i="3"/>
  <c r="CJ275" i="3"/>
  <c r="CC276" i="3"/>
  <c r="CD276" i="3"/>
  <c r="CE276" i="3"/>
  <c r="CF276" i="3"/>
  <c r="CG276" i="3"/>
  <c r="CH276" i="3"/>
  <c r="CI276" i="3"/>
  <c r="CJ276" i="3"/>
  <c r="CD277" i="3"/>
  <c r="CE277" i="3"/>
  <c r="CF277" i="3"/>
  <c r="CG277" i="3"/>
  <c r="CH277" i="3"/>
  <c r="CI277" i="3"/>
  <c r="CJ277" i="3"/>
  <c r="CC278" i="3"/>
  <c r="CD278" i="3"/>
  <c r="CF278" i="3"/>
  <c r="CG278" i="3"/>
  <c r="CH278" i="3"/>
  <c r="CI278" i="3"/>
  <c r="CJ278" i="3"/>
  <c r="CC279" i="3"/>
  <c r="CD279" i="3"/>
  <c r="CE279" i="3"/>
  <c r="CF279" i="3"/>
  <c r="CG279" i="3"/>
  <c r="CH279" i="3"/>
  <c r="CI279" i="3"/>
  <c r="CJ279" i="3"/>
  <c r="CC280" i="3"/>
  <c r="CD280" i="3"/>
  <c r="CE280" i="3"/>
  <c r="CF280" i="3"/>
  <c r="CG280" i="3"/>
  <c r="CH280" i="3"/>
  <c r="CI280" i="3"/>
  <c r="CJ280" i="3"/>
  <c r="CC281" i="3"/>
  <c r="CE281" i="3"/>
  <c r="CF281" i="3"/>
  <c r="CG281" i="3"/>
  <c r="CH281" i="3"/>
  <c r="CI281" i="3"/>
  <c r="CJ281" i="3"/>
  <c r="CC282" i="3"/>
  <c r="CD282" i="3"/>
  <c r="CE282" i="3"/>
  <c r="CF282" i="3"/>
  <c r="CG282" i="3"/>
  <c r="CH282" i="3"/>
  <c r="CI282" i="3"/>
  <c r="CJ282" i="3"/>
  <c r="CC283" i="3"/>
  <c r="CD283" i="3"/>
  <c r="CE283" i="3"/>
  <c r="CF283" i="3"/>
  <c r="CG283" i="3"/>
  <c r="CH283" i="3"/>
  <c r="CI283" i="3"/>
  <c r="CJ283" i="3"/>
  <c r="CC284" i="3"/>
  <c r="CD284" i="3"/>
  <c r="CE284" i="3"/>
  <c r="CF284" i="3"/>
  <c r="CG284" i="3"/>
  <c r="CH284" i="3"/>
  <c r="CI284" i="3"/>
  <c r="CJ284" i="3"/>
  <c r="CC285" i="3"/>
  <c r="CD285" i="3"/>
  <c r="CE285" i="3"/>
  <c r="CF285" i="3"/>
  <c r="CG285" i="3"/>
  <c r="CH285" i="3"/>
  <c r="CI285" i="3"/>
  <c r="CJ285" i="3"/>
  <c r="CC286" i="3"/>
  <c r="CD286" i="3"/>
  <c r="CE286" i="3"/>
  <c r="CF286" i="3"/>
  <c r="CG286" i="3"/>
  <c r="CH286" i="3"/>
  <c r="CI286" i="3"/>
  <c r="CJ286" i="3"/>
  <c r="CC287" i="3"/>
  <c r="CD287" i="3"/>
  <c r="CE287" i="3"/>
  <c r="CF287" i="3"/>
  <c r="CG287" i="3"/>
  <c r="CH287" i="3"/>
  <c r="CI287" i="3"/>
  <c r="CJ287" i="3"/>
  <c r="CC288" i="3"/>
  <c r="CD288" i="3"/>
  <c r="CE288" i="3"/>
  <c r="CF288" i="3"/>
  <c r="CG288" i="3"/>
  <c r="CH288" i="3"/>
  <c r="CI288" i="3"/>
  <c r="CJ288" i="3"/>
  <c r="CC289" i="3"/>
  <c r="CD289" i="3"/>
  <c r="CE289" i="3"/>
  <c r="CF289" i="3"/>
  <c r="CG289" i="3"/>
  <c r="CH289" i="3"/>
  <c r="CI289" i="3"/>
  <c r="CJ289" i="3"/>
  <c r="CC290" i="3"/>
  <c r="CD290" i="3"/>
  <c r="CE290" i="3"/>
  <c r="CF290" i="3"/>
  <c r="CG290" i="3"/>
  <c r="CH290" i="3"/>
  <c r="CI290" i="3"/>
  <c r="CJ290" i="3"/>
  <c r="CD291" i="3"/>
  <c r="CE291" i="3"/>
  <c r="CF291" i="3"/>
  <c r="CG291" i="3"/>
  <c r="CH291" i="3"/>
  <c r="CI291" i="3"/>
  <c r="CJ291" i="3"/>
  <c r="CC292" i="3"/>
  <c r="CD292" i="3"/>
  <c r="CE292" i="3"/>
  <c r="CF292" i="3"/>
  <c r="CG292" i="3"/>
  <c r="CH292" i="3"/>
  <c r="CI292" i="3"/>
  <c r="CJ292" i="3"/>
  <c r="CC293" i="3"/>
  <c r="CD293" i="3"/>
  <c r="CE293" i="3"/>
  <c r="CF293" i="3"/>
  <c r="CG293" i="3"/>
  <c r="CH293" i="3"/>
  <c r="CI293" i="3"/>
  <c r="CJ293" i="3"/>
  <c r="CC294" i="3"/>
  <c r="CD294" i="3"/>
  <c r="CE294" i="3"/>
  <c r="CF294" i="3"/>
  <c r="CG294" i="3"/>
  <c r="CH294" i="3"/>
  <c r="CI294" i="3"/>
  <c r="CJ294" i="3"/>
  <c r="CC295" i="3"/>
  <c r="CD295" i="3"/>
  <c r="CE295" i="3"/>
  <c r="CF295" i="3"/>
  <c r="CG295" i="3"/>
  <c r="CH295" i="3"/>
  <c r="CI295" i="3"/>
  <c r="CJ295" i="3"/>
  <c r="CC296" i="3"/>
  <c r="CD296" i="3"/>
  <c r="CE296" i="3"/>
  <c r="CF296" i="3"/>
  <c r="CG296" i="3"/>
  <c r="CH296" i="3"/>
  <c r="CI296" i="3"/>
  <c r="CJ296" i="3"/>
  <c r="CC297" i="3"/>
  <c r="CD297" i="3"/>
  <c r="CE297" i="3"/>
  <c r="CF297" i="3"/>
  <c r="CG297" i="3"/>
  <c r="CH297" i="3"/>
  <c r="CI297" i="3"/>
  <c r="CJ297" i="3"/>
  <c r="CD298" i="3"/>
  <c r="CE298" i="3"/>
  <c r="CF298" i="3"/>
  <c r="CG298" i="3"/>
  <c r="CH298" i="3"/>
  <c r="CI298" i="3"/>
  <c r="CJ298" i="3"/>
  <c r="CD299" i="3"/>
  <c r="CE299" i="3"/>
  <c r="CF299" i="3"/>
  <c r="CG299" i="3"/>
  <c r="CH299" i="3"/>
  <c r="CI299" i="3"/>
  <c r="CJ299" i="3"/>
  <c r="CC300" i="3"/>
  <c r="CD300" i="3"/>
  <c r="CE300" i="3"/>
  <c r="CF300" i="3"/>
  <c r="CG300" i="3"/>
  <c r="CH300" i="3"/>
  <c r="CI300" i="3"/>
  <c r="CJ300" i="3"/>
  <c r="CC301" i="3"/>
  <c r="CD301" i="3"/>
  <c r="CE301" i="3"/>
  <c r="CF301" i="3"/>
  <c r="CG301" i="3"/>
  <c r="CH301" i="3"/>
  <c r="CI301" i="3"/>
  <c r="CJ301" i="3"/>
  <c r="CC302" i="3"/>
  <c r="CD302" i="3"/>
  <c r="CE302" i="3"/>
  <c r="CF302" i="3"/>
  <c r="CG302" i="3"/>
  <c r="CH302" i="3"/>
  <c r="CI302" i="3"/>
  <c r="CJ302" i="3"/>
  <c r="CC303" i="3"/>
  <c r="CD303" i="3"/>
  <c r="CE303" i="3"/>
  <c r="CF303" i="3"/>
  <c r="CG303" i="3"/>
  <c r="CH303" i="3"/>
  <c r="CI303" i="3"/>
  <c r="CJ303" i="3"/>
  <c r="CC304" i="3"/>
  <c r="CD304" i="3"/>
  <c r="CE304" i="3"/>
  <c r="CF304" i="3"/>
  <c r="CG304" i="3"/>
  <c r="CH304" i="3"/>
  <c r="CI304" i="3"/>
  <c r="CJ304" i="3"/>
  <c r="CE305" i="3"/>
  <c r="CF305" i="3"/>
  <c r="CG305" i="3"/>
  <c r="CH305" i="3"/>
  <c r="CI305" i="3"/>
  <c r="CJ305" i="3"/>
  <c r="CC306" i="3"/>
  <c r="CD306" i="3"/>
  <c r="CE306" i="3"/>
  <c r="CF306" i="3"/>
  <c r="CG306" i="3"/>
  <c r="CH306" i="3"/>
  <c r="CI306" i="3"/>
  <c r="CJ306" i="3"/>
  <c r="CD307" i="3"/>
  <c r="CE307" i="3"/>
  <c r="CF307" i="3"/>
  <c r="CG307" i="3"/>
  <c r="CH307" i="3"/>
  <c r="CI307" i="3"/>
  <c r="CJ307" i="3"/>
  <c r="CD308" i="3"/>
  <c r="CF308" i="3"/>
  <c r="CG308" i="3"/>
  <c r="CH308" i="3"/>
  <c r="CI308" i="3"/>
  <c r="CJ308" i="3"/>
  <c r="CE309" i="3"/>
  <c r="CF309" i="3"/>
  <c r="CG309" i="3"/>
  <c r="CH309" i="3"/>
  <c r="CI309" i="3"/>
  <c r="CJ309" i="3"/>
  <c r="CC310" i="3"/>
  <c r="CD310" i="3"/>
  <c r="CE310" i="3"/>
  <c r="CF310" i="3"/>
  <c r="CG310" i="3"/>
  <c r="CH310" i="3"/>
  <c r="CI310" i="3"/>
  <c r="CJ310" i="3"/>
  <c r="CC311" i="3"/>
  <c r="CD311" i="3"/>
  <c r="CE311" i="3"/>
  <c r="CF311" i="3"/>
  <c r="CG311" i="3"/>
  <c r="CH311" i="3"/>
  <c r="CI311" i="3"/>
  <c r="CJ311" i="3"/>
  <c r="CC312" i="3"/>
  <c r="CD312" i="3"/>
  <c r="CE312" i="3"/>
  <c r="CF312" i="3"/>
  <c r="CG312" i="3"/>
  <c r="CH312" i="3"/>
  <c r="CI312" i="3"/>
  <c r="CJ312" i="3"/>
  <c r="CC313" i="3"/>
  <c r="CD313" i="3"/>
  <c r="CE313" i="3"/>
  <c r="CF313" i="3"/>
  <c r="CG313" i="3"/>
  <c r="CH313" i="3"/>
  <c r="CI313" i="3"/>
  <c r="CJ313" i="3"/>
  <c r="CC314" i="3"/>
  <c r="CD314" i="3"/>
  <c r="CE314" i="3"/>
  <c r="CF314" i="3"/>
  <c r="CH314" i="3"/>
  <c r="CI314" i="3"/>
  <c r="CJ314" i="3"/>
  <c r="CC315" i="3"/>
  <c r="CD315" i="3"/>
  <c r="CE315" i="3"/>
  <c r="CF315" i="3"/>
  <c r="CG315" i="3"/>
  <c r="CH315" i="3"/>
  <c r="CI315" i="3"/>
  <c r="CJ315" i="3"/>
  <c r="CC316" i="3"/>
  <c r="CD316" i="3"/>
  <c r="CE316" i="3"/>
  <c r="CF316" i="3"/>
  <c r="CG316" i="3"/>
  <c r="CH316" i="3"/>
  <c r="CI316" i="3"/>
  <c r="CJ316" i="3"/>
  <c r="CD317" i="3"/>
  <c r="CE317" i="3"/>
  <c r="CF317" i="3"/>
  <c r="CG317" i="3"/>
  <c r="CH317" i="3"/>
  <c r="CI317" i="3"/>
  <c r="CJ317" i="3"/>
  <c r="CC318" i="3"/>
  <c r="CD318" i="3"/>
  <c r="CE318" i="3"/>
  <c r="CF318" i="3"/>
  <c r="CG318" i="3"/>
  <c r="CH318" i="3"/>
  <c r="CI318" i="3"/>
  <c r="CJ318" i="3"/>
  <c r="CD319" i="3"/>
  <c r="CE319" i="3"/>
  <c r="CF319" i="3"/>
  <c r="CG319" i="3"/>
  <c r="CH319" i="3"/>
  <c r="CI319" i="3"/>
  <c r="CJ319" i="3"/>
  <c r="CD320" i="3"/>
  <c r="CE320" i="3"/>
  <c r="CF320" i="3"/>
  <c r="CG320" i="3"/>
  <c r="CH320" i="3"/>
  <c r="CI320" i="3"/>
  <c r="CJ320" i="3"/>
  <c r="CC321" i="3"/>
  <c r="CD321" i="3"/>
  <c r="CE321" i="3"/>
  <c r="CF321" i="3"/>
  <c r="CG321" i="3"/>
  <c r="CH321" i="3"/>
  <c r="CI321" i="3"/>
  <c r="CJ321" i="3"/>
  <c r="CC322" i="3"/>
  <c r="CD322" i="3"/>
  <c r="CE322" i="3"/>
  <c r="CG322" i="3"/>
  <c r="CH322" i="3"/>
  <c r="CI322" i="3"/>
  <c r="CJ322" i="3"/>
  <c r="CC323" i="3"/>
  <c r="CD323" i="3"/>
  <c r="CE323" i="3"/>
  <c r="CF323" i="3"/>
  <c r="CG323" i="3"/>
  <c r="CH323" i="3"/>
  <c r="CI323" i="3"/>
  <c r="CJ323" i="3"/>
  <c r="CC324" i="3"/>
  <c r="CD324" i="3"/>
  <c r="CE324" i="3"/>
  <c r="CF324" i="3"/>
  <c r="CG324" i="3"/>
  <c r="CH324" i="3"/>
  <c r="CI324" i="3"/>
  <c r="CJ324" i="3"/>
  <c r="CC325" i="3"/>
  <c r="CE325" i="3"/>
  <c r="CF325" i="3"/>
  <c r="CG325" i="3"/>
  <c r="CH325" i="3"/>
  <c r="CI325" i="3"/>
  <c r="CJ325" i="3"/>
  <c r="CC326" i="3"/>
  <c r="CE326" i="3"/>
  <c r="CF326" i="3"/>
  <c r="CG326" i="3"/>
  <c r="CH326" i="3"/>
  <c r="CI326" i="3"/>
  <c r="CJ326" i="3"/>
  <c r="CC327" i="3"/>
  <c r="CE327" i="3"/>
  <c r="CF327" i="3"/>
  <c r="CG327" i="3"/>
  <c r="CH327" i="3"/>
  <c r="CI327" i="3"/>
  <c r="CJ327" i="3"/>
  <c r="CC328" i="3"/>
  <c r="CD328" i="3"/>
  <c r="CE328" i="3"/>
  <c r="CF328" i="3"/>
  <c r="CG328" i="3"/>
  <c r="CH328" i="3"/>
  <c r="CI328" i="3"/>
  <c r="CJ328" i="3"/>
  <c r="CD329" i="3"/>
  <c r="CE329" i="3"/>
  <c r="CF329" i="3"/>
  <c r="CG329" i="3"/>
  <c r="CH329" i="3"/>
  <c r="CI329" i="3"/>
  <c r="CJ329" i="3"/>
  <c r="CD330" i="3"/>
  <c r="CF330" i="3"/>
  <c r="CG330" i="3"/>
  <c r="CH330" i="3"/>
  <c r="CI330" i="3"/>
  <c r="CJ330" i="3"/>
  <c r="CC331" i="3"/>
  <c r="CD331" i="3"/>
  <c r="CE331" i="3"/>
  <c r="CF331" i="3"/>
  <c r="CG331" i="3"/>
  <c r="CH331" i="3"/>
  <c r="CI331" i="3"/>
  <c r="CJ331" i="3"/>
  <c r="CE332" i="3"/>
  <c r="CF332" i="3"/>
  <c r="CG332" i="3"/>
  <c r="CH332" i="3"/>
  <c r="CI332" i="3"/>
  <c r="CJ332" i="3"/>
  <c r="CC333" i="3"/>
  <c r="CD333" i="3"/>
  <c r="CE333" i="3"/>
  <c r="CF333" i="3"/>
  <c r="CG333" i="3"/>
  <c r="CH333" i="3"/>
  <c r="CI333" i="3"/>
  <c r="CJ333" i="3"/>
  <c r="CC334" i="3"/>
  <c r="CD334" i="3"/>
  <c r="CE334" i="3"/>
  <c r="CF334" i="3"/>
  <c r="CG334" i="3"/>
  <c r="CH334" i="3"/>
  <c r="CI334" i="3"/>
  <c r="CJ334" i="3"/>
  <c r="CE335" i="3"/>
  <c r="CF335" i="3"/>
  <c r="CG335" i="3"/>
  <c r="CH335" i="3"/>
  <c r="CI335" i="3"/>
  <c r="CJ335" i="3"/>
  <c r="CE336" i="3"/>
  <c r="CF336" i="3"/>
  <c r="CG336" i="3"/>
  <c r="CH336" i="3"/>
  <c r="CI336" i="3"/>
  <c r="CJ336" i="3"/>
  <c r="CC337" i="3"/>
  <c r="CD337" i="3"/>
  <c r="CE337" i="3"/>
  <c r="CF337" i="3"/>
  <c r="CG337" i="3"/>
  <c r="CH337" i="3"/>
  <c r="CI337" i="3"/>
  <c r="CJ337" i="3"/>
  <c r="CC338" i="3"/>
  <c r="CD338" i="3"/>
  <c r="CE338" i="3"/>
  <c r="CF338" i="3"/>
  <c r="CG338" i="3"/>
  <c r="CH338" i="3"/>
  <c r="CI338" i="3"/>
  <c r="CJ338" i="3"/>
  <c r="CC339" i="3"/>
  <c r="CD339" i="3"/>
  <c r="CF339" i="3"/>
  <c r="CG339" i="3"/>
  <c r="CH339" i="3"/>
  <c r="CI339" i="3"/>
  <c r="CJ339" i="3"/>
  <c r="CD340" i="3"/>
  <c r="CE340" i="3"/>
  <c r="CF340" i="3"/>
  <c r="CG340" i="3"/>
  <c r="CH340" i="3"/>
  <c r="CI340" i="3"/>
  <c r="CJ340" i="3"/>
  <c r="CC341" i="3"/>
  <c r="CE341" i="3"/>
  <c r="CF341" i="3"/>
  <c r="CG341" i="3"/>
  <c r="CH341" i="3"/>
  <c r="CI341" i="3"/>
  <c r="CJ341" i="3"/>
  <c r="CC342" i="3"/>
  <c r="CD342" i="3"/>
  <c r="CE342" i="3"/>
  <c r="CF342" i="3"/>
  <c r="CG342" i="3"/>
  <c r="CH342" i="3"/>
  <c r="CI342" i="3"/>
  <c r="CJ342" i="3"/>
  <c r="CE343" i="3"/>
  <c r="CF343" i="3"/>
  <c r="CG343" i="3"/>
  <c r="CH343" i="3"/>
  <c r="CI343" i="3"/>
  <c r="CJ343" i="3"/>
  <c r="CC344" i="3"/>
  <c r="CD344" i="3"/>
  <c r="CE344" i="3"/>
  <c r="CF344" i="3"/>
  <c r="CG344" i="3"/>
  <c r="CH344" i="3"/>
  <c r="CI344" i="3"/>
  <c r="CJ344" i="3"/>
  <c r="CC345" i="3"/>
  <c r="CD345" i="3"/>
  <c r="CE345" i="3"/>
  <c r="CF345" i="3"/>
  <c r="CG345" i="3"/>
  <c r="CH345" i="3"/>
  <c r="CI345" i="3"/>
  <c r="CJ345" i="3"/>
  <c r="CC346" i="3"/>
  <c r="CD346" i="3"/>
  <c r="CE346" i="3"/>
  <c r="CF346" i="3"/>
  <c r="CG346" i="3"/>
  <c r="CH346" i="3"/>
  <c r="CI346" i="3"/>
  <c r="CJ346" i="3"/>
  <c r="CC347" i="3"/>
  <c r="CD347" i="3"/>
  <c r="CE347" i="3"/>
  <c r="CF347" i="3"/>
  <c r="CG347" i="3"/>
  <c r="CH347" i="3"/>
  <c r="CI347" i="3"/>
  <c r="CJ347" i="3"/>
  <c r="CC348" i="3"/>
  <c r="CE348" i="3"/>
  <c r="CF348" i="3"/>
  <c r="CG348" i="3"/>
  <c r="CH348" i="3"/>
  <c r="CI348" i="3"/>
  <c r="CJ348" i="3"/>
  <c r="CC349" i="3"/>
  <c r="CE349" i="3"/>
  <c r="CF349" i="3"/>
  <c r="CG349" i="3"/>
  <c r="CH349" i="3"/>
  <c r="CI349" i="3"/>
  <c r="CJ349" i="3"/>
  <c r="CC350" i="3"/>
  <c r="CD350" i="3"/>
  <c r="CE350" i="3"/>
  <c r="CF350" i="3"/>
  <c r="CG350" i="3"/>
  <c r="CH350" i="3"/>
  <c r="CI350" i="3"/>
  <c r="CJ350" i="3"/>
  <c r="CC351" i="3"/>
  <c r="CE351" i="3"/>
  <c r="CF351" i="3"/>
  <c r="CG351" i="3"/>
  <c r="CH351" i="3"/>
  <c r="CI351" i="3"/>
  <c r="CJ351" i="3"/>
  <c r="CC352" i="3"/>
  <c r="CD352" i="3"/>
  <c r="CE352" i="3"/>
  <c r="CF352" i="3"/>
  <c r="CG352" i="3"/>
  <c r="CH352" i="3"/>
  <c r="CI352" i="3"/>
  <c r="CJ352" i="3"/>
  <c r="CC353" i="3"/>
  <c r="CD353" i="3"/>
  <c r="CE353" i="3"/>
  <c r="CF353" i="3"/>
  <c r="CG353" i="3"/>
  <c r="CH353" i="3"/>
  <c r="CI353" i="3"/>
  <c r="CJ353" i="3"/>
  <c r="CC354" i="3"/>
  <c r="CD354" i="3"/>
  <c r="CE354" i="3"/>
  <c r="CF354" i="3"/>
  <c r="CG354" i="3"/>
  <c r="CH354" i="3"/>
  <c r="CI354" i="3"/>
  <c r="CJ354" i="3"/>
  <c r="CE355" i="3"/>
  <c r="CF355" i="3"/>
  <c r="CG355" i="3"/>
  <c r="CH355" i="3"/>
  <c r="CI355" i="3"/>
  <c r="CJ355" i="3"/>
  <c r="CC356" i="3"/>
  <c r="CE356" i="3"/>
  <c r="CF356" i="3"/>
  <c r="CG356" i="3"/>
  <c r="CH356" i="3"/>
  <c r="CI356" i="3"/>
  <c r="CJ356" i="3"/>
  <c r="CC357" i="3"/>
  <c r="CD357" i="3"/>
  <c r="CE357" i="3"/>
  <c r="CF357" i="3"/>
  <c r="CG357" i="3"/>
  <c r="CH357" i="3"/>
  <c r="CI357" i="3"/>
  <c r="CJ357" i="3"/>
  <c r="CC358" i="3"/>
  <c r="CE358" i="3"/>
  <c r="CF358" i="3"/>
  <c r="CG358" i="3"/>
  <c r="CH358" i="3"/>
  <c r="CI358" i="3"/>
  <c r="CJ358" i="3"/>
  <c r="CD359" i="3"/>
  <c r="CE359" i="3"/>
  <c r="CF359" i="3"/>
  <c r="CG359" i="3"/>
  <c r="CH359" i="3"/>
  <c r="CI359" i="3"/>
  <c r="CJ359" i="3"/>
  <c r="CD360" i="3"/>
  <c r="CE360" i="3"/>
  <c r="CF360" i="3"/>
  <c r="CG360" i="3"/>
  <c r="CH360" i="3"/>
  <c r="CI360" i="3"/>
  <c r="CJ360" i="3"/>
  <c r="CF361" i="3"/>
  <c r="CG361" i="3"/>
  <c r="CH361" i="3"/>
  <c r="CI361" i="3"/>
  <c r="CJ361" i="3"/>
  <c r="CC362" i="3"/>
  <c r="CE362" i="3"/>
  <c r="CF362" i="3"/>
  <c r="CG362" i="3"/>
  <c r="CH362" i="3"/>
  <c r="CI362" i="3"/>
  <c r="CJ362" i="3"/>
  <c r="CC363" i="3"/>
  <c r="CE363" i="3"/>
  <c r="CF363" i="3"/>
  <c r="CG363" i="3"/>
  <c r="CH363" i="3"/>
  <c r="CI363" i="3"/>
  <c r="CJ363" i="3"/>
  <c r="CC364" i="3"/>
  <c r="CE364" i="3"/>
  <c r="CF364" i="3"/>
  <c r="CG364" i="3"/>
  <c r="CH364" i="3"/>
  <c r="CI364" i="3"/>
  <c r="CJ364" i="3"/>
  <c r="CC365" i="3"/>
  <c r="CD365" i="3"/>
  <c r="CE365" i="3"/>
  <c r="CF365" i="3"/>
  <c r="CG365" i="3"/>
  <c r="CH365" i="3"/>
  <c r="CI365" i="3"/>
  <c r="CJ365" i="3"/>
  <c r="CC366" i="3"/>
  <c r="CD366" i="3"/>
  <c r="CE366" i="3"/>
  <c r="CF366" i="3"/>
  <c r="CG366" i="3"/>
  <c r="CH366" i="3"/>
  <c r="CI366" i="3"/>
  <c r="CJ366" i="3"/>
  <c r="CC367" i="3"/>
  <c r="CD367" i="3"/>
  <c r="CE367" i="3"/>
  <c r="CF367" i="3"/>
  <c r="CG367" i="3"/>
  <c r="CH367" i="3"/>
  <c r="CI367" i="3"/>
  <c r="CJ367" i="3"/>
  <c r="CC368" i="3"/>
  <c r="CD368" i="3"/>
  <c r="CE368" i="3"/>
  <c r="CF368" i="3"/>
  <c r="CG368" i="3"/>
  <c r="CH368" i="3"/>
  <c r="CI368" i="3"/>
  <c r="CJ368" i="3"/>
  <c r="CC369" i="3"/>
  <c r="CD369" i="3"/>
  <c r="CE369" i="3"/>
  <c r="CF369" i="3"/>
  <c r="CG369" i="3"/>
  <c r="CH369" i="3"/>
  <c r="CI369" i="3"/>
  <c r="CJ369" i="3"/>
  <c r="CC370" i="3"/>
  <c r="CD370" i="3"/>
  <c r="CF370" i="3"/>
  <c r="CG370" i="3"/>
  <c r="CH370" i="3"/>
  <c r="CI370" i="3"/>
  <c r="CJ370" i="3"/>
  <c r="CC371" i="3"/>
  <c r="CD371" i="3"/>
  <c r="CE371" i="3"/>
  <c r="CF371" i="3"/>
  <c r="CG371" i="3"/>
  <c r="CH371" i="3"/>
  <c r="CI371" i="3"/>
  <c r="CJ371" i="3"/>
  <c r="CC372" i="3"/>
  <c r="CD372" i="3"/>
  <c r="CE372" i="3"/>
  <c r="CF372" i="3"/>
  <c r="CG372" i="3"/>
  <c r="CH372" i="3"/>
  <c r="CI372" i="3"/>
  <c r="CJ372" i="3"/>
  <c r="CC373" i="3"/>
  <c r="CD373" i="3"/>
  <c r="CE373" i="3"/>
  <c r="CF373" i="3"/>
  <c r="CG373" i="3"/>
  <c r="CH373" i="3"/>
  <c r="CI373" i="3"/>
  <c r="CJ373" i="3"/>
  <c r="CC374" i="3"/>
  <c r="CD374" i="3"/>
  <c r="CE374" i="3"/>
  <c r="CG374" i="3"/>
  <c r="CH374" i="3"/>
  <c r="CI374" i="3"/>
  <c r="CJ374" i="3"/>
  <c r="CC375" i="3"/>
  <c r="CD375" i="3"/>
  <c r="CE375" i="3"/>
  <c r="CF375" i="3"/>
  <c r="CG375" i="3"/>
  <c r="CH375" i="3"/>
  <c r="CI375" i="3"/>
  <c r="CJ375" i="3"/>
  <c r="CC376" i="3"/>
  <c r="CD376" i="3"/>
  <c r="CE376" i="3"/>
  <c r="CF376" i="3"/>
  <c r="CG376" i="3"/>
  <c r="CH376" i="3"/>
  <c r="CI376" i="3"/>
  <c r="CJ376" i="3"/>
  <c r="CC377" i="3"/>
  <c r="CE377" i="3"/>
  <c r="CF377" i="3"/>
  <c r="CG377" i="3"/>
  <c r="CH377" i="3"/>
  <c r="CI377" i="3"/>
  <c r="CJ377" i="3"/>
  <c r="CC378" i="3"/>
  <c r="CD378" i="3"/>
  <c r="CF378" i="3"/>
  <c r="CG378" i="3"/>
  <c r="CH378" i="3"/>
  <c r="CI378" i="3"/>
  <c r="CJ378" i="3"/>
  <c r="CC379" i="3"/>
  <c r="CD379" i="3"/>
  <c r="CE379" i="3"/>
  <c r="CF379" i="3"/>
  <c r="CG379" i="3"/>
  <c r="CH379" i="3"/>
  <c r="CI379" i="3"/>
  <c r="CJ379" i="3"/>
  <c r="CC380" i="3"/>
  <c r="CD380" i="3"/>
  <c r="CE380" i="3"/>
  <c r="CF380" i="3"/>
  <c r="CG380" i="3"/>
  <c r="CH380" i="3"/>
  <c r="CI380" i="3"/>
  <c r="CJ380" i="3"/>
  <c r="CC381" i="3"/>
  <c r="CE381" i="3"/>
  <c r="CF381" i="3"/>
  <c r="CG381" i="3"/>
  <c r="CH381" i="3"/>
  <c r="CI381" i="3"/>
  <c r="CJ381" i="3"/>
  <c r="CC382" i="3"/>
  <c r="CE382" i="3"/>
  <c r="CF382" i="3"/>
  <c r="CG382" i="3"/>
  <c r="CH382" i="3"/>
  <c r="CJ382" i="3"/>
  <c r="CC383" i="3"/>
  <c r="CE383" i="3"/>
  <c r="CG383" i="3"/>
  <c r="CH383" i="3"/>
  <c r="CI383" i="3"/>
  <c r="CJ383" i="3"/>
  <c r="CC384" i="3"/>
  <c r="CD384" i="3"/>
  <c r="CE384" i="3"/>
  <c r="CF384" i="3"/>
  <c r="CG384" i="3"/>
  <c r="CH384" i="3"/>
  <c r="CI384" i="3"/>
  <c r="CJ384" i="3"/>
  <c r="CD385" i="3"/>
  <c r="CE385" i="3"/>
  <c r="CF385" i="3"/>
  <c r="CG385" i="3"/>
  <c r="CH385" i="3"/>
  <c r="CI385" i="3"/>
  <c r="CJ385" i="3"/>
  <c r="CC386" i="3"/>
  <c r="CE386" i="3"/>
  <c r="CF386" i="3"/>
  <c r="CG386" i="3"/>
  <c r="CH386" i="3"/>
  <c r="CI386" i="3"/>
  <c r="CJ386" i="3"/>
  <c r="CC387" i="3"/>
  <c r="CD387" i="3"/>
  <c r="CE387" i="3"/>
  <c r="CF387" i="3"/>
  <c r="CG387" i="3"/>
  <c r="CH387" i="3"/>
  <c r="CI387" i="3"/>
  <c r="CJ387" i="3"/>
  <c r="CC388" i="3"/>
  <c r="CD388" i="3"/>
  <c r="CE388" i="3"/>
  <c r="CG388" i="3"/>
  <c r="CH388" i="3"/>
  <c r="CI388" i="3"/>
  <c r="CJ388" i="3"/>
  <c r="CC389" i="3"/>
  <c r="CD389" i="3"/>
  <c r="CE389" i="3"/>
  <c r="CF389" i="3"/>
  <c r="CG389" i="3"/>
  <c r="CH389" i="3"/>
  <c r="CI389" i="3"/>
  <c r="CJ389" i="3"/>
  <c r="CC390" i="3"/>
  <c r="CD390" i="3"/>
  <c r="CE390" i="3"/>
  <c r="CF390" i="3"/>
  <c r="CG390" i="3"/>
  <c r="CH390" i="3"/>
  <c r="CI390" i="3"/>
  <c r="CJ390" i="3"/>
  <c r="CC391" i="3"/>
  <c r="CD391" i="3"/>
  <c r="CE391" i="3"/>
  <c r="CF391" i="3"/>
  <c r="CG391" i="3"/>
  <c r="CH391" i="3"/>
  <c r="CI391" i="3"/>
  <c r="CJ391" i="3"/>
  <c r="CC392" i="3"/>
  <c r="CE392" i="3"/>
  <c r="CF392" i="3"/>
  <c r="CG392" i="3"/>
  <c r="CH392" i="3"/>
  <c r="CI392" i="3"/>
  <c r="CJ392" i="3"/>
  <c r="CD393" i="3"/>
  <c r="CE393" i="3"/>
  <c r="CF393" i="3"/>
  <c r="CG393" i="3"/>
  <c r="CH393" i="3"/>
  <c r="CI393" i="3"/>
  <c r="CJ393" i="3"/>
  <c r="CD394" i="3"/>
  <c r="CE394" i="3"/>
  <c r="CF394" i="3"/>
  <c r="CG394" i="3"/>
  <c r="CH394" i="3"/>
  <c r="CI394" i="3"/>
  <c r="CJ394" i="3"/>
  <c r="CD395" i="3"/>
  <c r="CE395" i="3"/>
  <c r="CF395" i="3"/>
  <c r="CG395" i="3"/>
  <c r="CH395" i="3"/>
  <c r="CI395" i="3"/>
  <c r="CJ395" i="3"/>
  <c r="CD396" i="3"/>
  <c r="CE396" i="3"/>
  <c r="CF396" i="3"/>
  <c r="CG396" i="3"/>
  <c r="CH396" i="3"/>
  <c r="CI396" i="3"/>
  <c r="CJ396" i="3"/>
  <c r="CD397" i="3"/>
  <c r="CF397" i="3"/>
  <c r="CG397" i="3"/>
  <c r="CH397" i="3"/>
  <c r="CI397" i="3"/>
  <c r="CJ397" i="3"/>
  <c r="CC398" i="3"/>
  <c r="CD398" i="3"/>
  <c r="CE398" i="3"/>
  <c r="CF398" i="3"/>
  <c r="CG398" i="3"/>
  <c r="CH398" i="3"/>
  <c r="CI398" i="3"/>
  <c r="CJ398" i="3"/>
  <c r="CC399" i="3"/>
  <c r="CE399" i="3"/>
  <c r="CF399" i="3"/>
  <c r="CG399" i="3"/>
  <c r="CH399" i="3"/>
  <c r="CI399" i="3"/>
  <c r="CJ399" i="3"/>
  <c r="CC400" i="3"/>
  <c r="CD400" i="3"/>
  <c r="CE400" i="3"/>
  <c r="CF400" i="3"/>
  <c r="CG400" i="3"/>
  <c r="CH400" i="3"/>
  <c r="CI400" i="3"/>
  <c r="CJ400" i="3"/>
  <c r="CC401" i="3"/>
  <c r="CD401" i="3"/>
  <c r="CF401" i="3"/>
  <c r="CG401" i="3"/>
  <c r="CH401" i="3"/>
  <c r="CI401" i="3"/>
  <c r="CJ401" i="3"/>
  <c r="CD402" i="3"/>
  <c r="CE402" i="3"/>
  <c r="CF402" i="3"/>
  <c r="CG402" i="3"/>
  <c r="CH402" i="3"/>
  <c r="CI402" i="3"/>
  <c r="CJ402" i="3"/>
  <c r="CC403" i="3"/>
  <c r="CD403" i="3"/>
  <c r="CE403" i="3"/>
  <c r="CG403" i="3"/>
  <c r="CH403" i="3"/>
  <c r="CI403" i="3"/>
  <c r="CJ403" i="3"/>
  <c r="CC404" i="3"/>
  <c r="CD404" i="3"/>
  <c r="CE404" i="3"/>
  <c r="CF404" i="3"/>
  <c r="CG404" i="3"/>
  <c r="CH404" i="3"/>
  <c r="CI404" i="3"/>
  <c r="CJ404" i="3"/>
  <c r="CG405" i="3"/>
  <c r="CH405" i="3"/>
  <c r="CI405" i="3"/>
  <c r="CJ405" i="3"/>
  <c r="CC406" i="3"/>
  <c r="CD406" i="3"/>
  <c r="CE406" i="3"/>
  <c r="CF406" i="3"/>
  <c r="CG406" i="3"/>
  <c r="CH406" i="3"/>
  <c r="CI406" i="3"/>
  <c r="CJ406" i="3"/>
  <c r="CC407" i="3"/>
  <c r="CD407" i="3"/>
  <c r="CF407" i="3"/>
  <c r="CG407" i="3"/>
  <c r="CH407" i="3"/>
  <c r="CI407" i="3"/>
  <c r="CJ407" i="3"/>
  <c r="CD408" i="3"/>
  <c r="CF408" i="3"/>
  <c r="CG408" i="3"/>
  <c r="CH408" i="3"/>
  <c r="CI408" i="3"/>
  <c r="CJ408" i="3"/>
  <c r="CC410" i="3"/>
  <c r="CD410" i="3"/>
  <c r="CE410" i="3"/>
  <c r="CF410" i="3"/>
  <c r="CG410" i="3"/>
  <c r="CH410" i="3"/>
  <c r="CI410" i="3"/>
  <c r="CJ410" i="3"/>
  <c r="CC411" i="3"/>
  <c r="CD411" i="3"/>
  <c r="CE411" i="3"/>
  <c r="CF411" i="3"/>
  <c r="CG411" i="3"/>
  <c r="CH411" i="3"/>
  <c r="CI411" i="3"/>
  <c r="CJ411" i="3"/>
  <c r="CC412" i="3"/>
  <c r="CE412" i="3"/>
  <c r="CF412" i="3"/>
  <c r="CG412" i="3"/>
  <c r="CI412" i="3"/>
  <c r="CJ412" i="3"/>
  <c r="CC413" i="3"/>
  <c r="CD413" i="3"/>
  <c r="CE413" i="3"/>
  <c r="CF413" i="3"/>
  <c r="CG413" i="3"/>
  <c r="CI413" i="3"/>
  <c r="CJ413" i="3"/>
  <c r="CC414" i="3"/>
  <c r="CD414" i="3"/>
  <c r="CE414" i="3"/>
  <c r="CF414" i="3"/>
  <c r="CG414" i="3"/>
  <c r="CH414" i="3"/>
  <c r="CI414" i="3"/>
  <c r="CJ414" i="3"/>
  <c r="CC415" i="3"/>
  <c r="CD415" i="3"/>
  <c r="CE415" i="3"/>
  <c r="CF415" i="3"/>
  <c r="CG415" i="3"/>
  <c r="CH415" i="3"/>
  <c r="CI415" i="3"/>
  <c r="CJ415" i="3"/>
  <c r="CC416" i="3"/>
  <c r="CF416" i="3"/>
  <c r="CH416" i="3"/>
  <c r="CI416" i="3"/>
  <c r="CJ416" i="3"/>
  <c r="CD417" i="3"/>
  <c r="CE417" i="3"/>
  <c r="CG417" i="3"/>
  <c r="CH417" i="3"/>
  <c r="CI417" i="3"/>
  <c r="CJ417" i="3"/>
  <c r="CC418" i="3"/>
  <c r="CE418" i="3"/>
  <c r="CF418" i="3"/>
  <c r="CG418" i="3"/>
  <c r="CJ418" i="3"/>
  <c r="CC419" i="3"/>
  <c r="CD419" i="3"/>
  <c r="CE419" i="3"/>
  <c r="CF419" i="3"/>
  <c r="CG419" i="3"/>
  <c r="CH419" i="3"/>
  <c r="CI419" i="3"/>
  <c r="CJ419" i="3"/>
  <c r="CE420" i="3"/>
  <c r="CF420" i="3"/>
  <c r="CG420" i="3"/>
  <c r="CH420" i="3"/>
  <c r="CI420" i="3"/>
  <c r="CJ420" i="3"/>
  <c r="CC421" i="3"/>
  <c r="CD421" i="3"/>
  <c r="CE421" i="3"/>
  <c r="CG421" i="3"/>
  <c r="CH421" i="3"/>
  <c r="CI421" i="3"/>
  <c r="CJ421" i="3"/>
  <c r="CD422" i="3"/>
  <c r="CE422" i="3"/>
  <c r="CF422" i="3"/>
  <c r="CG422" i="3"/>
  <c r="CH422" i="3"/>
  <c r="CI422" i="3"/>
  <c r="CJ422" i="3"/>
  <c r="CD423" i="3"/>
  <c r="CE423" i="3"/>
  <c r="CF423" i="3"/>
  <c r="CG423" i="3"/>
  <c r="CH423" i="3"/>
  <c r="CI423" i="3"/>
  <c r="CJ423" i="3"/>
  <c r="CC424" i="3"/>
  <c r="CD424" i="3"/>
  <c r="CE424" i="3"/>
  <c r="CF424" i="3"/>
  <c r="CG424" i="3"/>
  <c r="CH424" i="3"/>
  <c r="CI424" i="3"/>
  <c r="CJ424" i="3"/>
  <c r="CD425" i="3"/>
  <c r="CE425" i="3"/>
  <c r="CF425" i="3"/>
  <c r="CG425" i="3"/>
  <c r="CH425" i="3"/>
  <c r="CI425" i="3"/>
  <c r="CJ425" i="3"/>
  <c r="CC426" i="3"/>
  <c r="CD426" i="3"/>
  <c r="CE426" i="3"/>
  <c r="CF426" i="3"/>
  <c r="CG426" i="3"/>
  <c r="CH426" i="3"/>
  <c r="CI426" i="3"/>
  <c r="CJ426" i="3"/>
  <c r="CC427" i="3"/>
  <c r="CD427" i="3"/>
  <c r="CE427" i="3"/>
  <c r="CF427" i="3"/>
  <c r="CG427" i="3"/>
  <c r="CH427" i="3"/>
  <c r="CI427" i="3"/>
  <c r="CJ427" i="3"/>
  <c r="CC428" i="3"/>
  <c r="CD428" i="3"/>
  <c r="CF428" i="3"/>
  <c r="CG428" i="3"/>
  <c r="CH428" i="3"/>
  <c r="CI428" i="3"/>
  <c r="CJ428" i="3"/>
  <c r="CC429" i="3"/>
  <c r="CD429" i="3"/>
  <c r="CE429" i="3"/>
  <c r="CF429" i="3"/>
  <c r="CG429" i="3"/>
  <c r="CH429" i="3"/>
  <c r="CI429" i="3"/>
  <c r="CJ429" i="3"/>
  <c r="CC430" i="3"/>
  <c r="CD430" i="3"/>
  <c r="CE430" i="3"/>
  <c r="CF430" i="3"/>
  <c r="CG430" i="3"/>
  <c r="CH430" i="3"/>
  <c r="CI430" i="3"/>
  <c r="CJ430" i="3"/>
  <c r="CC431" i="3"/>
  <c r="CD431" i="3"/>
  <c r="CE431" i="3"/>
  <c r="CF431" i="3"/>
  <c r="CG431" i="3"/>
  <c r="CH431" i="3"/>
  <c r="CI431" i="3"/>
  <c r="CJ431" i="3"/>
  <c r="CC432" i="3"/>
  <c r="CD432" i="3"/>
  <c r="CE432" i="3"/>
  <c r="CF432" i="3"/>
  <c r="CG432" i="3"/>
  <c r="CH432" i="3"/>
  <c r="CI432" i="3"/>
  <c r="CJ432" i="3"/>
  <c r="CC433" i="3"/>
  <c r="CD433" i="3"/>
  <c r="CE433" i="3"/>
  <c r="CF433" i="3"/>
  <c r="CG433" i="3"/>
  <c r="CH433" i="3"/>
  <c r="CI433" i="3"/>
  <c r="CJ433" i="3"/>
  <c r="CC434" i="3"/>
  <c r="CE434" i="3"/>
  <c r="CF434" i="3"/>
  <c r="CG434" i="3"/>
  <c r="CH434" i="3"/>
  <c r="CI434" i="3"/>
  <c r="CJ434" i="3"/>
  <c r="CC435" i="3"/>
  <c r="CE435" i="3"/>
  <c r="CF435" i="3"/>
  <c r="CG435" i="3"/>
  <c r="CH435" i="3"/>
  <c r="CI435" i="3"/>
  <c r="CJ435" i="3"/>
  <c r="CC436" i="3"/>
  <c r="CD436" i="3"/>
  <c r="CE436" i="3"/>
  <c r="CF436" i="3"/>
  <c r="CG436" i="3"/>
  <c r="CH436" i="3"/>
  <c r="CI436" i="3"/>
  <c r="CJ436" i="3"/>
  <c r="CC437" i="3"/>
  <c r="CE437" i="3"/>
  <c r="CF437" i="3"/>
  <c r="CG437" i="3"/>
  <c r="CH437" i="3"/>
  <c r="CI437" i="3"/>
  <c r="CJ437" i="3"/>
  <c r="CC438" i="3"/>
  <c r="CD438" i="3"/>
  <c r="CE438" i="3"/>
  <c r="CF438" i="3"/>
  <c r="CG438" i="3"/>
  <c r="CH438" i="3"/>
  <c r="CI438" i="3"/>
  <c r="CJ438" i="3"/>
  <c r="CC439" i="3"/>
  <c r="CD439" i="3"/>
  <c r="CE439" i="3"/>
  <c r="CF439" i="3"/>
  <c r="CH439" i="3"/>
  <c r="CI439" i="3"/>
  <c r="CJ439" i="3"/>
  <c r="CD440" i="3"/>
  <c r="CE440" i="3"/>
  <c r="CF440" i="3"/>
  <c r="CG440" i="3"/>
  <c r="CH440" i="3"/>
  <c r="CI440" i="3"/>
  <c r="CJ440" i="3"/>
  <c r="CD441" i="3"/>
  <c r="CE441" i="3"/>
  <c r="CF441" i="3"/>
  <c r="CG441" i="3"/>
  <c r="CH441" i="3"/>
  <c r="CI441" i="3"/>
  <c r="CJ441" i="3"/>
  <c r="CC442" i="3"/>
  <c r="CE442" i="3"/>
  <c r="CF442" i="3"/>
  <c r="CG442" i="3"/>
  <c r="CH442" i="3"/>
  <c r="CI442" i="3"/>
  <c r="CJ442" i="3"/>
  <c r="CD443" i="3"/>
  <c r="CE443" i="3"/>
  <c r="CF443" i="3"/>
  <c r="CG443" i="3"/>
  <c r="CH443" i="3"/>
  <c r="CI443" i="3"/>
  <c r="CJ443" i="3"/>
  <c r="CD444" i="3"/>
  <c r="CF444" i="3"/>
  <c r="CG444" i="3"/>
  <c r="CH444" i="3"/>
  <c r="CI444" i="3"/>
  <c r="CJ444" i="3"/>
  <c r="CC445" i="3"/>
  <c r="CD445" i="3"/>
  <c r="CE445" i="3"/>
  <c r="CG445" i="3"/>
  <c r="CH445" i="3"/>
  <c r="CI445" i="3"/>
  <c r="CJ445" i="3"/>
  <c r="CC446" i="3"/>
  <c r="CD446" i="3"/>
  <c r="CE446" i="3"/>
  <c r="CF446" i="3"/>
  <c r="CH446" i="3"/>
  <c r="CI446" i="3"/>
  <c r="CJ446" i="3"/>
  <c r="CD447" i="3"/>
  <c r="CE447" i="3"/>
  <c r="CF447" i="3"/>
  <c r="CG447" i="3"/>
  <c r="CH447" i="3"/>
  <c r="CI447" i="3"/>
  <c r="CJ447" i="3"/>
  <c r="CC448" i="3"/>
  <c r="CD448" i="3"/>
  <c r="CE448" i="3"/>
  <c r="CF448" i="3"/>
  <c r="CG448" i="3"/>
  <c r="CH448" i="3"/>
  <c r="CI448" i="3"/>
  <c r="CJ448" i="3"/>
  <c r="CC449" i="3"/>
  <c r="CE449" i="3"/>
  <c r="CF449" i="3"/>
  <c r="CG449" i="3"/>
  <c r="CH449" i="3"/>
  <c r="CI449" i="3"/>
  <c r="CJ449" i="3"/>
  <c r="CC450" i="3"/>
  <c r="CD450" i="3"/>
  <c r="CF450" i="3"/>
  <c r="CG450" i="3"/>
  <c r="CI450" i="3"/>
  <c r="CJ450" i="3"/>
  <c r="CC451" i="3"/>
  <c r="CD451" i="3"/>
  <c r="CE451" i="3"/>
  <c r="CF451" i="3"/>
  <c r="CG451" i="3"/>
  <c r="CH451" i="3"/>
  <c r="CI451" i="3"/>
  <c r="CJ451" i="3"/>
  <c r="CC452" i="3"/>
  <c r="CD452" i="3"/>
  <c r="CE452" i="3"/>
  <c r="CF452" i="3"/>
  <c r="CG452" i="3"/>
  <c r="CH452" i="3"/>
  <c r="CI452" i="3"/>
  <c r="CJ452" i="3"/>
  <c r="CC453" i="3"/>
  <c r="CD453" i="3"/>
  <c r="CF453" i="3"/>
  <c r="CG453" i="3"/>
  <c r="CH453" i="3"/>
  <c r="CI453" i="3"/>
  <c r="CJ453" i="3"/>
  <c r="CC454" i="3"/>
  <c r="CD454" i="3"/>
  <c r="CE454" i="3"/>
  <c r="CF454" i="3"/>
  <c r="CG454" i="3"/>
  <c r="CH454" i="3"/>
  <c r="CI454" i="3"/>
  <c r="CJ454" i="3"/>
  <c r="CC455" i="3"/>
  <c r="CE455" i="3"/>
  <c r="CF455" i="3"/>
  <c r="CG455" i="3"/>
  <c r="CH455" i="3"/>
  <c r="CI455" i="3"/>
  <c r="CJ455" i="3"/>
  <c r="CC456" i="3"/>
  <c r="CE456" i="3"/>
  <c r="CF456" i="3"/>
  <c r="CG456" i="3"/>
  <c r="CH456" i="3"/>
  <c r="CI456" i="3"/>
  <c r="CJ456" i="3"/>
  <c r="CD457" i="3"/>
  <c r="CE457" i="3"/>
  <c r="CF457" i="3"/>
  <c r="CG457" i="3"/>
  <c r="CH457" i="3"/>
  <c r="CI457" i="3"/>
  <c r="CJ457" i="3"/>
  <c r="CC458" i="3"/>
  <c r="CD458" i="3"/>
  <c r="CE458" i="3"/>
  <c r="CF458" i="3"/>
  <c r="CG458" i="3"/>
  <c r="CH458" i="3"/>
  <c r="CI458" i="3"/>
  <c r="CJ458" i="3"/>
  <c r="CC459" i="3"/>
  <c r="CF459" i="3"/>
  <c r="CG459" i="3"/>
  <c r="CH459" i="3"/>
  <c r="CI459" i="3"/>
  <c r="CJ459" i="3"/>
  <c r="CC460" i="3"/>
  <c r="CD460" i="3"/>
  <c r="CE460" i="3"/>
  <c r="CF460" i="3"/>
  <c r="CG460" i="3"/>
  <c r="CH460" i="3"/>
  <c r="CI460" i="3"/>
  <c r="CJ460" i="3"/>
  <c r="CC461" i="3"/>
  <c r="CD461" i="3"/>
  <c r="CE461" i="3"/>
  <c r="CF461" i="3"/>
  <c r="CG461" i="3"/>
  <c r="CH461" i="3"/>
  <c r="CI461" i="3"/>
  <c r="CJ461" i="3"/>
  <c r="CC462" i="3"/>
  <c r="CD462" i="3"/>
  <c r="CE462" i="3"/>
  <c r="CF462" i="3"/>
  <c r="CG462" i="3"/>
  <c r="CH462" i="3"/>
  <c r="CI462" i="3"/>
  <c r="CJ462" i="3"/>
  <c r="CC463" i="3"/>
  <c r="CD463" i="3"/>
  <c r="CF463" i="3"/>
  <c r="CG463" i="3"/>
  <c r="CH463" i="3"/>
  <c r="CI463" i="3"/>
  <c r="CJ463" i="3"/>
  <c r="CE464" i="3"/>
  <c r="CF464" i="3"/>
  <c r="CG464" i="3"/>
  <c r="CH464" i="3"/>
  <c r="CI464" i="3"/>
  <c r="CJ464" i="3"/>
  <c r="CD465" i="3"/>
  <c r="CE465" i="3"/>
  <c r="CF465" i="3"/>
  <c r="CG465" i="3"/>
  <c r="CH465" i="3"/>
  <c r="CI465" i="3"/>
  <c r="CJ465" i="3"/>
  <c r="CD466" i="3"/>
  <c r="CE466" i="3"/>
  <c r="CF466" i="3"/>
  <c r="CG466" i="3"/>
  <c r="CH466" i="3"/>
  <c r="CI466" i="3"/>
  <c r="CJ466" i="3"/>
  <c r="CD467" i="3"/>
  <c r="CE467" i="3"/>
  <c r="CF467" i="3"/>
  <c r="CG467" i="3"/>
  <c r="CH467" i="3"/>
  <c r="CI467" i="3"/>
  <c r="CJ467" i="3"/>
  <c r="CD468" i="3"/>
  <c r="CE468" i="3"/>
  <c r="CF468" i="3"/>
  <c r="CG468" i="3"/>
  <c r="CH468" i="3"/>
  <c r="CI468" i="3"/>
  <c r="CJ468" i="3"/>
  <c r="CC469" i="3"/>
  <c r="CD469" i="3"/>
  <c r="CF469" i="3"/>
  <c r="CG469" i="3"/>
  <c r="CH469" i="3"/>
  <c r="CI469" i="3"/>
  <c r="CJ469" i="3"/>
  <c r="CC470" i="3"/>
  <c r="CD470" i="3"/>
  <c r="CE470" i="3"/>
  <c r="CF470" i="3"/>
  <c r="CG470" i="3"/>
  <c r="CH470" i="3"/>
  <c r="CI470" i="3"/>
  <c r="CJ470" i="3"/>
  <c r="CC471" i="3"/>
  <c r="CD471" i="3"/>
  <c r="CE471" i="3"/>
  <c r="CF471" i="3"/>
  <c r="CG471" i="3"/>
  <c r="CH471" i="3"/>
  <c r="CI471" i="3"/>
  <c r="CJ471" i="3"/>
  <c r="CC472" i="3"/>
  <c r="CD472" i="3"/>
  <c r="CE472" i="3"/>
  <c r="CF472" i="3"/>
  <c r="CG472" i="3"/>
  <c r="CH472" i="3"/>
  <c r="CI472" i="3"/>
  <c r="CJ472" i="3"/>
  <c r="CC473" i="3"/>
  <c r="CF473" i="3"/>
  <c r="CG473" i="3"/>
  <c r="CH473" i="3"/>
  <c r="CI473" i="3"/>
  <c r="CJ473" i="3"/>
  <c r="CC474" i="3"/>
  <c r="CF474" i="3"/>
  <c r="CG474" i="3"/>
  <c r="CH474" i="3"/>
  <c r="CI474" i="3"/>
  <c r="CJ474" i="3"/>
  <c r="CC475" i="3"/>
  <c r="CD475" i="3"/>
  <c r="CE475" i="3"/>
  <c r="CF475" i="3"/>
  <c r="CG475" i="3"/>
  <c r="CH475" i="3"/>
  <c r="CI475" i="3"/>
  <c r="CJ475" i="3"/>
  <c r="CC476" i="3"/>
  <c r="CF476" i="3"/>
  <c r="CG476" i="3"/>
  <c r="CH476" i="3"/>
  <c r="CI476" i="3"/>
  <c r="CJ476" i="3"/>
  <c r="CC477" i="3"/>
  <c r="CD477" i="3"/>
  <c r="CE477" i="3"/>
  <c r="CG477" i="3"/>
  <c r="CH477" i="3"/>
  <c r="CI477" i="3"/>
  <c r="CJ477" i="3"/>
  <c r="CC478" i="3"/>
  <c r="CD478" i="3"/>
  <c r="CE478" i="3"/>
  <c r="CF478" i="3"/>
  <c r="CG478" i="3"/>
  <c r="CH478" i="3"/>
  <c r="CI478" i="3"/>
  <c r="CJ478" i="3"/>
  <c r="CF479" i="3"/>
  <c r="CG479" i="3"/>
  <c r="CH479" i="3"/>
  <c r="CI479" i="3"/>
  <c r="CJ479" i="3"/>
  <c r="CC480" i="3"/>
  <c r="CD480" i="3"/>
  <c r="CE480" i="3"/>
  <c r="CF480" i="3"/>
  <c r="CG480" i="3"/>
  <c r="CI480" i="3"/>
  <c r="CJ480" i="3"/>
  <c r="CE481" i="3"/>
  <c r="CF481" i="3"/>
  <c r="CG481" i="3"/>
  <c r="CH481" i="3"/>
  <c r="CI481" i="3"/>
  <c r="CJ481" i="3"/>
  <c r="CC482" i="3"/>
  <c r="CD482" i="3"/>
  <c r="CE482" i="3"/>
  <c r="CF482" i="3"/>
  <c r="CG482" i="3"/>
  <c r="CH482" i="3"/>
  <c r="CI482" i="3"/>
  <c r="CJ482" i="3"/>
  <c r="CC483" i="3"/>
  <c r="CD483" i="3"/>
  <c r="CE483" i="3"/>
  <c r="CF483" i="3"/>
  <c r="CG483" i="3"/>
  <c r="CH483" i="3"/>
  <c r="CI483" i="3"/>
  <c r="CJ483" i="3"/>
  <c r="CE484" i="3"/>
  <c r="CF484" i="3"/>
  <c r="CG484" i="3"/>
  <c r="CH484" i="3"/>
  <c r="CI484" i="3"/>
  <c r="CJ484" i="3"/>
  <c r="CC485" i="3"/>
  <c r="CD485" i="3"/>
  <c r="CE485" i="3"/>
  <c r="CG485" i="3"/>
  <c r="CH485" i="3"/>
  <c r="CI485" i="3"/>
  <c r="CJ485" i="3"/>
  <c r="CC486" i="3"/>
  <c r="CD486" i="3"/>
  <c r="CE486" i="3"/>
  <c r="CF486" i="3"/>
  <c r="CG486" i="3"/>
  <c r="CH486" i="3"/>
  <c r="CI486" i="3"/>
  <c r="CJ486" i="3"/>
  <c r="CC487" i="3"/>
  <c r="CE487" i="3"/>
  <c r="CF487" i="3"/>
  <c r="CG487" i="3"/>
  <c r="CH487" i="3"/>
  <c r="CI487" i="3"/>
  <c r="CJ487" i="3"/>
  <c r="CC488" i="3"/>
  <c r="CD488" i="3"/>
  <c r="CE488" i="3"/>
  <c r="CG488" i="3"/>
  <c r="CH488" i="3"/>
  <c r="CI488" i="3"/>
  <c r="CJ488" i="3"/>
  <c r="CC489" i="3"/>
  <c r="CD489" i="3"/>
  <c r="CF489" i="3"/>
  <c r="CG489" i="3"/>
  <c r="CH489" i="3"/>
  <c r="CI489" i="3"/>
  <c r="CJ489" i="3"/>
  <c r="CC490" i="3"/>
  <c r="CD490" i="3"/>
  <c r="CE490" i="3"/>
  <c r="CF490" i="3"/>
  <c r="CG490" i="3"/>
  <c r="CH490" i="3"/>
  <c r="CI490" i="3"/>
  <c r="CJ490" i="3"/>
  <c r="CE491" i="3"/>
  <c r="CF491" i="3"/>
  <c r="CG491" i="3"/>
  <c r="CH491" i="3"/>
  <c r="CI491" i="3"/>
  <c r="CJ491" i="3"/>
  <c r="CC492" i="3"/>
  <c r="CD492" i="3"/>
  <c r="CE492" i="3"/>
  <c r="CF492" i="3"/>
  <c r="CG492" i="3"/>
  <c r="CH492" i="3"/>
  <c r="CI492" i="3"/>
  <c r="CJ492" i="3"/>
  <c r="CC493" i="3"/>
  <c r="CD493" i="3"/>
  <c r="CE493" i="3"/>
  <c r="CF493" i="3"/>
  <c r="CG493" i="3"/>
  <c r="CI493" i="3"/>
  <c r="CJ493" i="3"/>
  <c r="CC494" i="3"/>
  <c r="CF494" i="3"/>
  <c r="CG494" i="3"/>
  <c r="CH494" i="3"/>
  <c r="CI494" i="3"/>
  <c r="CJ494" i="3"/>
  <c r="CE495" i="3"/>
  <c r="CF495" i="3"/>
  <c r="CG495" i="3"/>
  <c r="CH495" i="3"/>
  <c r="CI495" i="3"/>
  <c r="CJ495" i="3"/>
  <c r="CD496" i="3"/>
  <c r="CE496" i="3"/>
  <c r="CF496" i="3"/>
  <c r="CG496" i="3"/>
  <c r="CH496" i="3"/>
  <c r="CI496" i="3"/>
  <c r="CJ496" i="3"/>
  <c r="CC497" i="3"/>
  <c r="CD497" i="3"/>
  <c r="CE497" i="3"/>
  <c r="CF497" i="3"/>
  <c r="CG497" i="3"/>
  <c r="CH497" i="3"/>
  <c r="CI497" i="3"/>
  <c r="CJ497" i="3"/>
  <c r="CC498" i="3"/>
  <c r="CD498" i="3"/>
  <c r="CE498" i="3"/>
  <c r="CF498" i="3"/>
  <c r="CH498" i="3"/>
  <c r="CI498" i="3"/>
  <c r="CJ498" i="3"/>
  <c r="CC499" i="3"/>
  <c r="CD499" i="3"/>
  <c r="CF499" i="3"/>
  <c r="CG499" i="3"/>
  <c r="CH499" i="3"/>
  <c r="CI499" i="3"/>
  <c r="CJ499" i="3"/>
  <c r="CC500" i="3"/>
  <c r="CD500" i="3"/>
  <c r="CE500" i="3"/>
  <c r="CF500" i="3"/>
  <c r="CG500" i="3"/>
  <c r="CH500" i="3"/>
  <c r="CI500" i="3"/>
  <c r="CJ500" i="3"/>
  <c r="CC501" i="3"/>
  <c r="CD501" i="3"/>
  <c r="CE501" i="3"/>
  <c r="CF501" i="3"/>
  <c r="CG501" i="3"/>
  <c r="CH501" i="3"/>
  <c r="CI501" i="3"/>
  <c r="CJ501" i="3"/>
  <c r="CD502" i="3"/>
  <c r="CE502" i="3"/>
  <c r="CF502" i="3"/>
  <c r="CG502" i="3"/>
  <c r="CH502" i="3"/>
  <c r="CI502" i="3"/>
  <c r="CJ502" i="3"/>
  <c r="CC503" i="3"/>
  <c r="CD503" i="3"/>
  <c r="CE503" i="3"/>
  <c r="CF503" i="3"/>
  <c r="CG503" i="3"/>
  <c r="CH503" i="3"/>
  <c r="CI503" i="3"/>
  <c r="CJ503" i="3"/>
  <c r="CC504" i="3"/>
  <c r="CD504" i="3"/>
  <c r="CE504" i="3"/>
  <c r="CF504" i="3"/>
  <c r="CG504" i="3"/>
  <c r="CH504" i="3"/>
  <c r="CI504" i="3"/>
  <c r="CJ504" i="3"/>
  <c r="CC505" i="3"/>
  <c r="CD505" i="3"/>
  <c r="CE505" i="3"/>
  <c r="CF505" i="3"/>
  <c r="CG505" i="3"/>
  <c r="CH505" i="3"/>
  <c r="CI505" i="3"/>
  <c r="CJ505" i="3"/>
  <c r="CC506" i="3"/>
  <c r="CD506" i="3"/>
  <c r="CE506" i="3"/>
  <c r="CF506" i="3"/>
  <c r="CG506" i="3"/>
  <c r="CH506" i="3"/>
  <c r="CI506" i="3"/>
  <c r="CJ506" i="3"/>
  <c r="CD507" i="3"/>
  <c r="CE507" i="3"/>
  <c r="CF507" i="3"/>
  <c r="CG507" i="3"/>
  <c r="CH507" i="3"/>
  <c r="CI507" i="3"/>
  <c r="CJ507" i="3"/>
  <c r="CC508" i="3"/>
  <c r="CE508" i="3"/>
  <c r="CF508" i="3"/>
  <c r="CG508" i="3"/>
  <c r="CH508" i="3"/>
  <c r="CI508" i="3"/>
  <c r="CJ508" i="3"/>
  <c r="CD509" i="3"/>
  <c r="CE509" i="3"/>
  <c r="CF509" i="3"/>
  <c r="CG509" i="3"/>
  <c r="CH509" i="3"/>
  <c r="CI509" i="3"/>
  <c r="CJ509" i="3"/>
  <c r="CE510" i="3"/>
  <c r="CF510" i="3"/>
  <c r="CG510" i="3"/>
  <c r="CH510" i="3"/>
  <c r="CI510" i="3"/>
  <c r="CJ510" i="3"/>
  <c r="CC511" i="3"/>
  <c r="CD511" i="3"/>
  <c r="CE511" i="3"/>
  <c r="CF511" i="3"/>
  <c r="CG511" i="3"/>
  <c r="CH511" i="3"/>
  <c r="CI511" i="3"/>
  <c r="CJ511" i="3"/>
  <c r="CD512" i="3"/>
  <c r="CE512" i="3"/>
  <c r="CF512" i="3"/>
  <c r="CH512" i="3"/>
  <c r="CI512" i="3"/>
  <c r="CJ512" i="3"/>
  <c r="CC513" i="3"/>
  <c r="CE513" i="3"/>
  <c r="CF513" i="3"/>
  <c r="CG513" i="3"/>
  <c r="CH513" i="3"/>
  <c r="CI513" i="3"/>
  <c r="CJ513" i="3"/>
  <c r="CC514" i="3"/>
  <c r="CD514" i="3"/>
  <c r="CE514" i="3"/>
  <c r="CF514" i="3"/>
  <c r="CG514" i="3"/>
  <c r="CH514" i="3"/>
  <c r="CI514" i="3"/>
  <c r="CJ514" i="3"/>
  <c r="CC515" i="3"/>
  <c r="CD515" i="3"/>
  <c r="CE515" i="3"/>
  <c r="CH515" i="3"/>
  <c r="CI515" i="3"/>
  <c r="CJ515" i="3"/>
  <c r="CC516" i="3"/>
  <c r="CE516" i="3"/>
  <c r="CF516" i="3"/>
  <c r="CG516" i="3"/>
  <c r="CH516" i="3"/>
  <c r="CI516" i="3"/>
  <c r="CJ516" i="3"/>
  <c r="CC517" i="3"/>
  <c r="CG517" i="3"/>
  <c r="CI517" i="3"/>
  <c r="CJ517" i="3"/>
  <c r="CC518" i="3"/>
  <c r="CD518" i="3"/>
  <c r="CE518" i="3"/>
  <c r="CF518" i="3"/>
  <c r="CG518" i="3"/>
  <c r="CH518" i="3"/>
  <c r="CI518" i="3"/>
  <c r="CJ518" i="3"/>
  <c r="CC519" i="3"/>
  <c r="CD519" i="3"/>
  <c r="CE519" i="3"/>
  <c r="CF519" i="3"/>
  <c r="CG519" i="3"/>
  <c r="CH519" i="3"/>
  <c r="CI519" i="3"/>
  <c r="CJ519" i="3"/>
  <c r="CC520" i="3"/>
  <c r="CD520" i="3"/>
  <c r="CE520" i="3"/>
  <c r="CF520" i="3"/>
  <c r="CG520" i="3"/>
  <c r="CH520" i="3"/>
  <c r="CI520" i="3"/>
  <c r="CJ520" i="3"/>
  <c r="CD521" i="3"/>
  <c r="CE521" i="3"/>
  <c r="CG521" i="3"/>
  <c r="CH521" i="3"/>
  <c r="CI521" i="3"/>
  <c r="CJ521" i="3"/>
  <c r="CC522" i="3"/>
  <c r="CD522" i="3"/>
  <c r="CE522" i="3"/>
  <c r="CF522" i="3"/>
  <c r="CG522" i="3"/>
  <c r="CH522" i="3"/>
  <c r="CI522" i="3"/>
  <c r="CJ522" i="3"/>
  <c r="CC523" i="3"/>
  <c r="CD523" i="3"/>
  <c r="CE523" i="3"/>
  <c r="CF523" i="3"/>
  <c r="CG523" i="3"/>
  <c r="CH523" i="3"/>
  <c r="CI523" i="3"/>
  <c r="CJ523" i="3"/>
  <c r="CC524" i="3"/>
  <c r="CD524" i="3"/>
  <c r="CE524" i="3"/>
  <c r="CF524" i="3"/>
  <c r="CG524" i="3"/>
  <c r="CH524" i="3"/>
  <c r="CI524" i="3"/>
  <c r="CJ524" i="3"/>
  <c r="CC525" i="3"/>
  <c r="CD525" i="3"/>
  <c r="CE525" i="3"/>
  <c r="CG525" i="3"/>
  <c r="CH525" i="3"/>
  <c r="CI525" i="3"/>
  <c r="CJ525" i="3"/>
  <c r="CC526" i="3"/>
  <c r="CD526" i="3"/>
  <c r="CE526" i="3"/>
  <c r="CF526" i="3"/>
  <c r="CG526" i="3"/>
  <c r="CH526" i="3"/>
  <c r="CI526" i="3"/>
  <c r="CJ526" i="3"/>
  <c r="CC527" i="3"/>
  <c r="CD527" i="3"/>
  <c r="CE527" i="3"/>
  <c r="CF527" i="3"/>
  <c r="CG527" i="3"/>
  <c r="CH527" i="3"/>
  <c r="CI527" i="3"/>
  <c r="CJ527" i="3"/>
  <c r="CC528" i="3"/>
  <c r="CD528" i="3"/>
  <c r="CE528" i="3"/>
  <c r="CF528" i="3"/>
  <c r="CG528" i="3"/>
  <c r="CH528" i="3"/>
  <c r="CI528" i="3"/>
  <c r="CJ528" i="3"/>
  <c r="CC529" i="3"/>
  <c r="CD529" i="3"/>
  <c r="CE529" i="3"/>
  <c r="CF529" i="3"/>
  <c r="CG529" i="3"/>
  <c r="CH529" i="3"/>
  <c r="CI529" i="3"/>
  <c r="CJ529" i="3"/>
  <c r="CC530" i="3"/>
  <c r="CD530" i="3"/>
  <c r="CE530" i="3"/>
  <c r="CF530" i="3"/>
  <c r="CH530" i="3"/>
  <c r="CI530" i="3"/>
  <c r="CJ530" i="3"/>
  <c r="CC531" i="3"/>
  <c r="CE531" i="3"/>
  <c r="CF531" i="3"/>
  <c r="CG531" i="3"/>
  <c r="CH531" i="3"/>
  <c r="CI531" i="3"/>
  <c r="CJ531" i="3"/>
  <c r="CC532" i="3"/>
  <c r="CD532" i="3"/>
  <c r="CE532" i="3"/>
  <c r="CF532" i="3"/>
  <c r="CG532" i="3"/>
  <c r="CH532" i="3"/>
  <c r="CI532" i="3"/>
  <c r="CJ532" i="3"/>
  <c r="CC533" i="3"/>
  <c r="CD533" i="3"/>
  <c r="CE533" i="3"/>
  <c r="CF533" i="3"/>
  <c r="CG533" i="3"/>
  <c r="CH533" i="3"/>
  <c r="CI533" i="3"/>
  <c r="CJ533" i="3"/>
  <c r="CC534" i="3"/>
  <c r="CD534" i="3"/>
  <c r="CE534" i="3"/>
  <c r="CF534" i="3"/>
  <c r="CG534" i="3"/>
  <c r="CH534" i="3"/>
  <c r="CI534" i="3"/>
  <c r="CJ534" i="3"/>
  <c r="CC535" i="3"/>
  <c r="CD535" i="3"/>
  <c r="CE535" i="3"/>
  <c r="CF535" i="3"/>
  <c r="CG535" i="3"/>
  <c r="CH535" i="3"/>
  <c r="CI535" i="3"/>
  <c r="CJ535" i="3"/>
  <c r="CC536" i="3"/>
  <c r="CE536" i="3"/>
  <c r="CF536" i="3"/>
  <c r="CG536" i="3"/>
  <c r="CH536" i="3"/>
  <c r="CI536" i="3"/>
  <c r="CJ536" i="3"/>
  <c r="CC537" i="3"/>
  <c r="CE537" i="3"/>
  <c r="CF537" i="3"/>
  <c r="CG537" i="3"/>
  <c r="CH537" i="3"/>
  <c r="CI537" i="3"/>
  <c r="CJ537" i="3"/>
  <c r="CC538" i="3"/>
  <c r="CD538" i="3"/>
  <c r="CE538" i="3"/>
  <c r="CF538" i="3"/>
  <c r="CG538" i="3"/>
  <c r="CH538" i="3"/>
  <c r="CI538" i="3"/>
  <c r="CJ538" i="3"/>
  <c r="CC539" i="3"/>
  <c r="CD539" i="3"/>
  <c r="CE539" i="3"/>
  <c r="CF539" i="3"/>
  <c r="CG539" i="3"/>
  <c r="CH539" i="3"/>
  <c r="CI539" i="3"/>
  <c r="CJ539" i="3"/>
  <c r="CC540" i="3"/>
  <c r="CD540" i="3"/>
  <c r="CE540" i="3"/>
  <c r="CF540" i="3"/>
  <c r="CG540" i="3"/>
  <c r="CH540" i="3"/>
  <c r="CI540" i="3"/>
  <c r="CJ540" i="3"/>
  <c r="CC541" i="3"/>
  <c r="CD541" i="3"/>
  <c r="CE541" i="3"/>
  <c r="CF541" i="3"/>
  <c r="CG541" i="3"/>
  <c r="CH541" i="3"/>
  <c r="CI541" i="3"/>
  <c r="CJ541" i="3"/>
  <c r="CD542" i="3"/>
  <c r="CE542" i="3"/>
  <c r="CF542" i="3"/>
  <c r="CG542" i="3"/>
  <c r="CJ542" i="3"/>
  <c r="CC543" i="3"/>
  <c r="CD543" i="3"/>
  <c r="CE543" i="3"/>
  <c r="CF543" i="3"/>
  <c r="CG543" i="3"/>
  <c r="CH543" i="3"/>
  <c r="CI543" i="3"/>
  <c r="CJ543" i="3"/>
  <c r="CD544" i="3"/>
  <c r="CE544" i="3"/>
  <c r="CF544" i="3"/>
  <c r="CG544" i="3"/>
  <c r="CH544" i="3"/>
  <c r="CI544" i="3"/>
  <c r="CJ544" i="3"/>
  <c r="CC545" i="3"/>
  <c r="CD545" i="3"/>
  <c r="CE545" i="3"/>
  <c r="CF545" i="3"/>
  <c r="CG545" i="3"/>
  <c r="CH545" i="3"/>
  <c r="CI545" i="3"/>
  <c r="CJ545" i="3"/>
  <c r="CD546" i="3"/>
  <c r="CE546" i="3"/>
  <c r="CF546" i="3"/>
  <c r="CG546" i="3"/>
  <c r="CH546" i="3"/>
  <c r="CI546" i="3"/>
  <c r="CJ546" i="3"/>
  <c r="CD547" i="3"/>
  <c r="CE547" i="3"/>
  <c r="CF547" i="3"/>
  <c r="CG547" i="3"/>
  <c r="CH547" i="3"/>
  <c r="CI547" i="3"/>
  <c r="CJ547" i="3"/>
  <c r="CC548" i="3"/>
  <c r="CD548" i="3"/>
  <c r="CE548" i="3"/>
  <c r="CG548" i="3"/>
  <c r="CH548" i="3"/>
  <c r="CI548" i="3"/>
  <c r="CJ548" i="3"/>
  <c r="CD549" i="3"/>
  <c r="CE549" i="3"/>
  <c r="CF549" i="3"/>
  <c r="CG549" i="3"/>
  <c r="CH549" i="3"/>
  <c r="CI549" i="3"/>
  <c r="CJ549" i="3"/>
  <c r="CC550" i="3"/>
  <c r="CD550" i="3"/>
  <c r="CE550" i="3"/>
  <c r="CF550" i="3"/>
  <c r="CG550" i="3"/>
  <c r="CH550" i="3"/>
  <c r="CI550" i="3"/>
  <c r="CJ550" i="3"/>
  <c r="CC551" i="3"/>
  <c r="CD551" i="3"/>
  <c r="CE551" i="3"/>
  <c r="CG551" i="3"/>
  <c r="CH551" i="3"/>
  <c r="CI551" i="3"/>
  <c r="CJ551" i="3"/>
  <c r="CC552" i="3"/>
  <c r="CD552" i="3"/>
  <c r="CE552" i="3"/>
  <c r="CF552" i="3"/>
  <c r="CG552" i="3"/>
  <c r="CH552" i="3"/>
  <c r="CI552" i="3"/>
  <c r="CJ552" i="3"/>
  <c r="CC553" i="3"/>
  <c r="CD553" i="3"/>
  <c r="CE553" i="3"/>
  <c r="CF553" i="3"/>
  <c r="CG553" i="3"/>
  <c r="CH553" i="3"/>
  <c r="CI553" i="3"/>
  <c r="CJ553" i="3"/>
  <c r="CC554" i="3"/>
  <c r="CD554" i="3"/>
  <c r="CF554" i="3"/>
  <c r="CG554" i="3"/>
  <c r="CH554" i="3"/>
  <c r="CI554" i="3"/>
  <c r="CJ554" i="3"/>
  <c r="CC555" i="3"/>
  <c r="CD555" i="3"/>
  <c r="CE555" i="3"/>
  <c r="CF555" i="3"/>
  <c r="CG555" i="3"/>
  <c r="CH555" i="3"/>
  <c r="CI555" i="3"/>
  <c r="CJ555" i="3"/>
  <c r="CC556" i="3"/>
  <c r="CD556" i="3"/>
  <c r="CE556" i="3"/>
  <c r="CF556" i="3"/>
  <c r="CG556" i="3"/>
  <c r="CH556" i="3"/>
  <c r="CI556" i="3"/>
  <c r="CJ556" i="3"/>
  <c r="CD557" i="3"/>
  <c r="CE557" i="3"/>
  <c r="CF557" i="3"/>
  <c r="CG557" i="3"/>
  <c r="CH557" i="3"/>
  <c r="CI557" i="3"/>
  <c r="CJ557" i="3"/>
  <c r="CC558" i="3"/>
  <c r="CE558" i="3"/>
  <c r="CF558" i="3"/>
  <c r="CG558" i="3"/>
  <c r="CH558" i="3"/>
  <c r="CI558" i="3"/>
  <c r="CJ558" i="3"/>
  <c r="CE559" i="3"/>
  <c r="CF559" i="3"/>
  <c r="CG559" i="3"/>
  <c r="CH559" i="3"/>
  <c r="CI559" i="3"/>
  <c r="CJ559" i="3"/>
  <c r="CC560" i="3"/>
  <c r="CD560" i="3"/>
  <c r="CE560" i="3"/>
  <c r="CF560" i="3"/>
  <c r="CG560" i="3"/>
  <c r="CH560" i="3"/>
  <c r="CI560" i="3"/>
  <c r="CJ560" i="3"/>
  <c r="CC561" i="3"/>
  <c r="CD561" i="3"/>
  <c r="CE561" i="3"/>
  <c r="CF561" i="3"/>
  <c r="CG561" i="3"/>
  <c r="CH561" i="3"/>
  <c r="CI561" i="3"/>
  <c r="CJ561" i="3"/>
  <c r="CC562" i="3"/>
  <c r="CD562" i="3"/>
  <c r="CE562" i="3"/>
  <c r="CF562" i="3"/>
  <c r="CG562" i="3"/>
  <c r="CH562" i="3"/>
  <c r="CI562" i="3"/>
  <c r="CJ562" i="3"/>
  <c r="CC563" i="3"/>
  <c r="CD563" i="3"/>
  <c r="CE563" i="3"/>
  <c r="CF563" i="3"/>
  <c r="CG563" i="3"/>
  <c r="CH563" i="3"/>
  <c r="CI563" i="3"/>
  <c r="CJ563" i="3"/>
  <c r="CC564" i="3"/>
  <c r="CD564" i="3"/>
  <c r="CE564" i="3"/>
  <c r="CF564" i="3"/>
  <c r="CG564" i="3"/>
  <c r="CH564" i="3"/>
  <c r="CI564" i="3"/>
  <c r="CJ564" i="3"/>
  <c r="CC565" i="3"/>
  <c r="CE565" i="3"/>
  <c r="CF565" i="3"/>
  <c r="CG565" i="3"/>
  <c r="CH565" i="3"/>
  <c r="CI565" i="3"/>
  <c r="CJ565" i="3"/>
  <c r="CC566" i="3"/>
  <c r="CD566" i="3"/>
  <c r="CE566" i="3"/>
  <c r="CF566" i="3"/>
  <c r="CG566" i="3"/>
  <c r="CH566" i="3"/>
  <c r="CI566" i="3"/>
  <c r="CJ566" i="3"/>
  <c r="CC567" i="3"/>
  <c r="CD567" i="3"/>
  <c r="CE567" i="3"/>
  <c r="CF567" i="3"/>
  <c r="CG567" i="3"/>
  <c r="CH567" i="3"/>
  <c r="CI567" i="3"/>
  <c r="CJ567" i="3"/>
  <c r="CC568" i="3"/>
  <c r="CF568" i="3"/>
  <c r="CG568" i="3"/>
  <c r="CH568" i="3"/>
  <c r="CI568" i="3"/>
  <c r="CJ568" i="3"/>
  <c r="CC569" i="3"/>
  <c r="CD569" i="3"/>
  <c r="CE569" i="3"/>
  <c r="CF569" i="3"/>
  <c r="CG569" i="3"/>
  <c r="CH569" i="3"/>
  <c r="CI569" i="3"/>
  <c r="CJ569" i="3"/>
  <c r="CD570" i="3"/>
  <c r="CE570" i="3"/>
  <c r="CF570" i="3"/>
  <c r="CG570" i="3"/>
  <c r="CH570" i="3"/>
  <c r="CI570" i="3"/>
  <c r="CJ570" i="3"/>
  <c r="CD571" i="3"/>
  <c r="CE571" i="3"/>
  <c r="CF571" i="3"/>
  <c r="CH571" i="3"/>
  <c r="CI571" i="3"/>
  <c r="CJ571" i="3"/>
  <c r="CD572" i="3"/>
  <c r="CE572" i="3"/>
  <c r="CF572" i="3"/>
  <c r="CG572" i="3"/>
  <c r="CH572" i="3"/>
  <c r="CI572" i="3"/>
  <c r="CJ572" i="3"/>
  <c r="CD573" i="3"/>
  <c r="CE573" i="3"/>
  <c r="CF573" i="3"/>
  <c r="CG573" i="3"/>
  <c r="CH573" i="3"/>
  <c r="CI573" i="3"/>
  <c r="CJ573" i="3"/>
  <c r="CD574" i="3"/>
  <c r="CE574" i="3"/>
  <c r="CF574" i="3"/>
  <c r="CG574" i="3"/>
  <c r="CH574" i="3"/>
  <c r="CI574" i="3"/>
  <c r="CJ574" i="3"/>
  <c r="CD575" i="3"/>
  <c r="CE575" i="3"/>
  <c r="CF575" i="3"/>
  <c r="CH575" i="3"/>
  <c r="CI575" i="3"/>
  <c r="CJ575" i="3"/>
  <c r="CD576" i="3"/>
  <c r="CE576" i="3"/>
  <c r="CF576" i="3"/>
  <c r="CG576" i="3"/>
  <c r="CH576" i="3"/>
  <c r="CI576" i="3"/>
  <c r="CJ576" i="3"/>
  <c r="CD577" i="3"/>
  <c r="CE577" i="3"/>
  <c r="CF577" i="3"/>
  <c r="CG577" i="3"/>
  <c r="CH577" i="3"/>
  <c r="CI577" i="3"/>
  <c r="CJ577" i="3"/>
  <c r="CD578" i="3"/>
  <c r="CE578" i="3"/>
  <c r="CF578" i="3"/>
  <c r="CG578" i="3"/>
  <c r="CH578" i="3"/>
  <c r="CI578" i="3"/>
  <c r="CJ578" i="3"/>
  <c r="CD579" i="3"/>
  <c r="CE579" i="3"/>
  <c r="CF579" i="3"/>
  <c r="CG579" i="3"/>
  <c r="CH579" i="3"/>
  <c r="CI579" i="3"/>
  <c r="CJ579" i="3"/>
  <c r="CD580" i="3"/>
  <c r="CE580" i="3"/>
  <c r="CF580" i="3"/>
  <c r="CG580" i="3"/>
  <c r="CH580" i="3"/>
  <c r="CI580" i="3"/>
  <c r="CJ580" i="3"/>
  <c r="CD581" i="3"/>
  <c r="CE581" i="3"/>
  <c r="CF581" i="3"/>
  <c r="CH581" i="3"/>
  <c r="CI581" i="3"/>
  <c r="CJ581" i="3"/>
  <c r="CD582" i="3"/>
  <c r="CE582" i="3"/>
  <c r="CF582" i="3"/>
  <c r="CG582" i="3"/>
  <c r="CH582" i="3"/>
  <c r="CI582" i="3"/>
  <c r="CJ582" i="3"/>
  <c r="CC583" i="3"/>
  <c r="CE583" i="3"/>
  <c r="CG583" i="3"/>
  <c r="CH583" i="3"/>
  <c r="CI583" i="3"/>
  <c r="CJ583" i="3"/>
  <c r="CC584" i="3"/>
  <c r="CD584" i="3"/>
  <c r="CE584" i="3"/>
  <c r="CF584" i="3"/>
  <c r="CG584" i="3"/>
  <c r="CH584" i="3"/>
  <c r="CI584" i="3"/>
  <c r="CJ584" i="3"/>
  <c r="CC585" i="3"/>
  <c r="CE585" i="3"/>
  <c r="CF585" i="3"/>
  <c r="CG585" i="3"/>
  <c r="CH585" i="3"/>
  <c r="CI585" i="3"/>
  <c r="CJ585" i="3"/>
  <c r="CC586" i="3"/>
  <c r="CE586" i="3"/>
  <c r="CF586" i="3"/>
  <c r="CG586" i="3"/>
  <c r="CH586" i="3"/>
  <c r="CI586" i="3"/>
  <c r="CJ586" i="3"/>
  <c r="CC587" i="3"/>
  <c r="CE587" i="3"/>
  <c r="CF587" i="3"/>
  <c r="CG587" i="3"/>
  <c r="CH587" i="3"/>
  <c r="CI587" i="3"/>
  <c r="CJ587" i="3"/>
  <c r="CC588" i="3"/>
  <c r="CD588" i="3"/>
  <c r="CE588" i="3"/>
  <c r="CG588" i="3"/>
  <c r="CH588" i="3"/>
  <c r="CI588" i="3"/>
  <c r="CJ588" i="3"/>
  <c r="CC589" i="3"/>
  <c r="CD589" i="3"/>
  <c r="CE589" i="3"/>
  <c r="CF589" i="3"/>
  <c r="CG589" i="3"/>
  <c r="CH589" i="3"/>
  <c r="CI589" i="3"/>
  <c r="CJ589" i="3"/>
  <c r="CC590" i="3"/>
  <c r="CD590" i="3"/>
  <c r="CF590" i="3"/>
  <c r="CG590" i="3"/>
  <c r="CH590" i="3"/>
  <c r="CI590" i="3"/>
  <c r="CJ590" i="3"/>
  <c r="CC591" i="3"/>
  <c r="CD591" i="3"/>
  <c r="CE591" i="3"/>
  <c r="CF591" i="3"/>
  <c r="CG591" i="3"/>
  <c r="CH591" i="3"/>
  <c r="CI591" i="3"/>
  <c r="CJ591" i="3"/>
  <c r="CC592" i="3"/>
  <c r="CD592" i="3"/>
  <c r="CE592" i="3"/>
  <c r="CF592" i="3"/>
  <c r="CG592" i="3"/>
  <c r="CH592" i="3"/>
  <c r="CI592" i="3"/>
  <c r="CJ592" i="3"/>
  <c r="CD593" i="3"/>
  <c r="CE593" i="3"/>
  <c r="CF593" i="3"/>
  <c r="CG593" i="3"/>
  <c r="CH593" i="3"/>
  <c r="CI593" i="3"/>
  <c r="CJ593" i="3"/>
  <c r="CD594" i="3"/>
  <c r="CE594" i="3"/>
  <c r="CF594" i="3"/>
  <c r="CG594" i="3"/>
  <c r="CH594" i="3"/>
  <c r="CI594" i="3"/>
  <c r="CJ594" i="3"/>
  <c r="CD595" i="3"/>
  <c r="CE595" i="3"/>
  <c r="CF595" i="3"/>
  <c r="CH595" i="3"/>
  <c r="CI595" i="3"/>
  <c r="CJ595" i="3"/>
  <c r="CE596" i="3"/>
  <c r="CF596" i="3"/>
  <c r="CG596" i="3"/>
  <c r="CH596" i="3"/>
  <c r="CI596" i="3"/>
  <c r="CJ596" i="3"/>
  <c r="CE597" i="3"/>
  <c r="CF597" i="3"/>
  <c r="CG597" i="3"/>
  <c r="CH597" i="3"/>
  <c r="CI597" i="3"/>
  <c r="CJ597" i="3"/>
  <c r="CE598" i="3"/>
  <c r="CF598" i="3"/>
  <c r="CG598" i="3"/>
  <c r="CH598" i="3"/>
  <c r="CI598" i="3"/>
  <c r="CJ598" i="3"/>
  <c r="CD599" i="3"/>
  <c r="CE599" i="3"/>
  <c r="CG599" i="3"/>
  <c r="CH599" i="3"/>
  <c r="CI599" i="3"/>
  <c r="CJ599" i="3"/>
  <c r="CD600" i="3"/>
  <c r="CF600" i="3"/>
  <c r="CG600" i="3"/>
  <c r="CH600" i="3"/>
  <c r="CI600" i="3"/>
  <c r="CJ600" i="3"/>
  <c r="CD601" i="3"/>
  <c r="CF601" i="3"/>
  <c r="CG601" i="3"/>
  <c r="CH601" i="3"/>
  <c r="CI601" i="3"/>
  <c r="CJ601" i="3"/>
  <c r="CC602" i="3"/>
  <c r="CD602" i="3"/>
  <c r="CE602" i="3"/>
  <c r="CF602" i="3"/>
  <c r="CG602" i="3"/>
  <c r="CH602" i="3"/>
  <c r="CI602" i="3"/>
  <c r="CJ602" i="3"/>
  <c r="CD603" i="3"/>
  <c r="CE603" i="3"/>
  <c r="CF603" i="3"/>
  <c r="CG603" i="3"/>
  <c r="CH603" i="3"/>
  <c r="CI603" i="3"/>
  <c r="CJ603" i="3"/>
  <c r="CC604" i="3"/>
  <c r="CD604" i="3"/>
  <c r="CE604" i="3"/>
  <c r="CF604" i="3"/>
  <c r="CG604" i="3"/>
  <c r="CH604" i="3"/>
  <c r="CI604" i="3"/>
  <c r="CJ604" i="3"/>
  <c r="CC605" i="3"/>
  <c r="CD605" i="3"/>
  <c r="CE605" i="3"/>
  <c r="CF605" i="3"/>
  <c r="CG605" i="3"/>
  <c r="CH605" i="3"/>
  <c r="CI605" i="3"/>
  <c r="CJ605" i="3"/>
  <c r="CC606" i="3"/>
  <c r="CD606" i="3"/>
  <c r="CE606" i="3"/>
  <c r="CF606" i="3"/>
  <c r="CG606" i="3"/>
  <c r="CH606" i="3"/>
  <c r="CI606" i="3"/>
  <c r="CJ606" i="3"/>
  <c r="CD607" i="3"/>
  <c r="CE607" i="3"/>
  <c r="CF607" i="3"/>
  <c r="CG607" i="3"/>
  <c r="CH607" i="3"/>
  <c r="CI607" i="3"/>
  <c r="CJ607" i="3"/>
  <c r="CC608" i="3"/>
  <c r="CD608" i="3"/>
  <c r="CE608" i="3"/>
  <c r="CF608" i="3"/>
  <c r="CG608" i="3"/>
  <c r="CH608" i="3"/>
  <c r="CI608" i="3"/>
  <c r="CJ608" i="3"/>
  <c r="CE609" i="3"/>
  <c r="CF609" i="3"/>
  <c r="CG609" i="3"/>
  <c r="CH609" i="3"/>
  <c r="CI609" i="3"/>
  <c r="CJ609" i="3"/>
  <c r="CC610" i="3"/>
  <c r="CD610" i="3"/>
  <c r="CE610" i="3"/>
  <c r="CF610" i="3"/>
  <c r="CG610" i="3"/>
  <c r="CH610" i="3"/>
  <c r="CI610" i="3"/>
  <c r="CJ610" i="3"/>
  <c r="CC611" i="3"/>
  <c r="CD611" i="3"/>
  <c r="CE611" i="3"/>
  <c r="CF611" i="3"/>
  <c r="CG611" i="3"/>
  <c r="CH611" i="3"/>
  <c r="CI611" i="3"/>
  <c r="CJ611" i="3"/>
  <c r="CD612" i="3"/>
  <c r="CE612" i="3"/>
  <c r="CF612" i="3"/>
  <c r="CH612" i="3"/>
  <c r="CI612" i="3"/>
  <c r="CJ612" i="3"/>
  <c r="CC613" i="3"/>
  <c r="CD613" i="3"/>
  <c r="CE613" i="3"/>
  <c r="CF613" i="3"/>
  <c r="CG613" i="3"/>
  <c r="CH613" i="3"/>
  <c r="CI613" i="3"/>
  <c r="CJ613" i="3"/>
  <c r="CD614" i="3"/>
  <c r="CE614" i="3"/>
  <c r="CF614" i="3"/>
  <c r="CG614" i="3"/>
  <c r="CH614" i="3"/>
  <c r="CI614" i="3"/>
  <c r="CJ614" i="3"/>
  <c r="CC615" i="3"/>
  <c r="CD615" i="3"/>
  <c r="CE615" i="3"/>
  <c r="CF615" i="3"/>
  <c r="CG615" i="3"/>
  <c r="CH615" i="3"/>
  <c r="CI615" i="3"/>
  <c r="CJ615" i="3"/>
  <c r="CC616" i="3"/>
  <c r="CD616" i="3"/>
  <c r="CE616" i="3"/>
  <c r="CF616" i="3"/>
  <c r="CG616" i="3"/>
  <c r="CH616" i="3"/>
  <c r="CI616" i="3"/>
  <c r="CJ616" i="3"/>
  <c r="CC617" i="3"/>
  <c r="CD617" i="3"/>
  <c r="CF617" i="3"/>
  <c r="CG617" i="3"/>
  <c r="CH617" i="3"/>
  <c r="CI617" i="3"/>
  <c r="CJ617" i="3"/>
  <c r="CC618" i="3"/>
  <c r="CD618" i="3"/>
  <c r="CE618" i="3"/>
  <c r="CF618" i="3"/>
  <c r="CG618" i="3"/>
  <c r="CH618" i="3"/>
  <c r="CI618" i="3"/>
  <c r="CJ618" i="3"/>
  <c r="CC619" i="3"/>
  <c r="CD619" i="3"/>
  <c r="CE619" i="3"/>
  <c r="CF619" i="3"/>
  <c r="CG619" i="3"/>
  <c r="CH619" i="3"/>
  <c r="CI619" i="3"/>
  <c r="CJ619" i="3"/>
  <c r="CE620" i="3"/>
  <c r="CF620" i="3"/>
  <c r="CG620" i="3"/>
  <c r="CH620" i="3"/>
  <c r="CI620" i="3"/>
  <c r="CJ620" i="3"/>
  <c r="CC621" i="3"/>
  <c r="CE621" i="3"/>
  <c r="CF621" i="3"/>
  <c r="CG621" i="3"/>
  <c r="CH621" i="3"/>
  <c r="CI621" i="3"/>
  <c r="CJ621" i="3"/>
  <c r="CC622" i="3"/>
  <c r="CE622" i="3"/>
  <c r="CF622" i="3"/>
  <c r="CG622" i="3"/>
  <c r="CH622" i="3"/>
  <c r="CI622" i="3"/>
  <c r="CJ622" i="3"/>
  <c r="CC623" i="3"/>
  <c r="CE623" i="3"/>
  <c r="CF623" i="3"/>
  <c r="CG623" i="3"/>
  <c r="CH623" i="3"/>
  <c r="CI623" i="3"/>
  <c r="CJ623" i="3"/>
  <c r="CC624" i="3"/>
  <c r="CE624" i="3"/>
  <c r="CF624" i="3"/>
  <c r="CG624" i="3"/>
  <c r="CH624" i="3"/>
  <c r="CI624" i="3"/>
  <c r="CJ624" i="3"/>
  <c r="CC625" i="3"/>
  <c r="CE625" i="3"/>
  <c r="CF625" i="3"/>
  <c r="CH625" i="3"/>
  <c r="CI625" i="3"/>
  <c r="CJ625" i="3"/>
  <c r="CC626" i="3"/>
  <c r="CD626" i="3"/>
  <c r="CE626" i="3"/>
  <c r="CF626" i="3"/>
  <c r="CG626" i="3"/>
  <c r="CH626" i="3"/>
  <c r="CI626" i="3"/>
  <c r="CJ626" i="3"/>
  <c r="CC627" i="3"/>
  <c r="CD627" i="3"/>
  <c r="CE627" i="3"/>
  <c r="CF627" i="3"/>
  <c r="CG627" i="3"/>
  <c r="CH627" i="3"/>
  <c r="CI627" i="3"/>
  <c r="CJ627" i="3"/>
  <c r="CC628" i="3"/>
  <c r="CD628" i="3"/>
  <c r="CE628" i="3"/>
  <c r="CF628" i="3"/>
  <c r="CG628" i="3"/>
  <c r="CH628" i="3"/>
  <c r="CI628" i="3"/>
  <c r="CJ628" i="3"/>
  <c r="CC629" i="3"/>
  <c r="CD629" i="3"/>
  <c r="CE629" i="3"/>
  <c r="CF629" i="3"/>
  <c r="CG629" i="3"/>
  <c r="CH629" i="3"/>
  <c r="CI629" i="3"/>
  <c r="CJ629" i="3"/>
  <c r="CC630" i="3"/>
  <c r="CD630" i="3"/>
  <c r="CE630" i="3"/>
  <c r="CF630" i="3"/>
  <c r="CG630" i="3"/>
  <c r="CH630" i="3"/>
  <c r="CI630" i="3"/>
  <c r="CJ630" i="3"/>
  <c r="CC631" i="3"/>
  <c r="CD631" i="3"/>
  <c r="CE631" i="3"/>
  <c r="CF631" i="3"/>
  <c r="CG631" i="3"/>
  <c r="CH631" i="3"/>
  <c r="CI631" i="3"/>
  <c r="CJ631" i="3"/>
  <c r="CC632" i="3"/>
  <c r="CD632" i="3"/>
  <c r="CE632" i="3"/>
  <c r="CF632" i="3"/>
  <c r="CG632" i="3"/>
  <c r="CH632" i="3"/>
  <c r="CI632" i="3"/>
  <c r="CJ632" i="3"/>
  <c r="CC633" i="3"/>
  <c r="CE633" i="3"/>
  <c r="CF633" i="3"/>
  <c r="CG633" i="3"/>
  <c r="CH633" i="3"/>
  <c r="CI633" i="3"/>
  <c r="CJ633" i="3"/>
  <c r="CE634" i="3"/>
  <c r="CF634" i="3"/>
  <c r="CG634" i="3"/>
  <c r="CH634" i="3"/>
  <c r="CI634" i="3"/>
  <c r="CJ634" i="3"/>
  <c r="CC635" i="3"/>
  <c r="CD635" i="3"/>
  <c r="CF635" i="3"/>
  <c r="CG635" i="3"/>
  <c r="CH635" i="3"/>
  <c r="CI635" i="3"/>
  <c r="CJ635" i="3"/>
  <c r="CC636" i="3"/>
  <c r="CD636" i="3"/>
  <c r="CF636" i="3"/>
  <c r="CG636" i="3"/>
  <c r="CH636" i="3"/>
  <c r="CI636" i="3"/>
  <c r="CJ636" i="3"/>
  <c r="CE637" i="3"/>
  <c r="CF637" i="3"/>
  <c r="CG637" i="3"/>
  <c r="CH637" i="3"/>
  <c r="CI637" i="3"/>
  <c r="CJ637" i="3"/>
  <c r="CE638" i="3"/>
  <c r="CF638" i="3"/>
  <c r="CG638" i="3"/>
  <c r="CH638" i="3"/>
  <c r="CI638" i="3"/>
  <c r="CJ638" i="3"/>
  <c r="CC639" i="3"/>
  <c r="CD639" i="3"/>
  <c r="CE639" i="3"/>
  <c r="CF639" i="3"/>
  <c r="CG639" i="3"/>
  <c r="CH639" i="3"/>
  <c r="CI639" i="3"/>
  <c r="CJ639" i="3"/>
  <c r="CC640" i="3"/>
  <c r="CE640" i="3"/>
  <c r="CF640" i="3"/>
  <c r="CG640" i="3"/>
  <c r="CH640" i="3"/>
  <c r="CI640" i="3"/>
  <c r="CJ640" i="3"/>
  <c r="CD641" i="3"/>
  <c r="CE641" i="3"/>
  <c r="CF641" i="3"/>
  <c r="CG641" i="3"/>
  <c r="CH641" i="3"/>
  <c r="CI641" i="3"/>
  <c r="CJ641" i="3"/>
  <c r="CD642" i="3"/>
  <c r="CE642" i="3"/>
  <c r="CF642" i="3"/>
  <c r="CG642" i="3"/>
  <c r="CH642" i="3"/>
  <c r="CI642" i="3"/>
  <c r="CJ642" i="3"/>
  <c r="CD643" i="3"/>
  <c r="CE643" i="3"/>
  <c r="CF643" i="3"/>
  <c r="CG643" i="3"/>
  <c r="CH643" i="3"/>
  <c r="CI643" i="3"/>
  <c r="CJ643" i="3"/>
  <c r="CD644" i="3"/>
  <c r="CE644" i="3"/>
  <c r="CF644" i="3"/>
  <c r="CG644" i="3"/>
  <c r="CH644" i="3"/>
  <c r="CI644" i="3"/>
  <c r="CJ644" i="3"/>
  <c r="CD645" i="3"/>
  <c r="CE645" i="3"/>
  <c r="CF645" i="3"/>
  <c r="CG645" i="3"/>
  <c r="CH645" i="3"/>
  <c r="CI645" i="3"/>
  <c r="CJ645" i="3"/>
  <c r="CD646" i="3"/>
  <c r="CF646" i="3"/>
  <c r="CG646" i="3"/>
  <c r="CH646" i="3"/>
  <c r="CI646" i="3"/>
  <c r="CJ646" i="3"/>
  <c r="CC647" i="3"/>
  <c r="CD647" i="3"/>
  <c r="CE647" i="3"/>
  <c r="CF647" i="3"/>
  <c r="CG647" i="3"/>
  <c r="CI647" i="3"/>
  <c r="CJ647" i="3"/>
  <c r="CD648" i="3"/>
  <c r="CE648" i="3"/>
  <c r="CF648" i="3"/>
  <c r="CG648" i="3"/>
  <c r="CH648" i="3"/>
  <c r="CI648" i="3"/>
  <c r="CJ648" i="3"/>
  <c r="CC649" i="3"/>
  <c r="CD649" i="3"/>
  <c r="CE649" i="3"/>
  <c r="CG649" i="3"/>
  <c r="CH649" i="3"/>
  <c r="CI649" i="3"/>
  <c r="CJ649" i="3"/>
  <c r="CE650" i="3"/>
  <c r="CF650" i="3"/>
  <c r="CG650" i="3"/>
  <c r="CH650" i="3"/>
  <c r="CI650" i="3"/>
  <c r="CJ650" i="3"/>
  <c r="CC651" i="3"/>
  <c r="CE651" i="3"/>
  <c r="CF651" i="3"/>
  <c r="CG651" i="3"/>
  <c r="CH651" i="3"/>
  <c r="CI651" i="3"/>
  <c r="CJ651" i="3"/>
  <c r="CC652" i="3"/>
  <c r="CD652" i="3"/>
  <c r="CE652" i="3"/>
  <c r="CF652" i="3"/>
  <c r="CG652" i="3"/>
  <c r="CH652" i="3"/>
  <c r="CI652" i="3"/>
  <c r="CJ652" i="3"/>
  <c r="CE653" i="3"/>
  <c r="CF653" i="3"/>
  <c r="CG653" i="3"/>
  <c r="CH653" i="3"/>
  <c r="CI653" i="3"/>
  <c r="CJ653" i="3"/>
  <c r="CC654" i="3"/>
  <c r="CD654" i="3"/>
  <c r="CG654" i="3"/>
  <c r="CH654" i="3"/>
  <c r="CI654" i="3"/>
  <c r="CJ654" i="3"/>
  <c r="CC655" i="3"/>
  <c r="CD655" i="3"/>
  <c r="CE655" i="3"/>
  <c r="CF655" i="3"/>
  <c r="CG655" i="3"/>
  <c r="CH655" i="3"/>
  <c r="CI655" i="3"/>
  <c r="CJ655" i="3"/>
  <c r="CD656" i="3"/>
  <c r="CE656" i="3"/>
  <c r="CF656" i="3"/>
  <c r="CG656" i="3"/>
  <c r="CH656" i="3"/>
  <c r="CI656" i="3"/>
  <c r="CJ656" i="3"/>
  <c r="CE657" i="3"/>
  <c r="CF657" i="3"/>
  <c r="CG657" i="3"/>
  <c r="CH657" i="3"/>
  <c r="CI657" i="3"/>
  <c r="CJ657" i="3"/>
  <c r="CC658" i="3"/>
  <c r="CD658" i="3"/>
  <c r="CE658" i="3"/>
  <c r="CF658" i="3"/>
  <c r="CG658" i="3"/>
  <c r="CH658" i="3"/>
  <c r="CI658" i="3"/>
  <c r="CJ658" i="3"/>
  <c r="CC659" i="3"/>
  <c r="CD659" i="3"/>
  <c r="CE659" i="3"/>
  <c r="CF659" i="3"/>
  <c r="CG659" i="3"/>
  <c r="CH659" i="3"/>
  <c r="CI659" i="3"/>
  <c r="CJ659" i="3"/>
  <c r="CD660" i="3"/>
  <c r="CE660" i="3"/>
  <c r="CF660" i="3"/>
  <c r="CG660" i="3"/>
  <c r="CH660" i="3"/>
  <c r="CI660" i="3"/>
  <c r="CF661" i="3"/>
  <c r="CG661" i="3"/>
  <c r="CH661" i="3"/>
  <c r="CI661" i="3"/>
  <c r="CJ661" i="3"/>
  <c r="CD662" i="3"/>
  <c r="CE662" i="3"/>
  <c r="CF662" i="3"/>
  <c r="CI662" i="3"/>
  <c r="CJ662" i="3"/>
  <c r="CC663" i="3"/>
  <c r="CE663" i="3"/>
  <c r="CG663" i="3"/>
  <c r="CH663" i="3"/>
  <c r="CI663" i="3"/>
  <c r="CJ663" i="3"/>
  <c r="CD664" i="3"/>
  <c r="CE664" i="3"/>
  <c r="CF664" i="3"/>
  <c r="CG664" i="3"/>
  <c r="CH664" i="3"/>
  <c r="CI664" i="3"/>
  <c r="CJ664" i="3"/>
  <c r="CC665" i="3"/>
  <c r="CD665" i="3"/>
  <c r="CE665" i="3"/>
  <c r="CF665" i="3"/>
  <c r="CG665" i="3"/>
  <c r="CH665" i="3"/>
  <c r="CI665" i="3"/>
  <c r="CJ665" i="3"/>
  <c r="CC666" i="3"/>
  <c r="CD666" i="3"/>
  <c r="CF666" i="3"/>
  <c r="CG666" i="3"/>
  <c r="CH666" i="3"/>
  <c r="CI666" i="3"/>
  <c r="CJ666" i="3"/>
  <c r="CC667" i="3"/>
  <c r="CD667" i="3"/>
  <c r="CF667" i="3"/>
  <c r="CG667" i="3"/>
  <c r="CH667" i="3"/>
  <c r="CI667" i="3"/>
  <c r="CJ667" i="3"/>
  <c r="CG668" i="3"/>
  <c r="CH668" i="3"/>
  <c r="CI668" i="3"/>
  <c r="CJ668" i="3"/>
  <c r="CD669" i="3"/>
  <c r="CF669" i="3"/>
  <c r="CG669" i="3"/>
  <c r="CH669" i="3"/>
  <c r="CI669" i="3"/>
  <c r="CJ669" i="3"/>
  <c r="CC670" i="3"/>
  <c r="CD670" i="3"/>
  <c r="CE670" i="3"/>
  <c r="CH670" i="3"/>
  <c r="CI670" i="3"/>
  <c r="CJ670" i="3"/>
  <c r="CD671" i="3"/>
  <c r="CF671" i="3"/>
  <c r="CG671" i="3"/>
  <c r="CH671" i="3"/>
  <c r="CI671" i="3"/>
  <c r="CJ671" i="3"/>
  <c r="CD672" i="3"/>
  <c r="CE672" i="3"/>
  <c r="CF672" i="3"/>
  <c r="CG672" i="3"/>
  <c r="CH672" i="3"/>
  <c r="CI672" i="3"/>
  <c r="CJ672" i="3"/>
  <c r="CC673" i="3"/>
  <c r="CD673" i="3"/>
  <c r="CE673" i="3"/>
  <c r="CG673" i="3"/>
  <c r="CH673" i="3"/>
  <c r="CI673" i="3"/>
  <c r="CJ673" i="3"/>
  <c r="CC674" i="3"/>
  <c r="CF674" i="3"/>
  <c r="CG674" i="3"/>
  <c r="CH674" i="3"/>
  <c r="CI674" i="3"/>
  <c r="CJ674" i="3"/>
  <c r="CD675" i="3"/>
  <c r="CE675" i="3"/>
  <c r="CF675" i="3"/>
  <c r="CG675" i="3"/>
  <c r="CH675" i="3"/>
  <c r="CI675" i="3"/>
  <c r="CJ675" i="3"/>
  <c r="CE676" i="3"/>
  <c r="CF676" i="3"/>
  <c r="CG676" i="3"/>
  <c r="CH676" i="3"/>
  <c r="CI676" i="3"/>
  <c r="CJ676" i="3"/>
  <c r="CE677" i="3"/>
  <c r="CF677" i="3"/>
  <c r="CG677" i="3"/>
  <c r="CH677" i="3"/>
  <c r="CI677" i="3"/>
  <c r="CJ677" i="3"/>
  <c r="CC678" i="3"/>
  <c r="CD678" i="3"/>
  <c r="CE678" i="3"/>
  <c r="CF678" i="3"/>
  <c r="CG678" i="3"/>
  <c r="CH678" i="3"/>
  <c r="CJ678" i="3"/>
  <c r="CC679" i="3"/>
  <c r="CD679" i="3"/>
  <c r="CE679" i="3"/>
  <c r="CF679" i="3"/>
  <c r="CG679" i="3"/>
  <c r="CH679" i="3"/>
  <c r="CI679" i="3"/>
  <c r="CJ679" i="3"/>
  <c r="CC680" i="3"/>
  <c r="CD680" i="3"/>
  <c r="CE680" i="3"/>
  <c r="CF680" i="3"/>
  <c r="CG680" i="3"/>
  <c r="CH680" i="3"/>
  <c r="CJ680" i="3"/>
  <c r="CD681" i="3"/>
  <c r="CE681" i="3"/>
  <c r="CG681" i="3"/>
  <c r="CH681" i="3"/>
  <c r="CI681" i="3"/>
  <c r="CJ681" i="3"/>
  <c r="CC682" i="3"/>
  <c r="CD682" i="3"/>
  <c r="CE682" i="3"/>
  <c r="CF682" i="3"/>
  <c r="CG682" i="3"/>
  <c r="CI682" i="3"/>
  <c r="CJ682" i="3"/>
  <c r="CC683" i="3"/>
  <c r="CE683" i="3"/>
  <c r="CF683" i="3"/>
  <c r="CG683" i="3"/>
  <c r="CH683" i="3"/>
  <c r="CI683" i="3"/>
  <c r="CJ683" i="3"/>
  <c r="CC684" i="3"/>
  <c r="CD684" i="3"/>
  <c r="CE684" i="3"/>
  <c r="CF684" i="3"/>
  <c r="CG684" i="3"/>
  <c r="CH684" i="3"/>
  <c r="CI684" i="3"/>
  <c r="CJ684" i="3"/>
  <c r="CD685" i="3"/>
  <c r="CF685" i="3"/>
  <c r="CG685" i="3"/>
  <c r="CH685" i="3"/>
  <c r="CI685" i="3"/>
  <c r="CJ685" i="3"/>
  <c r="CF686" i="3"/>
  <c r="CG686" i="3"/>
  <c r="CH686" i="3"/>
  <c r="CI686" i="3"/>
  <c r="CJ686" i="3"/>
  <c r="CC687" i="3"/>
  <c r="CE687" i="3"/>
  <c r="CF687" i="3"/>
  <c r="CG687" i="3"/>
  <c r="CH687" i="3"/>
  <c r="CI687" i="3"/>
  <c r="CJ687" i="3"/>
  <c r="CD688" i="3"/>
  <c r="CE688" i="3"/>
  <c r="CF688" i="3"/>
  <c r="CG688" i="3"/>
  <c r="CH688" i="3"/>
  <c r="CI688" i="3"/>
  <c r="CJ688" i="3"/>
  <c r="CE689" i="3"/>
  <c r="CF689" i="3"/>
  <c r="CG689" i="3"/>
  <c r="CH689" i="3"/>
  <c r="CI689" i="3"/>
  <c r="CJ689" i="3"/>
  <c r="CC690" i="3"/>
  <c r="CD690" i="3"/>
  <c r="CG690" i="3"/>
  <c r="CH690" i="3"/>
  <c r="CI690" i="3"/>
  <c r="CJ690" i="3"/>
  <c r="CC691" i="3"/>
  <c r="CE691" i="3"/>
  <c r="CF691" i="3"/>
  <c r="CH691" i="3"/>
  <c r="CI691" i="3"/>
  <c r="CJ691" i="3"/>
  <c r="CC692" i="3"/>
  <c r="CD692" i="3"/>
  <c r="CE692" i="3"/>
  <c r="CF692" i="3"/>
  <c r="CG692" i="3"/>
  <c r="CI692" i="3"/>
  <c r="CJ692" i="3"/>
  <c r="CC693" i="3"/>
  <c r="CD693" i="3"/>
  <c r="CE693" i="3"/>
  <c r="CG693" i="3"/>
  <c r="CH693" i="3"/>
  <c r="CI693" i="3"/>
  <c r="CJ693" i="3"/>
  <c r="CE694" i="3"/>
  <c r="CF694" i="3"/>
  <c r="CG694" i="3"/>
  <c r="CH694" i="3"/>
  <c r="CI694" i="3"/>
  <c r="CJ694" i="3"/>
  <c r="CC695" i="3"/>
  <c r="CE695" i="3"/>
  <c r="CF695" i="3"/>
  <c r="CH695" i="3"/>
  <c r="CI695" i="3"/>
  <c r="CJ695" i="3"/>
  <c r="CE696" i="3"/>
  <c r="CF696" i="3"/>
  <c r="CG696" i="3"/>
  <c r="CH696" i="3"/>
  <c r="CI696" i="3"/>
  <c r="CJ696" i="3"/>
  <c r="CD697" i="3"/>
  <c r="CE697" i="3"/>
  <c r="CF697" i="3"/>
  <c r="CG697" i="3"/>
  <c r="CH697" i="3"/>
  <c r="CI697" i="3"/>
  <c r="CJ697" i="3"/>
  <c r="CE698" i="3"/>
  <c r="CF698" i="3"/>
  <c r="CG698" i="3"/>
  <c r="CH698" i="3"/>
  <c r="CI698" i="3"/>
  <c r="CJ698" i="3"/>
  <c r="CE699" i="3"/>
  <c r="CF699" i="3"/>
  <c r="CG699" i="3"/>
  <c r="CH699" i="3"/>
  <c r="CI699" i="3"/>
  <c r="CJ699" i="3"/>
  <c r="CC700" i="3"/>
  <c r="CE700" i="3"/>
  <c r="CF700" i="3"/>
  <c r="CG700" i="3"/>
  <c r="CI700" i="3"/>
  <c r="CJ700" i="3"/>
  <c r="CE701" i="3"/>
  <c r="CF701" i="3"/>
  <c r="CG701" i="3"/>
  <c r="CH701" i="3"/>
  <c r="CI701" i="3"/>
  <c r="CJ701" i="3"/>
  <c r="CF702" i="3"/>
  <c r="CG702" i="3"/>
  <c r="CH702" i="3"/>
  <c r="CI702" i="3"/>
  <c r="CJ702" i="3"/>
  <c r="CC703" i="3"/>
  <c r="CD703" i="3"/>
  <c r="CH703" i="3"/>
  <c r="CI703" i="3"/>
  <c r="CJ703" i="3"/>
  <c r="CC704" i="3"/>
  <c r="CD704" i="3"/>
  <c r="CF704" i="3"/>
  <c r="CI704" i="3"/>
  <c r="CJ704" i="3"/>
  <c r="CE705" i="3"/>
  <c r="CF705" i="3"/>
  <c r="CG705" i="3"/>
  <c r="CH705" i="3"/>
  <c r="CI705" i="3"/>
  <c r="CJ705" i="3"/>
  <c r="CC706" i="3"/>
  <c r="CE706" i="3"/>
  <c r="CF706" i="3"/>
  <c r="CG706" i="3"/>
  <c r="CH706" i="3"/>
  <c r="CJ706" i="3"/>
  <c r="CD707" i="3"/>
  <c r="CE707" i="3"/>
  <c r="CF707" i="3"/>
  <c r="CG707" i="3"/>
  <c r="CH707" i="3"/>
  <c r="CI707" i="3"/>
  <c r="CJ707" i="3"/>
  <c r="CC708" i="3"/>
  <c r="CD708" i="3"/>
  <c r="CF708" i="3"/>
  <c r="CG708" i="3"/>
  <c r="CH708" i="3"/>
  <c r="CJ708" i="3"/>
  <c r="CE709" i="3"/>
  <c r="CF709" i="3"/>
  <c r="CH709" i="3"/>
  <c r="CI709" i="3"/>
  <c r="CJ709" i="3"/>
  <c r="CC710" i="3"/>
  <c r="CE710" i="3"/>
  <c r="CF710" i="3"/>
  <c r="CG710" i="3"/>
  <c r="CH710" i="3"/>
  <c r="CI710" i="3"/>
  <c r="CJ710" i="3"/>
  <c r="CC711" i="3"/>
  <c r="CD711" i="3"/>
  <c r="CE711" i="3"/>
  <c r="CG711" i="3"/>
  <c r="CH711" i="3"/>
  <c r="CJ711" i="3"/>
  <c r="CD712" i="3"/>
  <c r="CE712" i="3"/>
  <c r="CF712" i="3"/>
  <c r="CG712" i="3"/>
  <c r="CH712" i="3"/>
  <c r="CI712" i="3"/>
  <c r="CJ712" i="3"/>
  <c r="CG713" i="3"/>
  <c r="CH713" i="3"/>
  <c r="CI713" i="3"/>
  <c r="CJ713" i="3"/>
  <c r="CF714" i="3"/>
  <c r="CG714" i="3"/>
  <c r="CH714" i="3"/>
  <c r="CI714" i="3"/>
  <c r="CJ714" i="3"/>
  <c r="CC715" i="3"/>
  <c r="CG715" i="3"/>
  <c r="CH715" i="3"/>
  <c r="CI715" i="3"/>
  <c r="CJ715" i="3"/>
  <c r="CD716" i="3"/>
  <c r="CG716" i="3"/>
  <c r="CH716" i="3"/>
  <c r="CI716" i="3"/>
  <c r="CJ716" i="3"/>
  <c r="CF717" i="3"/>
  <c r="CH717" i="3"/>
  <c r="CI717" i="3"/>
  <c r="CJ717" i="3"/>
  <c r="CC718" i="3"/>
  <c r="CE718" i="3"/>
  <c r="CF718" i="3"/>
  <c r="CG718" i="3"/>
  <c r="CI718" i="3"/>
  <c r="CJ718" i="3"/>
  <c r="CE719" i="3"/>
  <c r="CF719" i="3"/>
  <c r="CH719" i="3"/>
  <c r="CI719" i="3"/>
  <c r="CJ719" i="3"/>
  <c r="CF720" i="3"/>
  <c r="CH720" i="3"/>
  <c r="CI720" i="3"/>
  <c r="CJ720" i="3"/>
  <c r="CC721" i="3"/>
  <c r="CG721" i="3"/>
  <c r="CH721" i="3"/>
  <c r="CJ721" i="3"/>
  <c r="CF722" i="3"/>
  <c r="CG722" i="3"/>
  <c r="CH722" i="3"/>
  <c r="CI722" i="3"/>
  <c r="CJ722" i="3"/>
  <c r="CC723" i="3"/>
  <c r="CG723" i="3"/>
  <c r="CH723" i="3"/>
  <c r="CI723" i="3"/>
  <c r="CJ723" i="3"/>
  <c r="CC724" i="3"/>
  <c r="CD724" i="3"/>
  <c r="CE724" i="3"/>
  <c r="CF724" i="3"/>
  <c r="CG724" i="3"/>
  <c r="CH724" i="3"/>
  <c r="CI724" i="3"/>
  <c r="CJ724" i="3"/>
  <c r="CD725" i="3"/>
  <c r="CG725" i="3"/>
  <c r="CH725" i="3"/>
  <c r="CI725" i="3"/>
  <c r="CJ725" i="3"/>
  <c r="CD3" i="3"/>
  <c r="CE3" i="3"/>
  <c r="CF3" i="3"/>
  <c r="CG3" i="3"/>
  <c r="CH3" i="3"/>
  <c r="CI3" i="3"/>
  <c r="CJ3" i="3"/>
  <c r="CC3" i="3"/>
  <c r="BU4" i="3"/>
  <c r="BV4" i="3"/>
  <c r="BW4" i="3"/>
  <c r="BX4" i="3"/>
  <c r="BY4" i="3"/>
  <c r="BZ4" i="3"/>
  <c r="CA4" i="3"/>
  <c r="BT5" i="3"/>
  <c r="BV5" i="3"/>
  <c r="BW5" i="3"/>
  <c r="BX5" i="3"/>
  <c r="BY5" i="3"/>
  <c r="BZ5" i="3"/>
  <c r="CA5" i="3"/>
  <c r="BU6" i="3"/>
  <c r="BV6" i="3"/>
  <c r="BW6" i="3"/>
  <c r="BX6" i="3"/>
  <c r="BY6" i="3"/>
  <c r="BZ6" i="3"/>
  <c r="CA6" i="3"/>
  <c r="BT7" i="3"/>
  <c r="BU7" i="3"/>
  <c r="BV7" i="3"/>
  <c r="BW7" i="3"/>
  <c r="BX7" i="3"/>
  <c r="BY7" i="3"/>
  <c r="BZ7" i="3"/>
  <c r="CA7" i="3"/>
  <c r="BT8" i="3"/>
  <c r="BW8" i="3"/>
  <c r="BX8" i="3"/>
  <c r="BY8" i="3"/>
  <c r="BZ8" i="3"/>
  <c r="CA8" i="3"/>
  <c r="BT9" i="3"/>
  <c r="BU9" i="3"/>
  <c r="BV9" i="3"/>
  <c r="BX9" i="3"/>
  <c r="BY9" i="3"/>
  <c r="BZ9" i="3"/>
  <c r="CA9" i="3"/>
  <c r="BT10" i="3"/>
  <c r="BU10" i="3"/>
  <c r="BV10" i="3"/>
  <c r="BW10" i="3"/>
  <c r="BX10" i="3"/>
  <c r="BY10" i="3"/>
  <c r="BZ10" i="3"/>
  <c r="CA10" i="3"/>
  <c r="BT11" i="3"/>
  <c r="BV11" i="3"/>
  <c r="BW11" i="3"/>
  <c r="BX11" i="3"/>
  <c r="BY11" i="3"/>
  <c r="BZ11" i="3"/>
  <c r="CA11" i="3"/>
  <c r="BT12" i="3"/>
  <c r="BV12" i="3"/>
  <c r="BW12" i="3"/>
  <c r="BX12" i="3"/>
  <c r="BZ12" i="3"/>
  <c r="CA12" i="3"/>
  <c r="BT13" i="3"/>
  <c r="BU13" i="3"/>
  <c r="BV13" i="3"/>
  <c r="BW13" i="3"/>
  <c r="BX13" i="3"/>
  <c r="BY13" i="3"/>
  <c r="BZ13" i="3"/>
  <c r="CA13" i="3"/>
  <c r="BT14" i="3"/>
  <c r="BU14" i="3"/>
  <c r="BV14" i="3"/>
  <c r="BW14" i="3"/>
  <c r="BX14" i="3"/>
  <c r="BY14" i="3"/>
  <c r="BZ14" i="3"/>
  <c r="CA14" i="3"/>
  <c r="BT15" i="3"/>
  <c r="BU15" i="3"/>
  <c r="BV15" i="3"/>
  <c r="BW15" i="3"/>
  <c r="BX15" i="3"/>
  <c r="BY15" i="3"/>
  <c r="BZ15" i="3"/>
  <c r="CA15" i="3"/>
  <c r="BT16" i="3"/>
  <c r="BU16" i="3"/>
  <c r="BV16" i="3"/>
  <c r="BW16" i="3"/>
  <c r="BX16" i="3"/>
  <c r="BY16" i="3"/>
  <c r="BZ16" i="3"/>
  <c r="CA16" i="3"/>
  <c r="BT17" i="3"/>
  <c r="BU17" i="3"/>
  <c r="BV17" i="3"/>
  <c r="BW17" i="3"/>
  <c r="BX17" i="3"/>
  <c r="BY17" i="3"/>
  <c r="BZ17" i="3"/>
  <c r="CA17" i="3"/>
  <c r="BU18" i="3"/>
  <c r="BV18" i="3"/>
  <c r="BW18" i="3"/>
  <c r="BX18" i="3"/>
  <c r="BY18" i="3"/>
  <c r="BZ18" i="3"/>
  <c r="CA18" i="3"/>
  <c r="BT19" i="3"/>
  <c r="BU19" i="3"/>
  <c r="BV19" i="3"/>
  <c r="BW19" i="3"/>
  <c r="BX19" i="3"/>
  <c r="BY19" i="3"/>
  <c r="BZ19" i="3"/>
  <c r="CA19" i="3"/>
  <c r="BT20" i="3"/>
  <c r="BU20" i="3"/>
  <c r="BV20" i="3"/>
  <c r="BW20" i="3"/>
  <c r="BX20" i="3"/>
  <c r="BY20" i="3"/>
  <c r="BZ20" i="3"/>
  <c r="CA20" i="3"/>
  <c r="BT21" i="3"/>
  <c r="BV21" i="3"/>
  <c r="BW21" i="3"/>
  <c r="BX21" i="3"/>
  <c r="BY21" i="3"/>
  <c r="BZ21" i="3"/>
  <c r="CA21" i="3"/>
  <c r="BT22" i="3"/>
  <c r="BU22" i="3"/>
  <c r="BV22" i="3"/>
  <c r="BW22" i="3"/>
  <c r="BX22" i="3"/>
  <c r="BY22" i="3"/>
  <c r="BZ22" i="3"/>
  <c r="CA22" i="3"/>
  <c r="BT23" i="3"/>
  <c r="BU23" i="3"/>
  <c r="BV23" i="3"/>
  <c r="BW23" i="3"/>
  <c r="BX23" i="3"/>
  <c r="BY23" i="3"/>
  <c r="BZ23" i="3"/>
  <c r="CA23" i="3"/>
  <c r="BT24" i="3"/>
  <c r="BU24" i="3"/>
  <c r="BV24" i="3"/>
  <c r="BW24" i="3"/>
  <c r="BX24" i="3"/>
  <c r="BY24" i="3"/>
  <c r="BZ24" i="3"/>
  <c r="CA24" i="3"/>
  <c r="BT25" i="3"/>
  <c r="BU25" i="3"/>
  <c r="BV25" i="3"/>
  <c r="BW25" i="3"/>
  <c r="BX25" i="3"/>
  <c r="BY25" i="3"/>
  <c r="BZ25" i="3"/>
  <c r="CA25" i="3"/>
  <c r="BT26" i="3"/>
  <c r="BU26" i="3"/>
  <c r="BV26" i="3"/>
  <c r="BW26" i="3"/>
  <c r="BX26" i="3"/>
  <c r="BY26" i="3"/>
  <c r="BZ26" i="3"/>
  <c r="CA26" i="3"/>
  <c r="BT27" i="3"/>
  <c r="BU27" i="3"/>
  <c r="BV27" i="3"/>
  <c r="BW27" i="3"/>
  <c r="BX27" i="3"/>
  <c r="BY27" i="3"/>
  <c r="BZ27" i="3"/>
  <c r="CA27" i="3"/>
  <c r="BT28" i="3"/>
  <c r="BU28" i="3"/>
  <c r="BV28" i="3"/>
  <c r="BW28" i="3"/>
  <c r="BX28" i="3"/>
  <c r="BY28" i="3"/>
  <c r="BZ28" i="3"/>
  <c r="CA28" i="3"/>
  <c r="BT29" i="3"/>
  <c r="BU29" i="3"/>
  <c r="BV29" i="3"/>
  <c r="BW29" i="3"/>
  <c r="BX29" i="3"/>
  <c r="BY29" i="3"/>
  <c r="BZ29" i="3"/>
  <c r="CA29" i="3"/>
  <c r="BU30" i="3"/>
  <c r="BV30" i="3"/>
  <c r="BW30" i="3"/>
  <c r="BX30" i="3"/>
  <c r="BY30" i="3"/>
  <c r="BZ30" i="3"/>
  <c r="CA30" i="3"/>
  <c r="BT31" i="3"/>
  <c r="BU31" i="3"/>
  <c r="BV31" i="3"/>
  <c r="BW31" i="3"/>
  <c r="BX31" i="3"/>
  <c r="BY31" i="3"/>
  <c r="BZ31" i="3"/>
  <c r="CA31" i="3"/>
  <c r="BT32" i="3"/>
  <c r="BU32" i="3"/>
  <c r="BV32" i="3"/>
  <c r="BW32" i="3"/>
  <c r="BX32" i="3"/>
  <c r="BY32" i="3"/>
  <c r="BZ32" i="3"/>
  <c r="CA32" i="3"/>
  <c r="BT33" i="3"/>
  <c r="BU33" i="3"/>
  <c r="BW33" i="3"/>
  <c r="BX33" i="3"/>
  <c r="BY33" i="3"/>
  <c r="BZ33" i="3"/>
  <c r="CA33" i="3"/>
  <c r="BT34" i="3"/>
  <c r="BU34" i="3"/>
  <c r="BV34" i="3"/>
  <c r="BW34" i="3"/>
  <c r="BX34" i="3"/>
  <c r="BY34" i="3"/>
  <c r="BZ34" i="3"/>
  <c r="CA34" i="3"/>
  <c r="BT35" i="3"/>
  <c r="BU35" i="3"/>
  <c r="BW35" i="3"/>
  <c r="BX35" i="3"/>
  <c r="BY35" i="3"/>
  <c r="BZ35" i="3"/>
  <c r="CA35" i="3"/>
  <c r="BT36" i="3"/>
  <c r="BU36" i="3"/>
  <c r="BV36" i="3"/>
  <c r="BW36" i="3"/>
  <c r="BX36" i="3"/>
  <c r="BY36" i="3"/>
  <c r="BZ36" i="3"/>
  <c r="CA36" i="3"/>
  <c r="BU37" i="3"/>
  <c r="BV37" i="3"/>
  <c r="BW37" i="3"/>
  <c r="BX37" i="3"/>
  <c r="BY37" i="3"/>
  <c r="BZ37" i="3"/>
  <c r="CA37" i="3"/>
  <c r="BU38" i="3"/>
  <c r="BV38" i="3"/>
  <c r="BW38" i="3"/>
  <c r="BX38" i="3"/>
  <c r="BY38" i="3"/>
  <c r="BZ38" i="3"/>
  <c r="CA38" i="3"/>
  <c r="BU39" i="3"/>
  <c r="BV39" i="3"/>
  <c r="BW39" i="3"/>
  <c r="BX39" i="3"/>
  <c r="BY39" i="3"/>
  <c r="BZ39" i="3"/>
  <c r="CA39" i="3"/>
  <c r="BV40" i="3"/>
  <c r="BW40" i="3"/>
  <c r="BX40" i="3"/>
  <c r="BY40" i="3"/>
  <c r="BZ40" i="3"/>
  <c r="CA40" i="3"/>
  <c r="BT41" i="3"/>
  <c r="BU41" i="3"/>
  <c r="BW41" i="3"/>
  <c r="BX41" i="3"/>
  <c r="BY41" i="3"/>
  <c r="BZ41" i="3"/>
  <c r="CA41" i="3"/>
  <c r="BT42" i="3"/>
  <c r="BU42" i="3"/>
  <c r="BV42" i="3"/>
  <c r="BW42" i="3"/>
  <c r="BX42" i="3"/>
  <c r="BY42" i="3"/>
  <c r="BZ42" i="3"/>
  <c r="CA42" i="3"/>
  <c r="BT43" i="3"/>
  <c r="BU43" i="3"/>
  <c r="BV43" i="3"/>
  <c r="BW43" i="3"/>
  <c r="BX43" i="3"/>
  <c r="BY43" i="3"/>
  <c r="BZ43" i="3"/>
  <c r="CA43" i="3"/>
  <c r="BT44" i="3"/>
  <c r="BU44" i="3"/>
  <c r="BW44" i="3"/>
  <c r="BX44" i="3"/>
  <c r="BY44" i="3"/>
  <c r="BZ44" i="3"/>
  <c r="CA44" i="3"/>
  <c r="BT45" i="3"/>
  <c r="BU45" i="3"/>
  <c r="BW45" i="3"/>
  <c r="BX45" i="3"/>
  <c r="BY45" i="3"/>
  <c r="BZ45" i="3"/>
  <c r="CA45" i="3"/>
  <c r="BT46" i="3"/>
  <c r="BU46" i="3"/>
  <c r="BX46" i="3"/>
  <c r="BY46" i="3"/>
  <c r="BZ46" i="3"/>
  <c r="CA46" i="3"/>
  <c r="BT47" i="3"/>
  <c r="BU47" i="3"/>
  <c r="BV47" i="3"/>
  <c r="BW47" i="3"/>
  <c r="BX47" i="3"/>
  <c r="BY47" i="3"/>
  <c r="BZ47" i="3"/>
  <c r="CA47" i="3"/>
  <c r="BT48" i="3"/>
  <c r="BV48" i="3"/>
  <c r="BW48" i="3"/>
  <c r="BX48" i="3"/>
  <c r="BY48" i="3"/>
  <c r="BZ48" i="3"/>
  <c r="CA48" i="3"/>
  <c r="BT49" i="3"/>
  <c r="BU49" i="3"/>
  <c r="BV49" i="3"/>
  <c r="BW49" i="3"/>
  <c r="BX49" i="3"/>
  <c r="BY49" i="3"/>
  <c r="BZ49" i="3"/>
  <c r="CA49" i="3"/>
  <c r="BT50" i="3"/>
  <c r="BU50" i="3"/>
  <c r="BV50" i="3"/>
  <c r="BW50" i="3"/>
  <c r="BX50" i="3"/>
  <c r="BY50" i="3"/>
  <c r="BZ50" i="3"/>
  <c r="CA50" i="3"/>
  <c r="BU51" i="3"/>
  <c r="BV51" i="3"/>
  <c r="BW51" i="3"/>
  <c r="BX51" i="3"/>
  <c r="BY51" i="3"/>
  <c r="BZ51" i="3"/>
  <c r="CA51" i="3"/>
  <c r="BU52" i="3"/>
  <c r="BV52" i="3"/>
  <c r="BW52" i="3"/>
  <c r="BX52" i="3"/>
  <c r="BY52" i="3"/>
  <c r="BZ52" i="3"/>
  <c r="CA52" i="3"/>
  <c r="BT53" i="3"/>
  <c r="BU53" i="3"/>
  <c r="BV53" i="3"/>
  <c r="BX53" i="3"/>
  <c r="BY53" i="3"/>
  <c r="BZ53" i="3"/>
  <c r="CA53" i="3"/>
  <c r="BT54" i="3"/>
  <c r="BV54" i="3"/>
  <c r="BW54" i="3"/>
  <c r="BX54" i="3"/>
  <c r="BY54" i="3"/>
  <c r="BZ54" i="3"/>
  <c r="CA54" i="3"/>
  <c r="BT55" i="3"/>
  <c r="BV55" i="3"/>
  <c r="BW55" i="3"/>
  <c r="BX55" i="3"/>
  <c r="BY55" i="3"/>
  <c r="BZ55" i="3"/>
  <c r="CA55" i="3"/>
  <c r="BV56" i="3"/>
  <c r="BW56" i="3"/>
  <c r="BX56" i="3"/>
  <c r="BY56" i="3"/>
  <c r="BZ56" i="3"/>
  <c r="CA56" i="3"/>
  <c r="BT57" i="3"/>
  <c r="BU57" i="3"/>
  <c r="BV57" i="3"/>
  <c r="BW57" i="3"/>
  <c r="BX57" i="3"/>
  <c r="BY57" i="3"/>
  <c r="BZ57" i="3"/>
  <c r="CA57" i="3"/>
  <c r="BT58" i="3"/>
  <c r="BU58" i="3"/>
  <c r="BV58" i="3"/>
  <c r="BW58" i="3"/>
  <c r="BX58" i="3"/>
  <c r="BY58" i="3"/>
  <c r="BZ58" i="3"/>
  <c r="CA58" i="3"/>
  <c r="BT59" i="3"/>
  <c r="BU59" i="3"/>
  <c r="BV59" i="3"/>
  <c r="BW59" i="3"/>
  <c r="BX59" i="3"/>
  <c r="BY59" i="3"/>
  <c r="BZ59" i="3"/>
  <c r="CA59" i="3"/>
  <c r="BV60" i="3"/>
  <c r="BW60" i="3"/>
  <c r="BX60" i="3"/>
  <c r="BY60" i="3"/>
  <c r="BZ60" i="3"/>
  <c r="CA60" i="3"/>
  <c r="BT61" i="3"/>
  <c r="BU61" i="3"/>
  <c r="BV61" i="3"/>
  <c r="BW61" i="3"/>
  <c r="BX61" i="3"/>
  <c r="BY61" i="3"/>
  <c r="BZ61" i="3"/>
  <c r="CA61" i="3"/>
  <c r="BT62" i="3"/>
  <c r="BU62" i="3"/>
  <c r="BV62" i="3"/>
  <c r="BW62" i="3"/>
  <c r="BX62" i="3"/>
  <c r="BY62" i="3"/>
  <c r="BZ62" i="3"/>
  <c r="CA62" i="3"/>
  <c r="BT63" i="3"/>
  <c r="BV63" i="3"/>
  <c r="BW63" i="3"/>
  <c r="BX63" i="3"/>
  <c r="BY63" i="3"/>
  <c r="BZ63" i="3"/>
  <c r="CA63" i="3"/>
  <c r="BT64" i="3"/>
  <c r="BU64" i="3"/>
  <c r="BV64" i="3"/>
  <c r="BW64" i="3"/>
  <c r="BX64" i="3"/>
  <c r="BY64" i="3"/>
  <c r="BZ64" i="3"/>
  <c r="CA64" i="3"/>
  <c r="BT65" i="3"/>
  <c r="BU65" i="3"/>
  <c r="BV65" i="3"/>
  <c r="BW65" i="3"/>
  <c r="BX65" i="3"/>
  <c r="BY65" i="3"/>
  <c r="BZ65" i="3"/>
  <c r="CA65" i="3"/>
  <c r="BU66" i="3"/>
  <c r="BV66" i="3"/>
  <c r="BW66" i="3"/>
  <c r="BX66" i="3"/>
  <c r="BY66" i="3"/>
  <c r="BZ66" i="3"/>
  <c r="CA66" i="3"/>
  <c r="BU67" i="3"/>
  <c r="BV67" i="3"/>
  <c r="BW67" i="3"/>
  <c r="BX67" i="3"/>
  <c r="BY67" i="3"/>
  <c r="BZ67" i="3"/>
  <c r="CA67" i="3"/>
  <c r="BV68" i="3"/>
  <c r="BW68" i="3"/>
  <c r="BX68" i="3"/>
  <c r="BY68" i="3"/>
  <c r="BZ68" i="3"/>
  <c r="CA68" i="3"/>
  <c r="BT69" i="3"/>
  <c r="BU69" i="3"/>
  <c r="BV69" i="3"/>
  <c r="BX69" i="3"/>
  <c r="BY69" i="3"/>
  <c r="BZ69" i="3"/>
  <c r="CA69" i="3"/>
  <c r="BT70" i="3"/>
  <c r="BU70" i="3"/>
  <c r="BV70" i="3"/>
  <c r="BW70" i="3"/>
  <c r="BX70" i="3"/>
  <c r="BY70" i="3"/>
  <c r="BZ70" i="3"/>
  <c r="CA70" i="3"/>
  <c r="BT71" i="3"/>
  <c r="BU71" i="3"/>
  <c r="BV71" i="3"/>
  <c r="BW71" i="3"/>
  <c r="BX71" i="3"/>
  <c r="BY71" i="3"/>
  <c r="BZ71" i="3"/>
  <c r="CA71" i="3"/>
  <c r="BU72" i="3"/>
  <c r="BV72" i="3"/>
  <c r="BW72" i="3"/>
  <c r="BX72" i="3"/>
  <c r="BY72" i="3"/>
  <c r="BZ72" i="3"/>
  <c r="CA72" i="3"/>
  <c r="BT73" i="3"/>
  <c r="BU73" i="3"/>
  <c r="BW73" i="3"/>
  <c r="BX73" i="3"/>
  <c r="BY73" i="3"/>
  <c r="BZ73" i="3"/>
  <c r="CA73" i="3"/>
  <c r="BT74" i="3"/>
  <c r="BU74" i="3"/>
  <c r="BV74" i="3"/>
  <c r="BW74" i="3"/>
  <c r="BX74" i="3"/>
  <c r="BY74" i="3"/>
  <c r="BZ74" i="3"/>
  <c r="CA74" i="3"/>
  <c r="BT75" i="3"/>
  <c r="BV75" i="3"/>
  <c r="BW75" i="3"/>
  <c r="BX75" i="3"/>
  <c r="BY75" i="3"/>
  <c r="BZ75" i="3"/>
  <c r="CA75" i="3"/>
  <c r="BU76" i="3"/>
  <c r="BV76" i="3"/>
  <c r="BW76" i="3"/>
  <c r="BX76" i="3"/>
  <c r="BY76" i="3"/>
  <c r="BZ76" i="3"/>
  <c r="CA76" i="3"/>
  <c r="BT77" i="3"/>
  <c r="BV77" i="3"/>
  <c r="BW77" i="3"/>
  <c r="BX77" i="3"/>
  <c r="BY77" i="3"/>
  <c r="BZ77" i="3"/>
  <c r="CA77" i="3"/>
  <c r="BT78" i="3"/>
  <c r="BU78" i="3"/>
  <c r="BV78" i="3"/>
  <c r="BW78" i="3"/>
  <c r="BX78" i="3"/>
  <c r="BY78" i="3"/>
  <c r="BZ78" i="3"/>
  <c r="CA78" i="3"/>
  <c r="BT79" i="3"/>
  <c r="BU79" i="3"/>
  <c r="BV79" i="3"/>
  <c r="BW79" i="3"/>
  <c r="BX79" i="3"/>
  <c r="BY79" i="3"/>
  <c r="BZ79" i="3"/>
  <c r="CA79" i="3"/>
  <c r="BV80" i="3"/>
  <c r="BW80" i="3"/>
  <c r="BX80" i="3"/>
  <c r="BY80" i="3"/>
  <c r="BZ80" i="3"/>
  <c r="CA80" i="3"/>
  <c r="BT81" i="3"/>
  <c r="BU81" i="3"/>
  <c r="BV81" i="3"/>
  <c r="BW81" i="3"/>
  <c r="BX81" i="3"/>
  <c r="BY81" i="3"/>
  <c r="BZ81" i="3"/>
  <c r="CA81" i="3"/>
  <c r="BT82" i="3"/>
  <c r="BU82" i="3"/>
  <c r="BV82" i="3"/>
  <c r="BW82" i="3"/>
  <c r="BX82" i="3"/>
  <c r="BY82" i="3"/>
  <c r="BZ82" i="3"/>
  <c r="CA82" i="3"/>
  <c r="BT83" i="3"/>
  <c r="BU83" i="3"/>
  <c r="BV83" i="3"/>
  <c r="BX83" i="3"/>
  <c r="BY83" i="3"/>
  <c r="BZ83" i="3"/>
  <c r="CA83" i="3"/>
  <c r="BU84" i="3"/>
  <c r="BV84" i="3"/>
  <c r="BW84" i="3"/>
  <c r="BX84" i="3"/>
  <c r="BY84" i="3"/>
  <c r="BZ84" i="3"/>
  <c r="CA84" i="3"/>
  <c r="BU85" i="3"/>
  <c r="BV85" i="3"/>
  <c r="BW85" i="3"/>
  <c r="BX85" i="3"/>
  <c r="BY85" i="3"/>
  <c r="BZ85" i="3"/>
  <c r="CA85" i="3"/>
  <c r="BT86" i="3"/>
  <c r="BU86" i="3"/>
  <c r="BV86" i="3"/>
  <c r="BW86" i="3"/>
  <c r="BX86" i="3"/>
  <c r="BY86" i="3"/>
  <c r="BZ86" i="3"/>
  <c r="CA86" i="3"/>
  <c r="BT87" i="3"/>
  <c r="BU87" i="3"/>
  <c r="BV87" i="3"/>
  <c r="BX87" i="3"/>
  <c r="BY87" i="3"/>
  <c r="BZ87" i="3"/>
  <c r="CA87" i="3"/>
  <c r="BT88" i="3"/>
  <c r="BU88" i="3"/>
  <c r="BW88" i="3"/>
  <c r="BX88" i="3"/>
  <c r="BY88" i="3"/>
  <c r="BZ88" i="3"/>
  <c r="CA88" i="3"/>
  <c r="BT89" i="3"/>
  <c r="BU89" i="3"/>
  <c r="BV89" i="3"/>
  <c r="BW89" i="3"/>
  <c r="BX89" i="3"/>
  <c r="BY89" i="3"/>
  <c r="BZ89" i="3"/>
  <c r="CA89" i="3"/>
  <c r="BT90" i="3"/>
  <c r="BU90" i="3"/>
  <c r="BV90" i="3"/>
  <c r="BW90" i="3"/>
  <c r="BX90" i="3"/>
  <c r="BY90" i="3"/>
  <c r="BZ90" i="3"/>
  <c r="CA90" i="3"/>
  <c r="BU91" i="3"/>
  <c r="BV91" i="3"/>
  <c r="BW91" i="3"/>
  <c r="BX91" i="3"/>
  <c r="BY91" i="3"/>
  <c r="BZ91" i="3"/>
  <c r="CA91" i="3"/>
  <c r="BT92" i="3"/>
  <c r="BU92" i="3"/>
  <c r="BV92" i="3"/>
  <c r="BX92" i="3"/>
  <c r="BY92" i="3"/>
  <c r="BZ92" i="3"/>
  <c r="CA92" i="3"/>
  <c r="BT93" i="3"/>
  <c r="BU93" i="3"/>
  <c r="BV93" i="3"/>
  <c r="BX93" i="3"/>
  <c r="BY93" i="3"/>
  <c r="BZ93" i="3"/>
  <c r="CA93" i="3"/>
  <c r="BT94" i="3"/>
  <c r="BU94" i="3"/>
  <c r="BV94" i="3"/>
  <c r="BW94" i="3"/>
  <c r="BX94" i="3"/>
  <c r="BY94" i="3"/>
  <c r="BZ94" i="3"/>
  <c r="CA94" i="3"/>
  <c r="BT95" i="3"/>
  <c r="BU95" i="3"/>
  <c r="BV95" i="3"/>
  <c r="BW95" i="3"/>
  <c r="BX95" i="3"/>
  <c r="BY95" i="3"/>
  <c r="BZ95" i="3"/>
  <c r="CA95" i="3"/>
  <c r="BT96" i="3"/>
  <c r="BU96" i="3"/>
  <c r="BV96" i="3"/>
  <c r="BW96" i="3"/>
  <c r="BX96" i="3"/>
  <c r="BY96" i="3"/>
  <c r="BZ96" i="3"/>
  <c r="CA96" i="3"/>
  <c r="BT97" i="3"/>
  <c r="BV97" i="3"/>
  <c r="BW97" i="3"/>
  <c r="BX97" i="3"/>
  <c r="BY97" i="3"/>
  <c r="BZ97" i="3"/>
  <c r="CA97" i="3"/>
  <c r="BT98" i="3"/>
  <c r="BV98" i="3"/>
  <c r="BW98" i="3"/>
  <c r="BX98" i="3"/>
  <c r="BY98" i="3"/>
  <c r="BZ98" i="3"/>
  <c r="CA98" i="3"/>
  <c r="BT99" i="3"/>
  <c r="BV99" i="3"/>
  <c r="BW99" i="3"/>
  <c r="BX99" i="3"/>
  <c r="BY99" i="3"/>
  <c r="BZ99" i="3"/>
  <c r="CA99" i="3"/>
  <c r="BT100" i="3"/>
  <c r="BW100" i="3"/>
  <c r="BX100" i="3"/>
  <c r="BY100" i="3"/>
  <c r="BZ100" i="3"/>
  <c r="CA100" i="3"/>
  <c r="BV101" i="3"/>
  <c r="BW101" i="3"/>
  <c r="BX101" i="3"/>
  <c r="BY101" i="3"/>
  <c r="BZ101" i="3"/>
  <c r="CA101" i="3"/>
  <c r="BT102" i="3"/>
  <c r="BU102" i="3"/>
  <c r="BV102" i="3"/>
  <c r="BW102" i="3"/>
  <c r="BX102" i="3"/>
  <c r="BY102" i="3"/>
  <c r="BZ102" i="3"/>
  <c r="CA102" i="3"/>
  <c r="BT103" i="3"/>
  <c r="BV103" i="3"/>
  <c r="BW103" i="3"/>
  <c r="BX103" i="3"/>
  <c r="BY103" i="3"/>
  <c r="BZ103" i="3"/>
  <c r="CA103" i="3"/>
  <c r="BT104" i="3"/>
  <c r="BV104" i="3"/>
  <c r="BW104" i="3"/>
  <c r="BX104" i="3"/>
  <c r="BY104" i="3"/>
  <c r="BZ104" i="3"/>
  <c r="CA104" i="3"/>
  <c r="BT105" i="3"/>
  <c r="BU105" i="3"/>
  <c r="BV105" i="3"/>
  <c r="BW105" i="3"/>
  <c r="BX105" i="3"/>
  <c r="BY105" i="3"/>
  <c r="BZ105" i="3"/>
  <c r="CA105" i="3"/>
  <c r="BT106" i="3"/>
  <c r="BU106" i="3"/>
  <c r="BV106" i="3"/>
  <c r="BW106" i="3"/>
  <c r="BX106" i="3"/>
  <c r="BY106" i="3"/>
  <c r="BZ106" i="3"/>
  <c r="CA106" i="3"/>
  <c r="BT107" i="3"/>
  <c r="BV107" i="3"/>
  <c r="BW107" i="3"/>
  <c r="BX107" i="3"/>
  <c r="BY107" i="3"/>
  <c r="BZ107" i="3"/>
  <c r="CA107" i="3"/>
  <c r="BT108" i="3"/>
  <c r="BU108" i="3"/>
  <c r="BV108" i="3"/>
  <c r="BW108" i="3"/>
  <c r="BX108" i="3"/>
  <c r="BY108" i="3"/>
  <c r="BZ108" i="3"/>
  <c r="CA108" i="3"/>
  <c r="BT109" i="3"/>
  <c r="BU109" i="3"/>
  <c r="BV109" i="3"/>
  <c r="BW109" i="3"/>
  <c r="BX109" i="3"/>
  <c r="BY109" i="3"/>
  <c r="BZ109" i="3"/>
  <c r="CA109" i="3"/>
  <c r="BT110" i="3"/>
  <c r="BU110" i="3"/>
  <c r="BV110" i="3"/>
  <c r="BY110" i="3"/>
  <c r="BZ110" i="3"/>
  <c r="CA110" i="3"/>
  <c r="BT111" i="3"/>
  <c r="BU111" i="3"/>
  <c r="BV111" i="3"/>
  <c r="BW111" i="3"/>
  <c r="BX111" i="3"/>
  <c r="BY111" i="3"/>
  <c r="BZ111" i="3"/>
  <c r="CA111" i="3"/>
  <c r="BU112" i="3"/>
  <c r="BV112" i="3"/>
  <c r="BW112" i="3"/>
  <c r="BX112" i="3"/>
  <c r="BY112" i="3"/>
  <c r="BZ112" i="3"/>
  <c r="CA112" i="3"/>
  <c r="BU113" i="3"/>
  <c r="BV113" i="3"/>
  <c r="BW113" i="3"/>
  <c r="BX113" i="3"/>
  <c r="BY113" i="3"/>
  <c r="BZ113" i="3"/>
  <c r="CA113" i="3"/>
  <c r="BU114" i="3"/>
  <c r="BV114" i="3"/>
  <c r="BW114" i="3"/>
  <c r="BX114" i="3"/>
  <c r="BY114" i="3"/>
  <c r="BZ114" i="3"/>
  <c r="CA114" i="3"/>
  <c r="BU115" i="3"/>
  <c r="BV115" i="3"/>
  <c r="BW115" i="3"/>
  <c r="BX115" i="3"/>
  <c r="BY115" i="3"/>
  <c r="BZ115" i="3"/>
  <c r="CA115" i="3"/>
  <c r="BV116" i="3"/>
  <c r="BW116" i="3"/>
  <c r="BX116" i="3"/>
  <c r="BY116" i="3"/>
  <c r="BZ116" i="3"/>
  <c r="CA116" i="3"/>
  <c r="BT117" i="3"/>
  <c r="BU117" i="3"/>
  <c r="BV117" i="3"/>
  <c r="BW117" i="3"/>
  <c r="BX117" i="3"/>
  <c r="BY117" i="3"/>
  <c r="BZ117" i="3"/>
  <c r="CA117" i="3"/>
  <c r="BT118" i="3"/>
  <c r="BU118" i="3"/>
  <c r="BV118" i="3"/>
  <c r="BW118" i="3"/>
  <c r="BY118" i="3"/>
  <c r="BZ118" i="3"/>
  <c r="CA118" i="3"/>
  <c r="BT119" i="3"/>
  <c r="BU119" i="3"/>
  <c r="BV119" i="3"/>
  <c r="BW119" i="3"/>
  <c r="BX119" i="3"/>
  <c r="BY119" i="3"/>
  <c r="BZ119" i="3"/>
  <c r="CA119" i="3"/>
  <c r="BT120" i="3"/>
  <c r="BU120" i="3"/>
  <c r="BV120" i="3"/>
  <c r="BW120" i="3"/>
  <c r="BX120" i="3"/>
  <c r="BY120" i="3"/>
  <c r="BZ120" i="3"/>
  <c r="CA120" i="3"/>
  <c r="BU121" i="3"/>
  <c r="BV121" i="3"/>
  <c r="BW121" i="3"/>
  <c r="BX121" i="3"/>
  <c r="BY121" i="3"/>
  <c r="BZ121" i="3"/>
  <c r="CA121" i="3"/>
  <c r="BT122" i="3"/>
  <c r="BV122" i="3"/>
  <c r="BW122" i="3"/>
  <c r="BX122" i="3"/>
  <c r="BY122" i="3"/>
  <c r="BZ122" i="3"/>
  <c r="CA122" i="3"/>
  <c r="BU123" i="3"/>
  <c r="BV123" i="3"/>
  <c r="BW123" i="3"/>
  <c r="BX123" i="3"/>
  <c r="BY123" i="3"/>
  <c r="BZ123" i="3"/>
  <c r="CA123" i="3"/>
  <c r="BU124" i="3"/>
  <c r="BV124" i="3"/>
  <c r="BW124" i="3"/>
  <c r="BX124" i="3"/>
  <c r="BY124" i="3"/>
  <c r="BZ124" i="3"/>
  <c r="CA124" i="3"/>
  <c r="BT125" i="3"/>
  <c r="BU125" i="3"/>
  <c r="BV125" i="3"/>
  <c r="BW125" i="3"/>
  <c r="BX125" i="3"/>
  <c r="BY125" i="3"/>
  <c r="BZ125" i="3"/>
  <c r="CA125" i="3"/>
  <c r="BT126" i="3"/>
  <c r="BU126" i="3"/>
  <c r="BV126" i="3"/>
  <c r="BW126" i="3"/>
  <c r="BX126" i="3"/>
  <c r="BY126" i="3"/>
  <c r="BZ126" i="3"/>
  <c r="CA126" i="3"/>
  <c r="BT127" i="3"/>
  <c r="BV127" i="3"/>
  <c r="BX127" i="3"/>
  <c r="BY127" i="3"/>
  <c r="BZ127" i="3"/>
  <c r="CA127" i="3"/>
  <c r="BT128" i="3"/>
  <c r="BU128" i="3"/>
  <c r="BV128" i="3"/>
  <c r="BW128" i="3"/>
  <c r="BX128" i="3"/>
  <c r="BY128" i="3"/>
  <c r="BZ128" i="3"/>
  <c r="CA128" i="3"/>
  <c r="BT129" i="3"/>
  <c r="BU129" i="3"/>
  <c r="BV129" i="3"/>
  <c r="BX129" i="3"/>
  <c r="BY129" i="3"/>
  <c r="BZ129" i="3"/>
  <c r="CA129" i="3"/>
  <c r="BT130" i="3"/>
  <c r="BU130" i="3"/>
  <c r="BV130" i="3"/>
  <c r="BW130" i="3"/>
  <c r="BX130" i="3"/>
  <c r="BY130" i="3"/>
  <c r="BZ130" i="3"/>
  <c r="CA130" i="3"/>
  <c r="BT131" i="3"/>
  <c r="BU131" i="3"/>
  <c r="BV131" i="3"/>
  <c r="BW131" i="3"/>
  <c r="BX131" i="3"/>
  <c r="BY131" i="3"/>
  <c r="BZ131" i="3"/>
  <c r="CA131" i="3"/>
  <c r="BT132" i="3"/>
  <c r="BU132" i="3"/>
  <c r="BV132" i="3"/>
  <c r="BW132" i="3"/>
  <c r="BX132" i="3"/>
  <c r="BY132" i="3"/>
  <c r="BZ132" i="3"/>
  <c r="CA132" i="3"/>
  <c r="BT133" i="3"/>
  <c r="BU133" i="3"/>
  <c r="BV133" i="3"/>
  <c r="BW133" i="3"/>
  <c r="BX133" i="3"/>
  <c r="BY133" i="3"/>
  <c r="BZ133" i="3"/>
  <c r="CA133" i="3"/>
  <c r="BT134" i="3"/>
  <c r="BV134" i="3"/>
  <c r="BW134" i="3"/>
  <c r="BX134" i="3"/>
  <c r="BY134" i="3"/>
  <c r="BZ134" i="3"/>
  <c r="CA134" i="3"/>
  <c r="BU135" i="3"/>
  <c r="BV135" i="3"/>
  <c r="BW135" i="3"/>
  <c r="BX135" i="3"/>
  <c r="BY135" i="3"/>
  <c r="BZ135" i="3"/>
  <c r="CA135" i="3"/>
  <c r="BT136" i="3"/>
  <c r="BV136" i="3"/>
  <c r="BW136" i="3"/>
  <c r="BX136" i="3"/>
  <c r="BY136" i="3"/>
  <c r="BZ136" i="3"/>
  <c r="CA136" i="3"/>
  <c r="BT137" i="3"/>
  <c r="BU137" i="3"/>
  <c r="BV137" i="3"/>
  <c r="BW137" i="3"/>
  <c r="BX137" i="3"/>
  <c r="BY137" i="3"/>
  <c r="BZ137" i="3"/>
  <c r="CA137" i="3"/>
  <c r="BT138" i="3"/>
  <c r="BV138" i="3"/>
  <c r="BW138" i="3"/>
  <c r="BX138" i="3"/>
  <c r="BY138" i="3"/>
  <c r="BZ138" i="3"/>
  <c r="CA138" i="3"/>
  <c r="BT139" i="3"/>
  <c r="BU139" i="3"/>
  <c r="BV139" i="3"/>
  <c r="BW139" i="3"/>
  <c r="BX139" i="3"/>
  <c r="BY139" i="3"/>
  <c r="BZ139" i="3"/>
  <c r="CA139" i="3"/>
  <c r="BT140" i="3"/>
  <c r="BU140" i="3"/>
  <c r="BV140" i="3"/>
  <c r="BW140" i="3"/>
  <c r="BX140" i="3"/>
  <c r="BY140" i="3"/>
  <c r="BZ140" i="3"/>
  <c r="CA140" i="3"/>
  <c r="BT141" i="3"/>
  <c r="BU141" i="3"/>
  <c r="BW141" i="3"/>
  <c r="BX141" i="3"/>
  <c r="BY141" i="3"/>
  <c r="BZ141" i="3"/>
  <c r="CA141" i="3"/>
  <c r="BT142" i="3"/>
  <c r="BU142" i="3"/>
  <c r="BV142" i="3"/>
  <c r="BW142" i="3"/>
  <c r="BX142" i="3"/>
  <c r="BY142" i="3"/>
  <c r="BZ142" i="3"/>
  <c r="CA142" i="3"/>
  <c r="BT143" i="3"/>
  <c r="BU143" i="3"/>
  <c r="BV143" i="3"/>
  <c r="BW143" i="3"/>
  <c r="BX143" i="3"/>
  <c r="BY143" i="3"/>
  <c r="BZ143" i="3"/>
  <c r="CA143" i="3"/>
  <c r="BT144" i="3"/>
  <c r="BU144" i="3"/>
  <c r="BV144" i="3"/>
  <c r="BW144" i="3"/>
  <c r="BX144" i="3"/>
  <c r="BY144" i="3"/>
  <c r="BZ144" i="3"/>
  <c r="CA144" i="3"/>
  <c r="BU145" i="3"/>
  <c r="BV145" i="3"/>
  <c r="BW145" i="3"/>
  <c r="BX145" i="3"/>
  <c r="BY145" i="3"/>
  <c r="BZ145" i="3"/>
  <c r="CA145" i="3"/>
  <c r="BU146" i="3"/>
  <c r="BW146" i="3"/>
  <c r="BX146" i="3"/>
  <c r="BY146" i="3"/>
  <c r="BZ146" i="3"/>
  <c r="CA146" i="3"/>
  <c r="BT147" i="3"/>
  <c r="BU147" i="3"/>
  <c r="BV147" i="3"/>
  <c r="BW147" i="3"/>
  <c r="BX147" i="3"/>
  <c r="BY147" i="3"/>
  <c r="BZ147" i="3"/>
  <c r="CA147" i="3"/>
  <c r="BT148" i="3"/>
  <c r="BU148" i="3"/>
  <c r="BV148" i="3"/>
  <c r="BW148" i="3"/>
  <c r="BX148" i="3"/>
  <c r="BY148" i="3"/>
  <c r="BZ148" i="3"/>
  <c r="CA148" i="3"/>
  <c r="BT149" i="3"/>
  <c r="BU149" i="3"/>
  <c r="BV149" i="3"/>
  <c r="BW149" i="3"/>
  <c r="BX149" i="3"/>
  <c r="BY149" i="3"/>
  <c r="BZ149" i="3"/>
  <c r="CA149" i="3"/>
  <c r="BT150" i="3"/>
  <c r="BU150" i="3"/>
  <c r="BV150" i="3"/>
  <c r="BW150" i="3"/>
  <c r="BX150" i="3"/>
  <c r="BY150" i="3"/>
  <c r="BZ150" i="3"/>
  <c r="CA150" i="3"/>
  <c r="BT151" i="3"/>
  <c r="BV151" i="3"/>
  <c r="BW151" i="3"/>
  <c r="BX151" i="3"/>
  <c r="BY151" i="3"/>
  <c r="BZ151" i="3"/>
  <c r="CA151" i="3"/>
  <c r="BT152" i="3"/>
  <c r="BU152" i="3"/>
  <c r="BV152" i="3"/>
  <c r="BW152" i="3"/>
  <c r="BX152" i="3"/>
  <c r="BY152" i="3"/>
  <c r="BZ152" i="3"/>
  <c r="CA152" i="3"/>
  <c r="BT153" i="3"/>
  <c r="BU153" i="3"/>
  <c r="BV153" i="3"/>
  <c r="BW153" i="3"/>
  <c r="BY153" i="3"/>
  <c r="BZ153" i="3"/>
  <c r="CA153" i="3"/>
  <c r="BT154" i="3"/>
  <c r="BU154" i="3"/>
  <c r="BV154" i="3"/>
  <c r="BX154" i="3"/>
  <c r="BY154" i="3"/>
  <c r="BZ154" i="3"/>
  <c r="CA154" i="3"/>
  <c r="BT155" i="3"/>
  <c r="BU155" i="3"/>
  <c r="BV155" i="3"/>
  <c r="BW155" i="3"/>
  <c r="BX155" i="3"/>
  <c r="BY155" i="3"/>
  <c r="BZ155" i="3"/>
  <c r="CA155" i="3"/>
  <c r="BT156" i="3"/>
  <c r="BU156" i="3"/>
  <c r="BV156" i="3"/>
  <c r="BW156" i="3"/>
  <c r="BX156" i="3"/>
  <c r="BY156" i="3"/>
  <c r="BZ156" i="3"/>
  <c r="CA156" i="3"/>
  <c r="BT157" i="3"/>
  <c r="BU157" i="3"/>
  <c r="BV157" i="3"/>
  <c r="BW157" i="3"/>
  <c r="BX157" i="3"/>
  <c r="BY157" i="3"/>
  <c r="BZ157" i="3"/>
  <c r="CA157" i="3"/>
  <c r="BT158" i="3"/>
  <c r="BU158" i="3"/>
  <c r="BV158" i="3"/>
  <c r="BX158" i="3"/>
  <c r="BY158" i="3"/>
  <c r="BZ158" i="3"/>
  <c r="CA158" i="3"/>
  <c r="BT159" i="3"/>
  <c r="BU159" i="3"/>
  <c r="BV159" i="3"/>
  <c r="BW159" i="3"/>
  <c r="BX159" i="3"/>
  <c r="BY159" i="3"/>
  <c r="BZ159" i="3"/>
  <c r="CA159" i="3"/>
  <c r="BT160" i="3"/>
  <c r="BU160" i="3"/>
  <c r="BV160" i="3"/>
  <c r="BW160" i="3"/>
  <c r="BX160" i="3"/>
  <c r="BY160" i="3"/>
  <c r="BZ160" i="3"/>
  <c r="CA160" i="3"/>
  <c r="BT161" i="3"/>
  <c r="BU161" i="3"/>
  <c r="BV161" i="3"/>
  <c r="BX161" i="3"/>
  <c r="BY161" i="3"/>
  <c r="BZ161" i="3"/>
  <c r="CA161" i="3"/>
  <c r="BT162" i="3"/>
  <c r="BU162" i="3"/>
  <c r="BV162" i="3"/>
  <c r="BW162" i="3"/>
  <c r="BX162" i="3"/>
  <c r="BY162" i="3"/>
  <c r="BZ162" i="3"/>
  <c r="CA162" i="3"/>
  <c r="BT163" i="3"/>
  <c r="BU163" i="3"/>
  <c r="BV163" i="3"/>
  <c r="BW163" i="3"/>
  <c r="BX163" i="3"/>
  <c r="BY163" i="3"/>
  <c r="BZ163" i="3"/>
  <c r="CA163" i="3"/>
  <c r="BT164" i="3"/>
  <c r="BV164" i="3"/>
  <c r="BW164" i="3"/>
  <c r="BX164" i="3"/>
  <c r="BY164" i="3"/>
  <c r="BZ164" i="3"/>
  <c r="CA164" i="3"/>
  <c r="BT165" i="3"/>
  <c r="BU165" i="3"/>
  <c r="BV165" i="3"/>
  <c r="BW165" i="3"/>
  <c r="BX165" i="3"/>
  <c r="BY165" i="3"/>
  <c r="BZ165" i="3"/>
  <c r="CA165" i="3"/>
  <c r="BT166" i="3"/>
  <c r="BU166" i="3"/>
  <c r="BV166" i="3"/>
  <c r="BW166" i="3"/>
  <c r="BX166" i="3"/>
  <c r="BY166" i="3"/>
  <c r="BZ166" i="3"/>
  <c r="CA166" i="3"/>
  <c r="BT167" i="3"/>
  <c r="BU167" i="3"/>
  <c r="BV167" i="3"/>
  <c r="BW167" i="3"/>
  <c r="BX167" i="3"/>
  <c r="BY167" i="3"/>
  <c r="BZ167" i="3"/>
  <c r="CA167" i="3"/>
  <c r="BV168" i="3"/>
  <c r="BW168" i="3"/>
  <c r="BX168" i="3"/>
  <c r="BY168" i="3"/>
  <c r="BZ168" i="3"/>
  <c r="CA168" i="3"/>
  <c r="BU169" i="3"/>
  <c r="BV169" i="3"/>
  <c r="BW169" i="3"/>
  <c r="BX169" i="3"/>
  <c r="BY169" i="3"/>
  <c r="BZ169" i="3"/>
  <c r="CA169" i="3"/>
  <c r="BU170" i="3"/>
  <c r="BV170" i="3"/>
  <c r="BW170" i="3"/>
  <c r="BY170" i="3"/>
  <c r="BZ170" i="3"/>
  <c r="CA170" i="3"/>
  <c r="BT171" i="3"/>
  <c r="BV171" i="3"/>
  <c r="BW171" i="3"/>
  <c r="BX171" i="3"/>
  <c r="BY171" i="3"/>
  <c r="BZ171" i="3"/>
  <c r="CA171" i="3"/>
  <c r="BU172" i="3"/>
  <c r="BV172" i="3"/>
  <c r="BW172" i="3"/>
  <c r="BX172" i="3"/>
  <c r="BY172" i="3"/>
  <c r="BZ172" i="3"/>
  <c r="CA172" i="3"/>
  <c r="BT173" i="3"/>
  <c r="BU173" i="3"/>
  <c r="BV173" i="3"/>
  <c r="BX173" i="3"/>
  <c r="BY173" i="3"/>
  <c r="BZ173" i="3"/>
  <c r="CA173" i="3"/>
  <c r="BT174" i="3"/>
  <c r="BU174" i="3"/>
  <c r="BV174" i="3"/>
  <c r="BW174" i="3"/>
  <c r="BX174" i="3"/>
  <c r="BY174" i="3"/>
  <c r="BZ174" i="3"/>
  <c r="CA174" i="3"/>
  <c r="BT175" i="3"/>
  <c r="BU175" i="3"/>
  <c r="BV175" i="3"/>
  <c r="BW175" i="3"/>
  <c r="BY175" i="3"/>
  <c r="BZ175" i="3"/>
  <c r="CA175" i="3"/>
  <c r="BT176" i="3"/>
  <c r="BV176" i="3"/>
  <c r="BW176" i="3"/>
  <c r="BX176" i="3"/>
  <c r="BY176" i="3"/>
  <c r="BZ176" i="3"/>
  <c r="CA176" i="3"/>
  <c r="BT177" i="3"/>
  <c r="BU177" i="3"/>
  <c r="BV177" i="3"/>
  <c r="BW177" i="3"/>
  <c r="BX177" i="3"/>
  <c r="BY177" i="3"/>
  <c r="BZ177" i="3"/>
  <c r="CA177" i="3"/>
  <c r="BT178" i="3"/>
  <c r="BU178" i="3"/>
  <c r="BV178" i="3"/>
  <c r="BW178" i="3"/>
  <c r="BX178" i="3"/>
  <c r="BY178" i="3"/>
  <c r="BZ178" i="3"/>
  <c r="CA178" i="3"/>
  <c r="BT179" i="3"/>
  <c r="BU179" i="3"/>
  <c r="BV179" i="3"/>
  <c r="BX179" i="3"/>
  <c r="BY179" i="3"/>
  <c r="BZ179" i="3"/>
  <c r="CA179" i="3"/>
  <c r="BT180" i="3"/>
  <c r="BU180" i="3"/>
  <c r="BV180" i="3"/>
  <c r="BW180" i="3"/>
  <c r="BX180" i="3"/>
  <c r="BY180" i="3"/>
  <c r="BZ180" i="3"/>
  <c r="CA180" i="3"/>
  <c r="BT181" i="3"/>
  <c r="BV181" i="3"/>
  <c r="BW181" i="3"/>
  <c r="BX181" i="3"/>
  <c r="BY181" i="3"/>
  <c r="BZ181" i="3"/>
  <c r="CA181" i="3"/>
  <c r="BT182" i="3"/>
  <c r="BV182" i="3"/>
  <c r="BW182" i="3"/>
  <c r="BX182" i="3"/>
  <c r="BY182" i="3"/>
  <c r="BZ182" i="3"/>
  <c r="CA182" i="3"/>
  <c r="BT183" i="3"/>
  <c r="BU183" i="3"/>
  <c r="BW183" i="3"/>
  <c r="BX183" i="3"/>
  <c r="BY183" i="3"/>
  <c r="BZ183" i="3"/>
  <c r="CA183" i="3"/>
  <c r="BT184" i="3"/>
  <c r="BU184" i="3"/>
  <c r="BV184" i="3"/>
  <c r="BW184" i="3"/>
  <c r="BX184" i="3"/>
  <c r="BY184" i="3"/>
  <c r="BZ184" i="3"/>
  <c r="CA184" i="3"/>
  <c r="BT185" i="3"/>
  <c r="BU185" i="3"/>
  <c r="BV185" i="3"/>
  <c r="BX185" i="3"/>
  <c r="BY185" i="3"/>
  <c r="BZ185" i="3"/>
  <c r="CA185" i="3"/>
  <c r="BT186" i="3"/>
  <c r="BV186" i="3"/>
  <c r="BW186" i="3"/>
  <c r="BX186" i="3"/>
  <c r="BY186" i="3"/>
  <c r="BZ186" i="3"/>
  <c r="CA186" i="3"/>
  <c r="BT187" i="3"/>
  <c r="BU187" i="3"/>
  <c r="BV187" i="3"/>
  <c r="BW187" i="3"/>
  <c r="BX187" i="3"/>
  <c r="BY187" i="3"/>
  <c r="BZ187" i="3"/>
  <c r="CA187" i="3"/>
  <c r="BT188" i="3"/>
  <c r="BV188" i="3"/>
  <c r="BW188" i="3"/>
  <c r="BY188" i="3"/>
  <c r="BZ188" i="3"/>
  <c r="CA188" i="3"/>
  <c r="BT189" i="3"/>
  <c r="BU189" i="3"/>
  <c r="BV189" i="3"/>
  <c r="BW189" i="3"/>
  <c r="BX189" i="3"/>
  <c r="BY189" i="3"/>
  <c r="BZ189" i="3"/>
  <c r="CA189" i="3"/>
  <c r="BT190" i="3"/>
  <c r="BU190" i="3"/>
  <c r="BV190" i="3"/>
  <c r="BW190" i="3"/>
  <c r="BX190" i="3"/>
  <c r="BY190" i="3"/>
  <c r="BZ190" i="3"/>
  <c r="CA190" i="3"/>
  <c r="BT191" i="3"/>
  <c r="BU191" i="3"/>
  <c r="BV191" i="3"/>
  <c r="BW191" i="3"/>
  <c r="BX191" i="3"/>
  <c r="BY191" i="3"/>
  <c r="BZ191" i="3"/>
  <c r="CA191" i="3"/>
  <c r="BT192" i="3"/>
  <c r="BU192" i="3"/>
  <c r="BV192" i="3"/>
  <c r="BW192" i="3"/>
  <c r="BX192" i="3"/>
  <c r="BY192" i="3"/>
  <c r="BZ192" i="3"/>
  <c r="CA192" i="3"/>
  <c r="BT193" i="3"/>
  <c r="BU193" i="3"/>
  <c r="BV193" i="3"/>
  <c r="BW193" i="3"/>
  <c r="BX193" i="3"/>
  <c r="BY193" i="3"/>
  <c r="BZ193" i="3"/>
  <c r="CA193" i="3"/>
  <c r="BT194" i="3"/>
  <c r="BU194" i="3"/>
  <c r="BV194" i="3"/>
  <c r="BW194" i="3"/>
  <c r="BY194" i="3"/>
  <c r="BZ194" i="3"/>
  <c r="CA194" i="3"/>
  <c r="BT195" i="3"/>
  <c r="BV195" i="3"/>
  <c r="BW195" i="3"/>
  <c r="BX195" i="3"/>
  <c r="BY195" i="3"/>
  <c r="BZ195" i="3"/>
  <c r="CA195" i="3"/>
  <c r="BT196" i="3"/>
  <c r="BU196" i="3"/>
  <c r="BV196" i="3"/>
  <c r="BW196" i="3"/>
  <c r="BX196" i="3"/>
  <c r="BY196" i="3"/>
  <c r="BZ196" i="3"/>
  <c r="CA196" i="3"/>
  <c r="BT197" i="3"/>
  <c r="BU197" i="3"/>
  <c r="BV197" i="3"/>
  <c r="BW197" i="3"/>
  <c r="BX197" i="3"/>
  <c r="BY197" i="3"/>
  <c r="BZ197" i="3"/>
  <c r="CA197" i="3"/>
  <c r="BT198" i="3"/>
  <c r="BU198" i="3"/>
  <c r="BV198" i="3"/>
  <c r="BW198" i="3"/>
  <c r="BX198" i="3"/>
  <c r="BY198" i="3"/>
  <c r="BZ198" i="3"/>
  <c r="CA198" i="3"/>
  <c r="BT199" i="3"/>
  <c r="BU199" i="3"/>
  <c r="BV199" i="3"/>
  <c r="BW199" i="3"/>
  <c r="BX199" i="3"/>
  <c r="BY199" i="3"/>
  <c r="BZ199" i="3"/>
  <c r="CA199" i="3"/>
  <c r="BT200" i="3"/>
  <c r="BV200" i="3"/>
  <c r="BX200" i="3"/>
  <c r="BY200" i="3"/>
  <c r="BZ200" i="3"/>
  <c r="CA200" i="3"/>
  <c r="BT201" i="3"/>
  <c r="BU201" i="3"/>
  <c r="BV201" i="3"/>
  <c r="BW201" i="3"/>
  <c r="BX201" i="3"/>
  <c r="BY201" i="3"/>
  <c r="BZ201" i="3"/>
  <c r="CA201" i="3"/>
  <c r="BT202" i="3"/>
  <c r="BU202" i="3"/>
  <c r="BV202" i="3"/>
  <c r="BW202" i="3"/>
  <c r="BX202" i="3"/>
  <c r="BY202" i="3"/>
  <c r="BZ202" i="3"/>
  <c r="CA202" i="3"/>
  <c r="BT203" i="3"/>
  <c r="BU203" i="3"/>
  <c r="BV203" i="3"/>
  <c r="BW203" i="3"/>
  <c r="BX203" i="3"/>
  <c r="BY203" i="3"/>
  <c r="BZ203" i="3"/>
  <c r="CA203" i="3"/>
  <c r="BT204" i="3"/>
  <c r="BU204" i="3"/>
  <c r="BV204" i="3"/>
  <c r="BW204" i="3"/>
  <c r="BX204" i="3"/>
  <c r="BY204" i="3"/>
  <c r="BZ204" i="3"/>
  <c r="CA204" i="3"/>
  <c r="BT205" i="3"/>
  <c r="BU205" i="3"/>
  <c r="BV205" i="3"/>
  <c r="BX205" i="3"/>
  <c r="BY205" i="3"/>
  <c r="BZ205" i="3"/>
  <c r="CA205" i="3"/>
  <c r="BT206" i="3"/>
  <c r="BU206" i="3"/>
  <c r="BV206" i="3"/>
  <c r="BW206" i="3"/>
  <c r="BY206" i="3"/>
  <c r="BZ206" i="3"/>
  <c r="CA206" i="3"/>
  <c r="BT207" i="3"/>
  <c r="BU207" i="3"/>
  <c r="BV207" i="3"/>
  <c r="BW207" i="3"/>
  <c r="BX207" i="3"/>
  <c r="BY207" i="3"/>
  <c r="BZ207" i="3"/>
  <c r="CA207" i="3"/>
  <c r="BT208" i="3"/>
  <c r="BU208" i="3"/>
  <c r="BV208" i="3"/>
  <c r="BW208" i="3"/>
  <c r="BX208" i="3"/>
  <c r="BY208" i="3"/>
  <c r="BZ208" i="3"/>
  <c r="CA208" i="3"/>
  <c r="BT209" i="3"/>
  <c r="BU209" i="3"/>
  <c r="BV209" i="3"/>
  <c r="BW209" i="3"/>
  <c r="BX209" i="3"/>
  <c r="BY209" i="3"/>
  <c r="BZ209" i="3"/>
  <c r="CA209" i="3"/>
  <c r="BT210" i="3"/>
  <c r="BU210" i="3"/>
  <c r="BV210" i="3"/>
  <c r="BW210" i="3"/>
  <c r="BX210" i="3"/>
  <c r="BY210" i="3"/>
  <c r="BZ210" i="3"/>
  <c r="CA210" i="3"/>
  <c r="BT211" i="3"/>
  <c r="BV211" i="3"/>
  <c r="BW211" i="3"/>
  <c r="BX211" i="3"/>
  <c r="BY211" i="3"/>
  <c r="BZ211" i="3"/>
  <c r="CA211" i="3"/>
  <c r="BT212" i="3"/>
  <c r="BU212" i="3"/>
  <c r="BV212" i="3"/>
  <c r="BW212" i="3"/>
  <c r="BX212" i="3"/>
  <c r="BY212" i="3"/>
  <c r="BZ212" i="3"/>
  <c r="CA212" i="3"/>
  <c r="BT213" i="3"/>
  <c r="BU213" i="3"/>
  <c r="BV213" i="3"/>
  <c r="BW213" i="3"/>
  <c r="BX213" i="3"/>
  <c r="BY213" i="3"/>
  <c r="BZ213" i="3"/>
  <c r="CA213" i="3"/>
  <c r="BT214" i="3"/>
  <c r="BU214" i="3"/>
  <c r="BV214" i="3"/>
  <c r="BW214" i="3"/>
  <c r="BX214" i="3"/>
  <c r="BY214" i="3"/>
  <c r="BZ214" i="3"/>
  <c r="CA214" i="3"/>
  <c r="BT215" i="3"/>
  <c r="BU215" i="3"/>
  <c r="BV215" i="3"/>
  <c r="BW215" i="3"/>
  <c r="BX215" i="3"/>
  <c r="BY215" i="3"/>
  <c r="BZ215" i="3"/>
  <c r="CA215" i="3"/>
  <c r="BT216" i="3"/>
  <c r="BU216" i="3"/>
  <c r="BV216" i="3"/>
  <c r="BW216" i="3"/>
  <c r="BX216" i="3"/>
  <c r="BY216" i="3"/>
  <c r="BZ216" i="3"/>
  <c r="CA216" i="3"/>
  <c r="BT217" i="3"/>
  <c r="BV217" i="3"/>
  <c r="BW217" i="3"/>
  <c r="BX217" i="3"/>
  <c r="BY217" i="3"/>
  <c r="BZ217" i="3"/>
  <c r="CA217" i="3"/>
  <c r="BT218" i="3"/>
  <c r="BU218" i="3"/>
  <c r="BV218" i="3"/>
  <c r="BW218" i="3"/>
  <c r="BX218" i="3"/>
  <c r="BY218" i="3"/>
  <c r="BZ218" i="3"/>
  <c r="CA218" i="3"/>
  <c r="BT219" i="3"/>
  <c r="BV219" i="3"/>
  <c r="BW219" i="3"/>
  <c r="BX219" i="3"/>
  <c r="BY219" i="3"/>
  <c r="BZ219" i="3"/>
  <c r="CA219" i="3"/>
  <c r="BV220" i="3"/>
  <c r="BW220" i="3"/>
  <c r="BX220" i="3"/>
  <c r="BY220" i="3"/>
  <c r="BZ220" i="3"/>
  <c r="CA220" i="3"/>
  <c r="BU221" i="3"/>
  <c r="BV221" i="3"/>
  <c r="BW221" i="3"/>
  <c r="BX221" i="3"/>
  <c r="BY221" i="3"/>
  <c r="BZ221" i="3"/>
  <c r="CA221" i="3"/>
  <c r="BV222" i="3"/>
  <c r="BW222" i="3"/>
  <c r="BX222" i="3"/>
  <c r="BY222" i="3"/>
  <c r="BZ222" i="3"/>
  <c r="CA222" i="3"/>
  <c r="BU223" i="3"/>
  <c r="BV223" i="3"/>
  <c r="BW223" i="3"/>
  <c r="BX223" i="3"/>
  <c r="BY223" i="3"/>
  <c r="BZ223" i="3"/>
  <c r="CA223" i="3"/>
  <c r="BT224" i="3"/>
  <c r="BV224" i="3"/>
  <c r="BW224" i="3"/>
  <c r="BX224" i="3"/>
  <c r="BY224" i="3"/>
  <c r="BZ224" i="3"/>
  <c r="CA224" i="3"/>
  <c r="BU225" i="3"/>
  <c r="BV225" i="3"/>
  <c r="BW225" i="3"/>
  <c r="BX225" i="3"/>
  <c r="BY225" i="3"/>
  <c r="BZ225" i="3"/>
  <c r="CA225" i="3"/>
  <c r="BT226" i="3"/>
  <c r="BV226" i="3"/>
  <c r="BW226" i="3"/>
  <c r="BX226" i="3"/>
  <c r="BY226" i="3"/>
  <c r="BZ226" i="3"/>
  <c r="CA226" i="3"/>
  <c r="BT227" i="3"/>
  <c r="BU227" i="3"/>
  <c r="BV227" i="3"/>
  <c r="BW227" i="3"/>
  <c r="BX227" i="3"/>
  <c r="BY227" i="3"/>
  <c r="BZ227" i="3"/>
  <c r="CA227" i="3"/>
  <c r="BT228" i="3"/>
  <c r="BU228" i="3"/>
  <c r="BV228" i="3"/>
  <c r="BW228" i="3"/>
  <c r="BX228" i="3"/>
  <c r="BY228" i="3"/>
  <c r="BZ228" i="3"/>
  <c r="CA228" i="3"/>
  <c r="BT229" i="3"/>
  <c r="BU229" i="3"/>
  <c r="BV229" i="3"/>
  <c r="BW229" i="3"/>
  <c r="BX229" i="3"/>
  <c r="BY229" i="3"/>
  <c r="BZ229" i="3"/>
  <c r="CA229" i="3"/>
  <c r="BT230" i="3"/>
  <c r="BU230" i="3"/>
  <c r="BV230" i="3"/>
  <c r="BX230" i="3"/>
  <c r="BY230" i="3"/>
  <c r="BZ230" i="3"/>
  <c r="CA230" i="3"/>
  <c r="BT231" i="3"/>
  <c r="BU231" i="3"/>
  <c r="BV231" i="3"/>
  <c r="BX231" i="3"/>
  <c r="BY231" i="3"/>
  <c r="BZ231" i="3"/>
  <c r="CA231" i="3"/>
  <c r="BT232" i="3"/>
  <c r="BV232" i="3"/>
  <c r="BW232" i="3"/>
  <c r="BY232" i="3"/>
  <c r="BZ232" i="3"/>
  <c r="CA232" i="3"/>
  <c r="BT233" i="3"/>
  <c r="BU233" i="3"/>
  <c r="BV233" i="3"/>
  <c r="BW233" i="3"/>
  <c r="BY233" i="3"/>
  <c r="BZ233" i="3"/>
  <c r="CA233" i="3"/>
  <c r="BT234" i="3"/>
  <c r="BU234" i="3"/>
  <c r="BV234" i="3"/>
  <c r="BW234" i="3"/>
  <c r="BX234" i="3"/>
  <c r="BY234" i="3"/>
  <c r="BZ234" i="3"/>
  <c r="CA234" i="3"/>
  <c r="BT235" i="3"/>
  <c r="BV235" i="3"/>
  <c r="BW235" i="3"/>
  <c r="BX235" i="3"/>
  <c r="BY235" i="3"/>
  <c r="BZ235" i="3"/>
  <c r="CA235" i="3"/>
  <c r="BT236" i="3"/>
  <c r="BU236" i="3"/>
  <c r="BV236" i="3"/>
  <c r="BW236" i="3"/>
  <c r="BX236" i="3"/>
  <c r="BY236" i="3"/>
  <c r="BZ236" i="3"/>
  <c r="CA236" i="3"/>
  <c r="BU237" i="3"/>
  <c r="BV237" i="3"/>
  <c r="BW237" i="3"/>
  <c r="BX237" i="3"/>
  <c r="BY237" i="3"/>
  <c r="BZ237" i="3"/>
  <c r="CA237" i="3"/>
  <c r="BT238" i="3"/>
  <c r="BU238" i="3"/>
  <c r="BV238" i="3"/>
  <c r="BW238" i="3"/>
  <c r="BX238" i="3"/>
  <c r="BY238" i="3"/>
  <c r="BZ238" i="3"/>
  <c r="CA238" i="3"/>
  <c r="BT239" i="3"/>
  <c r="BV239" i="3"/>
  <c r="BX239" i="3"/>
  <c r="BY239" i="3"/>
  <c r="BZ239" i="3"/>
  <c r="CA239" i="3"/>
  <c r="BT240" i="3"/>
  <c r="BU240" i="3"/>
  <c r="BW240" i="3"/>
  <c r="BX240" i="3"/>
  <c r="BY240" i="3"/>
  <c r="BZ240" i="3"/>
  <c r="CA240" i="3"/>
  <c r="BT241" i="3"/>
  <c r="BU241" i="3"/>
  <c r="BV241" i="3"/>
  <c r="BW241" i="3"/>
  <c r="BX241" i="3"/>
  <c r="BY241" i="3"/>
  <c r="BZ241" i="3"/>
  <c r="CA241" i="3"/>
  <c r="BT242" i="3"/>
  <c r="BU242" i="3"/>
  <c r="BV242" i="3"/>
  <c r="BW242" i="3"/>
  <c r="BX242" i="3"/>
  <c r="BY242" i="3"/>
  <c r="BZ242" i="3"/>
  <c r="CA242" i="3"/>
  <c r="BT243" i="3"/>
  <c r="BU243" i="3"/>
  <c r="BV243" i="3"/>
  <c r="BW243" i="3"/>
  <c r="BX243" i="3"/>
  <c r="BY243" i="3"/>
  <c r="BZ243" i="3"/>
  <c r="CA243" i="3"/>
  <c r="BT244" i="3"/>
  <c r="BU244" i="3"/>
  <c r="BV244" i="3"/>
  <c r="BW244" i="3"/>
  <c r="BX244" i="3"/>
  <c r="BY244" i="3"/>
  <c r="BZ244" i="3"/>
  <c r="CA244" i="3"/>
  <c r="BT245" i="3"/>
  <c r="BU245" i="3"/>
  <c r="BV245" i="3"/>
  <c r="BW245" i="3"/>
  <c r="BX245" i="3"/>
  <c r="BY245" i="3"/>
  <c r="BZ245" i="3"/>
  <c r="CA245" i="3"/>
  <c r="BT246" i="3"/>
  <c r="BU246" i="3"/>
  <c r="BV246" i="3"/>
  <c r="BW246" i="3"/>
  <c r="BX246" i="3"/>
  <c r="BY246" i="3"/>
  <c r="BZ246" i="3"/>
  <c r="CA246" i="3"/>
  <c r="BT247" i="3"/>
  <c r="BU247" i="3"/>
  <c r="BV247" i="3"/>
  <c r="BW247" i="3"/>
  <c r="BX247" i="3"/>
  <c r="BY247" i="3"/>
  <c r="BZ247" i="3"/>
  <c r="CA247" i="3"/>
  <c r="BT248" i="3"/>
  <c r="BU248" i="3"/>
  <c r="BW248" i="3"/>
  <c r="BX248" i="3"/>
  <c r="BY248" i="3"/>
  <c r="BZ248" i="3"/>
  <c r="CA248" i="3"/>
  <c r="BV249" i="3"/>
  <c r="BW249" i="3"/>
  <c r="BX249" i="3"/>
  <c r="BY249" i="3"/>
  <c r="BZ249" i="3"/>
  <c r="CA249" i="3"/>
  <c r="BT250" i="3"/>
  <c r="BU250" i="3"/>
  <c r="BV250" i="3"/>
  <c r="BW250" i="3"/>
  <c r="BX250" i="3"/>
  <c r="BY250" i="3"/>
  <c r="BZ250" i="3"/>
  <c r="CA250" i="3"/>
  <c r="BU251" i="3"/>
  <c r="BV251" i="3"/>
  <c r="BW251" i="3"/>
  <c r="BX251" i="3"/>
  <c r="BY251" i="3"/>
  <c r="BZ251" i="3"/>
  <c r="CA251" i="3"/>
  <c r="BT252" i="3"/>
  <c r="BU252" i="3"/>
  <c r="BV252" i="3"/>
  <c r="BW252" i="3"/>
  <c r="BX252" i="3"/>
  <c r="BY252" i="3"/>
  <c r="BZ252" i="3"/>
  <c r="CA252" i="3"/>
  <c r="BT253" i="3"/>
  <c r="BU253" i="3"/>
  <c r="BV253" i="3"/>
  <c r="BW253" i="3"/>
  <c r="BX253" i="3"/>
  <c r="BY253" i="3"/>
  <c r="BZ253" i="3"/>
  <c r="CA253" i="3"/>
  <c r="BT254" i="3"/>
  <c r="BU254" i="3"/>
  <c r="BV254" i="3"/>
  <c r="BW254" i="3"/>
  <c r="BX254" i="3"/>
  <c r="BY254" i="3"/>
  <c r="BZ254" i="3"/>
  <c r="CA254" i="3"/>
  <c r="BT255" i="3"/>
  <c r="BU255" i="3"/>
  <c r="BV255" i="3"/>
  <c r="BW255" i="3"/>
  <c r="BX255" i="3"/>
  <c r="BY255" i="3"/>
  <c r="BZ255" i="3"/>
  <c r="CA255" i="3"/>
  <c r="BW256" i="3"/>
  <c r="BX256" i="3"/>
  <c r="BY256" i="3"/>
  <c r="BZ256" i="3"/>
  <c r="CA256" i="3"/>
  <c r="BT257" i="3"/>
  <c r="BU257" i="3"/>
  <c r="BV257" i="3"/>
  <c r="BW257" i="3"/>
  <c r="BX257" i="3"/>
  <c r="BY257" i="3"/>
  <c r="BZ257" i="3"/>
  <c r="CA257" i="3"/>
  <c r="BV258" i="3"/>
  <c r="BW258" i="3"/>
  <c r="BX258" i="3"/>
  <c r="BY258" i="3"/>
  <c r="BZ258" i="3"/>
  <c r="CA258" i="3"/>
  <c r="BT259" i="3"/>
  <c r="BU259" i="3"/>
  <c r="BV259" i="3"/>
  <c r="BW259" i="3"/>
  <c r="BX259" i="3"/>
  <c r="BY259" i="3"/>
  <c r="BZ259" i="3"/>
  <c r="CA259" i="3"/>
  <c r="BU260" i="3"/>
  <c r="BW260" i="3"/>
  <c r="BX260" i="3"/>
  <c r="BY260" i="3"/>
  <c r="BZ260" i="3"/>
  <c r="CA260" i="3"/>
  <c r="BU261" i="3"/>
  <c r="BV261" i="3"/>
  <c r="BW261" i="3"/>
  <c r="BX261" i="3"/>
  <c r="BY261" i="3"/>
  <c r="BZ261" i="3"/>
  <c r="CA261" i="3"/>
  <c r="BU262" i="3"/>
  <c r="BV262" i="3"/>
  <c r="BW262" i="3"/>
  <c r="BX262" i="3"/>
  <c r="BY262" i="3"/>
  <c r="BZ262" i="3"/>
  <c r="CA262" i="3"/>
  <c r="BU263" i="3"/>
  <c r="BW263" i="3"/>
  <c r="BX263" i="3"/>
  <c r="BY263" i="3"/>
  <c r="BZ263" i="3"/>
  <c r="CA263" i="3"/>
  <c r="BU264" i="3"/>
  <c r="BV264" i="3"/>
  <c r="BW264" i="3"/>
  <c r="BX264" i="3"/>
  <c r="BY264" i="3"/>
  <c r="BZ264" i="3"/>
  <c r="CA264" i="3"/>
  <c r="BU265" i="3"/>
  <c r="BW265" i="3"/>
  <c r="BX265" i="3"/>
  <c r="BY265" i="3"/>
  <c r="BZ265" i="3"/>
  <c r="CA265" i="3"/>
  <c r="BT266" i="3"/>
  <c r="BU266" i="3"/>
  <c r="BV266" i="3"/>
  <c r="BW266" i="3"/>
  <c r="BX266" i="3"/>
  <c r="BY266" i="3"/>
  <c r="BZ266" i="3"/>
  <c r="CA266" i="3"/>
  <c r="BU267" i="3"/>
  <c r="BW267" i="3"/>
  <c r="BX267" i="3"/>
  <c r="BY267" i="3"/>
  <c r="BZ267" i="3"/>
  <c r="CA267" i="3"/>
  <c r="BU268" i="3"/>
  <c r="BW268" i="3"/>
  <c r="BX268" i="3"/>
  <c r="BY268" i="3"/>
  <c r="BZ268" i="3"/>
  <c r="CA268" i="3"/>
  <c r="BV269" i="3"/>
  <c r="BW269" i="3"/>
  <c r="BX269" i="3"/>
  <c r="BY269" i="3"/>
  <c r="BZ269" i="3"/>
  <c r="CA269" i="3"/>
  <c r="BU270" i="3"/>
  <c r="BW270" i="3"/>
  <c r="BX270" i="3"/>
  <c r="BY270" i="3"/>
  <c r="BZ270" i="3"/>
  <c r="CA270" i="3"/>
  <c r="BU271" i="3"/>
  <c r="BV271" i="3"/>
  <c r="BW271" i="3"/>
  <c r="BX271" i="3"/>
  <c r="BY271" i="3"/>
  <c r="BZ271" i="3"/>
  <c r="CA271" i="3"/>
  <c r="BU272" i="3"/>
  <c r="BV272" i="3"/>
  <c r="BW272" i="3"/>
  <c r="BX272" i="3"/>
  <c r="BY272" i="3"/>
  <c r="BZ272" i="3"/>
  <c r="CA272" i="3"/>
  <c r="BT273" i="3"/>
  <c r="BU273" i="3"/>
  <c r="BV273" i="3"/>
  <c r="BW273" i="3"/>
  <c r="BX273" i="3"/>
  <c r="BY273" i="3"/>
  <c r="BZ273" i="3"/>
  <c r="CA273" i="3"/>
  <c r="BU274" i="3"/>
  <c r="BV274" i="3"/>
  <c r="BW274" i="3"/>
  <c r="BX274" i="3"/>
  <c r="BY274" i="3"/>
  <c r="BZ274" i="3"/>
  <c r="CA274" i="3"/>
  <c r="BT275" i="3"/>
  <c r="BU275" i="3"/>
  <c r="BV275" i="3"/>
  <c r="BW275" i="3"/>
  <c r="BY275" i="3"/>
  <c r="BZ275" i="3"/>
  <c r="CA275" i="3"/>
  <c r="BT276" i="3"/>
  <c r="BU276" i="3"/>
  <c r="BV276" i="3"/>
  <c r="BW276" i="3"/>
  <c r="BX276" i="3"/>
  <c r="BY276" i="3"/>
  <c r="BZ276" i="3"/>
  <c r="CA276" i="3"/>
  <c r="BU277" i="3"/>
  <c r="BV277" i="3"/>
  <c r="BW277" i="3"/>
  <c r="BX277" i="3"/>
  <c r="BY277" i="3"/>
  <c r="BZ277" i="3"/>
  <c r="CA277" i="3"/>
  <c r="BT278" i="3"/>
  <c r="BU278" i="3"/>
  <c r="BW278" i="3"/>
  <c r="BX278" i="3"/>
  <c r="BY278" i="3"/>
  <c r="BZ278" i="3"/>
  <c r="CA278" i="3"/>
  <c r="BT279" i="3"/>
  <c r="BU279" i="3"/>
  <c r="BV279" i="3"/>
  <c r="BW279" i="3"/>
  <c r="BX279" i="3"/>
  <c r="BY279" i="3"/>
  <c r="BZ279" i="3"/>
  <c r="CA279" i="3"/>
  <c r="BT280" i="3"/>
  <c r="BU280" i="3"/>
  <c r="BV280" i="3"/>
  <c r="BW280" i="3"/>
  <c r="BX280" i="3"/>
  <c r="BY280" i="3"/>
  <c r="BZ280" i="3"/>
  <c r="CA280" i="3"/>
  <c r="BT281" i="3"/>
  <c r="BV281" i="3"/>
  <c r="BW281" i="3"/>
  <c r="BX281" i="3"/>
  <c r="BY281" i="3"/>
  <c r="BZ281" i="3"/>
  <c r="CA281" i="3"/>
  <c r="BT282" i="3"/>
  <c r="BU282" i="3"/>
  <c r="BV282" i="3"/>
  <c r="BW282" i="3"/>
  <c r="BX282" i="3"/>
  <c r="BY282" i="3"/>
  <c r="BZ282" i="3"/>
  <c r="CA282" i="3"/>
  <c r="BT283" i="3"/>
  <c r="BU283" i="3"/>
  <c r="BV283" i="3"/>
  <c r="BW283" i="3"/>
  <c r="BX283" i="3"/>
  <c r="BY283" i="3"/>
  <c r="BZ283" i="3"/>
  <c r="CA283" i="3"/>
  <c r="BU284" i="3"/>
  <c r="BV284" i="3"/>
  <c r="BW284" i="3"/>
  <c r="BX284" i="3"/>
  <c r="BY284" i="3"/>
  <c r="BZ284" i="3"/>
  <c r="CA284" i="3"/>
  <c r="BT285" i="3"/>
  <c r="BU285" i="3"/>
  <c r="BV285" i="3"/>
  <c r="BW285" i="3"/>
  <c r="BX285" i="3"/>
  <c r="BY285" i="3"/>
  <c r="BZ285" i="3"/>
  <c r="CA285" i="3"/>
  <c r="BT286" i="3"/>
  <c r="BU286" i="3"/>
  <c r="BV286" i="3"/>
  <c r="BW286" i="3"/>
  <c r="BX286" i="3"/>
  <c r="BY286" i="3"/>
  <c r="BZ286" i="3"/>
  <c r="CA286" i="3"/>
  <c r="BT287" i="3"/>
  <c r="BU287" i="3"/>
  <c r="BV287" i="3"/>
  <c r="BW287" i="3"/>
  <c r="BX287" i="3"/>
  <c r="BY287" i="3"/>
  <c r="BZ287" i="3"/>
  <c r="CA287" i="3"/>
  <c r="BT288" i="3"/>
  <c r="BU288" i="3"/>
  <c r="BV288" i="3"/>
  <c r="BX288" i="3"/>
  <c r="BY288" i="3"/>
  <c r="BZ288" i="3"/>
  <c r="CA288" i="3"/>
  <c r="BT289" i="3"/>
  <c r="BU289" i="3"/>
  <c r="BV289" i="3"/>
  <c r="BW289" i="3"/>
  <c r="BX289" i="3"/>
  <c r="BY289" i="3"/>
  <c r="BZ289" i="3"/>
  <c r="CA289" i="3"/>
  <c r="BT290" i="3"/>
  <c r="BU290" i="3"/>
  <c r="BV290" i="3"/>
  <c r="BW290" i="3"/>
  <c r="BX290" i="3"/>
  <c r="BY290" i="3"/>
  <c r="BZ290" i="3"/>
  <c r="CA290" i="3"/>
  <c r="BU291" i="3"/>
  <c r="BV291" i="3"/>
  <c r="BW291" i="3"/>
  <c r="BX291" i="3"/>
  <c r="BY291" i="3"/>
  <c r="BZ291" i="3"/>
  <c r="CA291" i="3"/>
  <c r="BT292" i="3"/>
  <c r="BU292" i="3"/>
  <c r="BV292" i="3"/>
  <c r="BW292" i="3"/>
  <c r="BX292" i="3"/>
  <c r="BY292" i="3"/>
  <c r="BZ292" i="3"/>
  <c r="CA292" i="3"/>
  <c r="BT293" i="3"/>
  <c r="BU293" i="3"/>
  <c r="BV293" i="3"/>
  <c r="BW293" i="3"/>
  <c r="BX293" i="3"/>
  <c r="BY293" i="3"/>
  <c r="BZ293" i="3"/>
  <c r="CA293" i="3"/>
  <c r="BT294" i="3"/>
  <c r="BU294" i="3"/>
  <c r="BV294" i="3"/>
  <c r="BW294" i="3"/>
  <c r="BX294" i="3"/>
  <c r="BY294" i="3"/>
  <c r="BZ294" i="3"/>
  <c r="CA294" i="3"/>
  <c r="BT295" i="3"/>
  <c r="BU295" i="3"/>
  <c r="BV295" i="3"/>
  <c r="BW295" i="3"/>
  <c r="BX295" i="3"/>
  <c r="BY295" i="3"/>
  <c r="BZ295" i="3"/>
  <c r="CA295" i="3"/>
  <c r="BT296" i="3"/>
  <c r="BU296" i="3"/>
  <c r="BV296" i="3"/>
  <c r="BW296" i="3"/>
  <c r="BX296" i="3"/>
  <c r="BY296" i="3"/>
  <c r="BZ296" i="3"/>
  <c r="CA296" i="3"/>
  <c r="BT297" i="3"/>
  <c r="BU297" i="3"/>
  <c r="BV297" i="3"/>
  <c r="BW297" i="3"/>
  <c r="BX297" i="3"/>
  <c r="BY297" i="3"/>
  <c r="BZ297" i="3"/>
  <c r="CA297" i="3"/>
  <c r="BU298" i="3"/>
  <c r="BV298" i="3"/>
  <c r="BW298" i="3"/>
  <c r="BX298" i="3"/>
  <c r="BY298" i="3"/>
  <c r="BZ298" i="3"/>
  <c r="CA298" i="3"/>
  <c r="BU299" i="3"/>
  <c r="BV299" i="3"/>
  <c r="BW299" i="3"/>
  <c r="BX299" i="3"/>
  <c r="BY299" i="3"/>
  <c r="BZ299" i="3"/>
  <c r="CA299" i="3"/>
  <c r="BT300" i="3"/>
  <c r="BU300" i="3"/>
  <c r="BV300" i="3"/>
  <c r="BW300" i="3"/>
  <c r="BX300" i="3"/>
  <c r="BY300" i="3"/>
  <c r="BZ300" i="3"/>
  <c r="CA300" i="3"/>
  <c r="BT301" i="3"/>
  <c r="BU301" i="3"/>
  <c r="BV301" i="3"/>
  <c r="BW301" i="3"/>
  <c r="BX301" i="3"/>
  <c r="BY301" i="3"/>
  <c r="BZ301" i="3"/>
  <c r="CA301" i="3"/>
  <c r="BT302" i="3"/>
  <c r="BU302" i="3"/>
  <c r="BV302" i="3"/>
  <c r="BW302" i="3"/>
  <c r="BX302" i="3"/>
  <c r="BY302" i="3"/>
  <c r="BZ302" i="3"/>
  <c r="CA302" i="3"/>
  <c r="BT303" i="3"/>
  <c r="BU303" i="3"/>
  <c r="BV303" i="3"/>
  <c r="BW303" i="3"/>
  <c r="BX303" i="3"/>
  <c r="BY303" i="3"/>
  <c r="BZ303" i="3"/>
  <c r="CA303" i="3"/>
  <c r="BT304" i="3"/>
  <c r="BU304" i="3"/>
  <c r="BV304" i="3"/>
  <c r="BW304" i="3"/>
  <c r="BX304" i="3"/>
  <c r="BY304" i="3"/>
  <c r="BZ304" i="3"/>
  <c r="CA304" i="3"/>
  <c r="BV305" i="3"/>
  <c r="BW305" i="3"/>
  <c r="BX305" i="3"/>
  <c r="BY305" i="3"/>
  <c r="BZ305" i="3"/>
  <c r="CA305" i="3"/>
  <c r="BT306" i="3"/>
  <c r="BU306" i="3"/>
  <c r="BV306" i="3"/>
  <c r="BW306" i="3"/>
  <c r="BX306" i="3"/>
  <c r="BY306" i="3"/>
  <c r="BZ306" i="3"/>
  <c r="CA306" i="3"/>
  <c r="BU307" i="3"/>
  <c r="BV307" i="3"/>
  <c r="BW307" i="3"/>
  <c r="BX307" i="3"/>
  <c r="BY307" i="3"/>
  <c r="BZ307" i="3"/>
  <c r="CA307" i="3"/>
  <c r="BU308" i="3"/>
  <c r="BW308" i="3"/>
  <c r="BX308" i="3"/>
  <c r="BY308" i="3"/>
  <c r="BZ308" i="3"/>
  <c r="CA308" i="3"/>
  <c r="BV309" i="3"/>
  <c r="BW309" i="3"/>
  <c r="BX309" i="3"/>
  <c r="BY309" i="3"/>
  <c r="BZ309" i="3"/>
  <c r="CA309" i="3"/>
  <c r="BT310" i="3"/>
  <c r="BU310" i="3"/>
  <c r="BV310" i="3"/>
  <c r="BW310" i="3"/>
  <c r="BX310" i="3"/>
  <c r="BY310" i="3"/>
  <c r="BZ310" i="3"/>
  <c r="CA310" i="3"/>
  <c r="BT311" i="3"/>
  <c r="BU311" i="3"/>
  <c r="BV311" i="3"/>
  <c r="BW311" i="3"/>
  <c r="BX311" i="3"/>
  <c r="BY311" i="3"/>
  <c r="BZ311" i="3"/>
  <c r="CA311" i="3"/>
  <c r="BT312" i="3"/>
  <c r="BU312" i="3"/>
  <c r="BV312" i="3"/>
  <c r="BW312" i="3"/>
  <c r="BX312" i="3"/>
  <c r="BY312" i="3"/>
  <c r="BZ312" i="3"/>
  <c r="CA312" i="3"/>
  <c r="BT313" i="3"/>
  <c r="BU313" i="3"/>
  <c r="BW313" i="3"/>
  <c r="BX313" i="3"/>
  <c r="BY313" i="3"/>
  <c r="BZ313" i="3"/>
  <c r="CA313" i="3"/>
  <c r="BT314" i="3"/>
  <c r="BU314" i="3"/>
  <c r="BV314" i="3"/>
  <c r="BW314" i="3"/>
  <c r="BY314" i="3"/>
  <c r="CA314" i="3"/>
  <c r="BT315" i="3"/>
  <c r="BU315" i="3"/>
  <c r="BV315" i="3"/>
  <c r="BW315" i="3"/>
  <c r="BX315" i="3"/>
  <c r="BY315" i="3"/>
  <c r="BZ315" i="3"/>
  <c r="CA315" i="3"/>
  <c r="BT316" i="3"/>
  <c r="BU316" i="3"/>
  <c r="BV316" i="3"/>
  <c r="BW316" i="3"/>
  <c r="BX316" i="3"/>
  <c r="BY316" i="3"/>
  <c r="BZ316" i="3"/>
  <c r="CA316" i="3"/>
  <c r="BU317" i="3"/>
  <c r="BW317" i="3"/>
  <c r="BX317" i="3"/>
  <c r="BY317" i="3"/>
  <c r="BZ317" i="3"/>
  <c r="CA317" i="3"/>
  <c r="BT318" i="3"/>
  <c r="BU318" i="3"/>
  <c r="BV318" i="3"/>
  <c r="BW318" i="3"/>
  <c r="BX318" i="3"/>
  <c r="BY318" i="3"/>
  <c r="BZ318" i="3"/>
  <c r="CA318" i="3"/>
  <c r="BU319" i="3"/>
  <c r="BV319" i="3"/>
  <c r="BW319" i="3"/>
  <c r="BX319" i="3"/>
  <c r="BY319" i="3"/>
  <c r="BZ319" i="3"/>
  <c r="CA319" i="3"/>
  <c r="BU320" i="3"/>
  <c r="BV320" i="3"/>
  <c r="BW320" i="3"/>
  <c r="BX320" i="3"/>
  <c r="BY320" i="3"/>
  <c r="BZ320" i="3"/>
  <c r="CA320" i="3"/>
  <c r="BT321" i="3"/>
  <c r="BU321" i="3"/>
  <c r="BV321" i="3"/>
  <c r="BW321" i="3"/>
  <c r="BX321" i="3"/>
  <c r="BY321" i="3"/>
  <c r="BZ321" i="3"/>
  <c r="CA321" i="3"/>
  <c r="BT322" i="3"/>
  <c r="BU322" i="3"/>
  <c r="BV322" i="3"/>
  <c r="BX322" i="3"/>
  <c r="BY322" i="3"/>
  <c r="BZ322" i="3"/>
  <c r="CA322" i="3"/>
  <c r="BT323" i="3"/>
  <c r="BU323" i="3"/>
  <c r="BV323" i="3"/>
  <c r="BW323" i="3"/>
  <c r="BX323" i="3"/>
  <c r="BY323" i="3"/>
  <c r="BZ323" i="3"/>
  <c r="CA323" i="3"/>
  <c r="BT324" i="3"/>
  <c r="BU324" i="3"/>
  <c r="BV324" i="3"/>
  <c r="BW324" i="3"/>
  <c r="BX324" i="3"/>
  <c r="BY324" i="3"/>
  <c r="BZ324" i="3"/>
  <c r="CA324" i="3"/>
  <c r="BT325" i="3"/>
  <c r="BV325" i="3"/>
  <c r="BW325" i="3"/>
  <c r="BX325" i="3"/>
  <c r="BY325" i="3"/>
  <c r="BZ325" i="3"/>
  <c r="CA325" i="3"/>
  <c r="BT326" i="3"/>
  <c r="BV326" i="3"/>
  <c r="BW326" i="3"/>
  <c r="BX326" i="3"/>
  <c r="BY326" i="3"/>
  <c r="BZ326" i="3"/>
  <c r="CA326" i="3"/>
  <c r="BT327" i="3"/>
  <c r="BV327" i="3"/>
  <c r="BW327" i="3"/>
  <c r="BX327" i="3"/>
  <c r="BY327" i="3"/>
  <c r="BZ327" i="3"/>
  <c r="CA327" i="3"/>
  <c r="BT328" i="3"/>
  <c r="BU328" i="3"/>
  <c r="BW328" i="3"/>
  <c r="BX328" i="3"/>
  <c r="BY328" i="3"/>
  <c r="BZ328" i="3"/>
  <c r="CA328" i="3"/>
  <c r="BU329" i="3"/>
  <c r="BV329" i="3"/>
  <c r="BW329" i="3"/>
  <c r="BX329" i="3"/>
  <c r="BY329" i="3"/>
  <c r="BZ329" i="3"/>
  <c r="CA329" i="3"/>
  <c r="BU330" i="3"/>
  <c r="BW330" i="3"/>
  <c r="BX330" i="3"/>
  <c r="BY330" i="3"/>
  <c r="BZ330" i="3"/>
  <c r="CA330" i="3"/>
  <c r="BT331" i="3"/>
  <c r="BU331" i="3"/>
  <c r="BV331" i="3"/>
  <c r="BW331" i="3"/>
  <c r="BX331" i="3"/>
  <c r="BY331" i="3"/>
  <c r="BZ331" i="3"/>
  <c r="CA331" i="3"/>
  <c r="BV332" i="3"/>
  <c r="BW332" i="3"/>
  <c r="BX332" i="3"/>
  <c r="BY332" i="3"/>
  <c r="BZ332" i="3"/>
  <c r="CA332" i="3"/>
  <c r="BT333" i="3"/>
  <c r="BU333" i="3"/>
  <c r="BV333" i="3"/>
  <c r="BW333" i="3"/>
  <c r="BX333" i="3"/>
  <c r="BY333" i="3"/>
  <c r="BZ333" i="3"/>
  <c r="CA333" i="3"/>
  <c r="BT334" i="3"/>
  <c r="BU334" i="3"/>
  <c r="BV334" i="3"/>
  <c r="BW334" i="3"/>
  <c r="BX334" i="3"/>
  <c r="BY334" i="3"/>
  <c r="BZ334" i="3"/>
  <c r="CA334" i="3"/>
  <c r="BV335" i="3"/>
  <c r="BW335" i="3"/>
  <c r="BX335" i="3"/>
  <c r="BY335" i="3"/>
  <c r="BZ335" i="3"/>
  <c r="CA335" i="3"/>
  <c r="BV336" i="3"/>
  <c r="BW336" i="3"/>
  <c r="BX336" i="3"/>
  <c r="BY336" i="3"/>
  <c r="BZ336" i="3"/>
  <c r="CA336" i="3"/>
  <c r="BT337" i="3"/>
  <c r="BU337" i="3"/>
  <c r="BV337" i="3"/>
  <c r="BW337" i="3"/>
  <c r="BX337" i="3"/>
  <c r="BY337" i="3"/>
  <c r="BZ337" i="3"/>
  <c r="CA337" i="3"/>
  <c r="BT338" i="3"/>
  <c r="BU338" i="3"/>
  <c r="BV338" i="3"/>
  <c r="BW338" i="3"/>
  <c r="BX338" i="3"/>
  <c r="BY338" i="3"/>
  <c r="BZ338" i="3"/>
  <c r="CA338" i="3"/>
  <c r="BT339" i="3"/>
  <c r="BU339" i="3"/>
  <c r="BW339" i="3"/>
  <c r="BX339" i="3"/>
  <c r="BY339" i="3"/>
  <c r="BZ339" i="3"/>
  <c r="CA339" i="3"/>
  <c r="BU340" i="3"/>
  <c r="BV340" i="3"/>
  <c r="BW340" i="3"/>
  <c r="BX340" i="3"/>
  <c r="BY340" i="3"/>
  <c r="BZ340" i="3"/>
  <c r="CA340" i="3"/>
  <c r="BT341" i="3"/>
  <c r="BV341" i="3"/>
  <c r="BW341" i="3"/>
  <c r="BX341" i="3"/>
  <c r="BY341" i="3"/>
  <c r="BZ341" i="3"/>
  <c r="CA341" i="3"/>
  <c r="BT342" i="3"/>
  <c r="BU342" i="3"/>
  <c r="BV342" i="3"/>
  <c r="BW342" i="3"/>
  <c r="BX342" i="3"/>
  <c r="BY342" i="3"/>
  <c r="BZ342" i="3"/>
  <c r="CA342" i="3"/>
  <c r="BV343" i="3"/>
  <c r="BW343" i="3"/>
  <c r="BX343" i="3"/>
  <c r="BY343" i="3"/>
  <c r="BZ343" i="3"/>
  <c r="CA343" i="3"/>
  <c r="BT344" i="3"/>
  <c r="BU344" i="3"/>
  <c r="BW344" i="3"/>
  <c r="BX344" i="3"/>
  <c r="BY344" i="3"/>
  <c r="BZ344" i="3"/>
  <c r="CA344" i="3"/>
  <c r="BT345" i="3"/>
  <c r="BU345" i="3"/>
  <c r="BV345" i="3"/>
  <c r="BW345" i="3"/>
  <c r="BX345" i="3"/>
  <c r="BY345" i="3"/>
  <c r="BZ345" i="3"/>
  <c r="CA345" i="3"/>
  <c r="BT346" i="3"/>
  <c r="BU346" i="3"/>
  <c r="BV346" i="3"/>
  <c r="BW346" i="3"/>
  <c r="BX346" i="3"/>
  <c r="BY346" i="3"/>
  <c r="BZ346" i="3"/>
  <c r="CA346" i="3"/>
  <c r="BT347" i="3"/>
  <c r="BU347" i="3"/>
  <c r="BV347" i="3"/>
  <c r="BW347" i="3"/>
  <c r="BX347" i="3"/>
  <c r="BY347" i="3"/>
  <c r="BZ347" i="3"/>
  <c r="CA347" i="3"/>
  <c r="BT348" i="3"/>
  <c r="BV348" i="3"/>
  <c r="BW348" i="3"/>
  <c r="BX348" i="3"/>
  <c r="BY348" i="3"/>
  <c r="BZ348" i="3"/>
  <c r="CA348" i="3"/>
  <c r="BT349" i="3"/>
  <c r="BV349" i="3"/>
  <c r="BW349" i="3"/>
  <c r="BX349" i="3"/>
  <c r="BY349" i="3"/>
  <c r="BZ349" i="3"/>
  <c r="CA349" i="3"/>
  <c r="BT350" i="3"/>
  <c r="BU350" i="3"/>
  <c r="BV350" i="3"/>
  <c r="BW350" i="3"/>
  <c r="BX350" i="3"/>
  <c r="BY350" i="3"/>
  <c r="BZ350" i="3"/>
  <c r="CA350" i="3"/>
  <c r="BT351" i="3"/>
  <c r="BV351" i="3"/>
  <c r="BW351" i="3"/>
  <c r="BX351" i="3"/>
  <c r="BY351" i="3"/>
  <c r="BZ351" i="3"/>
  <c r="CA351" i="3"/>
  <c r="BT352" i="3"/>
  <c r="BU352" i="3"/>
  <c r="BV352" i="3"/>
  <c r="BW352" i="3"/>
  <c r="BX352" i="3"/>
  <c r="BY352" i="3"/>
  <c r="BZ352" i="3"/>
  <c r="CA352" i="3"/>
  <c r="BT353" i="3"/>
  <c r="BU353" i="3"/>
  <c r="BV353" i="3"/>
  <c r="BW353" i="3"/>
  <c r="BX353" i="3"/>
  <c r="BY353" i="3"/>
  <c r="BZ353" i="3"/>
  <c r="CA353" i="3"/>
  <c r="BT354" i="3"/>
  <c r="BU354" i="3"/>
  <c r="BV354" i="3"/>
  <c r="BW354" i="3"/>
  <c r="BX354" i="3"/>
  <c r="BY354" i="3"/>
  <c r="BZ354" i="3"/>
  <c r="CA354" i="3"/>
  <c r="BW355" i="3"/>
  <c r="BX355" i="3"/>
  <c r="BY355" i="3"/>
  <c r="BZ355" i="3"/>
  <c r="CA355" i="3"/>
  <c r="BT356" i="3"/>
  <c r="BV356" i="3"/>
  <c r="BW356" i="3"/>
  <c r="BX356" i="3"/>
  <c r="BY356" i="3"/>
  <c r="BZ356" i="3"/>
  <c r="CA356" i="3"/>
  <c r="BT357" i="3"/>
  <c r="BU357" i="3"/>
  <c r="BV357" i="3"/>
  <c r="BW357" i="3"/>
  <c r="BX357" i="3"/>
  <c r="BY357" i="3"/>
  <c r="BZ357" i="3"/>
  <c r="CA357" i="3"/>
  <c r="BT358" i="3"/>
  <c r="BV358" i="3"/>
  <c r="BW358" i="3"/>
  <c r="BX358" i="3"/>
  <c r="BY358" i="3"/>
  <c r="BZ358" i="3"/>
  <c r="CA358" i="3"/>
  <c r="BU359" i="3"/>
  <c r="BV359" i="3"/>
  <c r="BW359" i="3"/>
  <c r="BX359" i="3"/>
  <c r="BY359" i="3"/>
  <c r="BZ359" i="3"/>
  <c r="CA359" i="3"/>
  <c r="BU360" i="3"/>
  <c r="BV360" i="3"/>
  <c r="BW360" i="3"/>
  <c r="BX360" i="3"/>
  <c r="BY360" i="3"/>
  <c r="BZ360" i="3"/>
  <c r="CA360" i="3"/>
  <c r="BW361" i="3"/>
  <c r="BX361" i="3"/>
  <c r="BY361" i="3"/>
  <c r="BZ361" i="3"/>
  <c r="CA361" i="3"/>
  <c r="BT362" i="3"/>
  <c r="BV362" i="3"/>
  <c r="BW362" i="3"/>
  <c r="BX362" i="3"/>
  <c r="BY362" i="3"/>
  <c r="BZ362" i="3"/>
  <c r="CA362" i="3"/>
  <c r="BT363" i="3"/>
  <c r="BV363" i="3"/>
  <c r="BW363" i="3"/>
  <c r="BX363" i="3"/>
  <c r="BY363" i="3"/>
  <c r="BZ363" i="3"/>
  <c r="CA363" i="3"/>
  <c r="BT364" i="3"/>
  <c r="BV364" i="3"/>
  <c r="BW364" i="3"/>
  <c r="BX364" i="3"/>
  <c r="BY364" i="3"/>
  <c r="BZ364" i="3"/>
  <c r="CA364" i="3"/>
  <c r="BT365" i="3"/>
  <c r="BU365" i="3"/>
  <c r="BV365" i="3"/>
  <c r="BW365" i="3"/>
  <c r="BX365" i="3"/>
  <c r="BY365" i="3"/>
  <c r="BZ365" i="3"/>
  <c r="CA365" i="3"/>
  <c r="BT366" i="3"/>
  <c r="BU366" i="3"/>
  <c r="BV366" i="3"/>
  <c r="BW366" i="3"/>
  <c r="BX366" i="3"/>
  <c r="BY366" i="3"/>
  <c r="BZ366" i="3"/>
  <c r="CA366" i="3"/>
  <c r="BT367" i="3"/>
  <c r="BU367" i="3"/>
  <c r="BV367" i="3"/>
  <c r="BW367" i="3"/>
  <c r="BX367" i="3"/>
  <c r="BY367" i="3"/>
  <c r="BZ367" i="3"/>
  <c r="CA367" i="3"/>
  <c r="BT368" i="3"/>
  <c r="BU368" i="3"/>
  <c r="BV368" i="3"/>
  <c r="BW368" i="3"/>
  <c r="BX368" i="3"/>
  <c r="BY368" i="3"/>
  <c r="BZ368" i="3"/>
  <c r="CA368" i="3"/>
  <c r="BT369" i="3"/>
  <c r="BU369" i="3"/>
  <c r="BV369" i="3"/>
  <c r="BW369" i="3"/>
  <c r="BX369" i="3"/>
  <c r="BY369" i="3"/>
  <c r="BZ369" i="3"/>
  <c r="CA369" i="3"/>
  <c r="BT370" i="3"/>
  <c r="BU370" i="3"/>
  <c r="BW370" i="3"/>
  <c r="BX370" i="3"/>
  <c r="BY370" i="3"/>
  <c r="BZ370" i="3"/>
  <c r="CA370" i="3"/>
  <c r="BT371" i="3"/>
  <c r="BU371" i="3"/>
  <c r="BV371" i="3"/>
  <c r="BW371" i="3"/>
  <c r="BX371" i="3"/>
  <c r="BY371" i="3"/>
  <c r="BZ371" i="3"/>
  <c r="CA371" i="3"/>
  <c r="BT372" i="3"/>
  <c r="BU372" i="3"/>
  <c r="BV372" i="3"/>
  <c r="BW372" i="3"/>
  <c r="BX372" i="3"/>
  <c r="BY372" i="3"/>
  <c r="BZ372" i="3"/>
  <c r="CA372" i="3"/>
  <c r="BT373" i="3"/>
  <c r="BU373" i="3"/>
  <c r="BV373" i="3"/>
  <c r="BW373" i="3"/>
  <c r="BX373" i="3"/>
  <c r="BY373" i="3"/>
  <c r="BZ373" i="3"/>
  <c r="CA373" i="3"/>
  <c r="BT374" i="3"/>
  <c r="BU374" i="3"/>
  <c r="BV374" i="3"/>
  <c r="BX374" i="3"/>
  <c r="BY374" i="3"/>
  <c r="BZ374" i="3"/>
  <c r="CA374" i="3"/>
  <c r="BT375" i="3"/>
  <c r="BU375" i="3"/>
  <c r="BV375" i="3"/>
  <c r="BW375" i="3"/>
  <c r="BX375" i="3"/>
  <c r="BY375" i="3"/>
  <c r="BZ375" i="3"/>
  <c r="CA375" i="3"/>
  <c r="BT376" i="3"/>
  <c r="BU376" i="3"/>
  <c r="BV376" i="3"/>
  <c r="BW376" i="3"/>
  <c r="BX376" i="3"/>
  <c r="BY376" i="3"/>
  <c r="BZ376" i="3"/>
  <c r="CA376" i="3"/>
  <c r="BT377" i="3"/>
  <c r="BV377" i="3"/>
  <c r="BW377" i="3"/>
  <c r="BX377" i="3"/>
  <c r="BY377" i="3"/>
  <c r="BZ377" i="3"/>
  <c r="CA377" i="3"/>
  <c r="BT378" i="3"/>
  <c r="BU378" i="3"/>
  <c r="BW378" i="3"/>
  <c r="BX378" i="3"/>
  <c r="BY378" i="3"/>
  <c r="BZ378" i="3"/>
  <c r="CA378" i="3"/>
  <c r="BT379" i="3"/>
  <c r="BU379" i="3"/>
  <c r="BV379" i="3"/>
  <c r="BW379" i="3"/>
  <c r="BX379" i="3"/>
  <c r="BY379" i="3"/>
  <c r="BZ379" i="3"/>
  <c r="CA379" i="3"/>
  <c r="BT380" i="3"/>
  <c r="BU380" i="3"/>
  <c r="BV380" i="3"/>
  <c r="BX380" i="3"/>
  <c r="BY380" i="3"/>
  <c r="BZ380" i="3"/>
  <c r="CA380" i="3"/>
  <c r="BT381" i="3"/>
  <c r="BV381" i="3"/>
  <c r="BW381" i="3"/>
  <c r="BX381" i="3"/>
  <c r="BY381" i="3"/>
  <c r="BZ381" i="3"/>
  <c r="CA381" i="3"/>
  <c r="BT382" i="3"/>
  <c r="BV382" i="3"/>
  <c r="BW382" i="3"/>
  <c r="BX382" i="3"/>
  <c r="BY382" i="3"/>
  <c r="CA382" i="3"/>
  <c r="BT383" i="3"/>
  <c r="BV383" i="3"/>
  <c r="BX383" i="3"/>
  <c r="BY383" i="3"/>
  <c r="BZ383" i="3"/>
  <c r="CA383" i="3"/>
  <c r="BT384" i="3"/>
  <c r="BU384" i="3"/>
  <c r="BV384" i="3"/>
  <c r="BW384" i="3"/>
  <c r="BX384" i="3"/>
  <c r="BY384" i="3"/>
  <c r="BZ384" i="3"/>
  <c r="CA384" i="3"/>
  <c r="BU385" i="3"/>
  <c r="BV385" i="3"/>
  <c r="BW385" i="3"/>
  <c r="BX385" i="3"/>
  <c r="BY385" i="3"/>
  <c r="BZ385" i="3"/>
  <c r="CA385" i="3"/>
  <c r="BT386" i="3"/>
  <c r="BW386" i="3"/>
  <c r="BX386" i="3"/>
  <c r="BY386" i="3"/>
  <c r="BZ386" i="3"/>
  <c r="CA386" i="3"/>
  <c r="BT387" i="3"/>
  <c r="BU387" i="3"/>
  <c r="BV387" i="3"/>
  <c r="BW387" i="3"/>
  <c r="BX387" i="3"/>
  <c r="BY387" i="3"/>
  <c r="BZ387" i="3"/>
  <c r="CA387" i="3"/>
  <c r="BT388" i="3"/>
  <c r="BU388" i="3"/>
  <c r="BV388" i="3"/>
  <c r="BX388" i="3"/>
  <c r="BY388" i="3"/>
  <c r="BZ388" i="3"/>
  <c r="CA388" i="3"/>
  <c r="BT389" i="3"/>
  <c r="BU389" i="3"/>
  <c r="BV389" i="3"/>
  <c r="BW389" i="3"/>
  <c r="BX389" i="3"/>
  <c r="BY389" i="3"/>
  <c r="BZ389" i="3"/>
  <c r="CA389" i="3"/>
  <c r="BT390" i="3"/>
  <c r="BU390" i="3"/>
  <c r="BV390" i="3"/>
  <c r="BW390" i="3"/>
  <c r="BX390" i="3"/>
  <c r="BY390" i="3"/>
  <c r="BZ390" i="3"/>
  <c r="CA390" i="3"/>
  <c r="BW391" i="3"/>
  <c r="BX391" i="3"/>
  <c r="BY391" i="3"/>
  <c r="BZ391" i="3"/>
  <c r="CA391" i="3"/>
  <c r="BT392" i="3"/>
  <c r="BV392" i="3"/>
  <c r="BW392" i="3"/>
  <c r="BX392" i="3"/>
  <c r="BY392" i="3"/>
  <c r="BZ392" i="3"/>
  <c r="CA392" i="3"/>
  <c r="BU393" i="3"/>
  <c r="BV393" i="3"/>
  <c r="BW393" i="3"/>
  <c r="BX393" i="3"/>
  <c r="BY393" i="3"/>
  <c r="BZ393" i="3"/>
  <c r="CA393" i="3"/>
  <c r="BU394" i="3"/>
  <c r="BV394" i="3"/>
  <c r="BW394" i="3"/>
  <c r="BX394" i="3"/>
  <c r="BY394" i="3"/>
  <c r="BZ394" i="3"/>
  <c r="CA394" i="3"/>
  <c r="BU395" i="3"/>
  <c r="BV395" i="3"/>
  <c r="BW395" i="3"/>
  <c r="BX395" i="3"/>
  <c r="BY395" i="3"/>
  <c r="BZ395" i="3"/>
  <c r="CA395" i="3"/>
  <c r="BU396" i="3"/>
  <c r="BV396" i="3"/>
  <c r="BW396" i="3"/>
  <c r="BX396" i="3"/>
  <c r="BY396" i="3"/>
  <c r="BZ396" i="3"/>
  <c r="CA396" i="3"/>
  <c r="BU397" i="3"/>
  <c r="BW397" i="3"/>
  <c r="BX397" i="3"/>
  <c r="BY397" i="3"/>
  <c r="BZ397" i="3"/>
  <c r="CA397" i="3"/>
  <c r="BT398" i="3"/>
  <c r="BU398" i="3"/>
  <c r="BV398" i="3"/>
  <c r="BW398" i="3"/>
  <c r="BX398" i="3"/>
  <c r="BY398" i="3"/>
  <c r="BZ398" i="3"/>
  <c r="CA398" i="3"/>
  <c r="BT399" i="3"/>
  <c r="BV399" i="3"/>
  <c r="BW399" i="3"/>
  <c r="BX399" i="3"/>
  <c r="BY399" i="3"/>
  <c r="BZ399" i="3"/>
  <c r="CA399" i="3"/>
  <c r="BT400" i="3"/>
  <c r="BU400" i="3"/>
  <c r="BV400" i="3"/>
  <c r="BW400" i="3"/>
  <c r="BX400" i="3"/>
  <c r="BY400" i="3"/>
  <c r="BZ400" i="3"/>
  <c r="CA400" i="3"/>
  <c r="BT401" i="3"/>
  <c r="BU401" i="3"/>
  <c r="BW401" i="3"/>
  <c r="BX401" i="3"/>
  <c r="BY401" i="3"/>
  <c r="BZ401" i="3"/>
  <c r="CA401" i="3"/>
  <c r="BU402" i="3"/>
  <c r="BV402" i="3"/>
  <c r="BW402" i="3"/>
  <c r="BX402" i="3"/>
  <c r="BY402" i="3"/>
  <c r="BZ402" i="3"/>
  <c r="CA402" i="3"/>
  <c r="BT403" i="3"/>
  <c r="BU403" i="3"/>
  <c r="BV403" i="3"/>
  <c r="BX403" i="3"/>
  <c r="BY403" i="3"/>
  <c r="BZ403" i="3"/>
  <c r="CA403" i="3"/>
  <c r="BT404" i="3"/>
  <c r="BU404" i="3"/>
  <c r="BV404" i="3"/>
  <c r="BW404" i="3"/>
  <c r="BX404" i="3"/>
  <c r="BY404" i="3"/>
  <c r="BZ404" i="3"/>
  <c r="CA404" i="3"/>
  <c r="BX405" i="3"/>
  <c r="BZ405" i="3"/>
  <c r="CA405" i="3"/>
  <c r="BT406" i="3"/>
  <c r="BU406" i="3"/>
  <c r="BV406" i="3"/>
  <c r="BW406" i="3"/>
  <c r="BX406" i="3"/>
  <c r="BY406" i="3"/>
  <c r="BZ406" i="3"/>
  <c r="CA406" i="3"/>
  <c r="BT407" i="3"/>
  <c r="BU407" i="3"/>
  <c r="BW407" i="3"/>
  <c r="BX407" i="3"/>
  <c r="BY407" i="3"/>
  <c r="BZ407" i="3"/>
  <c r="CA407" i="3"/>
  <c r="BU408" i="3"/>
  <c r="BW408" i="3"/>
  <c r="BX408" i="3"/>
  <c r="BY408" i="3"/>
  <c r="BZ408" i="3"/>
  <c r="CA408" i="3"/>
  <c r="BT410" i="3"/>
  <c r="BU410" i="3"/>
  <c r="BV410" i="3"/>
  <c r="BW410" i="3"/>
  <c r="BX410" i="3"/>
  <c r="BY410" i="3"/>
  <c r="BZ410" i="3"/>
  <c r="CA410" i="3"/>
  <c r="BT411" i="3"/>
  <c r="BU411" i="3"/>
  <c r="BV411" i="3"/>
  <c r="BW411" i="3"/>
  <c r="BX411" i="3"/>
  <c r="BY411" i="3"/>
  <c r="BZ411" i="3"/>
  <c r="CA411" i="3"/>
  <c r="BT412" i="3"/>
  <c r="BV412" i="3"/>
  <c r="BW412" i="3"/>
  <c r="BX412" i="3"/>
  <c r="BZ412" i="3"/>
  <c r="CA412" i="3"/>
  <c r="BT413" i="3"/>
  <c r="BU413" i="3"/>
  <c r="BV413" i="3"/>
  <c r="BW413" i="3"/>
  <c r="BX413" i="3"/>
  <c r="BZ413" i="3"/>
  <c r="CA413" i="3"/>
  <c r="BT414" i="3"/>
  <c r="BU414" i="3"/>
  <c r="BV414" i="3"/>
  <c r="BW414" i="3"/>
  <c r="BX414" i="3"/>
  <c r="BY414" i="3"/>
  <c r="BZ414" i="3"/>
  <c r="CA414" i="3"/>
  <c r="BT415" i="3"/>
  <c r="BU415" i="3"/>
  <c r="BV415" i="3"/>
  <c r="BW415" i="3"/>
  <c r="BX415" i="3"/>
  <c r="BY415" i="3"/>
  <c r="BZ415" i="3"/>
  <c r="CA415" i="3"/>
  <c r="BT416" i="3"/>
  <c r="BW416" i="3"/>
  <c r="BY416" i="3"/>
  <c r="BZ416" i="3"/>
  <c r="CA416" i="3"/>
  <c r="BU417" i="3"/>
  <c r="BV417" i="3"/>
  <c r="BX417" i="3"/>
  <c r="BY417" i="3"/>
  <c r="BZ417" i="3"/>
  <c r="CA417" i="3"/>
  <c r="BT418" i="3"/>
  <c r="BV418" i="3"/>
  <c r="BX418" i="3"/>
  <c r="CA418" i="3"/>
  <c r="BT419" i="3"/>
  <c r="BU419" i="3"/>
  <c r="BV419" i="3"/>
  <c r="BW419" i="3"/>
  <c r="BX419" i="3"/>
  <c r="BY419" i="3"/>
  <c r="BZ419" i="3"/>
  <c r="CA419" i="3"/>
  <c r="BV420" i="3"/>
  <c r="BW420" i="3"/>
  <c r="BX420" i="3"/>
  <c r="BY420" i="3"/>
  <c r="BZ420" i="3"/>
  <c r="CA420" i="3"/>
  <c r="BT421" i="3"/>
  <c r="BU421" i="3"/>
  <c r="BV421" i="3"/>
  <c r="BX421" i="3"/>
  <c r="BY421" i="3"/>
  <c r="BZ421" i="3"/>
  <c r="CA421" i="3"/>
  <c r="BU422" i="3"/>
  <c r="BV422" i="3"/>
  <c r="BW422" i="3"/>
  <c r="BX422" i="3"/>
  <c r="BY422" i="3"/>
  <c r="BZ422" i="3"/>
  <c r="CA422" i="3"/>
  <c r="BU423" i="3"/>
  <c r="BV423" i="3"/>
  <c r="BW423" i="3"/>
  <c r="BX423" i="3"/>
  <c r="BY423" i="3"/>
  <c r="BZ423" i="3"/>
  <c r="CA423" i="3"/>
  <c r="BT424" i="3"/>
  <c r="BU424" i="3"/>
  <c r="BV424" i="3"/>
  <c r="BW424" i="3"/>
  <c r="BX424" i="3"/>
  <c r="BY424" i="3"/>
  <c r="BZ424" i="3"/>
  <c r="CA424" i="3"/>
  <c r="BU425" i="3"/>
  <c r="BV425" i="3"/>
  <c r="BW425" i="3"/>
  <c r="BX425" i="3"/>
  <c r="BY425" i="3"/>
  <c r="BZ425" i="3"/>
  <c r="CA425" i="3"/>
  <c r="BT426" i="3"/>
  <c r="BU426" i="3"/>
  <c r="BV426" i="3"/>
  <c r="BW426" i="3"/>
  <c r="BX426" i="3"/>
  <c r="BY426" i="3"/>
  <c r="BZ426" i="3"/>
  <c r="CA426" i="3"/>
  <c r="BT427" i="3"/>
  <c r="BU427" i="3"/>
  <c r="BV427" i="3"/>
  <c r="BW427" i="3"/>
  <c r="BX427" i="3"/>
  <c r="BY427" i="3"/>
  <c r="BZ427" i="3"/>
  <c r="CA427" i="3"/>
  <c r="BT428" i="3"/>
  <c r="BU428" i="3"/>
  <c r="BW428" i="3"/>
  <c r="BX428" i="3"/>
  <c r="BY428" i="3"/>
  <c r="BZ428" i="3"/>
  <c r="CA428" i="3"/>
  <c r="BT429" i="3"/>
  <c r="BU429" i="3"/>
  <c r="BV429" i="3"/>
  <c r="BW429" i="3"/>
  <c r="BX429" i="3"/>
  <c r="BY429" i="3"/>
  <c r="BZ429" i="3"/>
  <c r="CA429" i="3"/>
  <c r="BT430" i="3"/>
  <c r="BU430" i="3"/>
  <c r="BV430" i="3"/>
  <c r="BW430" i="3"/>
  <c r="BX430" i="3"/>
  <c r="BY430" i="3"/>
  <c r="BZ430" i="3"/>
  <c r="CA430" i="3"/>
  <c r="BT431" i="3"/>
  <c r="BU431" i="3"/>
  <c r="BV431" i="3"/>
  <c r="BW431" i="3"/>
  <c r="BX431" i="3"/>
  <c r="BY431" i="3"/>
  <c r="BZ431" i="3"/>
  <c r="CA431" i="3"/>
  <c r="BT432" i="3"/>
  <c r="BU432" i="3"/>
  <c r="BV432" i="3"/>
  <c r="BW432" i="3"/>
  <c r="BX432" i="3"/>
  <c r="BY432" i="3"/>
  <c r="BZ432" i="3"/>
  <c r="CA432" i="3"/>
  <c r="BT433" i="3"/>
  <c r="BU433" i="3"/>
  <c r="BV433" i="3"/>
  <c r="BW433" i="3"/>
  <c r="BX433" i="3"/>
  <c r="BY433" i="3"/>
  <c r="BZ433" i="3"/>
  <c r="CA433" i="3"/>
  <c r="BT434" i="3"/>
  <c r="BV434" i="3"/>
  <c r="BW434" i="3"/>
  <c r="BX434" i="3"/>
  <c r="BY434" i="3"/>
  <c r="BZ434" i="3"/>
  <c r="CA434" i="3"/>
  <c r="BT435" i="3"/>
  <c r="BV435" i="3"/>
  <c r="BW435" i="3"/>
  <c r="BX435" i="3"/>
  <c r="BY435" i="3"/>
  <c r="BZ435" i="3"/>
  <c r="CA435" i="3"/>
  <c r="BT436" i="3"/>
  <c r="BU436" i="3"/>
  <c r="BV436" i="3"/>
  <c r="BW436" i="3"/>
  <c r="BX436" i="3"/>
  <c r="BY436" i="3"/>
  <c r="BZ436" i="3"/>
  <c r="CA436" i="3"/>
  <c r="BT437" i="3"/>
  <c r="BV437" i="3"/>
  <c r="BW437" i="3"/>
  <c r="BX437" i="3"/>
  <c r="BY437" i="3"/>
  <c r="BZ437" i="3"/>
  <c r="CA437" i="3"/>
  <c r="BT438" i="3"/>
  <c r="BU438" i="3"/>
  <c r="BV438" i="3"/>
  <c r="BW438" i="3"/>
  <c r="BX438" i="3"/>
  <c r="BY438" i="3"/>
  <c r="BZ438" i="3"/>
  <c r="CA438" i="3"/>
  <c r="BU439" i="3"/>
  <c r="BV439" i="3"/>
  <c r="BW439" i="3"/>
  <c r="BY439" i="3"/>
  <c r="BZ439" i="3"/>
  <c r="CA439" i="3"/>
  <c r="BU440" i="3"/>
  <c r="BV440" i="3"/>
  <c r="BW440" i="3"/>
  <c r="BX440" i="3"/>
  <c r="BY440" i="3"/>
  <c r="BZ440" i="3"/>
  <c r="CA440" i="3"/>
  <c r="BU441" i="3"/>
  <c r="BV441" i="3"/>
  <c r="BW441" i="3"/>
  <c r="BX441" i="3"/>
  <c r="BY441" i="3"/>
  <c r="BZ441" i="3"/>
  <c r="CA441" i="3"/>
  <c r="BT442" i="3"/>
  <c r="BV442" i="3"/>
  <c r="BW442" i="3"/>
  <c r="BX442" i="3"/>
  <c r="BY442" i="3"/>
  <c r="BZ442" i="3"/>
  <c r="CA442" i="3"/>
  <c r="BU443" i="3"/>
  <c r="BW443" i="3"/>
  <c r="BX443" i="3"/>
  <c r="BY443" i="3"/>
  <c r="BZ443" i="3"/>
  <c r="CA443" i="3"/>
  <c r="BU444" i="3"/>
  <c r="BW444" i="3"/>
  <c r="BX444" i="3"/>
  <c r="BY444" i="3"/>
  <c r="BZ444" i="3"/>
  <c r="CA444" i="3"/>
  <c r="BT445" i="3"/>
  <c r="BU445" i="3"/>
  <c r="BV445" i="3"/>
  <c r="BX445" i="3"/>
  <c r="BY445" i="3"/>
  <c r="BZ445" i="3"/>
  <c r="CA445" i="3"/>
  <c r="BT446" i="3"/>
  <c r="BU446" i="3"/>
  <c r="BV446" i="3"/>
  <c r="BW446" i="3"/>
  <c r="BY446" i="3"/>
  <c r="BZ446" i="3"/>
  <c r="CA446" i="3"/>
  <c r="BU447" i="3"/>
  <c r="BV447" i="3"/>
  <c r="BW447" i="3"/>
  <c r="BX447" i="3"/>
  <c r="BY447" i="3"/>
  <c r="BZ447" i="3"/>
  <c r="CA447" i="3"/>
  <c r="BT448" i="3"/>
  <c r="BU448" i="3"/>
  <c r="BV448" i="3"/>
  <c r="BW448" i="3"/>
  <c r="BX448" i="3"/>
  <c r="BY448" i="3"/>
  <c r="BZ448" i="3"/>
  <c r="CA448" i="3"/>
  <c r="BT449" i="3"/>
  <c r="BV449" i="3"/>
  <c r="BW449" i="3"/>
  <c r="BX449" i="3"/>
  <c r="BY449" i="3"/>
  <c r="BZ449" i="3"/>
  <c r="CA449" i="3"/>
  <c r="BT450" i="3"/>
  <c r="BU450" i="3"/>
  <c r="BW450" i="3"/>
  <c r="BX450" i="3"/>
  <c r="BZ450" i="3"/>
  <c r="CA450" i="3"/>
  <c r="BT451" i="3"/>
  <c r="BU451" i="3"/>
  <c r="BV451" i="3"/>
  <c r="BW451" i="3"/>
  <c r="BX451" i="3"/>
  <c r="BY451" i="3"/>
  <c r="BZ451" i="3"/>
  <c r="CA451" i="3"/>
  <c r="BT452" i="3"/>
  <c r="BU452" i="3"/>
  <c r="BV452" i="3"/>
  <c r="BW452" i="3"/>
  <c r="BX452" i="3"/>
  <c r="BY452" i="3"/>
  <c r="BZ452" i="3"/>
  <c r="CA452" i="3"/>
  <c r="BT453" i="3"/>
  <c r="BU453" i="3"/>
  <c r="BW453" i="3"/>
  <c r="BX453" i="3"/>
  <c r="BY453" i="3"/>
  <c r="BZ453" i="3"/>
  <c r="CA453" i="3"/>
  <c r="BT454" i="3"/>
  <c r="BU454" i="3"/>
  <c r="BV454" i="3"/>
  <c r="BW454" i="3"/>
  <c r="BX454" i="3"/>
  <c r="BY454" i="3"/>
  <c r="BZ454" i="3"/>
  <c r="CA454" i="3"/>
  <c r="BT455" i="3"/>
  <c r="BV455" i="3"/>
  <c r="BW455" i="3"/>
  <c r="BX455" i="3"/>
  <c r="BY455" i="3"/>
  <c r="BZ455" i="3"/>
  <c r="CA455" i="3"/>
  <c r="BT456" i="3"/>
  <c r="BW456" i="3"/>
  <c r="BX456" i="3"/>
  <c r="BY456" i="3"/>
  <c r="BZ456" i="3"/>
  <c r="CA456" i="3"/>
  <c r="BU457" i="3"/>
  <c r="BV457" i="3"/>
  <c r="BW457" i="3"/>
  <c r="BX457" i="3"/>
  <c r="BY457" i="3"/>
  <c r="BZ457" i="3"/>
  <c r="CA457" i="3"/>
  <c r="BT458" i="3"/>
  <c r="BU458" i="3"/>
  <c r="BV458" i="3"/>
  <c r="BW458" i="3"/>
  <c r="BX458" i="3"/>
  <c r="BY458" i="3"/>
  <c r="BZ458" i="3"/>
  <c r="CA458" i="3"/>
  <c r="BT459" i="3"/>
  <c r="BW459" i="3"/>
  <c r="BX459" i="3"/>
  <c r="BY459" i="3"/>
  <c r="BZ459" i="3"/>
  <c r="CA459" i="3"/>
  <c r="BT460" i="3"/>
  <c r="BU460" i="3"/>
  <c r="BV460" i="3"/>
  <c r="BW460" i="3"/>
  <c r="BX460" i="3"/>
  <c r="BY460" i="3"/>
  <c r="BZ460" i="3"/>
  <c r="CA460" i="3"/>
  <c r="BT461" i="3"/>
  <c r="BU461" i="3"/>
  <c r="BV461" i="3"/>
  <c r="BW461" i="3"/>
  <c r="BX461" i="3"/>
  <c r="BY461" i="3"/>
  <c r="BZ461" i="3"/>
  <c r="CA461" i="3"/>
  <c r="BT462" i="3"/>
  <c r="BU462" i="3"/>
  <c r="BV462" i="3"/>
  <c r="BW462" i="3"/>
  <c r="BX462" i="3"/>
  <c r="BY462" i="3"/>
  <c r="BZ462" i="3"/>
  <c r="CA462" i="3"/>
  <c r="BT463" i="3"/>
  <c r="BU463" i="3"/>
  <c r="BW463" i="3"/>
  <c r="BX463" i="3"/>
  <c r="BY463" i="3"/>
  <c r="BZ463" i="3"/>
  <c r="CA463" i="3"/>
  <c r="BV464" i="3"/>
  <c r="BW464" i="3"/>
  <c r="BX464" i="3"/>
  <c r="BY464" i="3"/>
  <c r="BZ464" i="3"/>
  <c r="CA464" i="3"/>
  <c r="BU465" i="3"/>
  <c r="BV465" i="3"/>
  <c r="BW465" i="3"/>
  <c r="BX465" i="3"/>
  <c r="BY465" i="3"/>
  <c r="BZ465" i="3"/>
  <c r="CA465" i="3"/>
  <c r="BU466" i="3"/>
  <c r="BV466" i="3"/>
  <c r="BW466" i="3"/>
  <c r="BX466" i="3"/>
  <c r="BY466" i="3"/>
  <c r="BZ466" i="3"/>
  <c r="CA466" i="3"/>
  <c r="BU467" i="3"/>
  <c r="BV467" i="3"/>
  <c r="BW467" i="3"/>
  <c r="BX467" i="3"/>
  <c r="BY467" i="3"/>
  <c r="BZ467" i="3"/>
  <c r="CA467" i="3"/>
  <c r="BU468" i="3"/>
  <c r="BV468" i="3"/>
  <c r="BW468" i="3"/>
  <c r="BX468" i="3"/>
  <c r="BY468" i="3"/>
  <c r="BZ468" i="3"/>
  <c r="CA468" i="3"/>
  <c r="BT469" i="3"/>
  <c r="BU469" i="3"/>
  <c r="BW469" i="3"/>
  <c r="BX469" i="3"/>
  <c r="BY469" i="3"/>
  <c r="BZ469" i="3"/>
  <c r="CA469" i="3"/>
  <c r="BT470" i="3"/>
  <c r="BU470" i="3"/>
  <c r="BW470" i="3"/>
  <c r="BX470" i="3"/>
  <c r="BY470" i="3"/>
  <c r="BZ470" i="3"/>
  <c r="CA470" i="3"/>
  <c r="BT471" i="3"/>
  <c r="BU471" i="3"/>
  <c r="BW471" i="3"/>
  <c r="BX471" i="3"/>
  <c r="BY471" i="3"/>
  <c r="BZ471" i="3"/>
  <c r="CA471" i="3"/>
  <c r="BT472" i="3"/>
  <c r="BU472" i="3"/>
  <c r="BV472" i="3"/>
  <c r="BW472" i="3"/>
  <c r="BX472" i="3"/>
  <c r="BY472" i="3"/>
  <c r="BZ472" i="3"/>
  <c r="CA472" i="3"/>
  <c r="BT473" i="3"/>
  <c r="BW473" i="3"/>
  <c r="BX473" i="3"/>
  <c r="BY473" i="3"/>
  <c r="BZ473" i="3"/>
  <c r="CA473" i="3"/>
  <c r="BT474" i="3"/>
  <c r="BW474" i="3"/>
  <c r="BX474" i="3"/>
  <c r="BY474" i="3"/>
  <c r="BZ474" i="3"/>
  <c r="CA474" i="3"/>
  <c r="BU475" i="3"/>
  <c r="BV475" i="3"/>
  <c r="BW475" i="3"/>
  <c r="BX475" i="3"/>
  <c r="BY475" i="3"/>
  <c r="BZ475" i="3"/>
  <c r="CA475" i="3"/>
  <c r="BT476" i="3"/>
  <c r="BW476" i="3"/>
  <c r="BX476" i="3"/>
  <c r="BY476" i="3"/>
  <c r="BZ476" i="3"/>
  <c r="CA476" i="3"/>
  <c r="BT477" i="3"/>
  <c r="BU477" i="3"/>
  <c r="BX477" i="3"/>
  <c r="BY477" i="3"/>
  <c r="BZ477" i="3"/>
  <c r="CA477" i="3"/>
  <c r="BT478" i="3"/>
  <c r="BU478" i="3"/>
  <c r="BV478" i="3"/>
  <c r="BW478" i="3"/>
  <c r="BX478" i="3"/>
  <c r="BY478" i="3"/>
  <c r="BZ478" i="3"/>
  <c r="CA478" i="3"/>
  <c r="BW479" i="3"/>
  <c r="BX479" i="3"/>
  <c r="BY479" i="3"/>
  <c r="BZ479" i="3"/>
  <c r="CA479" i="3"/>
  <c r="BT480" i="3"/>
  <c r="BU480" i="3"/>
  <c r="BW480" i="3"/>
  <c r="BX480" i="3"/>
  <c r="BZ480" i="3"/>
  <c r="CA480" i="3"/>
  <c r="BV481" i="3"/>
  <c r="BW481" i="3"/>
  <c r="BX481" i="3"/>
  <c r="BY481" i="3"/>
  <c r="BZ481" i="3"/>
  <c r="CA481" i="3"/>
  <c r="BT482" i="3"/>
  <c r="BU482" i="3"/>
  <c r="BV482" i="3"/>
  <c r="BW482" i="3"/>
  <c r="BX482" i="3"/>
  <c r="BY482" i="3"/>
  <c r="BZ482" i="3"/>
  <c r="CA482" i="3"/>
  <c r="BT483" i="3"/>
  <c r="BU483" i="3"/>
  <c r="BV483" i="3"/>
  <c r="BW483" i="3"/>
  <c r="BX483" i="3"/>
  <c r="BY483" i="3"/>
  <c r="BZ483" i="3"/>
  <c r="CA483" i="3"/>
  <c r="BV484" i="3"/>
  <c r="BW484" i="3"/>
  <c r="BX484" i="3"/>
  <c r="BY484" i="3"/>
  <c r="BZ484" i="3"/>
  <c r="CA484" i="3"/>
  <c r="BT485" i="3"/>
  <c r="BU485" i="3"/>
  <c r="BV485" i="3"/>
  <c r="BX485" i="3"/>
  <c r="BY485" i="3"/>
  <c r="BZ485" i="3"/>
  <c r="CA485" i="3"/>
  <c r="BT486" i="3"/>
  <c r="BU486" i="3"/>
  <c r="BV486" i="3"/>
  <c r="BW486" i="3"/>
  <c r="BX486" i="3"/>
  <c r="BY486" i="3"/>
  <c r="BZ486" i="3"/>
  <c r="CA486" i="3"/>
  <c r="BT487" i="3"/>
  <c r="BV487" i="3"/>
  <c r="BW487" i="3"/>
  <c r="BX487" i="3"/>
  <c r="BY487" i="3"/>
  <c r="BZ487" i="3"/>
  <c r="CA487" i="3"/>
  <c r="BT488" i="3"/>
  <c r="BU488" i="3"/>
  <c r="BV488" i="3"/>
  <c r="BX488" i="3"/>
  <c r="BY488" i="3"/>
  <c r="BZ488" i="3"/>
  <c r="CA488" i="3"/>
  <c r="BU489" i="3"/>
  <c r="BW489" i="3"/>
  <c r="BX489" i="3"/>
  <c r="BY489" i="3"/>
  <c r="BZ489" i="3"/>
  <c r="CA489" i="3"/>
  <c r="BT490" i="3"/>
  <c r="BU490" i="3"/>
  <c r="BV490" i="3"/>
  <c r="BW490" i="3"/>
  <c r="BX490" i="3"/>
  <c r="BY490" i="3"/>
  <c r="BZ490" i="3"/>
  <c r="CA490" i="3"/>
  <c r="BV491" i="3"/>
  <c r="BW491" i="3"/>
  <c r="BX491" i="3"/>
  <c r="BY491" i="3"/>
  <c r="BZ491" i="3"/>
  <c r="CA491" i="3"/>
  <c r="BT492" i="3"/>
  <c r="BU492" i="3"/>
  <c r="BV492" i="3"/>
  <c r="BW492" i="3"/>
  <c r="BX492" i="3"/>
  <c r="BY492" i="3"/>
  <c r="BZ492" i="3"/>
  <c r="CA492" i="3"/>
  <c r="BW493" i="3"/>
  <c r="BX493" i="3"/>
  <c r="BZ493" i="3"/>
  <c r="CA493" i="3"/>
  <c r="BT494" i="3"/>
  <c r="BW494" i="3"/>
  <c r="BX494" i="3"/>
  <c r="BY494" i="3"/>
  <c r="BZ494" i="3"/>
  <c r="CA494" i="3"/>
  <c r="BV495" i="3"/>
  <c r="BW495" i="3"/>
  <c r="BX495" i="3"/>
  <c r="BY495" i="3"/>
  <c r="BZ495" i="3"/>
  <c r="CA495" i="3"/>
  <c r="BU496" i="3"/>
  <c r="BV496" i="3"/>
  <c r="BW496" i="3"/>
  <c r="BX496" i="3"/>
  <c r="BY496" i="3"/>
  <c r="BZ496" i="3"/>
  <c r="CA496" i="3"/>
  <c r="BT497" i="3"/>
  <c r="BU497" i="3"/>
  <c r="BV497" i="3"/>
  <c r="BW497" i="3"/>
  <c r="BX497" i="3"/>
  <c r="BY497" i="3"/>
  <c r="BZ497" i="3"/>
  <c r="CA497" i="3"/>
  <c r="BT498" i="3"/>
  <c r="BU498" i="3"/>
  <c r="BV498" i="3"/>
  <c r="BW498" i="3"/>
  <c r="BY498" i="3"/>
  <c r="BZ498" i="3"/>
  <c r="CA498" i="3"/>
  <c r="BT499" i="3"/>
  <c r="BU499" i="3"/>
  <c r="BW499" i="3"/>
  <c r="BX499" i="3"/>
  <c r="BY499" i="3"/>
  <c r="BZ499" i="3"/>
  <c r="CA499" i="3"/>
  <c r="BT500" i="3"/>
  <c r="BU500" i="3"/>
  <c r="BV500" i="3"/>
  <c r="BW500" i="3"/>
  <c r="BX500" i="3"/>
  <c r="BY500" i="3"/>
  <c r="BZ500" i="3"/>
  <c r="CA500" i="3"/>
  <c r="BT501" i="3"/>
  <c r="BU501" i="3"/>
  <c r="BV501" i="3"/>
  <c r="BW501" i="3"/>
  <c r="BX501" i="3"/>
  <c r="BY501" i="3"/>
  <c r="BZ501" i="3"/>
  <c r="CA501" i="3"/>
  <c r="BU502" i="3"/>
  <c r="BV502" i="3"/>
  <c r="BW502" i="3"/>
  <c r="BX502" i="3"/>
  <c r="BY502" i="3"/>
  <c r="BZ502" i="3"/>
  <c r="CA502" i="3"/>
  <c r="BT503" i="3"/>
  <c r="BU503" i="3"/>
  <c r="BV503" i="3"/>
  <c r="BW503" i="3"/>
  <c r="BX503" i="3"/>
  <c r="BY503" i="3"/>
  <c r="BZ503" i="3"/>
  <c r="CA503" i="3"/>
  <c r="BT504" i="3"/>
  <c r="BU504" i="3"/>
  <c r="BV504" i="3"/>
  <c r="BW504" i="3"/>
  <c r="BY504" i="3"/>
  <c r="BZ504" i="3"/>
  <c r="CA504" i="3"/>
  <c r="BT505" i="3"/>
  <c r="BU505" i="3"/>
  <c r="BV505" i="3"/>
  <c r="BW505" i="3"/>
  <c r="BX505" i="3"/>
  <c r="BY505" i="3"/>
  <c r="BZ505" i="3"/>
  <c r="CA505" i="3"/>
  <c r="BT506" i="3"/>
  <c r="BU506" i="3"/>
  <c r="BV506" i="3"/>
  <c r="BW506" i="3"/>
  <c r="BX506" i="3"/>
  <c r="BY506" i="3"/>
  <c r="BZ506" i="3"/>
  <c r="CA506" i="3"/>
  <c r="BU507" i="3"/>
  <c r="BV507" i="3"/>
  <c r="BW507" i="3"/>
  <c r="BX507" i="3"/>
  <c r="BY507" i="3"/>
  <c r="BZ507" i="3"/>
  <c r="CA507" i="3"/>
  <c r="BT508" i="3"/>
  <c r="BV508" i="3"/>
  <c r="BW508" i="3"/>
  <c r="BX508" i="3"/>
  <c r="BY508" i="3"/>
  <c r="BZ508" i="3"/>
  <c r="CA508" i="3"/>
  <c r="BU509" i="3"/>
  <c r="BV509" i="3"/>
  <c r="BW509" i="3"/>
  <c r="BX509" i="3"/>
  <c r="BY509" i="3"/>
  <c r="BZ509" i="3"/>
  <c r="CA509" i="3"/>
  <c r="BV510" i="3"/>
  <c r="BW510" i="3"/>
  <c r="BX510" i="3"/>
  <c r="BY510" i="3"/>
  <c r="BZ510" i="3"/>
  <c r="CA510" i="3"/>
  <c r="BT511" i="3"/>
  <c r="BU511" i="3"/>
  <c r="BV511" i="3"/>
  <c r="BW511" i="3"/>
  <c r="BX511" i="3"/>
  <c r="BY511" i="3"/>
  <c r="BZ511" i="3"/>
  <c r="CA511" i="3"/>
  <c r="BU512" i="3"/>
  <c r="BV512" i="3"/>
  <c r="BW512" i="3"/>
  <c r="BY512" i="3"/>
  <c r="BZ512" i="3"/>
  <c r="CA512" i="3"/>
  <c r="BT513" i="3"/>
  <c r="BV513" i="3"/>
  <c r="BW513" i="3"/>
  <c r="BX513" i="3"/>
  <c r="BY513" i="3"/>
  <c r="BZ513" i="3"/>
  <c r="CA513" i="3"/>
  <c r="BU514" i="3"/>
  <c r="BV514" i="3"/>
  <c r="BW514" i="3"/>
  <c r="BX514" i="3"/>
  <c r="BY514" i="3"/>
  <c r="BZ514" i="3"/>
  <c r="CA514" i="3"/>
  <c r="BT515" i="3"/>
  <c r="BU515" i="3"/>
  <c r="BV515" i="3"/>
  <c r="BY515" i="3"/>
  <c r="BZ515" i="3"/>
  <c r="CA515" i="3"/>
  <c r="BT516" i="3"/>
  <c r="BV516" i="3"/>
  <c r="BW516" i="3"/>
  <c r="BX516" i="3"/>
  <c r="BY516" i="3"/>
  <c r="BZ516" i="3"/>
  <c r="CA516" i="3"/>
  <c r="BT517" i="3"/>
  <c r="BX517" i="3"/>
  <c r="BZ517" i="3"/>
  <c r="CA517" i="3"/>
  <c r="BT518" i="3"/>
  <c r="BU518" i="3"/>
  <c r="BV518" i="3"/>
  <c r="BW518" i="3"/>
  <c r="BX518" i="3"/>
  <c r="BY518" i="3"/>
  <c r="BZ518" i="3"/>
  <c r="CA518" i="3"/>
  <c r="BT519" i="3"/>
  <c r="BU519" i="3"/>
  <c r="BV519" i="3"/>
  <c r="BW519" i="3"/>
  <c r="BX519" i="3"/>
  <c r="BY519" i="3"/>
  <c r="BZ519" i="3"/>
  <c r="CA519" i="3"/>
  <c r="BT520" i="3"/>
  <c r="BU520" i="3"/>
  <c r="BV520" i="3"/>
  <c r="BW520" i="3"/>
  <c r="BX520" i="3"/>
  <c r="BY520" i="3"/>
  <c r="BZ520" i="3"/>
  <c r="CA520" i="3"/>
  <c r="BU521" i="3"/>
  <c r="BV521" i="3"/>
  <c r="BX521" i="3"/>
  <c r="BY521" i="3"/>
  <c r="BZ521" i="3"/>
  <c r="CA521" i="3"/>
  <c r="BU522" i="3"/>
  <c r="BV522" i="3"/>
  <c r="BW522" i="3"/>
  <c r="BX522" i="3"/>
  <c r="BY522" i="3"/>
  <c r="BZ522" i="3"/>
  <c r="CA522" i="3"/>
  <c r="BT523" i="3"/>
  <c r="BU523" i="3"/>
  <c r="BV523" i="3"/>
  <c r="BW523" i="3"/>
  <c r="BX523" i="3"/>
  <c r="BY523" i="3"/>
  <c r="BZ523" i="3"/>
  <c r="CA523" i="3"/>
  <c r="BT524" i="3"/>
  <c r="BU524" i="3"/>
  <c r="BV524" i="3"/>
  <c r="BW524" i="3"/>
  <c r="BX524" i="3"/>
  <c r="BY524" i="3"/>
  <c r="BZ524" i="3"/>
  <c r="CA524" i="3"/>
  <c r="BT525" i="3"/>
  <c r="BU525" i="3"/>
  <c r="BV525" i="3"/>
  <c r="BX525" i="3"/>
  <c r="BY525" i="3"/>
  <c r="BZ525" i="3"/>
  <c r="CA525" i="3"/>
  <c r="BT526" i="3"/>
  <c r="BU526" i="3"/>
  <c r="BV526" i="3"/>
  <c r="BW526" i="3"/>
  <c r="BX526" i="3"/>
  <c r="BY526" i="3"/>
  <c r="BZ526" i="3"/>
  <c r="CA526" i="3"/>
  <c r="BT527" i="3"/>
  <c r="BU527" i="3"/>
  <c r="BV527" i="3"/>
  <c r="BW527" i="3"/>
  <c r="BX527" i="3"/>
  <c r="BY527" i="3"/>
  <c r="BZ527" i="3"/>
  <c r="CA527" i="3"/>
  <c r="BT528" i="3"/>
  <c r="BU528" i="3"/>
  <c r="BV528" i="3"/>
  <c r="BW528" i="3"/>
  <c r="BX528" i="3"/>
  <c r="BY528" i="3"/>
  <c r="BZ528" i="3"/>
  <c r="CA528" i="3"/>
  <c r="BT529" i="3"/>
  <c r="BU529" i="3"/>
  <c r="BV529" i="3"/>
  <c r="BW529" i="3"/>
  <c r="BX529" i="3"/>
  <c r="BY529" i="3"/>
  <c r="BZ529" i="3"/>
  <c r="CA529" i="3"/>
  <c r="BT530" i="3"/>
  <c r="BW530" i="3"/>
  <c r="BY530" i="3"/>
  <c r="BZ530" i="3"/>
  <c r="CA530" i="3"/>
  <c r="BT531" i="3"/>
  <c r="BW531" i="3"/>
  <c r="BX531" i="3"/>
  <c r="BY531" i="3"/>
  <c r="BZ531" i="3"/>
  <c r="CA531" i="3"/>
  <c r="BT532" i="3"/>
  <c r="BU532" i="3"/>
  <c r="BV532" i="3"/>
  <c r="BW532" i="3"/>
  <c r="BX532" i="3"/>
  <c r="BY532" i="3"/>
  <c r="BZ532" i="3"/>
  <c r="CA532" i="3"/>
  <c r="BT533" i="3"/>
  <c r="BU533" i="3"/>
  <c r="BV533" i="3"/>
  <c r="BW533" i="3"/>
  <c r="BX533" i="3"/>
  <c r="BY533" i="3"/>
  <c r="BZ533" i="3"/>
  <c r="CA533" i="3"/>
  <c r="BT534" i="3"/>
  <c r="BU534" i="3"/>
  <c r="BV534" i="3"/>
  <c r="BW534" i="3"/>
  <c r="BX534" i="3"/>
  <c r="BY534" i="3"/>
  <c r="BZ534" i="3"/>
  <c r="CA534" i="3"/>
  <c r="BT535" i="3"/>
  <c r="BU535" i="3"/>
  <c r="BV535" i="3"/>
  <c r="BW535" i="3"/>
  <c r="BX535" i="3"/>
  <c r="BY535" i="3"/>
  <c r="BZ535" i="3"/>
  <c r="CA535" i="3"/>
  <c r="BT536" i="3"/>
  <c r="BV536" i="3"/>
  <c r="BW536" i="3"/>
  <c r="BX536" i="3"/>
  <c r="BY536" i="3"/>
  <c r="BZ536" i="3"/>
  <c r="CA536" i="3"/>
  <c r="BT537" i="3"/>
  <c r="BV537" i="3"/>
  <c r="BW537" i="3"/>
  <c r="BX537" i="3"/>
  <c r="BY537" i="3"/>
  <c r="BZ537" i="3"/>
  <c r="CA537" i="3"/>
  <c r="BT538" i="3"/>
  <c r="BU538" i="3"/>
  <c r="BV538" i="3"/>
  <c r="BW538" i="3"/>
  <c r="BX538" i="3"/>
  <c r="BY538" i="3"/>
  <c r="BZ538" i="3"/>
  <c r="CA538" i="3"/>
  <c r="BT539" i="3"/>
  <c r="BU539" i="3"/>
  <c r="BV539" i="3"/>
  <c r="BW539" i="3"/>
  <c r="BX539" i="3"/>
  <c r="BY539" i="3"/>
  <c r="BZ539" i="3"/>
  <c r="CA539" i="3"/>
  <c r="BT540" i="3"/>
  <c r="BU540" i="3"/>
  <c r="BV540" i="3"/>
  <c r="BW540" i="3"/>
  <c r="BX540" i="3"/>
  <c r="BY540" i="3"/>
  <c r="BZ540" i="3"/>
  <c r="CA540" i="3"/>
  <c r="BT541" i="3"/>
  <c r="BU541" i="3"/>
  <c r="BV541" i="3"/>
  <c r="BW541" i="3"/>
  <c r="BX541" i="3"/>
  <c r="BY541" i="3"/>
  <c r="BZ541" i="3"/>
  <c r="CA541" i="3"/>
  <c r="BU542" i="3"/>
  <c r="BV542" i="3"/>
  <c r="BW542" i="3"/>
  <c r="BX542" i="3"/>
  <c r="CA542" i="3"/>
  <c r="BT543" i="3"/>
  <c r="BU543" i="3"/>
  <c r="BV543" i="3"/>
  <c r="BW543" i="3"/>
  <c r="BX543" i="3"/>
  <c r="BY543" i="3"/>
  <c r="BZ543" i="3"/>
  <c r="CA543" i="3"/>
  <c r="BU544" i="3"/>
  <c r="BV544" i="3"/>
  <c r="BW544" i="3"/>
  <c r="BX544" i="3"/>
  <c r="BY544" i="3"/>
  <c r="BZ544" i="3"/>
  <c r="CA544" i="3"/>
  <c r="BT545" i="3"/>
  <c r="BU545" i="3"/>
  <c r="BV545" i="3"/>
  <c r="BW545" i="3"/>
  <c r="BX545" i="3"/>
  <c r="BY545" i="3"/>
  <c r="BZ545" i="3"/>
  <c r="CA545" i="3"/>
  <c r="BU546" i="3"/>
  <c r="BV546" i="3"/>
  <c r="BW546" i="3"/>
  <c r="BX546" i="3"/>
  <c r="BY546" i="3"/>
  <c r="BZ546" i="3"/>
  <c r="CA546" i="3"/>
  <c r="BU547" i="3"/>
  <c r="BV547" i="3"/>
  <c r="BW547" i="3"/>
  <c r="BX547" i="3"/>
  <c r="BY547" i="3"/>
  <c r="BZ547" i="3"/>
  <c r="CA547" i="3"/>
  <c r="BT548" i="3"/>
  <c r="BU548" i="3"/>
  <c r="BV548" i="3"/>
  <c r="BX548" i="3"/>
  <c r="BY548" i="3"/>
  <c r="BZ548" i="3"/>
  <c r="CA548" i="3"/>
  <c r="BU549" i="3"/>
  <c r="BV549" i="3"/>
  <c r="BW549" i="3"/>
  <c r="BX549" i="3"/>
  <c r="BY549" i="3"/>
  <c r="BZ549" i="3"/>
  <c r="CA549" i="3"/>
  <c r="BT550" i="3"/>
  <c r="BU550" i="3"/>
  <c r="BV550" i="3"/>
  <c r="BW550" i="3"/>
  <c r="BX550" i="3"/>
  <c r="BY550" i="3"/>
  <c r="BZ550" i="3"/>
  <c r="CA550" i="3"/>
  <c r="BT551" i="3"/>
  <c r="BU551" i="3"/>
  <c r="BV551" i="3"/>
  <c r="BX551" i="3"/>
  <c r="BY551" i="3"/>
  <c r="BZ551" i="3"/>
  <c r="CA551" i="3"/>
  <c r="BT552" i="3"/>
  <c r="BU552" i="3"/>
  <c r="BV552" i="3"/>
  <c r="BW552" i="3"/>
  <c r="BX552" i="3"/>
  <c r="BY552" i="3"/>
  <c r="BZ552" i="3"/>
  <c r="CA552" i="3"/>
  <c r="BT553" i="3"/>
  <c r="BU553" i="3"/>
  <c r="BV553" i="3"/>
  <c r="BW553" i="3"/>
  <c r="BX553" i="3"/>
  <c r="BY553" i="3"/>
  <c r="BZ553" i="3"/>
  <c r="CA553" i="3"/>
  <c r="BT554" i="3"/>
  <c r="BU554" i="3"/>
  <c r="BW554" i="3"/>
  <c r="BX554" i="3"/>
  <c r="BY554" i="3"/>
  <c r="BZ554" i="3"/>
  <c r="CA554" i="3"/>
  <c r="BT555" i="3"/>
  <c r="BU555" i="3"/>
  <c r="BV555" i="3"/>
  <c r="BW555" i="3"/>
  <c r="BX555" i="3"/>
  <c r="BY555" i="3"/>
  <c r="BZ555" i="3"/>
  <c r="CA555" i="3"/>
  <c r="BT556" i="3"/>
  <c r="BU556" i="3"/>
  <c r="BV556" i="3"/>
  <c r="BW556" i="3"/>
  <c r="BX556" i="3"/>
  <c r="BY556" i="3"/>
  <c r="BZ556" i="3"/>
  <c r="CA556" i="3"/>
  <c r="BU557" i="3"/>
  <c r="BV557" i="3"/>
  <c r="BW557" i="3"/>
  <c r="BX557" i="3"/>
  <c r="BY557" i="3"/>
  <c r="BZ557" i="3"/>
  <c r="CA557" i="3"/>
  <c r="BT558" i="3"/>
  <c r="BV558" i="3"/>
  <c r="BW558" i="3"/>
  <c r="BX558" i="3"/>
  <c r="BY558" i="3"/>
  <c r="BZ558" i="3"/>
  <c r="CA558" i="3"/>
  <c r="BV559" i="3"/>
  <c r="BW559" i="3"/>
  <c r="BX559" i="3"/>
  <c r="BY559" i="3"/>
  <c r="BZ559" i="3"/>
  <c r="CA559" i="3"/>
  <c r="BT560" i="3"/>
  <c r="BU560" i="3"/>
  <c r="BV560" i="3"/>
  <c r="BW560" i="3"/>
  <c r="BX560" i="3"/>
  <c r="BY560" i="3"/>
  <c r="BZ560" i="3"/>
  <c r="CA560" i="3"/>
  <c r="BT561" i="3"/>
  <c r="BU561" i="3"/>
  <c r="BV561" i="3"/>
  <c r="BW561" i="3"/>
  <c r="BX561" i="3"/>
  <c r="BY561" i="3"/>
  <c r="BZ561" i="3"/>
  <c r="CA561" i="3"/>
  <c r="BT562" i="3"/>
  <c r="BU562" i="3"/>
  <c r="BV562" i="3"/>
  <c r="BW562" i="3"/>
  <c r="BX562" i="3"/>
  <c r="BY562" i="3"/>
  <c r="BZ562" i="3"/>
  <c r="CA562" i="3"/>
  <c r="BT563" i="3"/>
  <c r="BU563" i="3"/>
  <c r="BV563" i="3"/>
  <c r="BW563" i="3"/>
  <c r="BX563" i="3"/>
  <c r="BY563" i="3"/>
  <c r="BZ563" i="3"/>
  <c r="CA563" i="3"/>
  <c r="BT564" i="3"/>
  <c r="BU564" i="3"/>
  <c r="BV564" i="3"/>
  <c r="BW564" i="3"/>
  <c r="BX564" i="3"/>
  <c r="BY564" i="3"/>
  <c r="BZ564" i="3"/>
  <c r="CA564" i="3"/>
  <c r="BT565" i="3"/>
  <c r="BV565" i="3"/>
  <c r="BW565" i="3"/>
  <c r="BX565" i="3"/>
  <c r="BY565" i="3"/>
  <c r="BZ565" i="3"/>
  <c r="CA565" i="3"/>
  <c r="BT566" i="3"/>
  <c r="BU566" i="3"/>
  <c r="BV566" i="3"/>
  <c r="BW566" i="3"/>
  <c r="BX566" i="3"/>
  <c r="BY566" i="3"/>
  <c r="BZ566" i="3"/>
  <c r="CA566" i="3"/>
  <c r="BT567" i="3"/>
  <c r="BU567" i="3"/>
  <c r="BV567" i="3"/>
  <c r="BW567" i="3"/>
  <c r="BX567" i="3"/>
  <c r="BY567" i="3"/>
  <c r="BZ567" i="3"/>
  <c r="CA567" i="3"/>
  <c r="BT568" i="3"/>
  <c r="BW568" i="3"/>
  <c r="BX568" i="3"/>
  <c r="BY568" i="3"/>
  <c r="BZ568" i="3"/>
  <c r="CA568" i="3"/>
  <c r="BT569" i="3"/>
  <c r="BU569" i="3"/>
  <c r="BV569" i="3"/>
  <c r="BW569" i="3"/>
  <c r="BX569" i="3"/>
  <c r="BY569" i="3"/>
  <c r="BZ569" i="3"/>
  <c r="CA569" i="3"/>
  <c r="BU570" i="3"/>
  <c r="BV570" i="3"/>
  <c r="BW570" i="3"/>
  <c r="BX570" i="3"/>
  <c r="BY570" i="3"/>
  <c r="BZ570" i="3"/>
  <c r="CA570" i="3"/>
  <c r="BU571" i="3"/>
  <c r="BV571" i="3"/>
  <c r="BW571" i="3"/>
  <c r="BY571" i="3"/>
  <c r="BZ571" i="3"/>
  <c r="CA571" i="3"/>
  <c r="BU572" i="3"/>
  <c r="BV572" i="3"/>
  <c r="BW572" i="3"/>
  <c r="BX572" i="3"/>
  <c r="BY572" i="3"/>
  <c r="BZ572" i="3"/>
  <c r="CA572" i="3"/>
  <c r="BU573" i="3"/>
  <c r="BV573" i="3"/>
  <c r="BW573" i="3"/>
  <c r="BX573" i="3"/>
  <c r="BY573" i="3"/>
  <c r="BZ573" i="3"/>
  <c r="CA573" i="3"/>
  <c r="BU574" i="3"/>
  <c r="BV574" i="3"/>
  <c r="BW574" i="3"/>
  <c r="BX574" i="3"/>
  <c r="BY574" i="3"/>
  <c r="BZ574" i="3"/>
  <c r="CA574" i="3"/>
  <c r="BU575" i="3"/>
  <c r="BV575" i="3"/>
  <c r="BW575" i="3"/>
  <c r="BY575" i="3"/>
  <c r="BZ575" i="3"/>
  <c r="CA575" i="3"/>
  <c r="BU576" i="3"/>
  <c r="BV576" i="3"/>
  <c r="BW576" i="3"/>
  <c r="BX576" i="3"/>
  <c r="BY576" i="3"/>
  <c r="BZ576" i="3"/>
  <c r="CA576" i="3"/>
  <c r="BU577" i="3"/>
  <c r="BV577" i="3"/>
  <c r="BW577" i="3"/>
  <c r="BX577" i="3"/>
  <c r="BY577" i="3"/>
  <c r="BZ577" i="3"/>
  <c r="CA577" i="3"/>
  <c r="BU578" i="3"/>
  <c r="BV578" i="3"/>
  <c r="BW578" i="3"/>
  <c r="BX578" i="3"/>
  <c r="BY578" i="3"/>
  <c r="BZ578" i="3"/>
  <c r="CA578" i="3"/>
  <c r="BU579" i="3"/>
  <c r="BV579" i="3"/>
  <c r="BW579" i="3"/>
  <c r="BX579" i="3"/>
  <c r="BY579" i="3"/>
  <c r="BZ579" i="3"/>
  <c r="CA579" i="3"/>
  <c r="BU580" i="3"/>
  <c r="BV580" i="3"/>
  <c r="BW580" i="3"/>
  <c r="BX580" i="3"/>
  <c r="BY580" i="3"/>
  <c r="BZ580" i="3"/>
  <c r="CA580" i="3"/>
  <c r="BU581" i="3"/>
  <c r="BV581" i="3"/>
  <c r="BW581" i="3"/>
  <c r="BY581" i="3"/>
  <c r="BZ581" i="3"/>
  <c r="CA581" i="3"/>
  <c r="BU582" i="3"/>
  <c r="BV582" i="3"/>
  <c r="BW582" i="3"/>
  <c r="BX582" i="3"/>
  <c r="BY582" i="3"/>
  <c r="BZ582" i="3"/>
  <c r="CA582" i="3"/>
  <c r="BT583" i="3"/>
  <c r="BV583" i="3"/>
  <c r="BX583" i="3"/>
  <c r="BY583" i="3"/>
  <c r="BZ583" i="3"/>
  <c r="CA583" i="3"/>
  <c r="BT584" i="3"/>
  <c r="BU584" i="3"/>
  <c r="BV584" i="3"/>
  <c r="BW584" i="3"/>
  <c r="BX584" i="3"/>
  <c r="BY584" i="3"/>
  <c r="BZ584" i="3"/>
  <c r="CA584" i="3"/>
  <c r="BT585" i="3"/>
  <c r="BV585" i="3"/>
  <c r="BW585" i="3"/>
  <c r="BX585" i="3"/>
  <c r="BY585" i="3"/>
  <c r="BZ585" i="3"/>
  <c r="CA585" i="3"/>
  <c r="BT586" i="3"/>
  <c r="BV586" i="3"/>
  <c r="BW586" i="3"/>
  <c r="BX586" i="3"/>
  <c r="BY586" i="3"/>
  <c r="BZ586" i="3"/>
  <c r="CA586" i="3"/>
  <c r="BT587" i="3"/>
  <c r="BV587" i="3"/>
  <c r="BW587" i="3"/>
  <c r="BX587" i="3"/>
  <c r="BY587" i="3"/>
  <c r="BZ587" i="3"/>
  <c r="CA587" i="3"/>
  <c r="BT588" i="3"/>
  <c r="BU588" i="3"/>
  <c r="BV588" i="3"/>
  <c r="BX588" i="3"/>
  <c r="BY588" i="3"/>
  <c r="BZ588" i="3"/>
  <c r="CA588" i="3"/>
  <c r="BT589" i="3"/>
  <c r="BW589" i="3"/>
  <c r="BX589" i="3"/>
  <c r="BY589" i="3"/>
  <c r="BZ589" i="3"/>
  <c r="CA589" i="3"/>
  <c r="BT590" i="3"/>
  <c r="BU590" i="3"/>
  <c r="BW590" i="3"/>
  <c r="BX590" i="3"/>
  <c r="BY590" i="3"/>
  <c r="BZ590" i="3"/>
  <c r="CA590" i="3"/>
  <c r="BT591" i="3"/>
  <c r="BU591" i="3"/>
  <c r="BV591" i="3"/>
  <c r="BW591" i="3"/>
  <c r="BX591" i="3"/>
  <c r="BY591" i="3"/>
  <c r="BZ591" i="3"/>
  <c r="CA591" i="3"/>
  <c r="BT592" i="3"/>
  <c r="BU592" i="3"/>
  <c r="BV592" i="3"/>
  <c r="BW592" i="3"/>
  <c r="BX592" i="3"/>
  <c r="BY592" i="3"/>
  <c r="BZ592" i="3"/>
  <c r="CA592" i="3"/>
  <c r="BU593" i="3"/>
  <c r="BV593" i="3"/>
  <c r="BW593" i="3"/>
  <c r="BX593" i="3"/>
  <c r="BY593" i="3"/>
  <c r="BZ593" i="3"/>
  <c r="CA593" i="3"/>
  <c r="BU594" i="3"/>
  <c r="BV594" i="3"/>
  <c r="BW594" i="3"/>
  <c r="BX594" i="3"/>
  <c r="BY594" i="3"/>
  <c r="BZ594" i="3"/>
  <c r="CA594" i="3"/>
  <c r="BU595" i="3"/>
  <c r="BV595" i="3"/>
  <c r="BW595" i="3"/>
  <c r="BY595" i="3"/>
  <c r="BZ595" i="3"/>
  <c r="CA595" i="3"/>
  <c r="BV596" i="3"/>
  <c r="BW596" i="3"/>
  <c r="BX596" i="3"/>
  <c r="BY596" i="3"/>
  <c r="BZ596" i="3"/>
  <c r="CA596" i="3"/>
  <c r="BV597" i="3"/>
  <c r="BW597" i="3"/>
  <c r="BX597" i="3"/>
  <c r="BY597" i="3"/>
  <c r="BZ597" i="3"/>
  <c r="CA597" i="3"/>
  <c r="BV598" i="3"/>
  <c r="BW598" i="3"/>
  <c r="BX598" i="3"/>
  <c r="BY598" i="3"/>
  <c r="BZ598" i="3"/>
  <c r="CA598" i="3"/>
  <c r="BU599" i="3"/>
  <c r="BV599" i="3"/>
  <c r="BX599" i="3"/>
  <c r="BY599" i="3"/>
  <c r="BZ599" i="3"/>
  <c r="CA599" i="3"/>
  <c r="BU600" i="3"/>
  <c r="BW600" i="3"/>
  <c r="BX600" i="3"/>
  <c r="BY600" i="3"/>
  <c r="BZ600" i="3"/>
  <c r="CA600" i="3"/>
  <c r="BU601" i="3"/>
  <c r="BW601" i="3"/>
  <c r="BX601" i="3"/>
  <c r="BY601" i="3"/>
  <c r="BZ601" i="3"/>
  <c r="CA601" i="3"/>
  <c r="BT602" i="3"/>
  <c r="BU602" i="3"/>
  <c r="BV602" i="3"/>
  <c r="BW602" i="3"/>
  <c r="BX602" i="3"/>
  <c r="BY602" i="3"/>
  <c r="BZ602" i="3"/>
  <c r="CA602" i="3"/>
  <c r="BU603" i="3"/>
  <c r="BV603" i="3"/>
  <c r="BW603" i="3"/>
  <c r="BX603" i="3"/>
  <c r="BY603" i="3"/>
  <c r="BZ603" i="3"/>
  <c r="CA603" i="3"/>
  <c r="BT604" i="3"/>
  <c r="BU604" i="3"/>
  <c r="BV604" i="3"/>
  <c r="BW604" i="3"/>
  <c r="BX604" i="3"/>
  <c r="BY604" i="3"/>
  <c r="BZ604" i="3"/>
  <c r="CA604" i="3"/>
  <c r="BT605" i="3"/>
  <c r="BU605" i="3"/>
  <c r="BV605" i="3"/>
  <c r="BW605" i="3"/>
  <c r="BX605" i="3"/>
  <c r="BY605" i="3"/>
  <c r="BZ605" i="3"/>
  <c r="CA605" i="3"/>
  <c r="BT606" i="3"/>
  <c r="BU606" i="3"/>
  <c r="BV606" i="3"/>
  <c r="BW606" i="3"/>
  <c r="BX606" i="3"/>
  <c r="BY606" i="3"/>
  <c r="BZ606" i="3"/>
  <c r="CA606" i="3"/>
  <c r="BU607" i="3"/>
  <c r="BV607" i="3"/>
  <c r="BW607" i="3"/>
  <c r="BX607" i="3"/>
  <c r="BY607" i="3"/>
  <c r="BZ607" i="3"/>
  <c r="CA607" i="3"/>
  <c r="BT608" i="3"/>
  <c r="BU608" i="3"/>
  <c r="BV608" i="3"/>
  <c r="BW608" i="3"/>
  <c r="BX608" i="3"/>
  <c r="BY608" i="3"/>
  <c r="BZ608" i="3"/>
  <c r="CA608" i="3"/>
  <c r="BV609" i="3"/>
  <c r="BW609" i="3"/>
  <c r="BX609" i="3"/>
  <c r="BY609" i="3"/>
  <c r="BZ609" i="3"/>
  <c r="CA609" i="3"/>
  <c r="BT610" i="3"/>
  <c r="BU610" i="3"/>
  <c r="BV610" i="3"/>
  <c r="BW610" i="3"/>
  <c r="BX610" i="3"/>
  <c r="BY610" i="3"/>
  <c r="BZ610" i="3"/>
  <c r="CA610" i="3"/>
  <c r="BU611" i="3"/>
  <c r="BV611" i="3"/>
  <c r="BW611" i="3"/>
  <c r="BX611" i="3"/>
  <c r="BY611" i="3"/>
  <c r="BZ611" i="3"/>
  <c r="CA611" i="3"/>
  <c r="BU612" i="3"/>
  <c r="BV612" i="3"/>
  <c r="BW612" i="3"/>
  <c r="BY612" i="3"/>
  <c r="BZ612" i="3"/>
  <c r="CA612" i="3"/>
  <c r="BT613" i="3"/>
  <c r="BU613" i="3"/>
  <c r="BV613" i="3"/>
  <c r="BW613" i="3"/>
  <c r="BX613" i="3"/>
  <c r="BY613" i="3"/>
  <c r="BZ613" i="3"/>
  <c r="CA613" i="3"/>
  <c r="BU614" i="3"/>
  <c r="BV614" i="3"/>
  <c r="BW614" i="3"/>
  <c r="BX614" i="3"/>
  <c r="BY614" i="3"/>
  <c r="BZ614" i="3"/>
  <c r="CA614" i="3"/>
  <c r="BT615" i="3"/>
  <c r="BU615" i="3"/>
  <c r="BV615" i="3"/>
  <c r="BW615" i="3"/>
  <c r="BX615" i="3"/>
  <c r="BY615" i="3"/>
  <c r="BZ615" i="3"/>
  <c r="CA615" i="3"/>
  <c r="BT616" i="3"/>
  <c r="BU616" i="3"/>
  <c r="BV616" i="3"/>
  <c r="BW616" i="3"/>
  <c r="BX616" i="3"/>
  <c r="BY616" i="3"/>
  <c r="BZ616" i="3"/>
  <c r="CA616" i="3"/>
  <c r="BT617" i="3"/>
  <c r="BU617" i="3"/>
  <c r="BW617" i="3"/>
  <c r="BX617" i="3"/>
  <c r="BY617" i="3"/>
  <c r="BZ617" i="3"/>
  <c r="CA617" i="3"/>
  <c r="BT618" i="3"/>
  <c r="BU618" i="3"/>
  <c r="BV618" i="3"/>
  <c r="BW618" i="3"/>
  <c r="BX618" i="3"/>
  <c r="BY618" i="3"/>
  <c r="BZ618" i="3"/>
  <c r="CA618" i="3"/>
  <c r="BT619" i="3"/>
  <c r="BU619" i="3"/>
  <c r="BV619" i="3"/>
  <c r="BW619" i="3"/>
  <c r="BX619" i="3"/>
  <c r="BY619" i="3"/>
  <c r="BZ619" i="3"/>
  <c r="CA619" i="3"/>
  <c r="BV620" i="3"/>
  <c r="BW620" i="3"/>
  <c r="BX620" i="3"/>
  <c r="BY620" i="3"/>
  <c r="BZ620" i="3"/>
  <c r="CA620" i="3"/>
  <c r="BT621" i="3"/>
  <c r="BV621" i="3"/>
  <c r="BW621" i="3"/>
  <c r="BX621" i="3"/>
  <c r="BY621" i="3"/>
  <c r="BZ621" i="3"/>
  <c r="CA621" i="3"/>
  <c r="BT622" i="3"/>
  <c r="BV622" i="3"/>
  <c r="BW622" i="3"/>
  <c r="BX622" i="3"/>
  <c r="BY622" i="3"/>
  <c r="BZ622" i="3"/>
  <c r="CA622" i="3"/>
  <c r="BT623" i="3"/>
  <c r="BV623" i="3"/>
  <c r="BW623" i="3"/>
  <c r="BX623" i="3"/>
  <c r="BY623" i="3"/>
  <c r="BZ623" i="3"/>
  <c r="CA623" i="3"/>
  <c r="BT624" i="3"/>
  <c r="BV624" i="3"/>
  <c r="BW624" i="3"/>
  <c r="BX624" i="3"/>
  <c r="BY624" i="3"/>
  <c r="BZ624" i="3"/>
  <c r="CA624" i="3"/>
  <c r="BT625" i="3"/>
  <c r="BV625" i="3"/>
  <c r="BW625" i="3"/>
  <c r="BY625" i="3"/>
  <c r="BZ625" i="3"/>
  <c r="CA625" i="3"/>
  <c r="BT626" i="3"/>
  <c r="BU626" i="3"/>
  <c r="BV626" i="3"/>
  <c r="BW626" i="3"/>
  <c r="BX626" i="3"/>
  <c r="BY626" i="3"/>
  <c r="BZ626" i="3"/>
  <c r="CA626" i="3"/>
  <c r="BT627" i="3"/>
  <c r="BU627" i="3"/>
  <c r="BV627" i="3"/>
  <c r="BW627" i="3"/>
  <c r="BX627" i="3"/>
  <c r="BY627" i="3"/>
  <c r="BZ627" i="3"/>
  <c r="CA627" i="3"/>
  <c r="BT628" i="3"/>
  <c r="BU628" i="3"/>
  <c r="BV628" i="3"/>
  <c r="BW628" i="3"/>
  <c r="BX628" i="3"/>
  <c r="BY628" i="3"/>
  <c r="BZ628" i="3"/>
  <c r="CA628" i="3"/>
  <c r="BT629" i="3"/>
  <c r="BU629" i="3"/>
  <c r="BV629" i="3"/>
  <c r="BW629" i="3"/>
  <c r="BX629" i="3"/>
  <c r="BY629" i="3"/>
  <c r="BZ629" i="3"/>
  <c r="CA629" i="3"/>
  <c r="BT630" i="3"/>
  <c r="BU630" i="3"/>
  <c r="BV630" i="3"/>
  <c r="BW630" i="3"/>
  <c r="BX630" i="3"/>
  <c r="BY630" i="3"/>
  <c r="BZ630" i="3"/>
  <c r="CA630" i="3"/>
  <c r="BT631" i="3"/>
  <c r="BU631" i="3"/>
  <c r="BV631" i="3"/>
  <c r="BW631" i="3"/>
  <c r="BX631" i="3"/>
  <c r="BY631" i="3"/>
  <c r="BZ631" i="3"/>
  <c r="CA631" i="3"/>
  <c r="BT632" i="3"/>
  <c r="BU632" i="3"/>
  <c r="BV632" i="3"/>
  <c r="BW632" i="3"/>
  <c r="BX632" i="3"/>
  <c r="BY632" i="3"/>
  <c r="BZ632" i="3"/>
  <c r="CA632" i="3"/>
  <c r="BT633" i="3"/>
  <c r="BV633" i="3"/>
  <c r="BW633" i="3"/>
  <c r="BX633" i="3"/>
  <c r="BY633" i="3"/>
  <c r="BZ633" i="3"/>
  <c r="CA633" i="3"/>
  <c r="BT634" i="3"/>
  <c r="BU634" i="3"/>
  <c r="BV634" i="3"/>
  <c r="BW634" i="3"/>
  <c r="BX634" i="3"/>
  <c r="BY634" i="3"/>
  <c r="BZ634" i="3"/>
  <c r="CA634" i="3"/>
  <c r="BT635" i="3"/>
  <c r="BU635" i="3"/>
  <c r="BW635" i="3"/>
  <c r="BX635" i="3"/>
  <c r="BY635" i="3"/>
  <c r="BZ635" i="3"/>
  <c r="CA635" i="3"/>
  <c r="BT636" i="3"/>
  <c r="BU636" i="3"/>
  <c r="BW636" i="3"/>
  <c r="BX636" i="3"/>
  <c r="BY636" i="3"/>
  <c r="BZ636" i="3"/>
  <c r="CA636" i="3"/>
  <c r="BV637" i="3"/>
  <c r="BW637" i="3"/>
  <c r="BX637" i="3"/>
  <c r="BY637" i="3"/>
  <c r="BZ637" i="3"/>
  <c r="CA637" i="3"/>
  <c r="BV638" i="3"/>
  <c r="BW638" i="3"/>
  <c r="BX638" i="3"/>
  <c r="BY638" i="3"/>
  <c r="BZ638" i="3"/>
  <c r="CA638" i="3"/>
  <c r="BT639" i="3"/>
  <c r="BU639" i="3"/>
  <c r="BV639" i="3"/>
  <c r="BW639" i="3"/>
  <c r="BX639" i="3"/>
  <c r="BY639" i="3"/>
  <c r="BZ639" i="3"/>
  <c r="CA639" i="3"/>
  <c r="BT640" i="3"/>
  <c r="BV640" i="3"/>
  <c r="BW640" i="3"/>
  <c r="BX640" i="3"/>
  <c r="BY640" i="3"/>
  <c r="BZ640" i="3"/>
  <c r="CA640" i="3"/>
  <c r="BU641" i="3"/>
  <c r="BV641" i="3"/>
  <c r="BW641" i="3"/>
  <c r="BX641" i="3"/>
  <c r="BY641" i="3"/>
  <c r="BZ641" i="3"/>
  <c r="CA641" i="3"/>
  <c r="BU642" i="3"/>
  <c r="BV642" i="3"/>
  <c r="BW642" i="3"/>
  <c r="BX642" i="3"/>
  <c r="BY642" i="3"/>
  <c r="BZ642" i="3"/>
  <c r="CA642" i="3"/>
  <c r="BU643" i="3"/>
  <c r="BV643" i="3"/>
  <c r="BW643" i="3"/>
  <c r="BX643" i="3"/>
  <c r="BY643" i="3"/>
  <c r="BZ643" i="3"/>
  <c r="CA643" i="3"/>
  <c r="BU644" i="3"/>
  <c r="BV644" i="3"/>
  <c r="BW644" i="3"/>
  <c r="BX644" i="3"/>
  <c r="BY644" i="3"/>
  <c r="BZ644" i="3"/>
  <c r="CA644" i="3"/>
  <c r="BU645" i="3"/>
  <c r="BV645" i="3"/>
  <c r="BW645" i="3"/>
  <c r="BX645" i="3"/>
  <c r="BY645" i="3"/>
  <c r="BZ645" i="3"/>
  <c r="CA645" i="3"/>
  <c r="BU646" i="3"/>
  <c r="BW646" i="3"/>
  <c r="BX646" i="3"/>
  <c r="BY646" i="3"/>
  <c r="BZ646" i="3"/>
  <c r="CA646" i="3"/>
  <c r="BT647" i="3"/>
  <c r="BU647" i="3"/>
  <c r="BV647" i="3"/>
  <c r="BW647" i="3"/>
  <c r="BX647" i="3"/>
  <c r="BZ647" i="3"/>
  <c r="CA647" i="3"/>
  <c r="BU648" i="3"/>
  <c r="BV648" i="3"/>
  <c r="BW648" i="3"/>
  <c r="BX648" i="3"/>
  <c r="BY648" i="3"/>
  <c r="BZ648" i="3"/>
  <c r="CA648" i="3"/>
  <c r="BT649" i="3"/>
  <c r="BU649" i="3"/>
  <c r="BV649" i="3"/>
  <c r="BX649" i="3"/>
  <c r="BY649" i="3"/>
  <c r="BZ649" i="3"/>
  <c r="CA649" i="3"/>
  <c r="BV650" i="3"/>
  <c r="BW650" i="3"/>
  <c r="BX650" i="3"/>
  <c r="BY650" i="3"/>
  <c r="BZ650" i="3"/>
  <c r="CA650" i="3"/>
  <c r="BT651" i="3"/>
  <c r="BV651" i="3"/>
  <c r="BW651" i="3"/>
  <c r="BX651" i="3"/>
  <c r="BY651" i="3"/>
  <c r="BZ651" i="3"/>
  <c r="CA651" i="3"/>
  <c r="BT652" i="3"/>
  <c r="BU652" i="3"/>
  <c r="BV652" i="3"/>
  <c r="BW652" i="3"/>
  <c r="BX652" i="3"/>
  <c r="BY652" i="3"/>
  <c r="BZ652" i="3"/>
  <c r="CA652" i="3"/>
  <c r="BV653" i="3"/>
  <c r="BW653" i="3"/>
  <c r="BX653" i="3"/>
  <c r="BY653" i="3"/>
  <c r="BZ653" i="3"/>
  <c r="CA653" i="3"/>
  <c r="BT654" i="3"/>
  <c r="BU654" i="3"/>
  <c r="BX654" i="3"/>
  <c r="BY654" i="3"/>
  <c r="BZ654" i="3"/>
  <c r="CA654" i="3"/>
  <c r="BT655" i="3"/>
  <c r="BU655" i="3"/>
  <c r="BV655" i="3"/>
  <c r="BW655" i="3"/>
  <c r="BX655" i="3"/>
  <c r="BY655" i="3"/>
  <c r="BZ655" i="3"/>
  <c r="CA655" i="3"/>
  <c r="BU656" i="3"/>
  <c r="BV656" i="3"/>
  <c r="BW656" i="3"/>
  <c r="BX656" i="3"/>
  <c r="BY656" i="3"/>
  <c r="BZ656" i="3"/>
  <c r="CA656" i="3"/>
  <c r="BV657" i="3"/>
  <c r="BW657" i="3"/>
  <c r="BX657" i="3"/>
  <c r="BY657" i="3"/>
  <c r="BZ657" i="3"/>
  <c r="CA657" i="3"/>
  <c r="BT658" i="3"/>
  <c r="BU658" i="3"/>
  <c r="BV658" i="3"/>
  <c r="BW658" i="3"/>
  <c r="BX658" i="3"/>
  <c r="BY658" i="3"/>
  <c r="BZ658" i="3"/>
  <c r="CA658" i="3"/>
  <c r="BT659" i="3"/>
  <c r="BU659" i="3"/>
  <c r="BV659" i="3"/>
  <c r="BW659" i="3"/>
  <c r="BX659" i="3"/>
  <c r="BY659" i="3"/>
  <c r="BZ659" i="3"/>
  <c r="CA659" i="3"/>
  <c r="BU660" i="3"/>
  <c r="BV660" i="3"/>
  <c r="BW660" i="3"/>
  <c r="BX660" i="3"/>
  <c r="BY660" i="3"/>
  <c r="BZ660" i="3"/>
  <c r="BW661" i="3"/>
  <c r="BX661" i="3"/>
  <c r="BY661" i="3"/>
  <c r="BZ661" i="3"/>
  <c r="CA661" i="3"/>
  <c r="BU662" i="3"/>
  <c r="BV662" i="3"/>
  <c r="BW662" i="3"/>
  <c r="BZ662" i="3"/>
  <c r="CA662" i="3"/>
  <c r="BT663" i="3"/>
  <c r="BV663" i="3"/>
  <c r="BX663" i="3"/>
  <c r="BY663" i="3"/>
  <c r="BZ663" i="3"/>
  <c r="CA663" i="3"/>
  <c r="BU664" i="3"/>
  <c r="BV664" i="3"/>
  <c r="BX664" i="3"/>
  <c r="BY664" i="3"/>
  <c r="BZ664" i="3"/>
  <c r="CA664" i="3"/>
  <c r="BT665" i="3"/>
  <c r="BU665" i="3"/>
  <c r="BV665" i="3"/>
  <c r="BW665" i="3"/>
  <c r="BX665" i="3"/>
  <c r="BY665" i="3"/>
  <c r="BZ665" i="3"/>
  <c r="CA665" i="3"/>
  <c r="BT666" i="3"/>
  <c r="BU666" i="3"/>
  <c r="BW666" i="3"/>
  <c r="BX666" i="3"/>
  <c r="BY666" i="3"/>
  <c r="BZ666" i="3"/>
  <c r="CA666" i="3"/>
  <c r="BT667" i="3"/>
  <c r="BU667" i="3"/>
  <c r="BW667" i="3"/>
  <c r="BX667" i="3"/>
  <c r="BY667" i="3"/>
  <c r="BZ667" i="3"/>
  <c r="CA667" i="3"/>
  <c r="BX668" i="3"/>
  <c r="BY668" i="3"/>
  <c r="BZ668" i="3"/>
  <c r="CA668" i="3"/>
  <c r="BU669" i="3"/>
  <c r="BW669" i="3"/>
  <c r="BX669" i="3"/>
  <c r="BY669" i="3"/>
  <c r="BZ669" i="3"/>
  <c r="CA669" i="3"/>
  <c r="BT670" i="3"/>
  <c r="BU670" i="3"/>
  <c r="BV670" i="3"/>
  <c r="BY670" i="3"/>
  <c r="BZ670" i="3"/>
  <c r="CA670" i="3"/>
  <c r="BU671" i="3"/>
  <c r="BW671" i="3"/>
  <c r="BX671" i="3"/>
  <c r="BY671" i="3"/>
  <c r="BZ671" i="3"/>
  <c r="CA671" i="3"/>
  <c r="BU672" i="3"/>
  <c r="BV672" i="3"/>
  <c r="BW672" i="3"/>
  <c r="BX672" i="3"/>
  <c r="BY672" i="3"/>
  <c r="BZ672" i="3"/>
  <c r="CA672" i="3"/>
  <c r="BT673" i="3"/>
  <c r="BU673" i="3"/>
  <c r="BV673" i="3"/>
  <c r="BX673" i="3"/>
  <c r="BY673" i="3"/>
  <c r="BZ673" i="3"/>
  <c r="CA673" i="3"/>
  <c r="BT674" i="3"/>
  <c r="BW674" i="3"/>
  <c r="BX674" i="3"/>
  <c r="BY674" i="3"/>
  <c r="BZ674" i="3"/>
  <c r="CA674" i="3"/>
  <c r="BU675" i="3"/>
  <c r="BV675" i="3"/>
  <c r="BW675" i="3"/>
  <c r="BX675" i="3"/>
  <c r="BY675" i="3"/>
  <c r="BZ675" i="3"/>
  <c r="CA675" i="3"/>
  <c r="BV676" i="3"/>
  <c r="BW676" i="3"/>
  <c r="BX676" i="3"/>
  <c r="BY676" i="3"/>
  <c r="BZ676" i="3"/>
  <c r="CA676" i="3"/>
  <c r="BV677" i="3"/>
  <c r="BW677" i="3"/>
  <c r="BX677" i="3"/>
  <c r="BY677" i="3"/>
  <c r="BZ677" i="3"/>
  <c r="CA677" i="3"/>
  <c r="BT678" i="3"/>
  <c r="BU678" i="3"/>
  <c r="BV678" i="3"/>
  <c r="BW678" i="3"/>
  <c r="BX678" i="3"/>
  <c r="BY678" i="3"/>
  <c r="CA678" i="3"/>
  <c r="BT679" i="3"/>
  <c r="BU679" i="3"/>
  <c r="BV679" i="3"/>
  <c r="BW679" i="3"/>
  <c r="BX679" i="3"/>
  <c r="BY679" i="3"/>
  <c r="BZ679" i="3"/>
  <c r="CA679" i="3"/>
  <c r="BT680" i="3"/>
  <c r="BU680" i="3"/>
  <c r="BV680" i="3"/>
  <c r="BW680" i="3"/>
  <c r="BX680" i="3"/>
  <c r="BY680" i="3"/>
  <c r="CA680" i="3"/>
  <c r="BU681" i="3"/>
  <c r="BV681" i="3"/>
  <c r="BX681" i="3"/>
  <c r="BY681" i="3"/>
  <c r="BZ681" i="3"/>
  <c r="CA681" i="3"/>
  <c r="BT682" i="3"/>
  <c r="BV682" i="3"/>
  <c r="BW682" i="3"/>
  <c r="BX682" i="3"/>
  <c r="BZ682" i="3"/>
  <c r="CA682" i="3"/>
  <c r="BT683" i="3"/>
  <c r="BV683" i="3"/>
  <c r="BW683" i="3"/>
  <c r="BX683" i="3"/>
  <c r="BY683" i="3"/>
  <c r="BZ683" i="3"/>
  <c r="CA683" i="3"/>
  <c r="BT684" i="3"/>
  <c r="BU684" i="3"/>
  <c r="BV684" i="3"/>
  <c r="BW684" i="3"/>
  <c r="BX684" i="3"/>
  <c r="BY684" i="3"/>
  <c r="BZ684" i="3"/>
  <c r="CA684" i="3"/>
  <c r="BU685" i="3"/>
  <c r="BW685" i="3"/>
  <c r="BX685" i="3"/>
  <c r="BY685" i="3"/>
  <c r="BZ685" i="3"/>
  <c r="CA685" i="3"/>
  <c r="BW686" i="3"/>
  <c r="BX686" i="3"/>
  <c r="BY686" i="3"/>
  <c r="BZ686" i="3"/>
  <c r="CA686" i="3"/>
  <c r="BT687" i="3"/>
  <c r="BV687" i="3"/>
  <c r="BX687" i="3"/>
  <c r="BY687" i="3"/>
  <c r="BZ687" i="3"/>
  <c r="CA687" i="3"/>
  <c r="BU688" i="3"/>
  <c r="BV688" i="3"/>
  <c r="BW688" i="3"/>
  <c r="BX688" i="3"/>
  <c r="BY688" i="3"/>
  <c r="BZ688" i="3"/>
  <c r="CA688" i="3"/>
  <c r="BV689" i="3"/>
  <c r="BW689" i="3"/>
  <c r="BX689" i="3"/>
  <c r="BY689" i="3"/>
  <c r="BZ689" i="3"/>
  <c r="CA689" i="3"/>
  <c r="BT690" i="3"/>
  <c r="BU690" i="3"/>
  <c r="BX690" i="3"/>
  <c r="BY690" i="3"/>
  <c r="BZ690" i="3"/>
  <c r="CA690" i="3"/>
  <c r="BT691" i="3"/>
  <c r="BV691" i="3"/>
  <c r="BW691" i="3"/>
  <c r="BY691" i="3"/>
  <c r="BZ691" i="3"/>
  <c r="CA691" i="3"/>
  <c r="BT692" i="3"/>
  <c r="BU692" i="3"/>
  <c r="BV692" i="3"/>
  <c r="BW692" i="3"/>
  <c r="BX692" i="3"/>
  <c r="BZ692" i="3"/>
  <c r="CA692" i="3"/>
  <c r="BT693" i="3"/>
  <c r="BU693" i="3"/>
  <c r="BV693" i="3"/>
  <c r="BX693" i="3"/>
  <c r="BY693" i="3"/>
  <c r="BZ693" i="3"/>
  <c r="CA693" i="3"/>
  <c r="BV694" i="3"/>
  <c r="BW694" i="3"/>
  <c r="BX694" i="3"/>
  <c r="BY694" i="3"/>
  <c r="BZ694" i="3"/>
  <c r="CA694" i="3"/>
  <c r="BT695" i="3"/>
  <c r="BV695" i="3"/>
  <c r="BW695" i="3"/>
  <c r="BY695" i="3"/>
  <c r="BZ695" i="3"/>
  <c r="CA695" i="3"/>
  <c r="BV696" i="3"/>
  <c r="BW696" i="3"/>
  <c r="BY696" i="3"/>
  <c r="BZ696" i="3"/>
  <c r="CA696" i="3"/>
  <c r="BV697" i="3"/>
  <c r="BW697" i="3"/>
  <c r="BX697" i="3"/>
  <c r="BY697" i="3"/>
  <c r="BZ697" i="3"/>
  <c r="CA697" i="3"/>
  <c r="BV698" i="3"/>
  <c r="BW698" i="3"/>
  <c r="BX698" i="3"/>
  <c r="BY698" i="3"/>
  <c r="BZ698" i="3"/>
  <c r="CA698" i="3"/>
  <c r="BV699" i="3"/>
  <c r="BW699" i="3"/>
  <c r="BX699" i="3"/>
  <c r="BY699" i="3"/>
  <c r="BZ699" i="3"/>
  <c r="CA699" i="3"/>
  <c r="BT700" i="3"/>
  <c r="BV700" i="3"/>
  <c r="BW700" i="3"/>
  <c r="BX700" i="3"/>
  <c r="BZ700" i="3"/>
  <c r="CA700" i="3"/>
  <c r="BV701" i="3"/>
  <c r="BW701" i="3"/>
  <c r="BX701" i="3"/>
  <c r="BY701" i="3"/>
  <c r="BZ701" i="3"/>
  <c r="CA701" i="3"/>
  <c r="BW702" i="3"/>
  <c r="BX702" i="3"/>
  <c r="BY702" i="3"/>
  <c r="BZ702" i="3"/>
  <c r="CA702" i="3"/>
  <c r="BT703" i="3"/>
  <c r="BU703" i="3"/>
  <c r="BY703" i="3"/>
  <c r="BZ703" i="3"/>
  <c r="CA703" i="3"/>
  <c r="BT704" i="3"/>
  <c r="BU704" i="3"/>
  <c r="BW704" i="3"/>
  <c r="BZ704" i="3"/>
  <c r="CA704" i="3"/>
  <c r="BV705" i="3"/>
  <c r="BW705" i="3"/>
  <c r="BX705" i="3"/>
  <c r="BY705" i="3"/>
  <c r="BZ705" i="3"/>
  <c r="CA705" i="3"/>
  <c r="BT706" i="3"/>
  <c r="BV706" i="3"/>
  <c r="BW706" i="3"/>
  <c r="BX706" i="3"/>
  <c r="BY706" i="3"/>
  <c r="CA706" i="3"/>
  <c r="BU707" i="3"/>
  <c r="BV707" i="3"/>
  <c r="BW707" i="3"/>
  <c r="BX707" i="3"/>
  <c r="BY707" i="3"/>
  <c r="BZ707" i="3"/>
  <c r="CA707" i="3"/>
  <c r="BT708" i="3"/>
  <c r="BU708" i="3"/>
  <c r="BW708" i="3"/>
  <c r="BX708" i="3"/>
  <c r="BY708" i="3"/>
  <c r="CA708" i="3"/>
  <c r="BV709" i="3"/>
  <c r="BW709" i="3"/>
  <c r="BY709" i="3"/>
  <c r="BZ709" i="3"/>
  <c r="CA709" i="3"/>
  <c r="BT710" i="3"/>
  <c r="BV710" i="3"/>
  <c r="BW710" i="3"/>
  <c r="BX710" i="3"/>
  <c r="BY710" i="3"/>
  <c r="BZ710" i="3"/>
  <c r="CA710" i="3"/>
  <c r="BT711" i="3"/>
  <c r="BU711" i="3"/>
  <c r="BV711" i="3"/>
  <c r="BX711" i="3"/>
  <c r="BY711" i="3"/>
  <c r="CA711" i="3"/>
  <c r="BU712" i="3"/>
  <c r="BW712" i="3"/>
  <c r="BX712" i="3"/>
  <c r="BY712" i="3"/>
  <c r="BZ712" i="3"/>
  <c r="CA712" i="3"/>
  <c r="BX713" i="3"/>
  <c r="BY713" i="3"/>
  <c r="BZ713" i="3"/>
  <c r="CA713" i="3"/>
  <c r="BW714" i="3"/>
  <c r="BX714" i="3"/>
  <c r="BY714" i="3"/>
  <c r="BZ714" i="3"/>
  <c r="CA714" i="3"/>
  <c r="BT715" i="3"/>
  <c r="BX715" i="3"/>
  <c r="BY715" i="3"/>
  <c r="BZ715" i="3"/>
  <c r="CA715" i="3"/>
  <c r="BU716" i="3"/>
  <c r="BX716" i="3"/>
  <c r="BY716" i="3"/>
  <c r="BZ716" i="3"/>
  <c r="CA716" i="3"/>
  <c r="BW717" i="3"/>
  <c r="BY717" i="3"/>
  <c r="BZ717" i="3"/>
  <c r="CA717" i="3"/>
  <c r="BT718" i="3"/>
  <c r="BV718" i="3"/>
  <c r="BW718" i="3"/>
  <c r="BX718" i="3"/>
  <c r="BZ718" i="3"/>
  <c r="CA718" i="3"/>
  <c r="BV719" i="3"/>
  <c r="BW719" i="3"/>
  <c r="BY719" i="3"/>
  <c r="BZ719" i="3"/>
  <c r="CA719" i="3"/>
  <c r="BW720" i="3"/>
  <c r="BX720" i="3"/>
  <c r="BY720" i="3"/>
  <c r="BZ720" i="3"/>
  <c r="CA720" i="3"/>
  <c r="BT721" i="3"/>
  <c r="BX721" i="3"/>
  <c r="BY721" i="3"/>
  <c r="CA721" i="3"/>
  <c r="BW722" i="3"/>
  <c r="BX722" i="3"/>
  <c r="BY722" i="3"/>
  <c r="BZ722" i="3"/>
  <c r="CA722" i="3"/>
  <c r="BT723" i="3"/>
  <c r="BX723" i="3"/>
  <c r="BY723" i="3"/>
  <c r="BZ723" i="3"/>
  <c r="CA723" i="3"/>
  <c r="BT724" i="3"/>
  <c r="BU724" i="3"/>
  <c r="BV724" i="3"/>
  <c r="BW724" i="3"/>
  <c r="BX724" i="3"/>
  <c r="BY724" i="3"/>
  <c r="BZ724" i="3"/>
  <c r="CA724" i="3"/>
  <c r="BU725" i="3"/>
  <c r="BX725" i="3"/>
  <c r="BY725" i="3"/>
  <c r="BZ725" i="3"/>
  <c r="CA725" i="3"/>
  <c r="BU3" i="3"/>
  <c r="BV3" i="3"/>
  <c r="BW3" i="3"/>
  <c r="BX3" i="3"/>
  <c r="BY3" i="3"/>
  <c r="BZ3" i="3"/>
  <c r="CA3" i="3"/>
  <c r="BT3" i="3"/>
  <c r="BK21" i="3"/>
  <c r="BM21" i="3"/>
  <c r="BN21" i="3"/>
  <c r="BO21" i="3"/>
  <c r="BP21" i="3"/>
  <c r="BQ21" i="3"/>
  <c r="BR21" i="3"/>
  <c r="BK22" i="3"/>
  <c r="BL22" i="3"/>
  <c r="BM22" i="3"/>
  <c r="BN22" i="3"/>
  <c r="BO22" i="3"/>
  <c r="BP22" i="3"/>
  <c r="BQ22" i="3"/>
  <c r="BR22" i="3"/>
  <c r="BK23" i="3"/>
  <c r="BL23" i="3"/>
  <c r="BM23" i="3"/>
  <c r="BN23" i="3"/>
  <c r="BO23" i="3"/>
  <c r="BP23" i="3"/>
  <c r="BQ23" i="3"/>
  <c r="BR23" i="3"/>
  <c r="BK24" i="3"/>
  <c r="BL24" i="3"/>
  <c r="BM24" i="3"/>
  <c r="BN24" i="3"/>
  <c r="BO24" i="3"/>
  <c r="BP24" i="3"/>
  <c r="BQ24" i="3"/>
  <c r="BR24" i="3"/>
  <c r="BK25" i="3"/>
  <c r="BL25" i="3"/>
  <c r="BM25" i="3"/>
  <c r="BN25" i="3"/>
  <c r="BO25" i="3"/>
  <c r="BP25" i="3"/>
  <c r="BQ25" i="3"/>
  <c r="BR25" i="3"/>
  <c r="BK26" i="3"/>
  <c r="BL26" i="3"/>
  <c r="BM26" i="3"/>
  <c r="BN26" i="3"/>
  <c r="BO26" i="3"/>
  <c r="BP26" i="3"/>
  <c r="BQ26" i="3"/>
  <c r="BR26" i="3"/>
  <c r="BK27" i="3"/>
  <c r="BL27" i="3"/>
  <c r="BM27" i="3"/>
  <c r="BN27" i="3"/>
  <c r="BO27" i="3"/>
  <c r="BP27" i="3"/>
  <c r="BQ27" i="3"/>
  <c r="BR27" i="3"/>
  <c r="BK28" i="3"/>
  <c r="BL28" i="3"/>
  <c r="BM28" i="3"/>
  <c r="BN28" i="3"/>
  <c r="BO28" i="3"/>
  <c r="BP28" i="3"/>
  <c r="BQ28" i="3"/>
  <c r="BR28" i="3"/>
  <c r="BK29" i="3"/>
  <c r="BL29" i="3"/>
  <c r="BM29" i="3"/>
  <c r="BN29" i="3"/>
  <c r="BO29" i="3"/>
  <c r="BP29" i="3"/>
  <c r="BQ29" i="3"/>
  <c r="BR29" i="3"/>
  <c r="BL30" i="3"/>
  <c r="BM30" i="3"/>
  <c r="BN30" i="3"/>
  <c r="BO30" i="3"/>
  <c r="BP30" i="3"/>
  <c r="BQ30" i="3"/>
  <c r="BR30" i="3"/>
  <c r="BK31" i="3"/>
  <c r="BL31" i="3"/>
  <c r="BM31" i="3"/>
  <c r="BN31" i="3"/>
  <c r="BO31" i="3"/>
  <c r="BP31" i="3"/>
  <c r="BQ31" i="3"/>
  <c r="BR31" i="3"/>
  <c r="BM32" i="3"/>
  <c r="BN32" i="3"/>
  <c r="BO32" i="3"/>
  <c r="BP32" i="3"/>
  <c r="BQ32" i="3"/>
  <c r="BR32" i="3"/>
  <c r="BK33" i="3"/>
  <c r="BL33" i="3"/>
  <c r="BN33" i="3"/>
  <c r="BO33" i="3"/>
  <c r="BP33" i="3"/>
  <c r="BQ33" i="3"/>
  <c r="BR33" i="3"/>
  <c r="BK34" i="3"/>
  <c r="BL34" i="3"/>
  <c r="BM34" i="3"/>
  <c r="BN34" i="3"/>
  <c r="BO34" i="3"/>
  <c r="BP34" i="3"/>
  <c r="BQ34" i="3"/>
  <c r="BR34" i="3"/>
  <c r="BK35" i="3"/>
  <c r="BL35" i="3"/>
  <c r="BN35" i="3"/>
  <c r="BO35" i="3"/>
  <c r="BP35" i="3"/>
  <c r="BQ35" i="3"/>
  <c r="BR35" i="3"/>
  <c r="BK36" i="3"/>
  <c r="BL36" i="3"/>
  <c r="BM36" i="3"/>
  <c r="BN36" i="3"/>
  <c r="BO36" i="3"/>
  <c r="BP36" i="3"/>
  <c r="BQ36" i="3"/>
  <c r="BR36" i="3"/>
  <c r="BK37" i="3"/>
  <c r="BL37" i="3"/>
  <c r="BM37" i="3"/>
  <c r="BN37" i="3"/>
  <c r="BO37" i="3"/>
  <c r="BP37" i="3"/>
  <c r="BQ37" i="3"/>
  <c r="BR37" i="3"/>
  <c r="BL38" i="3"/>
  <c r="BM38" i="3"/>
  <c r="BN38" i="3"/>
  <c r="BO38" i="3"/>
  <c r="BP38" i="3"/>
  <c r="BQ38" i="3"/>
  <c r="BR38" i="3"/>
  <c r="BL39" i="3"/>
  <c r="BM39" i="3"/>
  <c r="BN39" i="3"/>
  <c r="BO39" i="3"/>
  <c r="BP39" i="3"/>
  <c r="BQ39" i="3"/>
  <c r="BR39" i="3"/>
  <c r="BK40" i="3"/>
  <c r="BM40" i="3"/>
  <c r="BN40" i="3"/>
  <c r="BO40" i="3"/>
  <c r="BP40" i="3"/>
  <c r="BQ40" i="3"/>
  <c r="BR40" i="3"/>
  <c r="BK41" i="3"/>
  <c r="BL41" i="3"/>
  <c r="BN41" i="3"/>
  <c r="BO41" i="3"/>
  <c r="BP41" i="3"/>
  <c r="BQ41" i="3"/>
  <c r="BR41" i="3"/>
  <c r="BK42" i="3"/>
  <c r="BL42" i="3"/>
  <c r="BM42" i="3"/>
  <c r="BN42" i="3"/>
  <c r="BO42" i="3"/>
  <c r="BP42" i="3"/>
  <c r="BQ42" i="3"/>
  <c r="BR42" i="3"/>
  <c r="BK43" i="3"/>
  <c r="BL43" i="3"/>
  <c r="BM43" i="3"/>
  <c r="BN43" i="3"/>
  <c r="BO43" i="3"/>
  <c r="BP43" i="3"/>
  <c r="BQ43" i="3"/>
  <c r="BR43" i="3"/>
  <c r="BK44" i="3"/>
  <c r="BL44" i="3"/>
  <c r="BN44" i="3"/>
  <c r="BO44" i="3"/>
  <c r="BP44" i="3"/>
  <c r="BQ44" i="3"/>
  <c r="BR44" i="3"/>
  <c r="BK45" i="3"/>
  <c r="BL45" i="3"/>
  <c r="BN45" i="3"/>
  <c r="BO45" i="3"/>
  <c r="BP45" i="3"/>
  <c r="BQ45" i="3"/>
  <c r="BR45" i="3"/>
  <c r="BK46" i="3"/>
  <c r="BL46" i="3"/>
  <c r="BO46" i="3"/>
  <c r="BP46" i="3"/>
  <c r="BQ46" i="3"/>
  <c r="BR46" i="3"/>
  <c r="BK47" i="3"/>
  <c r="BL47" i="3"/>
  <c r="BM47" i="3"/>
  <c r="BN47" i="3"/>
  <c r="BO47" i="3"/>
  <c r="BP47" i="3"/>
  <c r="BQ47" i="3"/>
  <c r="BR47" i="3"/>
  <c r="BK48" i="3"/>
  <c r="BM48" i="3"/>
  <c r="BN48" i="3"/>
  <c r="BO48" i="3"/>
  <c r="BP48" i="3"/>
  <c r="BQ48" i="3"/>
  <c r="BR48" i="3"/>
  <c r="BK49" i="3"/>
  <c r="BL49" i="3"/>
  <c r="BM49" i="3"/>
  <c r="BN49" i="3"/>
  <c r="BO49" i="3"/>
  <c r="BP49" i="3"/>
  <c r="BQ49" i="3"/>
  <c r="BR49" i="3"/>
  <c r="BK50" i="3"/>
  <c r="BL50" i="3"/>
  <c r="BM50" i="3"/>
  <c r="BN50" i="3"/>
  <c r="BO50" i="3"/>
  <c r="BP50" i="3"/>
  <c r="BQ50" i="3"/>
  <c r="BR50" i="3"/>
  <c r="BL51" i="3"/>
  <c r="BM51" i="3"/>
  <c r="BN51" i="3"/>
  <c r="BO51" i="3"/>
  <c r="BP51" i="3"/>
  <c r="BQ51" i="3"/>
  <c r="BR51" i="3"/>
  <c r="BL52" i="3"/>
  <c r="BM52" i="3"/>
  <c r="BN52" i="3"/>
  <c r="BO52" i="3"/>
  <c r="BP52" i="3"/>
  <c r="BQ52" i="3"/>
  <c r="BR52" i="3"/>
  <c r="BK53" i="3"/>
  <c r="BL53" i="3"/>
  <c r="BM53" i="3"/>
  <c r="BO53" i="3"/>
  <c r="BP53" i="3"/>
  <c r="BQ53" i="3"/>
  <c r="BR53" i="3"/>
  <c r="BK54" i="3"/>
  <c r="BM54" i="3"/>
  <c r="BN54" i="3"/>
  <c r="BO54" i="3"/>
  <c r="BP54" i="3"/>
  <c r="BQ54" i="3"/>
  <c r="BR54" i="3"/>
  <c r="BK55" i="3"/>
  <c r="BM55" i="3"/>
  <c r="BN55" i="3"/>
  <c r="BO55" i="3"/>
  <c r="BP55" i="3"/>
  <c r="BQ55" i="3"/>
  <c r="BR55" i="3"/>
  <c r="BM56" i="3"/>
  <c r="BN56" i="3"/>
  <c r="BO56" i="3"/>
  <c r="BP56" i="3"/>
  <c r="BQ56" i="3"/>
  <c r="BR56" i="3"/>
  <c r="BK57" i="3"/>
  <c r="BL57" i="3"/>
  <c r="BM57" i="3"/>
  <c r="BN57" i="3"/>
  <c r="BO57" i="3"/>
  <c r="BP57" i="3"/>
  <c r="BQ57" i="3"/>
  <c r="BR57" i="3"/>
  <c r="BK58" i="3"/>
  <c r="BL58" i="3"/>
  <c r="BM58" i="3"/>
  <c r="BN58" i="3"/>
  <c r="BO58" i="3"/>
  <c r="BP58" i="3"/>
  <c r="BQ58" i="3"/>
  <c r="BR58" i="3"/>
  <c r="BK59" i="3"/>
  <c r="BL59" i="3"/>
  <c r="BM59" i="3"/>
  <c r="BN59" i="3"/>
  <c r="BO59" i="3"/>
  <c r="BP59" i="3"/>
  <c r="BQ59" i="3"/>
  <c r="BR59" i="3"/>
  <c r="BM60" i="3"/>
  <c r="BN60" i="3"/>
  <c r="BO60" i="3"/>
  <c r="BP60" i="3"/>
  <c r="BQ60" i="3"/>
  <c r="BR60" i="3"/>
  <c r="BK61" i="3"/>
  <c r="BL61" i="3"/>
  <c r="BM61" i="3"/>
  <c r="BN61" i="3"/>
  <c r="BO61" i="3"/>
  <c r="BP61" i="3"/>
  <c r="BQ61" i="3"/>
  <c r="BR61" i="3"/>
  <c r="BK62" i="3"/>
  <c r="BL62" i="3"/>
  <c r="BM62" i="3"/>
  <c r="BN62" i="3"/>
  <c r="BO62" i="3"/>
  <c r="BP62" i="3"/>
  <c r="BQ62" i="3"/>
  <c r="BR62" i="3"/>
  <c r="BK63" i="3"/>
  <c r="BM63" i="3"/>
  <c r="BN63" i="3"/>
  <c r="BO63" i="3"/>
  <c r="BP63" i="3"/>
  <c r="BQ63" i="3"/>
  <c r="BR63" i="3"/>
  <c r="BK64" i="3"/>
  <c r="BL64" i="3"/>
  <c r="BM64" i="3"/>
  <c r="BN64" i="3"/>
  <c r="BO64" i="3"/>
  <c r="BP64" i="3"/>
  <c r="BQ64" i="3"/>
  <c r="BR64" i="3"/>
  <c r="BK65" i="3"/>
  <c r="BL65" i="3"/>
  <c r="BM65" i="3"/>
  <c r="BN65" i="3"/>
  <c r="BO65" i="3"/>
  <c r="BP65" i="3"/>
  <c r="BQ65" i="3"/>
  <c r="BR65" i="3"/>
  <c r="BL66" i="3"/>
  <c r="BM66" i="3"/>
  <c r="BN66" i="3"/>
  <c r="BO66" i="3"/>
  <c r="BP66" i="3"/>
  <c r="BQ66" i="3"/>
  <c r="BR66" i="3"/>
  <c r="BL67" i="3"/>
  <c r="BM67" i="3"/>
  <c r="BN67" i="3"/>
  <c r="BO67" i="3"/>
  <c r="BP67" i="3"/>
  <c r="BQ67" i="3"/>
  <c r="BR67" i="3"/>
  <c r="BM68" i="3"/>
  <c r="BN68" i="3"/>
  <c r="BO68" i="3"/>
  <c r="BP68" i="3"/>
  <c r="BQ68" i="3"/>
  <c r="BR68" i="3"/>
  <c r="BK69" i="3"/>
  <c r="BL69" i="3"/>
  <c r="BM69" i="3"/>
  <c r="BO69" i="3"/>
  <c r="BP69" i="3"/>
  <c r="BQ69" i="3"/>
  <c r="BR69" i="3"/>
  <c r="BK70" i="3"/>
  <c r="BL70" i="3"/>
  <c r="BM70" i="3"/>
  <c r="BN70" i="3"/>
  <c r="BO70" i="3"/>
  <c r="BP70" i="3"/>
  <c r="BQ70" i="3"/>
  <c r="BR70" i="3"/>
  <c r="BK71" i="3"/>
  <c r="BL71" i="3"/>
  <c r="BM71" i="3"/>
  <c r="BN71" i="3"/>
  <c r="BO71" i="3"/>
  <c r="BP71" i="3"/>
  <c r="BQ71" i="3"/>
  <c r="BR71" i="3"/>
  <c r="BK72" i="3"/>
  <c r="BL72" i="3"/>
  <c r="BM72" i="3"/>
  <c r="BN72" i="3"/>
  <c r="BO72" i="3"/>
  <c r="BP72" i="3"/>
  <c r="BQ72" i="3"/>
  <c r="BR72" i="3"/>
  <c r="BK73" i="3"/>
  <c r="BL73" i="3"/>
  <c r="BM73" i="3"/>
  <c r="BN73" i="3"/>
  <c r="BO73" i="3"/>
  <c r="BP73" i="3"/>
  <c r="BQ73" i="3"/>
  <c r="BR73" i="3"/>
  <c r="BM74" i="3"/>
  <c r="BN74" i="3"/>
  <c r="BO74" i="3"/>
  <c r="BP74" i="3"/>
  <c r="BQ74" i="3"/>
  <c r="BR74" i="3"/>
  <c r="BK75" i="3"/>
  <c r="BM75" i="3"/>
  <c r="BN75" i="3"/>
  <c r="BO75" i="3"/>
  <c r="BP75" i="3"/>
  <c r="BQ75" i="3"/>
  <c r="BR75" i="3"/>
  <c r="BL76" i="3"/>
  <c r="BM76" i="3"/>
  <c r="BN76" i="3"/>
  <c r="BO76" i="3"/>
  <c r="BP76" i="3"/>
  <c r="BQ76" i="3"/>
  <c r="BR76" i="3"/>
  <c r="BK77" i="3"/>
  <c r="BM77" i="3"/>
  <c r="BN77" i="3"/>
  <c r="BO77" i="3"/>
  <c r="BP77" i="3"/>
  <c r="BQ77" i="3"/>
  <c r="BR77" i="3"/>
  <c r="BK78" i="3"/>
  <c r="BL78" i="3"/>
  <c r="BM78" i="3"/>
  <c r="BN78" i="3"/>
  <c r="BO78" i="3"/>
  <c r="BP78" i="3"/>
  <c r="BQ78" i="3"/>
  <c r="BR78" i="3"/>
  <c r="BK79" i="3"/>
  <c r="BL79" i="3"/>
  <c r="BM79" i="3"/>
  <c r="BN79" i="3"/>
  <c r="BO79" i="3"/>
  <c r="BP79" i="3"/>
  <c r="BQ79" i="3"/>
  <c r="BR79" i="3"/>
  <c r="BK80" i="3"/>
  <c r="BL80" i="3"/>
  <c r="BM80" i="3"/>
  <c r="BN80" i="3"/>
  <c r="BO80" i="3"/>
  <c r="BP80" i="3"/>
  <c r="BQ80" i="3"/>
  <c r="BR80" i="3"/>
  <c r="BK81" i="3"/>
  <c r="BL81" i="3"/>
  <c r="BM81" i="3"/>
  <c r="BN81" i="3"/>
  <c r="BO81" i="3"/>
  <c r="BP81" i="3"/>
  <c r="BQ81" i="3"/>
  <c r="BR81" i="3"/>
  <c r="BK82" i="3"/>
  <c r="BL82" i="3"/>
  <c r="BM82" i="3"/>
  <c r="BN82" i="3"/>
  <c r="BO82" i="3"/>
  <c r="BP82" i="3"/>
  <c r="BQ82" i="3"/>
  <c r="BR82" i="3"/>
  <c r="BK83" i="3"/>
  <c r="BL83" i="3"/>
  <c r="BM83" i="3"/>
  <c r="BO83" i="3"/>
  <c r="BP83" i="3"/>
  <c r="BQ83" i="3"/>
  <c r="BR83" i="3"/>
  <c r="BL84" i="3"/>
  <c r="BM84" i="3"/>
  <c r="BN84" i="3"/>
  <c r="BO84" i="3"/>
  <c r="BP84" i="3"/>
  <c r="BQ84" i="3"/>
  <c r="BR84" i="3"/>
  <c r="BL85" i="3"/>
  <c r="BM85" i="3"/>
  <c r="BN85" i="3"/>
  <c r="BO85" i="3"/>
  <c r="BP85" i="3"/>
  <c r="BQ85" i="3"/>
  <c r="BR85" i="3"/>
  <c r="BK86" i="3"/>
  <c r="BL86" i="3"/>
  <c r="BM86" i="3"/>
  <c r="BN86" i="3"/>
  <c r="BO86" i="3"/>
  <c r="BP86" i="3"/>
  <c r="BQ86" i="3"/>
  <c r="BR86" i="3"/>
  <c r="BK87" i="3"/>
  <c r="BL87" i="3"/>
  <c r="BM87" i="3"/>
  <c r="BO87" i="3"/>
  <c r="BP87" i="3"/>
  <c r="BQ87" i="3"/>
  <c r="BR87" i="3"/>
  <c r="BK88" i="3"/>
  <c r="BL88" i="3"/>
  <c r="BN88" i="3"/>
  <c r="BO88" i="3"/>
  <c r="BP88" i="3"/>
  <c r="BQ88" i="3"/>
  <c r="BR88" i="3"/>
  <c r="BK89" i="3"/>
  <c r="BL89" i="3"/>
  <c r="BM89" i="3"/>
  <c r="BN89" i="3"/>
  <c r="BO89" i="3"/>
  <c r="BP89" i="3"/>
  <c r="BQ89" i="3"/>
  <c r="BR89" i="3"/>
  <c r="BK90" i="3"/>
  <c r="BL90" i="3"/>
  <c r="BM90" i="3"/>
  <c r="BN90" i="3"/>
  <c r="BO90" i="3"/>
  <c r="BP90" i="3"/>
  <c r="BQ90" i="3"/>
  <c r="BR90" i="3"/>
  <c r="BL91" i="3"/>
  <c r="BM91" i="3"/>
  <c r="BN91" i="3"/>
  <c r="BO91" i="3"/>
  <c r="BP91" i="3"/>
  <c r="BQ91" i="3"/>
  <c r="BR91" i="3"/>
  <c r="BK92" i="3"/>
  <c r="BL92" i="3"/>
  <c r="BM92" i="3"/>
  <c r="BO92" i="3"/>
  <c r="BP92" i="3"/>
  <c r="BQ92" i="3"/>
  <c r="BR92" i="3"/>
  <c r="BK93" i="3"/>
  <c r="BL93" i="3"/>
  <c r="BM93" i="3"/>
  <c r="BO93" i="3"/>
  <c r="BP93" i="3"/>
  <c r="BQ93" i="3"/>
  <c r="BR93" i="3"/>
  <c r="BK94" i="3"/>
  <c r="BL94" i="3"/>
  <c r="BM94" i="3"/>
  <c r="BN94" i="3"/>
  <c r="BO94" i="3"/>
  <c r="BP94" i="3"/>
  <c r="BQ94" i="3"/>
  <c r="BR94" i="3"/>
  <c r="BK95" i="3"/>
  <c r="BL95" i="3"/>
  <c r="BM95" i="3"/>
  <c r="BN95" i="3"/>
  <c r="BO95" i="3"/>
  <c r="BP95" i="3"/>
  <c r="BQ95" i="3"/>
  <c r="BR95" i="3"/>
  <c r="BK96" i="3"/>
  <c r="BL96" i="3"/>
  <c r="BM96" i="3"/>
  <c r="BN96" i="3"/>
  <c r="BO96" i="3"/>
  <c r="BP96" i="3"/>
  <c r="BQ96" i="3"/>
  <c r="BR96" i="3"/>
  <c r="BK97" i="3"/>
  <c r="BM97" i="3"/>
  <c r="BN97" i="3"/>
  <c r="BO97" i="3"/>
  <c r="BP97" i="3"/>
  <c r="BQ97" i="3"/>
  <c r="BR97" i="3"/>
  <c r="BK98" i="3"/>
  <c r="BM98" i="3"/>
  <c r="BN98" i="3"/>
  <c r="BO98" i="3"/>
  <c r="BP98" i="3"/>
  <c r="BQ98" i="3"/>
  <c r="BR98" i="3"/>
  <c r="BK99" i="3"/>
  <c r="BM99" i="3"/>
  <c r="BN99" i="3"/>
  <c r="BO99" i="3"/>
  <c r="BP99" i="3"/>
  <c r="BQ99" i="3"/>
  <c r="BR99" i="3"/>
  <c r="BK100" i="3"/>
  <c r="BN100" i="3"/>
  <c r="BO100" i="3"/>
  <c r="BP100" i="3"/>
  <c r="BQ100" i="3"/>
  <c r="BR100" i="3"/>
  <c r="BM101" i="3"/>
  <c r="BN101" i="3"/>
  <c r="BO101" i="3"/>
  <c r="BP101" i="3"/>
  <c r="BQ101" i="3"/>
  <c r="BR101" i="3"/>
  <c r="BK102" i="3"/>
  <c r="BL102" i="3"/>
  <c r="BM102" i="3"/>
  <c r="BN102" i="3"/>
  <c r="BO102" i="3"/>
  <c r="BP102" i="3"/>
  <c r="BQ102" i="3"/>
  <c r="BR102" i="3"/>
  <c r="BK103" i="3"/>
  <c r="BM103" i="3"/>
  <c r="BN103" i="3"/>
  <c r="BO103" i="3"/>
  <c r="BP103" i="3"/>
  <c r="BQ103" i="3"/>
  <c r="BR103" i="3"/>
  <c r="BK104" i="3"/>
  <c r="BM104" i="3"/>
  <c r="BN104" i="3"/>
  <c r="BO104" i="3"/>
  <c r="BP104" i="3"/>
  <c r="BQ104" i="3"/>
  <c r="BR104" i="3"/>
  <c r="BK105" i="3"/>
  <c r="BL105" i="3"/>
  <c r="BM105" i="3"/>
  <c r="BN105" i="3"/>
  <c r="BO105" i="3"/>
  <c r="BP105" i="3"/>
  <c r="BQ105" i="3"/>
  <c r="BR105" i="3"/>
  <c r="BK106" i="3"/>
  <c r="BL106" i="3"/>
  <c r="BM106" i="3"/>
  <c r="BN106" i="3"/>
  <c r="BO106" i="3"/>
  <c r="BP106" i="3"/>
  <c r="BQ106" i="3"/>
  <c r="BR106" i="3"/>
  <c r="BK107" i="3"/>
  <c r="BM107" i="3"/>
  <c r="BN107" i="3"/>
  <c r="BO107" i="3"/>
  <c r="BP107" i="3"/>
  <c r="BQ107" i="3"/>
  <c r="BR107" i="3"/>
  <c r="BK108" i="3"/>
  <c r="BL108" i="3"/>
  <c r="BM108" i="3"/>
  <c r="BN108" i="3"/>
  <c r="BO108" i="3"/>
  <c r="BP108" i="3"/>
  <c r="BQ108" i="3"/>
  <c r="BR108" i="3"/>
  <c r="BK109" i="3"/>
  <c r="BL109" i="3"/>
  <c r="BM109" i="3"/>
  <c r="BN109" i="3"/>
  <c r="BO109" i="3"/>
  <c r="BP109" i="3"/>
  <c r="BQ109" i="3"/>
  <c r="BR109" i="3"/>
  <c r="BK110" i="3"/>
  <c r="BL110" i="3"/>
  <c r="BM110" i="3"/>
  <c r="BP110" i="3"/>
  <c r="BQ110" i="3"/>
  <c r="BR110" i="3"/>
  <c r="BK111" i="3"/>
  <c r="BL111" i="3"/>
  <c r="BM111" i="3"/>
  <c r="BN111" i="3"/>
  <c r="BO111" i="3"/>
  <c r="BP111" i="3"/>
  <c r="BQ111" i="3"/>
  <c r="BR111" i="3"/>
  <c r="BK112" i="3"/>
  <c r="BL112" i="3"/>
  <c r="BM112" i="3"/>
  <c r="BN112" i="3"/>
  <c r="BO112" i="3"/>
  <c r="BP112" i="3"/>
  <c r="BQ112" i="3"/>
  <c r="BR112" i="3"/>
  <c r="BK113" i="3"/>
  <c r="BL113" i="3"/>
  <c r="BM113" i="3"/>
  <c r="BN113" i="3"/>
  <c r="BO113" i="3"/>
  <c r="BP113" i="3"/>
  <c r="BQ113" i="3"/>
  <c r="BR113" i="3"/>
  <c r="BK114" i="3"/>
  <c r="BL114" i="3"/>
  <c r="BM114" i="3"/>
  <c r="BN114" i="3"/>
  <c r="BO114" i="3"/>
  <c r="BP114" i="3"/>
  <c r="BQ114" i="3"/>
  <c r="BR114" i="3"/>
  <c r="BK115" i="3"/>
  <c r="BL115" i="3"/>
  <c r="BM115" i="3"/>
  <c r="BN115" i="3"/>
  <c r="BO115" i="3"/>
  <c r="BP115" i="3"/>
  <c r="BQ115" i="3"/>
  <c r="BR115" i="3"/>
  <c r="BK116" i="3"/>
  <c r="BM116" i="3"/>
  <c r="BN116" i="3"/>
  <c r="BO116" i="3"/>
  <c r="BP116" i="3"/>
  <c r="BQ116" i="3"/>
  <c r="BR116" i="3"/>
  <c r="BK117" i="3"/>
  <c r="BL117" i="3"/>
  <c r="BM117" i="3"/>
  <c r="BN117" i="3"/>
  <c r="BO117" i="3"/>
  <c r="BP117" i="3"/>
  <c r="BQ117" i="3"/>
  <c r="BR117" i="3"/>
  <c r="BK118" i="3"/>
  <c r="BL118" i="3"/>
  <c r="BM118" i="3"/>
  <c r="BN118" i="3"/>
  <c r="BO118" i="3"/>
  <c r="BP118" i="3"/>
  <c r="BQ118" i="3"/>
  <c r="BR118" i="3"/>
  <c r="BK119" i="3"/>
  <c r="BL119" i="3"/>
  <c r="BM119" i="3"/>
  <c r="BN119" i="3"/>
  <c r="BO119" i="3"/>
  <c r="BP119" i="3"/>
  <c r="BQ119" i="3"/>
  <c r="BR119" i="3"/>
  <c r="BK120" i="3"/>
  <c r="BL120" i="3"/>
  <c r="BM120" i="3"/>
  <c r="BN120" i="3"/>
  <c r="BO120" i="3"/>
  <c r="BP120" i="3"/>
  <c r="BQ120" i="3"/>
  <c r="BR120" i="3"/>
  <c r="BL121" i="3"/>
  <c r="BM121" i="3"/>
  <c r="BN121" i="3"/>
  <c r="BO121" i="3"/>
  <c r="BP121" i="3"/>
  <c r="BQ121" i="3"/>
  <c r="BR121" i="3"/>
  <c r="BK122" i="3"/>
  <c r="BM122" i="3"/>
  <c r="BN122" i="3"/>
  <c r="BO122" i="3"/>
  <c r="BP122" i="3"/>
  <c r="BQ122" i="3"/>
  <c r="BR122" i="3"/>
  <c r="BL123" i="3"/>
  <c r="BM123" i="3"/>
  <c r="BN123" i="3"/>
  <c r="BO123" i="3"/>
  <c r="BP123" i="3"/>
  <c r="BQ123" i="3"/>
  <c r="BR123" i="3"/>
  <c r="BL124" i="3"/>
  <c r="BM124" i="3"/>
  <c r="BN124" i="3"/>
  <c r="BO124" i="3"/>
  <c r="BP124" i="3"/>
  <c r="BQ124" i="3"/>
  <c r="BR124" i="3"/>
  <c r="BK125" i="3"/>
  <c r="BL125" i="3"/>
  <c r="BM125" i="3"/>
  <c r="BN125" i="3"/>
  <c r="BO125" i="3"/>
  <c r="BP125" i="3"/>
  <c r="BQ125" i="3"/>
  <c r="BR125" i="3"/>
  <c r="BK126" i="3"/>
  <c r="BL126" i="3"/>
  <c r="BM126" i="3"/>
  <c r="BN126" i="3"/>
  <c r="BO126" i="3"/>
  <c r="BP126" i="3"/>
  <c r="BQ126" i="3"/>
  <c r="BR126" i="3"/>
  <c r="BK127" i="3"/>
  <c r="BM127" i="3"/>
  <c r="BO127" i="3"/>
  <c r="BP127" i="3"/>
  <c r="BQ127" i="3"/>
  <c r="BR127" i="3"/>
  <c r="BK128" i="3"/>
  <c r="BL128" i="3"/>
  <c r="BM128" i="3"/>
  <c r="BN128" i="3"/>
  <c r="BO128" i="3"/>
  <c r="BP128" i="3"/>
  <c r="BQ128" i="3"/>
  <c r="BR128" i="3"/>
  <c r="BK129" i="3"/>
  <c r="BL129" i="3"/>
  <c r="BM129" i="3"/>
  <c r="BO129" i="3"/>
  <c r="BP129" i="3"/>
  <c r="BQ129" i="3"/>
  <c r="BR129" i="3"/>
  <c r="BK130" i="3"/>
  <c r="BL130" i="3"/>
  <c r="BM130" i="3"/>
  <c r="BN130" i="3"/>
  <c r="BO130" i="3"/>
  <c r="BP130" i="3"/>
  <c r="BQ130" i="3"/>
  <c r="BR130" i="3"/>
  <c r="BK131" i="3"/>
  <c r="BL131" i="3"/>
  <c r="BM131" i="3"/>
  <c r="BN131" i="3"/>
  <c r="BO131" i="3"/>
  <c r="BP131" i="3"/>
  <c r="BQ131" i="3"/>
  <c r="BR131" i="3"/>
  <c r="BK132" i="3"/>
  <c r="BL132" i="3"/>
  <c r="BM132" i="3"/>
  <c r="BN132" i="3"/>
  <c r="BO132" i="3"/>
  <c r="BP132" i="3"/>
  <c r="BQ132" i="3"/>
  <c r="BR132" i="3"/>
  <c r="BK133" i="3"/>
  <c r="BL133" i="3"/>
  <c r="BM133" i="3"/>
  <c r="BN133" i="3"/>
  <c r="BO133" i="3"/>
  <c r="BP133" i="3"/>
  <c r="BQ133" i="3"/>
  <c r="BR133" i="3"/>
  <c r="BK134" i="3"/>
  <c r="BM134" i="3"/>
  <c r="BN134" i="3"/>
  <c r="BO134" i="3"/>
  <c r="BP134" i="3"/>
  <c r="BQ134" i="3"/>
  <c r="BR134" i="3"/>
  <c r="BL135" i="3"/>
  <c r="BM135" i="3"/>
  <c r="BN135" i="3"/>
  <c r="BO135" i="3"/>
  <c r="BP135" i="3"/>
  <c r="BQ135" i="3"/>
  <c r="BR135" i="3"/>
  <c r="BK136" i="3"/>
  <c r="BM136" i="3"/>
  <c r="BN136" i="3"/>
  <c r="BO136" i="3"/>
  <c r="BP136" i="3"/>
  <c r="BQ136" i="3"/>
  <c r="BR136" i="3"/>
  <c r="BK137" i="3"/>
  <c r="BL137" i="3"/>
  <c r="BM137" i="3"/>
  <c r="BN137" i="3"/>
  <c r="BO137" i="3"/>
  <c r="BP137" i="3"/>
  <c r="BQ137" i="3"/>
  <c r="BR137" i="3"/>
  <c r="BK138" i="3"/>
  <c r="BM138" i="3"/>
  <c r="BN138" i="3"/>
  <c r="BO138" i="3"/>
  <c r="BP138" i="3"/>
  <c r="BQ138" i="3"/>
  <c r="BR138" i="3"/>
  <c r="BK139" i="3"/>
  <c r="BL139" i="3"/>
  <c r="BM139" i="3"/>
  <c r="BN139" i="3"/>
  <c r="BO139" i="3"/>
  <c r="BP139" i="3"/>
  <c r="BQ139" i="3"/>
  <c r="BR139" i="3"/>
  <c r="BK140" i="3"/>
  <c r="BL140" i="3"/>
  <c r="BM140" i="3"/>
  <c r="BN140" i="3"/>
  <c r="BO140" i="3"/>
  <c r="BP140" i="3"/>
  <c r="BQ140" i="3"/>
  <c r="BR140" i="3"/>
  <c r="BK141" i="3"/>
  <c r="BL141" i="3"/>
  <c r="BN141" i="3"/>
  <c r="BO141" i="3"/>
  <c r="BP141" i="3"/>
  <c r="BQ141" i="3"/>
  <c r="BR141" i="3"/>
  <c r="BK142" i="3"/>
  <c r="BL142" i="3"/>
  <c r="BM142" i="3"/>
  <c r="BN142" i="3"/>
  <c r="BO142" i="3"/>
  <c r="BP142" i="3"/>
  <c r="BQ142" i="3"/>
  <c r="BR142" i="3"/>
  <c r="BK143" i="3"/>
  <c r="BL143" i="3"/>
  <c r="BM143" i="3"/>
  <c r="BN143" i="3"/>
  <c r="BO143" i="3"/>
  <c r="BP143" i="3"/>
  <c r="BQ143" i="3"/>
  <c r="BR143" i="3"/>
  <c r="BK144" i="3"/>
  <c r="BL144" i="3"/>
  <c r="BM144" i="3"/>
  <c r="BN144" i="3"/>
  <c r="BO144" i="3"/>
  <c r="BP144" i="3"/>
  <c r="BQ144" i="3"/>
  <c r="BR144" i="3"/>
  <c r="BL145" i="3"/>
  <c r="BM145" i="3"/>
  <c r="BN145" i="3"/>
  <c r="BO145" i="3"/>
  <c r="BP145" i="3"/>
  <c r="BQ145" i="3"/>
  <c r="BR145" i="3"/>
  <c r="BL146" i="3"/>
  <c r="BN146" i="3"/>
  <c r="BO146" i="3"/>
  <c r="BP146" i="3"/>
  <c r="BQ146" i="3"/>
  <c r="BR146" i="3"/>
  <c r="BK147" i="3"/>
  <c r="BL147" i="3"/>
  <c r="BM147" i="3"/>
  <c r="BN147" i="3"/>
  <c r="BO147" i="3"/>
  <c r="BP147" i="3"/>
  <c r="BQ147" i="3"/>
  <c r="BR147" i="3"/>
  <c r="BK148" i="3"/>
  <c r="BL148" i="3"/>
  <c r="BM148" i="3"/>
  <c r="BN148" i="3"/>
  <c r="BO148" i="3"/>
  <c r="BP148" i="3"/>
  <c r="BQ148" i="3"/>
  <c r="BR148" i="3"/>
  <c r="BK149" i="3"/>
  <c r="BL149" i="3"/>
  <c r="BM149" i="3"/>
  <c r="BN149" i="3"/>
  <c r="BO149" i="3"/>
  <c r="BP149" i="3"/>
  <c r="BQ149" i="3"/>
  <c r="BR149" i="3"/>
  <c r="BK150" i="3"/>
  <c r="BL150" i="3"/>
  <c r="BM150" i="3"/>
  <c r="BN150" i="3"/>
  <c r="BO150" i="3"/>
  <c r="BP150" i="3"/>
  <c r="BQ150" i="3"/>
  <c r="BR150" i="3"/>
  <c r="BK151" i="3"/>
  <c r="BM151" i="3"/>
  <c r="BN151" i="3"/>
  <c r="BO151" i="3"/>
  <c r="BP151" i="3"/>
  <c r="BQ151" i="3"/>
  <c r="BR151" i="3"/>
  <c r="BK152" i="3"/>
  <c r="BL152" i="3"/>
  <c r="BM152" i="3"/>
  <c r="BN152" i="3"/>
  <c r="BO152" i="3"/>
  <c r="BP152" i="3"/>
  <c r="BQ152" i="3"/>
  <c r="BR152" i="3"/>
  <c r="BK153" i="3"/>
  <c r="BL153" i="3"/>
  <c r="BM153" i="3"/>
  <c r="BN153" i="3"/>
  <c r="BP153" i="3"/>
  <c r="BQ153" i="3"/>
  <c r="BR153" i="3"/>
  <c r="BK154" i="3"/>
  <c r="BL154" i="3"/>
  <c r="BM154" i="3"/>
  <c r="BO154" i="3"/>
  <c r="BP154" i="3"/>
  <c r="BQ154" i="3"/>
  <c r="BR154" i="3"/>
  <c r="BK155" i="3"/>
  <c r="BL155" i="3"/>
  <c r="BM155" i="3"/>
  <c r="BN155" i="3"/>
  <c r="BO155" i="3"/>
  <c r="BP155" i="3"/>
  <c r="BQ155" i="3"/>
  <c r="BR155" i="3"/>
  <c r="BK156" i="3"/>
  <c r="BL156" i="3"/>
  <c r="BM156" i="3"/>
  <c r="BN156" i="3"/>
  <c r="BO156" i="3"/>
  <c r="BP156" i="3"/>
  <c r="BQ156" i="3"/>
  <c r="BR156" i="3"/>
  <c r="BK157" i="3"/>
  <c r="BL157" i="3"/>
  <c r="BM157" i="3"/>
  <c r="BN157" i="3"/>
  <c r="BO157" i="3"/>
  <c r="BP157" i="3"/>
  <c r="BQ157" i="3"/>
  <c r="BR157" i="3"/>
  <c r="BK158" i="3"/>
  <c r="BL158" i="3"/>
  <c r="BM158" i="3"/>
  <c r="BO158" i="3"/>
  <c r="BP158" i="3"/>
  <c r="BQ158" i="3"/>
  <c r="BR158" i="3"/>
  <c r="BK159" i="3"/>
  <c r="BL159" i="3"/>
  <c r="BM159" i="3"/>
  <c r="BN159" i="3"/>
  <c r="BO159" i="3"/>
  <c r="BP159" i="3"/>
  <c r="BQ159" i="3"/>
  <c r="BR159" i="3"/>
  <c r="BK160" i="3"/>
  <c r="BL160" i="3"/>
  <c r="BM160" i="3"/>
  <c r="BN160" i="3"/>
  <c r="BO160" i="3"/>
  <c r="BP160" i="3"/>
  <c r="BQ160" i="3"/>
  <c r="BR160" i="3"/>
  <c r="BK161" i="3"/>
  <c r="BL161" i="3"/>
  <c r="BM161" i="3"/>
  <c r="BO161" i="3"/>
  <c r="BP161" i="3"/>
  <c r="BQ161" i="3"/>
  <c r="BR161" i="3"/>
  <c r="BK162" i="3"/>
  <c r="BL162" i="3"/>
  <c r="BM162" i="3"/>
  <c r="BN162" i="3"/>
  <c r="BO162" i="3"/>
  <c r="BP162" i="3"/>
  <c r="BQ162" i="3"/>
  <c r="BR162" i="3"/>
  <c r="BK163" i="3"/>
  <c r="BL163" i="3"/>
  <c r="BM163" i="3"/>
  <c r="BN163" i="3"/>
  <c r="BO163" i="3"/>
  <c r="BP163" i="3"/>
  <c r="BQ163" i="3"/>
  <c r="BR163" i="3"/>
  <c r="BK164" i="3"/>
  <c r="BM164" i="3"/>
  <c r="BN164" i="3"/>
  <c r="BO164" i="3"/>
  <c r="BP164" i="3"/>
  <c r="BQ164" i="3"/>
  <c r="BR164" i="3"/>
  <c r="BK165" i="3"/>
  <c r="BL165" i="3"/>
  <c r="BM165" i="3"/>
  <c r="BN165" i="3"/>
  <c r="BO165" i="3"/>
  <c r="BP165" i="3"/>
  <c r="BQ165" i="3"/>
  <c r="BR165" i="3"/>
  <c r="BK166" i="3"/>
  <c r="BL166" i="3"/>
  <c r="BM166" i="3"/>
  <c r="BN166" i="3"/>
  <c r="BO166" i="3"/>
  <c r="BP166" i="3"/>
  <c r="BQ166" i="3"/>
  <c r="BR166" i="3"/>
  <c r="BK167" i="3"/>
  <c r="BL167" i="3"/>
  <c r="BM167" i="3"/>
  <c r="BN167" i="3"/>
  <c r="BO167" i="3"/>
  <c r="BP167" i="3"/>
  <c r="BQ167" i="3"/>
  <c r="BR167" i="3"/>
  <c r="BM168" i="3"/>
  <c r="BN168" i="3"/>
  <c r="BO168" i="3"/>
  <c r="BP168" i="3"/>
  <c r="BQ168" i="3"/>
  <c r="BR168" i="3"/>
  <c r="BL169" i="3"/>
  <c r="BM169" i="3"/>
  <c r="BN169" i="3"/>
  <c r="BO169" i="3"/>
  <c r="BP169" i="3"/>
  <c r="BQ169" i="3"/>
  <c r="BR169" i="3"/>
  <c r="BL170" i="3"/>
  <c r="BM170" i="3"/>
  <c r="BN170" i="3"/>
  <c r="BP170" i="3"/>
  <c r="BQ170" i="3"/>
  <c r="BR170" i="3"/>
  <c r="BK171" i="3"/>
  <c r="BM171" i="3"/>
  <c r="BN171" i="3"/>
  <c r="BO171" i="3"/>
  <c r="BP171" i="3"/>
  <c r="BQ171" i="3"/>
  <c r="BR171" i="3"/>
  <c r="BL172" i="3"/>
  <c r="BM172" i="3"/>
  <c r="BN172" i="3"/>
  <c r="BO172" i="3"/>
  <c r="BP172" i="3"/>
  <c r="BQ172" i="3"/>
  <c r="BR172" i="3"/>
  <c r="BK173" i="3"/>
  <c r="BL173" i="3"/>
  <c r="BM173" i="3"/>
  <c r="BO173" i="3"/>
  <c r="BP173" i="3"/>
  <c r="BQ173" i="3"/>
  <c r="BR173" i="3"/>
  <c r="BK174" i="3"/>
  <c r="BL174" i="3"/>
  <c r="BM174" i="3"/>
  <c r="BN174" i="3"/>
  <c r="BO174" i="3"/>
  <c r="BP174" i="3"/>
  <c r="BQ174" i="3"/>
  <c r="BR174" i="3"/>
  <c r="BK175" i="3"/>
  <c r="BL175" i="3"/>
  <c r="BM175" i="3"/>
  <c r="BN175" i="3"/>
  <c r="BP175" i="3"/>
  <c r="BQ175" i="3"/>
  <c r="BR175" i="3"/>
  <c r="BK176" i="3"/>
  <c r="BM176" i="3"/>
  <c r="BN176" i="3"/>
  <c r="BO176" i="3"/>
  <c r="BP176" i="3"/>
  <c r="BQ176" i="3"/>
  <c r="BR176" i="3"/>
  <c r="BK177" i="3"/>
  <c r="BL177" i="3"/>
  <c r="BM177" i="3"/>
  <c r="BN177" i="3"/>
  <c r="BO177" i="3"/>
  <c r="BP177" i="3"/>
  <c r="BQ177" i="3"/>
  <c r="BR177" i="3"/>
  <c r="BK178" i="3"/>
  <c r="BL178" i="3"/>
  <c r="BM178" i="3"/>
  <c r="BN178" i="3"/>
  <c r="BO178" i="3"/>
  <c r="BP178" i="3"/>
  <c r="BQ178" i="3"/>
  <c r="BR178" i="3"/>
  <c r="BK179" i="3"/>
  <c r="BL179" i="3"/>
  <c r="BM179" i="3"/>
  <c r="BO179" i="3"/>
  <c r="BP179" i="3"/>
  <c r="BQ179" i="3"/>
  <c r="BR179" i="3"/>
  <c r="BK180" i="3"/>
  <c r="BL180" i="3"/>
  <c r="BM180" i="3"/>
  <c r="BN180" i="3"/>
  <c r="BO180" i="3"/>
  <c r="BP180" i="3"/>
  <c r="BQ180" i="3"/>
  <c r="BR180" i="3"/>
  <c r="BK181" i="3"/>
  <c r="BM181" i="3"/>
  <c r="BN181" i="3"/>
  <c r="BO181" i="3"/>
  <c r="BP181" i="3"/>
  <c r="BQ181" i="3"/>
  <c r="BR181" i="3"/>
  <c r="BK182" i="3"/>
  <c r="BM182" i="3"/>
  <c r="BN182" i="3"/>
  <c r="BO182" i="3"/>
  <c r="BP182" i="3"/>
  <c r="BQ182" i="3"/>
  <c r="BR182" i="3"/>
  <c r="BK183" i="3"/>
  <c r="BL183" i="3"/>
  <c r="BN183" i="3"/>
  <c r="BO183" i="3"/>
  <c r="BP183" i="3"/>
  <c r="BQ183" i="3"/>
  <c r="BR183" i="3"/>
  <c r="BK184" i="3"/>
  <c r="BL184" i="3"/>
  <c r="BM184" i="3"/>
  <c r="BN184" i="3"/>
  <c r="BO184" i="3"/>
  <c r="BP184" i="3"/>
  <c r="BQ184" i="3"/>
  <c r="BR184" i="3"/>
  <c r="BK185" i="3"/>
  <c r="BL185" i="3"/>
  <c r="BM185" i="3"/>
  <c r="BO185" i="3"/>
  <c r="BP185" i="3"/>
  <c r="BQ185" i="3"/>
  <c r="BR185" i="3"/>
  <c r="BK186" i="3"/>
  <c r="BM186" i="3"/>
  <c r="BN186" i="3"/>
  <c r="BO186" i="3"/>
  <c r="BP186" i="3"/>
  <c r="BQ186" i="3"/>
  <c r="BR186" i="3"/>
  <c r="BK187" i="3"/>
  <c r="BL187" i="3"/>
  <c r="BM187" i="3"/>
  <c r="BN187" i="3"/>
  <c r="BO187" i="3"/>
  <c r="BP187" i="3"/>
  <c r="BQ187" i="3"/>
  <c r="BR187" i="3"/>
  <c r="BK188" i="3"/>
  <c r="BM188" i="3"/>
  <c r="BN188" i="3"/>
  <c r="BP188" i="3"/>
  <c r="BQ188" i="3"/>
  <c r="BR188" i="3"/>
  <c r="BK189" i="3"/>
  <c r="BL189" i="3"/>
  <c r="BM189" i="3"/>
  <c r="BN189" i="3"/>
  <c r="BO189" i="3"/>
  <c r="BP189" i="3"/>
  <c r="BQ189" i="3"/>
  <c r="BR189" i="3"/>
  <c r="BK190" i="3"/>
  <c r="BL190" i="3"/>
  <c r="BM190" i="3"/>
  <c r="BN190" i="3"/>
  <c r="BO190" i="3"/>
  <c r="BP190" i="3"/>
  <c r="BQ190" i="3"/>
  <c r="BR190" i="3"/>
  <c r="BK191" i="3"/>
  <c r="BL191" i="3"/>
  <c r="BM191" i="3"/>
  <c r="BN191" i="3"/>
  <c r="BO191" i="3"/>
  <c r="BP191" i="3"/>
  <c r="BQ191" i="3"/>
  <c r="BR191" i="3"/>
  <c r="BK192" i="3"/>
  <c r="BL192" i="3"/>
  <c r="BM192" i="3"/>
  <c r="BN192" i="3"/>
  <c r="BO192" i="3"/>
  <c r="BP192" i="3"/>
  <c r="BQ192" i="3"/>
  <c r="BR192" i="3"/>
  <c r="BK193" i="3"/>
  <c r="BL193" i="3"/>
  <c r="BM193" i="3"/>
  <c r="BN193" i="3"/>
  <c r="BO193" i="3"/>
  <c r="BP193" i="3"/>
  <c r="BQ193" i="3"/>
  <c r="BR193" i="3"/>
  <c r="BK194" i="3"/>
  <c r="BL194" i="3"/>
  <c r="BN194" i="3"/>
  <c r="BP194" i="3"/>
  <c r="BQ194" i="3"/>
  <c r="BR194" i="3"/>
  <c r="BK195" i="3"/>
  <c r="BM195" i="3"/>
  <c r="BN195" i="3"/>
  <c r="BO195" i="3"/>
  <c r="BP195" i="3"/>
  <c r="BQ195" i="3"/>
  <c r="BR195" i="3"/>
  <c r="BK196" i="3"/>
  <c r="BL196" i="3"/>
  <c r="BM196" i="3"/>
  <c r="BN196" i="3"/>
  <c r="BO196" i="3"/>
  <c r="BP196" i="3"/>
  <c r="BQ196" i="3"/>
  <c r="BR196" i="3"/>
  <c r="BL197" i="3"/>
  <c r="BM197" i="3"/>
  <c r="BN197" i="3"/>
  <c r="BO197" i="3"/>
  <c r="BP197" i="3"/>
  <c r="BQ197" i="3"/>
  <c r="BR197" i="3"/>
  <c r="BK198" i="3"/>
  <c r="BL198" i="3"/>
  <c r="BM198" i="3"/>
  <c r="BN198" i="3"/>
  <c r="BO198" i="3"/>
  <c r="BP198" i="3"/>
  <c r="BQ198" i="3"/>
  <c r="BR198" i="3"/>
  <c r="BK199" i="3"/>
  <c r="BL199" i="3"/>
  <c r="BM199" i="3"/>
  <c r="BN199" i="3"/>
  <c r="BO199" i="3"/>
  <c r="BP199" i="3"/>
  <c r="BQ199" i="3"/>
  <c r="BR199" i="3"/>
  <c r="BK200" i="3"/>
  <c r="BM200" i="3"/>
  <c r="BO200" i="3"/>
  <c r="BP200" i="3"/>
  <c r="BQ200" i="3"/>
  <c r="BR200" i="3"/>
  <c r="BK201" i="3"/>
  <c r="BL201" i="3"/>
  <c r="BM201" i="3"/>
  <c r="BN201" i="3"/>
  <c r="BO201" i="3"/>
  <c r="BP201" i="3"/>
  <c r="BQ201" i="3"/>
  <c r="BR201" i="3"/>
  <c r="BK202" i="3"/>
  <c r="BL202" i="3"/>
  <c r="BM202" i="3"/>
  <c r="BN202" i="3"/>
  <c r="BO202" i="3"/>
  <c r="BP202" i="3"/>
  <c r="BQ202" i="3"/>
  <c r="BR202" i="3"/>
  <c r="BK203" i="3"/>
  <c r="BL203" i="3"/>
  <c r="BM203" i="3"/>
  <c r="BN203" i="3"/>
  <c r="BO203" i="3"/>
  <c r="BP203" i="3"/>
  <c r="BQ203" i="3"/>
  <c r="BR203" i="3"/>
  <c r="BK204" i="3"/>
  <c r="BL204" i="3"/>
  <c r="BM204" i="3"/>
  <c r="BN204" i="3"/>
  <c r="BO204" i="3"/>
  <c r="BP204" i="3"/>
  <c r="BQ204" i="3"/>
  <c r="BR204" i="3"/>
  <c r="BK205" i="3"/>
  <c r="BL205" i="3"/>
  <c r="BM205" i="3"/>
  <c r="BO205" i="3"/>
  <c r="BP205" i="3"/>
  <c r="BQ205" i="3"/>
  <c r="BR205" i="3"/>
  <c r="BK206" i="3"/>
  <c r="BL206" i="3"/>
  <c r="BM206" i="3"/>
  <c r="BN206" i="3"/>
  <c r="BP206" i="3"/>
  <c r="BQ206" i="3"/>
  <c r="BR206" i="3"/>
  <c r="BK207" i="3"/>
  <c r="BL207" i="3"/>
  <c r="BM207" i="3"/>
  <c r="BN207" i="3"/>
  <c r="BO207" i="3"/>
  <c r="BP207" i="3"/>
  <c r="BQ207" i="3"/>
  <c r="BR207" i="3"/>
  <c r="BK208" i="3"/>
  <c r="BL208" i="3"/>
  <c r="BM208" i="3"/>
  <c r="BN208" i="3"/>
  <c r="BO208" i="3"/>
  <c r="BP208" i="3"/>
  <c r="BQ208" i="3"/>
  <c r="BR208" i="3"/>
  <c r="BK209" i="3"/>
  <c r="BL209" i="3"/>
  <c r="BM209" i="3"/>
  <c r="BN209" i="3"/>
  <c r="BO209" i="3"/>
  <c r="BP209" i="3"/>
  <c r="BQ209" i="3"/>
  <c r="BR209" i="3"/>
  <c r="BK210" i="3"/>
  <c r="BL210" i="3"/>
  <c r="BM210" i="3"/>
  <c r="BN210" i="3"/>
  <c r="BO210" i="3"/>
  <c r="BP210" i="3"/>
  <c r="BQ210" i="3"/>
  <c r="BR210" i="3"/>
  <c r="BM211" i="3"/>
  <c r="BN211" i="3"/>
  <c r="BO211" i="3"/>
  <c r="BP211" i="3"/>
  <c r="BQ211" i="3"/>
  <c r="BR211" i="3"/>
  <c r="BM212" i="3"/>
  <c r="BN212" i="3"/>
  <c r="BO212" i="3"/>
  <c r="BP212" i="3"/>
  <c r="BQ212" i="3"/>
  <c r="BR212" i="3"/>
  <c r="BL213" i="3"/>
  <c r="BM213" i="3"/>
  <c r="BN213" i="3"/>
  <c r="BO213" i="3"/>
  <c r="BP213" i="3"/>
  <c r="BQ213" i="3"/>
  <c r="BR213" i="3"/>
  <c r="BM214" i="3"/>
  <c r="BN214" i="3"/>
  <c r="BO214" i="3"/>
  <c r="BP214" i="3"/>
  <c r="BQ214" i="3"/>
  <c r="BR214" i="3"/>
  <c r="BL215" i="3"/>
  <c r="BM215" i="3"/>
  <c r="BN215" i="3"/>
  <c r="BO215" i="3"/>
  <c r="BP215" i="3"/>
  <c r="BQ215" i="3"/>
  <c r="BR215" i="3"/>
  <c r="BK216" i="3"/>
  <c r="BL216" i="3"/>
  <c r="BM216" i="3"/>
  <c r="BN216" i="3"/>
  <c r="BO216" i="3"/>
  <c r="BP216" i="3"/>
  <c r="BQ216" i="3"/>
  <c r="BR216" i="3"/>
  <c r="BK217" i="3"/>
  <c r="BM217" i="3"/>
  <c r="BN217" i="3"/>
  <c r="BO217" i="3"/>
  <c r="BP217" i="3"/>
  <c r="BQ217" i="3"/>
  <c r="BR217" i="3"/>
  <c r="BK218" i="3"/>
  <c r="BL218" i="3"/>
  <c r="BM218" i="3"/>
  <c r="BN218" i="3"/>
  <c r="BO218" i="3"/>
  <c r="BP218" i="3"/>
  <c r="BQ218" i="3"/>
  <c r="BR218" i="3"/>
  <c r="BK219" i="3"/>
  <c r="BM219" i="3"/>
  <c r="BN219" i="3"/>
  <c r="BO219" i="3"/>
  <c r="BP219" i="3"/>
  <c r="BQ219" i="3"/>
  <c r="BR219" i="3"/>
  <c r="BM220" i="3"/>
  <c r="BN220" i="3"/>
  <c r="BO220" i="3"/>
  <c r="BP220" i="3"/>
  <c r="BQ220" i="3"/>
  <c r="BR220" i="3"/>
  <c r="BL221" i="3"/>
  <c r="BM221" i="3"/>
  <c r="BN221" i="3"/>
  <c r="BO221" i="3"/>
  <c r="BP221" i="3"/>
  <c r="BQ221" i="3"/>
  <c r="BR221" i="3"/>
  <c r="BM222" i="3"/>
  <c r="BN222" i="3"/>
  <c r="BO222" i="3"/>
  <c r="BP222" i="3"/>
  <c r="BQ222" i="3"/>
  <c r="BR222" i="3"/>
  <c r="BL223" i="3"/>
  <c r="BM223" i="3"/>
  <c r="BN223" i="3"/>
  <c r="BO223" i="3"/>
  <c r="BP223" i="3"/>
  <c r="BQ223" i="3"/>
  <c r="BR223" i="3"/>
  <c r="BK224" i="3"/>
  <c r="BM224" i="3"/>
  <c r="BN224" i="3"/>
  <c r="BO224" i="3"/>
  <c r="BP224" i="3"/>
  <c r="BQ224" i="3"/>
  <c r="BR224" i="3"/>
  <c r="BL225" i="3"/>
  <c r="BM225" i="3"/>
  <c r="BN225" i="3"/>
  <c r="BO225" i="3"/>
  <c r="BP225" i="3"/>
  <c r="BQ225" i="3"/>
  <c r="BR225" i="3"/>
  <c r="BK226" i="3"/>
  <c r="BM226" i="3"/>
  <c r="BN226" i="3"/>
  <c r="BO226" i="3"/>
  <c r="BP226" i="3"/>
  <c r="BQ226" i="3"/>
  <c r="BR226" i="3"/>
  <c r="BK227" i="3"/>
  <c r="BL227" i="3"/>
  <c r="BM227" i="3"/>
  <c r="BN227" i="3"/>
  <c r="BO227" i="3"/>
  <c r="BP227" i="3"/>
  <c r="BQ227" i="3"/>
  <c r="BR227" i="3"/>
  <c r="BK228" i="3"/>
  <c r="BL228" i="3"/>
  <c r="BM228" i="3"/>
  <c r="BN228" i="3"/>
  <c r="BO228" i="3"/>
  <c r="BP228" i="3"/>
  <c r="BQ228" i="3"/>
  <c r="BR228" i="3"/>
  <c r="BK229" i="3"/>
  <c r="BL229" i="3"/>
  <c r="BM229" i="3"/>
  <c r="BN229" i="3"/>
  <c r="BO229" i="3"/>
  <c r="BP229" i="3"/>
  <c r="BQ229" i="3"/>
  <c r="BR229" i="3"/>
  <c r="BK230" i="3"/>
  <c r="BL230" i="3"/>
  <c r="BM230" i="3"/>
  <c r="BO230" i="3"/>
  <c r="BP230" i="3"/>
  <c r="BQ230" i="3"/>
  <c r="BR230" i="3"/>
  <c r="BK231" i="3"/>
  <c r="BL231" i="3"/>
  <c r="BM231" i="3"/>
  <c r="BO231" i="3"/>
  <c r="BP231" i="3"/>
  <c r="BQ231" i="3"/>
  <c r="BR231" i="3"/>
  <c r="BK232" i="3"/>
  <c r="BM232" i="3"/>
  <c r="BN232" i="3"/>
  <c r="BP232" i="3"/>
  <c r="BQ232" i="3"/>
  <c r="BR232" i="3"/>
  <c r="BK233" i="3"/>
  <c r="BL233" i="3"/>
  <c r="BM233" i="3"/>
  <c r="BN233" i="3"/>
  <c r="BP233" i="3"/>
  <c r="BQ233" i="3"/>
  <c r="BR233" i="3"/>
  <c r="BK234" i="3"/>
  <c r="BL234" i="3"/>
  <c r="BM234" i="3"/>
  <c r="BN234" i="3"/>
  <c r="BO234" i="3"/>
  <c r="BP234" i="3"/>
  <c r="BQ234" i="3"/>
  <c r="BR234" i="3"/>
  <c r="BK235" i="3"/>
  <c r="BM235" i="3"/>
  <c r="BN235" i="3"/>
  <c r="BO235" i="3"/>
  <c r="BP235" i="3"/>
  <c r="BQ235" i="3"/>
  <c r="BR235" i="3"/>
  <c r="BK236" i="3"/>
  <c r="BL236" i="3"/>
  <c r="BM236" i="3"/>
  <c r="BN236" i="3"/>
  <c r="BO236" i="3"/>
  <c r="BP236" i="3"/>
  <c r="BQ236" i="3"/>
  <c r="BR236" i="3"/>
  <c r="BL237" i="3"/>
  <c r="BM237" i="3"/>
  <c r="BN237" i="3"/>
  <c r="BO237" i="3"/>
  <c r="BP237" i="3"/>
  <c r="BQ237" i="3"/>
  <c r="BR237" i="3"/>
  <c r="BK238" i="3"/>
  <c r="BL238" i="3"/>
  <c r="BM238" i="3"/>
  <c r="BN238" i="3"/>
  <c r="BO238" i="3"/>
  <c r="BP238" i="3"/>
  <c r="BQ238" i="3"/>
  <c r="BR238" i="3"/>
  <c r="BK239" i="3"/>
  <c r="BM239" i="3"/>
  <c r="BO239" i="3"/>
  <c r="BP239" i="3"/>
  <c r="BQ239" i="3"/>
  <c r="BR239" i="3"/>
  <c r="BK240" i="3"/>
  <c r="BL240" i="3"/>
  <c r="BN240" i="3"/>
  <c r="BO240" i="3"/>
  <c r="BP240" i="3"/>
  <c r="BQ240" i="3"/>
  <c r="BR240" i="3"/>
  <c r="BK241" i="3"/>
  <c r="BL241" i="3"/>
  <c r="BM241" i="3"/>
  <c r="BN241" i="3"/>
  <c r="BO241" i="3"/>
  <c r="BP241" i="3"/>
  <c r="BQ241" i="3"/>
  <c r="BR241" i="3"/>
  <c r="BK242" i="3"/>
  <c r="BL242" i="3"/>
  <c r="BM242" i="3"/>
  <c r="BN242" i="3"/>
  <c r="BO242" i="3"/>
  <c r="BP242" i="3"/>
  <c r="BQ242" i="3"/>
  <c r="BR242" i="3"/>
  <c r="BK243" i="3"/>
  <c r="BL243" i="3"/>
  <c r="BM243" i="3"/>
  <c r="BN243" i="3"/>
  <c r="BO243" i="3"/>
  <c r="BP243" i="3"/>
  <c r="BQ243" i="3"/>
  <c r="BR243" i="3"/>
  <c r="BK244" i="3"/>
  <c r="BL244" i="3"/>
  <c r="BM244" i="3"/>
  <c r="BN244" i="3"/>
  <c r="BO244" i="3"/>
  <c r="BP244" i="3"/>
  <c r="BQ244" i="3"/>
  <c r="BR244" i="3"/>
  <c r="BK245" i="3"/>
  <c r="BL245" i="3"/>
  <c r="BM245" i="3"/>
  <c r="BN245" i="3"/>
  <c r="BO245" i="3"/>
  <c r="BP245" i="3"/>
  <c r="BQ245" i="3"/>
  <c r="BR245" i="3"/>
  <c r="BK246" i="3"/>
  <c r="BL246" i="3"/>
  <c r="BM246" i="3"/>
  <c r="BN246" i="3"/>
  <c r="BO246" i="3"/>
  <c r="BP246" i="3"/>
  <c r="BQ246" i="3"/>
  <c r="BR246" i="3"/>
  <c r="BL247" i="3"/>
  <c r="BM247" i="3"/>
  <c r="BN247" i="3"/>
  <c r="BO247" i="3"/>
  <c r="BP247" i="3"/>
  <c r="BQ247" i="3"/>
  <c r="BR247" i="3"/>
  <c r="BK248" i="3"/>
  <c r="BL248" i="3"/>
  <c r="BN248" i="3"/>
  <c r="BO248" i="3"/>
  <c r="BP248" i="3"/>
  <c r="BQ248" i="3"/>
  <c r="BR248" i="3"/>
  <c r="BK249" i="3"/>
  <c r="BM249" i="3"/>
  <c r="BN249" i="3"/>
  <c r="BO249" i="3"/>
  <c r="BP249" i="3"/>
  <c r="BQ249" i="3"/>
  <c r="BR249" i="3"/>
  <c r="BK250" i="3"/>
  <c r="BL250" i="3"/>
  <c r="BM250" i="3"/>
  <c r="BN250" i="3"/>
  <c r="BO250" i="3"/>
  <c r="BP250" i="3"/>
  <c r="BQ250" i="3"/>
  <c r="BR250" i="3"/>
  <c r="BL251" i="3"/>
  <c r="BM251" i="3"/>
  <c r="BN251" i="3"/>
  <c r="BO251" i="3"/>
  <c r="BP251" i="3"/>
  <c r="BQ251" i="3"/>
  <c r="BR251" i="3"/>
  <c r="BK252" i="3"/>
  <c r="BL252" i="3"/>
  <c r="BM252" i="3"/>
  <c r="BN252" i="3"/>
  <c r="BO252" i="3"/>
  <c r="BP252" i="3"/>
  <c r="BQ252" i="3"/>
  <c r="BR252" i="3"/>
  <c r="BK253" i="3"/>
  <c r="BL253" i="3"/>
  <c r="BM253" i="3"/>
  <c r="BN253" i="3"/>
  <c r="BO253" i="3"/>
  <c r="BP253" i="3"/>
  <c r="BQ253" i="3"/>
  <c r="BR253" i="3"/>
  <c r="BK254" i="3"/>
  <c r="BL254" i="3"/>
  <c r="BM254" i="3"/>
  <c r="BN254" i="3"/>
  <c r="BO254" i="3"/>
  <c r="BP254" i="3"/>
  <c r="BQ254" i="3"/>
  <c r="BR254" i="3"/>
  <c r="BK255" i="3"/>
  <c r="BL255" i="3"/>
  <c r="BM255" i="3"/>
  <c r="BN255" i="3"/>
  <c r="BO255" i="3"/>
  <c r="BP255" i="3"/>
  <c r="BQ255" i="3"/>
  <c r="BR255" i="3"/>
  <c r="BL256" i="3"/>
  <c r="BM256" i="3"/>
  <c r="BN256" i="3"/>
  <c r="BO256" i="3"/>
  <c r="BP256" i="3"/>
  <c r="BQ256" i="3"/>
  <c r="BR256" i="3"/>
  <c r="BL257" i="3"/>
  <c r="BM257" i="3"/>
  <c r="BN257" i="3"/>
  <c r="BO257" i="3"/>
  <c r="BP257" i="3"/>
  <c r="BQ257" i="3"/>
  <c r="BR257" i="3"/>
  <c r="BM258" i="3"/>
  <c r="BN258" i="3"/>
  <c r="BO258" i="3"/>
  <c r="BP258" i="3"/>
  <c r="BQ258" i="3"/>
  <c r="BR258" i="3"/>
  <c r="BK259" i="3"/>
  <c r="BL259" i="3"/>
  <c r="BM259" i="3"/>
  <c r="BN259" i="3"/>
  <c r="BO259" i="3"/>
  <c r="BP259" i="3"/>
  <c r="BQ259" i="3"/>
  <c r="BR259" i="3"/>
  <c r="BL260" i="3"/>
  <c r="BN260" i="3"/>
  <c r="BO260" i="3"/>
  <c r="BP260" i="3"/>
  <c r="BQ260" i="3"/>
  <c r="BR260" i="3"/>
  <c r="BL261" i="3"/>
  <c r="BM261" i="3"/>
  <c r="BN261" i="3"/>
  <c r="BO261" i="3"/>
  <c r="BP261" i="3"/>
  <c r="BQ261" i="3"/>
  <c r="BR261" i="3"/>
  <c r="BL262" i="3"/>
  <c r="BM262" i="3"/>
  <c r="BN262" i="3"/>
  <c r="BO262" i="3"/>
  <c r="BP262" i="3"/>
  <c r="BQ262" i="3"/>
  <c r="BR262" i="3"/>
  <c r="BL263" i="3"/>
  <c r="BN263" i="3"/>
  <c r="BO263" i="3"/>
  <c r="BP263" i="3"/>
  <c r="BQ263" i="3"/>
  <c r="BR263" i="3"/>
  <c r="BL264" i="3"/>
  <c r="BM264" i="3"/>
  <c r="BN264" i="3"/>
  <c r="BO264" i="3"/>
  <c r="BP264" i="3"/>
  <c r="BQ264" i="3"/>
  <c r="BR264" i="3"/>
  <c r="BL265" i="3"/>
  <c r="BN265" i="3"/>
  <c r="BO265" i="3"/>
  <c r="BP265" i="3"/>
  <c r="BQ265" i="3"/>
  <c r="BR265" i="3"/>
  <c r="BK266" i="3"/>
  <c r="BL266" i="3"/>
  <c r="BM266" i="3"/>
  <c r="BN266" i="3"/>
  <c r="BO266" i="3"/>
  <c r="BP266" i="3"/>
  <c r="BQ266" i="3"/>
  <c r="BR266" i="3"/>
  <c r="BL267" i="3"/>
  <c r="BN267" i="3"/>
  <c r="BO267" i="3"/>
  <c r="BP267" i="3"/>
  <c r="BQ267" i="3"/>
  <c r="BR267" i="3"/>
  <c r="BL268" i="3"/>
  <c r="BN268" i="3"/>
  <c r="BO268" i="3"/>
  <c r="BP268" i="3"/>
  <c r="BQ268" i="3"/>
  <c r="BR268" i="3"/>
  <c r="BM269" i="3"/>
  <c r="BN269" i="3"/>
  <c r="BO269" i="3"/>
  <c r="BP269" i="3"/>
  <c r="BQ269" i="3"/>
  <c r="BR269" i="3"/>
  <c r="BL270" i="3"/>
  <c r="BN270" i="3"/>
  <c r="BO270" i="3"/>
  <c r="BP270" i="3"/>
  <c r="BQ270" i="3"/>
  <c r="BR270" i="3"/>
  <c r="BL271" i="3"/>
  <c r="BM271" i="3"/>
  <c r="BN271" i="3"/>
  <c r="BO271" i="3"/>
  <c r="BP271" i="3"/>
  <c r="BQ271" i="3"/>
  <c r="BR271" i="3"/>
  <c r="BL272" i="3"/>
  <c r="BM272" i="3"/>
  <c r="BN272" i="3"/>
  <c r="BO272" i="3"/>
  <c r="BP272" i="3"/>
  <c r="BQ272" i="3"/>
  <c r="BR272" i="3"/>
  <c r="BK273" i="3"/>
  <c r="BL273" i="3"/>
  <c r="BM273" i="3"/>
  <c r="BN273" i="3"/>
  <c r="BO273" i="3"/>
  <c r="BP273" i="3"/>
  <c r="BQ273" i="3"/>
  <c r="BR273" i="3"/>
  <c r="BL274" i="3"/>
  <c r="BM274" i="3"/>
  <c r="BN274" i="3"/>
  <c r="BO274" i="3"/>
  <c r="BP274" i="3"/>
  <c r="BQ274" i="3"/>
  <c r="BR274" i="3"/>
  <c r="BK275" i="3"/>
  <c r="BL275" i="3"/>
  <c r="BM275" i="3"/>
  <c r="BN275" i="3"/>
  <c r="BP275" i="3"/>
  <c r="BQ275" i="3"/>
  <c r="BR275" i="3"/>
  <c r="BK276" i="3"/>
  <c r="BL276" i="3"/>
  <c r="BM276" i="3"/>
  <c r="BN276" i="3"/>
  <c r="BO276" i="3"/>
  <c r="BP276" i="3"/>
  <c r="BQ276" i="3"/>
  <c r="BR276" i="3"/>
  <c r="BL277" i="3"/>
  <c r="BM277" i="3"/>
  <c r="BN277" i="3"/>
  <c r="BO277" i="3"/>
  <c r="BP277" i="3"/>
  <c r="BQ277" i="3"/>
  <c r="BR277" i="3"/>
  <c r="BK278" i="3"/>
  <c r="BL278" i="3"/>
  <c r="BN278" i="3"/>
  <c r="BO278" i="3"/>
  <c r="BP278" i="3"/>
  <c r="BQ278" i="3"/>
  <c r="BR278" i="3"/>
  <c r="BK279" i="3"/>
  <c r="BL279" i="3"/>
  <c r="BM279" i="3"/>
  <c r="BN279" i="3"/>
  <c r="BO279" i="3"/>
  <c r="BP279" i="3"/>
  <c r="BQ279" i="3"/>
  <c r="BR279" i="3"/>
  <c r="BK280" i="3"/>
  <c r="BL280" i="3"/>
  <c r="BM280" i="3"/>
  <c r="BN280" i="3"/>
  <c r="BO280" i="3"/>
  <c r="BP280" i="3"/>
  <c r="BQ280" i="3"/>
  <c r="BR280" i="3"/>
  <c r="BK281" i="3"/>
  <c r="BM281" i="3"/>
  <c r="BN281" i="3"/>
  <c r="BO281" i="3"/>
  <c r="BP281" i="3"/>
  <c r="BQ281" i="3"/>
  <c r="BR281" i="3"/>
  <c r="BK282" i="3"/>
  <c r="BL282" i="3"/>
  <c r="BM282" i="3"/>
  <c r="BN282" i="3"/>
  <c r="BO282" i="3"/>
  <c r="BP282" i="3"/>
  <c r="BQ282" i="3"/>
  <c r="BR282" i="3"/>
  <c r="BK283" i="3"/>
  <c r="BL283" i="3"/>
  <c r="BM283" i="3"/>
  <c r="BN283" i="3"/>
  <c r="BO283" i="3"/>
  <c r="BP283" i="3"/>
  <c r="BQ283" i="3"/>
  <c r="BR283" i="3"/>
  <c r="BK284" i="3"/>
  <c r="BL284" i="3"/>
  <c r="BM284" i="3"/>
  <c r="BN284" i="3"/>
  <c r="BO284" i="3"/>
  <c r="BP284" i="3"/>
  <c r="BQ284" i="3"/>
  <c r="BR284" i="3"/>
  <c r="BK285" i="3"/>
  <c r="BL285" i="3"/>
  <c r="BM285" i="3"/>
  <c r="BN285" i="3"/>
  <c r="BO285" i="3"/>
  <c r="BP285" i="3"/>
  <c r="BQ285" i="3"/>
  <c r="BR285" i="3"/>
  <c r="BK286" i="3"/>
  <c r="BL286" i="3"/>
  <c r="BM286" i="3"/>
  <c r="BN286" i="3"/>
  <c r="BO286" i="3"/>
  <c r="BP286" i="3"/>
  <c r="BQ286" i="3"/>
  <c r="BR286" i="3"/>
  <c r="BK287" i="3"/>
  <c r="BL287" i="3"/>
  <c r="BM287" i="3"/>
  <c r="BN287" i="3"/>
  <c r="BO287" i="3"/>
  <c r="BP287" i="3"/>
  <c r="BQ287" i="3"/>
  <c r="BR287" i="3"/>
  <c r="BK288" i="3"/>
  <c r="BL288" i="3"/>
  <c r="BM288" i="3"/>
  <c r="BN288" i="3"/>
  <c r="BO288" i="3"/>
  <c r="BP288" i="3"/>
  <c r="BQ288" i="3"/>
  <c r="BR288" i="3"/>
  <c r="BK289" i="3"/>
  <c r="BL289" i="3"/>
  <c r="BM289" i="3"/>
  <c r="BN289" i="3"/>
  <c r="BO289" i="3"/>
  <c r="BP289" i="3"/>
  <c r="BQ289" i="3"/>
  <c r="BR289" i="3"/>
  <c r="BK290" i="3"/>
  <c r="BL290" i="3"/>
  <c r="BM290" i="3"/>
  <c r="BN290" i="3"/>
  <c r="BO290" i="3"/>
  <c r="BP290" i="3"/>
  <c r="BQ290" i="3"/>
  <c r="BR290" i="3"/>
  <c r="BL291" i="3"/>
  <c r="BM291" i="3"/>
  <c r="BN291" i="3"/>
  <c r="BO291" i="3"/>
  <c r="BP291" i="3"/>
  <c r="BQ291" i="3"/>
  <c r="BR291" i="3"/>
  <c r="BK292" i="3"/>
  <c r="BL292" i="3"/>
  <c r="BM292" i="3"/>
  <c r="BN292" i="3"/>
  <c r="BO292" i="3"/>
  <c r="BP292" i="3"/>
  <c r="BQ292" i="3"/>
  <c r="BR292" i="3"/>
  <c r="BK293" i="3"/>
  <c r="BL293" i="3"/>
  <c r="BM293" i="3"/>
  <c r="BN293" i="3"/>
  <c r="BO293" i="3"/>
  <c r="BP293" i="3"/>
  <c r="BQ293" i="3"/>
  <c r="BR293" i="3"/>
  <c r="BK294" i="3"/>
  <c r="BL294" i="3"/>
  <c r="BM294" i="3"/>
  <c r="BN294" i="3"/>
  <c r="BO294" i="3"/>
  <c r="BP294" i="3"/>
  <c r="BQ294" i="3"/>
  <c r="BR294" i="3"/>
  <c r="BK295" i="3"/>
  <c r="BL295" i="3"/>
  <c r="BM295" i="3"/>
  <c r="BN295" i="3"/>
  <c r="BO295" i="3"/>
  <c r="BP295" i="3"/>
  <c r="BQ295" i="3"/>
  <c r="BR295" i="3"/>
  <c r="BK296" i="3"/>
  <c r="BL296" i="3"/>
  <c r="BM296" i="3"/>
  <c r="BN296" i="3"/>
  <c r="BO296" i="3"/>
  <c r="BP296" i="3"/>
  <c r="BQ296" i="3"/>
  <c r="BR296" i="3"/>
  <c r="BK297" i="3"/>
  <c r="BL297" i="3"/>
  <c r="BM297" i="3"/>
  <c r="BN297" i="3"/>
  <c r="BO297" i="3"/>
  <c r="BP297" i="3"/>
  <c r="BQ297" i="3"/>
  <c r="BR297" i="3"/>
  <c r="BL298" i="3"/>
  <c r="BM298" i="3"/>
  <c r="BN298" i="3"/>
  <c r="BO298" i="3"/>
  <c r="BP298" i="3"/>
  <c r="BQ298" i="3"/>
  <c r="BR298" i="3"/>
  <c r="BL299" i="3"/>
  <c r="BM299" i="3"/>
  <c r="BN299" i="3"/>
  <c r="BO299" i="3"/>
  <c r="BP299" i="3"/>
  <c r="BQ299" i="3"/>
  <c r="BR299" i="3"/>
  <c r="BK300" i="3"/>
  <c r="BL300" i="3"/>
  <c r="BM300" i="3"/>
  <c r="BN300" i="3"/>
  <c r="BO300" i="3"/>
  <c r="BP300" i="3"/>
  <c r="BQ300" i="3"/>
  <c r="BR300" i="3"/>
  <c r="BK301" i="3"/>
  <c r="BL301" i="3"/>
  <c r="BM301" i="3"/>
  <c r="BN301" i="3"/>
  <c r="BO301" i="3"/>
  <c r="BP301" i="3"/>
  <c r="BQ301" i="3"/>
  <c r="BR301" i="3"/>
  <c r="BK302" i="3"/>
  <c r="BL302" i="3"/>
  <c r="BM302" i="3"/>
  <c r="BN302" i="3"/>
  <c r="BO302" i="3"/>
  <c r="BP302" i="3"/>
  <c r="BQ302" i="3"/>
  <c r="BR302" i="3"/>
  <c r="BK303" i="3"/>
  <c r="BL303" i="3"/>
  <c r="BM303" i="3"/>
  <c r="BN303" i="3"/>
  <c r="BO303" i="3"/>
  <c r="BP303" i="3"/>
  <c r="BQ303" i="3"/>
  <c r="BR303" i="3"/>
  <c r="BK304" i="3"/>
  <c r="BL304" i="3"/>
  <c r="BM304" i="3"/>
  <c r="BN304" i="3"/>
  <c r="BO304" i="3"/>
  <c r="BP304" i="3"/>
  <c r="BQ304" i="3"/>
  <c r="BR304" i="3"/>
  <c r="BM305" i="3"/>
  <c r="BN305" i="3"/>
  <c r="BO305" i="3"/>
  <c r="BP305" i="3"/>
  <c r="BQ305" i="3"/>
  <c r="BR305" i="3"/>
  <c r="BK306" i="3"/>
  <c r="BL306" i="3"/>
  <c r="BM306" i="3"/>
  <c r="BN306" i="3"/>
  <c r="BO306" i="3"/>
  <c r="BP306" i="3"/>
  <c r="BQ306" i="3"/>
  <c r="BR306" i="3"/>
  <c r="BL307" i="3"/>
  <c r="BM307" i="3"/>
  <c r="BN307" i="3"/>
  <c r="BO307" i="3"/>
  <c r="BP307" i="3"/>
  <c r="BQ307" i="3"/>
  <c r="BR307" i="3"/>
  <c r="BL308" i="3"/>
  <c r="BN308" i="3"/>
  <c r="BO308" i="3"/>
  <c r="BP308" i="3"/>
  <c r="BQ308" i="3"/>
  <c r="BR308" i="3"/>
  <c r="BM309" i="3"/>
  <c r="BN309" i="3"/>
  <c r="BO309" i="3"/>
  <c r="BP309" i="3"/>
  <c r="BQ309" i="3"/>
  <c r="BR309" i="3"/>
  <c r="BK310" i="3"/>
  <c r="BL310" i="3"/>
  <c r="BM310" i="3"/>
  <c r="BN310" i="3"/>
  <c r="BO310" i="3"/>
  <c r="BP310" i="3"/>
  <c r="BQ310" i="3"/>
  <c r="BR310" i="3"/>
  <c r="BK311" i="3"/>
  <c r="BL311" i="3"/>
  <c r="BM311" i="3"/>
  <c r="BN311" i="3"/>
  <c r="BO311" i="3"/>
  <c r="BP311" i="3"/>
  <c r="BQ311" i="3"/>
  <c r="BR311" i="3"/>
  <c r="BK312" i="3"/>
  <c r="BL312" i="3"/>
  <c r="BM312" i="3"/>
  <c r="BN312" i="3"/>
  <c r="BO312" i="3"/>
  <c r="BP312" i="3"/>
  <c r="BQ312" i="3"/>
  <c r="BR312" i="3"/>
  <c r="BK313" i="3"/>
  <c r="BL313" i="3"/>
  <c r="BM313" i="3"/>
  <c r="BN313" i="3"/>
  <c r="BO313" i="3"/>
  <c r="BP313" i="3"/>
  <c r="BQ313" i="3"/>
  <c r="BR313" i="3"/>
  <c r="BK314" i="3"/>
  <c r="BL314" i="3"/>
  <c r="BM314" i="3"/>
  <c r="BN314" i="3"/>
  <c r="BP314" i="3"/>
  <c r="BQ314" i="3"/>
  <c r="BR314" i="3"/>
  <c r="BK315" i="3"/>
  <c r="BL315" i="3"/>
  <c r="BM315" i="3"/>
  <c r="BN315" i="3"/>
  <c r="BO315" i="3"/>
  <c r="BP315" i="3"/>
  <c r="BQ315" i="3"/>
  <c r="BR315" i="3"/>
  <c r="BK316" i="3"/>
  <c r="BL316" i="3"/>
  <c r="BM316" i="3"/>
  <c r="BN316" i="3"/>
  <c r="BO316" i="3"/>
  <c r="BP316" i="3"/>
  <c r="BQ316" i="3"/>
  <c r="BR316" i="3"/>
  <c r="BL317" i="3"/>
  <c r="BM317" i="3"/>
  <c r="BN317" i="3"/>
  <c r="BO317" i="3"/>
  <c r="BP317" i="3"/>
  <c r="BQ317" i="3"/>
  <c r="BR317" i="3"/>
  <c r="BK318" i="3"/>
  <c r="BL318" i="3"/>
  <c r="BM318" i="3"/>
  <c r="BN318" i="3"/>
  <c r="BO318" i="3"/>
  <c r="BP318" i="3"/>
  <c r="BQ318" i="3"/>
  <c r="BR318" i="3"/>
  <c r="BL319" i="3"/>
  <c r="BM319" i="3"/>
  <c r="BN319" i="3"/>
  <c r="BO319" i="3"/>
  <c r="BP319" i="3"/>
  <c r="BQ319" i="3"/>
  <c r="BR319" i="3"/>
  <c r="BL320" i="3"/>
  <c r="BM320" i="3"/>
  <c r="BN320" i="3"/>
  <c r="BO320" i="3"/>
  <c r="BP320" i="3"/>
  <c r="BQ320" i="3"/>
  <c r="BR320" i="3"/>
  <c r="BK321" i="3"/>
  <c r="BL321" i="3"/>
  <c r="BM321" i="3"/>
  <c r="BN321" i="3"/>
  <c r="BO321" i="3"/>
  <c r="BP321" i="3"/>
  <c r="BQ321" i="3"/>
  <c r="BR321" i="3"/>
  <c r="BK322" i="3"/>
  <c r="BL322" i="3"/>
  <c r="BM322" i="3"/>
  <c r="BO322" i="3"/>
  <c r="BP322" i="3"/>
  <c r="BQ322" i="3"/>
  <c r="BR322" i="3"/>
  <c r="BK323" i="3"/>
  <c r="BL323" i="3"/>
  <c r="BM323" i="3"/>
  <c r="BN323" i="3"/>
  <c r="BO323" i="3"/>
  <c r="BP323" i="3"/>
  <c r="BQ323" i="3"/>
  <c r="BR323" i="3"/>
  <c r="BK324" i="3"/>
  <c r="BL324" i="3"/>
  <c r="BM324" i="3"/>
  <c r="BN324" i="3"/>
  <c r="BO324" i="3"/>
  <c r="BP324" i="3"/>
  <c r="BQ324" i="3"/>
  <c r="BR324" i="3"/>
  <c r="BK325" i="3"/>
  <c r="BM325" i="3"/>
  <c r="BN325" i="3"/>
  <c r="BO325" i="3"/>
  <c r="BP325" i="3"/>
  <c r="BQ325" i="3"/>
  <c r="BR325" i="3"/>
  <c r="BK326" i="3"/>
  <c r="BM326" i="3"/>
  <c r="BN326" i="3"/>
  <c r="BO326" i="3"/>
  <c r="BP326" i="3"/>
  <c r="BQ326" i="3"/>
  <c r="BR326" i="3"/>
  <c r="BK327" i="3"/>
  <c r="BM327" i="3"/>
  <c r="BN327" i="3"/>
  <c r="BO327" i="3"/>
  <c r="BP327" i="3"/>
  <c r="BQ327" i="3"/>
  <c r="BR327" i="3"/>
  <c r="BK328" i="3"/>
  <c r="BL328" i="3"/>
  <c r="BM328" i="3"/>
  <c r="BN328" i="3"/>
  <c r="BO328" i="3"/>
  <c r="BP328" i="3"/>
  <c r="BQ328" i="3"/>
  <c r="BR328" i="3"/>
  <c r="BL329" i="3"/>
  <c r="BM329" i="3"/>
  <c r="BN329" i="3"/>
  <c r="BO329" i="3"/>
  <c r="BP329" i="3"/>
  <c r="BQ329" i="3"/>
  <c r="BR329" i="3"/>
  <c r="BL330" i="3"/>
  <c r="BN330" i="3"/>
  <c r="BO330" i="3"/>
  <c r="BP330" i="3"/>
  <c r="BQ330" i="3"/>
  <c r="BR330" i="3"/>
  <c r="BK331" i="3"/>
  <c r="BL331" i="3"/>
  <c r="BM331" i="3"/>
  <c r="BN331" i="3"/>
  <c r="BO331" i="3"/>
  <c r="BP331" i="3"/>
  <c r="BQ331" i="3"/>
  <c r="BR331" i="3"/>
  <c r="BM332" i="3"/>
  <c r="BN332" i="3"/>
  <c r="BO332" i="3"/>
  <c r="BP332" i="3"/>
  <c r="BQ332" i="3"/>
  <c r="BR332" i="3"/>
  <c r="BK333" i="3"/>
  <c r="BL333" i="3"/>
  <c r="BM333" i="3"/>
  <c r="BN333" i="3"/>
  <c r="BO333" i="3"/>
  <c r="BP333" i="3"/>
  <c r="BQ333" i="3"/>
  <c r="BR333" i="3"/>
  <c r="BK334" i="3"/>
  <c r="BL334" i="3"/>
  <c r="BM334" i="3"/>
  <c r="BN334" i="3"/>
  <c r="BO334" i="3"/>
  <c r="BP334" i="3"/>
  <c r="BQ334" i="3"/>
  <c r="BR334" i="3"/>
  <c r="BM335" i="3"/>
  <c r="BN335" i="3"/>
  <c r="BO335" i="3"/>
  <c r="BP335" i="3"/>
  <c r="BQ335" i="3"/>
  <c r="BR335" i="3"/>
  <c r="BM336" i="3"/>
  <c r="BN336" i="3"/>
  <c r="BO336" i="3"/>
  <c r="BP336" i="3"/>
  <c r="BQ336" i="3"/>
  <c r="BR336" i="3"/>
  <c r="BK337" i="3"/>
  <c r="BL337" i="3"/>
  <c r="BM337" i="3"/>
  <c r="BN337" i="3"/>
  <c r="BO337" i="3"/>
  <c r="BP337" i="3"/>
  <c r="BQ337" i="3"/>
  <c r="BR337" i="3"/>
  <c r="BK338" i="3"/>
  <c r="BL338" i="3"/>
  <c r="BM338" i="3"/>
  <c r="BN338" i="3"/>
  <c r="BO338" i="3"/>
  <c r="BP338" i="3"/>
  <c r="BQ338" i="3"/>
  <c r="BR338" i="3"/>
  <c r="BK339" i="3"/>
  <c r="BL339" i="3"/>
  <c r="BN339" i="3"/>
  <c r="BO339" i="3"/>
  <c r="BP339" i="3"/>
  <c r="BQ339" i="3"/>
  <c r="BR339" i="3"/>
  <c r="BL340" i="3"/>
  <c r="BM340" i="3"/>
  <c r="BN340" i="3"/>
  <c r="BO340" i="3"/>
  <c r="BP340" i="3"/>
  <c r="BQ340" i="3"/>
  <c r="BR340" i="3"/>
  <c r="BK341" i="3"/>
  <c r="BM341" i="3"/>
  <c r="BN341" i="3"/>
  <c r="BO341" i="3"/>
  <c r="BP341" i="3"/>
  <c r="BQ341" i="3"/>
  <c r="BR341" i="3"/>
  <c r="BK342" i="3"/>
  <c r="BM342" i="3"/>
  <c r="BN342" i="3"/>
  <c r="BO342" i="3"/>
  <c r="BP342" i="3"/>
  <c r="BQ342" i="3"/>
  <c r="BR342" i="3"/>
  <c r="BM343" i="3"/>
  <c r="BN343" i="3"/>
  <c r="BO343" i="3"/>
  <c r="BP343" i="3"/>
  <c r="BQ343" i="3"/>
  <c r="BR343" i="3"/>
  <c r="BK344" i="3"/>
  <c r="BL344" i="3"/>
  <c r="BM344" i="3"/>
  <c r="BN344" i="3"/>
  <c r="BO344" i="3"/>
  <c r="BP344" i="3"/>
  <c r="BQ344" i="3"/>
  <c r="BR344" i="3"/>
  <c r="BK345" i="3"/>
  <c r="BL345" i="3"/>
  <c r="BM345" i="3"/>
  <c r="BN345" i="3"/>
  <c r="BO345" i="3"/>
  <c r="BP345" i="3"/>
  <c r="BQ345" i="3"/>
  <c r="BR345" i="3"/>
  <c r="BK346" i="3"/>
  <c r="BL346" i="3"/>
  <c r="BM346" i="3"/>
  <c r="BN346" i="3"/>
  <c r="BO346" i="3"/>
  <c r="BP346" i="3"/>
  <c r="BQ346" i="3"/>
  <c r="BR346" i="3"/>
  <c r="BK347" i="3"/>
  <c r="BL347" i="3"/>
  <c r="BM347" i="3"/>
  <c r="BN347" i="3"/>
  <c r="BO347" i="3"/>
  <c r="BP347" i="3"/>
  <c r="BQ347" i="3"/>
  <c r="BR347" i="3"/>
  <c r="BK348" i="3"/>
  <c r="BM348" i="3"/>
  <c r="BN348" i="3"/>
  <c r="BO348" i="3"/>
  <c r="BP348" i="3"/>
  <c r="BQ348" i="3"/>
  <c r="BR348" i="3"/>
  <c r="BK349" i="3"/>
  <c r="BM349" i="3"/>
  <c r="BN349" i="3"/>
  <c r="BO349" i="3"/>
  <c r="BP349" i="3"/>
  <c r="BQ349" i="3"/>
  <c r="BR349" i="3"/>
  <c r="BK350" i="3"/>
  <c r="BL350" i="3"/>
  <c r="BM350" i="3"/>
  <c r="BN350" i="3"/>
  <c r="BO350" i="3"/>
  <c r="BP350" i="3"/>
  <c r="BQ350" i="3"/>
  <c r="BR350" i="3"/>
  <c r="BK351" i="3"/>
  <c r="BM351" i="3"/>
  <c r="BN351" i="3"/>
  <c r="BO351" i="3"/>
  <c r="BP351" i="3"/>
  <c r="BQ351" i="3"/>
  <c r="BR351" i="3"/>
  <c r="BK352" i="3"/>
  <c r="BL352" i="3"/>
  <c r="BM352" i="3"/>
  <c r="BN352" i="3"/>
  <c r="BO352" i="3"/>
  <c r="BP352" i="3"/>
  <c r="BQ352" i="3"/>
  <c r="BR352" i="3"/>
  <c r="BK353" i="3"/>
  <c r="BL353" i="3"/>
  <c r="BM353" i="3"/>
  <c r="BN353" i="3"/>
  <c r="BO353" i="3"/>
  <c r="BP353" i="3"/>
  <c r="BQ353" i="3"/>
  <c r="BR353" i="3"/>
  <c r="BK354" i="3"/>
  <c r="BL354" i="3"/>
  <c r="BM354" i="3"/>
  <c r="BN354" i="3"/>
  <c r="BO354" i="3"/>
  <c r="BP354" i="3"/>
  <c r="BQ354" i="3"/>
  <c r="BR354" i="3"/>
  <c r="BM355" i="3"/>
  <c r="BN355" i="3"/>
  <c r="BO355" i="3"/>
  <c r="BP355" i="3"/>
  <c r="BQ355" i="3"/>
  <c r="BR355" i="3"/>
  <c r="BK356" i="3"/>
  <c r="BM356" i="3"/>
  <c r="BN356" i="3"/>
  <c r="BO356" i="3"/>
  <c r="BP356" i="3"/>
  <c r="BQ356" i="3"/>
  <c r="BR356" i="3"/>
  <c r="BK357" i="3"/>
  <c r="BL357" i="3"/>
  <c r="BM357" i="3"/>
  <c r="BN357" i="3"/>
  <c r="BO357" i="3"/>
  <c r="BP357" i="3"/>
  <c r="BQ357" i="3"/>
  <c r="BR357" i="3"/>
  <c r="BK358" i="3"/>
  <c r="BM358" i="3"/>
  <c r="BN358" i="3"/>
  <c r="BO358" i="3"/>
  <c r="BP358" i="3"/>
  <c r="BQ358" i="3"/>
  <c r="BR358" i="3"/>
  <c r="BL359" i="3"/>
  <c r="BM359" i="3"/>
  <c r="BN359" i="3"/>
  <c r="BO359" i="3"/>
  <c r="BP359" i="3"/>
  <c r="BQ359" i="3"/>
  <c r="BR359" i="3"/>
  <c r="BL360" i="3"/>
  <c r="BM360" i="3"/>
  <c r="BN360" i="3"/>
  <c r="BO360" i="3"/>
  <c r="BP360" i="3"/>
  <c r="BQ360" i="3"/>
  <c r="BR360" i="3"/>
  <c r="BN361" i="3"/>
  <c r="BO361" i="3"/>
  <c r="BP361" i="3"/>
  <c r="BQ361" i="3"/>
  <c r="BR361" i="3"/>
  <c r="BK362" i="3"/>
  <c r="BM362" i="3"/>
  <c r="BN362" i="3"/>
  <c r="BO362" i="3"/>
  <c r="BP362" i="3"/>
  <c r="BQ362" i="3"/>
  <c r="BR362" i="3"/>
  <c r="BK363" i="3"/>
  <c r="BM363" i="3"/>
  <c r="BN363" i="3"/>
  <c r="BO363" i="3"/>
  <c r="BP363" i="3"/>
  <c r="BQ363" i="3"/>
  <c r="BR363" i="3"/>
  <c r="BK364" i="3"/>
  <c r="BM364" i="3"/>
  <c r="BN364" i="3"/>
  <c r="BO364" i="3"/>
  <c r="BP364" i="3"/>
  <c r="BQ364" i="3"/>
  <c r="BR364" i="3"/>
  <c r="BK365" i="3"/>
  <c r="BL365" i="3"/>
  <c r="BM365" i="3"/>
  <c r="BN365" i="3"/>
  <c r="BO365" i="3"/>
  <c r="BP365" i="3"/>
  <c r="BQ365" i="3"/>
  <c r="BR365" i="3"/>
  <c r="BK366" i="3"/>
  <c r="BL366" i="3"/>
  <c r="BM366" i="3"/>
  <c r="BN366" i="3"/>
  <c r="BO366" i="3"/>
  <c r="BP366" i="3"/>
  <c r="BQ366" i="3"/>
  <c r="BR366" i="3"/>
  <c r="BK367" i="3"/>
  <c r="BL367" i="3"/>
  <c r="BM367" i="3"/>
  <c r="BN367" i="3"/>
  <c r="BO367" i="3"/>
  <c r="BP367" i="3"/>
  <c r="BQ367" i="3"/>
  <c r="BR367" i="3"/>
  <c r="BK368" i="3"/>
  <c r="BL368" i="3"/>
  <c r="BM368" i="3"/>
  <c r="BN368" i="3"/>
  <c r="BO368" i="3"/>
  <c r="BP368" i="3"/>
  <c r="BQ368" i="3"/>
  <c r="BR368" i="3"/>
  <c r="BK369" i="3"/>
  <c r="BL369" i="3"/>
  <c r="BM369" i="3"/>
  <c r="BN369" i="3"/>
  <c r="BO369" i="3"/>
  <c r="BP369" i="3"/>
  <c r="BQ369" i="3"/>
  <c r="BR369" i="3"/>
  <c r="BK370" i="3"/>
  <c r="BL370" i="3"/>
  <c r="BN370" i="3"/>
  <c r="BO370" i="3"/>
  <c r="BP370" i="3"/>
  <c r="BQ370" i="3"/>
  <c r="BR370" i="3"/>
  <c r="BK371" i="3"/>
  <c r="BL371" i="3"/>
  <c r="BM371" i="3"/>
  <c r="BN371" i="3"/>
  <c r="BO371" i="3"/>
  <c r="BP371" i="3"/>
  <c r="BQ371" i="3"/>
  <c r="BR371" i="3"/>
  <c r="BK372" i="3"/>
  <c r="BL372" i="3"/>
  <c r="BM372" i="3"/>
  <c r="BN372" i="3"/>
  <c r="BO372" i="3"/>
  <c r="BP372" i="3"/>
  <c r="BQ372" i="3"/>
  <c r="BR372" i="3"/>
  <c r="BK373" i="3"/>
  <c r="BL373" i="3"/>
  <c r="BM373" i="3"/>
  <c r="BN373" i="3"/>
  <c r="BO373" i="3"/>
  <c r="BP373" i="3"/>
  <c r="BQ373" i="3"/>
  <c r="BR373" i="3"/>
  <c r="BK374" i="3"/>
  <c r="BL374" i="3"/>
  <c r="BM374" i="3"/>
  <c r="BO374" i="3"/>
  <c r="BP374" i="3"/>
  <c r="BQ374" i="3"/>
  <c r="BR374" i="3"/>
  <c r="BK375" i="3"/>
  <c r="BL375" i="3"/>
  <c r="BM375" i="3"/>
  <c r="BN375" i="3"/>
  <c r="BO375" i="3"/>
  <c r="BP375" i="3"/>
  <c r="BQ375" i="3"/>
  <c r="BR375" i="3"/>
  <c r="BK376" i="3"/>
  <c r="BL376" i="3"/>
  <c r="BM376" i="3"/>
  <c r="BN376" i="3"/>
  <c r="BO376" i="3"/>
  <c r="BP376" i="3"/>
  <c r="BQ376" i="3"/>
  <c r="BR376" i="3"/>
  <c r="BK377" i="3"/>
  <c r="BM377" i="3"/>
  <c r="BN377" i="3"/>
  <c r="BO377" i="3"/>
  <c r="BP377" i="3"/>
  <c r="BQ377" i="3"/>
  <c r="BR377" i="3"/>
  <c r="BK378" i="3"/>
  <c r="BL378" i="3"/>
  <c r="BN378" i="3"/>
  <c r="BO378" i="3"/>
  <c r="BP378" i="3"/>
  <c r="BQ378" i="3"/>
  <c r="BR378" i="3"/>
  <c r="BK379" i="3"/>
  <c r="BL379" i="3"/>
  <c r="BM379" i="3"/>
  <c r="BN379" i="3"/>
  <c r="BO379" i="3"/>
  <c r="BP379" i="3"/>
  <c r="BQ379" i="3"/>
  <c r="BR379" i="3"/>
  <c r="BK380" i="3"/>
  <c r="BL380" i="3"/>
  <c r="BM380" i="3"/>
  <c r="BN380" i="3"/>
  <c r="BO380" i="3"/>
  <c r="BP380" i="3"/>
  <c r="BQ380" i="3"/>
  <c r="BR380" i="3"/>
  <c r="BK381" i="3"/>
  <c r="BM381" i="3"/>
  <c r="BN381" i="3"/>
  <c r="BO381" i="3"/>
  <c r="BP381" i="3"/>
  <c r="BQ381" i="3"/>
  <c r="BR381" i="3"/>
  <c r="BK382" i="3"/>
  <c r="BM382" i="3"/>
  <c r="BN382" i="3"/>
  <c r="BO382" i="3"/>
  <c r="BP382" i="3"/>
  <c r="BR382" i="3"/>
  <c r="BK383" i="3"/>
  <c r="BM383" i="3"/>
  <c r="BO383" i="3"/>
  <c r="BP383" i="3"/>
  <c r="BQ383" i="3"/>
  <c r="BR383" i="3"/>
  <c r="BK384" i="3"/>
  <c r="BL384" i="3"/>
  <c r="BM384" i="3"/>
  <c r="BN384" i="3"/>
  <c r="BO384" i="3"/>
  <c r="BP384" i="3"/>
  <c r="BQ384" i="3"/>
  <c r="BR384" i="3"/>
  <c r="BL385" i="3"/>
  <c r="BM385" i="3"/>
  <c r="BN385" i="3"/>
  <c r="BO385" i="3"/>
  <c r="BP385" i="3"/>
  <c r="BQ385" i="3"/>
  <c r="BR385" i="3"/>
  <c r="BK386" i="3"/>
  <c r="BM386" i="3"/>
  <c r="BN386" i="3"/>
  <c r="BO386" i="3"/>
  <c r="BP386" i="3"/>
  <c r="BQ386" i="3"/>
  <c r="BR386" i="3"/>
  <c r="BK387" i="3"/>
  <c r="BL387" i="3"/>
  <c r="BM387" i="3"/>
  <c r="BN387" i="3"/>
  <c r="BO387" i="3"/>
  <c r="BP387" i="3"/>
  <c r="BQ387" i="3"/>
  <c r="BR387" i="3"/>
  <c r="BK388" i="3"/>
  <c r="BL388" i="3"/>
  <c r="BM388" i="3"/>
  <c r="BO388" i="3"/>
  <c r="BP388" i="3"/>
  <c r="BQ388" i="3"/>
  <c r="BR388" i="3"/>
  <c r="BK389" i="3"/>
  <c r="BL389" i="3"/>
  <c r="BM389" i="3"/>
  <c r="BN389" i="3"/>
  <c r="BO389" i="3"/>
  <c r="BP389" i="3"/>
  <c r="BQ389" i="3"/>
  <c r="BR389" i="3"/>
  <c r="BK390" i="3"/>
  <c r="BL390" i="3"/>
  <c r="BM390" i="3"/>
  <c r="BN390" i="3"/>
  <c r="BO390" i="3"/>
  <c r="BP390" i="3"/>
  <c r="BQ390" i="3"/>
  <c r="BR390" i="3"/>
  <c r="BK391" i="3"/>
  <c r="BL391" i="3"/>
  <c r="BM391" i="3"/>
  <c r="BN391" i="3"/>
  <c r="BO391" i="3"/>
  <c r="BP391" i="3"/>
  <c r="BQ391" i="3"/>
  <c r="BR391" i="3"/>
  <c r="BK392" i="3"/>
  <c r="BM392" i="3"/>
  <c r="BN392" i="3"/>
  <c r="BO392" i="3"/>
  <c r="BP392" i="3"/>
  <c r="BQ392" i="3"/>
  <c r="BR392" i="3"/>
  <c r="BL393" i="3"/>
  <c r="BM393" i="3"/>
  <c r="BN393" i="3"/>
  <c r="BO393" i="3"/>
  <c r="BP393" i="3"/>
  <c r="BQ393" i="3"/>
  <c r="BR393" i="3"/>
  <c r="BL394" i="3"/>
  <c r="BM394" i="3"/>
  <c r="BN394" i="3"/>
  <c r="BO394" i="3"/>
  <c r="BP394" i="3"/>
  <c r="BQ394" i="3"/>
  <c r="BR394" i="3"/>
  <c r="BL395" i="3"/>
  <c r="BM395" i="3"/>
  <c r="BN395" i="3"/>
  <c r="BO395" i="3"/>
  <c r="BP395" i="3"/>
  <c r="BQ395" i="3"/>
  <c r="BR395" i="3"/>
  <c r="BL396" i="3"/>
  <c r="BM396" i="3"/>
  <c r="BN396" i="3"/>
  <c r="BO396" i="3"/>
  <c r="BP396" i="3"/>
  <c r="BQ396" i="3"/>
  <c r="BR396" i="3"/>
  <c r="BL397" i="3"/>
  <c r="BN397" i="3"/>
  <c r="BO397" i="3"/>
  <c r="BP397" i="3"/>
  <c r="BQ397" i="3"/>
  <c r="BR397" i="3"/>
  <c r="BK398" i="3"/>
  <c r="BL398" i="3"/>
  <c r="BM398" i="3"/>
  <c r="BN398" i="3"/>
  <c r="BO398" i="3"/>
  <c r="BP398" i="3"/>
  <c r="BQ398" i="3"/>
  <c r="BR398" i="3"/>
  <c r="BK399" i="3"/>
  <c r="BM399" i="3"/>
  <c r="BN399" i="3"/>
  <c r="BO399" i="3"/>
  <c r="BP399" i="3"/>
  <c r="BQ399" i="3"/>
  <c r="BR399" i="3"/>
  <c r="BK400" i="3"/>
  <c r="BL400" i="3"/>
  <c r="BM400" i="3"/>
  <c r="BN400" i="3"/>
  <c r="BO400" i="3"/>
  <c r="BP400" i="3"/>
  <c r="BQ400" i="3"/>
  <c r="BR400" i="3"/>
  <c r="BK401" i="3"/>
  <c r="BL401" i="3"/>
  <c r="BN401" i="3"/>
  <c r="BO401" i="3"/>
  <c r="BP401" i="3"/>
  <c r="BQ401" i="3"/>
  <c r="BR401" i="3"/>
  <c r="BL402" i="3"/>
  <c r="BM402" i="3"/>
  <c r="BN402" i="3"/>
  <c r="BO402" i="3"/>
  <c r="BP402" i="3"/>
  <c r="BQ402" i="3"/>
  <c r="BR402" i="3"/>
  <c r="BK403" i="3"/>
  <c r="BL403" i="3"/>
  <c r="BM403" i="3"/>
  <c r="BO403" i="3"/>
  <c r="BP403" i="3"/>
  <c r="BQ403" i="3"/>
  <c r="BR403" i="3"/>
  <c r="BK404" i="3"/>
  <c r="BL404" i="3"/>
  <c r="BM404" i="3"/>
  <c r="BN404" i="3"/>
  <c r="BO404" i="3"/>
  <c r="BP404" i="3"/>
  <c r="BQ404" i="3"/>
  <c r="BR404" i="3"/>
  <c r="BO405" i="3"/>
  <c r="BP405" i="3"/>
  <c r="BQ405" i="3"/>
  <c r="BR405" i="3"/>
  <c r="BK406" i="3"/>
  <c r="BL406" i="3"/>
  <c r="BM406" i="3"/>
  <c r="BN406" i="3"/>
  <c r="BO406" i="3"/>
  <c r="BP406" i="3"/>
  <c r="BQ406" i="3"/>
  <c r="BR406" i="3"/>
  <c r="BK407" i="3"/>
  <c r="BL407" i="3"/>
  <c r="BN407" i="3"/>
  <c r="BO407" i="3"/>
  <c r="BP407" i="3"/>
  <c r="BQ407" i="3"/>
  <c r="BR407" i="3"/>
  <c r="BL408" i="3"/>
  <c r="BN408" i="3"/>
  <c r="BO408" i="3"/>
  <c r="BP408" i="3"/>
  <c r="BQ408" i="3"/>
  <c r="BR408" i="3"/>
  <c r="BK410" i="3"/>
  <c r="BL410" i="3"/>
  <c r="BM410" i="3"/>
  <c r="BN410" i="3"/>
  <c r="BO410" i="3"/>
  <c r="BP410" i="3"/>
  <c r="BQ410" i="3"/>
  <c r="BR410" i="3"/>
  <c r="BK411" i="3"/>
  <c r="BL411" i="3"/>
  <c r="BM411" i="3"/>
  <c r="BN411" i="3"/>
  <c r="BO411" i="3"/>
  <c r="BP411" i="3"/>
  <c r="BQ411" i="3"/>
  <c r="BR411" i="3"/>
  <c r="BK412" i="3"/>
  <c r="BM412" i="3"/>
  <c r="BN412" i="3"/>
  <c r="BO412" i="3"/>
  <c r="BQ412" i="3"/>
  <c r="BR412" i="3"/>
  <c r="BK413" i="3"/>
  <c r="BL413" i="3"/>
  <c r="BM413" i="3"/>
  <c r="BN413" i="3"/>
  <c r="BO413" i="3"/>
  <c r="BQ413" i="3"/>
  <c r="BR413" i="3"/>
  <c r="BK414" i="3"/>
  <c r="BL414" i="3"/>
  <c r="BM414" i="3"/>
  <c r="BN414" i="3"/>
  <c r="BO414" i="3"/>
  <c r="BP414" i="3"/>
  <c r="BQ414" i="3"/>
  <c r="BR414" i="3"/>
  <c r="BK415" i="3"/>
  <c r="BL415" i="3"/>
  <c r="BM415" i="3"/>
  <c r="BN415" i="3"/>
  <c r="BO415" i="3"/>
  <c r="BP415" i="3"/>
  <c r="BQ415" i="3"/>
  <c r="BR415" i="3"/>
  <c r="BK416" i="3"/>
  <c r="BN416" i="3"/>
  <c r="BP416" i="3"/>
  <c r="BQ416" i="3"/>
  <c r="BR416" i="3"/>
  <c r="BL417" i="3"/>
  <c r="BM417" i="3"/>
  <c r="BO417" i="3"/>
  <c r="BP417" i="3"/>
  <c r="BQ417" i="3"/>
  <c r="BR417" i="3"/>
  <c r="BK418" i="3"/>
  <c r="BM418" i="3"/>
  <c r="BN418" i="3"/>
  <c r="BO418" i="3"/>
  <c r="BR418" i="3"/>
  <c r="BK419" i="3"/>
  <c r="BL419" i="3"/>
  <c r="BM419" i="3"/>
  <c r="BN419" i="3"/>
  <c r="BO419" i="3"/>
  <c r="BP419" i="3"/>
  <c r="BQ419" i="3"/>
  <c r="BR419" i="3"/>
  <c r="BM420" i="3"/>
  <c r="BN420" i="3"/>
  <c r="BO420" i="3"/>
  <c r="BP420" i="3"/>
  <c r="BQ420" i="3"/>
  <c r="BR420" i="3"/>
  <c r="BK421" i="3"/>
  <c r="BL421" i="3"/>
  <c r="BM421" i="3"/>
  <c r="BO421" i="3"/>
  <c r="BP421" i="3"/>
  <c r="BQ421" i="3"/>
  <c r="BR421" i="3"/>
  <c r="BL422" i="3"/>
  <c r="BM422" i="3"/>
  <c r="BN422" i="3"/>
  <c r="BO422" i="3"/>
  <c r="BP422" i="3"/>
  <c r="BQ422" i="3"/>
  <c r="BR422" i="3"/>
  <c r="BL423" i="3"/>
  <c r="BM423" i="3"/>
  <c r="BN423" i="3"/>
  <c r="BO423" i="3"/>
  <c r="BP423" i="3"/>
  <c r="BQ423" i="3"/>
  <c r="BR423" i="3"/>
  <c r="BK424" i="3"/>
  <c r="BL424" i="3"/>
  <c r="BM424" i="3"/>
  <c r="BN424" i="3"/>
  <c r="BO424" i="3"/>
  <c r="BP424" i="3"/>
  <c r="BQ424" i="3"/>
  <c r="BR424" i="3"/>
  <c r="BL425" i="3"/>
  <c r="BM425" i="3"/>
  <c r="BN425" i="3"/>
  <c r="BO425" i="3"/>
  <c r="BP425" i="3"/>
  <c r="BQ425" i="3"/>
  <c r="BR425" i="3"/>
  <c r="BK426" i="3"/>
  <c r="BL426" i="3"/>
  <c r="BM426" i="3"/>
  <c r="BN426" i="3"/>
  <c r="BO426" i="3"/>
  <c r="BP426" i="3"/>
  <c r="BQ426" i="3"/>
  <c r="BR426" i="3"/>
  <c r="BK427" i="3"/>
  <c r="BL427" i="3"/>
  <c r="BM427" i="3"/>
  <c r="BN427" i="3"/>
  <c r="BO427" i="3"/>
  <c r="BP427" i="3"/>
  <c r="BQ427" i="3"/>
  <c r="BR427" i="3"/>
  <c r="BK428" i="3"/>
  <c r="BL428" i="3"/>
  <c r="BN428" i="3"/>
  <c r="BO428" i="3"/>
  <c r="BP428" i="3"/>
  <c r="BQ428" i="3"/>
  <c r="BR428" i="3"/>
  <c r="BK429" i="3"/>
  <c r="BL429" i="3"/>
  <c r="BM429" i="3"/>
  <c r="BN429" i="3"/>
  <c r="BO429" i="3"/>
  <c r="BP429" i="3"/>
  <c r="BQ429" i="3"/>
  <c r="BR429" i="3"/>
  <c r="BK430" i="3"/>
  <c r="BL430" i="3"/>
  <c r="BM430" i="3"/>
  <c r="BN430" i="3"/>
  <c r="BO430" i="3"/>
  <c r="BP430" i="3"/>
  <c r="BQ430" i="3"/>
  <c r="BR430" i="3"/>
  <c r="BK431" i="3"/>
  <c r="BL431" i="3"/>
  <c r="BM431" i="3"/>
  <c r="BN431" i="3"/>
  <c r="BO431" i="3"/>
  <c r="BP431" i="3"/>
  <c r="BQ431" i="3"/>
  <c r="BR431" i="3"/>
  <c r="BK432" i="3"/>
  <c r="BL432" i="3"/>
  <c r="BM432" i="3"/>
  <c r="BN432" i="3"/>
  <c r="BO432" i="3"/>
  <c r="BP432" i="3"/>
  <c r="BQ432" i="3"/>
  <c r="BR432" i="3"/>
  <c r="BK433" i="3"/>
  <c r="BL433" i="3"/>
  <c r="BM433" i="3"/>
  <c r="BN433" i="3"/>
  <c r="BO433" i="3"/>
  <c r="BP433" i="3"/>
  <c r="BQ433" i="3"/>
  <c r="BR433" i="3"/>
  <c r="BK434" i="3"/>
  <c r="BM434" i="3"/>
  <c r="BN434" i="3"/>
  <c r="BO434" i="3"/>
  <c r="BP434" i="3"/>
  <c r="BQ434" i="3"/>
  <c r="BR434" i="3"/>
  <c r="BK435" i="3"/>
  <c r="BM435" i="3"/>
  <c r="BN435" i="3"/>
  <c r="BO435" i="3"/>
  <c r="BP435" i="3"/>
  <c r="BQ435" i="3"/>
  <c r="BR435" i="3"/>
  <c r="BK436" i="3"/>
  <c r="BL436" i="3"/>
  <c r="BM436" i="3"/>
  <c r="BN436" i="3"/>
  <c r="BO436" i="3"/>
  <c r="BP436" i="3"/>
  <c r="BQ436" i="3"/>
  <c r="BR436" i="3"/>
  <c r="BK437" i="3"/>
  <c r="BM437" i="3"/>
  <c r="BN437" i="3"/>
  <c r="BO437" i="3"/>
  <c r="BP437" i="3"/>
  <c r="BQ437" i="3"/>
  <c r="BR437" i="3"/>
  <c r="BK438" i="3"/>
  <c r="BL438" i="3"/>
  <c r="BM438" i="3"/>
  <c r="BN438" i="3"/>
  <c r="BO438" i="3"/>
  <c r="BP438" i="3"/>
  <c r="BQ438" i="3"/>
  <c r="BR438" i="3"/>
  <c r="BK439" i="3"/>
  <c r="BL439" i="3"/>
  <c r="BM439" i="3"/>
  <c r="BN439" i="3"/>
  <c r="BP439" i="3"/>
  <c r="BQ439" i="3"/>
  <c r="BR439" i="3"/>
  <c r="BL440" i="3"/>
  <c r="BM440" i="3"/>
  <c r="BN440" i="3"/>
  <c r="BO440" i="3"/>
  <c r="BP440" i="3"/>
  <c r="BQ440" i="3"/>
  <c r="BR440" i="3"/>
  <c r="BL441" i="3"/>
  <c r="BM441" i="3"/>
  <c r="BN441" i="3"/>
  <c r="BO441" i="3"/>
  <c r="BP441" i="3"/>
  <c r="BQ441" i="3"/>
  <c r="BR441" i="3"/>
  <c r="BK442" i="3"/>
  <c r="BM442" i="3"/>
  <c r="BN442" i="3"/>
  <c r="BO442" i="3"/>
  <c r="BP442" i="3"/>
  <c r="BQ442" i="3"/>
  <c r="BR442" i="3"/>
  <c r="BL443" i="3"/>
  <c r="BM443" i="3"/>
  <c r="BN443" i="3"/>
  <c r="BO443" i="3"/>
  <c r="BP443" i="3"/>
  <c r="BQ443" i="3"/>
  <c r="BR443" i="3"/>
  <c r="BL444" i="3"/>
  <c r="BN444" i="3"/>
  <c r="BO444" i="3"/>
  <c r="BP444" i="3"/>
  <c r="BQ444" i="3"/>
  <c r="BR444" i="3"/>
  <c r="BK445" i="3"/>
  <c r="BL445" i="3"/>
  <c r="BM445" i="3"/>
  <c r="BO445" i="3"/>
  <c r="BP445" i="3"/>
  <c r="BQ445" i="3"/>
  <c r="BR445" i="3"/>
  <c r="BK446" i="3"/>
  <c r="BL446" i="3"/>
  <c r="BM446" i="3"/>
  <c r="BN446" i="3"/>
  <c r="BP446" i="3"/>
  <c r="BQ446" i="3"/>
  <c r="BR446" i="3"/>
  <c r="BL447" i="3"/>
  <c r="BM447" i="3"/>
  <c r="BN447" i="3"/>
  <c r="BO447" i="3"/>
  <c r="BP447" i="3"/>
  <c r="BQ447" i="3"/>
  <c r="BR447" i="3"/>
  <c r="BK448" i="3"/>
  <c r="BL448" i="3"/>
  <c r="BM448" i="3"/>
  <c r="BO448" i="3"/>
  <c r="BP448" i="3"/>
  <c r="BQ448" i="3"/>
  <c r="BR448" i="3"/>
  <c r="BK449" i="3"/>
  <c r="BM449" i="3"/>
  <c r="BN449" i="3"/>
  <c r="BO449" i="3"/>
  <c r="BP449" i="3"/>
  <c r="BQ449" i="3"/>
  <c r="BR449" i="3"/>
  <c r="BK450" i="3"/>
  <c r="BL450" i="3"/>
  <c r="BN450" i="3"/>
  <c r="BO450" i="3"/>
  <c r="BQ450" i="3"/>
  <c r="BR450" i="3"/>
  <c r="BK451" i="3"/>
  <c r="BL451" i="3"/>
  <c r="BM451" i="3"/>
  <c r="BN451" i="3"/>
  <c r="BO451" i="3"/>
  <c r="BP451" i="3"/>
  <c r="BQ451" i="3"/>
  <c r="BR451" i="3"/>
  <c r="BK452" i="3"/>
  <c r="BL452" i="3"/>
  <c r="BM452" i="3"/>
  <c r="BN452" i="3"/>
  <c r="BO452" i="3"/>
  <c r="BP452" i="3"/>
  <c r="BQ452" i="3"/>
  <c r="BR452" i="3"/>
  <c r="BK453" i="3"/>
  <c r="BL453" i="3"/>
  <c r="BN453" i="3"/>
  <c r="BO453" i="3"/>
  <c r="BP453" i="3"/>
  <c r="BQ453" i="3"/>
  <c r="BR453" i="3"/>
  <c r="BK454" i="3"/>
  <c r="BL454" i="3"/>
  <c r="BM454" i="3"/>
  <c r="BN454" i="3"/>
  <c r="BO454" i="3"/>
  <c r="BP454" i="3"/>
  <c r="BQ454" i="3"/>
  <c r="BR454" i="3"/>
  <c r="BK455" i="3"/>
  <c r="BM455" i="3"/>
  <c r="BN455" i="3"/>
  <c r="BO455" i="3"/>
  <c r="BP455" i="3"/>
  <c r="BQ455" i="3"/>
  <c r="BR455" i="3"/>
  <c r="BK456" i="3"/>
  <c r="BM456" i="3"/>
  <c r="BN456" i="3"/>
  <c r="BO456" i="3"/>
  <c r="BP456" i="3"/>
  <c r="BQ456" i="3"/>
  <c r="BR456" i="3"/>
  <c r="BL457" i="3"/>
  <c r="BM457" i="3"/>
  <c r="BN457" i="3"/>
  <c r="BO457" i="3"/>
  <c r="BP457" i="3"/>
  <c r="BQ457" i="3"/>
  <c r="BR457" i="3"/>
  <c r="BK458" i="3"/>
  <c r="BL458" i="3"/>
  <c r="BM458" i="3"/>
  <c r="BN458" i="3"/>
  <c r="BO458" i="3"/>
  <c r="BP458" i="3"/>
  <c r="BQ458" i="3"/>
  <c r="BR458" i="3"/>
  <c r="BK459" i="3"/>
  <c r="BN459" i="3"/>
  <c r="BO459" i="3"/>
  <c r="BP459" i="3"/>
  <c r="BQ459" i="3"/>
  <c r="BR459" i="3"/>
  <c r="BK460" i="3"/>
  <c r="BL460" i="3"/>
  <c r="BM460" i="3"/>
  <c r="BN460" i="3"/>
  <c r="BO460" i="3"/>
  <c r="BP460" i="3"/>
  <c r="BQ460" i="3"/>
  <c r="BR460" i="3"/>
  <c r="BK461" i="3"/>
  <c r="BL461" i="3"/>
  <c r="BM461" i="3"/>
  <c r="BN461" i="3"/>
  <c r="BO461" i="3"/>
  <c r="BP461" i="3"/>
  <c r="BQ461" i="3"/>
  <c r="BR461" i="3"/>
  <c r="BK462" i="3"/>
  <c r="BL462" i="3"/>
  <c r="BM462" i="3"/>
  <c r="BN462" i="3"/>
  <c r="BO462" i="3"/>
  <c r="BP462" i="3"/>
  <c r="BQ462" i="3"/>
  <c r="BR462" i="3"/>
  <c r="BK463" i="3"/>
  <c r="BL463" i="3"/>
  <c r="BN463" i="3"/>
  <c r="BO463" i="3"/>
  <c r="BP463" i="3"/>
  <c r="BQ463" i="3"/>
  <c r="BR463" i="3"/>
  <c r="BM464" i="3"/>
  <c r="BN464" i="3"/>
  <c r="BO464" i="3"/>
  <c r="BP464" i="3"/>
  <c r="BQ464" i="3"/>
  <c r="BR464" i="3"/>
  <c r="BL465" i="3"/>
  <c r="BM465" i="3"/>
  <c r="BN465" i="3"/>
  <c r="BO465" i="3"/>
  <c r="BP465" i="3"/>
  <c r="BQ465" i="3"/>
  <c r="BR465" i="3"/>
  <c r="BL466" i="3"/>
  <c r="BM466" i="3"/>
  <c r="BN466" i="3"/>
  <c r="BO466" i="3"/>
  <c r="BP466" i="3"/>
  <c r="BQ466" i="3"/>
  <c r="BR466" i="3"/>
  <c r="BL467" i="3"/>
  <c r="BN467" i="3"/>
  <c r="BO467" i="3"/>
  <c r="BP467" i="3"/>
  <c r="BQ467" i="3"/>
  <c r="BR467" i="3"/>
  <c r="BL468" i="3"/>
  <c r="BM468" i="3"/>
  <c r="BN468" i="3"/>
  <c r="BO468" i="3"/>
  <c r="BP468" i="3"/>
  <c r="BQ468" i="3"/>
  <c r="BR468" i="3"/>
  <c r="BK469" i="3"/>
  <c r="BL469" i="3"/>
  <c r="BN469" i="3"/>
  <c r="BO469" i="3"/>
  <c r="BP469" i="3"/>
  <c r="BQ469" i="3"/>
  <c r="BR469" i="3"/>
  <c r="BK470" i="3"/>
  <c r="BL470" i="3"/>
  <c r="BM470" i="3"/>
  <c r="BN470" i="3"/>
  <c r="BO470" i="3"/>
  <c r="BP470" i="3"/>
  <c r="BQ470" i="3"/>
  <c r="BR470" i="3"/>
  <c r="BK471" i="3"/>
  <c r="BL471" i="3"/>
  <c r="BM471" i="3"/>
  <c r="BN471" i="3"/>
  <c r="BO471" i="3"/>
  <c r="BP471" i="3"/>
  <c r="BQ471" i="3"/>
  <c r="BR471" i="3"/>
  <c r="BK472" i="3"/>
  <c r="BL472" i="3"/>
  <c r="BM472" i="3"/>
  <c r="BN472" i="3"/>
  <c r="BO472" i="3"/>
  <c r="BP472" i="3"/>
  <c r="BQ472" i="3"/>
  <c r="BR472" i="3"/>
  <c r="BK473" i="3"/>
  <c r="BN473" i="3"/>
  <c r="BO473" i="3"/>
  <c r="BP473" i="3"/>
  <c r="BQ473" i="3"/>
  <c r="BR473" i="3"/>
  <c r="BK474" i="3"/>
  <c r="BN474" i="3"/>
  <c r="BO474" i="3"/>
  <c r="BP474" i="3"/>
  <c r="BQ474" i="3"/>
  <c r="BR474" i="3"/>
  <c r="BK475" i="3"/>
  <c r="BL475" i="3"/>
  <c r="BM475" i="3"/>
  <c r="BN475" i="3"/>
  <c r="BO475" i="3"/>
  <c r="BP475" i="3"/>
  <c r="BQ475" i="3"/>
  <c r="BR475" i="3"/>
  <c r="BK476" i="3"/>
  <c r="BN476" i="3"/>
  <c r="BO476" i="3"/>
  <c r="BP476" i="3"/>
  <c r="BQ476" i="3"/>
  <c r="BR476" i="3"/>
  <c r="BK477" i="3"/>
  <c r="BL477" i="3"/>
  <c r="BM477" i="3"/>
  <c r="BO477" i="3"/>
  <c r="BP477" i="3"/>
  <c r="BQ477" i="3"/>
  <c r="BR477" i="3"/>
  <c r="BK478" i="3"/>
  <c r="BL478" i="3"/>
  <c r="BM478" i="3"/>
  <c r="BN478" i="3"/>
  <c r="BO478" i="3"/>
  <c r="BP478" i="3"/>
  <c r="BQ478" i="3"/>
  <c r="BR478" i="3"/>
  <c r="BN479" i="3"/>
  <c r="BO479" i="3"/>
  <c r="BP479" i="3"/>
  <c r="BQ479" i="3"/>
  <c r="BR479" i="3"/>
  <c r="BK480" i="3"/>
  <c r="BL480" i="3"/>
  <c r="BM480" i="3"/>
  <c r="BN480" i="3"/>
  <c r="BO480" i="3"/>
  <c r="BQ480" i="3"/>
  <c r="BR480" i="3"/>
  <c r="BM481" i="3"/>
  <c r="BN481" i="3"/>
  <c r="BO481" i="3"/>
  <c r="BP481" i="3"/>
  <c r="BQ481" i="3"/>
  <c r="BR481" i="3"/>
  <c r="BK482" i="3"/>
  <c r="BL482" i="3"/>
  <c r="BM482" i="3"/>
  <c r="BN482" i="3"/>
  <c r="BO482" i="3"/>
  <c r="BP482" i="3"/>
  <c r="BQ482" i="3"/>
  <c r="BR482" i="3"/>
  <c r="BK483" i="3"/>
  <c r="BL483" i="3"/>
  <c r="BM483" i="3"/>
  <c r="BN483" i="3"/>
  <c r="BO483" i="3"/>
  <c r="BP483" i="3"/>
  <c r="BQ483" i="3"/>
  <c r="BR483" i="3"/>
  <c r="BM484" i="3"/>
  <c r="BN484" i="3"/>
  <c r="BO484" i="3"/>
  <c r="BP484" i="3"/>
  <c r="BQ484" i="3"/>
  <c r="BR484" i="3"/>
  <c r="BK485" i="3"/>
  <c r="BL485" i="3"/>
  <c r="BM485" i="3"/>
  <c r="BO485" i="3"/>
  <c r="BP485" i="3"/>
  <c r="BQ485" i="3"/>
  <c r="BR485" i="3"/>
  <c r="BK486" i="3"/>
  <c r="BL486" i="3"/>
  <c r="BM486" i="3"/>
  <c r="BN486" i="3"/>
  <c r="BO486" i="3"/>
  <c r="BP486" i="3"/>
  <c r="BQ486" i="3"/>
  <c r="BR486" i="3"/>
  <c r="BK487" i="3"/>
  <c r="BM487" i="3"/>
  <c r="BN487" i="3"/>
  <c r="BO487" i="3"/>
  <c r="BP487" i="3"/>
  <c r="BQ487" i="3"/>
  <c r="BR487" i="3"/>
  <c r="BK488" i="3"/>
  <c r="BL488" i="3"/>
  <c r="BM488" i="3"/>
  <c r="BO488" i="3"/>
  <c r="BP488" i="3"/>
  <c r="BQ488" i="3"/>
  <c r="BR488" i="3"/>
  <c r="BK489" i="3"/>
  <c r="BN489" i="3"/>
  <c r="BO489" i="3"/>
  <c r="BP489" i="3"/>
  <c r="BQ489" i="3"/>
  <c r="BR489" i="3"/>
  <c r="BK490" i="3"/>
  <c r="BL490" i="3"/>
  <c r="BM490" i="3"/>
  <c r="BN490" i="3"/>
  <c r="BO490" i="3"/>
  <c r="BP490" i="3"/>
  <c r="BQ490" i="3"/>
  <c r="BR490" i="3"/>
  <c r="BM491" i="3"/>
  <c r="BN491" i="3"/>
  <c r="BO491" i="3"/>
  <c r="BP491" i="3"/>
  <c r="BQ491" i="3"/>
  <c r="BR491" i="3"/>
  <c r="BK492" i="3"/>
  <c r="BL492" i="3"/>
  <c r="BM492" i="3"/>
  <c r="BO492" i="3"/>
  <c r="BP492" i="3"/>
  <c r="BQ492" i="3"/>
  <c r="BR492" i="3"/>
  <c r="BK493" i="3"/>
  <c r="BL493" i="3"/>
  <c r="BM493" i="3"/>
  <c r="BN493" i="3"/>
  <c r="BO493" i="3"/>
  <c r="BQ493" i="3"/>
  <c r="BR493" i="3"/>
  <c r="BK494" i="3"/>
  <c r="BN494" i="3"/>
  <c r="BO494" i="3"/>
  <c r="BP494" i="3"/>
  <c r="BQ494" i="3"/>
  <c r="BR494" i="3"/>
  <c r="BM495" i="3"/>
  <c r="BN495" i="3"/>
  <c r="BO495" i="3"/>
  <c r="BP495" i="3"/>
  <c r="BQ495" i="3"/>
  <c r="BR495" i="3"/>
  <c r="BL496" i="3"/>
  <c r="BM496" i="3"/>
  <c r="BN496" i="3"/>
  <c r="BO496" i="3"/>
  <c r="BP496" i="3"/>
  <c r="BQ496" i="3"/>
  <c r="BR496" i="3"/>
  <c r="BK497" i="3"/>
  <c r="BL497" i="3"/>
  <c r="BM497" i="3"/>
  <c r="BN497" i="3"/>
  <c r="BO497" i="3"/>
  <c r="BP497" i="3"/>
  <c r="BQ497" i="3"/>
  <c r="BR497" i="3"/>
  <c r="BK498" i="3"/>
  <c r="BL498" i="3"/>
  <c r="BM498" i="3"/>
  <c r="BN498" i="3"/>
  <c r="BP498" i="3"/>
  <c r="BQ498" i="3"/>
  <c r="BR498" i="3"/>
  <c r="BK499" i="3"/>
  <c r="BL499" i="3"/>
  <c r="BN499" i="3"/>
  <c r="BO499" i="3"/>
  <c r="BP499" i="3"/>
  <c r="BQ499" i="3"/>
  <c r="BR499" i="3"/>
  <c r="BK500" i="3"/>
  <c r="BL500" i="3"/>
  <c r="BM500" i="3"/>
  <c r="BN500" i="3"/>
  <c r="BO500" i="3"/>
  <c r="BP500" i="3"/>
  <c r="BQ500" i="3"/>
  <c r="BR500" i="3"/>
  <c r="BK501" i="3"/>
  <c r="BM501" i="3"/>
  <c r="BN501" i="3"/>
  <c r="BO501" i="3"/>
  <c r="BP501" i="3"/>
  <c r="BQ501" i="3"/>
  <c r="BR501" i="3"/>
  <c r="BL502" i="3"/>
  <c r="BM502" i="3"/>
  <c r="BN502" i="3"/>
  <c r="BO502" i="3"/>
  <c r="BP502" i="3"/>
  <c r="BQ502" i="3"/>
  <c r="BR502" i="3"/>
  <c r="BK503" i="3"/>
  <c r="BL503" i="3"/>
  <c r="BM503" i="3"/>
  <c r="BN503" i="3"/>
  <c r="BO503" i="3"/>
  <c r="BP503" i="3"/>
  <c r="BQ503" i="3"/>
  <c r="BR503" i="3"/>
  <c r="BK504" i="3"/>
  <c r="BL504" i="3"/>
  <c r="BM504" i="3"/>
  <c r="BN504" i="3"/>
  <c r="BO504" i="3"/>
  <c r="BP504" i="3"/>
  <c r="BQ504" i="3"/>
  <c r="BR504" i="3"/>
  <c r="BK505" i="3"/>
  <c r="BL505" i="3"/>
  <c r="BM505" i="3"/>
  <c r="BN505" i="3"/>
  <c r="BO505" i="3"/>
  <c r="BP505" i="3"/>
  <c r="BQ505" i="3"/>
  <c r="BR505" i="3"/>
  <c r="BK506" i="3"/>
  <c r="BL506" i="3"/>
  <c r="BM506" i="3"/>
  <c r="BN506" i="3"/>
  <c r="BO506" i="3"/>
  <c r="BP506" i="3"/>
  <c r="BQ506" i="3"/>
  <c r="BR506" i="3"/>
  <c r="BL507" i="3"/>
  <c r="BM507" i="3"/>
  <c r="BN507" i="3"/>
  <c r="BO507" i="3"/>
  <c r="BP507" i="3"/>
  <c r="BQ507" i="3"/>
  <c r="BR507" i="3"/>
  <c r="BK508" i="3"/>
  <c r="BM508" i="3"/>
  <c r="BN508" i="3"/>
  <c r="BO508" i="3"/>
  <c r="BP508" i="3"/>
  <c r="BQ508" i="3"/>
  <c r="BR508" i="3"/>
  <c r="BM509" i="3"/>
  <c r="BN509" i="3"/>
  <c r="BO509" i="3"/>
  <c r="BP509" i="3"/>
  <c r="BQ509" i="3"/>
  <c r="BR509" i="3"/>
  <c r="BM510" i="3"/>
  <c r="BN510" i="3"/>
  <c r="BO510" i="3"/>
  <c r="BP510" i="3"/>
  <c r="BQ510" i="3"/>
  <c r="BR510" i="3"/>
  <c r="BK511" i="3"/>
  <c r="BL511" i="3"/>
  <c r="BM511" i="3"/>
  <c r="BN511" i="3"/>
  <c r="BO511" i="3"/>
  <c r="BP511" i="3"/>
  <c r="BQ511" i="3"/>
  <c r="BR511" i="3"/>
  <c r="BL512" i="3"/>
  <c r="BM512" i="3"/>
  <c r="BN512" i="3"/>
  <c r="BP512" i="3"/>
  <c r="BQ512" i="3"/>
  <c r="BR512" i="3"/>
  <c r="BK513" i="3"/>
  <c r="BM513" i="3"/>
  <c r="BN513" i="3"/>
  <c r="BP513" i="3"/>
  <c r="BQ513" i="3"/>
  <c r="BR513" i="3"/>
  <c r="BK514" i="3"/>
  <c r="BL514" i="3"/>
  <c r="BM514" i="3"/>
  <c r="BN514" i="3"/>
  <c r="BO514" i="3"/>
  <c r="BP514" i="3"/>
  <c r="BQ514" i="3"/>
  <c r="BR514" i="3"/>
  <c r="BK515" i="3"/>
  <c r="BL515" i="3"/>
  <c r="BM515" i="3"/>
  <c r="BP515" i="3"/>
  <c r="BQ515" i="3"/>
  <c r="BR515" i="3"/>
  <c r="BK516" i="3"/>
  <c r="BM516" i="3"/>
  <c r="BN516" i="3"/>
  <c r="BO516" i="3"/>
  <c r="BP516" i="3"/>
  <c r="BQ516" i="3"/>
  <c r="BR516" i="3"/>
  <c r="BK517" i="3"/>
  <c r="BO517" i="3"/>
  <c r="BQ517" i="3"/>
  <c r="BR517" i="3"/>
  <c r="BK518" i="3"/>
  <c r="BL518" i="3"/>
  <c r="BM518" i="3"/>
  <c r="BN518" i="3"/>
  <c r="BO518" i="3"/>
  <c r="BP518" i="3"/>
  <c r="BQ518" i="3"/>
  <c r="BR518" i="3"/>
  <c r="BK519" i="3"/>
  <c r="BL519" i="3"/>
  <c r="BM519" i="3"/>
  <c r="BN519" i="3"/>
  <c r="BO519" i="3"/>
  <c r="BP519" i="3"/>
  <c r="BQ519" i="3"/>
  <c r="BR519" i="3"/>
  <c r="BK520" i="3"/>
  <c r="BL520" i="3"/>
  <c r="BM520" i="3"/>
  <c r="BN520" i="3"/>
  <c r="BO520" i="3"/>
  <c r="BP520" i="3"/>
  <c r="BQ520" i="3"/>
  <c r="BR520" i="3"/>
  <c r="BL521" i="3"/>
  <c r="BM521" i="3"/>
  <c r="BO521" i="3"/>
  <c r="BP521" i="3"/>
  <c r="BQ521" i="3"/>
  <c r="BR521" i="3"/>
  <c r="BK522" i="3"/>
  <c r="BL522" i="3"/>
  <c r="BM522" i="3"/>
  <c r="BN522" i="3"/>
  <c r="BO522" i="3"/>
  <c r="BP522" i="3"/>
  <c r="BQ522" i="3"/>
  <c r="BR522" i="3"/>
  <c r="BK523" i="3"/>
  <c r="BL523" i="3"/>
  <c r="BM523" i="3"/>
  <c r="BN523" i="3"/>
  <c r="BO523" i="3"/>
  <c r="BP523" i="3"/>
  <c r="BQ523" i="3"/>
  <c r="BR523" i="3"/>
  <c r="BK524" i="3"/>
  <c r="BL524" i="3"/>
  <c r="BM524" i="3"/>
  <c r="BN524" i="3"/>
  <c r="BO524" i="3"/>
  <c r="BP524" i="3"/>
  <c r="BQ524" i="3"/>
  <c r="BR524" i="3"/>
  <c r="BK525" i="3"/>
  <c r="BL525" i="3"/>
  <c r="BM525" i="3"/>
  <c r="BO525" i="3"/>
  <c r="BP525" i="3"/>
  <c r="BQ525" i="3"/>
  <c r="BR525" i="3"/>
  <c r="BK526" i="3"/>
  <c r="BL526" i="3"/>
  <c r="BM526" i="3"/>
  <c r="BN526" i="3"/>
  <c r="BO526" i="3"/>
  <c r="BP526" i="3"/>
  <c r="BQ526" i="3"/>
  <c r="BR526" i="3"/>
  <c r="BK527" i="3"/>
  <c r="BL527" i="3"/>
  <c r="BM527" i="3"/>
  <c r="BN527" i="3"/>
  <c r="BO527" i="3"/>
  <c r="BP527" i="3"/>
  <c r="BQ527" i="3"/>
  <c r="BR527" i="3"/>
  <c r="BK528" i="3"/>
  <c r="BL528" i="3"/>
  <c r="BM528" i="3"/>
  <c r="BN528" i="3"/>
  <c r="BO528" i="3"/>
  <c r="BP528" i="3"/>
  <c r="BQ528" i="3"/>
  <c r="BR528" i="3"/>
  <c r="BK529" i="3"/>
  <c r="BL529" i="3"/>
  <c r="BM529" i="3"/>
  <c r="BN529" i="3"/>
  <c r="BO529" i="3"/>
  <c r="BP529" i="3"/>
  <c r="BQ529" i="3"/>
  <c r="BR529" i="3"/>
  <c r="BK530" i="3"/>
  <c r="BL530" i="3"/>
  <c r="BM530" i="3"/>
  <c r="BN530" i="3"/>
  <c r="BP530" i="3"/>
  <c r="BQ530" i="3"/>
  <c r="BR530" i="3"/>
  <c r="BK531" i="3"/>
  <c r="BM531" i="3"/>
  <c r="BN531" i="3"/>
  <c r="BO531" i="3"/>
  <c r="BP531" i="3"/>
  <c r="BQ531" i="3"/>
  <c r="BR531" i="3"/>
  <c r="BK532" i="3"/>
  <c r="BL532" i="3"/>
  <c r="BM532" i="3"/>
  <c r="BN532" i="3"/>
  <c r="BO532" i="3"/>
  <c r="BP532" i="3"/>
  <c r="BQ532" i="3"/>
  <c r="BR532" i="3"/>
  <c r="BK533" i="3"/>
  <c r="BL533" i="3"/>
  <c r="BM533" i="3"/>
  <c r="BN533" i="3"/>
  <c r="BO533" i="3"/>
  <c r="BP533" i="3"/>
  <c r="BQ533" i="3"/>
  <c r="BR533" i="3"/>
  <c r="BK534" i="3"/>
  <c r="BL534" i="3"/>
  <c r="BM534" i="3"/>
  <c r="BN534" i="3"/>
  <c r="BO534" i="3"/>
  <c r="BP534" i="3"/>
  <c r="BQ534" i="3"/>
  <c r="BR534" i="3"/>
  <c r="BK535" i="3"/>
  <c r="BL535" i="3"/>
  <c r="BM535" i="3"/>
  <c r="BN535" i="3"/>
  <c r="BO535" i="3"/>
  <c r="BP535" i="3"/>
  <c r="BQ535" i="3"/>
  <c r="BR535" i="3"/>
  <c r="BK536" i="3"/>
  <c r="BM536" i="3"/>
  <c r="BO536" i="3"/>
  <c r="BP536" i="3"/>
  <c r="BQ536" i="3"/>
  <c r="BR536" i="3"/>
  <c r="BK537" i="3"/>
  <c r="BM537" i="3"/>
  <c r="BN537" i="3"/>
  <c r="BO537" i="3"/>
  <c r="BP537" i="3"/>
  <c r="BQ537" i="3"/>
  <c r="BR537" i="3"/>
  <c r="BK538" i="3"/>
  <c r="BL538" i="3"/>
  <c r="BM538" i="3"/>
  <c r="BN538" i="3"/>
  <c r="BO538" i="3"/>
  <c r="BP538" i="3"/>
  <c r="BQ538" i="3"/>
  <c r="BR538" i="3"/>
  <c r="BK539" i="3"/>
  <c r="BL539" i="3"/>
  <c r="BM539" i="3"/>
  <c r="BN539" i="3"/>
  <c r="BO539" i="3"/>
  <c r="BP539" i="3"/>
  <c r="BQ539" i="3"/>
  <c r="BR539" i="3"/>
  <c r="BK540" i="3"/>
  <c r="BL540" i="3"/>
  <c r="BM540" i="3"/>
  <c r="BN540" i="3"/>
  <c r="BO540" i="3"/>
  <c r="BP540" i="3"/>
  <c r="BQ540" i="3"/>
  <c r="BR540" i="3"/>
  <c r="BK541" i="3"/>
  <c r="BL541" i="3"/>
  <c r="BM541" i="3"/>
  <c r="BN541" i="3"/>
  <c r="BO541" i="3"/>
  <c r="BP541" i="3"/>
  <c r="BQ541" i="3"/>
  <c r="BR541" i="3"/>
  <c r="BL542" i="3"/>
  <c r="BM542" i="3"/>
  <c r="BN542" i="3"/>
  <c r="BO542" i="3"/>
  <c r="BR542" i="3"/>
  <c r="BK543" i="3"/>
  <c r="BL543" i="3"/>
  <c r="BM543" i="3"/>
  <c r="BN543" i="3"/>
  <c r="BO543" i="3"/>
  <c r="BP543" i="3"/>
  <c r="BQ543" i="3"/>
  <c r="BR543" i="3"/>
  <c r="BL544" i="3"/>
  <c r="BM544" i="3"/>
  <c r="BN544" i="3"/>
  <c r="BO544" i="3"/>
  <c r="BP544" i="3"/>
  <c r="BQ544" i="3"/>
  <c r="BR544" i="3"/>
  <c r="BK545" i="3"/>
  <c r="BL545" i="3"/>
  <c r="BM545" i="3"/>
  <c r="BN545" i="3"/>
  <c r="BO545" i="3"/>
  <c r="BP545" i="3"/>
  <c r="BQ545" i="3"/>
  <c r="BR545" i="3"/>
  <c r="BL546" i="3"/>
  <c r="BM546" i="3"/>
  <c r="BN546" i="3"/>
  <c r="BO546" i="3"/>
  <c r="BP546" i="3"/>
  <c r="BQ546" i="3"/>
  <c r="BR546" i="3"/>
  <c r="BL547" i="3"/>
  <c r="BM547" i="3"/>
  <c r="BN547" i="3"/>
  <c r="BO547" i="3"/>
  <c r="BP547" i="3"/>
  <c r="BQ547" i="3"/>
  <c r="BR547" i="3"/>
  <c r="BK548" i="3"/>
  <c r="BL548" i="3"/>
  <c r="BM548" i="3"/>
  <c r="BO548" i="3"/>
  <c r="BP548" i="3"/>
  <c r="BQ548" i="3"/>
  <c r="BR548" i="3"/>
  <c r="BL549" i="3"/>
  <c r="BM549" i="3"/>
  <c r="BN549" i="3"/>
  <c r="BO549" i="3"/>
  <c r="BP549" i="3"/>
  <c r="BQ549" i="3"/>
  <c r="BR549" i="3"/>
  <c r="BK550" i="3"/>
  <c r="BL550" i="3"/>
  <c r="BM550" i="3"/>
  <c r="BN550" i="3"/>
  <c r="BO550" i="3"/>
  <c r="BP550" i="3"/>
  <c r="BQ550" i="3"/>
  <c r="BR550" i="3"/>
  <c r="BK551" i="3"/>
  <c r="BL551" i="3"/>
  <c r="BM551" i="3"/>
  <c r="BO551" i="3"/>
  <c r="BP551" i="3"/>
  <c r="BQ551" i="3"/>
  <c r="BR551" i="3"/>
  <c r="BK552" i="3"/>
  <c r="BL552" i="3"/>
  <c r="BM552" i="3"/>
  <c r="BN552" i="3"/>
  <c r="BO552" i="3"/>
  <c r="BP552" i="3"/>
  <c r="BQ552" i="3"/>
  <c r="BR552" i="3"/>
  <c r="BK553" i="3"/>
  <c r="BL553" i="3"/>
  <c r="BM553" i="3"/>
  <c r="BN553" i="3"/>
  <c r="BO553" i="3"/>
  <c r="BP553" i="3"/>
  <c r="BQ553" i="3"/>
  <c r="BR553" i="3"/>
  <c r="BK554" i="3"/>
  <c r="BL554" i="3"/>
  <c r="BN554" i="3"/>
  <c r="BO554" i="3"/>
  <c r="BP554" i="3"/>
  <c r="BQ554" i="3"/>
  <c r="BR554" i="3"/>
  <c r="BK555" i="3"/>
  <c r="BL555" i="3"/>
  <c r="BM555" i="3"/>
  <c r="BN555" i="3"/>
  <c r="BO555" i="3"/>
  <c r="BP555" i="3"/>
  <c r="BQ555" i="3"/>
  <c r="BR555" i="3"/>
  <c r="BK556" i="3"/>
  <c r="BL556" i="3"/>
  <c r="BM556" i="3"/>
  <c r="BN556" i="3"/>
  <c r="BO556" i="3"/>
  <c r="BP556" i="3"/>
  <c r="BQ556" i="3"/>
  <c r="BR556" i="3"/>
  <c r="BL557" i="3"/>
  <c r="BM557" i="3"/>
  <c r="BN557" i="3"/>
  <c r="BO557" i="3"/>
  <c r="BQ557" i="3"/>
  <c r="BR557" i="3"/>
  <c r="BK558" i="3"/>
  <c r="BM558" i="3"/>
  <c r="BN558" i="3"/>
  <c r="BO558" i="3"/>
  <c r="BP558" i="3"/>
  <c r="BQ558" i="3"/>
  <c r="BR558" i="3"/>
  <c r="BM559" i="3"/>
  <c r="BN559" i="3"/>
  <c r="BO559" i="3"/>
  <c r="BP559" i="3"/>
  <c r="BQ559" i="3"/>
  <c r="BR559" i="3"/>
  <c r="BK560" i="3"/>
  <c r="BL560" i="3"/>
  <c r="BM560" i="3"/>
  <c r="BN560" i="3"/>
  <c r="BO560" i="3"/>
  <c r="BP560" i="3"/>
  <c r="BQ560" i="3"/>
  <c r="BR560" i="3"/>
  <c r="BK561" i="3"/>
  <c r="BL561" i="3"/>
  <c r="BM561" i="3"/>
  <c r="BN561" i="3"/>
  <c r="BO561" i="3"/>
  <c r="BP561" i="3"/>
  <c r="BQ561" i="3"/>
  <c r="BR561" i="3"/>
  <c r="BK562" i="3"/>
  <c r="BL562" i="3"/>
  <c r="BM562" i="3"/>
  <c r="BN562" i="3"/>
  <c r="BO562" i="3"/>
  <c r="BP562" i="3"/>
  <c r="BQ562" i="3"/>
  <c r="BR562" i="3"/>
  <c r="BK563" i="3"/>
  <c r="BL563" i="3"/>
  <c r="BM563" i="3"/>
  <c r="BN563" i="3"/>
  <c r="BO563" i="3"/>
  <c r="BP563" i="3"/>
  <c r="BQ563" i="3"/>
  <c r="BR563" i="3"/>
  <c r="BK564" i="3"/>
  <c r="BL564" i="3"/>
  <c r="BM564" i="3"/>
  <c r="BN564" i="3"/>
  <c r="BO564" i="3"/>
  <c r="BP564" i="3"/>
  <c r="BQ564" i="3"/>
  <c r="BR564" i="3"/>
  <c r="BK565" i="3"/>
  <c r="BM565" i="3"/>
  <c r="BN565" i="3"/>
  <c r="BO565" i="3"/>
  <c r="BP565" i="3"/>
  <c r="BQ565" i="3"/>
  <c r="BR565" i="3"/>
  <c r="BK566" i="3"/>
  <c r="BL566" i="3"/>
  <c r="BM566" i="3"/>
  <c r="BN566" i="3"/>
  <c r="BO566" i="3"/>
  <c r="BP566" i="3"/>
  <c r="BQ566" i="3"/>
  <c r="BR566" i="3"/>
  <c r="BK567" i="3"/>
  <c r="BL567" i="3"/>
  <c r="BM567" i="3"/>
  <c r="BN567" i="3"/>
  <c r="BO567" i="3"/>
  <c r="BP567" i="3"/>
  <c r="BQ567" i="3"/>
  <c r="BR567" i="3"/>
  <c r="BK568" i="3"/>
  <c r="BN568" i="3"/>
  <c r="BO568" i="3"/>
  <c r="BP568" i="3"/>
  <c r="BQ568" i="3"/>
  <c r="BR568" i="3"/>
  <c r="BK569" i="3"/>
  <c r="BL569" i="3"/>
  <c r="BM569" i="3"/>
  <c r="BN569" i="3"/>
  <c r="BO569" i="3"/>
  <c r="BP569" i="3"/>
  <c r="BQ569" i="3"/>
  <c r="BR569" i="3"/>
  <c r="BL570" i="3"/>
  <c r="BM570" i="3"/>
  <c r="BN570" i="3"/>
  <c r="BO570" i="3"/>
  <c r="BP570" i="3"/>
  <c r="BQ570" i="3"/>
  <c r="BR570" i="3"/>
  <c r="BL571" i="3"/>
  <c r="BM571" i="3"/>
  <c r="BN571" i="3"/>
  <c r="BP571" i="3"/>
  <c r="BQ571" i="3"/>
  <c r="BR571" i="3"/>
  <c r="BL572" i="3"/>
  <c r="BM572" i="3"/>
  <c r="BN572" i="3"/>
  <c r="BO572" i="3"/>
  <c r="BP572" i="3"/>
  <c r="BQ572" i="3"/>
  <c r="BR572" i="3"/>
  <c r="BL573" i="3"/>
  <c r="BM573" i="3"/>
  <c r="BN573" i="3"/>
  <c r="BO573" i="3"/>
  <c r="BP573" i="3"/>
  <c r="BQ573" i="3"/>
  <c r="BR573" i="3"/>
  <c r="BL574" i="3"/>
  <c r="BM574" i="3"/>
  <c r="BN574" i="3"/>
  <c r="BO574" i="3"/>
  <c r="BP574" i="3"/>
  <c r="BQ574" i="3"/>
  <c r="BR574" i="3"/>
  <c r="BL575" i="3"/>
  <c r="BM575" i="3"/>
  <c r="BN575" i="3"/>
  <c r="BP575" i="3"/>
  <c r="BQ575" i="3"/>
  <c r="BR575" i="3"/>
  <c r="BL576" i="3"/>
  <c r="BM576" i="3"/>
  <c r="BN576" i="3"/>
  <c r="BO576" i="3"/>
  <c r="BP576" i="3"/>
  <c r="BQ576" i="3"/>
  <c r="BR576" i="3"/>
  <c r="BL577" i="3"/>
  <c r="BM577" i="3"/>
  <c r="BN577" i="3"/>
  <c r="BO577" i="3"/>
  <c r="BP577" i="3"/>
  <c r="BQ577" i="3"/>
  <c r="BR577" i="3"/>
  <c r="BL578" i="3"/>
  <c r="BM578" i="3"/>
  <c r="BN578" i="3"/>
  <c r="BO578" i="3"/>
  <c r="BP578" i="3"/>
  <c r="BQ578" i="3"/>
  <c r="BR578" i="3"/>
  <c r="BL579" i="3"/>
  <c r="BM579" i="3"/>
  <c r="BN579" i="3"/>
  <c r="BO579" i="3"/>
  <c r="BP579" i="3"/>
  <c r="BQ579" i="3"/>
  <c r="BR579" i="3"/>
  <c r="BL580" i="3"/>
  <c r="BM580" i="3"/>
  <c r="BN580" i="3"/>
  <c r="BO580" i="3"/>
  <c r="BP580" i="3"/>
  <c r="BQ580" i="3"/>
  <c r="BR580" i="3"/>
  <c r="BL581" i="3"/>
  <c r="BM581" i="3"/>
  <c r="BN581" i="3"/>
  <c r="BP581" i="3"/>
  <c r="BQ581" i="3"/>
  <c r="BR581" i="3"/>
  <c r="BL582" i="3"/>
  <c r="BM582" i="3"/>
  <c r="BN582" i="3"/>
  <c r="BO582" i="3"/>
  <c r="BP582" i="3"/>
  <c r="BQ582" i="3"/>
  <c r="BR582" i="3"/>
  <c r="BK583" i="3"/>
  <c r="BM583" i="3"/>
  <c r="BO583" i="3"/>
  <c r="BP583" i="3"/>
  <c r="BQ583" i="3"/>
  <c r="BR583" i="3"/>
  <c r="BK584" i="3"/>
  <c r="BL584" i="3"/>
  <c r="BM584" i="3"/>
  <c r="BN584" i="3"/>
  <c r="BO584" i="3"/>
  <c r="BP584" i="3"/>
  <c r="BQ584" i="3"/>
  <c r="BR584" i="3"/>
  <c r="BK585" i="3"/>
  <c r="BM585" i="3"/>
  <c r="BN585" i="3"/>
  <c r="BO585" i="3"/>
  <c r="BP585" i="3"/>
  <c r="BQ585" i="3"/>
  <c r="BR585" i="3"/>
  <c r="BK586" i="3"/>
  <c r="BM586" i="3"/>
  <c r="BN586" i="3"/>
  <c r="BO586" i="3"/>
  <c r="BP586" i="3"/>
  <c r="BQ586" i="3"/>
  <c r="BR586" i="3"/>
  <c r="BK587" i="3"/>
  <c r="BM587" i="3"/>
  <c r="BN587" i="3"/>
  <c r="BO587" i="3"/>
  <c r="BP587" i="3"/>
  <c r="BQ587" i="3"/>
  <c r="BR587" i="3"/>
  <c r="BK588" i="3"/>
  <c r="BL588" i="3"/>
  <c r="BM588" i="3"/>
  <c r="BO588" i="3"/>
  <c r="BP588" i="3"/>
  <c r="BQ588" i="3"/>
  <c r="BR588" i="3"/>
  <c r="BK589" i="3"/>
  <c r="BL589" i="3"/>
  <c r="BM589" i="3"/>
  <c r="BN589" i="3"/>
  <c r="BO589" i="3"/>
  <c r="BP589" i="3"/>
  <c r="BQ589" i="3"/>
  <c r="BR589" i="3"/>
  <c r="BK590" i="3"/>
  <c r="BL590" i="3"/>
  <c r="BN590" i="3"/>
  <c r="BO590" i="3"/>
  <c r="BP590" i="3"/>
  <c r="BQ590" i="3"/>
  <c r="BR590" i="3"/>
  <c r="BK591" i="3"/>
  <c r="BL591" i="3"/>
  <c r="BM591" i="3"/>
  <c r="BN591" i="3"/>
  <c r="BO591" i="3"/>
  <c r="BP591" i="3"/>
  <c r="BQ591" i="3"/>
  <c r="BR591" i="3"/>
  <c r="BK592" i="3"/>
  <c r="BL592" i="3"/>
  <c r="BM592" i="3"/>
  <c r="BN592" i="3"/>
  <c r="BO592" i="3"/>
  <c r="BP592" i="3"/>
  <c r="BQ592" i="3"/>
  <c r="BR592" i="3"/>
  <c r="BL593" i="3"/>
  <c r="BM593" i="3"/>
  <c r="BN593" i="3"/>
  <c r="BO593" i="3"/>
  <c r="BP593" i="3"/>
  <c r="BQ593" i="3"/>
  <c r="BR593" i="3"/>
  <c r="BL594" i="3"/>
  <c r="BM594" i="3"/>
  <c r="BN594" i="3"/>
  <c r="BO594" i="3"/>
  <c r="BP594" i="3"/>
  <c r="BQ594" i="3"/>
  <c r="BR594" i="3"/>
  <c r="BP595" i="3"/>
  <c r="BQ595" i="3"/>
  <c r="BR595" i="3"/>
  <c r="BM596" i="3"/>
  <c r="BN596" i="3"/>
  <c r="BO596" i="3"/>
  <c r="BP596" i="3"/>
  <c r="BQ596" i="3"/>
  <c r="BR596" i="3"/>
  <c r="BM597" i="3"/>
  <c r="BN597" i="3"/>
  <c r="BO597" i="3"/>
  <c r="BP597" i="3"/>
  <c r="BQ597" i="3"/>
  <c r="BR597" i="3"/>
  <c r="BM598" i="3"/>
  <c r="BN598" i="3"/>
  <c r="BO598" i="3"/>
  <c r="BP598" i="3"/>
  <c r="BQ598" i="3"/>
  <c r="BR598" i="3"/>
  <c r="BL599" i="3"/>
  <c r="BM599" i="3"/>
  <c r="BO599" i="3"/>
  <c r="BP599" i="3"/>
  <c r="BQ599" i="3"/>
  <c r="BR599" i="3"/>
  <c r="BL600" i="3"/>
  <c r="BN600" i="3"/>
  <c r="BO600" i="3"/>
  <c r="BP600" i="3"/>
  <c r="BQ600" i="3"/>
  <c r="BR600" i="3"/>
  <c r="BL601" i="3"/>
  <c r="BN601" i="3"/>
  <c r="BO601" i="3"/>
  <c r="BP601" i="3"/>
  <c r="BQ601" i="3"/>
  <c r="BR601" i="3"/>
  <c r="BK602" i="3"/>
  <c r="BL602" i="3"/>
  <c r="BM602" i="3"/>
  <c r="BN602" i="3"/>
  <c r="BO602" i="3"/>
  <c r="BP602" i="3"/>
  <c r="BQ602" i="3"/>
  <c r="BR602" i="3"/>
  <c r="BL603" i="3"/>
  <c r="BM603" i="3"/>
  <c r="BN603" i="3"/>
  <c r="BO603" i="3"/>
  <c r="BP603" i="3"/>
  <c r="BQ603" i="3"/>
  <c r="BR603" i="3"/>
  <c r="BK604" i="3"/>
  <c r="BL604" i="3"/>
  <c r="BM604" i="3"/>
  <c r="BN604" i="3"/>
  <c r="BO604" i="3"/>
  <c r="BP604" i="3"/>
  <c r="BQ604" i="3"/>
  <c r="BR604" i="3"/>
  <c r="BK605" i="3"/>
  <c r="BL605" i="3"/>
  <c r="BM605" i="3"/>
  <c r="BN605" i="3"/>
  <c r="BO605" i="3"/>
  <c r="BP605" i="3"/>
  <c r="BQ605" i="3"/>
  <c r="BR605" i="3"/>
  <c r="BK606" i="3"/>
  <c r="BL606" i="3"/>
  <c r="BM606" i="3"/>
  <c r="BN606" i="3"/>
  <c r="BO606" i="3"/>
  <c r="BP606" i="3"/>
  <c r="BQ606" i="3"/>
  <c r="BR606" i="3"/>
  <c r="BL607" i="3"/>
  <c r="BM607" i="3"/>
  <c r="BN607" i="3"/>
  <c r="BO607" i="3"/>
  <c r="BP607" i="3"/>
  <c r="BQ607" i="3"/>
  <c r="BR607" i="3"/>
  <c r="BK608" i="3"/>
  <c r="BL608" i="3"/>
  <c r="BM608" i="3"/>
  <c r="BN608" i="3"/>
  <c r="BO608" i="3"/>
  <c r="BP608" i="3"/>
  <c r="BQ608" i="3"/>
  <c r="BR608" i="3"/>
  <c r="BM609" i="3"/>
  <c r="BN609" i="3"/>
  <c r="BO609" i="3"/>
  <c r="BP609" i="3"/>
  <c r="BQ609" i="3"/>
  <c r="BR609" i="3"/>
  <c r="BK610" i="3"/>
  <c r="BL610" i="3"/>
  <c r="BM610" i="3"/>
  <c r="BN610" i="3"/>
  <c r="BO610" i="3"/>
  <c r="BP610" i="3"/>
  <c r="BQ610" i="3"/>
  <c r="BR610" i="3"/>
  <c r="BK611" i="3"/>
  <c r="BL611" i="3"/>
  <c r="BM611" i="3"/>
  <c r="BN611" i="3"/>
  <c r="BO611" i="3"/>
  <c r="BP611" i="3"/>
  <c r="BQ611" i="3"/>
  <c r="BR611" i="3"/>
  <c r="BL612" i="3"/>
  <c r="BM612" i="3"/>
  <c r="BN612" i="3"/>
  <c r="BP612" i="3"/>
  <c r="BQ612" i="3"/>
  <c r="BR612" i="3"/>
  <c r="BK613" i="3"/>
  <c r="BL613" i="3"/>
  <c r="BM613" i="3"/>
  <c r="BN613" i="3"/>
  <c r="BO613" i="3"/>
  <c r="BP613" i="3"/>
  <c r="BQ613" i="3"/>
  <c r="BR613" i="3"/>
  <c r="BL614" i="3"/>
  <c r="BM614" i="3"/>
  <c r="BN614" i="3"/>
  <c r="BO614" i="3"/>
  <c r="BP614" i="3"/>
  <c r="BQ614" i="3"/>
  <c r="BR614" i="3"/>
  <c r="BK615" i="3"/>
  <c r="BL615" i="3"/>
  <c r="BM615" i="3"/>
  <c r="BN615" i="3"/>
  <c r="BO615" i="3"/>
  <c r="BP615" i="3"/>
  <c r="BQ615" i="3"/>
  <c r="BR615" i="3"/>
  <c r="BK616" i="3"/>
  <c r="BL616" i="3"/>
  <c r="BM616" i="3"/>
  <c r="BN616" i="3"/>
  <c r="BO616" i="3"/>
  <c r="BP616" i="3"/>
  <c r="BQ616" i="3"/>
  <c r="BR616" i="3"/>
  <c r="BK617" i="3"/>
  <c r="BL617" i="3"/>
  <c r="BN617" i="3"/>
  <c r="BO617" i="3"/>
  <c r="BP617" i="3"/>
  <c r="BQ617" i="3"/>
  <c r="BR617" i="3"/>
  <c r="BK618" i="3"/>
  <c r="BL618" i="3"/>
  <c r="BM618" i="3"/>
  <c r="BN618" i="3"/>
  <c r="BO618" i="3"/>
  <c r="BP618" i="3"/>
  <c r="BQ618" i="3"/>
  <c r="BR618" i="3"/>
  <c r="BK619" i="3"/>
  <c r="BL619" i="3"/>
  <c r="BM619" i="3"/>
  <c r="BN619" i="3"/>
  <c r="BO619" i="3"/>
  <c r="BP619" i="3"/>
  <c r="BQ619" i="3"/>
  <c r="BR619" i="3"/>
  <c r="BM620" i="3"/>
  <c r="BN620" i="3"/>
  <c r="BO620" i="3"/>
  <c r="BP620" i="3"/>
  <c r="BQ620" i="3"/>
  <c r="BR620" i="3"/>
  <c r="BK621" i="3"/>
  <c r="BM621" i="3"/>
  <c r="BN621" i="3"/>
  <c r="BO621" i="3"/>
  <c r="BP621" i="3"/>
  <c r="BQ621" i="3"/>
  <c r="BR621" i="3"/>
  <c r="BK622" i="3"/>
  <c r="BM622" i="3"/>
  <c r="BN622" i="3"/>
  <c r="BO622" i="3"/>
  <c r="BP622" i="3"/>
  <c r="BQ622" i="3"/>
  <c r="BR622" i="3"/>
  <c r="BK623" i="3"/>
  <c r="BM623" i="3"/>
  <c r="BN623" i="3"/>
  <c r="BO623" i="3"/>
  <c r="BP623" i="3"/>
  <c r="BQ623" i="3"/>
  <c r="BR623" i="3"/>
  <c r="BK624" i="3"/>
  <c r="BM624" i="3"/>
  <c r="BN624" i="3"/>
  <c r="BO624" i="3"/>
  <c r="BP624" i="3"/>
  <c r="BQ624" i="3"/>
  <c r="BR624" i="3"/>
  <c r="BK625" i="3"/>
  <c r="BM625" i="3"/>
  <c r="BN625" i="3"/>
  <c r="BP625" i="3"/>
  <c r="BQ625" i="3"/>
  <c r="BR625" i="3"/>
  <c r="BK626" i="3"/>
  <c r="BL626" i="3"/>
  <c r="BM626" i="3"/>
  <c r="BN626" i="3"/>
  <c r="BO626" i="3"/>
  <c r="BP626" i="3"/>
  <c r="BQ626" i="3"/>
  <c r="BR626" i="3"/>
  <c r="BK627" i="3"/>
  <c r="BL627" i="3"/>
  <c r="BM627" i="3"/>
  <c r="BN627" i="3"/>
  <c r="BO627" i="3"/>
  <c r="BP627" i="3"/>
  <c r="BQ627" i="3"/>
  <c r="BR627" i="3"/>
  <c r="BK628" i="3"/>
  <c r="BL628" i="3"/>
  <c r="BM628" i="3"/>
  <c r="BN628" i="3"/>
  <c r="BO628" i="3"/>
  <c r="BP628" i="3"/>
  <c r="BQ628" i="3"/>
  <c r="BR628" i="3"/>
  <c r="BK629" i="3"/>
  <c r="BL629" i="3"/>
  <c r="BM629" i="3"/>
  <c r="BN629" i="3"/>
  <c r="BO629" i="3"/>
  <c r="BP629" i="3"/>
  <c r="BQ629" i="3"/>
  <c r="BR629" i="3"/>
  <c r="BK630" i="3"/>
  <c r="BL630" i="3"/>
  <c r="BM630" i="3"/>
  <c r="BN630" i="3"/>
  <c r="BO630" i="3"/>
  <c r="BP630" i="3"/>
  <c r="BQ630" i="3"/>
  <c r="BR630" i="3"/>
  <c r="BK631" i="3"/>
  <c r="BL631" i="3"/>
  <c r="BM631" i="3"/>
  <c r="BN631" i="3"/>
  <c r="BO631" i="3"/>
  <c r="BP631" i="3"/>
  <c r="BQ631" i="3"/>
  <c r="BR631" i="3"/>
  <c r="BK632" i="3"/>
  <c r="BL632" i="3"/>
  <c r="BM632" i="3"/>
  <c r="BN632" i="3"/>
  <c r="BO632" i="3"/>
  <c r="BP632" i="3"/>
  <c r="BQ632" i="3"/>
  <c r="BR632" i="3"/>
  <c r="BK633" i="3"/>
  <c r="BM633" i="3"/>
  <c r="BN633" i="3"/>
  <c r="BO633" i="3"/>
  <c r="BP633" i="3"/>
  <c r="BQ633" i="3"/>
  <c r="BR633" i="3"/>
  <c r="BK634" i="3"/>
  <c r="BL634" i="3"/>
  <c r="BM634" i="3"/>
  <c r="BN634" i="3"/>
  <c r="BO634" i="3"/>
  <c r="BP634" i="3"/>
  <c r="BQ634" i="3"/>
  <c r="BR634" i="3"/>
  <c r="BK635" i="3"/>
  <c r="BL635" i="3"/>
  <c r="BN635" i="3"/>
  <c r="BO635" i="3"/>
  <c r="BP635" i="3"/>
  <c r="BQ635" i="3"/>
  <c r="BR635" i="3"/>
  <c r="BK636" i="3"/>
  <c r="BL636" i="3"/>
  <c r="BN636" i="3"/>
  <c r="BO636" i="3"/>
  <c r="BP636" i="3"/>
  <c r="BQ636" i="3"/>
  <c r="BR636" i="3"/>
  <c r="BM637" i="3"/>
  <c r="BN637" i="3"/>
  <c r="BO637" i="3"/>
  <c r="BP637" i="3"/>
  <c r="BQ637" i="3"/>
  <c r="BR637" i="3"/>
  <c r="BM638" i="3"/>
  <c r="BN638" i="3"/>
  <c r="BO638" i="3"/>
  <c r="BP638" i="3"/>
  <c r="BQ638" i="3"/>
  <c r="BR638" i="3"/>
  <c r="BK639" i="3"/>
  <c r="BL639" i="3"/>
  <c r="BM639" i="3"/>
  <c r="BN639" i="3"/>
  <c r="BO639" i="3"/>
  <c r="BP639" i="3"/>
  <c r="BQ639" i="3"/>
  <c r="BR639" i="3"/>
  <c r="BK640" i="3"/>
  <c r="BM640" i="3"/>
  <c r="BN640" i="3"/>
  <c r="BO640" i="3"/>
  <c r="BP640" i="3"/>
  <c r="BQ640" i="3"/>
  <c r="BR640" i="3"/>
  <c r="BL641" i="3"/>
  <c r="BM641" i="3"/>
  <c r="BN641" i="3"/>
  <c r="BO641" i="3"/>
  <c r="BP641" i="3"/>
  <c r="BQ641" i="3"/>
  <c r="BR641" i="3"/>
  <c r="BL642" i="3"/>
  <c r="BM642" i="3"/>
  <c r="BN642" i="3"/>
  <c r="BO642" i="3"/>
  <c r="BP642" i="3"/>
  <c r="BQ642" i="3"/>
  <c r="BR642" i="3"/>
  <c r="BL643" i="3"/>
  <c r="BM643" i="3"/>
  <c r="BN643" i="3"/>
  <c r="BO643" i="3"/>
  <c r="BP643" i="3"/>
  <c r="BQ643" i="3"/>
  <c r="BR643" i="3"/>
  <c r="BL644" i="3"/>
  <c r="BM644" i="3"/>
  <c r="BN644" i="3"/>
  <c r="BO644" i="3"/>
  <c r="BP644" i="3"/>
  <c r="BQ644" i="3"/>
  <c r="BR644" i="3"/>
  <c r="BL645" i="3"/>
  <c r="BM645" i="3"/>
  <c r="BN645" i="3"/>
  <c r="BO645" i="3"/>
  <c r="BP645" i="3"/>
  <c r="BQ645" i="3"/>
  <c r="BR645" i="3"/>
  <c r="BL646" i="3"/>
  <c r="BN646" i="3"/>
  <c r="BO646" i="3"/>
  <c r="BP646" i="3"/>
  <c r="BQ646" i="3"/>
  <c r="BR646" i="3"/>
  <c r="BK647" i="3"/>
  <c r="BL647" i="3"/>
  <c r="BM647" i="3"/>
  <c r="BN647" i="3"/>
  <c r="BO647" i="3"/>
  <c r="BQ647" i="3"/>
  <c r="BR647" i="3"/>
  <c r="BL648" i="3"/>
  <c r="BM648" i="3"/>
  <c r="BN648" i="3"/>
  <c r="BO648" i="3"/>
  <c r="BP648" i="3"/>
  <c r="BQ648" i="3"/>
  <c r="BR648" i="3"/>
  <c r="BK649" i="3"/>
  <c r="BL649" i="3"/>
  <c r="BM649" i="3"/>
  <c r="BO649" i="3"/>
  <c r="BP649" i="3"/>
  <c r="BQ649" i="3"/>
  <c r="BR649" i="3"/>
  <c r="BM650" i="3"/>
  <c r="BN650" i="3"/>
  <c r="BO650" i="3"/>
  <c r="BP650" i="3"/>
  <c r="BQ650" i="3"/>
  <c r="BR650" i="3"/>
  <c r="BK651" i="3"/>
  <c r="BM651" i="3"/>
  <c r="BN651" i="3"/>
  <c r="BO651" i="3"/>
  <c r="BP651" i="3"/>
  <c r="BQ651" i="3"/>
  <c r="BR651" i="3"/>
  <c r="BK652" i="3"/>
  <c r="BL652" i="3"/>
  <c r="BM652" i="3"/>
  <c r="BN652" i="3"/>
  <c r="BO652" i="3"/>
  <c r="BP652" i="3"/>
  <c r="BQ652" i="3"/>
  <c r="BR652" i="3"/>
  <c r="BM653" i="3"/>
  <c r="BN653" i="3"/>
  <c r="BO653" i="3"/>
  <c r="BP653" i="3"/>
  <c r="BQ653" i="3"/>
  <c r="BR653" i="3"/>
  <c r="BK654" i="3"/>
  <c r="BL654" i="3"/>
  <c r="BO654" i="3"/>
  <c r="BP654" i="3"/>
  <c r="BQ654" i="3"/>
  <c r="BR654" i="3"/>
  <c r="BK655" i="3"/>
  <c r="BL655" i="3"/>
  <c r="BM655" i="3"/>
  <c r="BN655" i="3"/>
  <c r="BO655" i="3"/>
  <c r="BP655" i="3"/>
  <c r="BQ655" i="3"/>
  <c r="BR655" i="3"/>
  <c r="BL656" i="3"/>
  <c r="BM656" i="3"/>
  <c r="BN656" i="3"/>
  <c r="BO656" i="3"/>
  <c r="BP656" i="3"/>
  <c r="BQ656" i="3"/>
  <c r="BR656" i="3"/>
  <c r="BM657" i="3"/>
  <c r="BN657" i="3"/>
  <c r="BO657" i="3"/>
  <c r="BP657" i="3"/>
  <c r="BQ657" i="3"/>
  <c r="BR657" i="3"/>
  <c r="BK658" i="3"/>
  <c r="BL658" i="3"/>
  <c r="BM658" i="3"/>
  <c r="BN658" i="3"/>
  <c r="BO658" i="3"/>
  <c r="BP658" i="3"/>
  <c r="BQ658" i="3"/>
  <c r="BR658" i="3"/>
  <c r="BK659" i="3"/>
  <c r="BL659" i="3"/>
  <c r="BM659" i="3"/>
  <c r="BN659" i="3"/>
  <c r="BO659" i="3"/>
  <c r="BP659" i="3"/>
  <c r="BQ659" i="3"/>
  <c r="BR659" i="3"/>
  <c r="BL660" i="3"/>
  <c r="BM660" i="3"/>
  <c r="BN660" i="3"/>
  <c r="BO660" i="3"/>
  <c r="BP660" i="3"/>
  <c r="BQ660" i="3"/>
  <c r="BN661" i="3"/>
  <c r="BO661" i="3"/>
  <c r="BP661" i="3"/>
  <c r="BQ661" i="3"/>
  <c r="BR661" i="3"/>
  <c r="BL662" i="3"/>
  <c r="BM662" i="3"/>
  <c r="BN662" i="3"/>
  <c r="BQ662" i="3"/>
  <c r="BR662" i="3"/>
  <c r="BK663" i="3"/>
  <c r="BM663" i="3"/>
  <c r="BO663" i="3"/>
  <c r="BP663" i="3"/>
  <c r="BQ663" i="3"/>
  <c r="BR663" i="3"/>
  <c r="BL664" i="3"/>
  <c r="BM664" i="3"/>
  <c r="BN664" i="3"/>
  <c r="BO664" i="3"/>
  <c r="BP664" i="3"/>
  <c r="BQ664" i="3"/>
  <c r="BR664" i="3"/>
  <c r="BK665" i="3"/>
  <c r="BL665" i="3"/>
  <c r="BM665" i="3"/>
  <c r="BN665" i="3"/>
  <c r="BO665" i="3"/>
  <c r="BP665" i="3"/>
  <c r="BQ665" i="3"/>
  <c r="BR665" i="3"/>
  <c r="BK666" i="3"/>
  <c r="BL666" i="3"/>
  <c r="BN666" i="3"/>
  <c r="BO666" i="3"/>
  <c r="BP666" i="3"/>
  <c r="BQ666" i="3"/>
  <c r="BR666" i="3"/>
  <c r="BK667" i="3"/>
  <c r="BL667" i="3"/>
  <c r="BN667" i="3"/>
  <c r="BO667" i="3"/>
  <c r="BP667" i="3"/>
  <c r="BQ667" i="3"/>
  <c r="BR667" i="3"/>
  <c r="BO668" i="3"/>
  <c r="BP668" i="3"/>
  <c r="BQ668" i="3"/>
  <c r="BR668" i="3"/>
  <c r="BL669" i="3"/>
  <c r="BN669" i="3"/>
  <c r="BO669" i="3"/>
  <c r="BP669" i="3"/>
  <c r="BQ669" i="3"/>
  <c r="BR669" i="3"/>
  <c r="BK670" i="3"/>
  <c r="BL670" i="3"/>
  <c r="BM670" i="3"/>
  <c r="BP670" i="3"/>
  <c r="BQ670" i="3"/>
  <c r="BR670" i="3"/>
  <c r="BL671" i="3"/>
  <c r="BN671" i="3"/>
  <c r="BO671" i="3"/>
  <c r="BP671" i="3"/>
  <c r="BQ671" i="3"/>
  <c r="BR671" i="3"/>
  <c r="BL672" i="3"/>
  <c r="BM672" i="3"/>
  <c r="BN672" i="3"/>
  <c r="BO672" i="3"/>
  <c r="BP672" i="3"/>
  <c r="BQ672" i="3"/>
  <c r="BR672" i="3"/>
  <c r="BK673" i="3"/>
  <c r="BL673" i="3"/>
  <c r="BM673" i="3"/>
  <c r="BO673" i="3"/>
  <c r="BP673" i="3"/>
  <c r="BQ673" i="3"/>
  <c r="BR673" i="3"/>
  <c r="BK674" i="3"/>
  <c r="BN674" i="3"/>
  <c r="BO674" i="3"/>
  <c r="BP674" i="3"/>
  <c r="BQ674" i="3"/>
  <c r="BR674" i="3"/>
  <c r="BL675" i="3"/>
  <c r="BM675" i="3"/>
  <c r="BN675" i="3"/>
  <c r="BO675" i="3"/>
  <c r="BP675" i="3"/>
  <c r="BQ675" i="3"/>
  <c r="BR675" i="3"/>
  <c r="BM676" i="3"/>
  <c r="BN676" i="3"/>
  <c r="BO676" i="3"/>
  <c r="BP676" i="3"/>
  <c r="BQ676" i="3"/>
  <c r="BR676" i="3"/>
  <c r="BM677" i="3"/>
  <c r="BN677" i="3"/>
  <c r="BO677" i="3"/>
  <c r="BP677" i="3"/>
  <c r="BQ677" i="3"/>
  <c r="BR677" i="3"/>
  <c r="BK678" i="3"/>
  <c r="BL678" i="3"/>
  <c r="BM678" i="3"/>
  <c r="BN678" i="3"/>
  <c r="BO678" i="3"/>
  <c r="BP678" i="3"/>
  <c r="BR678" i="3"/>
  <c r="BK679" i="3"/>
  <c r="BL679" i="3"/>
  <c r="BM679" i="3"/>
  <c r="BN679" i="3"/>
  <c r="BO679" i="3"/>
  <c r="BP679" i="3"/>
  <c r="BQ679" i="3"/>
  <c r="BR679" i="3"/>
  <c r="BK680" i="3"/>
  <c r="BL680" i="3"/>
  <c r="BM680" i="3"/>
  <c r="BN680" i="3"/>
  <c r="BO680" i="3"/>
  <c r="BP680" i="3"/>
  <c r="BR680" i="3"/>
  <c r="BL681" i="3"/>
  <c r="BM681" i="3"/>
  <c r="BO681" i="3"/>
  <c r="BP681" i="3"/>
  <c r="BQ681" i="3"/>
  <c r="BR681" i="3"/>
  <c r="BK682" i="3"/>
  <c r="BL682" i="3"/>
  <c r="BM682" i="3"/>
  <c r="BN682" i="3"/>
  <c r="BO682" i="3"/>
  <c r="BQ682" i="3"/>
  <c r="BR682" i="3"/>
  <c r="BK683" i="3"/>
  <c r="BM683" i="3"/>
  <c r="BN683" i="3"/>
  <c r="BO683" i="3"/>
  <c r="BP683" i="3"/>
  <c r="BQ683" i="3"/>
  <c r="BR683" i="3"/>
  <c r="BK684" i="3"/>
  <c r="BL684" i="3"/>
  <c r="BM684" i="3"/>
  <c r="BN684" i="3"/>
  <c r="BO684" i="3"/>
  <c r="BP684" i="3"/>
  <c r="BQ684" i="3"/>
  <c r="BR684" i="3"/>
  <c r="BL685" i="3"/>
  <c r="BN685" i="3"/>
  <c r="BO685" i="3"/>
  <c r="BP685" i="3"/>
  <c r="BQ685" i="3"/>
  <c r="BR685" i="3"/>
  <c r="BN686" i="3"/>
  <c r="BO686" i="3"/>
  <c r="BP686" i="3"/>
  <c r="BQ686" i="3"/>
  <c r="BR686" i="3"/>
  <c r="BK687" i="3"/>
  <c r="BM687" i="3"/>
  <c r="BN687" i="3"/>
  <c r="BO687" i="3"/>
  <c r="BP687" i="3"/>
  <c r="BQ687" i="3"/>
  <c r="BR687" i="3"/>
  <c r="BL688" i="3"/>
  <c r="BM688" i="3"/>
  <c r="BN688" i="3"/>
  <c r="BO688" i="3"/>
  <c r="BP688" i="3"/>
  <c r="BQ688" i="3"/>
  <c r="BR688" i="3"/>
  <c r="BM689" i="3"/>
  <c r="BN689" i="3"/>
  <c r="BO689" i="3"/>
  <c r="BP689" i="3"/>
  <c r="BQ689" i="3"/>
  <c r="BR689" i="3"/>
  <c r="BK690" i="3"/>
  <c r="BL690" i="3"/>
  <c r="BO690" i="3"/>
  <c r="BP690" i="3"/>
  <c r="BQ690" i="3"/>
  <c r="BR690" i="3"/>
  <c r="BK691" i="3"/>
  <c r="BM691" i="3"/>
  <c r="BN691" i="3"/>
  <c r="BP691" i="3"/>
  <c r="BQ691" i="3"/>
  <c r="BR691" i="3"/>
  <c r="BK692" i="3"/>
  <c r="BL692" i="3"/>
  <c r="BM692" i="3"/>
  <c r="BN692" i="3"/>
  <c r="BO692" i="3"/>
  <c r="BQ692" i="3"/>
  <c r="BR692" i="3"/>
  <c r="BK693" i="3"/>
  <c r="BL693" i="3"/>
  <c r="BM693" i="3"/>
  <c r="BO693" i="3"/>
  <c r="BP693" i="3"/>
  <c r="BQ693" i="3"/>
  <c r="BR693" i="3"/>
  <c r="BM694" i="3"/>
  <c r="BN694" i="3"/>
  <c r="BO694" i="3"/>
  <c r="BP694" i="3"/>
  <c r="BQ694" i="3"/>
  <c r="BR694" i="3"/>
  <c r="BK695" i="3"/>
  <c r="BM695" i="3"/>
  <c r="BN695" i="3"/>
  <c r="BP695" i="3"/>
  <c r="BQ695" i="3"/>
  <c r="BR695" i="3"/>
  <c r="BM696" i="3"/>
  <c r="BN696" i="3"/>
  <c r="BO696" i="3"/>
  <c r="BP696" i="3"/>
  <c r="BQ696" i="3"/>
  <c r="BR696" i="3"/>
  <c r="BL697" i="3"/>
  <c r="BM697" i="3"/>
  <c r="BN697" i="3"/>
  <c r="BO697" i="3"/>
  <c r="BP697" i="3"/>
  <c r="BQ697" i="3"/>
  <c r="BR697" i="3"/>
  <c r="BM698" i="3"/>
  <c r="BN698" i="3"/>
  <c r="BO698" i="3"/>
  <c r="BP698" i="3"/>
  <c r="BQ698" i="3"/>
  <c r="BR698" i="3"/>
  <c r="BM699" i="3"/>
  <c r="BN699" i="3"/>
  <c r="BO699" i="3"/>
  <c r="BP699" i="3"/>
  <c r="BQ699" i="3"/>
  <c r="BR699" i="3"/>
  <c r="BK700" i="3"/>
  <c r="BM700" i="3"/>
  <c r="BN700" i="3"/>
  <c r="BO700" i="3"/>
  <c r="BQ700" i="3"/>
  <c r="BR700" i="3"/>
  <c r="BM701" i="3"/>
  <c r="BN701" i="3"/>
  <c r="BO701" i="3"/>
  <c r="BP701" i="3"/>
  <c r="BQ701" i="3"/>
  <c r="BR701" i="3"/>
  <c r="BN702" i="3"/>
  <c r="BO702" i="3"/>
  <c r="BP702" i="3"/>
  <c r="BQ702" i="3"/>
  <c r="BR702" i="3"/>
  <c r="BK703" i="3"/>
  <c r="BL703" i="3"/>
  <c r="BP703" i="3"/>
  <c r="BQ703" i="3"/>
  <c r="BR703" i="3"/>
  <c r="BK704" i="3"/>
  <c r="BL704" i="3"/>
  <c r="BN704" i="3"/>
  <c r="BQ704" i="3"/>
  <c r="BR704" i="3"/>
  <c r="BM705" i="3"/>
  <c r="BN705" i="3"/>
  <c r="BO705" i="3"/>
  <c r="BP705" i="3"/>
  <c r="BQ705" i="3"/>
  <c r="BR705" i="3"/>
  <c r="BK706" i="3"/>
  <c r="BM706" i="3"/>
  <c r="BN706" i="3"/>
  <c r="BO706" i="3"/>
  <c r="BP706" i="3"/>
  <c r="BR706" i="3"/>
  <c r="BL707" i="3"/>
  <c r="BM707" i="3"/>
  <c r="BN707" i="3"/>
  <c r="BO707" i="3"/>
  <c r="BP707" i="3"/>
  <c r="BQ707" i="3"/>
  <c r="BR707" i="3"/>
  <c r="BK708" i="3"/>
  <c r="BL708" i="3"/>
  <c r="BN708" i="3"/>
  <c r="BO708" i="3"/>
  <c r="BP708" i="3"/>
  <c r="BR708" i="3"/>
  <c r="BM709" i="3"/>
  <c r="BN709" i="3"/>
  <c r="BP709" i="3"/>
  <c r="BQ709" i="3"/>
  <c r="BR709" i="3"/>
  <c r="BK710" i="3"/>
  <c r="BM710" i="3"/>
  <c r="BN710" i="3"/>
  <c r="BO710" i="3"/>
  <c r="BP710" i="3"/>
  <c r="BQ710" i="3"/>
  <c r="BR710" i="3"/>
  <c r="BK711" i="3"/>
  <c r="BL711" i="3"/>
  <c r="BM711" i="3"/>
  <c r="BO711" i="3"/>
  <c r="BP711" i="3"/>
  <c r="BR711" i="3"/>
  <c r="BL712" i="3"/>
  <c r="BM712" i="3"/>
  <c r="BN712" i="3"/>
  <c r="BO712" i="3"/>
  <c r="BP712" i="3"/>
  <c r="BQ712" i="3"/>
  <c r="BR712" i="3"/>
  <c r="BO713" i="3"/>
  <c r="BP713" i="3"/>
  <c r="BQ713" i="3"/>
  <c r="BR713" i="3"/>
  <c r="BN714" i="3"/>
  <c r="BO714" i="3"/>
  <c r="BP714" i="3"/>
  <c r="BQ714" i="3"/>
  <c r="BR714" i="3"/>
  <c r="BK715" i="3"/>
  <c r="BO715" i="3"/>
  <c r="BP715" i="3"/>
  <c r="BQ715" i="3"/>
  <c r="BR715" i="3"/>
  <c r="BL716" i="3"/>
  <c r="BO716" i="3"/>
  <c r="BP716" i="3"/>
  <c r="BQ716" i="3"/>
  <c r="BR716" i="3"/>
  <c r="BN717" i="3"/>
  <c r="BP717" i="3"/>
  <c r="BQ717" i="3"/>
  <c r="BR717" i="3"/>
  <c r="BK718" i="3"/>
  <c r="BM718" i="3"/>
  <c r="BN718" i="3"/>
  <c r="BO718" i="3"/>
  <c r="BQ718" i="3"/>
  <c r="BR718" i="3"/>
  <c r="BM719" i="3"/>
  <c r="BN719" i="3"/>
  <c r="BP719" i="3"/>
  <c r="BQ719" i="3"/>
  <c r="BR719" i="3"/>
  <c r="BN720" i="3"/>
  <c r="BO720" i="3"/>
  <c r="BP720" i="3"/>
  <c r="BQ720" i="3"/>
  <c r="BR720" i="3"/>
  <c r="BK721" i="3"/>
  <c r="BO721" i="3"/>
  <c r="BP721" i="3"/>
  <c r="BR721" i="3"/>
  <c r="BN722" i="3"/>
  <c r="BO722" i="3"/>
  <c r="BP722" i="3"/>
  <c r="BQ722" i="3"/>
  <c r="BR722" i="3"/>
  <c r="BK723" i="3"/>
  <c r="BO723" i="3"/>
  <c r="BP723" i="3"/>
  <c r="BQ723" i="3"/>
  <c r="BR723" i="3"/>
  <c r="BK724" i="3"/>
  <c r="BL724" i="3"/>
  <c r="BM724" i="3"/>
  <c r="BN724" i="3"/>
  <c r="BO724" i="3"/>
  <c r="BP724" i="3"/>
  <c r="BQ724" i="3"/>
  <c r="BR724" i="3"/>
  <c r="BL725" i="3"/>
  <c r="BO725" i="3"/>
  <c r="BP725" i="3"/>
  <c r="BQ725" i="3"/>
  <c r="BR725" i="3"/>
  <c r="BL4" i="3"/>
  <c r="BM4" i="3"/>
  <c r="BN4" i="3"/>
  <c r="BO4" i="3"/>
  <c r="BP4" i="3"/>
  <c r="BQ4" i="3"/>
  <c r="BR4" i="3"/>
  <c r="BK5" i="3"/>
  <c r="BM5" i="3"/>
  <c r="BN5" i="3"/>
  <c r="BO5" i="3"/>
  <c r="BP5" i="3"/>
  <c r="BQ5" i="3"/>
  <c r="BR5" i="3"/>
  <c r="BL6" i="3"/>
  <c r="BM6" i="3"/>
  <c r="BN6" i="3"/>
  <c r="BO6" i="3"/>
  <c r="BP6" i="3"/>
  <c r="BQ6" i="3"/>
  <c r="BR6" i="3"/>
  <c r="BK7" i="3"/>
  <c r="BL7" i="3"/>
  <c r="BM7" i="3"/>
  <c r="BN7" i="3"/>
  <c r="BO7" i="3"/>
  <c r="BP7" i="3"/>
  <c r="BQ7" i="3"/>
  <c r="BR7" i="3"/>
  <c r="BK8" i="3"/>
  <c r="BN8" i="3"/>
  <c r="BO8" i="3"/>
  <c r="BP8" i="3"/>
  <c r="BQ8" i="3"/>
  <c r="BR8" i="3"/>
  <c r="BK9" i="3"/>
  <c r="BL9" i="3"/>
  <c r="BM9" i="3"/>
  <c r="BO9" i="3"/>
  <c r="BP9" i="3"/>
  <c r="BQ9" i="3"/>
  <c r="BR9" i="3"/>
  <c r="BK10" i="3"/>
  <c r="BL10" i="3"/>
  <c r="BM10" i="3"/>
  <c r="BN10" i="3"/>
  <c r="BO10" i="3"/>
  <c r="BP10" i="3"/>
  <c r="BQ10" i="3"/>
  <c r="BR10" i="3"/>
  <c r="BK11" i="3"/>
  <c r="BM11" i="3"/>
  <c r="BN11" i="3"/>
  <c r="BO11" i="3"/>
  <c r="BP11" i="3"/>
  <c r="BQ11" i="3"/>
  <c r="BR11" i="3"/>
  <c r="BK12" i="3"/>
  <c r="BM12" i="3"/>
  <c r="BN12" i="3"/>
  <c r="BO12" i="3"/>
  <c r="BQ12" i="3"/>
  <c r="BR12" i="3"/>
  <c r="BK13" i="3"/>
  <c r="BL13" i="3"/>
  <c r="BM13" i="3"/>
  <c r="BN13" i="3"/>
  <c r="BO13" i="3"/>
  <c r="BP13" i="3"/>
  <c r="BQ13" i="3"/>
  <c r="BR13" i="3"/>
  <c r="BK14" i="3"/>
  <c r="BL14" i="3"/>
  <c r="BM14" i="3"/>
  <c r="BN14" i="3"/>
  <c r="BO14" i="3"/>
  <c r="BP14" i="3"/>
  <c r="BQ14" i="3"/>
  <c r="BR14" i="3"/>
  <c r="BK15" i="3"/>
  <c r="BL15" i="3"/>
  <c r="BM15" i="3"/>
  <c r="BN15" i="3"/>
  <c r="BO15" i="3"/>
  <c r="BP15" i="3"/>
  <c r="BQ15" i="3"/>
  <c r="BR15" i="3"/>
  <c r="BK16" i="3"/>
  <c r="BL16" i="3"/>
  <c r="BM16" i="3"/>
  <c r="BN16" i="3"/>
  <c r="BO16" i="3"/>
  <c r="BP16" i="3"/>
  <c r="BQ16" i="3"/>
  <c r="BR16" i="3"/>
  <c r="BK17" i="3"/>
  <c r="BL17" i="3"/>
  <c r="BM17" i="3"/>
  <c r="BN17" i="3"/>
  <c r="BO17" i="3"/>
  <c r="BP17" i="3"/>
  <c r="BQ17" i="3"/>
  <c r="BR17" i="3"/>
  <c r="BL18" i="3"/>
  <c r="BM18" i="3"/>
  <c r="BN18" i="3"/>
  <c r="BO18" i="3"/>
  <c r="BP18" i="3"/>
  <c r="BQ18" i="3"/>
  <c r="BR18" i="3"/>
  <c r="BK19" i="3"/>
  <c r="BL19" i="3"/>
  <c r="BM19" i="3"/>
  <c r="BN19" i="3"/>
  <c r="BO19" i="3"/>
  <c r="BP19" i="3"/>
  <c r="BQ19" i="3"/>
  <c r="BR19" i="3"/>
  <c r="BK20" i="3"/>
  <c r="BL20" i="3"/>
  <c r="BM20" i="3"/>
  <c r="BN20" i="3"/>
  <c r="BO20" i="3"/>
  <c r="BP20" i="3"/>
  <c r="BQ20" i="3"/>
  <c r="BR20" i="3"/>
  <c r="BR3" i="3"/>
  <c r="BL3" i="3"/>
  <c r="BM3" i="3"/>
  <c r="BN3" i="3"/>
  <c r="BO3" i="3"/>
  <c r="BP3" i="3"/>
  <c r="BQ3" i="3"/>
  <c r="BK3" i="3"/>
  <c r="BC4" i="3"/>
  <c r="BD4" i="3"/>
  <c r="BE4" i="3"/>
  <c r="BF4" i="3"/>
  <c r="BG4" i="3"/>
  <c r="BH4" i="3"/>
  <c r="BI4" i="3"/>
  <c r="BB5" i="3"/>
  <c r="BD5" i="3"/>
  <c r="BE5" i="3"/>
  <c r="BF5" i="3"/>
  <c r="BG5" i="3"/>
  <c r="BH5" i="3"/>
  <c r="BI5" i="3"/>
  <c r="BC6" i="3"/>
  <c r="BD6" i="3"/>
  <c r="BE6" i="3"/>
  <c r="BF6" i="3"/>
  <c r="BG6" i="3"/>
  <c r="BH6" i="3"/>
  <c r="BI6" i="3"/>
  <c r="BB7" i="3"/>
  <c r="BC7" i="3"/>
  <c r="BD7" i="3"/>
  <c r="BE7" i="3"/>
  <c r="BF7" i="3"/>
  <c r="BG7" i="3"/>
  <c r="BH7" i="3"/>
  <c r="BI7" i="3"/>
  <c r="BB8" i="3"/>
  <c r="BE8" i="3"/>
  <c r="BF8" i="3"/>
  <c r="BG8" i="3"/>
  <c r="BH8" i="3"/>
  <c r="BI8" i="3"/>
  <c r="BB9" i="3"/>
  <c r="BC9" i="3"/>
  <c r="BD9" i="3"/>
  <c r="BF9" i="3"/>
  <c r="BG9" i="3"/>
  <c r="BH9" i="3"/>
  <c r="BI9" i="3"/>
  <c r="BB10" i="3"/>
  <c r="BC10" i="3"/>
  <c r="BD10" i="3"/>
  <c r="BE10" i="3"/>
  <c r="BF10" i="3"/>
  <c r="BG10" i="3"/>
  <c r="BH10" i="3"/>
  <c r="BI10" i="3"/>
  <c r="BB11" i="3"/>
  <c r="BD11" i="3"/>
  <c r="BE11" i="3"/>
  <c r="BF11" i="3"/>
  <c r="BG11" i="3"/>
  <c r="BH11" i="3"/>
  <c r="BI11" i="3"/>
  <c r="BB12" i="3"/>
  <c r="BD12" i="3"/>
  <c r="BE12" i="3"/>
  <c r="BF12" i="3"/>
  <c r="BH12" i="3"/>
  <c r="BI12" i="3"/>
  <c r="BB13" i="3"/>
  <c r="BC13" i="3"/>
  <c r="BD13" i="3"/>
  <c r="BE13" i="3"/>
  <c r="BF13" i="3"/>
  <c r="BG13" i="3"/>
  <c r="BH13" i="3"/>
  <c r="BI13" i="3"/>
  <c r="BB14" i="3"/>
  <c r="BC14" i="3"/>
  <c r="BD14" i="3"/>
  <c r="BE14" i="3"/>
  <c r="BF14" i="3"/>
  <c r="BG14" i="3"/>
  <c r="BH14" i="3"/>
  <c r="BI14" i="3"/>
  <c r="BB15" i="3"/>
  <c r="BC15" i="3"/>
  <c r="BD15" i="3"/>
  <c r="BE15" i="3"/>
  <c r="BF15" i="3"/>
  <c r="BG15" i="3"/>
  <c r="BH15" i="3"/>
  <c r="BI15" i="3"/>
  <c r="BB16" i="3"/>
  <c r="BC16" i="3"/>
  <c r="BD16" i="3"/>
  <c r="BE16" i="3"/>
  <c r="BF16" i="3"/>
  <c r="BG16" i="3"/>
  <c r="BH16" i="3"/>
  <c r="BI16" i="3"/>
  <c r="BB17" i="3"/>
  <c r="BC17" i="3"/>
  <c r="BD17" i="3"/>
  <c r="BE17" i="3"/>
  <c r="BF17" i="3"/>
  <c r="BG17" i="3"/>
  <c r="BH17" i="3"/>
  <c r="BI17" i="3"/>
  <c r="BC18" i="3"/>
  <c r="BD18" i="3"/>
  <c r="BE18" i="3"/>
  <c r="BF18" i="3"/>
  <c r="BG18" i="3"/>
  <c r="BH18" i="3"/>
  <c r="BI18" i="3"/>
  <c r="BB19" i="3"/>
  <c r="BC19" i="3"/>
  <c r="BD19" i="3"/>
  <c r="BE19" i="3"/>
  <c r="BF19" i="3"/>
  <c r="BG19" i="3"/>
  <c r="BH19" i="3"/>
  <c r="BI19" i="3"/>
  <c r="BB20" i="3"/>
  <c r="BC20" i="3"/>
  <c r="BD20" i="3"/>
  <c r="BE20" i="3"/>
  <c r="BF20" i="3"/>
  <c r="BG20" i="3"/>
  <c r="BH20" i="3"/>
  <c r="BI20" i="3"/>
  <c r="BB21" i="3"/>
  <c r="BD21" i="3"/>
  <c r="BE21" i="3"/>
  <c r="BF21" i="3"/>
  <c r="BG21" i="3"/>
  <c r="BH21" i="3"/>
  <c r="BI21" i="3"/>
  <c r="BB22" i="3"/>
  <c r="BC22" i="3"/>
  <c r="BD22" i="3"/>
  <c r="BE22" i="3"/>
  <c r="BF22" i="3"/>
  <c r="BG22" i="3"/>
  <c r="BH22" i="3"/>
  <c r="BI22" i="3"/>
  <c r="BB23" i="3"/>
  <c r="BC23" i="3"/>
  <c r="BD23" i="3"/>
  <c r="BE23" i="3"/>
  <c r="BF23" i="3"/>
  <c r="BG23" i="3"/>
  <c r="BH23" i="3"/>
  <c r="BI23" i="3"/>
  <c r="BB24" i="3"/>
  <c r="BC24" i="3"/>
  <c r="BD24" i="3"/>
  <c r="BE24" i="3"/>
  <c r="BF24" i="3"/>
  <c r="BG24" i="3"/>
  <c r="BH24" i="3"/>
  <c r="BI24" i="3"/>
  <c r="BB25" i="3"/>
  <c r="BC25" i="3"/>
  <c r="BD25" i="3"/>
  <c r="BE25" i="3"/>
  <c r="BF25" i="3"/>
  <c r="BG25" i="3"/>
  <c r="BH25" i="3"/>
  <c r="BI25" i="3"/>
  <c r="BB26" i="3"/>
  <c r="BC26" i="3"/>
  <c r="BD26" i="3"/>
  <c r="BE26" i="3"/>
  <c r="BF26" i="3"/>
  <c r="BG26" i="3"/>
  <c r="BH26" i="3"/>
  <c r="BI26" i="3"/>
  <c r="BB27" i="3"/>
  <c r="BC27" i="3"/>
  <c r="BD27" i="3"/>
  <c r="BE27" i="3"/>
  <c r="BF27" i="3"/>
  <c r="BG27" i="3"/>
  <c r="BH27" i="3"/>
  <c r="BI27" i="3"/>
  <c r="BB28" i="3"/>
  <c r="BC28" i="3"/>
  <c r="BD28" i="3"/>
  <c r="BE28" i="3"/>
  <c r="BF28" i="3"/>
  <c r="BG28" i="3"/>
  <c r="BH28" i="3"/>
  <c r="BI28" i="3"/>
  <c r="BB29" i="3"/>
  <c r="BC29" i="3"/>
  <c r="BD29" i="3"/>
  <c r="BE29" i="3"/>
  <c r="BF29" i="3"/>
  <c r="BG29" i="3"/>
  <c r="BH29" i="3"/>
  <c r="BI29" i="3"/>
  <c r="BC30" i="3"/>
  <c r="BD30" i="3"/>
  <c r="BE30" i="3"/>
  <c r="BF30" i="3"/>
  <c r="BG30" i="3"/>
  <c r="BH30" i="3"/>
  <c r="BI30" i="3"/>
  <c r="BB31" i="3"/>
  <c r="BC31" i="3"/>
  <c r="BD31" i="3"/>
  <c r="BE31" i="3"/>
  <c r="BF31" i="3"/>
  <c r="BG31" i="3"/>
  <c r="BH31" i="3"/>
  <c r="BI31" i="3"/>
  <c r="BB32" i="3"/>
  <c r="BC32" i="3"/>
  <c r="BD32" i="3"/>
  <c r="BE32" i="3"/>
  <c r="BF32" i="3"/>
  <c r="BG32" i="3"/>
  <c r="BH32" i="3"/>
  <c r="BI32" i="3"/>
  <c r="BB33" i="3"/>
  <c r="BC33" i="3"/>
  <c r="BE33" i="3"/>
  <c r="BF33" i="3"/>
  <c r="BG33" i="3"/>
  <c r="BH33" i="3"/>
  <c r="BI33" i="3"/>
  <c r="BB34" i="3"/>
  <c r="BC34" i="3"/>
  <c r="BD34" i="3"/>
  <c r="BE34" i="3"/>
  <c r="BF34" i="3"/>
  <c r="BG34" i="3"/>
  <c r="BH34" i="3"/>
  <c r="BI34" i="3"/>
  <c r="BB35" i="3"/>
  <c r="BC35" i="3"/>
  <c r="BE35" i="3"/>
  <c r="BF35" i="3"/>
  <c r="BG35" i="3"/>
  <c r="BH35" i="3"/>
  <c r="BI35" i="3"/>
  <c r="BB36" i="3"/>
  <c r="BC36" i="3"/>
  <c r="BD36" i="3"/>
  <c r="BE36" i="3"/>
  <c r="BF36" i="3"/>
  <c r="BG36" i="3"/>
  <c r="BH36" i="3"/>
  <c r="BI36" i="3"/>
  <c r="BB37" i="3"/>
  <c r="BC37" i="3"/>
  <c r="BD37" i="3"/>
  <c r="BE37" i="3"/>
  <c r="BF37" i="3"/>
  <c r="BG37" i="3"/>
  <c r="BH37" i="3"/>
  <c r="BI37" i="3"/>
  <c r="BC38" i="3"/>
  <c r="BD38" i="3"/>
  <c r="BE38" i="3"/>
  <c r="BF38" i="3"/>
  <c r="BG38" i="3"/>
  <c r="BH38" i="3"/>
  <c r="BI38" i="3"/>
  <c r="BC39" i="3"/>
  <c r="BD39" i="3"/>
  <c r="BE39" i="3"/>
  <c r="BF39" i="3"/>
  <c r="BG39" i="3"/>
  <c r="BH39" i="3"/>
  <c r="BI39" i="3"/>
  <c r="BB40" i="3"/>
  <c r="BD40" i="3"/>
  <c r="BE40" i="3"/>
  <c r="BF40" i="3"/>
  <c r="BG40" i="3"/>
  <c r="BH40" i="3"/>
  <c r="BI40" i="3"/>
  <c r="BB41" i="3"/>
  <c r="BC41" i="3"/>
  <c r="BE41" i="3"/>
  <c r="BF41" i="3"/>
  <c r="BG41" i="3"/>
  <c r="BH41" i="3"/>
  <c r="BI41" i="3"/>
  <c r="BB42" i="3"/>
  <c r="BC42" i="3"/>
  <c r="BD42" i="3"/>
  <c r="BE42" i="3"/>
  <c r="BF42" i="3"/>
  <c r="BG42" i="3"/>
  <c r="BH42" i="3"/>
  <c r="BI42" i="3"/>
  <c r="BB43" i="3"/>
  <c r="BC43" i="3"/>
  <c r="BD43" i="3"/>
  <c r="BE43" i="3"/>
  <c r="BF43" i="3"/>
  <c r="BG43" i="3"/>
  <c r="BH43" i="3"/>
  <c r="BI43" i="3"/>
  <c r="BB44" i="3"/>
  <c r="BC44" i="3"/>
  <c r="BE44" i="3"/>
  <c r="BF44" i="3"/>
  <c r="BG44" i="3"/>
  <c r="BH44" i="3"/>
  <c r="BI44" i="3"/>
  <c r="BB45" i="3"/>
  <c r="BC45" i="3"/>
  <c r="BE45" i="3"/>
  <c r="BF45" i="3"/>
  <c r="BG45" i="3"/>
  <c r="BH45" i="3"/>
  <c r="BI45" i="3"/>
  <c r="BB46" i="3"/>
  <c r="BC46" i="3"/>
  <c r="BF46" i="3"/>
  <c r="BG46" i="3"/>
  <c r="BH46" i="3"/>
  <c r="BI46" i="3"/>
  <c r="BB47" i="3"/>
  <c r="BC47" i="3"/>
  <c r="BD47" i="3"/>
  <c r="BE47" i="3"/>
  <c r="BF47" i="3"/>
  <c r="BG47" i="3"/>
  <c r="BH47" i="3"/>
  <c r="BI47" i="3"/>
  <c r="BB48" i="3"/>
  <c r="BD48" i="3"/>
  <c r="BE48" i="3"/>
  <c r="BF48" i="3"/>
  <c r="BG48" i="3"/>
  <c r="BH48" i="3"/>
  <c r="BI48" i="3"/>
  <c r="BB49" i="3"/>
  <c r="BC49" i="3"/>
  <c r="BD49" i="3"/>
  <c r="BE49" i="3"/>
  <c r="BF49" i="3"/>
  <c r="BG49" i="3"/>
  <c r="BH49" i="3"/>
  <c r="BI49" i="3"/>
  <c r="BB50" i="3"/>
  <c r="BC50" i="3"/>
  <c r="BD50" i="3"/>
  <c r="BE50" i="3"/>
  <c r="BF50" i="3"/>
  <c r="BG50" i="3"/>
  <c r="BH50" i="3"/>
  <c r="BI50" i="3"/>
  <c r="BC51" i="3"/>
  <c r="BD51" i="3"/>
  <c r="BE51" i="3"/>
  <c r="BF51" i="3"/>
  <c r="BG51" i="3"/>
  <c r="BH51" i="3"/>
  <c r="BI51" i="3"/>
  <c r="BC52" i="3"/>
  <c r="BD52" i="3"/>
  <c r="BE52" i="3"/>
  <c r="BF52" i="3"/>
  <c r="BG52" i="3"/>
  <c r="BH52" i="3"/>
  <c r="BI52" i="3"/>
  <c r="BB53" i="3"/>
  <c r="BC53" i="3"/>
  <c r="BD53" i="3"/>
  <c r="BF53" i="3"/>
  <c r="BG53" i="3"/>
  <c r="BH53" i="3"/>
  <c r="BI53" i="3"/>
  <c r="BB54" i="3"/>
  <c r="BD54" i="3"/>
  <c r="BE54" i="3"/>
  <c r="BF54" i="3"/>
  <c r="BG54" i="3"/>
  <c r="BH54" i="3"/>
  <c r="BI54" i="3"/>
  <c r="BB55" i="3"/>
  <c r="BD55" i="3"/>
  <c r="BE55" i="3"/>
  <c r="BF55" i="3"/>
  <c r="BG55" i="3"/>
  <c r="BH55" i="3"/>
  <c r="BI55" i="3"/>
  <c r="BD56" i="3"/>
  <c r="BE56" i="3"/>
  <c r="BF56" i="3"/>
  <c r="BG56" i="3"/>
  <c r="BH56" i="3"/>
  <c r="BI56" i="3"/>
  <c r="BB57" i="3"/>
  <c r="BC57" i="3"/>
  <c r="BD57" i="3"/>
  <c r="BE57" i="3"/>
  <c r="BF57" i="3"/>
  <c r="BG57" i="3"/>
  <c r="BH57" i="3"/>
  <c r="BI57" i="3"/>
  <c r="BB58" i="3"/>
  <c r="BC58" i="3"/>
  <c r="BD58" i="3"/>
  <c r="BE58" i="3"/>
  <c r="BF58" i="3"/>
  <c r="BG58" i="3"/>
  <c r="BH58" i="3"/>
  <c r="BI58" i="3"/>
  <c r="BB59" i="3"/>
  <c r="BC59" i="3"/>
  <c r="BD59" i="3"/>
  <c r="BE59" i="3"/>
  <c r="BF59" i="3"/>
  <c r="BG59" i="3"/>
  <c r="BH59" i="3"/>
  <c r="BI59" i="3"/>
  <c r="BD60" i="3"/>
  <c r="BE60" i="3"/>
  <c r="BF60" i="3"/>
  <c r="BG60" i="3"/>
  <c r="BH60" i="3"/>
  <c r="BI60" i="3"/>
  <c r="BB61" i="3"/>
  <c r="BC61" i="3"/>
  <c r="BD61" i="3"/>
  <c r="BE61" i="3"/>
  <c r="BF61" i="3"/>
  <c r="BG61" i="3"/>
  <c r="BH61" i="3"/>
  <c r="BI61" i="3"/>
  <c r="BB62" i="3"/>
  <c r="BC62" i="3"/>
  <c r="BD62" i="3"/>
  <c r="BE62" i="3"/>
  <c r="BF62" i="3"/>
  <c r="BG62" i="3"/>
  <c r="BH62" i="3"/>
  <c r="BI62" i="3"/>
  <c r="BB63" i="3"/>
  <c r="BD63" i="3"/>
  <c r="BE63" i="3"/>
  <c r="BF63" i="3"/>
  <c r="BG63" i="3"/>
  <c r="BH63" i="3"/>
  <c r="BI63" i="3"/>
  <c r="BB64" i="3"/>
  <c r="BC64" i="3"/>
  <c r="BD64" i="3"/>
  <c r="BE64" i="3"/>
  <c r="BF64" i="3"/>
  <c r="BG64" i="3"/>
  <c r="BH64" i="3"/>
  <c r="BI64" i="3"/>
  <c r="BB65" i="3"/>
  <c r="BC65" i="3"/>
  <c r="BD65" i="3"/>
  <c r="BE65" i="3"/>
  <c r="BF65" i="3"/>
  <c r="BG65" i="3"/>
  <c r="BH65" i="3"/>
  <c r="BI65" i="3"/>
  <c r="BC66" i="3"/>
  <c r="BD66" i="3"/>
  <c r="BE66" i="3"/>
  <c r="BF66" i="3"/>
  <c r="BG66" i="3"/>
  <c r="BH66" i="3"/>
  <c r="BI66" i="3"/>
  <c r="BC67" i="3"/>
  <c r="BD67" i="3"/>
  <c r="BE67" i="3"/>
  <c r="BF67" i="3"/>
  <c r="BG67" i="3"/>
  <c r="BH67" i="3"/>
  <c r="BI67" i="3"/>
  <c r="BD68" i="3"/>
  <c r="BE68" i="3"/>
  <c r="BF68" i="3"/>
  <c r="BG68" i="3"/>
  <c r="BH68" i="3"/>
  <c r="BI68" i="3"/>
  <c r="BB69" i="3"/>
  <c r="BC69" i="3"/>
  <c r="BD69" i="3"/>
  <c r="BF69" i="3"/>
  <c r="BG69" i="3"/>
  <c r="BH69" i="3"/>
  <c r="BI69" i="3"/>
  <c r="BB70" i="3"/>
  <c r="BC70" i="3"/>
  <c r="BD70" i="3"/>
  <c r="BE70" i="3"/>
  <c r="BF70" i="3"/>
  <c r="BG70" i="3"/>
  <c r="BH70" i="3"/>
  <c r="BI70" i="3"/>
  <c r="BB71" i="3"/>
  <c r="BC71" i="3"/>
  <c r="BD71" i="3"/>
  <c r="BE71" i="3"/>
  <c r="BF71" i="3"/>
  <c r="BG71" i="3"/>
  <c r="BH71" i="3"/>
  <c r="BI71" i="3"/>
  <c r="BB72" i="3"/>
  <c r="BC72" i="3"/>
  <c r="BD72" i="3"/>
  <c r="BE72" i="3"/>
  <c r="BF72" i="3"/>
  <c r="BG72" i="3"/>
  <c r="BH72" i="3"/>
  <c r="BI72" i="3"/>
  <c r="BB73" i="3"/>
  <c r="BC73" i="3"/>
  <c r="BD73" i="3"/>
  <c r="BE73" i="3"/>
  <c r="BF73" i="3"/>
  <c r="BG73" i="3"/>
  <c r="BH73" i="3"/>
  <c r="BI73" i="3"/>
  <c r="BB74" i="3"/>
  <c r="BC74" i="3"/>
  <c r="BD74" i="3"/>
  <c r="BE74" i="3"/>
  <c r="BF74" i="3"/>
  <c r="BG74" i="3"/>
  <c r="BH74" i="3"/>
  <c r="BI74" i="3"/>
  <c r="BB75" i="3"/>
  <c r="BD75" i="3"/>
  <c r="BE75" i="3"/>
  <c r="BF75" i="3"/>
  <c r="BG75" i="3"/>
  <c r="BH75" i="3"/>
  <c r="BI75" i="3"/>
  <c r="BC76" i="3"/>
  <c r="BD76" i="3"/>
  <c r="BE76" i="3"/>
  <c r="BF76" i="3"/>
  <c r="BG76" i="3"/>
  <c r="BH76" i="3"/>
  <c r="BI76" i="3"/>
  <c r="BB77" i="3"/>
  <c r="BD77" i="3"/>
  <c r="BE77" i="3"/>
  <c r="BF77" i="3"/>
  <c r="BG77" i="3"/>
  <c r="BH77" i="3"/>
  <c r="BI77" i="3"/>
  <c r="BB78" i="3"/>
  <c r="BC78" i="3"/>
  <c r="BD78" i="3"/>
  <c r="BE78" i="3"/>
  <c r="BF78" i="3"/>
  <c r="BG78" i="3"/>
  <c r="BH78" i="3"/>
  <c r="BI78" i="3"/>
  <c r="BB79" i="3"/>
  <c r="BC79" i="3"/>
  <c r="BD79" i="3"/>
  <c r="BE79" i="3"/>
  <c r="BF79" i="3"/>
  <c r="BG79" i="3"/>
  <c r="BH79" i="3"/>
  <c r="BI79" i="3"/>
  <c r="BB80" i="3"/>
  <c r="BC80" i="3"/>
  <c r="BD80" i="3"/>
  <c r="BE80" i="3"/>
  <c r="BF80" i="3"/>
  <c r="BG80" i="3"/>
  <c r="BH80" i="3"/>
  <c r="BI80" i="3"/>
  <c r="BB81" i="3"/>
  <c r="BC81" i="3"/>
  <c r="BD81" i="3"/>
  <c r="BE81" i="3"/>
  <c r="BF81" i="3"/>
  <c r="BG81" i="3"/>
  <c r="BH81" i="3"/>
  <c r="BI81" i="3"/>
  <c r="BB82" i="3"/>
  <c r="BC82" i="3"/>
  <c r="BD82" i="3"/>
  <c r="BE82" i="3"/>
  <c r="BF82" i="3"/>
  <c r="BG82" i="3"/>
  <c r="BH82" i="3"/>
  <c r="BI82" i="3"/>
  <c r="BB83" i="3"/>
  <c r="BC83" i="3"/>
  <c r="BD83" i="3"/>
  <c r="BF83" i="3"/>
  <c r="BG83" i="3"/>
  <c r="BH83" i="3"/>
  <c r="BI83" i="3"/>
  <c r="BC84" i="3"/>
  <c r="BD84" i="3"/>
  <c r="BE84" i="3"/>
  <c r="BF84" i="3"/>
  <c r="BG84" i="3"/>
  <c r="BH84" i="3"/>
  <c r="BI84" i="3"/>
  <c r="BC85" i="3"/>
  <c r="BD85" i="3"/>
  <c r="BE85" i="3"/>
  <c r="BF85" i="3"/>
  <c r="BG85" i="3"/>
  <c r="BH85" i="3"/>
  <c r="BI85" i="3"/>
  <c r="BB86" i="3"/>
  <c r="BC86" i="3"/>
  <c r="BD86" i="3"/>
  <c r="BE86" i="3"/>
  <c r="BF86" i="3"/>
  <c r="BG86" i="3"/>
  <c r="BH86" i="3"/>
  <c r="BI86" i="3"/>
  <c r="BB87" i="3"/>
  <c r="BC87" i="3"/>
  <c r="BD87" i="3"/>
  <c r="BF87" i="3"/>
  <c r="BG87" i="3"/>
  <c r="BH87" i="3"/>
  <c r="BI87" i="3"/>
  <c r="BB88" i="3"/>
  <c r="BC88" i="3"/>
  <c r="BE88" i="3"/>
  <c r="BF88" i="3"/>
  <c r="BG88" i="3"/>
  <c r="BH88" i="3"/>
  <c r="BI88" i="3"/>
  <c r="BB89" i="3"/>
  <c r="BC89" i="3"/>
  <c r="BD89" i="3"/>
  <c r="BE89" i="3"/>
  <c r="BF89" i="3"/>
  <c r="BG89" i="3"/>
  <c r="BH89" i="3"/>
  <c r="BI89" i="3"/>
  <c r="BB90" i="3"/>
  <c r="BC90" i="3"/>
  <c r="BD90" i="3"/>
  <c r="BE90" i="3"/>
  <c r="BF90" i="3"/>
  <c r="BG90" i="3"/>
  <c r="BH90" i="3"/>
  <c r="BI90" i="3"/>
  <c r="BC91" i="3"/>
  <c r="BD91" i="3"/>
  <c r="BE91" i="3"/>
  <c r="BF91" i="3"/>
  <c r="BG91" i="3"/>
  <c r="BH91" i="3"/>
  <c r="BI91" i="3"/>
  <c r="BB92" i="3"/>
  <c r="BC92" i="3"/>
  <c r="BD92" i="3"/>
  <c r="BF92" i="3"/>
  <c r="BG92" i="3"/>
  <c r="BH92" i="3"/>
  <c r="BI92" i="3"/>
  <c r="BB93" i="3"/>
  <c r="BC93" i="3"/>
  <c r="BD93" i="3"/>
  <c r="BF93" i="3"/>
  <c r="BG93" i="3"/>
  <c r="BH93" i="3"/>
  <c r="BI93" i="3"/>
  <c r="BB94" i="3"/>
  <c r="BC94" i="3"/>
  <c r="BD94" i="3"/>
  <c r="BE94" i="3"/>
  <c r="BF94" i="3"/>
  <c r="BG94" i="3"/>
  <c r="BH94" i="3"/>
  <c r="BI94" i="3"/>
  <c r="BB95" i="3"/>
  <c r="BC95" i="3"/>
  <c r="BD95" i="3"/>
  <c r="BE95" i="3"/>
  <c r="BF95" i="3"/>
  <c r="BG95" i="3"/>
  <c r="BH95" i="3"/>
  <c r="BI95" i="3"/>
  <c r="BB96" i="3"/>
  <c r="BC96" i="3"/>
  <c r="BD96" i="3"/>
  <c r="BE96" i="3"/>
  <c r="BF96" i="3"/>
  <c r="BG96" i="3"/>
  <c r="BH96" i="3"/>
  <c r="BI96" i="3"/>
  <c r="BB97" i="3"/>
  <c r="BD97" i="3"/>
  <c r="BE97" i="3"/>
  <c r="BF97" i="3"/>
  <c r="BG97" i="3"/>
  <c r="BH97" i="3"/>
  <c r="BI97" i="3"/>
  <c r="BB98" i="3"/>
  <c r="BD98" i="3"/>
  <c r="BE98" i="3"/>
  <c r="BF98" i="3"/>
  <c r="BG98" i="3"/>
  <c r="BH98" i="3"/>
  <c r="BI98" i="3"/>
  <c r="BB99" i="3"/>
  <c r="BD99" i="3"/>
  <c r="BE99" i="3"/>
  <c r="BF99" i="3"/>
  <c r="BG99" i="3"/>
  <c r="BH99" i="3"/>
  <c r="BI99" i="3"/>
  <c r="BB100" i="3"/>
  <c r="BE100" i="3"/>
  <c r="BF100" i="3"/>
  <c r="BG100" i="3"/>
  <c r="BH100" i="3"/>
  <c r="BI100" i="3"/>
  <c r="BD101" i="3"/>
  <c r="BE101" i="3"/>
  <c r="BF101" i="3"/>
  <c r="BG101" i="3"/>
  <c r="BH101" i="3"/>
  <c r="BI101" i="3"/>
  <c r="BB102" i="3"/>
  <c r="BC102" i="3"/>
  <c r="BD102" i="3"/>
  <c r="BE102" i="3"/>
  <c r="BF102" i="3"/>
  <c r="BG102" i="3"/>
  <c r="BH102" i="3"/>
  <c r="BI102" i="3"/>
  <c r="BB103" i="3"/>
  <c r="BD103" i="3"/>
  <c r="BE103" i="3"/>
  <c r="BF103" i="3"/>
  <c r="BG103" i="3"/>
  <c r="BH103" i="3"/>
  <c r="BI103" i="3"/>
  <c r="BB104" i="3"/>
  <c r="BD104" i="3"/>
  <c r="BE104" i="3"/>
  <c r="BF104" i="3"/>
  <c r="BG104" i="3"/>
  <c r="BH104" i="3"/>
  <c r="BI104" i="3"/>
  <c r="BB105" i="3"/>
  <c r="BC105" i="3"/>
  <c r="BD105" i="3"/>
  <c r="BE105" i="3"/>
  <c r="BF105" i="3"/>
  <c r="BG105" i="3"/>
  <c r="BH105" i="3"/>
  <c r="BI105" i="3"/>
  <c r="BB106" i="3"/>
  <c r="BC106" i="3"/>
  <c r="BD106" i="3"/>
  <c r="BE106" i="3"/>
  <c r="BF106" i="3"/>
  <c r="BG106" i="3"/>
  <c r="BH106" i="3"/>
  <c r="BI106" i="3"/>
  <c r="BB107" i="3"/>
  <c r="BD107" i="3"/>
  <c r="BE107" i="3"/>
  <c r="BF107" i="3"/>
  <c r="BG107" i="3"/>
  <c r="BH107" i="3"/>
  <c r="BI107" i="3"/>
  <c r="BB108" i="3"/>
  <c r="BC108" i="3"/>
  <c r="BD108" i="3"/>
  <c r="BE108" i="3"/>
  <c r="BF108" i="3"/>
  <c r="BG108" i="3"/>
  <c r="BH108" i="3"/>
  <c r="BI108" i="3"/>
  <c r="BB109" i="3"/>
  <c r="BC109" i="3"/>
  <c r="BD109" i="3"/>
  <c r="BE109" i="3"/>
  <c r="BF109" i="3"/>
  <c r="BG109" i="3"/>
  <c r="BH109" i="3"/>
  <c r="BI109" i="3"/>
  <c r="BB110" i="3"/>
  <c r="BC110" i="3"/>
  <c r="BD110" i="3"/>
  <c r="BG110" i="3"/>
  <c r="BH110" i="3"/>
  <c r="BI110" i="3"/>
  <c r="BB111" i="3"/>
  <c r="BC111" i="3"/>
  <c r="BD111" i="3"/>
  <c r="BE111" i="3"/>
  <c r="BF111" i="3"/>
  <c r="BG111" i="3"/>
  <c r="BH111" i="3"/>
  <c r="BI111" i="3"/>
  <c r="BB112" i="3"/>
  <c r="BC112" i="3"/>
  <c r="BD112" i="3"/>
  <c r="BE112" i="3"/>
  <c r="BF112" i="3"/>
  <c r="BG112" i="3"/>
  <c r="BH112" i="3"/>
  <c r="BI112" i="3"/>
  <c r="BB113" i="3"/>
  <c r="BC113" i="3"/>
  <c r="BD113" i="3"/>
  <c r="BE113" i="3"/>
  <c r="BF113" i="3"/>
  <c r="BG113" i="3"/>
  <c r="BH113" i="3"/>
  <c r="BI113" i="3"/>
  <c r="BB114" i="3"/>
  <c r="BC114" i="3"/>
  <c r="BD114" i="3"/>
  <c r="BE114" i="3"/>
  <c r="BF114" i="3"/>
  <c r="BG114" i="3"/>
  <c r="BH114" i="3"/>
  <c r="BI114" i="3"/>
  <c r="BB115" i="3"/>
  <c r="BC115" i="3"/>
  <c r="BD115" i="3"/>
  <c r="BE115" i="3"/>
  <c r="BF115" i="3"/>
  <c r="BG115" i="3"/>
  <c r="BH115" i="3"/>
  <c r="BI115" i="3"/>
  <c r="BB116" i="3"/>
  <c r="BD116" i="3"/>
  <c r="BE116" i="3"/>
  <c r="BF116" i="3"/>
  <c r="BG116" i="3"/>
  <c r="BH116" i="3"/>
  <c r="BI116" i="3"/>
  <c r="BB117" i="3"/>
  <c r="BC117" i="3"/>
  <c r="BD117" i="3"/>
  <c r="BE117" i="3"/>
  <c r="BF117" i="3"/>
  <c r="BG117" i="3"/>
  <c r="BH117" i="3"/>
  <c r="BI117" i="3"/>
  <c r="BB118" i="3"/>
  <c r="BC118" i="3"/>
  <c r="BD118" i="3"/>
  <c r="BE118" i="3"/>
  <c r="BF118" i="3"/>
  <c r="BG118" i="3"/>
  <c r="BH118" i="3"/>
  <c r="BI118" i="3"/>
  <c r="BB119" i="3"/>
  <c r="BC119" i="3"/>
  <c r="BD119" i="3"/>
  <c r="BE119" i="3"/>
  <c r="BF119" i="3"/>
  <c r="BG119" i="3"/>
  <c r="BH119" i="3"/>
  <c r="BI119" i="3"/>
  <c r="BB120" i="3"/>
  <c r="BC120" i="3"/>
  <c r="BD120" i="3"/>
  <c r="BE120" i="3"/>
  <c r="BF120" i="3"/>
  <c r="BG120" i="3"/>
  <c r="BH120" i="3"/>
  <c r="BI120" i="3"/>
  <c r="BC121" i="3"/>
  <c r="BD121" i="3"/>
  <c r="BE121" i="3"/>
  <c r="BF121" i="3"/>
  <c r="BG121" i="3"/>
  <c r="BH121" i="3"/>
  <c r="BI121" i="3"/>
  <c r="BB122" i="3"/>
  <c r="BD122" i="3"/>
  <c r="BE122" i="3"/>
  <c r="BF122" i="3"/>
  <c r="BG122" i="3"/>
  <c r="BH122" i="3"/>
  <c r="BI122" i="3"/>
  <c r="BC123" i="3"/>
  <c r="BD123" i="3"/>
  <c r="BE123" i="3"/>
  <c r="BF123" i="3"/>
  <c r="BG123" i="3"/>
  <c r="BH123" i="3"/>
  <c r="BI123" i="3"/>
  <c r="BC124" i="3"/>
  <c r="BD124" i="3"/>
  <c r="BE124" i="3"/>
  <c r="BF124" i="3"/>
  <c r="BG124" i="3"/>
  <c r="BH124" i="3"/>
  <c r="BI124" i="3"/>
  <c r="BB125" i="3"/>
  <c r="BC125" i="3"/>
  <c r="BD125" i="3"/>
  <c r="BE125" i="3"/>
  <c r="BF125" i="3"/>
  <c r="BG125" i="3"/>
  <c r="BH125" i="3"/>
  <c r="BI125" i="3"/>
  <c r="BB126" i="3"/>
  <c r="BC126" i="3"/>
  <c r="BD126" i="3"/>
  <c r="BE126" i="3"/>
  <c r="BF126" i="3"/>
  <c r="BG126" i="3"/>
  <c r="BH126" i="3"/>
  <c r="BI126" i="3"/>
  <c r="BB127" i="3"/>
  <c r="BD127" i="3"/>
  <c r="BF127" i="3"/>
  <c r="BG127" i="3"/>
  <c r="BH127" i="3"/>
  <c r="BI127" i="3"/>
  <c r="BB128" i="3"/>
  <c r="BC128" i="3"/>
  <c r="BD128" i="3"/>
  <c r="BE128" i="3"/>
  <c r="BF128" i="3"/>
  <c r="BG128" i="3"/>
  <c r="BH128" i="3"/>
  <c r="BI128" i="3"/>
  <c r="BB129" i="3"/>
  <c r="BC129" i="3"/>
  <c r="BD129" i="3"/>
  <c r="BF129" i="3"/>
  <c r="BG129" i="3"/>
  <c r="BH129" i="3"/>
  <c r="BI129" i="3"/>
  <c r="BB130" i="3"/>
  <c r="BC130" i="3"/>
  <c r="BD130" i="3"/>
  <c r="BE130" i="3"/>
  <c r="BF130" i="3"/>
  <c r="BG130" i="3"/>
  <c r="BH130" i="3"/>
  <c r="BI130" i="3"/>
  <c r="BB131" i="3"/>
  <c r="BC131" i="3"/>
  <c r="BD131" i="3"/>
  <c r="BE131" i="3"/>
  <c r="BF131" i="3"/>
  <c r="BG131" i="3"/>
  <c r="BH131" i="3"/>
  <c r="BI131" i="3"/>
  <c r="BB132" i="3"/>
  <c r="BC132" i="3"/>
  <c r="BD132" i="3"/>
  <c r="BE132" i="3"/>
  <c r="BF132" i="3"/>
  <c r="BG132" i="3"/>
  <c r="BH132" i="3"/>
  <c r="BI132" i="3"/>
  <c r="BB133" i="3"/>
  <c r="BC133" i="3"/>
  <c r="BD133" i="3"/>
  <c r="BE133" i="3"/>
  <c r="BF133" i="3"/>
  <c r="BG133" i="3"/>
  <c r="BH133" i="3"/>
  <c r="BI133" i="3"/>
  <c r="BB134" i="3"/>
  <c r="BD134" i="3"/>
  <c r="BE134" i="3"/>
  <c r="BF134" i="3"/>
  <c r="BG134" i="3"/>
  <c r="BH134" i="3"/>
  <c r="BI134" i="3"/>
  <c r="BC135" i="3"/>
  <c r="BD135" i="3"/>
  <c r="BE135" i="3"/>
  <c r="BF135" i="3"/>
  <c r="BG135" i="3"/>
  <c r="BH135" i="3"/>
  <c r="BI135" i="3"/>
  <c r="BB136" i="3"/>
  <c r="BD136" i="3"/>
  <c r="BE136" i="3"/>
  <c r="BF136" i="3"/>
  <c r="BG136" i="3"/>
  <c r="BH136" i="3"/>
  <c r="BI136" i="3"/>
  <c r="BB137" i="3"/>
  <c r="BC137" i="3"/>
  <c r="BD137" i="3"/>
  <c r="BE137" i="3"/>
  <c r="BF137" i="3"/>
  <c r="BG137" i="3"/>
  <c r="BH137" i="3"/>
  <c r="BI137" i="3"/>
  <c r="BB138" i="3"/>
  <c r="BD138" i="3"/>
  <c r="BE138" i="3"/>
  <c r="BF138" i="3"/>
  <c r="BG138" i="3"/>
  <c r="BH138" i="3"/>
  <c r="BI138" i="3"/>
  <c r="BB139" i="3"/>
  <c r="BC139" i="3"/>
  <c r="BD139" i="3"/>
  <c r="BE139" i="3"/>
  <c r="BF139" i="3"/>
  <c r="BG139" i="3"/>
  <c r="BH139" i="3"/>
  <c r="BI139" i="3"/>
  <c r="BB140" i="3"/>
  <c r="BC140" i="3"/>
  <c r="BD140" i="3"/>
  <c r="BE140" i="3"/>
  <c r="BF140" i="3"/>
  <c r="BG140" i="3"/>
  <c r="BH140" i="3"/>
  <c r="BI140" i="3"/>
  <c r="BB141" i="3"/>
  <c r="BC141" i="3"/>
  <c r="BE141" i="3"/>
  <c r="BF141" i="3"/>
  <c r="BG141" i="3"/>
  <c r="BH141" i="3"/>
  <c r="BI141" i="3"/>
  <c r="BB142" i="3"/>
  <c r="BC142" i="3"/>
  <c r="BD142" i="3"/>
  <c r="BE142" i="3"/>
  <c r="BF142" i="3"/>
  <c r="BG142" i="3"/>
  <c r="BH142" i="3"/>
  <c r="BI142" i="3"/>
  <c r="BB143" i="3"/>
  <c r="BC143" i="3"/>
  <c r="BD143" i="3"/>
  <c r="BE143" i="3"/>
  <c r="BF143" i="3"/>
  <c r="BG143" i="3"/>
  <c r="BH143" i="3"/>
  <c r="BI143" i="3"/>
  <c r="BB144" i="3"/>
  <c r="BC144" i="3"/>
  <c r="BD144" i="3"/>
  <c r="BE144" i="3"/>
  <c r="BF144" i="3"/>
  <c r="BG144" i="3"/>
  <c r="BH144" i="3"/>
  <c r="BI144" i="3"/>
  <c r="BC145" i="3"/>
  <c r="BD145" i="3"/>
  <c r="BE145" i="3"/>
  <c r="BF145" i="3"/>
  <c r="BG145" i="3"/>
  <c r="BH145" i="3"/>
  <c r="BI145" i="3"/>
  <c r="BC146" i="3"/>
  <c r="BE146" i="3"/>
  <c r="BF146" i="3"/>
  <c r="BG146" i="3"/>
  <c r="BH146" i="3"/>
  <c r="BI146" i="3"/>
  <c r="BB147" i="3"/>
  <c r="BC147" i="3"/>
  <c r="BD147" i="3"/>
  <c r="BE147" i="3"/>
  <c r="BF147" i="3"/>
  <c r="BG147" i="3"/>
  <c r="BH147" i="3"/>
  <c r="BI147" i="3"/>
  <c r="BB148" i="3"/>
  <c r="BC148" i="3"/>
  <c r="BD148" i="3"/>
  <c r="BE148" i="3"/>
  <c r="BF148" i="3"/>
  <c r="BG148" i="3"/>
  <c r="BH148" i="3"/>
  <c r="BI148" i="3"/>
  <c r="BB149" i="3"/>
  <c r="BC149" i="3"/>
  <c r="BD149" i="3"/>
  <c r="BE149" i="3"/>
  <c r="BF149" i="3"/>
  <c r="BG149" i="3"/>
  <c r="BH149" i="3"/>
  <c r="BI149" i="3"/>
  <c r="BB150" i="3"/>
  <c r="BC150" i="3"/>
  <c r="BD150" i="3"/>
  <c r="BE150" i="3"/>
  <c r="BF150" i="3"/>
  <c r="BG150" i="3"/>
  <c r="BH150" i="3"/>
  <c r="BI150" i="3"/>
  <c r="BB151" i="3"/>
  <c r="BD151" i="3"/>
  <c r="BE151" i="3"/>
  <c r="BF151" i="3"/>
  <c r="BG151" i="3"/>
  <c r="BH151" i="3"/>
  <c r="BI151" i="3"/>
  <c r="BB152" i="3"/>
  <c r="BC152" i="3"/>
  <c r="BD152" i="3"/>
  <c r="BE152" i="3"/>
  <c r="BF152" i="3"/>
  <c r="BG152" i="3"/>
  <c r="BH152" i="3"/>
  <c r="BI152" i="3"/>
  <c r="BB153" i="3"/>
  <c r="BC153" i="3"/>
  <c r="BD153" i="3"/>
  <c r="BE153" i="3"/>
  <c r="BG153" i="3"/>
  <c r="BH153" i="3"/>
  <c r="BI153" i="3"/>
  <c r="BB154" i="3"/>
  <c r="BC154" i="3"/>
  <c r="BD154" i="3"/>
  <c r="BF154" i="3"/>
  <c r="BG154" i="3"/>
  <c r="BH154" i="3"/>
  <c r="BI154" i="3"/>
  <c r="BB155" i="3"/>
  <c r="BC155" i="3"/>
  <c r="BD155" i="3"/>
  <c r="BE155" i="3"/>
  <c r="BF155" i="3"/>
  <c r="BG155" i="3"/>
  <c r="BH155" i="3"/>
  <c r="BI155" i="3"/>
  <c r="BB156" i="3"/>
  <c r="BC156" i="3"/>
  <c r="BD156" i="3"/>
  <c r="BE156" i="3"/>
  <c r="BF156" i="3"/>
  <c r="BG156" i="3"/>
  <c r="BH156" i="3"/>
  <c r="BI156" i="3"/>
  <c r="BB157" i="3"/>
  <c r="BC157" i="3"/>
  <c r="BD157" i="3"/>
  <c r="BE157" i="3"/>
  <c r="BF157" i="3"/>
  <c r="BG157" i="3"/>
  <c r="BH157" i="3"/>
  <c r="BI157" i="3"/>
  <c r="BB158" i="3"/>
  <c r="BC158" i="3"/>
  <c r="BD158" i="3"/>
  <c r="BF158" i="3"/>
  <c r="BG158" i="3"/>
  <c r="BH158" i="3"/>
  <c r="BI158" i="3"/>
  <c r="BB159" i="3"/>
  <c r="BC159" i="3"/>
  <c r="BD159" i="3"/>
  <c r="BE159" i="3"/>
  <c r="BF159" i="3"/>
  <c r="BG159" i="3"/>
  <c r="BH159" i="3"/>
  <c r="BI159" i="3"/>
  <c r="BB160" i="3"/>
  <c r="BC160" i="3"/>
  <c r="BD160" i="3"/>
  <c r="BE160" i="3"/>
  <c r="BF160" i="3"/>
  <c r="BG160" i="3"/>
  <c r="BH160" i="3"/>
  <c r="BI160" i="3"/>
  <c r="BB161" i="3"/>
  <c r="BC161" i="3"/>
  <c r="BD161" i="3"/>
  <c r="BF161" i="3"/>
  <c r="BG161" i="3"/>
  <c r="BH161" i="3"/>
  <c r="BI161" i="3"/>
  <c r="BB162" i="3"/>
  <c r="BC162" i="3"/>
  <c r="BD162" i="3"/>
  <c r="BE162" i="3"/>
  <c r="BF162" i="3"/>
  <c r="BG162" i="3"/>
  <c r="BH162" i="3"/>
  <c r="BI162" i="3"/>
  <c r="BB163" i="3"/>
  <c r="BC163" i="3"/>
  <c r="BD163" i="3"/>
  <c r="BE163" i="3"/>
  <c r="BF163" i="3"/>
  <c r="BG163" i="3"/>
  <c r="BH163" i="3"/>
  <c r="BI163" i="3"/>
  <c r="BB164" i="3"/>
  <c r="BD164" i="3"/>
  <c r="BE164" i="3"/>
  <c r="BF164" i="3"/>
  <c r="BG164" i="3"/>
  <c r="BH164" i="3"/>
  <c r="BI164" i="3"/>
  <c r="BB165" i="3"/>
  <c r="BC165" i="3"/>
  <c r="BD165" i="3"/>
  <c r="BE165" i="3"/>
  <c r="BF165" i="3"/>
  <c r="BG165" i="3"/>
  <c r="BH165" i="3"/>
  <c r="BI165" i="3"/>
  <c r="BB166" i="3"/>
  <c r="BC166" i="3"/>
  <c r="BD166" i="3"/>
  <c r="BE166" i="3"/>
  <c r="BF166" i="3"/>
  <c r="BG166" i="3"/>
  <c r="BH166" i="3"/>
  <c r="BI166" i="3"/>
  <c r="BB167" i="3"/>
  <c r="BC167" i="3"/>
  <c r="BD167" i="3"/>
  <c r="BE167" i="3"/>
  <c r="BF167" i="3"/>
  <c r="BG167" i="3"/>
  <c r="BH167" i="3"/>
  <c r="BI167" i="3"/>
  <c r="BD168" i="3"/>
  <c r="BE168" i="3"/>
  <c r="BF168" i="3"/>
  <c r="BG168" i="3"/>
  <c r="BH168" i="3"/>
  <c r="BI168" i="3"/>
  <c r="BC169" i="3"/>
  <c r="BD169" i="3"/>
  <c r="BE169" i="3"/>
  <c r="BF169" i="3"/>
  <c r="BG169" i="3"/>
  <c r="BH169" i="3"/>
  <c r="BI169" i="3"/>
  <c r="BC170" i="3"/>
  <c r="BD170" i="3"/>
  <c r="BE170" i="3"/>
  <c r="BG170" i="3"/>
  <c r="BH170" i="3"/>
  <c r="BI170" i="3"/>
  <c r="BB171" i="3"/>
  <c r="BD171" i="3"/>
  <c r="BE171" i="3"/>
  <c r="BF171" i="3"/>
  <c r="BG171" i="3"/>
  <c r="BH171" i="3"/>
  <c r="BI171" i="3"/>
  <c r="BC172" i="3"/>
  <c r="BD172" i="3"/>
  <c r="BE172" i="3"/>
  <c r="BF172" i="3"/>
  <c r="BG172" i="3"/>
  <c r="BH172" i="3"/>
  <c r="BI172" i="3"/>
  <c r="BB173" i="3"/>
  <c r="BC173" i="3"/>
  <c r="BD173" i="3"/>
  <c r="BF173" i="3"/>
  <c r="BG173" i="3"/>
  <c r="BH173" i="3"/>
  <c r="BI173" i="3"/>
  <c r="BB174" i="3"/>
  <c r="BC174" i="3"/>
  <c r="BD174" i="3"/>
  <c r="BE174" i="3"/>
  <c r="BF174" i="3"/>
  <c r="BG174" i="3"/>
  <c r="BH174" i="3"/>
  <c r="BI174" i="3"/>
  <c r="BB175" i="3"/>
  <c r="BC175" i="3"/>
  <c r="BD175" i="3"/>
  <c r="BE175" i="3"/>
  <c r="BG175" i="3"/>
  <c r="BH175" i="3"/>
  <c r="BI175" i="3"/>
  <c r="BB176" i="3"/>
  <c r="BD176" i="3"/>
  <c r="BE176" i="3"/>
  <c r="BF176" i="3"/>
  <c r="BG176" i="3"/>
  <c r="BH176" i="3"/>
  <c r="BI176" i="3"/>
  <c r="BB177" i="3"/>
  <c r="BC177" i="3"/>
  <c r="BD177" i="3"/>
  <c r="BE177" i="3"/>
  <c r="BF177" i="3"/>
  <c r="BG177" i="3"/>
  <c r="BH177" i="3"/>
  <c r="BI177" i="3"/>
  <c r="BB178" i="3"/>
  <c r="BC178" i="3"/>
  <c r="BD178" i="3"/>
  <c r="BE178" i="3"/>
  <c r="BF178" i="3"/>
  <c r="BG178" i="3"/>
  <c r="BH178" i="3"/>
  <c r="BI178" i="3"/>
  <c r="BB179" i="3"/>
  <c r="BC179" i="3"/>
  <c r="BD179" i="3"/>
  <c r="BF179" i="3"/>
  <c r="BG179" i="3"/>
  <c r="BH179" i="3"/>
  <c r="BI179" i="3"/>
  <c r="BB180" i="3"/>
  <c r="BC180" i="3"/>
  <c r="BD180" i="3"/>
  <c r="BE180" i="3"/>
  <c r="BF180" i="3"/>
  <c r="BG180" i="3"/>
  <c r="BH180" i="3"/>
  <c r="BI180" i="3"/>
  <c r="BB181" i="3"/>
  <c r="BD181" i="3"/>
  <c r="BE181" i="3"/>
  <c r="BF181" i="3"/>
  <c r="BG181" i="3"/>
  <c r="BH181" i="3"/>
  <c r="BI181" i="3"/>
  <c r="BB182" i="3"/>
  <c r="BD182" i="3"/>
  <c r="BE182" i="3"/>
  <c r="BF182" i="3"/>
  <c r="BG182" i="3"/>
  <c r="BH182" i="3"/>
  <c r="BI182" i="3"/>
  <c r="BB183" i="3"/>
  <c r="BC183" i="3"/>
  <c r="BE183" i="3"/>
  <c r="BF183" i="3"/>
  <c r="BG183" i="3"/>
  <c r="BH183" i="3"/>
  <c r="BI183" i="3"/>
  <c r="BB184" i="3"/>
  <c r="BC184" i="3"/>
  <c r="BD184" i="3"/>
  <c r="BE184" i="3"/>
  <c r="BF184" i="3"/>
  <c r="BG184" i="3"/>
  <c r="BH184" i="3"/>
  <c r="BI184" i="3"/>
  <c r="BB185" i="3"/>
  <c r="BC185" i="3"/>
  <c r="BD185" i="3"/>
  <c r="BF185" i="3"/>
  <c r="BG185" i="3"/>
  <c r="BH185" i="3"/>
  <c r="BI185" i="3"/>
  <c r="BB186" i="3"/>
  <c r="BD186" i="3"/>
  <c r="BE186" i="3"/>
  <c r="BF186" i="3"/>
  <c r="BG186" i="3"/>
  <c r="BH186" i="3"/>
  <c r="BI186" i="3"/>
  <c r="BB187" i="3"/>
  <c r="BC187" i="3"/>
  <c r="BD187" i="3"/>
  <c r="BE187" i="3"/>
  <c r="BF187" i="3"/>
  <c r="BG187" i="3"/>
  <c r="BH187" i="3"/>
  <c r="BI187" i="3"/>
  <c r="BB188" i="3"/>
  <c r="BD188" i="3"/>
  <c r="BE188" i="3"/>
  <c r="BG188" i="3"/>
  <c r="BH188" i="3"/>
  <c r="BI188" i="3"/>
  <c r="BB189" i="3"/>
  <c r="BC189" i="3"/>
  <c r="BD189" i="3"/>
  <c r="BE189" i="3"/>
  <c r="BF189" i="3"/>
  <c r="BG189" i="3"/>
  <c r="BH189" i="3"/>
  <c r="BI189" i="3"/>
  <c r="BB190" i="3"/>
  <c r="BC190" i="3"/>
  <c r="BD190" i="3"/>
  <c r="BE190" i="3"/>
  <c r="BF190" i="3"/>
  <c r="BG190" i="3"/>
  <c r="BH190" i="3"/>
  <c r="BI190" i="3"/>
  <c r="BB191" i="3"/>
  <c r="BC191" i="3"/>
  <c r="BD191" i="3"/>
  <c r="BE191" i="3"/>
  <c r="BF191" i="3"/>
  <c r="BG191" i="3"/>
  <c r="BH191" i="3"/>
  <c r="BI191" i="3"/>
  <c r="BB192" i="3"/>
  <c r="BC192" i="3"/>
  <c r="BD192" i="3"/>
  <c r="BE192" i="3"/>
  <c r="BF192" i="3"/>
  <c r="BG192" i="3"/>
  <c r="BH192" i="3"/>
  <c r="BI192" i="3"/>
  <c r="BB193" i="3"/>
  <c r="BC193" i="3"/>
  <c r="BD193" i="3"/>
  <c r="BE193" i="3"/>
  <c r="BF193" i="3"/>
  <c r="BG193" i="3"/>
  <c r="BH193" i="3"/>
  <c r="BI193" i="3"/>
  <c r="BB194" i="3"/>
  <c r="BC194" i="3"/>
  <c r="BD194" i="3"/>
  <c r="BE194" i="3"/>
  <c r="BG194" i="3"/>
  <c r="BH194" i="3"/>
  <c r="BI194" i="3"/>
  <c r="BB195" i="3"/>
  <c r="BD195" i="3"/>
  <c r="BE195" i="3"/>
  <c r="BF195" i="3"/>
  <c r="BG195" i="3"/>
  <c r="BH195" i="3"/>
  <c r="BI195" i="3"/>
  <c r="BB196" i="3"/>
  <c r="BC196" i="3"/>
  <c r="BD196" i="3"/>
  <c r="BE196" i="3"/>
  <c r="BF196" i="3"/>
  <c r="BG196" i="3"/>
  <c r="BH196" i="3"/>
  <c r="BI196" i="3"/>
  <c r="BB197" i="3"/>
  <c r="BC197" i="3"/>
  <c r="BD197" i="3"/>
  <c r="BE197" i="3"/>
  <c r="BF197" i="3"/>
  <c r="BG197" i="3"/>
  <c r="BH197" i="3"/>
  <c r="BI197" i="3"/>
  <c r="BB198" i="3"/>
  <c r="BC198" i="3"/>
  <c r="BD198" i="3"/>
  <c r="BE198" i="3"/>
  <c r="BF198" i="3"/>
  <c r="BG198" i="3"/>
  <c r="BH198" i="3"/>
  <c r="BI198" i="3"/>
  <c r="BB199" i="3"/>
  <c r="BC199" i="3"/>
  <c r="BD199" i="3"/>
  <c r="BE199" i="3"/>
  <c r="BF199" i="3"/>
  <c r="BG199" i="3"/>
  <c r="BH199" i="3"/>
  <c r="BI199" i="3"/>
  <c r="BB200" i="3"/>
  <c r="BD200" i="3"/>
  <c r="BF200" i="3"/>
  <c r="BG200" i="3"/>
  <c r="BH200" i="3"/>
  <c r="BI200" i="3"/>
  <c r="BB201" i="3"/>
  <c r="BC201" i="3"/>
  <c r="BD201" i="3"/>
  <c r="BE201" i="3"/>
  <c r="BF201" i="3"/>
  <c r="BG201" i="3"/>
  <c r="BH201" i="3"/>
  <c r="BI201" i="3"/>
  <c r="BB202" i="3"/>
  <c r="BC202" i="3"/>
  <c r="BD202" i="3"/>
  <c r="BE202" i="3"/>
  <c r="BF202" i="3"/>
  <c r="BG202" i="3"/>
  <c r="BH202" i="3"/>
  <c r="BI202" i="3"/>
  <c r="BB203" i="3"/>
  <c r="BC203" i="3"/>
  <c r="BD203" i="3"/>
  <c r="BE203" i="3"/>
  <c r="BF203" i="3"/>
  <c r="BG203" i="3"/>
  <c r="BH203" i="3"/>
  <c r="BI203" i="3"/>
  <c r="BB204" i="3"/>
  <c r="BC204" i="3"/>
  <c r="BD204" i="3"/>
  <c r="BE204" i="3"/>
  <c r="BF204" i="3"/>
  <c r="BG204" i="3"/>
  <c r="BH204" i="3"/>
  <c r="BI204" i="3"/>
  <c r="BB205" i="3"/>
  <c r="BC205" i="3"/>
  <c r="BD205" i="3"/>
  <c r="BF205" i="3"/>
  <c r="BG205" i="3"/>
  <c r="BH205" i="3"/>
  <c r="BI205" i="3"/>
  <c r="BB206" i="3"/>
  <c r="BC206" i="3"/>
  <c r="BD206" i="3"/>
  <c r="BE206" i="3"/>
  <c r="BG206" i="3"/>
  <c r="BH206" i="3"/>
  <c r="BI206" i="3"/>
  <c r="BB207" i="3"/>
  <c r="BC207" i="3"/>
  <c r="BD207" i="3"/>
  <c r="BE207" i="3"/>
  <c r="BF207" i="3"/>
  <c r="BG207" i="3"/>
  <c r="BH207" i="3"/>
  <c r="BI207" i="3"/>
  <c r="BB208" i="3"/>
  <c r="BC208" i="3"/>
  <c r="BD208" i="3"/>
  <c r="BE208" i="3"/>
  <c r="BF208" i="3"/>
  <c r="BG208" i="3"/>
  <c r="BH208" i="3"/>
  <c r="BI208" i="3"/>
  <c r="BB209" i="3"/>
  <c r="BC209" i="3"/>
  <c r="BD209" i="3"/>
  <c r="BE209" i="3"/>
  <c r="BF209" i="3"/>
  <c r="BG209" i="3"/>
  <c r="BH209" i="3"/>
  <c r="BI209" i="3"/>
  <c r="BB210" i="3"/>
  <c r="BC210" i="3"/>
  <c r="BD210" i="3"/>
  <c r="BE210" i="3"/>
  <c r="BF210" i="3"/>
  <c r="BG210" i="3"/>
  <c r="BH210" i="3"/>
  <c r="BI210" i="3"/>
  <c r="BB211" i="3"/>
  <c r="BD211" i="3"/>
  <c r="BE211" i="3"/>
  <c r="BF211" i="3"/>
  <c r="BG211" i="3"/>
  <c r="BH211" i="3"/>
  <c r="BI211" i="3"/>
  <c r="BB212" i="3"/>
  <c r="BC212" i="3"/>
  <c r="BD212" i="3"/>
  <c r="BE212" i="3"/>
  <c r="BF212" i="3"/>
  <c r="BG212" i="3"/>
  <c r="BH212" i="3"/>
  <c r="BI212" i="3"/>
  <c r="BB213" i="3"/>
  <c r="BC213" i="3"/>
  <c r="BD213" i="3"/>
  <c r="BE213" i="3"/>
  <c r="BF213" i="3"/>
  <c r="BG213" i="3"/>
  <c r="BH213" i="3"/>
  <c r="BI213" i="3"/>
  <c r="BB214" i="3"/>
  <c r="BC214" i="3"/>
  <c r="BD214" i="3"/>
  <c r="BE214" i="3"/>
  <c r="BF214" i="3"/>
  <c r="BG214" i="3"/>
  <c r="BH214" i="3"/>
  <c r="BI214" i="3"/>
  <c r="BB215" i="3"/>
  <c r="BC215" i="3"/>
  <c r="BD215" i="3"/>
  <c r="BE215" i="3"/>
  <c r="BF215" i="3"/>
  <c r="BG215" i="3"/>
  <c r="BH215" i="3"/>
  <c r="BI215" i="3"/>
  <c r="BB216" i="3"/>
  <c r="BC216" i="3"/>
  <c r="BD216" i="3"/>
  <c r="BE216" i="3"/>
  <c r="BF216" i="3"/>
  <c r="BG216" i="3"/>
  <c r="BH216" i="3"/>
  <c r="BI216" i="3"/>
  <c r="BB217" i="3"/>
  <c r="BD217" i="3"/>
  <c r="BE217" i="3"/>
  <c r="BF217" i="3"/>
  <c r="BG217" i="3"/>
  <c r="BH217" i="3"/>
  <c r="BI217" i="3"/>
  <c r="BB218" i="3"/>
  <c r="BC218" i="3"/>
  <c r="BD218" i="3"/>
  <c r="BE218" i="3"/>
  <c r="BF218" i="3"/>
  <c r="BG218" i="3"/>
  <c r="BH218" i="3"/>
  <c r="BI218" i="3"/>
  <c r="BB219" i="3"/>
  <c r="BD219" i="3"/>
  <c r="BE219" i="3"/>
  <c r="BF219" i="3"/>
  <c r="BG219" i="3"/>
  <c r="BH219" i="3"/>
  <c r="BI219" i="3"/>
  <c r="BD220" i="3"/>
  <c r="BE220" i="3"/>
  <c r="BF220" i="3"/>
  <c r="BG220" i="3"/>
  <c r="BH220" i="3"/>
  <c r="BI220" i="3"/>
  <c r="BC221" i="3"/>
  <c r="BD221" i="3"/>
  <c r="BE221" i="3"/>
  <c r="BF221" i="3"/>
  <c r="BG221" i="3"/>
  <c r="BH221" i="3"/>
  <c r="BI221" i="3"/>
  <c r="BD222" i="3"/>
  <c r="BE222" i="3"/>
  <c r="BF222" i="3"/>
  <c r="BG222" i="3"/>
  <c r="BH222" i="3"/>
  <c r="BI222" i="3"/>
  <c r="BC223" i="3"/>
  <c r="BD223" i="3"/>
  <c r="BE223" i="3"/>
  <c r="BF223" i="3"/>
  <c r="BG223" i="3"/>
  <c r="BH223" i="3"/>
  <c r="BI223" i="3"/>
  <c r="BB224" i="3"/>
  <c r="BD224" i="3"/>
  <c r="BE224" i="3"/>
  <c r="BF224" i="3"/>
  <c r="BG224" i="3"/>
  <c r="BH224" i="3"/>
  <c r="BI224" i="3"/>
  <c r="BC225" i="3"/>
  <c r="BD225" i="3"/>
  <c r="BE225" i="3"/>
  <c r="BF225" i="3"/>
  <c r="BG225" i="3"/>
  <c r="BH225" i="3"/>
  <c r="BI225" i="3"/>
  <c r="BB226" i="3"/>
  <c r="BD226" i="3"/>
  <c r="BE226" i="3"/>
  <c r="BF226" i="3"/>
  <c r="BG226" i="3"/>
  <c r="BH226" i="3"/>
  <c r="BI226" i="3"/>
  <c r="BB227" i="3"/>
  <c r="BC227" i="3"/>
  <c r="BD227" i="3"/>
  <c r="BE227" i="3"/>
  <c r="BF227" i="3"/>
  <c r="BG227" i="3"/>
  <c r="BH227" i="3"/>
  <c r="BI227" i="3"/>
  <c r="BB228" i="3"/>
  <c r="BC228" i="3"/>
  <c r="BD228" i="3"/>
  <c r="BE228" i="3"/>
  <c r="BF228" i="3"/>
  <c r="BG228" i="3"/>
  <c r="BH228" i="3"/>
  <c r="BI228" i="3"/>
  <c r="BB229" i="3"/>
  <c r="BC229" i="3"/>
  <c r="BD229" i="3"/>
  <c r="BE229" i="3"/>
  <c r="BF229" i="3"/>
  <c r="BG229" i="3"/>
  <c r="BH229" i="3"/>
  <c r="BI229" i="3"/>
  <c r="BB230" i="3"/>
  <c r="BC230" i="3"/>
  <c r="BD230" i="3"/>
  <c r="BF230" i="3"/>
  <c r="BG230" i="3"/>
  <c r="BH230" i="3"/>
  <c r="BI230" i="3"/>
  <c r="BB231" i="3"/>
  <c r="BC231" i="3"/>
  <c r="BD231" i="3"/>
  <c r="BF231" i="3"/>
  <c r="BG231" i="3"/>
  <c r="BH231" i="3"/>
  <c r="BI231" i="3"/>
  <c r="BB232" i="3"/>
  <c r="BD232" i="3"/>
  <c r="BE232" i="3"/>
  <c r="BG232" i="3"/>
  <c r="BH232" i="3"/>
  <c r="BI232" i="3"/>
  <c r="BB233" i="3"/>
  <c r="BC233" i="3"/>
  <c r="BD233" i="3"/>
  <c r="BE233" i="3"/>
  <c r="BG233" i="3"/>
  <c r="BH233" i="3"/>
  <c r="BI233" i="3"/>
  <c r="BB234" i="3"/>
  <c r="BC234" i="3"/>
  <c r="BD234" i="3"/>
  <c r="BE234" i="3"/>
  <c r="BF234" i="3"/>
  <c r="BG234" i="3"/>
  <c r="BH234" i="3"/>
  <c r="BI234" i="3"/>
  <c r="BB235" i="3"/>
  <c r="BD235" i="3"/>
  <c r="BE235" i="3"/>
  <c r="BF235" i="3"/>
  <c r="BG235" i="3"/>
  <c r="BH235" i="3"/>
  <c r="BI235" i="3"/>
  <c r="BB236" i="3"/>
  <c r="BC236" i="3"/>
  <c r="BD236" i="3"/>
  <c r="BE236" i="3"/>
  <c r="BF236" i="3"/>
  <c r="BG236" i="3"/>
  <c r="BH236" i="3"/>
  <c r="BI236" i="3"/>
  <c r="BC237" i="3"/>
  <c r="BD237" i="3"/>
  <c r="BE237" i="3"/>
  <c r="BF237" i="3"/>
  <c r="BG237" i="3"/>
  <c r="BH237" i="3"/>
  <c r="BI237" i="3"/>
  <c r="BB238" i="3"/>
  <c r="BC238" i="3"/>
  <c r="BD238" i="3"/>
  <c r="BE238" i="3"/>
  <c r="BF238" i="3"/>
  <c r="BG238" i="3"/>
  <c r="BH238" i="3"/>
  <c r="BI238" i="3"/>
  <c r="BB239" i="3"/>
  <c r="BD239" i="3"/>
  <c r="BF239" i="3"/>
  <c r="BG239" i="3"/>
  <c r="BH239" i="3"/>
  <c r="BI239" i="3"/>
  <c r="BB240" i="3"/>
  <c r="BC240" i="3"/>
  <c r="BE240" i="3"/>
  <c r="BF240" i="3"/>
  <c r="BG240" i="3"/>
  <c r="BH240" i="3"/>
  <c r="BI240" i="3"/>
  <c r="BB241" i="3"/>
  <c r="BC241" i="3"/>
  <c r="BD241" i="3"/>
  <c r="BE241" i="3"/>
  <c r="BF241" i="3"/>
  <c r="BG241" i="3"/>
  <c r="BH241" i="3"/>
  <c r="BI241" i="3"/>
  <c r="BB242" i="3"/>
  <c r="BC242" i="3"/>
  <c r="BD242" i="3"/>
  <c r="BE242" i="3"/>
  <c r="BF242" i="3"/>
  <c r="BG242" i="3"/>
  <c r="BH242" i="3"/>
  <c r="BI242" i="3"/>
  <c r="BB243" i="3"/>
  <c r="BC243" i="3"/>
  <c r="BD243" i="3"/>
  <c r="BE243" i="3"/>
  <c r="BF243" i="3"/>
  <c r="BG243" i="3"/>
  <c r="BH243" i="3"/>
  <c r="BI243" i="3"/>
  <c r="BB244" i="3"/>
  <c r="BC244" i="3"/>
  <c r="BD244" i="3"/>
  <c r="BE244" i="3"/>
  <c r="BF244" i="3"/>
  <c r="BG244" i="3"/>
  <c r="BH244" i="3"/>
  <c r="BI244" i="3"/>
  <c r="BB245" i="3"/>
  <c r="BC245" i="3"/>
  <c r="BD245" i="3"/>
  <c r="BE245" i="3"/>
  <c r="BF245" i="3"/>
  <c r="BG245" i="3"/>
  <c r="BH245" i="3"/>
  <c r="BI245" i="3"/>
  <c r="BB246" i="3"/>
  <c r="BC246" i="3"/>
  <c r="BD246" i="3"/>
  <c r="BE246" i="3"/>
  <c r="BF246" i="3"/>
  <c r="BG246" i="3"/>
  <c r="BH246" i="3"/>
  <c r="BI246" i="3"/>
  <c r="BB247" i="3"/>
  <c r="BC247" i="3"/>
  <c r="BD247" i="3"/>
  <c r="BE247" i="3"/>
  <c r="BF247" i="3"/>
  <c r="BG247" i="3"/>
  <c r="BH247" i="3"/>
  <c r="BI247" i="3"/>
  <c r="BB248" i="3"/>
  <c r="BC248" i="3"/>
  <c r="BE248" i="3"/>
  <c r="BF248" i="3"/>
  <c r="BG248" i="3"/>
  <c r="BH248" i="3"/>
  <c r="BI248" i="3"/>
  <c r="BB249" i="3"/>
  <c r="BD249" i="3"/>
  <c r="BE249" i="3"/>
  <c r="BF249" i="3"/>
  <c r="BG249" i="3"/>
  <c r="BH249" i="3"/>
  <c r="BI249" i="3"/>
  <c r="BB250" i="3"/>
  <c r="BC250" i="3"/>
  <c r="BD250" i="3"/>
  <c r="BE250" i="3"/>
  <c r="BF250" i="3"/>
  <c r="BG250" i="3"/>
  <c r="BH250" i="3"/>
  <c r="BI250" i="3"/>
  <c r="BC251" i="3"/>
  <c r="BD251" i="3"/>
  <c r="BE251" i="3"/>
  <c r="BF251" i="3"/>
  <c r="BG251" i="3"/>
  <c r="BH251" i="3"/>
  <c r="BI251" i="3"/>
  <c r="BB252" i="3"/>
  <c r="BC252" i="3"/>
  <c r="BD252" i="3"/>
  <c r="BE252" i="3"/>
  <c r="BF252" i="3"/>
  <c r="BG252" i="3"/>
  <c r="BH252" i="3"/>
  <c r="BI252" i="3"/>
  <c r="BB253" i="3"/>
  <c r="BC253" i="3"/>
  <c r="BD253" i="3"/>
  <c r="BE253" i="3"/>
  <c r="BF253" i="3"/>
  <c r="BG253" i="3"/>
  <c r="BH253" i="3"/>
  <c r="BI253" i="3"/>
  <c r="BB254" i="3"/>
  <c r="BC254" i="3"/>
  <c r="BD254" i="3"/>
  <c r="BE254" i="3"/>
  <c r="BF254" i="3"/>
  <c r="BG254" i="3"/>
  <c r="BH254" i="3"/>
  <c r="BI254" i="3"/>
  <c r="BB255" i="3"/>
  <c r="BC255" i="3"/>
  <c r="BD255" i="3"/>
  <c r="BE255" i="3"/>
  <c r="BF255" i="3"/>
  <c r="BG255" i="3"/>
  <c r="BH255" i="3"/>
  <c r="BI255" i="3"/>
  <c r="BC256" i="3"/>
  <c r="BD256" i="3"/>
  <c r="BE256" i="3"/>
  <c r="BF256" i="3"/>
  <c r="BG256" i="3"/>
  <c r="BH256" i="3"/>
  <c r="BI256" i="3"/>
  <c r="BB257" i="3"/>
  <c r="BC257" i="3"/>
  <c r="BD257" i="3"/>
  <c r="BE257" i="3"/>
  <c r="BF257" i="3"/>
  <c r="BG257" i="3"/>
  <c r="BH257" i="3"/>
  <c r="BI257" i="3"/>
  <c r="BD258" i="3"/>
  <c r="BE258" i="3"/>
  <c r="BF258" i="3"/>
  <c r="BG258" i="3"/>
  <c r="BH258" i="3"/>
  <c r="BI258" i="3"/>
  <c r="BB259" i="3"/>
  <c r="BC259" i="3"/>
  <c r="BD259" i="3"/>
  <c r="BE259" i="3"/>
  <c r="BF259" i="3"/>
  <c r="BG259" i="3"/>
  <c r="BH259" i="3"/>
  <c r="BI259" i="3"/>
  <c r="BC260" i="3"/>
  <c r="BE260" i="3"/>
  <c r="BF260" i="3"/>
  <c r="BG260" i="3"/>
  <c r="BH260" i="3"/>
  <c r="BI260" i="3"/>
  <c r="BC261" i="3"/>
  <c r="BD261" i="3"/>
  <c r="BE261" i="3"/>
  <c r="BF261" i="3"/>
  <c r="BG261" i="3"/>
  <c r="BH261" i="3"/>
  <c r="BI261" i="3"/>
  <c r="BC262" i="3"/>
  <c r="BD262" i="3"/>
  <c r="BE262" i="3"/>
  <c r="BF262" i="3"/>
  <c r="BG262" i="3"/>
  <c r="BH262" i="3"/>
  <c r="BI262" i="3"/>
  <c r="BC263" i="3"/>
  <c r="BE263" i="3"/>
  <c r="BF263" i="3"/>
  <c r="BG263" i="3"/>
  <c r="BH263" i="3"/>
  <c r="BI263" i="3"/>
  <c r="BC264" i="3"/>
  <c r="BD264" i="3"/>
  <c r="BE264" i="3"/>
  <c r="BF264" i="3"/>
  <c r="BG264" i="3"/>
  <c r="BH264" i="3"/>
  <c r="BI264" i="3"/>
  <c r="BC265" i="3"/>
  <c r="BE265" i="3"/>
  <c r="BF265" i="3"/>
  <c r="BG265" i="3"/>
  <c r="BH265" i="3"/>
  <c r="BI265" i="3"/>
  <c r="BB266" i="3"/>
  <c r="BC266" i="3"/>
  <c r="BD266" i="3"/>
  <c r="BE266" i="3"/>
  <c r="BF266" i="3"/>
  <c r="BG266" i="3"/>
  <c r="BH266" i="3"/>
  <c r="BI266" i="3"/>
  <c r="BC267" i="3"/>
  <c r="BE267" i="3"/>
  <c r="BF267" i="3"/>
  <c r="BG267" i="3"/>
  <c r="BH267" i="3"/>
  <c r="BI267" i="3"/>
  <c r="BC268" i="3"/>
  <c r="BE268" i="3"/>
  <c r="BF268" i="3"/>
  <c r="BG268" i="3"/>
  <c r="BH268" i="3"/>
  <c r="BI268" i="3"/>
  <c r="BD269" i="3"/>
  <c r="BE269" i="3"/>
  <c r="BF269" i="3"/>
  <c r="BG269" i="3"/>
  <c r="BH269" i="3"/>
  <c r="BI269" i="3"/>
  <c r="BC270" i="3"/>
  <c r="BE270" i="3"/>
  <c r="BF270" i="3"/>
  <c r="BG270" i="3"/>
  <c r="BH270" i="3"/>
  <c r="BI270" i="3"/>
  <c r="BC271" i="3"/>
  <c r="BD271" i="3"/>
  <c r="BE271" i="3"/>
  <c r="BF271" i="3"/>
  <c r="BG271" i="3"/>
  <c r="BH271" i="3"/>
  <c r="BI271" i="3"/>
  <c r="BC272" i="3"/>
  <c r="BD272" i="3"/>
  <c r="BE272" i="3"/>
  <c r="BF272" i="3"/>
  <c r="BG272" i="3"/>
  <c r="BH272" i="3"/>
  <c r="BI272" i="3"/>
  <c r="BB273" i="3"/>
  <c r="BC273" i="3"/>
  <c r="BD273" i="3"/>
  <c r="BE273" i="3"/>
  <c r="BF273" i="3"/>
  <c r="BG273" i="3"/>
  <c r="BH273" i="3"/>
  <c r="BI273" i="3"/>
  <c r="BC274" i="3"/>
  <c r="BD274" i="3"/>
  <c r="BE274" i="3"/>
  <c r="BF274" i="3"/>
  <c r="BG274" i="3"/>
  <c r="BH274" i="3"/>
  <c r="BI274" i="3"/>
  <c r="BB275" i="3"/>
  <c r="BC275" i="3"/>
  <c r="BD275" i="3"/>
  <c r="BE275" i="3"/>
  <c r="BG275" i="3"/>
  <c r="BH275" i="3"/>
  <c r="BI275" i="3"/>
  <c r="BB276" i="3"/>
  <c r="BC276" i="3"/>
  <c r="BD276" i="3"/>
  <c r="BE276" i="3"/>
  <c r="BF276" i="3"/>
  <c r="BG276" i="3"/>
  <c r="BH276" i="3"/>
  <c r="BI276" i="3"/>
  <c r="BC277" i="3"/>
  <c r="BD277" i="3"/>
  <c r="BE277" i="3"/>
  <c r="BF277" i="3"/>
  <c r="BG277" i="3"/>
  <c r="BH277" i="3"/>
  <c r="BI277" i="3"/>
  <c r="BB278" i="3"/>
  <c r="BC278" i="3"/>
  <c r="BE278" i="3"/>
  <c r="BF278" i="3"/>
  <c r="BG278" i="3"/>
  <c r="BH278" i="3"/>
  <c r="BI278" i="3"/>
  <c r="BB279" i="3"/>
  <c r="BC279" i="3"/>
  <c r="BD279" i="3"/>
  <c r="BE279" i="3"/>
  <c r="BF279" i="3"/>
  <c r="BG279" i="3"/>
  <c r="BH279" i="3"/>
  <c r="BI279" i="3"/>
  <c r="BB280" i="3"/>
  <c r="BC280" i="3"/>
  <c r="BD280" i="3"/>
  <c r="BE280" i="3"/>
  <c r="BF280" i="3"/>
  <c r="BG280" i="3"/>
  <c r="BH280" i="3"/>
  <c r="BI280" i="3"/>
  <c r="BB281" i="3"/>
  <c r="BD281" i="3"/>
  <c r="BE281" i="3"/>
  <c r="BF281" i="3"/>
  <c r="BG281" i="3"/>
  <c r="BH281" i="3"/>
  <c r="BI281" i="3"/>
  <c r="BB282" i="3"/>
  <c r="BC282" i="3"/>
  <c r="BD282" i="3"/>
  <c r="BE282" i="3"/>
  <c r="BF282" i="3"/>
  <c r="BG282" i="3"/>
  <c r="BH282" i="3"/>
  <c r="BI282" i="3"/>
  <c r="BB283" i="3"/>
  <c r="BC283" i="3"/>
  <c r="BD283" i="3"/>
  <c r="BE283" i="3"/>
  <c r="BF283" i="3"/>
  <c r="BG283" i="3"/>
  <c r="BH283" i="3"/>
  <c r="BI283" i="3"/>
  <c r="BB284" i="3"/>
  <c r="BC284" i="3"/>
  <c r="BD284" i="3"/>
  <c r="BE284" i="3"/>
  <c r="BF284" i="3"/>
  <c r="BG284" i="3"/>
  <c r="BH284" i="3"/>
  <c r="BI284" i="3"/>
  <c r="BB285" i="3"/>
  <c r="BC285" i="3"/>
  <c r="BD285" i="3"/>
  <c r="BE285" i="3"/>
  <c r="BF285" i="3"/>
  <c r="BG285" i="3"/>
  <c r="BH285" i="3"/>
  <c r="BI285" i="3"/>
  <c r="BB286" i="3"/>
  <c r="BC286" i="3"/>
  <c r="BD286" i="3"/>
  <c r="BE286" i="3"/>
  <c r="BF286" i="3"/>
  <c r="BG286" i="3"/>
  <c r="BH286" i="3"/>
  <c r="BI286" i="3"/>
  <c r="BB287" i="3"/>
  <c r="BC287" i="3"/>
  <c r="BD287" i="3"/>
  <c r="BE287" i="3"/>
  <c r="BF287" i="3"/>
  <c r="BG287" i="3"/>
  <c r="BH287" i="3"/>
  <c r="BI287" i="3"/>
  <c r="BB288" i="3"/>
  <c r="BC288" i="3"/>
  <c r="BD288" i="3"/>
  <c r="BE288" i="3"/>
  <c r="BF288" i="3"/>
  <c r="BG288" i="3"/>
  <c r="BH288" i="3"/>
  <c r="BI288" i="3"/>
  <c r="BB289" i="3"/>
  <c r="BC289" i="3"/>
  <c r="BD289" i="3"/>
  <c r="BE289" i="3"/>
  <c r="BF289" i="3"/>
  <c r="BG289" i="3"/>
  <c r="BH289" i="3"/>
  <c r="BI289" i="3"/>
  <c r="BB290" i="3"/>
  <c r="BC290" i="3"/>
  <c r="BD290" i="3"/>
  <c r="BE290" i="3"/>
  <c r="BF290" i="3"/>
  <c r="BG290" i="3"/>
  <c r="BH290" i="3"/>
  <c r="BI290" i="3"/>
  <c r="BC291" i="3"/>
  <c r="BD291" i="3"/>
  <c r="BE291" i="3"/>
  <c r="BF291" i="3"/>
  <c r="BG291" i="3"/>
  <c r="BH291" i="3"/>
  <c r="BI291" i="3"/>
  <c r="BB292" i="3"/>
  <c r="BC292" i="3"/>
  <c r="BD292" i="3"/>
  <c r="BE292" i="3"/>
  <c r="BF292" i="3"/>
  <c r="BG292" i="3"/>
  <c r="BH292" i="3"/>
  <c r="BI292" i="3"/>
  <c r="BB293" i="3"/>
  <c r="BC293" i="3"/>
  <c r="BD293" i="3"/>
  <c r="BE293" i="3"/>
  <c r="BF293" i="3"/>
  <c r="BG293" i="3"/>
  <c r="BH293" i="3"/>
  <c r="BI293" i="3"/>
  <c r="BB294" i="3"/>
  <c r="BC294" i="3"/>
  <c r="BD294" i="3"/>
  <c r="BE294" i="3"/>
  <c r="BF294" i="3"/>
  <c r="BG294" i="3"/>
  <c r="BH294" i="3"/>
  <c r="BI294" i="3"/>
  <c r="BB295" i="3"/>
  <c r="BC295" i="3"/>
  <c r="BD295" i="3"/>
  <c r="BE295" i="3"/>
  <c r="BF295" i="3"/>
  <c r="BG295" i="3"/>
  <c r="BH295" i="3"/>
  <c r="BI295" i="3"/>
  <c r="BB296" i="3"/>
  <c r="BC296" i="3"/>
  <c r="BD296" i="3"/>
  <c r="BE296" i="3"/>
  <c r="BF296" i="3"/>
  <c r="BG296" i="3"/>
  <c r="BH296" i="3"/>
  <c r="BI296" i="3"/>
  <c r="BB297" i="3"/>
  <c r="BC297" i="3"/>
  <c r="BD297" i="3"/>
  <c r="BE297" i="3"/>
  <c r="BF297" i="3"/>
  <c r="BG297" i="3"/>
  <c r="BH297" i="3"/>
  <c r="BI297" i="3"/>
  <c r="BC298" i="3"/>
  <c r="BD298" i="3"/>
  <c r="BE298" i="3"/>
  <c r="BF298" i="3"/>
  <c r="BG298" i="3"/>
  <c r="BH298" i="3"/>
  <c r="BI298" i="3"/>
  <c r="BC299" i="3"/>
  <c r="BD299" i="3"/>
  <c r="BE299" i="3"/>
  <c r="BF299" i="3"/>
  <c r="BG299" i="3"/>
  <c r="BH299" i="3"/>
  <c r="BI299" i="3"/>
  <c r="BB300" i="3"/>
  <c r="BC300" i="3"/>
  <c r="BD300" i="3"/>
  <c r="BE300" i="3"/>
  <c r="BF300" i="3"/>
  <c r="BG300" i="3"/>
  <c r="BH300" i="3"/>
  <c r="BI300" i="3"/>
  <c r="BB301" i="3"/>
  <c r="BC301" i="3"/>
  <c r="BD301" i="3"/>
  <c r="BE301" i="3"/>
  <c r="BF301" i="3"/>
  <c r="BG301" i="3"/>
  <c r="BH301" i="3"/>
  <c r="BI301" i="3"/>
  <c r="BB302" i="3"/>
  <c r="BC302" i="3"/>
  <c r="BD302" i="3"/>
  <c r="BE302" i="3"/>
  <c r="BF302" i="3"/>
  <c r="BG302" i="3"/>
  <c r="BH302" i="3"/>
  <c r="BI302" i="3"/>
  <c r="BB303" i="3"/>
  <c r="BC303" i="3"/>
  <c r="BD303" i="3"/>
  <c r="BE303" i="3"/>
  <c r="BF303" i="3"/>
  <c r="BG303" i="3"/>
  <c r="BH303" i="3"/>
  <c r="BI303" i="3"/>
  <c r="BB304" i="3"/>
  <c r="BC304" i="3"/>
  <c r="BD304" i="3"/>
  <c r="BE304" i="3"/>
  <c r="BF304" i="3"/>
  <c r="BG304" i="3"/>
  <c r="BH304" i="3"/>
  <c r="BI304" i="3"/>
  <c r="BD305" i="3"/>
  <c r="BE305" i="3"/>
  <c r="BF305" i="3"/>
  <c r="BG305" i="3"/>
  <c r="BH305" i="3"/>
  <c r="BI305" i="3"/>
  <c r="BB306" i="3"/>
  <c r="BC306" i="3"/>
  <c r="BD306" i="3"/>
  <c r="BE306" i="3"/>
  <c r="BF306" i="3"/>
  <c r="BG306" i="3"/>
  <c r="BH306" i="3"/>
  <c r="BI306" i="3"/>
  <c r="BC307" i="3"/>
  <c r="BD307" i="3"/>
  <c r="BE307" i="3"/>
  <c r="BF307" i="3"/>
  <c r="BG307" i="3"/>
  <c r="BH307" i="3"/>
  <c r="BI307" i="3"/>
  <c r="BC308" i="3"/>
  <c r="BE308" i="3"/>
  <c r="BF308" i="3"/>
  <c r="BG308" i="3"/>
  <c r="BH308" i="3"/>
  <c r="BI308" i="3"/>
  <c r="BD309" i="3"/>
  <c r="BE309" i="3"/>
  <c r="BF309" i="3"/>
  <c r="BG309" i="3"/>
  <c r="BH309" i="3"/>
  <c r="BI309" i="3"/>
  <c r="BB310" i="3"/>
  <c r="BC310" i="3"/>
  <c r="BD310" i="3"/>
  <c r="BE310" i="3"/>
  <c r="BF310" i="3"/>
  <c r="BG310" i="3"/>
  <c r="BH310" i="3"/>
  <c r="BI310" i="3"/>
  <c r="BB311" i="3"/>
  <c r="BC311" i="3"/>
  <c r="BD311" i="3"/>
  <c r="BE311" i="3"/>
  <c r="BF311" i="3"/>
  <c r="BG311" i="3"/>
  <c r="BH311" i="3"/>
  <c r="BI311" i="3"/>
  <c r="BB312" i="3"/>
  <c r="BC312" i="3"/>
  <c r="BD312" i="3"/>
  <c r="BE312" i="3"/>
  <c r="BF312" i="3"/>
  <c r="BG312" i="3"/>
  <c r="BH312" i="3"/>
  <c r="BI312" i="3"/>
  <c r="BB313" i="3"/>
  <c r="BC313" i="3"/>
  <c r="BD313" i="3"/>
  <c r="BE313" i="3"/>
  <c r="BF313" i="3"/>
  <c r="BG313" i="3"/>
  <c r="BH313" i="3"/>
  <c r="BI313" i="3"/>
  <c r="BB314" i="3"/>
  <c r="BC314" i="3"/>
  <c r="BD314" i="3"/>
  <c r="BE314" i="3"/>
  <c r="BG314" i="3"/>
  <c r="BH314" i="3"/>
  <c r="BI314" i="3"/>
  <c r="BB315" i="3"/>
  <c r="BC315" i="3"/>
  <c r="BD315" i="3"/>
  <c r="BE315" i="3"/>
  <c r="BF315" i="3"/>
  <c r="BG315" i="3"/>
  <c r="BH315" i="3"/>
  <c r="BI315" i="3"/>
  <c r="BB316" i="3"/>
  <c r="BC316" i="3"/>
  <c r="BD316" i="3"/>
  <c r="BE316" i="3"/>
  <c r="BF316" i="3"/>
  <c r="BG316" i="3"/>
  <c r="BH316" i="3"/>
  <c r="BI316" i="3"/>
  <c r="BC317" i="3"/>
  <c r="BD317" i="3"/>
  <c r="BE317" i="3"/>
  <c r="BF317" i="3"/>
  <c r="BG317" i="3"/>
  <c r="BH317" i="3"/>
  <c r="BI317" i="3"/>
  <c r="BB318" i="3"/>
  <c r="BC318" i="3"/>
  <c r="BD318" i="3"/>
  <c r="BE318" i="3"/>
  <c r="BF318" i="3"/>
  <c r="BG318" i="3"/>
  <c r="BH318" i="3"/>
  <c r="BI318" i="3"/>
  <c r="BC319" i="3"/>
  <c r="BD319" i="3"/>
  <c r="BE319" i="3"/>
  <c r="BF319" i="3"/>
  <c r="BG319" i="3"/>
  <c r="BH319" i="3"/>
  <c r="BI319" i="3"/>
  <c r="BC320" i="3"/>
  <c r="BD320" i="3"/>
  <c r="BE320" i="3"/>
  <c r="BF320" i="3"/>
  <c r="BG320" i="3"/>
  <c r="BH320" i="3"/>
  <c r="BI320" i="3"/>
  <c r="BB321" i="3"/>
  <c r="BC321" i="3"/>
  <c r="BD321" i="3"/>
  <c r="BE321" i="3"/>
  <c r="BF321" i="3"/>
  <c r="BG321" i="3"/>
  <c r="BH321" i="3"/>
  <c r="BI321" i="3"/>
  <c r="BB322" i="3"/>
  <c r="BC322" i="3"/>
  <c r="BD322" i="3"/>
  <c r="BF322" i="3"/>
  <c r="BG322" i="3"/>
  <c r="BH322" i="3"/>
  <c r="BI322" i="3"/>
  <c r="BB323" i="3"/>
  <c r="BC323" i="3"/>
  <c r="BD323" i="3"/>
  <c r="BE323" i="3"/>
  <c r="BF323" i="3"/>
  <c r="BG323" i="3"/>
  <c r="BH323" i="3"/>
  <c r="BI323" i="3"/>
  <c r="BB324" i="3"/>
  <c r="BC324" i="3"/>
  <c r="BD324" i="3"/>
  <c r="BE324" i="3"/>
  <c r="BF324" i="3"/>
  <c r="BG324" i="3"/>
  <c r="BH324" i="3"/>
  <c r="BI324" i="3"/>
  <c r="BB325" i="3"/>
  <c r="BD325" i="3"/>
  <c r="BE325" i="3"/>
  <c r="BF325" i="3"/>
  <c r="BG325" i="3"/>
  <c r="BH325" i="3"/>
  <c r="BI325" i="3"/>
  <c r="BB326" i="3"/>
  <c r="BD326" i="3"/>
  <c r="BE326" i="3"/>
  <c r="BF326" i="3"/>
  <c r="BG326" i="3"/>
  <c r="BH326" i="3"/>
  <c r="BI326" i="3"/>
  <c r="BB327" i="3"/>
  <c r="BD327" i="3"/>
  <c r="BE327" i="3"/>
  <c r="BF327" i="3"/>
  <c r="BG327" i="3"/>
  <c r="BH327" i="3"/>
  <c r="BI327" i="3"/>
  <c r="BB328" i="3"/>
  <c r="BC328" i="3"/>
  <c r="BD328" i="3"/>
  <c r="BE328" i="3"/>
  <c r="BF328" i="3"/>
  <c r="BG328" i="3"/>
  <c r="BH328" i="3"/>
  <c r="BI328" i="3"/>
  <c r="BC329" i="3"/>
  <c r="BD329" i="3"/>
  <c r="BE329" i="3"/>
  <c r="BF329" i="3"/>
  <c r="BG329" i="3"/>
  <c r="BH329" i="3"/>
  <c r="BI329" i="3"/>
  <c r="BC330" i="3"/>
  <c r="BE330" i="3"/>
  <c r="BF330" i="3"/>
  <c r="BG330" i="3"/>
  <c r="BH330" i="3"/>
  <c r="BI330" i="3"/>
  <c r="BB331" i="3"/>
  <c r="BC331" i="3"/>
  <c r="BD331" i="3"/>
  <c r="BE331" i="3"/>
  <c r="BF331" i="3"/>
  <c r="BG331" i="3"/>
  <c r="BH331" i="3"/>
  <c r="BI331" i="3"/>
  <c r="BD332" i="3"/>
  <c r="BE332" i="3"/>
  <c r="BF332" i="3"/>
  <c r="BG332" i="3"/>
  <c r="BH332" i="3"/>
  <c r="BI332" i="3"/>
  <c r="BB333" i="3"/>
  <c r="BC333" i="3"/>
  <c r="BD333" i="3"/>
  <c r="BE333" i="3"/>
  <c r="BF333" i="3"/>
  <c r="BG333" i="3"/>
  <c r="BH333" i="3"/>
  <c r="BI333" i="3"/>
  <c r="BB334" i="3"/>
  <c r="BC334" i="3"/>
  <c r="BD334" i="3"/>
  <c r="BE334" i="3"/>
  <c r="BF334" i="3"/>
  <c r="BG334" i="3"/>
  <c r="BH334" i="3"/>
  <c r="BI334" i="3"/>
  <c r="BD335" i="3"/>
  <c r="BE335" i="3"/>
  <c r="BF335" i="3"/>
  <c r="BG335" i="3"/>
  <c r="BH335" i="3"/>
  <c r="BI335" i="3"/>
  <c r="BD336" i="3"/>
  <c r="BE336" i="3"/>
  <c r="BF336" i="3"/>
  <c r="BG336" i="3"/>
  <c r="BH336" i="3"/>
  <c r="BI336" i="3"/>
  <c r="BB337" i="3"/>
  <c r="BC337" i="3"/>
  <c r="BD337" i="3"/>
  <c r="BE337" i="3"/>
  <c r="BF337" i="3"/>
  <c r="BG337" i="3"/>
  <c r="BH337" i="3"/>
  <c r="BI337" i="3"/>
  <c r="BB338" i="3"/>
  <c r="BC338" i="3"/>
  <c r="BD338" i="3"/>
  <c r="BE338" i="3"/>
  <c r="BF338" i="3"/>
  <c r="BG338" i="3"/>
  <c r="BH338" i="3"/>
  <c r="BI338" i="3"/>
  <c r="BB339" i="3"/>
  <c r="BC339" i="3"/>
  <c r="BE339" i="3"/>
  <c r="BF339" i="3"/>
  <c r="BG339" i="3"/>
  <c r="BH339" i="3"/>
  <c r="BI339" i="3"/>
  <c r="BC340" i="3"/>
  <c r="BD340" i="3"/>
  <c r="BE340" i="3"/>
  <c r="BF340" i="3"/>
  <c r="BG340" i="3"/>
  <c r="BH340" i="3"/>
  <c r="BI340" i="3"/>
  <c r="BB341" i="3"/>
  <c r="BD341" i="3"/>
  <c r="BE341" i="3"/>
  <c r="BF341" i="3"/>
  <c r="BG341" i="3"/>
  <c r="BH341" i="3"/>
  <c r="BI341" i="3"/>
  <c r="BB342" i="3"/>
  <c r="BC342" i="3"/>
  <c r="BD342" i="3"/>
  <c r="BE342" i="3"/>
  <c r="BF342" i="3"/>
  <c r="BG342" i="3"/>
  <c r="BH342" i="3"/>
  <c r="BI342" i="3"/>
  <c r="BD343" i="3"/>
  <c r="BE343" i="3"/>
  <c r="BF343" i="3"/>
  <c r="BG343" i="3"/>
  <c r="BH343" i="3"/>
  <c r="BI343" i="3"/>
  <c r="BB344" i="3"/>
  <c r="BC344" i="3"/>
  <c r="BD344" i="3"/>
  <c r="BE344" i="3"/>
  <c r="BF344" i="3"/>
  <c r="BG344" i="3"/>
  <c r="BH344" i="3"/>
  <c r="BI344" i="3"/>
  <c r="BB345" i="3"/>
  <c r="BC345" i="3"/>
  <c r="BD345" i="3"/>
  <c r="BE345" i="3"/>
  <c r="BF345" i="3"/>
  <c r="BG345" i="3"/>
  <c r="BH345" i="3"/>
  <c r="BI345" i="3"/>
  <c r="BB346" i="3"/>
  <c r="BC346" i="3"/>
  <c r="BD346" i="3"/>
  <c r="BE346" i="3"/>
  <c r="BF346" i="3"/>
  <c r="BG346" i="3"/>
  <c r="BH346" i="3"/>
  <c r="BI346" i="3"/>
  <c r="BB347" i="3"/>
  <c r="BC347" i="3"/>
  <c r="BD347" i="3"/>
  <c r="BE347" i="3"/>
  <c r="BF347" i="3"/>
  <c r="BG347" i="3"/>
  <c r="BH347" i="3"/>
  <c r="BI347" i="3"/>
  <c r="BB348" i="3"/>
  <c r="BD348" i="3"/>
  <c r="BE348" i="3"/>
  <c r="BF348" i="3"/>
  <c r="BG348" i="3"/>
  <c r="BH348" i="3"/>
  <c r="BI348" i="3"/>
  <c r="BB349" i="3"/>
  <c r="BD349" i="3"/>
  <c r="BE349" i="3"/>
  <c r="BF349" i="3"/>
  <c r="BG349" i="3"/>
  <c r="BH349" i="3"/>
  <c r="BI349" i="3"/>
  <c r="BB350" i="3"/>
  <c r="BC350" i="3"/>
  <c r="BD350" i="3"/>
  <c r="BE350" i="3"/>
  <c r="BF350" i="3"/>
  <c r="BG350" i="3"/>
  <c r="BH350" i="3"/>
  <c r="BI350" i="3"/>
  <c r="BB351" i="3"/>
  <c r="BD351" i="3"/>
  <c r="BE351" i="3"/>
  <c r="BF351" i="3"/>
  <c r="BG351" i="3"/>
  <c r="BH351" i="3"/>
  <c r="BI351" i="3"/>
  <c r="BB352" i="3"/>
  <c r="BC352" i="3"/>
  <c r="BD352" i="3"/>
  <c r="BE352" i="3"/>
  <c r="BF352" i="3"/>
  <c r="BG352" i="3"/>
  <c r="BH352" i="3"/>
  <c r="BI352" i="3"/>
  <c r="BB353" i="3"/>
  <c r="BC353" i="3"/>
  <c r="BD353" i="3"/>
  <c r="BE353" i="3"/>
  <c r="BF353" i="3"/>
  <c r="BG353" i="3"/>
  <c r="BH353" i="3"/>
  <c r="BI353" i="3"/>
  <c r="BB354" i="3"/>
  <c r="BC354" i="3"/>
  <c r="BD354" i="3"/>
  <c r="BE354" i="3"/>
  <c r="BF354" i="3"/>
  <c r="BG354" i="3"/>
  <c r="BH354" i="3"/>
  <c r="BI354" i="3"/>
  <c r="BD355" i="3"/>
  <c r="BE355" i="3"/>
  <c r="BF355" i="3"/>
  <c r="BG355" i="3"/>
  <c r="BH355" i="3"/>
  <c r="BI355" i="3"/>
  <c r="BB356" i="3"/>
  <c r="BD356" i="3"/>
  <c r="BE356" i="3"/>
  <c r="BF356" i="3"/>
  <c r="BG356" i="3"/>
  <c r="BH356" i="3"/>
  <c r="BI356" i="3"/>
  <c r="BB357" i="3"/>
  <c r="BC357" i="3"/>
  <c r="BD357" i="3"/>
  <c r="BE357" i="3"/>
  <c r="BF357" i="3"/>
  <c r="BG357" i="3"/>
  <c r="BH357" i="3"/>
  <c r="BI357" i="3"/>
  <c r="BB358" i="3"/>
  <c r="BD358" i="3"/>
  <c r="BE358" i="3"/>
  <c r="BF358" i="3"/>
  <c r="BG358" i="3"/>
  <c r="BH358" i="3"/>
  <c r="BI358" i="3"/>
  <c r="BC359" i="3"/>
  <c r="BD359" i="3"/>
  <c r="BE359" i="3"/>
  <c r="BF359" i="3"/>
  <c r="BG359" i="3"/>
  <c r="BH359" i="3"/>
  <c r="BI359" i="3"/>
  <c r="BC360" i="3"/>
  <c r="BD360" i="3"/>
  <c r="BE360" i="3"/>
  <c r="BF360" i="3"/>
  <c r="BG360" i="3"/>
  <c r="BH360" i="3"/>
  <c r="BI360" i="3"/>
  <c r="BE361" i="3"/>
  <c r="BF361" i="3"/>
  <c r="BG361" i="3"/>
  <c r="BH361" i="3"/>
  <c r="BI361" i="3"/>
  <c r="BB362" i="3"/>
  <c r="BD362" i="3"/>
  <c r="BE362" i="3"/>
  <c r="BF362" i="3"/>
  <c r="BG362" i="3"/>
  <c r="BH362" i="3"/>
  <c r="BI362" i="3"/>
  <c r="BB363" i="3"/>
  <c r="BD363" i="3"/>
  <c r="BE363" i="3"/>
  <c r="BF363" i="3"/>
  <c r="BG363" i="3"/>
  <c r="BH363" i="3"/>
  <c r="BI363" i="3"/>
  <c r="BB364" i="3"/>
  <c r="BD364" i="3"/>
  <c r="BE364" i="3"/>
  <c r="BF364" i="3"/>
  <c r="BG364" i="3"/>
  <c r="BH364" i="3"/>
  <c r="BI364" i="3"/>
  <c r="BB365" i="3"/>
  <c r="BC365" i="3"/>
  <c r="BD365" i="3"/>
  <c r="BE365" i="3"/>
  <c r="BF365" i="3"/>
  <c r="BG365" i="3"/>
  <c r="BH365" i="3"/>
  <c r="BI365" i="3"/>
  <c r="BB366" i="3"/>
  <c r="BC366" i="3"/>
  <c r="BD366" i="3"/>
  <c r="BE366" i="3"/>
  <c r="BF366" i="3"/>
  <c r="BG366" i="3"/>
  <c r="BH366" i="3"/>
  <c r="BI366" i="3"/>
  <c r="BB367" i="3"/>
  <c r="BC367" i="3"/>
  <c r="BD367" i="3"/>
  <c r="BE367" i="3"/>
  <c r="BF367" i="3"/>
  <c r="BG367" i="3"/>
  <c r="BH367" i="3"/>
  <c r="BI367" i="3"/>
  <c r="BB368" i="3"/>
  <c r="BC368" i="3"/>
  <c r="BD368" i="3"/>
  <c r="BE368" i="3"/>
  <c r="BF368" i="3"/>
  <c r="BG368" i="3"/>
  <c r="BH368" i="3"/>
  <c r="BI368" i="3"/>
  <c r="BB369" i="3"/>
  <c r="BC369" i="3"/>
  <c r="BD369" i="3"/>
  <c r="BE369" i="3"/>
  <c r="BF369" i="3"/>
  <c r="BG369" i="3"/>
  <c r="BH369" i="3"/>
  <c r="BI369" i="3"/>
  <c r="BB370" i="3"/>
  <c r="BC370" i="3"/>
  <c r="BE370" i="3"/>
  <c r="BF370" i="3"/>
  <c r="BG370" i="3"/>
  <c r="BH370" i="3"/>
  <c r="BI370" i="3"/>
  <c r="BB371" i="3"/>
  <c r="BC371" i="3"/>
  <c r="BD371" i="3"/>
  <c r="BE371" i="3"/>
  <c r="BF371" i="3"/>
  <c r="BG371" i="3"/>
  <c r="BH371" i="3"/>
  <c r="BI371" i="3"/>
  <c r="BB372" i="3"/>
  <c r="BC372" i="3"/>
  <c r="BD372" i="3"/>
  <c r="BE372" i="3"/>
  <c r="BF372" i="3"/>
  <c r="BG372" i="3"/>
  <c r="BH372" i="3"/>
  <c r="BI372" i="3"/>
  <c r="BB373" i="3"/>
  <c r="BC373" i="3"/>
  <c r="BD373" i="3"/>
  <c r="BE373" i="3"/>
  <c r="BF373" i="3"/>
  <c r="BG373" i="3"/>
  <c r="BH373" i="3"/>
  <c r="BI373" i="3"/>
  <c r="BB374" i="3"/>
  <c r="BC374" i="3"/>
  <c r="BD374" i="3"/>
  <c r="BF374" i="3"/>
  <c r="BG374" i="3"/>
  <c r="BH374" i="3"/>
  <c r="BI374" i="3"/>
  <c r="BB375" i="3"/>
  <c r="BC375" i="3"/>
  <c r="BD375" i="3"/>
  <c r="BE375" i="3"/>
  <c r="BF375" i="3"/>
  <c r="BG375" i="3"/>
  <c r="BH375" i="3"/>
  <c r="BI375" i="3"/>
  <c r="BB376" i="3"/>
  <c r="BC376" i="3"/>
  <c r="BD376" i="3"/>
  <c r="BE376" i="3"/>
  <c r="BF376" i="3"/>
  <c r="BG376" i="3"/>
  <c r="BH376" i="3"/>
  <c r="BI376" i="3"/>
  <c r="BB377" i="3"/>
  <c r="BD377" i="3"/>
  <c r="BE377" i="3"/>
  <c r="BF377" i="3"/>
  <c r="BG377" i="3"/>
  <c r="BH377" i="3"/>
  <c r="BI377" i="3"/>
  <c r="BB378" i="3"/>
  <c r="BC378" i="3"/>
  <c r="BE378" i="3"/>
  <c r="BF378" i="3"/>
  <c r="BG378" i="3"/>
  <c r="BH378" i="3"/>
  <c r="BI378" i="3"/>
  <c r="BB379" i="3"/>
  <c r="BC379" i="3"/>
  <c r="BD379" i="3"/>
  <c r="BE379" i="3"/>
  <c r="BF379" i="3"/>
  <c r="BG379" i="3"/>
  <c r="BH379" i="3"/>
  <c r="BI379" i="3"/>
  <c r="BB380" i="3"/>
  <c r="BC380" i="3"/>
  <c r="BD380" i="3"/>
  <c r="BE380" i="3"/>
  <c r="BF380" i="3"/>
  <c r="BG380" i="3"/>
  <c r="BH380" i="3"/>
  <c r="BI380" i="3"/>
  <c r="BB381" i="3"/>
  <c r="BD381" i="3"/>
  <c r="BE381" i="3"/>
  <c r="BF381" i="3"/>
  <c r="BG381" i="3"/>
  <c r="BH381" i="3"/>
  <c r="BI381" i="3"/>
  <c r="BB382" i="3"/>
  <c r="BD382" i="3"/>
  <c r="BE382" i="3"/>
  <c r="BF382" i="3"/>
  <c r="BG382" i="3"/>
  <c r="BI382" i="3"/>
  <c r="BB383" i="3"/>
  <c r="BD383" i="3"/>
  <c r="BF383" i="3"/>
  <c r="BG383" i="3"/>
  <c r="BH383" i="3"/>
  <c r="BI383" i="3"/>
  <c r="BB384" i="3"/>
  <c r="BC384" i="3"/>
  <c r="BD384" i="3"/>
  <c r="BE384" i="3"/>
  <c r="BF384" i="3"/>
  <c r="BG384" i="3"/>
  <c r="BH384" i="3"/>
  <c r="BI384" i="3"/>
  <c r="BC385" i="3"/>
  <c r="BD385" i="3"/>
  <c r="BE385" i="3"/>
  <c r="BF385" i="3"/>
  <c r="BG385" i="3"/>
  <c r="BH385" i="3"/>
  <c r="BI385" i="3"/>
  <c r="BB386" i="3"/>
  <c r="BD386" i="3"/>
  <c r="BE386" i="3"/>
  <c r="BF386" i="3"/>
  <c r="BG386" i="3"/>
  <c r="BH386" i="3"/>
  <c r="BI386" i="3"/>
  <c r="BB387" i="3"/>
  <c r="BC387" i="3"/>
  <c r="BD387" i="3"/>
  <c r="BE387" i="3"/>
  <c r="BF387" i="3"/>
  <c r="BG387" i="3"/>
  <c r="BH387" i="3"/>
  <c r="BI387" i="3"/>
  <c r="BB388" i="3"/>
  <c r="BC388" i="3"/>
  <c r="BD388" i="3"/>
  <c r="BF388" i="3"/>
  <c r="BG388" i="3"/>
  <c r="BH388" i="3"/>
  <c r="BI388" i="3"/>
  <c r="BB389" i="3"/>
  <c r="BC389" i="3"/>
  <c r="BD389" i="3"/>
  <c r="BE389" i="3"/>
  <c r="BF389" i="3"/>
  <c r="BG389" i="3"/>
  <c r="BH389" i="3"/>
  <c r="BI389" i="3"/>
  <c r="BB390" i="3"/>
  <c r="BC390" i="3"/>
  <c r="BD390" i="3"/>
  <c r="BE390" i="3"/>
  <c r="BF390" i="3"/>
  <c r="BG390" i="3"/>
  <c r="BH390" i="3"/>
  <c r="BI390" i="3"/>
  <c r="BB391" i="3"/>
  <c r="BC391" i="3"/>
  <c r="BD391" i="3"/>
  <c r="BE391" i="3"/>
  <c r="BF391" i="3"/>
  <c r="BG391" i="3"/>
  <c r="BH391" i="3"/>
  <c r="BI391" i="3"/>
  <c r="BB392" i="3"/>
  <c r="BD392" i="3"/>
  <c r="BE392" i="3"/>
  <c r="BF392" i="3"/>
  <c r="BG392" i="3"/>
  <c r="BH392" i="3"/>
  <c r="BI392" i="3"/>
  <c r="BC393" i="3"/>
  <c r="BD393" i="3"/>
  <c r="BE393" i="3"/>
  <c r="BF393" i="3"/>
  <c r="BG393" i="3"/>
  <c r="BH393" i="3"/>
  <c r="BI393" i="3"/>
  <c r="BC394" i="3"/>
  <c r="BD394" i="3"/>
  <c r="BE394" i="3"/>
  <c r="BF394" i="3"/>
  <c r="BG394" i="3"/>
  <c r="BH394" i="3"/>
  <c r="BI394" i="3"/>
  <c r="BC395" i="3"/>
  <c r="BD395" i="3"/>
  <c r="BE395" i="3"/>
  <c r="BF395" i="3"/>
  <c r="BG395" i="3"/>
  <c r="BH395" i="3"/>
  <c r="BI395" i="3"/>
  <c r="BC396" i="3"/>
  <c r="BD396" i="3"/>
  <c r="BE396" i="3"/>
  <c r="BF396" i="3"/>
  <c r="BG396" i="3"/>
  <c r="BH396" i="3"/>
  <c r="BI396" i="3"/>
  <c r="BC397" i="3"/>
  <c r="BE397" i="3"/>
  <c r="BF397" i="3"/>
  <c r="BG397" i="3"/>
  <c r="BH397" i="3"/>
  <c r="BI397" i="3"/>
  <c r="BB398" i="3"/>
  <c r="BC398" i="3"/>
  <c r="BD398" i="3"/>
  <c r="BE398" i="3"/>
  <c r="BF398" i="3"/>
  <c r="BG398" i="3"/>
  <c r="BH398" i="3"/>
  <c r="BI398" i="3"/>
  <c r="BB399" i="3"/>
  <c r="BD399" i="3"/>
  <c r="BE399" i="3"/>
  <c r="BF399" i="3"/>
  <c r="BG399" i="3"/>
  <c r="BH399" i="3"/>
  <c r="BI399" i="3"/>
  <c r="BB400" i="3"/>
  <c r="BC400" i="3"/>
  <c r="BD400" i="3"/>
  <c r="BE400" i="3"/>
  <c r="BF400" i="3"/>
  <c r="BG400" i="3"/>
  <c r="BH400" i="3"/>
  <c r="BI400" i="3"/>
  <c r="BB401" i="3"/>
  <c r="BC401" i="3"/>
  <c r="BE401" i="3"/>
  <c r="BF401" i="3"/>
  <c r="BG401" i="3"/>
  <c r="BH401" i="3"/>
  <c r="BI401" i="3"/>
  <c r="BC402" i="3"/>
  <c r="BD402" i="3"/>
  <c r="BE402" i="3"/>
  <c r="BF402" i="3"/>
  <c r="BG402" i="3"/>
  <c r="BH402" i="3"/>
  <c r="BI402" i="3"/>
  <c r="BB403" i="3"/>
  <c r="BC403" i="3"/>
  <c r="BD403" i="3"/>
  <c r="BF403" i="3"/>
  <c r="BG403" i="3"/>
  <c r="BH403" i="3"/>
  <c r="BI403" i="3"/>
  <c r="BB404" i="3"/>
  <c r="BC404" i="3"/>
  <c r="BD404" i="3"/>
  <c r="BE404" i="3"/>
  <c r="BF404" i="3"/>
  <c r="BG404" i="3"/>
  <c r="BH404" i="3"/>
  <c r="BI404" i="3"/>
  <c r="BF405" i="3"/>
  <c r="BG405" i="3"/>
  <c r="BH405" i="3"/>
  <c r="BI405" i="3"/>
  <c r="BB406" i="3"/>
  <c r="BC406" i="3"/>
  <c r="BD406" i="3"/>
  <c r="BE406" i="3"/>
  <c r="BF406" i="3"/>
  <c r="BG406" i="3"/>
  <c r="BH406" i="3"/>
  <c r="BI406" i="3"/>
  <c r="BB407" i="3"/>
  <c r="BC407" i="3"/>
  <c r="BE407" i="3"/>
  <c r="BF407" i="3"/>
  <c r="BG407" i="3"/>
  <c r="BH407" i="3"/>
  <c r="BI407" i="3"/>
  <c r="BC408" i="3"/>
  <c r="BE408" i="3"/>
  <c r="BF408" i="3"/>
  <c r="BG408" i="3"/>
  <c r="BH408" i="3"/>
  <c r="BI408" i="3"/>
  <c r="BB410" i="3"/>
  <c r="BC410" i="3"/>
  <c r="BD410" i="3"/>
  <c r="BE410" i="3"/>
  <c r="BF410" i="3"/>
  <c r="BG410" i="3"/>
  <c r="BH410" i="3"/>
  <c r="BI410" i="3"/>
  <c r="BB411" i="3"/>
  <c r="BC411" i="3"/>
  <c r="BD411" i="3"/>
  <c r="BE411" i="3"/>
  <c r="BF411" i="3"/>
  <c r="BG411" i="3"/>
  <c r="BH411" i="3"/>
  <c r="BI411" i="3"/>
  <c r="BB412" i="3"/>
  <c r="BD412" i="3"/>
  <c r="BE412" i="3"/>
  <c r="BF412" i="3"/>
  <c r="BH412" i="3"/>
  <c r="BI412" i="3"/>
  <c r="BB413" i="3"/>
  <c r="BC413" i="3"/>
  <c r="BD413" i="3"/>
  <c r="BE413" i="3"/>
  <c r="BF413" i="3"/>
  <c r="BH413" i="3"/>
  <c r="BI413" i="3"/>
  <c r="BB414" i="3"/>
  <c r="BC414" i="3"/>
  <c r="BD414" i="3"/>
  <c r="BE414" i="3"/>
  <c r="BF414" i="3"/>
  <c r="BG414" i="3"/>
  <c r="BH414" i="3"/>
  <c r="BI414" i="3"/>
  <c r="BB415" i="3"/>
  <c r="BC415" i="3"/>
  <c r="BD415" i="3"/>
  <c r="BE415" i="3"/>
  <c r="BF415" i="3"/>
  <c r="BG415" i="3"/>
  <c r="BH415" i="3"/>
  <c r="BI415" i="3"/>
  <c r="BB416" i="3"/>
  <c r="BE416" i="3"/>
  <c r="BG416" i="3"/>
  <c r="BH416" i="3"/>
  <c r="BI416" i="3"/>
  <c r="BC417" i="3"/>
  <c r="BD417" i="3"/>
  <c r="BF417" i="3"/>
  <c r="BG417" i="3"/>
  <c r="BH417" i="3"/>
  <c r="BI417" i="3"/>
  <c r="BB418" i="3"/>
  <c r="BD418" i="3"/>
  <c r="BE418" i="3"/>
  <c r="BF418" i="3"/>
  <c r="BI418" i="3"/>
  <c r="BB419" i="3"/>
  <c r="BC419" i="3"/>
  <c r="BD419" i="3"/>
  <c r="BE419" i="3"/>
  <c r="BF419" i="3"/>
  <c r="BG419" i="3"/>
  <c r="BH419" i="3"/>
  <c r="BI419" i="3"/>
  <c r="BD420" i="3"/>
  <c r="BE420" i="3"/>
  <c r="BF420" i="3"/>
  <c r="BG420" i="3"/>
  <c r="BH420" i="3"/>
  <c r="BI420" i="3"/>
  <c r="BB421" i="3"/>
  <c r="BC421" i="3"/>
  <c r="BD421" i="3"/>
  <c r="BF421" i="3"/>
  <c r="BG421" i="3"/>
  <c r="BH421" i="3"/>
  <c r="BI421" i="3"/>
  <c r="BC422" i="3"/>
  <c r="BD422" i="3"/>
  <c r="BE422" i="3"/>
  <c r="BF422" i="3"/>
  <c r="BG422" i="3"/>
  <c r="BH422" i="3"/>
  <c r="BI422" i="3"/>
  <c r="BC423" i="3"/>
  <c r="BD423" i="3"/>
  <c r="BE423" i="3"/>
  <c r="BF423" i="3"/>
  <c r="BG423" i="3"/>
  <c r="BH423" i="3"/>
  <c r="BI423" i="3"/>
  <c r="BB424" i="3"/>
  <c r="BC424" i="3"/>
  <c r="BD424" i="3"/>
  <c r="BE424" i="3"/>
  <c r="BF424" i="3"/>
  <c r="BG424" i="3"/>
  <c r="BH424" i="3"/>
  <c r="BI424" i="3"/>
  <c r="BC425" i="3"/>
  <c r="BD425" i="3"/>
  <c r="BE425" i="3"/>
  <c r="BF425" i="3"/>
  <c r="BG425" i="3"/>
  <c r="BH425" i="3"/>
  <c r="BI425" i="3"/>
  <c r="BB426" i="3"/>
  <c r="BC426" i="3"/>
  <c r="BD426" i="3"/>
  <c r="BE426" i="3"/>
  <c r="BF426" i="3"/>
  <c r="BG426" i="3"/>
  <c r="BH426" i="3"/>
  <c r="BI426" i="3"/>
  <c r="BB427" i="3"/>
  <c r="BC427" i="3"/>
  <c r="BD427" i="3"/>
  <c r="BE427" i="3"/>
  <c r="BF427" i="3"/>
  <c r="BG427" i="3"/>
  <c r="BH427" i="3"/>
  <c r="BI427" i="3"/>
  <c r="BB428" i="3"/>
  <c r="BC428" i="3"/>
  <c r="BE428" i="3"/>
  <c r="BF428" i="3"/>
  <c r="BG428" i="3"/>
  <c r="BH428" i="3"/>
  <c r="BI428" i="3"/>
  <c r="BB429" i="3"/>
  <c r="BC429" i="3"/>
  <c r="BD429" i="3"/>
  <c r="BE429" i="3"/>
  <c r="BF429" i="3"/>
  <c r="BG429" i="3"/>
  <c r="BH429" i="3"/>
  <c r="BI429" i="3"/>
  <c r="BB430" i="3"/>
  <c r="BC430" i="3"/>
  <c r="BD430" i="3"/>
  <c r="BE430" i="3"/>
  <c r="BF430" i="3"/>
  <c r="BG430" i="3"/>
  <c r="BH430" i="3"/>
  <c r="BI430" i="3"/>
  <c r="BB431" i="3"/>
  <c r="BC431" i="3"/>
  <c r="BD431" i="3"/>
  <c r="BE431" i="3"/>
  <c r="BF431" i="3"/>
  <c r="BG431" i="3"/>
  <c r="BH431" i="3"/>
  <c r="BI431" i="3"/>
  <c r="BB432" i="3"/>
  <c r="BC432" i="3"/>
  <c r="BD432" i="3"/>
  <c r="BE432" i="3"/>
  <c r="BF432" i="3"/>
  <c r="BG432" i="3"/>
  <c r="BH432" i="3"/>
  <c r="BI432" i="3"/>
  <c r="BB433" i="3"/>
  <c r="BC433" i="3"/>
  <c r="BD433" i="3"/>
  <c r="BE433" i="3"/>
  <c r="BF433" i="3"/>
  <c r="BG433" i="3"/>
  <c r="BH433" i="3"/>
  <c r="BI433" i="3"/>
  <c r="BB434" i="3"/>
  <c r="BD434" i="3"/>
  <c r="BE434" i="3"/>
  <c r="BF434" i="3"/>
  <c r="BG434" i="3"/>
  <c r="BH434" i="3"/>
  <c r="BI434" i="3"/>
  <c r="BB435" i="3"/>
  <c r="BD435" i="3"/>
  <c r="BE435" i="3"/>
  <c r="BF435" i="3"/>
  <c r="BG435" i="3"/>
  <c r="BH435" i="3"/>
  <c r="BI435" i="3"/>
  <c r="BB436" i="3"/>
  <c r="BC436" i="3"/>
  <c r="BD436" i="3"/>
  <c r="BE436" i="3"/>
  <c r="BF436" i="3"/>
  <c r="BG436" i="3"/>
  <c r="BH436" i="3"/>
  <c r="BI436" i="3"/>
  <c r="BB437" i="3"/>
  <c r="BD437" i="3"/>
  <c r="BE437" i="3"/>
  <c r="BF437" i="3"/>
  <c r="BG437" i="3"/>
  <c r="BH437" i="3"/>
  <c r="BI437" i="3"/>
  <c r="BB438" i="3"/>
  <c r="BC438" i="3"/>
  <c r="BD438" i="3"/>
  <c r="BE438" i="3"/>
  <c r="BF438" i="3"/>
  <c r="BG438" i="3"/>
  <c r="BH438" i="3"/>
  <c r="BI438" i="3"/>
  <c r="BB439" i="3"/>
  <c r="BC439" i="3"/>
  <c r="BD439" i="3"/>
  <c r="BE439" i="3"/>
  <c r="BG439" i="3"/>
  <c r="BH439" i="3"/>
  <c r="BI439" i="3"/>
  <c r="BC440" i="3"/>
  <c r="BD440" i="3"/>
  <c r="BE440" i="3"/>
  <c r="BF440" i="3"/>
  <c r="BG440" i="3"/>
  <c r="BH440" i="3"/>
  <c r="BI440" i="3"/>
  <c r="BC441" i="3"/>
  <c r="BD441" i="3"/>
  <c r="BE441" i="3"/>
  <c r="BF441" i="3"/>
  <c r="BG441" i="3"/>
  <c r="BH441" i="3"/>
  <c r="BI441" i="3"/>
  <c r="BB442" i="3"/>
  <c r="BD442" i="3"/>
  <c r="BE442" i="3"/>
  <c r="BF442" i="3"/>
  <c r="BG442" i="3"/>
  <c r="BH442" i="3"/>
  <c r="BI442" i="3"/>
  <c r="BC443" i="3"/>
  <c r="BD443" i="3"/>
  <c r="BE443" i="3"/>
  <c r="BF443" i="3"/>
  <c r="BG443" i="3"/>
  <c r="BH443" i="3"/>
  <c r="BI443" i="3"/>
  <c r="BC444" i="3"/>
  <c r="BE444" i="3"/>
  <c r="BF444" i="3"/>
  <c r="BG444" i="3"/>
  <c r="BH444" i="3"/>
  <c r="BI444" i="3"/>
  <c r="BB445" i="3"/>
  <c r="BC445" i="3"/>
  <c r="BD445" i="3"/>
  <c r="BF445" i="3"/>
  <c r="BG445" i="3"/>
  <c r="BH445" i="3"/>
  <c r="BI445" i="3"/>
  <c r="BB446" i="3"/>
  <c r="BC446" i="3"/>
  <c r="BD446" i="3"/>
  <c r="BE446" i="3"/>
  <c r="BG446" i="3"/>
  <c r="BH446" i="3"/>
  <c r="BI446" i="3"/>
  <c r="BC447" i="3"/>
  <c r="BD447" i="3"/>
  <c r="BE447" i="3"/>
  <c r="BF447" i="3"/>
  <c r="BG447" i="3"/>
  <c r="BH447" i="3"/>
  <c r="BI447" i="3"/>
  <c r="BB448" i="3"/>
  <c r="BC448" i="3"/>
  <c r="BD448" i="3"/>
  <c r="BE448" i="3"/>
  <c r="BF448" i="3"/>
  <c r="BG448" i="3"/>
  <c r="BH448" i="3"/>
  <c r="BI448" i="3"/>
  <c r="BB449" i="3"/>
  <c r="BD449" i="3"/>
  <c r="BE449" i="3"/>
  <c r="BF449" i="3"/>
  <c r="BG449" i="3"/>
  <c r="BH449" i="3"/>
  <c r="BI449" i="3"/>
  <c r="BB450" i="3"/>
  <c r="BC450" i="3"/>
  <c r="BE450" i="3"/>
  <c r="BF450" i="3"/>
  <c r="BH450" i="3"/>
  <c r="BI450" i="3"/>
  <c r="BB451" i="3"/>
  <c r="BC451" i="3"/>
  <c r="BD451" i="3"/>
  <c r="BE451" i="3"/>
  <c r="BF451" i="3"/>
  <c r="BG451" i="3"/>
  <c r="BH451" i="3"/>
  <c r="BI451" i="3"/>
  <c r="BB452" i="3"/>
  <c r="BC452" i="3"/>
  <c r="BD452" i="3"/>
  <c r="BE452" i="3"/>
  <c r="BF452" i="3"/>
  <c r="BG452" i="3"/>
  <c r="BH452" i="3"/>
  <c r="BI452" i="3"/>
  <c r="BB453" i="3"/>
  <c r="BC453" i="3"/>
  <c r="BE453" i="3"/>
  <c r="BF453" i="3"/>
  <c r="BG453" i="3"/>
  <c r="BH453" i="3"/>
  <c r="BI453" i="3"/>
  <c r="BB454" i="3"/>
  <c r="BC454" i="3"/>
  <c r="BD454" i="3"/>
  <c r="BE454" i="3"/>
  <c r="BF454" i="3"/>
  <c r="BG454" i="3"/>
  <c r="BH454" i="3"/>
  <c r="BI454" i="3"/>
  <c r="BB455" i="3"/>
  <c r="BD455" i="3"/>
  <c r="BE455" i="3"/>
  <c r="BF455" i="3"/>
  <c r="BG455" i="3"/>
  <c r="BH455" i="3"/>
  <c r="BI455" i="3"/>
  <c r="BB456" i="3"/>
  <c r="BD456" i="3"/>
  <c r="BE456" i="3"/>
  <c r="BF456" i="3"/>
  <c r="BG456" i="3"/>
  <c r="BH456" i="3"/>
  <c r="BI456" i="3"/>
  <c r="BC457" i="3"/>
  <c r="BD457" i="3"/>
  <c r="BE457" i="3"/>
  <c r="BF457" i="3"/>
  <c r="BG457" i="3"/>
  <c r="BH457" i="3"/>
  <c r="BI457" i="3"/>
  <c r="BB458" i="3"/>
  <c r="BC458" i="3"/>
  <c r="BD458" i="3"/>
  <c r="BE458" i="3"/>
  <c r="BF458" i="3"/>
  <c r="BG458" i="3"/>
  <c r="BH458" i="3"/>
  <c r="BI458" i="3"/>
  <c r="BB459" i="3"/>
  <c r="BE459" i="3"/>
  <c r="BF459" i="3"/>
  <c r="BG459" i="3"/>
  <c r="BH459" i="3"/>
  <c r="BI459" i="3"/>
  <c r="BB460" i="3"/>
  <c r="BC460" i="3"/>
  <c r="BD460" i="3"/>
  <c r="BE460" i="3"/>
  <c r="BF460" i="3"/>
  <c r="BG460" i="3"/>
  <c r="BH460" i="3"/>
  <c r="BI460" i="3"/>
  <c r="BB461" i="3"/>
  <c r="BC461" i="3"/>
  <c r="BD461" i="3"/>
  <c r="BE461" i="3"/>
  <c r="BF461" i="3"/>
  <c r="BG461" i="3"/>
  <c r="BH461" i="3"/>
  <c r="BI461" i="3"/>
  <c r="BB462" i="3"/>
  <c r="BC462" i="3"/>
  <c r="BD462" i="3"/>
  <c r="BE462" i="3"/>
  <c r="BF462" i="3"/>
  <c r="BG462" i="3"/>
  <c r="BH462" i="3"/>
  <c r="BI462" i="3"/>
  <c r="BB463" i="3"/>
  <c r="BC463" i="3"/>
  <c r="BE463" i="3"/>
  <c r="BF463" i="3"/>
  <c r="BG463" i="3"/>
  <c r="BH463" i="3"/>
  <c r="BI463" i="3"/>
  <c r="BD464" i="3"/>
  <c r="BE464" i="3"/>
  <c r="BF464" i="3"/>
  <c r="BG464" i="3"/>
  <c r="BH464" i="3"/>
  <c r="BI464" i="3"/>
  <c r="BC465" i="3"/>
  <c r="BD465" i="3"/>
  <c r="BE465" i="3"/>
  <c r="BF465" i="3"/>
  <c r="BG465" i="3"/>
  <c r="BH465" i="3"/>
  <c r="BI465" i="3"/>
  <c r="BC466" i="3"/>
  <c r="BD466" i="3"/>
  <c r="BE466" i="3"/>
  <c r="BF466" i="3"/>
  <c r="BG466" i="3"/>
  <c r="BH466" i="3"/>
  <c r="BI466" i="3"/>
  <c r="BC467" i="3"/>
  <c r="BD467" i="3"/>
  <c r="BE467" i="3"/>
  <c r="BF467" i="3"/>
  <c r="BG467" i="3"/>
  <c r="BH467" i="3"/>
  <c r="BI467" i="3"/>
  <c r="BC468" i="3"/>
  <c r="BD468" i="3"/>
  <c r="BE468" i="3"/>
  <c r="BF468" i="3"/>
  <c r="BG468" i="3"/>
  <c r="BH468" i="3"/>
  <c r="BI468" i="3"/>
  <c r="BB469" i="3"/>
  <c r="BC469" i="3"/>
  <c r="BE469" i="3"/>
  <c r="BF469" i="3"/>
  <c r="BG469" i="3"/>
  <c r="BH469" i="3"/>
  <c r="BI469" i="3"/>
  <c r="BB470" i="3"/>
  <c r="BC470" i="3"/>
  <c r="BD470" i="3"/>
  <c r="BE470" i="3"/>
  <c r="BF470" i="3"/>
  <c r="BG470" i="3"/>
  <c r="BH470" i="3"/>
  <c r="BI470" i="3"/>
  <c r="BB471" i="3"/>
  <c r="BC471" i="3"/>
  <c r="BD471" i="3"/>
  <c r="BE471" i="3"/>
  <c r="BF471" i="3"/>
  <c r="BG471" i="3"/>
  <c r="BH471" i="3"/>
  <c r="BI471" i="3"/>
  <c r="BB472" i="3"/>
  <c r="BC472" i="3"/>
  <c r="BD472" i="3"/>
  <c r="BE472" i="3"/>
  <c r="BF472" i="3"/>
  <c r="BG472" i="3"/>
  <c r="BH472" i="3"/>
  <c r="BI472" i="3"/>
  <c r="BB473" i="3"/>
  <c r="BE473" i="3"/>
  <c r="BF473" i="3"/>
  <c r="BG473" i="3"/>
  <c r="BH473" i="3"/>
  <c r="BI473" i="3"/>
  <c r="BB474" i="3"/>
  <c r="BE474" i="3"/>
  <c r="BF474" i="3"/>
  <c r="BG474" i="3"/>
  <c r="BH474" i="3"/>
  <c r="BI474" i="3"/>
  <c r="BB475" i="3"/>
  <c r="BC475" i="3"/>
  <c r="BD475" i="3"/>
  <c r="BE475" i="3"/>
  <c r="BF475" i="3"/>
  <c r="BG475" i="3"/>
  <c r="BH475" i="3"/>
  <c r="BI475" i="3"/>
  <c r="BB476" i="3"/>
  <c r="BE476" i="3"/>
  <c r="BF476" i="3"/>
  <c r="BG476" i="3"/>
  <c r="BH476" i="3"/>
  <c r="BI476" i="3"/>
  <c r="BB477" i="3"/>
  <c r="BC477" i="3"/>
  <c r="BD477" i="3"/>
  <c r="BF477" i="3"/>
  <c r="BG477" i="3"/>
  <c r="BH477" i="3"/>
  <c r="BI477" i="3"/>
  <c r="BB478" i="3"/>
  <c r="BC478" i="3"/>
  <c r="BD478" i="3"/>
  <c r="BE478" i="3"/>
  <c r="BF478" i="3"/>
  <c r="BG478" i="3"/>
  <c r="BH478" i="3"/>
  <c r="BI478" i="3"/>
  <c r="BE479" i="3"/>
  <c r="BF479" i="3"/>
  <c r="BG479" i="3"/>
  <c r="BH479" i="3"/>
  <c r="BI479" i="3"/>
  <c r="BB480" i="3"/>
  <c r="BC480" i="3"/>
  <c r="BD480" i="3"/>
  <c r="BE480" i="3"/>
  <c r="BF480" i="3"/>
  <c r="BH480" i="3"/>
  <c r="BI480" i="3"/>
  <c r="BD481" i="3"/>
  <c r="BE481" i="3"/>
  <c r="BF481" i="3"/>
  <c r="BG481" i="3"/>
  <c r="BH481" i="3"/>
  <c r="BI481" i="3"/>
  <c r="BB482" i="3"/>
  <c r="BC482" i="3"/>
  <c r="BD482" i="3"/>
  <c r="BE482" i="3"/>
  <c r="BF482" i="3"/>
  <c r="BG482" i="3"/>
  <c r="BH482" i="3"/>
  <c r="BI482" i="3"/>
  <c r="BB483" i="3"/>
  <c r="BC483" i="3"/>
  <c r="BD483" i="3"/>
  <c r="BE483" i="3"/>
  <c r="BF483" i="3"/>
  <c r="BG483" i="3"/>
  <c r="BH483" i="3"/>
  <c r="BI483" i="3"/>
  <c r="BD484" i="3"/>
  <c r="BE484" i="3"/>
  <c r="BF484" i="3"/>
  <c r="BG484" i="3"/>
  <c r="BH484" i="3"/>
  <c r="BI484" i="3"/>
  <c r="BB485" i="3"/>
  <c r="BC485" i="3"/>
  <c r="BD485" i="3"/>
  <c r="BF485" i="3"/>
  <c r="BG485" i="3"/>
  <c r="BH485" i="3"/>
  <c r="BI485" i="3"/>
  <c r="BB486" i="3"/>
  <c r="BC486" i="3"/>
  <c r="BD486" i="3"/>
  <c r="BE486" i="3"/>
  <c r="BF486" i="3"/>
  <c r="BG486" i="3"/>
  <c r="BH486" i="3"/>
  <c r="BI486" i="3"/>
  <c r="BB487" i="3"/>
  <c r="BD487" i="3"/>
  <c r="BE487" i="3"/>
  <c r="BF487" i="3"/>
  <c r="BG487" i="3"/>
  <c r="BH487" i="3"/>
  <c r="BI487" i="3"/>
  <c r="BB488" i="3"/>
  <c r="BC488" i="3"/>
  <c r="BD488" i="3"/>
  <c r="BF488" i="3"/>
  <c r="BG488" i="3"/>
  <c r="BH488" i="3"/>
  <c r="BI488" i="3"/>
  <c r="BB489" i="3"/>
  <c r="BC489" i="3"/>
  <c r="BE489" i="3"/>
  <c r="BF489" i="3"/>
  <c r="BG489" i="3"/>
  <c r="BH489" i="3"/>
  <c r="BI489" i="3"/>
  <c r="BB490" i="3"/>
  <c r="BC490" i="3"/>
  <c r="BD490" i="3"/>
  <c r="BE490" i="3"/>
  <c r="BF490" i="3"/>
  <c r="BG490" i="3"/>
  <c r="BH490" i="3"/>
  <c r="BI490" i="3"/>
  <c r="BD491" i="3"/>
  <c r="BE491" i="3"/>
  <c r="BF491" i="3"/>
  <c r="BG491" i="3"/>
  <c r="BH491" i="3"/>
  <c r="BI491" i="3"/>
  <c r="BB492" i="3"/>
  <c r="BC492" i="3"/>
  <c r="BD492" i="3"/>
  <c r="BE492" i="3"/>
  <c r="BF492" i="3"/>
  <c r="BG492" i="3"/>
  <c r="BH492" i="3"/>
  <c r="BI492" i="3"/>
  <c r="BB493" i="3"/>
  <c r="BC493" i="3"/>
  <c r="BD493" i="3"/>
  <c r="BE493" i="3"/>
  <c r="BF493" i="3"/>
  <c r="BH493" i="3"/>
  <c r="BI493" i="3"/>
  <c r="BB494" i="3"/>
  <c r="BE494" i="3"/>
  <c r="BF494" i="3"/>
  <c r="BG494" i="3"/>
  <c r="BH494" i="3"/>
  <c r="BI494" i="3"/>
  <c r="BD495" i="3"/>
  <c r="BE495" i="3"/>
  <c r="BF495" i="3"/>
  <c r="BG495" i="3"/>
  <c r="BH495" i="3"/>
  <c r="BI495" i="3"/>
  <c r="BC496" i="3"/>
  <c r="BD496" i="3"/>
  <c r="BE496" i="3"/>
  <c r="BF496" i="3"/>
  <c r="BG496" i="3"/>
  <c r="BH496" i="3"/>
  <c r="BI496" i="3"/>
  <c r="BB497" i="3"/>
  <c r="BC497" i="3"/>
  <c r="BD497" i="3"/>
  <c r="BE497" i="3"/>
  <c r="BF497" i="3"/>
  <c r="BG497" i="3"/>
  <c r="BH497" i="3"/>
  <c r="BI497" i="3"/>
  <c r="BB498" i="3"/>
  <c r="BC498" i="3"/>
  <c r="BD498" i="3"/>
  <c r="BE498" i="3"/>
  <c r="BG498" i="3"/>
  <c r="BH498" i="3"/>
  <c r="BI498" i="3"/>
  <c r="BB499" i="3"/>
  <c r="BC499" i="3"/>
  <c r="BE499" i="3"/>
  <c r="BF499" i="3"/>
  <c r="BG499" i="3"/>
  <c r="BH499" i="3"/>
  <c r="BI499" i="3"/>
  <c r="BB500" i="3"/>
  <c r="BC500" i="3"/>
  <c r="BD500" i="3"/>
  <c r="BE500" i="3"/>
  <c r="BF500" i="3"/>
  <c r="BG500" i="3"/>
  <c r="BH500" i="3"/>
  <c r="BI500" i="3"/>
  <c r="BB501" i="3"/>
  <c r="BC501" i="3"/>
  <c r="BD501" i="3"/>
  <c r="BE501" i="3"/>
  <c r="BF501" i="3"/>
  <c r="BG501" i="3"/>
  <c r="BH501" i="3"/>
  <c r="BI501" i="3"/>
  <c r="BC502" i="3"/>
  <c r="BD502" i="3"/>
  <c r="BE502" i="3"/>
  <c r="BF502" i="3"/>
  <c r="BG502" i="3"/>
  <c r="BH502" i="3"/>
  <c r="BI502" i="3"/>
  <c r="BB503" i="3"/>
  <c r="BC503" i="3"/>
  <c r="BD503" i="3"/>
  <c r="BE503" i="3"/>
  <c r="BF503" i="3"/>
  <c r="BG503" i="3"/>
  <c r="BH503" i="3"/>
  <c r="BI503" i="3"/>
  <c r="BB504" i="3"/>
  <c r="BC504" i="3"/>
  <c r="BD504" i="3"/>
  <c r="BE504" i="3"/>
  <c r="BF504" i="3"/>
  <c r="BG504" i="3"/>
  <c r="BH504" i="3"/>
  <c r="BI504" i="3"/>
  <c r="BB505" i="3"/>
  <c r="BC505" i="3"/>
  <c r="BD505" i="3"/>
  <c r="BE505" i="3"/>
  <c r="BF505" i="3"/>
  <c r="BG505" i="3"/>
  <c r="BH505" i="3"/>
  <c r="BI505" i="3"/>
  <c r="BB506" i="3"/>
  <c r="BC506" i="3"/>
  <c r="BD506" i="3"/>
  <c r="BE506" i="3"/>
  <c r="BF506" i="3"/>
  <c r="BG506" i="3"/>
  <c r="BH506" i="3"/>
  <c r="BI506" i="3"/>
  <c r="BC507" i="3"/>
  <c r="BD507" i="3"/>
  <c r="BE507" i="3"/>
  <c r="BF507" i="3"/>
  <c r="BG507" i="3"/>
  <c r="BH507" i="3"/>
  <c r="BI507" i="3"/>
  <c r="BB508" i="3"/>
  <c r="BD508" i="3"/>
  <c r="BE508" i="3"/>
  <c r="BF508" i="3"/>
  <c r="BG508" i="3"/>
  <c r="BH508" i="3"/>
  <c r="BI508" i="3"/>
  <c r="BC509" i="3"/>
  <c r="BD509" i="3"/>
  <c r="BE509" i="3"/>
  <c r="BF509" i="3"/>
  <c r="BG509" i="3"/>
  <c r="BH509" i="3"/>
  <c r="BI509" i="3"/>
  <c r="BD510" i="3"/>
  <c r="BE510" i="3"/>
  <c r="BF510" i="3"/>
  <c r="BG510" i="3"/>
  <c r="BH510" i="3"/>
  <c r="BI510" i="3"/>
  <c r="BB511" i="3"/>
  <c r="BC511" i="3"/>
  <c r="BD511" i="3"/>
  <c r="BE511" i="3"/>
  <c r="BF511" i="3"/>
  <c r="BG511" i="3"/>
  <c r="BH511" i="3"/>
  <c r="BI511" i="3"/>
  <c r="BC512" i="3"/>
  <c r="BD512" i="3"/>
  <c r="BE512" i="3"/>
  <c r="BG512" i="3"/>
  <c r="BH512" i="3"/>
  <c r="BI512" i="3"/>
  <c r="BB513" i="3"/>
  <c r="BD513" i="3"/>
  <c r="BE513" i="3"/>
  <c r="BF513" i="3"/>
  <c r="BG513" i="3"/>
  <c r="BH513" i="3"/>
  <c r="BI513" i="3"/>
  <c r="BB514" i="3"/>
  <c r="BC514" i="3"/>
  <c r="BD514" i="3"/>
  <c r="BE514" i="3"/>
  <c r="BF514" i="3"/>
  <c r="BG514" i="3"/>
  <c r="BH514" i="3"/>
  <c r="BI514" i="3"/>
  <c r="BB515" i="3"/>
  <c r="BC515" i="3"/>
  <c r="BD515" i="3"/>
  <c r="BG515" i="3"/>
  <c r="BH515" i="3"/>
  <c r="BI515" i="3"/>
  <c r="BB516" i="3"/>
  <c r="BD516" i="3"/>
  <c r="BE516" i="3"/>
  <c r="BF516" i="3"/>
  <c r="BG516" i="3"/>
  <c r="BH516" i="3"/>
  <c r="BI516" i="3"/>
  <c r="BB517" i="3"/>
  <c r="BF517" i="3"/>
  <c r="BH517" i="3"/>
  <c r="BI517" i="3"/>
  <c r="BB518" i="3"/>
  <c r="BC518" i="3"/>
  <c r="BD518" i="3"/>
  <c r="BE518" i="3"/>
  <c r="BF518" i="3"/>
  <c r="BG518" i="3"/>
  <c r="BH518" i="3"/>
  <c r="BI518" i="3"/>
  <c r="BB519" i="3"/>
  <c r="BC519" i="3"/>
  <c r="BD519" i="3"/>
  <c r="BE519" i="3"/>
  <c r="BF519" i="3"/>
  <c r="BG519" i="3"/>
  <c r="BH519" i="3"/>
  <c r="BI519" i="3"/>
  <c r="BB520" i="3"/>
  <c r="BC520" i="3"/>
  <c r="BD520" i="3"/>
  <c r="BE520" i="3"/>
  <c r="BF520" i="3"/>
  <c r="BG520" i="3"/>
  <c r="BH520" i="3"/>
  <c r="BI520" i="3"/>
  <c r="BC521" i="3"/>
  <c r="BD521" i="3"/>
  <c r="BF521" i="3"/>
  <c r="BG521" i="3"/>
  <c r="BH521" i="3"/>
  <c r="BI521" i="3"/>
  <c r="BB522" i="3"/>
  <c r="BC522" i="3"/>
  <c r="BD522" i="3"/>
  <c r="BE522" i="3"/>
  <c r="BF522" i="3"/>
  <c r="BG522" i="3"/>
  <c r="BH522" i="3"/>
  <c r="BI522" i="3"/>
  <c r="BB523" i="3"/>
  <c r="BC523" i="3"/>
  <c r="BD523" i="3"/>
  <c r="BE523" i="3"/>
  <c r="BF523" i="3"/>
  <c r="BG523" i="3"/>
  <c r="BH523" i="3"/>
  <c r="BI523" i="3"/>
  <c r="BB524" i="3"/>
  <c r="BC524" i="3"/>
  <c r="BD524" i="3"/>
  <c r="BE524" i="3"/>
  <c r="BF524" i="3"/>
  <c r="BG524" i="3"/>
  <c r="BH524" i="3"/>
  <c r="BI524" i="3"/>
  <c r="BB525" i="3"/>
  <c r="BC525" i="3"/>
  <c r="BD525" i="3"/>
  <c r="BF525" i="3"/>
  <c r="BG525" i="3"/>
  <c r="BH525" i="3"/>
  <c r="BI525" i="3"/>
  <c r="BB526" i="3"/>
  <c r="BC526" i="3"/>
  <c r="BD526" i="3"/>
  <c r="BE526" i="3"/>
  <c r="BF526" i="3"/>
  <c r="BG526" i="3"/>
  <c r="BH526" i="3"/>
  <c r="BI526" i="3"/>
  <c r="BB527" i="3"/>
  <c r="BC527" i="3"/>
  <c r="BD527" i="3"/>
  <c r="BE527" i="3"/>
  <c r="BF527" i="3"/>
  <c r="BG527" i="3"/>
  <c r="BH527" i="3"/>
  <c r="BI527" i="3"/>
  <c r="BB528" i="3"/>
  <c r="BC528" i="3"/>
  <c r="BD528" i="3"/>
  <c r="BE528" i="3"/>
  <c r="BF528" i="3"/>
  <c r="BG528" i="3"/>
  <c r="BH528" i="3"/>
  <c r="BI528" i="3"/>
  <c r="BB529" i="3"/>
  <c r="BC529" i="3"/>
  <c r="BD529" i="3"/>
  <c r="BE529" i="3"/>
  <c r="BF529" i="3"/>
  <c r="BG529" i="3"/>
  <c r="BH529" i="3"/>
  <c r="BI529" i="3"/>
  <c r="BB530" i="3"/>
  <c r="BC530" i="3"/>
  <c r="BD530" i="3"/>
  <c r="BE530" i="3"/>
  <c r="BG530" i="3"/>
  <c r="BH530" i="3"/>
  <c r="BI530" i="3"/>
  <c r="BB531" i="3"/>
  <c r="BD531" i="3"/>
  <c r="BE531" i="3"/>
  <c r="BF531" i="3"/>
  <c r="BG531" i="3"/>
  <c r="BH531" i="3"/>
  <c r="BI531" i="3"/>
  <c r="BB532" i="3"/>
  <c r="BC532" i="3"/>
  <c r="BD532" i="3"/>
  <c r="BE532" i="3"/>
  <c r="BF532" i="3"/>
  <c r="BG532" i="3"/>
  <c r="BH532" i="3"/>
  <c r="BI532" i="3"/>
  <c r="BB533" i="3"/>
  <c r="BC533" i="3"/>
  <c r="BD533" i="3"/>
  <c r="BE533" i="3"/>
  <c r="BF533" i="3"/>
  <c r="BG533" i="3"/>
  <c r="BH533" i="3"/>
  <c r="BI533" i="3"/>
  <c r="BB534" i="3"/>
  <c r="BC534" i="3"/>
  <c r="BD534" i="3"/>
  <c r="BE534" i="3"/>
  <c r="BF534" i="3"/>
  <c r="BG534" i="3"/>
  <c r="BH534" i="3"/>
  <c r="BI534" i="3"/>
  <c r="BB535" i="3"/>
  <c r="BC535" i="3"/>
  <c r="BD535" i="3"/>
  <c r="BE535" i="3"/>
  <c r="BF535" i="3"/>
  <c r="BG535" i="3"/>
  <c r="BH535" i="3"/>
  <c r="BI535" i="3"/>
  <c r="BB536" i="3"/>
  <c r="BD536" i="3"/>
  <c r="BE536" i="3"/>
  <c r="BF536" i="3"/>
  <c r="BG536" i="3"/>
  <c r="BH536" i="3"/>
  <c r="BI536" i="3"/>
  <c r="BB537" i="3"/>
  <c r="BD537" i="3"/>
  <c r="BE537" i="3"/>
  <c r="BF537" i="3"/>
  <c r="BG537" i="3"/>
  <c r="BH537" i="3"/>
  <c r="BI537" i="3"/>
  <c r="BB538" i="3"/>
  <c r="BC538" i="3"/>
  <c r="BD538" i="3"/>
  <c r="BE538" i="3"/>
  <c r="BF538" i="3"/>
  <c r="BG538" i="3"/>
  <c r="BH538" i="3"/>
  <c r="BI538" i="3"/>
  <c r="BB539" i="3"/>
  <c r="BC539" i="3"/>
  <c r="BD539" i="3"/>
  <c r="BE539" i="3"/>
  <c r="BF539" i="3"/>
  <c r="BG539" i="3"/>
  <c r="BH539" i="3"/>
  <c r="BI539" i="3"/>
  <c r="BB540" i="3"/>
  <c r="BC540" i="3"/>
  <c r="BD540" i="3"/>
  <c r="BE540" i="3"/>
  <c r="BF540" i="3"/>
  <c r="BG540" i="3"/>
  <c r="BH540" i="3"/>
  <c r="BI540" i="3"/>
  <c r="BB541" i="3"/>
  <c r="BC541" i="3"/>
  <c r="BD541" i="3"/>
  <c r="BE541" i="3"/>
  <c r="BF541" i="3"/>
  <c r="BG541" i="3"/>
  <c r="BH541" i="3"/>
  <c r="BI541" i="3"/>
  <c r="BC542" i="3"/>
  <c r="BD542" i="3"/>
  <c r="BE542" i="3"/>
  <c r="BF542" i="3"/>
  <c r="BI542" i="3"/>
  <c r="BB543" i="3"/>
  <c r="BC543" i="3"/>
  <c r="BD543" i="3"/>
  <c r="BE543" i="3"/>
  <c r="BF543" i="3"/>
  <c r="BG543" i="3"/>
  <c r="BH543" i="3"/>
  <c r="BI543" i="3"/>
  <c r="BC544" i="3"/>
  <c r="BD544" i="3"/>
  <c r="BE544" i="3"/>
  <c r="BF544" i="3"/>
  <c r="BG544" i="3"/>
  <c r="BH544" i="3"/>
  <c r="BI544" i="3"/>
  <c r="BB545" i="3"/>
  <c r="BC545" i="3"/>
  <c r="BD545" i="3"/>
  <c r="BE545" i="3"/>
  <c r="BF545" i="3"/>
  <c r="BG545" i="3"/>
  <c r="BH545" i="3"/>
  <c r="BI545" i="3"/>
  <c r="BC546" i="3"/>
  <c r="BD546" i="3"/>
  <c r="BE546" i="3"/>
  <c r="BF546" i="3"/>
  <c r="BG546" i="3"/>
  <c r="BH546" i="3"/>
  <c r="BI546" i="3"/>
  <c r="BC547" i="3"/>
  <c r="BD547" i="3"/>
  <c r="BE547" i="3"/>
  <c r="BF547" i="3"/>
  <c r="BG547" i="3"/>
  <c r="BH547" i="3"/>
  <c r="BI547" i="3"/>
  <c r="BB548" i="3"/>
  <c r="BC548" i="3"/>
  <c r="BD548" i="3"/>
  <c r="BF548" i="3"/>
  <c r="BG548" i="3"/>
  <c r="BH548" i="3"/>
  <c r="BI548" i="3"/>
  <c r="BC549" i="3"/>
  <c r="BD549" i="3"/>
  <c r="BE549" i="3"/>
  <c r="BF549" i="3"/>
  <c r="BG549" i="3"/>
  <c r="BH549" i="3"/>
  <c r="BI549" i="3"/>
  <c r="BB550" i="3"/>
  <c r="BC550" i="3"/>
  <c r="BD550" i="3"/>
  <c r="BE550" i="3"/>
  <c r="BF550" i="3"/>
  <c r="BG550" i="3"/>
  <c r="BH550" i="3"/>
  <c r="BI550" i="3"/>
  <c r="BB551" i="3"/>
  <c r="BC551" i="3"/>
  <c r="BD551" i="3"/>
  <c r="BF551" i="3"/>
  <c r="BG551" i="3"/>
  <c r="BH551" i="3"/>
  <c r="BI551" i="3"/>
  <c r="BB552" i="3"/>
  <c r="BC552" i="3"/>
  <c r="BD552" i="3"/>
  <c r="BE552" i="3"/>
  <c r="BF552" i="3"/>
  <c r="BG552" i="3"/>
  <c r="BH552" i="3"/>
  <c r="BI552" i="3"/>
  <c r="BB553" i="3"/>
  <c r="BC553" i="3"/>
  <c r="BD553" i="3"/>
  <c r="BE553" i="3"/>
  <c r="BF553" i="3"/>
  <c r="BG553" i="3"/>
  <c r="BH553" i="3"/>
  <c r="BI553" i="3"/>
  <c r="BB554" i="3"/>
  <c r="BC554" i="3"/>
  <c r="BE554" i="3"/>
  <c r="BF554" i="3"/>
  <c r="BG554" i="3"/>
  <c r="BH554" i="3"/>
  <c r="BI554" i="3"/>
  <c r="BB555" i="3"/>
  <c r="BC555" i="3"/>
  <c r="BD555" i="3"/>
  <c r="BE555" i="3"/>
  <c r="BF555" i="3"/>
  <c r="BG555" i="3"/>
  <c r="BH555" i="3"/>
  <c r="BI555" i="3"/>
  <c r="BB556" i="3"/>
  <c r="BC556" i="3"/>
  <c r="BD556" i="3"/>
  <c r="BE556" i="3"/>
  <c r="BF556" i="3"/>
  <c r="BG556" i="3"/>
  <c r="BH556" i="3"/>
  <c r="BI556" i="3"/>
  <c r="BC557" i="3"/>
  <c r="BD557" i="3"/>
  <c r="BE557" i="3"/>
  <c r="BF557" i="3"/>
  <c r="BG557" i="3"/>
  <c r="BH557" i="3"/>
  <c r="BI557" i="3"/>
  <c r="BB558" i="3"/>
  <c r="BD558" i="3"/>
  <c r="BE558" i="3"/>
  <c r="BF558" i="3"/>
  <c r="BG558" i="3"/>
  <c r="BH558" i="3"/>
  <c r="BI558" i="3"/>
  <c r="BD559" i="3"/>
  <c r="BE559" i="3"/>
  <c r="BF559" i="3"/>
  <c r="BG559" i="3"/>
  <c r="BH559" i="3"/>
  <c r="BI559" i="3"/>
  <c r="BB560" i="3"/>
  <c r="BC560" i="3"/>
  <c r="BD560" i="3"/>
  <c r="BE560" i="3"/>
  <c r="BF560" i="3"/>
  <c r="BG560" i="3"/>
  <c r="BH560" i="3"/>
  <c r="BI560" i="3"/>
  <c r="BB561" i="3"/>
  <c r="BC561" i="3"/>
  <c r="BD561" i="3"/>
  <c r="BE561" i="3"/>
  <c r="BF561" i="3"/>
  <c r="BG561" i="3"/>
  <c r="BH561" i="3"/>
  <c r="BI561" i="3"/>
  <c r="BB562" i="3"/>
  <c r="BC562" i="3"/>
  <c r="BD562" i="3"/>
  <c r="BE562" i="3"/>
  <c r="BF562" i="3"/>
  <c r="BG562" i="3"/>
  <c r="BH562" i="3"/>
  <c r="BI562" i="3"/>
  <c r="BB563" i="3"/>
  <c r="BC563" i="3"/>
  <c r="BD563" i="3"/>
  <c r="BE563" i="3"/>
  <c r="BF563" i="3"/>
  <c r="BG563" i="3"/>
  <c r="BH563" i="3"/>
  <c r="BI563" i="3"/>
  <c r="BB564" i="3"/>
  <c r="BC564" i="3"/>
  <c r="BD564" i="3"/>
  <c r="BE564" i="3"/>
  <c r="BF564" i="3"/>
  <c r="BG564" i="3"/>
  <c r="BH564" i="3"/>
  <c r="BI564" i="3"/>
  <c r="BB565" i="3"/>
  <c r="BD565" i="3"/>
  <c r="BE565" i="3"/>
  <c r="BF565" i="3"/>
  <c r="BG565" i="3"/>
  <c r="BH565" i="3"/>
  <c r="BI565" i="3"/>
  <c r="BB566" i="3"/>
  <c r="BC566" i="3"/>
  <c r="BD566" i="3"/>
  <c r="BE566" i="3"/>
  <c r="BF566" i="3"/>
  <c r="BG566" i="3"/>
  <c r="BH566" i="3"/>
  <c r="BI566" i="3"/>
  <c r="BB567" i="3"/>
  <c r="BC567" i="3"/>
  <c r="BD567" i="3"/>
  <c r="BE567" i="3"/>
  <c r="BF567" i="3"/>
  <c r="BG567" i="3"/>
  <c r="BH567" i="3"/>
  <c r="BI567" i="3"/>
  <c r="BB568" i="3"/>
  <c r="BE568" i="3"/>
  <c r="BF568" i="3"/>
  <c r="BG568" i="3"/>
  <c r="BH568" i="3"/>
  <c r="BI568" i="3"/>
  <c r="BB569" i="3"/>
  <c r="BC569" i="3"/>
  <c r="BD569" i="3"/>
  <c r="BE569" i="3"/>
  <c r="BF569" i="3"/>
  <c r="BG569" i="3"/>
  <c r="BH569" i="3"/>
  <c r="BI569" i="3"/>
  <c r="BC570" i="3"/>
  <c r="BD570" i="3"/>
  <c r="BE570" i="3"/>
  <c r="BF570" i="3"/>
  <c r="BG570" i="3"/>
  <c r="BH570" i="3"/>
  <c r="BI570" i="3"/>
  <c r="BC571" i="3"/>
  <c r="BD571" i="3"/>
  <c r="BE571" i="3"/>
  <c r="BG571" i="3"/>
  <c r="BH571" i="3"/>
  <c r="BI571" i="3"/>
  <c r="BC572" i="3"/>
  <c r="BD572" i="3"/>
  <c r="BE572" i="3"/>
  <c r="BF572" i="3"/>
  <c r="BG572" i="3"/>
  <c r="BH572" i="3"/>
  <c r="BI572" i="3"/>
  <c r="BC573" i="3"/>
  <c r="BD573" i="3"/>
  <c r="BE573" i="3"/>
  <c r="BF573" i="3"/>
  <c r="BG573" i="3"/>
  <c r="BH573" i="3"/>
  <c r="BI573" i="3"/>
  <c r="BC574" i="3"/>
  <c r="BD574" i="3"/>
  <c r="BE574" i="3"/>
  <c r="BF574" i="3"/>
  <c r="BG574" i="3"/>
  <c r="BH574" i="3"/>
  <c r="BI574" i="3"/>
  <c r="BC575" i="3"/>
  <c r="BD575" i="3"/>
  <c r="BE575" i="3"/>
  <c r="BG575" i="3"/>
  <c r="BH575" i="3"/>
  <c r="BI575" i="3"/>
  <c r="BC576" i="3"/>
  <c r="BD576" i="3"/>
  <c r="BE576" i="3"/>
  <c r="BF576" i="3"/>
  <c r="BG576" i="3"/>
  <c r="BH576" i="3"/>
  <c r="BI576" i="3"/>
  <c r="BC577" i="3"/>
  <c r="BD577" i="3"/>
  <c r="BE577" i="3"/>
  <c r="BF577" i="3"/>
  <c r="BG577" i="3"/>
  <c r="BH577" i="3"/>
  <c r="BI577" i="3"/>
  <c r="BC578" i="3"/>
  <c r="BD578" i="3"/>
  <c r="BE578" i="3"/>
  <c r="BF578" i="3"/>
  <c r="BG578" i="3"/>
  <c r="BH578" i="3"/>
  <c r="BI578" i="3"/>
  <c r="BC579" i="3"/>
  <c r="BD579" i="3"/>
  <c r="BE579" i="3"/>
  <c r="BF579" i="3"/>
  <c r="BG579" i="3"/>
  <c r="BH579" i="3"/>
  <c r="BI579" i="3"/>
  <c r="BC580" i="3"/>
  <c r="BD580" i="3"/>
  <c r="BE580" i="3"/>
  <c r="BF580" i="3"/>
  <c r="BG580" i="3"/>
  <c r="BH580" i="3"/>
  <c r="BI580" i="3"/>
  <c r="BC581" i="3"/>
  <c r="BD581" i="3"/>
  <c r="BE581" i="3"/>
  <c r="BG581" i="3"/>
  <c r="BH581" i="3"/>
  <c r="BI581" i="3"/>
  <c r="BC582" i="3"/>
  <c r="BD582" i="3"/>
  <c r="BE582" i="3"/>
  <c r="BF582" i="3"/>
  <c r="BG582" i="3"/>
  <c r="BH582" i="3"/>
  <c r="BI582" i="3"/>
  <c r="BB583" i="3"/>
  <c r="BD583" i="3"/>
  <c r="BF583" i="3"/>
  <c r="BG583" i="3"/>
  <c r="BH583" i="3"/>
  <c r="BI583" i="3"/>
  <c r="BB584" i="3"/>
  <c r="BC584" i="3"/>
  <c r="BD584" i="3"/>
  <c r="BE584" i="3"/>
  <c r="BF584" i="3"/>
  <c r="BG584" i="3"/>
  <c r="BH584" i="3"/>
  <c r="BI584" i="3"/>
  <c r="BB585" i="3"/>
  <c r="BD585" i="3"/>
  <c r="BE585" i="3"/>
  <c r="BF585" i="3"/>
  <c r="BG585" i="3"/>
  <c r="BH585" i="3"/>
  <c r="BI585" i="3"/>
  <c r="BB586" i="3"/>
  <c r="BD586" i="3"/>
  <c r="BE586" i="3"/>
  <c r="BF586" i="3"/>
  <c r="BG586" i="3"/>
  <c r="BH586" i="3"/>
  <c r="BI586" i="3"/>
  <c r="BB587" i="3"/>
  <c r="BD587" i="3"/>
  <c r="BE587" i="3"/>
  <c r="BF587" i="3"/>
  <c r="BG587" i="3"/>
  <c r="BH587" i="3"/>
  <c r="BI587" i="3"/>
  <c r="BB588" i="3"/>
  <c r="BC588" i="3"/>
  <c r="BD588" i="3"/>
  <c r="BF588" i="3"/>
  <c r="BG588" i="3"/>
  <c r="BH588" i="3"/>
  <c r="BI588" i="3"/>
  <c r="BB589" i="3"/>
  <c r="BC589" i="3"/>
  <c r="BD589" i="3"/>
  <c r="BE589" i="3"/>
  <c r="BF589" i="3"/>
  <c r="BG589" i="3"/>
  <c r="BH589" i="3"/>
  <c r="BI589" i="3"/>
  <c r="BB590" i="3"/>
  <c r="BC590" i="3"/>
  <c r="BE590" i="3"/>
  <c r="BF590" i="3"/>
  <c r="BG590" i="3"/>
  <c r="BH590" i="3"/>
  <c r="BI590" i="3"/>
  <c r="BB591" i="3"/>
  <c r="BC591" i="3"/>
  <c r="BD591" i="3"/>
  <c r="BE591" i="3"/>
  <c r="BF591" i="3"/>
  <c r="BG591" i="3"/>
  <c r="BH591" i="3"/>
  <c r="BI591" i="3"/>
  <c r="BB592" i="3"/>
  <c r="BC592" i="3"/>
  <c r="BD592" i="3"/>
  <c r="BE592" i="3"/>
  <c r="BF592" i="3"/>
  <c r="BG592" i="3"/>
  <c r="BH592" i="3"/>
  <c r="BI592" i="3"/>
  <c r="BC593" i="3"/>
  <c r="BD593" i="3"/>
  <c r="BE593" i="3"/>
  <c r="BF593" i="3"/>
  <c r="BG593" i="3"/>
  <c r="BH593" i="3"/>
  <c r="BI593" i="3"/>
  <c r="BC594" i="3"/>
  <c r="BD594" i="3"/>
  <c r="BE594" i="3"/>
  <c r="BF594" i="3"/>
  <c r="BG594" i="3"/>
  <c r="BH594" i="3"/>
  <c r="BI594" i="3"/>
  <c r="BC595" i="3"/>
  <c r="BD595" i="3"/>
  <c r="BE595" i="3"/>
  <c r="BG595" i="3"/>
  <c r="BH595" i="3"/>
  <c r="BI595" i="3"/>
  <c r="BD596" i="3"/>
  <c r="BE596" i="3"/>
  <c r="BF596" i="3"/>
  <c r="BG596" i="3"/>
  <c r="BH596" i="3"/>
  <c r="BI596" i="3"/>
  <c r="BD597" i="3"/>
  <c r="BE597" i="3"/>
  <c r="BF597" i="3"/>
  <c r="BG597" i="3"/>
  <c r="BH597" i="3"/>
  <c r="BI597" i="3"/>
  <c r="BD598" i="3"/>
  <c r="BE598" i="3"/>
  <c r="BF598" i="3"/>
  <c r="BG598" i="3"/>
  <c r="BH598" i="3"/>
  <c r="BI598" i="3"/>
  <c r="BC599" i="3"/>
  <c r="BD599" i="3"/>
  <c r="BF599" i="3"/>
  <c r="BG599" i="3"/>
  <c r="BH599" i="3"/>
  <c r="BI599" i="3"/>
  <c r="BC600" i="3"/>
  <c r="BE600" i="3"/>
  <c r="BF600" i="3"/>
  <c r="BG600" i="3"/>
  <c r="BH600" i="3"/>
  <c r="BI600" i="3"/>
  <c r="BC601" i="3"/>
  <c r="BE601" i="3"/>
  <c r="BF601" i="3"/>
  <c r="BG601" i="3"/>
  <c r="BH601" i="3"/>
  <c r="BI601" i="3"/>
  <c r="BB602" i="3"/>
  <c r="BC602" i="3"/>
  <c r="BD602" i="3"/>
  <c r="BE602" i="3"/>
  <c r="BF602" i="3"/>
  <c r="BG602" i="3"/>
  <c r="BH602" i="3"/>
  <c r="BI602" i="3"/>
  <c r="BC603" i="3"/>
  <c r="BD603" i="3"/>
  <c r="BE603" i="3"/>
  <c r="BF603" i="3"/>
  <c r="BG603" i="3"/>
  <c r="BH603" i="3"/>
  <c r="BI603" i="3"/>
  <c r="BB604" i="3"/>
  <c r="BC604" i="3"/>
  <c r="BD604" i="3"/>
  <c r="BE604" i="3"/>
  <c r="BF604" i="3"/>
  <c r="BG604" i="3"/>
  <c r="BH604" i="3"/>
  <c r="BI604" i="3"/>
  <c r="BB605" i="3"/>
  <c r="BC605" i="3"/>
  <c r="BD605" i="3"/>
  <c r="BE605" i="3"/>
  <c r="BF605" i="3"/>
  <c r="BG605" i="3"/>
  <c r="BH605" i="3"/>
  <c r="BI605" i="3"/>
  <c r="BB606" i="3"/>
  <c r="BC606" i="3"/>
  <c r="BD606" i="3"/>
  <c r="BE606" i="3"/>
  <c r="BF606" i="3"/>
  <c r="BG606" i="3"/>
  <c r="BH606" i="3"/>
  <c r="BI606" i="3"/>
  <c r="BC607" i="3"/>
  <c r="BD607" i="3"/>
  <c r="BE607" i="3"/>
  <c r="BF607" i="3"/>
  <c r="BG607" i="3"/>
  <c r="BH607" i="3"/>
  <c r="BI607" i="3"/>
  <c r="BB608" i="3"/>
  <c r="BC608" i="3"/>
  <c r="BD608" i="3"/>
  <c r="BE608" i="3"/>
  <c r="BF608" i="3"/>
  <c r="BG608" i="3"/>
  <c r="BH608" i="3"/>
  <c r="BI608" i="3"/>
  <c r="BD609" i="3"/>
  <c r="BE609" i="3"/>
  <c r="BF609" i="3"/>
  <c r="BG609" i="3"/>
  <c r="BH609" i="3"/>
  <c r="BI609" i="3"/>
  <c r="BB610" i="3"/>
  <c r="BC610" i="3"/>
  <c r="BD610" i="3"/>
  <c r="BE610" i="3"/>
  <c r="BF610" i="3"/>
  <c r="BG610" i="3"/>
  <c r="BH610" i="3"/>
  <c r="BI610" i="3"/>
  <c r="BB611" i="3"/>
  <c r="BC611" i="3"/>
  <c r="BD611" i="3"/>
  <c r="BE611" i="3"/>
  <c r="BF611" i="3"/>
  <c r="BG611" i="3"/>
  <c r="BH611" i="3"/>
  <c r="BI611" i="3"/>
  <c r="BC612" i="3"/>
  <c r="BD612" i="3"/>
  <c r="BE612" i="3"/>
  <c r="BG612" i="3"/>
  <c r="BH612" i="3"/>
  <c r="BI612" i="3"/>
  <c r="BB613" i="3"/>
  <c r="BC613" i="3"/>
  <c r="BD613" i="3"/>
  <c r="BE613" i="3"/>
  <c r="BF613" i="3"/>
  <c r="BG613" i="3"/>
  <c r="BH613" i="3"/>
  <c r="BI613" i="3"/>
  <c r="BC614" i="3"/>
  <c r="BD614" i="3"/>
  <c r="BE614" i="3"/>
  <c r="BF614" i="3"/>
  <c r="BG614" i="3"/>
  <c r="BH614" i="3"/>
  <c r="BI614" i="3"/>
  <c r="BB615" i="3"/>
  <c r="BC615" i="3"/>
  <c r="BD615" i="3"/>
  <c r="BE615" i="3"/>
  <c r="BF615" i="3"/>
  <c r="BG615" i="3"/>
  <c r="BH615" i="3"/>
  <c r="BI615" i="3"/>
  <c r="BB616" i="3"/>
  <c r="BC616" i="3"/>
  <c r="BD616" i="3"/>
  <c r="BE616" i="3"/>
  <c r="BF616" i="3"/>
  <c r="BG616" i="3"/>
  <c r="BH616" i="3"/>
  <c r="BI616" i="3"/>
  <c r="BB617" i="3"/>
  <c r="BC617" i="3"/>
  <c r="BE617" i="3"/>
  <c r="BF617" i="3"/>
  <c r="BG617" i="3"/>
  <c r="BH617" i="3"/>
  <c r="BI617" i="3"/>
  <c r="BB618" i="3"/>
  <c r="BC618" i="3"/>
  <c r="BD618" i="3"/>
  <c r="BE618" i="3"/>
  <c r="BF618" i="3"/>
  <c r="BG618" i="3"/>
  <c r="BH618" i="3"/>
  <c r="BI618" i="3"/>
  <c r="BB619" i="3"/>
  <c r="BC619" i="3"/>
  <c r="BD619" i="3"/>
  <c r="BE619" i="3"/>
  <c r="BF619" i="3"/>
  <c r="BG619" i="3"/>
  <c r="BH619" i="3"/>
  <c r="BI619" i="3"/>
  <c r="BD620" i="3"/>
  <c r="BE620" i="3"/>
  <c r="BF620" i="3"/>
  <c r="BG620" i="3"/>
  <c r="BH620" i="3"/>
  <c r="BI620" i="3"/>
  <c r="BB621" i="3"/>
  <c r="BD621" i="3"/>
  <c r="BE621" i="3"/>
  <c r="BF621" i="3"/>
  <c r="BG621" i="3"/>
  <c r="BH621" i="3"/>
  <c r="BI621" i="3"/>
  <c r="BB622" i="3"/>
  <c r="BD622" i="3"/>
  <c r="BE622" i="3"/>
  <c r="BF622" i="3"/>
  <c r="BG622" i="3"/>
  <c r="BH622" i="3"/>
  <c r="BI622" i="3"/>
  <c r="BB623" i="3"/>
  <c r="BD623" i="3"/>
  <c r="BE623" i="3"/>
  <c r="BF623" i="3"/>
  <c r="BG623" i="3"/>
  <c r="BH623" i="3"/>
  <c r="BI623" i="3"/>
  <c r="BB624" i="3"/>
  <c r="BD624" i="3"/>
  <c r="BE624" i="3"/>
  <c r="BF624" i="3"/>
  <c r="BG624" i="3"/>
  <c r="BH624" i="3"/>
  <c r="BI624" i="3"/>
  <c r="BB625" i="3"/>
  <c r="BD625" i="3"/>
  <c r="BE625" i="3"/>
  <c r="BG625" i="3"/>
  <c r="BH625" i="3"/>
  <c r="BI625" i="3"/>
  <c r="BB626" i="3"/>
  <c r="BC626" i="3"/>
  <c r="BD626" i="3"/>
  <c r="BE626" i="3"/>
  <c r="BF626" i="3"/>
  <c r="BG626" i="3"/>
  <c r="BH626" i="3"/>
  <c r="BI626" i="3"/>
  <c r="BB627" i="3"/>
  <c r="BC627" i="3"/>
  <c r="BD627" i="3"/>
  <c r="BE627" i="3"/>
  <c r="BF627" i="3"/>
  <c r="BG627" i="3"/>
  <c r="BH627" i="3"/>
  <c r="BI627" i="3"/>
  <c r="BB628" i="3"/>
  <c r="BC628" i="3"/>
  <c r="BD628" i="3"/>
  <c r="BE628" i="3"/>
  <c r="BF628" i="3"/>
  <c r="BG628" i="3"/>
  <c r="BH628" i="3"/>
  <c r="BI628" i="3"/>
  <c r="BB629" i="3"/>
  <c r="BC629" i="3"/>
  <c r="BD629" i="3"/>
  <c r="BE629" i="3"/>
  <c r="BF629" i="3"/>
  <c r="BG629" i="3"/>
  <c r="BH629" i="3"/>
  <c r="BI629" i="3"/>
  <c r="BB630" i="3"/>
  <c r="BC630" i="3"/>
  <c r="BD630" i="3"/>
  <c r="BE630" i="3"/>
  <c r="BF630" i="3"/>
  <c r="BG630" i="3"/>
  <c r="BH630" i="3"/>
  <c r="BI630" i="3"/>
  <c r="BB631" i="3"/>
  <c r="BC631" i="3"/>
  <c r="BD631" i="3"/>
  <c r="BE631" i="3"/>
  <c r="BF631" i="3"/>
  <c r="BG631" i="3"/>
  <c r="BH631" i="3"/>
  <c r="BI631" i="3"/>
  <c r="BB632" i="3"/>
  <c r="BC632" i="3"/>
  <c r="BD632" i="3"/>
  <c r="BE632" i="3"/>
  <c r="BF632" i="3"/>
  <c r="BG632" i="3"/>
  <c r="BH632" i="3"/>
  <c r="BI632" i="3"/>
  <c r="BB633" i="3"/>
  <c r="BD633" i="3"/>
  <c r="BE633" i="3"/>
  <c r="BF633" i="3"/>
  <c r="BG633" i="3"/>
  <c r="BH633" i="3"/>
  <c r="BI633" i="3"/>
  <c r="BB634" i="3"/>
  <c r="BC634" i="3"/>
  <c r="BD634" i="3"/>
  <c r="BE634" i="3"/>
  <c r="BF634" i="3"/>
  <c r="BG634" i="3"/>
  <c r="BH634" i="3"/>
  <c r="BI634" i="3"/>
  <c r="BB635" i="3"/>
  <c r="BC635" i="3"/>
  <c r="BE635" i="3"/>
  <c r="BF635" i="3"/>
  <c r="BG635" i="3"/>
  <c r="BH635" i="3"/>
  <c r="BI635" i="3"/>
  <c r="BB636" i="3"/>
  <c r="BC636" i="3"/>
  <c r="BE636" i="3"/>
  <c r="BF636" i="3"/>
  <c r="BG636" i="3"/>
  <c r="BH636" i="3"/>
  <c r="BI636" i="3"/>
  <c r="BD637" i="3"/>
  <c r="BE637" i="3"/>
  <c r="BF637" i="3"/>
  <c r="BG637" i="3"/>
  <c r="BH637" i="3"/>
  <c r="BI637" i="3"/>
  <c r="BD638" i="3"/>
  <c r="BE638" i="3"/>
  <c r="BF638" i="3"/>
  <c r="BG638" i="3"/>
  <c r="BH638" i="3"/>
  <c r="BI638" i="3"/>
  <c r="BB639" i="3"/>
  <c r="BC639" i="3"/>
  <c r="BD639" i="3"/>
  <c r="BE639" i="3"/>
  <c r="BF639" i="3"/>
  <c r="BG639" i="3"/>
  <c r="BH639" i="3"/>
  <c r="BI639" i="3"/>
  <c r="BB640" i="3"/>
  <c r="BD640" i="3"/>
  <c r="BE640" i="3"/>
  <c r="BF640" i="3"/>
  <c r="BG640" i="3"/>
  <c r="BH640" i="3"/>
  <c r="BI640" i="3"/>
  <c r="BC641" i="3"/>
  <c r="BD641" i="3"/>
  <c r="BE641" i="3"/>
  <c r="BF641" i="3"/>
  <c r="BG641" i="3"/>
  <c r="BH641" i="3"/>
  <c r="BI641" i="3"/>
  <c r="BC642" i="3"/>
  <c r="BD642" i="3"/>
  <c r="BE642" i="3"/>
  <c r="BF642" i="3"/>
  <c r="BG642" i="3"/>
  <c r="BH642" i="3"/>
  <c r="BI642" i="3"/>
  <c r="BC643" i="3"/>
  <c r="BD643" i="3"/>
  <c r="BE643" i="3"/>
  <c r="BF643" i="3"/>
  <c r="BG643" i="3"/>
  <c r="BH643" i="3"/>
  <c r="BI643" i="3"/>
  <c r="BC644" i="3"/>
  <c r="BD644" i="3"/>
  <c r="BE644" i="3"/>
  <c r="BF644" i="3"/>
  <c r="BG644" i="3"/>
  <c r="BH644" i="3"/>
  <c r="BI644" i="3"/>
  <c r="BC645" i="3"/>
  <c r="BD645" i="3"/>
  <c r="BE645" i="3"/>
  <c r="BF645" i="3"/>
  <c r="BG645" i="3"/>
  <c r="BH645" i="3"/>
  <c r="BI645" i="3"/>
  <c r="BC646" i="3"/>
  <c r="BE646" i="3"/>
  <c r="BF646" i="3"/>
  <c r="BG646" i="3"/>
  <c r="BH646" i="3"/>
  <c r="BI646" i="3"/>
  <c r="BB647" i="3"/>
  <c r="BC647" i="3"/>
  <c r="BD647" i="3"/>
  <c r="BE647" i="3"/>
  <c r="BF647" i="3"/>
  <c r="BH647" i="3"/>
  <c r="BI647" i="3"/>
  <c r="BC648" i="3"/>
  <c r="BD648" i="3"/>
  <c r="BE648" i="3"/>
  <c r="BF648" i="3"/>
  <c r="BG648" i="3"/>
  <c r="BH648" i="3"/>
  <c r="BI648" i="3"/>
  <c r="BB649" i="3"/>
  <c r="BC649" i="3"/>
  <c r="BD649" i="3"/>
  <c r="BF649" i="3"/>
  <c r="BG649" i="3"/>
  <c r="BH649" i="3"/>
  <c r="BI649" i="3"/>
  <c r="BD650" i="3"/>
  <c r="BE650" i="3"/>
  <c r="BF650" i="3"/>
  <c r="BG650" i="3"/>
  <c r="BH650" i="3"/>
  <c r="BI650" i="3"/>
  <c r="BB651" i="3"/>
  <c r="BD651" i="3"/>
  <c r="BE651" i="3"/>
  <c r="BF651" i="3"/>
  <c r="BG651" i="3"/>
  <c r="BH651" i="3"/>
  <c r="BI651" i="3"/>
  <c r="BB652" i="3"/>
  <c r="BC652" i="3"/>
  <c r="BD652" i="3"/>
  <c r="BE652" i="3"/>
  <c r="BF652" i="3"/>
  <c r="BG652" i="3"/>
  <c r="BH652" i="3"/>
  <c r="BI652" i="3"/>
  <c r="BD653" i="3"/>
  <c r="BE653" i="3"/>
  <c r="BF653" i="3"/>
  <c r="BG653" i="3"/>
  <c r="BH653" i="3"/>
  <c r="BI653" i="3"/>
  <c r="BB654" i="3"/>
  <c r="BC654" i="3"/>
  <c r="BF654" i="3"/>
  <c r="BG654" i="3"/>
  <c r="BH654" i="3"/>
  <c r="BI654" i="3"/>
  <c r="BB655" i="3"/>
  <c r="BC655" i="3"/>
  <c r="BD655" i="3"/>
  <c r="BE655" i="3"/>
  <c r="BF655" i="3"/>
  <c r="BG655" i="3"/>
  <c r="BH655" i="3"/>
  <c r="BI655" i="3"/>
  <c r="BC656" i="3"/>
  <c r="BD656" i="3"/>
  <c r="BE656" i="3"/>
  <c r="BF656" i="3"/>
  <c r="BG656" i="3"/>
  <c r="BH656" i="3"/>
  <c r="BI656" i="3"/>
  <c r="BD657" i="3"/>
  <c r="BE657" i="3"/>
  <c r="BF657" i="3"/>
  <c r="BG657" i="3"/>
  <c r="BH657" i="3"/>
  <c r="BI657" i="3"/>
  <c r="BB658" i="3"/>
  <c r="BC658" i="3"/>
  <c r="BD658" i="3"/>
  <c r="BE658" i="3"/>
  <c r="BF658" i="3"/>
  <c r="BG658" i="3"/>
  <c r="BH658" i="3"/>
  <c r="BI658" i="3"/>
  <c r="BB659" i="3"/>
  <c r="BC659" i="3"/>
  <c r="BD659" i="3"/>
  <c r="BE659" i="3"/>
  <c r="BF659" i="3"/>
  <c r="BG659" i="3"/>
  <c r="BH659" i="3"/>
  <c r="BI659" i="3"/>
  <c r="BC660" i="3"/>
  <c r="BD660" i="3"/>
  <c r="BE660" i="3"/>
  <c r="BF660" i="3"/>
  <c r="BG660" i="3"/>
  <c r="BH660" i="3"/>
  <c r="BE661" i="3"/>
  <c r="BF661" i="3"/>
  <c r="BG661" i="3"/>
  <c r="BH661" i="3"/>
  <c r="BI661" i="3"/>
  <c r="BC662" i="3"/>
  <c r="BD662" i="3"/>
  <c r="BE662" i="3"/>
  <c r="BH662" i="3"/>
  <c r="BI662" i="3"/>
  <c r="BB663" i="3"/>
  <c r="BD663" i="3"/>
  <c r="BF663" i="3"/>
  <c r="BG663" i="3"/>
  <c r="BH663" i="3"/>
  <c r="BI663" i="3"/>
  <c r="BC664" i="3"/>
  <c r="BD664" i="3"/>
  <c r="BE664" i="3"/>
  <c r="BF664" i="3"/>
  <c r="BG664" i="3"/>
  <c r="BH664" i="3"/>
  <c r="BI664" i="3"/>
  <c r="BB665" i="3"/>
  <c r="BC665" i="3"/>
  <c r="BD665" i="3"/>
  <c r="BE665" i="3"/>
  <c r="BF665" i="3"/>
  <c r="BG665" i="3"/>
  <c r="BH665" i="3"/>
  <c r="BI665" i="3"/>
  <c r="BB666" i="3"/>
  <c r="BC666" i="3"/>
  <c r="BE666" i="3"/>
  <c r="BF666" i="3"/>
  <c r="BG666" i="3"/>
  <c r="BH666" i="3"/>
  <c r="BI666" i="3"/>
  <c r="BB667" i="3"/>
  <c r="BC667" i="3"/>
  <c r="BE667" i="3"/>
  <c r="BF667" i="3"/>
  <c r="BG667" i="3"/>
  <c r="BH667" i="3"/>
  <c r="BI667" i="3"/>
  <c r="BF668" i="3"/>
  <c r="BG668" i="3"/>
  <c r="BH668" i="3"/>
  <c r="BI668" i="3"/>
  <c r="BC669" i="3"/>
  <c r="BE669" i="3"/>
  <c r="BF669" i="3"/>
  <c r="BG669" i="3"/>
  <c r="BH669" i="3"/>
  <c r="BI669" i="3"/>
  <c r="BB670" i="3"/>
  <c r="BC670" i="3"/>
  <c r="BD670" i="3"/>
  <c r="BG670" i="3"/>
  <c r="BH670" i="3"/>
  <c r="BI670" i="3"/>
  <c r="BC671" i="3"/>
  <c r="BE671" i="3"/>
  <c r="BF671" i="3"/>
  <c r="BG671" i="3"/>
  <c r="BH671" i="3"/>
  <c r="BI671" i="3"/>
  <c r="BC672" i="3"/>
  <c r="BD672" i="3"/>
  <c r="BE672" i="3"/>
  <c r="BF672" i="3"/>
  <c r="BG672" i="3"/>
  <c r="BH672" i="3"/>
  <c r="BI672" i="3"/>
  <c r="BB673" i="3"/>
  <c r="BC673" i="3"/>
  <c r="BD673" i="3"/>
  <c r="BF673" i="3"/>
  <c r="BG673" i="3"/>
  <c r="BH673" i="3"/>
  <c r="BI673" i="3"/>
  <c r="BB674" i="3"/>
  <c r="BE674" i="3"/>
  <c r="BF674" i="3"/>
  <c r="BG674" i="3"/>
  <c r="BH674" i="3"/>
  <c r="BI674" i="3"/>
  <c r="BC675" i="3"/>
  <c r="BD675" i="3"/>
  <c r="BE675" i="3"/>
  <c r="BF675" i="3"/>
  <c r="BG675" i="3"/>
  <c r="BH675" i="3"/>
  <c r="BI675" i="3"/>
  <c r="BD676" i="3"/>
  <c r="BE676" i="3"/>
  <c r="BF676" i="3"/>
  <c r="BG676" i="3"/>
  <c r="BH676" i="3"/>
  <c r="BI676" i="3"/>
  <c r="BD677" i="3"/>
  <c r="BE677" i="3"/>
  <c r="BF677" i="3"/>
  <c r="BG677" i="3"/>
  <c r="BH677" i="3"/>
  <c r="BI677" i="3"/>
  <c r="BB678" i="3"/>
  <c r="BC678" i="3"/>
  <c r="BD678" i="3"/>
  <c r="BE678" i="3"/>
  <c r="BF678" i="3"/>
  <c r="BG678" i="3"/>
  <c r="BI678" i="3"/>
  <c r="BB679" i="3"/>
  <c r="BC679" i="3"/>
  <c r="BD679" i="3"/>
  <c r="BE679" i="3"/>
  <c r="BF679" i="3"/>
  <c r="BG679" i="3"/>
  <c r="BH679" i="3"/>
  <c r="BI679" i="3"/>
  <c r="BB680" i="3"/>
  <c r="BC680" i="3"/>
  <c r="BD680" i="3"/>
  <c r="BE680" i="3"/>
  <c r="BF680" i="3"/>
  <c r="BG680" i="3"/>
  <c r="BI680" i="3"/>
  <c r="BC681" i="3"/>
  <c r="BD681" i="3"/>
  <c r="BF681" i="3"/>
  <c r="BG681" i="3"/>
  <c r="BH681" i="3"/>
  <c r="BI681" i="3"/>
  <c r="BB682" i="3"/>
  <c r="BC682" i="3"/>
  <c r="BD682" i="3"/>
  <c r="BE682" i="3"/>
  <c r="BF682" i="3"/>
  <c r="BH682" i="3"/>
  <c r="BI682" i="3"/>
  <c r="BB683" i="3"/>
  <c r="BD683" i="3"/>
  <c r="BE683" i="3"/>
  <c r="BF683" i="3"/>
  <c r="BG683" i="3"/>
  <c r="BH683" i="3"/>
  <c r="BI683" i="3"/>
  <c r="BB684" i="3"/>
  <c r="BC684" i="3"/>
  <c r="BD684" i="3"/>
  <c r="BE684" i="3"/>
  <c r="BF684" i="3"/>
  <c r="BG684" i="3"/>
  <c r="BH684" i="3"/>
  <c r="BI684" i="3"/>
  <c r="BC685" i="3"/>
  <c r="BE685" i="3"/>
  <c r="BF685" i="3"/>
  <c r="BG685" i="3"/>
  <c r="BH685" i="3"/>
  <c r="BI685" i="3"/>
  <c r="BE686" i="3"/>
  <c r="BF686" i="3"/>
  <c r="BG686" i="3"/>
  <c r="BH686" i="3"/>
  <c r="BI686" i="3"/>
  <c r="BB687" i="3"/>
  <c r="BD687" i="3"/>
  <c r="BE687" i="3"/>
  <c r="BF687" i="3"/>
  <c r="BG687" i="3"/>
  <c r="BH687" i="3"/>
  <c r="BI687" i="3"/>
  <c r="BC688" i="3"/>
  <c r="BD688" i="3"/>
  <c r="BE688" i="3"/>
  <c r="BF688" i="3"/>
  <c r="BG688" i="3"/>
  <c r="BH688" i="3"/>
  <c r="BI688" i="3"/>
  <c r="BD689" i="3"/>
  <c r="BE689" i="3"/>
  <c r="BF689" i="3"/>
  <c r="BG689" i="3"/>
  <c r="BH689" i="3"/>
  <c r="BI689" i="3"/>
  <c r="BB690" i="3"/>
  <c r="BC690" i="3"/>
  <c r="BF690" i="3"/>
  <c r="BG690" i="3"/>
  <c r="BH690" i="3"/>
  <c r="BI690" i="3"/>
  <c r="BB691" i="3"/>
  <c r="BD691" i="3"/>
  <c r="BE691" i="3"/>
  <c r="BG691" i="3"/>
  <c r="BH691" i="3"/>
  <c r="BI691" i="3"/>
  <c r="BB692" i="3"/>
  <c r="BC692" i="3"/>
  <c r="BD692" i="3"/>
  <c r="BE692" i="3"/>
  <c r="BF692" i="3"/>
  <c r="BH692" i="3"/>
  <c r="BI692" i="3"/>
  <c r="BB693" i="3"/>
  <c r="BC693" i="3"/>
  <c r="BD693" i="3"/>
  <c r="BF693" i="3"/>
  <c r="BG693" i="3"/>
  <c r="BH693" i="3"/>
  <c r="BI693" i="3"/>
  <c r="BD694" i="3"/>
  <c r="BE694" i="3"/>
  <c r="BF694" i="3"/>
  <c r="BG694" i="3"/>
  <c r="BH694" i="3"/>
  <c r="BI694" i="3"/>
  <c r="BB695" i="3"/>
  <c r="BD695" i="3"/>
  <c r="BE695" i="3"/>
  <c r="BG695" i="3"/>
  <c r="BH695" i="3"/>
  <c r="BI695" i="3"/>
  <c r="BD696" i="3"/>
  <c r="BE696" i="3"/>
  <c r="BF696" i="3"/>
  <c r="BG696" i="3"/>
  <c r="BH696" i="3"/>
  <c r="BI696" i="3"/>
  <c r="BC697" i="3"/>
  <c r="BD697" i="3"/>
  <c r="BE697" i="3"/>
  <c r="BF697" i="3"/>
  <c r="BG697" i="3"/>
  <c r="BH697" i="3"/>
  <c r="BI697" i="3"/>
  <c r="BD698" i="3"/>
  <c r="BE698" i="3"/>
  <c r="BF698" i="3"/>
  <c r="BG698" i="3"/>
  <c r="BH698" i="3"/>
  <c r="BI698" i="3"/>
  <c r="BD699" i="3"/>
  <c r="BE699" i="3"/>
  <c r="BF699" i="3"/>
  <c r="BG699" i="3"/>
  <c r="BH699" i="3"/>
  <c r="BI699" i="3"/>
  <c r="BB700" i="3"/>
  <c r="BD700" i="3"/>
  <c r="BE700" i="3"/>
  <c r="BF700" i="3"/>
  <c r="BH700" i="3"/>
  <c r="BI700" i="3"/>
  <c r="BD701" i="3"/>
  <c r="BE701" i="3"/>
  <c r="BF701" i="3"/>
  <c r="BG701" i="3"/>
  <c r="BH701" i="3"/>
  <c r="BI701" i="3"/>
  <c r="BE702" i="3"/>
  <c r="BF702" i="3"/>
  <c r="BG702" i="3"/>
  <c r="BH702" i="3"/>
  <c r="BI702" i="3"/>
  <c r="BB703" i="3"/>
  <c r="BC703" i="3"/>
  <c r="BG703" i="3"/>
  <c r="BH703" i="3"/>
  <c r="BI703" i="3"/>
  <c r="BB704" i="3"/>
  <c r="BC704" i="3"/>
  <c r="BE704" i="3"/>
  <c r="BH704" i="3"/>
  <c r="BI704" i="3"/>
  <c r="BD705" i="3"/>
  <c r="BE705" i="3"/>
  <c r="BF705" i="3"/>
  <c r="BG705" i="3"/>
  <c r="BH705" i="3"/>
  <c r="BI705" i="3"/>
  <c r="BB706" i="3"/>
  <c r="BD706" i="3"/>
  <c r="BE706" i="3"/>
  <c r="BF706" i="3"/>
  <c r="BG706" i="3"/>
  <c r="BI706" i="3"/>
  <c r="BC707" i="3"/>
  <c r="BD707" i="3"/>
  <c r="BE707" i="3"/>
  <c r="BF707" i="3"/>
  <c r="BG707" i="3"/>
  <c r="BH707" i="3"/>
  <c r="BI707" i="3"/>
  <c r="BB708" i="3"/>
  <c r="BC708" i="3"/>
  <c r="BE708" i="3"/>
  <c r="BF708" i="3"/>
  <c r="BG708" i="3"/>
  <c r="BI708" i="3"/>
  <c r="BD709" i="3"/>
  <c r="BE709" i="3"/>
  <c r="BG709" i="3"/>
  <c r="BH709" i="3"/>
  <c r="BI709" i="3"/>
  <c r="BB710" i="3"/>
  <c r="BD710" i="3"/>
  <c r="BE710" i="3"/>
  <c r="BF710" i="3"/>
  <c r="BG710" i="3"/>
  <c r="BH710" i="3"/>
  <c r="BI710" i="3"/>
  <c r="BB711" i="3"/>
  <c r="BC711" i="3"/>
  <c r="BD711" i="3"/>
  <c r="BF711" i="3"/>
  <c r="BG711" i="3"/>
  <c r="BI711" i="3"/>
  <c r="BC712" i="3"/>
  <c r="BD712" i="3"/>
  <c r="BE712" i="3"/>
  <c r="BF712" i="3"/>
  <c r="BG712" i="3"/>
  <c r="BH712" i="3"/>
  <c r="BI712" i="3"/>
  <c r="BF713" i="3"/>
  <c r="BG713" i="3"/>
  <c r="BH713" i="3"/>
  <c r="BI713" i="3"/>
  <c r="BE714" i="3"/>
  <c r="BF714" i="3"/>
  <c r="BG714" i="3"/>
  <c r="BH714" i="3"/>
  <c r="BI714" i="3"/>
  <c r="BB715" i="3"/>
  <c r="BF715" i="3"/>
  <c r="BG715" i="3"/>
  <c r="BH715" i="3"/>
  <c r="BI715" i="3"/>
  <c r="BC716" i="3"/>
  <c r="BF716" i="3"/>
  <c r="BG716" i="3"/>
  <c r="BH716" i="3"/>
  <c r="BI716" i="3"/>
  <c r="BE717" i="3"/>
  <c r="BG717" i="3"/>
  <c r="BH717" i="3"/>
  <c r="BI717" i="3"/>
  <c r="BB718" i="3"/>
  <c r="BD718" i="3"/>
  <c r="BE718" i="3"/>
  <c r="BF718" i="3"/>
  <c r="BH718" i="3"/>
  <c r="BI718" i="3"/>
  <c r="BD719" i="3"/>
  <c r="BE719" i="3"/>
  <c r="BG719" i="3"/>
  <c r="BH719" i="3"/>
  <c r="BI719" i="3"/>
  <c r="BE720" i="3"/>
  <c r="BF720" i="3"/>
  <c r="BG720" i="3"/>
  <c r="BH720" i="3"/>
  <c r="BI720" i="3"/>
  <c r="BB721" i="3"/>
  <c r="BF721" i="3"/>
  <c r="BG721" i="3"/>
  <c r="BI721" i="3"/>
  <c r="BE722" i="3"/>
  <c r="BF722" i="3"/>
  <c r="BG722" i="3"/>
  <c r="BH722" i="3"/>
  <c r="BI722" i="3"/>
  <c r="BB723" i="3"/>
  <c r="BF723" i="3"/>
  <c r="BG723" i="3"/>
  <c r="BH723" i="3"/>
  <c r="BI723" i="3"/>
  <c r="BB724" i="3"/>
  <c r="BC724" i="3"/>
  <c r="BD724" i="3"/>
  <c r="BE724" i="3"/>
  <c r="BF724" i="3"/>
  <c r="BG724" i="3"/>
  <c r="BH724" i="3"/>
  <c r="BI724" i="3"/>
  <c r="BC725" i="3"/>
  <c r="BF725" i="3"/>
  <c r="BG725" i="3"/>
  <c r="BH725" i="3"/>
  <c r="BI725" i="3"/>
  <c r="BC3" i="3"/>
  <c r="BD3" i="3"/>
  <c r="BE3" i="3"/>
  <c r="BF3" i="3"/>
  <c r="BG3" i="3"/>
  <c r="BH3" i="3"/>
  <c r="BI3" i="3"/>
  <c r="BB3" i="3"/>
  <c r="AS25" i="3"/>
  <c r="AT25" i="3"/>
  <c r="AU25" i="3"/>
  <c r="AV25" i="3"/>
  <c r="AW25" i="3"/>
  <c r="AX25" i="3"/>
  <c r="AY25" i="3"/>
  <c r="AZ25" i="3"/>
  <c r="AS26" i="3"/>
  <c r="AT26" i="3"/>
  <c r="AU26" i="3"/>
  <c r="AV26" i="3"/>
  <c r="AW26" i="3"/>
  <c r="AX26" i="3"/>
  <c r="AY26" i="3"/>
  <c r="AZ26" i="3"/>
  <c r="AS27" i="3"/>
  <c r="AT27" i="3"/>
  <c r="AU27" i="3"/>
  <c r="AV27" i="3"/>
  <c r="AW27" i="3"/>
  <c r="AX27" i="3"/>
  <c r="AY27" i="3"/>
  <c r="AZ27" i="3"/>
  <c r="AS28" i="3"/>
  <c r="AT28" i="3"/>
  <c r="AU28" i="3"/>
  <c r="AV28" i="3"/>
  <c r="AW28" i="3"/>
  <c r="AX28" i="3"/>
  <c r="AY28" i="3"/>
  <c r="AZ28" i="3"/>
  <c r="AS29" i="3"/>
  <c r="AT29" i="3"/>
  <c r="AU29" i="3"/>
  <c r="AV29" i="3"/>
  <c r="AW29" i="3"/>
  <c r="AX29" i="3"/>
  <c r="AY29" i="3"/>
  <c r="AZ29" i="3"/>
  <c r="AT30" i="3"/>
  <c r="AU30" i="3"/>
  <c r="AV30" i="3"/>
  <c r="AW30" i="3"/>
  <c r="AX30" i="3"/>
  <c r="AY30" i="3"/>
  <c r="AZ30" i="3"/>
  <c r="AS31" i="3"/>
  <c r="AT31" i="3"/>
  <c r="AU31" i="3"/>
  <c r="AV31" i="3"/>
  <c r="AW31" i="3"/>
  <c r="AX31" i="3"/>
  <c r="AY31" i="3"/>
  <c r="AZ31" i="3"/>
  <c r="AU32" i="3"/>
  <c r="AV32" i="3"/>
  <c r="AW32" i="3"/>
  <c r="AX32" i="3"/>
  <c r="AY32" i="3"/>
  <c r="AZ32" i="3"/>
  <c r="AS33" i="3"/>
  <c r="AT33" i="3"/>
  <c r="AV33" i="3"/>
  <c r="AW33" i="3"/>
  <c r="AX33" i="3"/>
  <c r="AY33" i="3"/>
  <c r="AZ33" i="3"/>
  <c r="AS34" i="3"/>
  <c r="AT34" i="3"/>
  <c r="AU34" i="3"/>
  <c r="AV34" i="3"/>
  <c r="AW34" i="3"/>
  <c r="AX34" i="3"/>
  <c r="AY34" i="3"/>
  <c r="AZ34" i="3"/>
  <c r="AS35" i="3"/>
  <c r="AT35" i="3"/>
  <c r="AV35" i="3"/>
  <c r="AW35" i="3"/>
  <c r="AX35" i="3"/>
  <c r="AY35" i="3"/>
  <c r="AZ35" i="3"/>
  <c r="AS36" i="3"/>
  <c r="AT36" i="3"/>
  <c r="AU36" i="3"/>
  <c r="AV36" i="3"/>
  <c r="AW36" i="3"/>
  <c r="AX36" i="3"/>
  <c r="AY36" i="3"/>
  <c r="AZ36" i="3"/>
  <c r="AT37" i="3"/>
  <c r="AU37" i="3"/>
  <c r="AV37" i="3"/>
  <c r="AW37" i="3"/>
  <c r="AX37" i="3"/>
  <c r="AY37" i="3"/>
  <c r="AZ37" i="3"/>
  <c r="AT38" i="3"/>
  <c r="AU38" i="3"/>
  <c r="AV38" i="3"/>
  <c r="AW38" i="3"/>
  <c r="AX38" i="3"/>
  <c r="AY38" i="3"/>
  <c r="AZ38" i="3"/>
  <c r="AT39" i="3"/>
  <c r="AU39" i="3"/>
  <c r="AV39" i="3"/>
  <c r="AW39" i="3"/>
  <c r="AX39" i="3"/>
  <c r="AY39" i="3"/>
  <c r="AZ39" i="3"/>
  <c r="AU40" i="3"/>
  <c r="AV40" i="3"/>
  <c r="AW40" i="3"/>
  <c r="AX40" i="3"/>
  <c r="AY40" i="3"/>
  <c r="AZ40" i="3"/>
  <c r="AS41" i="3"/>
  <c r="AT41" i="3"/>
  <c r="AV41" i="3"/>
  <c r="AW41" i="3"/>
  <c r="AX41" i="3"/>
  <c r="AY41" i="3"/>
  <c r="AZ41" i="3"/>
  <c r="AS42" i="3"/>
  <c r="AT42" i="3"/>
  <c r="AU42" i="3"/>
  <c r="AV42" i="3"/>
  <c r="AW42" i="3"/>
  <c r="AX42" i="3"/>
  <c r="AY42" i="3"/>
  <c r="AZ42" i="3"/>
  <c r="AS43" i="3"/>
  <c r="AT43" i="3"/>
  <c r="AU43" i="3"/>
  <c r="AV43" i="3"/>
  <c r="AW43" i="3"/>
  <c r="AX43" i="3"/>
  <c r="AY43" i="3"/>
  <c r="AZ43" i="3"/>
  <c r="AS44" i="3"/>
  <c r="AT44" i="3"/>
  <c r="AV44" i="3"/>
  <c r="AW44" i="3"/>
  <c r="AX44" i="3"/>
  <c r="AY44" i="3"/>
  <c r="AZ44" i="3"/>
  <c r="AS45" i="3"/>
  <c r="AT45" i="3"/>
  <c r="AV45" i="3"/>
  <c r="AW45" i="3"/>
  <c r="AX45" i="3"/>
  <c r="AY45" i="3"/>
  <c r="AZ45" i="3"/>
  <c r="AS46" i="3"/>
  <c r="AT46" i="3"/>
  <c r="AW46" i="3"/>
  <c r="AX46" i="3"/>
  <c r="AY46" i="3"/>
  <c r="AZ46" i="3"/>
  <c r="AS47" i="3"/>
  <c r="AT47" i="3"/>
  <c r="AU47" i="3"/>
  <c r="AV47" i="3"/>
  <c r="AW47" i="3"/>
  <c r="AX47" i="3"/>
  <c r="AY47" i="3"/>
  <c r="AZ47" i="3"/>
  <c r="AS48" i="3"/>
  <c r="AU48" i="3"/>
  <c r="AV48" i="3"/>
  <c r="AW48" i="3"/>
  <c r="AX48" i="3"/>
  <c r="AY48" i="3"/>
  <c r="AZ48" i="3"/>
  <c r="AS49" i="3"/>
  <c r="AT49" i="3"/>
  <c r="AU49" i="3"/>
  <c r="AV49" i="3"/>
  <c r="AW49" i="3"/>
  <c r="AX49" i="3"/>
  <c r="AY49" i="3"/>
  <c r="AZ49" i="3"/>
  <c r="AS50" i="3"/>
  <c r="AT50" i="3"/>
  <c r="AU50" i="3"/>
  <c r="AV50" i="3"/>
  <c r="AW50" i="3"/>
  <c r="AX50" i="3"/>
  <c r="AY50" i="3"/>
  <c r="AZ50" i="3"/>
  <c r="AT51" i="3"/>
  <c r="AU51" i="3"/>
  <c r="AV51" i="3"/>
  <c r="AW51" i="3"/>
  <c r="AX51" i="3"/>
  <c r="AY51" i="3"/>
  <c r="AZ51" i="3"/>
  <c r="AT52" i="3"/>
  <c r="AU52" i="3"/>
  <c r="AV52" i="3"/>
  <c r="AW52" i="3"/>
  <c r="AX52" i="3"/>
  <c r="AY52" i="3"/>
  <c r="AZ52" i="3"/>
  <c r="AS53" i="3"/>
  <c r="AT53" i="3"/>
  <c r="AU53" i="3"/>
  <c r="AW53" i="3"/>
  <c r="AX53" i="3"/>
  <c r="AY53" i="3"/>
  <c r="AZ53" i="3"/>
  <c r="AS54" i="3"/>
  <c r="AU54" i="3"/>
  <c r="AV54" i="3"/>
  <c r="AW54" i="3"/>
  <c r="AX54" i="3"/>
  <c r="AY54" i="3"/>
  <c r="AZ54" i="3"/>
  <c r="AS55" i="3"/>
  <c r="AU55" i="3"/>
  <c r="AV55" i="3"/>
  <c r="AW55" i="3"/>
  <c r="AX55" i="3"/>
  <c r="AY55" i="3"/>
  <c r="AZ55" i="3"/>
  <c r="AU56" i="3"/>
  <c r="AV56" i="3"/>
  <c r="AW56" i="3"/>
  <c r="AX56" i="3"/>
  <c r="AY56" i="3"/>
  <c r="AZ56" i="3"/>
  <c r="AS57" i="3"/>
  <c r="AT57" i="3"/>
  <c r="AU57" i="3"/>
  <c r="AV57" i="3"/>
  <c r="AW57" i="3"/>
  <c r="AX57" i="3"/>
  <c r="AY57" i="3"/>
  <c r="AZ57" i="3"/>
  <c r="AS58" i="3"/>
  <c r="AT58" i="3"/>
  <c r="AU58" i="3"/>
  <c r="AV58" i="3"/>
  <c r="AW58" i="3"/>
  <c r="AX58" i="3"/>
  <c r="AY58" i="3"/>
  <c r="AZ58" i="3"/>
  <c r="AS59" i="3"/>
  <c r="AT59" i="3"/>
  <c r="AU59" i="3"/>
  <c r="AV59" i="3"/>
  <c r="AW59" i="3"/>
  <c r="AX59" i="3"/>
  <c r="AY59" i="3"/>
  <c r="AZ59" i="3"/>
  <c r="AU60" i="3"/>
  <c r="AV60" i="3"/>
  <c r="AW60" i="3"/>
  <c r="AX60" i="3"/>
  <c r="AY60" i="3"/>
  <c r="AZ60" i="3"/>
  <c r="AS61" i="3"/>
  <c r="AT61" i="3"/>
  <c r="AU61" i="3"/>
  <c r="AV61" i="3"/>
  <c r="AW61" i="3"/>
  <c r="AX61" i="3"/>
  <c r="AY61" i="3"/>
  <c r="AZ61" i="3"/>
  <c r="AS62" i="3"/>
  <c r="AT62" i="3"/>
  <c r="AU62" i="3"/>
  <c r="AV62" i="3"/>
  <c r="AW62" i="3"/>
  <c r="AX62" i="3"/>
  <c r="AY62" i="3"/>
  <c r="AZ62" i="3"/>
  <c r="AS63" i="3"/>
  <c r="AU63" i="3"/>
  <c r="AV63" i="3"/>
  <c r="AW63" i="3"/>
  <c r="AX63" i="3"/>
  <c r="AY63" i="3"/>
  <c r="AZ63" i="3"/>
  <c r="AS64" i="3"/>
  <c r="AT64" i="3"/>
  <c r="AU64" i="3"/>
  <c r="AV64" i="3"/>
  <c r="AW64" i="3"/>
  <c r="AX64" i="3"/>
  <c r="AY64" i="3"/>
  <c r="AZ64" i="3"/>
  <c r="AS65" i="3"/>
  <c r="AT65" i="3"/>
  <c r="AU65" i="3"/>
  <c r="AV65" i="3"/>
  <c r="AW65" i="3"/>
  <c r="AX65" i="3"/>
  <c r="AY65" i="3"/>
  <c r="AZ65" i="3"/>
  <c r="AT66" i="3"/>
  <c r="AU66" i="3"/>
  <c r="AV66" i="3"/>
  <c r="AW66" i="3"/>
  <c r="AX66" i="3"/>
  <c r="AY66" i="3"/>
  <c r="AZ66" i="3"/>
  <c r="AT67" i="3"/>
  <c r="AU67" i="3"/>
  <c r="AV67" i="3"/>
  <c r="AW67" i="3"/>
  <c r="AX67" i="3"/>
  <c r="AY67" i="3"/>
  <c r="AZ67" i="3"/>
  <c r="AU68" i="3"/>
  <c r="AV68" i="3"/>
  <c r="AW68" i="3"/>
  <c r="AX68" i="3"/>
  <c r="AY68" i="3"/>
  <c r="AZ68" i="3"/>
  <c r="AS69" i="3"/>
  <c r="AT69" i="3"/>
  <c r="AU69" i="3"/>
  <c r="AW69" i="3"/>
  <c r="AX69" i="3"/>
  <c r="AY69" i="3"/>
  <c r="AZ69" i="3"/>
  <c r="AS70" i="3"/>
  <c r="AT70" i="3"/>
  <c r="AU70" i="3"/>
  <c r="AV70" i="3"/>
  <c r="AW70" i="3"/>
  <c r="AX70" i="3"/>
  <c r="AY70" i="3"/>
  <c r="AZ70" i="3"/>
  <c r="AS71" i="3"/>
  <c r="AT71" i="3"/>
  <c r="AU71" i="3"/>
  <c r="AV71" i="3"/>
  <c r="AW71" i="3"/>
  <c r="AX71" i="3"/>
  <c r="AY71" i="3"/>
  <c r="AZ71" i="3"/>
  <c r="AT72" i="3"/>
  <c r="AU72" i="3"/>
  <c r="AV72" i="3"/>
  <c r="AW72" i="3"/>
  <c r="AX72" i="3"/>
  <c r="AY72" i="3"/>
  <c r="AZ72" i="3"/>
  <c r="AS73" i="3"/>
  <c r="AT73" i="3"/>
  <c r="AV73" i="3"/>
  <c r="AW73" i="3"/>
  <c r="AX73" i="3"/>
  <c r="AY73" i="3"/>
  <c r="AZ73" i="3"/>
  <c r="AU74" i="3"/>
  <c r="AV74" i="3"/>
  <c r="AW74" i="3"/>
  <c r="AX74" i="3"/>
  <c r="AY74" i="3"/>
  <c r="AZ74" i="3"/>
  <c r="AS75" i="3"/>
  <c r="AU75" i="3"/>
  <c r="AV75" i="3"/>
  <c r="AW75" i="3"/>
  <c r="AX75" i="3"/>
  <c r="AY75" i="3"/>
  <c r="AZ75" i="3"/>
  <c r="AT76" i="3"/>
  <c r="AU76" i="3"/>
  <c r="AV76" i="3"/>
  <c r="AW76" i="3"/>
  <c r="AX76" i="3"/>
  <c r="AY76" i="3"/>
  <c r="AZ76" i="3"/>
  <c r="AS77" i="3"/>
  <c r="AU77" i="3"/>
  <c r="AV77" i="3"/>
  <c r="AW77" i="3"/>
  <c r="AX77" i="3"/>
  <c r="AY77" i="3"/>
  <c r="AZ77" i="3"/>
  <c r="AS78" i="3"/>
  <c r="AT78" i="3"/>
  <c r="AU78" i="3"/>
  <c r="AV78" i="3"/>
  <c r="AW78" i="3"/>
  <c r="AX78" i="3"/>
  <c r="AY78" i="3"/>
  <c r="AZ78" i="3"/>
  <c r="AS79" i="3"/>
  <c r="AT79" i="3"/>
  <c r="AU79" i="3"/>
  <c r="AV79" i="3"/>
  <c r="AW79" i="3"/>
  <c r="AX79" i="3"/>
  <c r="AY79" i="3"/>
  <c r="AZ79" i="3"/>
  <c r="AU80" i="3"/>
  <c r="AV80" i="3"/>
  <c r="AW80" i="3"/>
  <c r="AX80" i="3"/>
  <c r="AY80" i="3"/>
  <c r="AZ80" i="3"/>
  <c r="AS81" i="3"/>
  <c r="AT81" i="3"/>
  <c r="AU81" i="3"/>
  <c r="AV81" i="3"/>
  <c r="AW81" i="3"/>
  <c r="AX81" i="3"/>
  <c r="AY81" i="3"/>
  <c r="AZ81" i="3"/>
  <c r="AS82" i="3"/>
  <c r="AT82" i="3"/>
  <c r="AU82" i="3"/>
  <c r="AV82" i="3"/>
  <c r="AW82" i="3"/>
  <c r="AX82" i="3"/>
  <c r="AY82" i="3"/>
  <c r="AZ82" i="3"/>
  <c r="AS83" i="3"/>
  <c r="AT83" i="3"/>
  <c r="AU83" i="3"/>
  <c r="AW83" i="3"/>
  <c r="AX83" i="3"/>
  <c r="AY83" i="3"/>
  <c r="AZ83" i="3"/>
  <c r="AT84" i="3"/>
  <c r="AU84" i="3"/>
  <c r="AV84" i="3"/>
  <c r="AW84" i="3"/>
  <c r="AX84" i="3"/>
  <c r="AY84" i="3"/>
  <c r="AZ84" i="3"/>
  <c r="AT85" i="3"/>
  <c r="AU85" i="3"/>
  <c r="AV85" i="3"/>
  <c r="AW85" i="3"/>
  <c r="AX85" i="3"/>
  <c r="AY85" i="3"/>
  <c r="AZ85" i="3"/>
  <c r="AS86" i="3"/>
  <c r="AT86" i="3"/>
  <c r="AU86" i="3"/>
  <c r="AV86" i="3"/>
  <c r="AW86" i="3"/>
  <c r="AX86" i="3"/>
  <c r="AY86" i="3"/>
  <c r="AZ86" i="3"/>
  <c r="AS87" i="3"/>
  <c r="AT87" i="3"/>
  <c r="AU87" i="3"/>
  <c r="AW87" i="3"/>
  <c r="AX87" i="3"/>
  <c r="AY87" i="3"/>
  <c r="AZ87" i="3"/>
  <c r="AS88" i="3"/>
  <c r="AT88" i="3"/>
  <c r="AV88" i="3"/>
  <c r="AW88" i="3"/>
  <c r="AX88" i="3"/>
  <c r="AY88" i="3"/>
  <c r="AZ88" i="3"/>
  <c r="AS89" i="3"/>
  <c r="AT89" i="3"/>
  <c r="AU89" i="3"/>
  <c r="AV89" i="3"/>
  <c r="AW89" i="3"/>
  <c r="AX89" i="3"/>
  <c r="AY89" i="3"/>
  <c r="AZ89" i="3"/>
  <c r="AS90" i="3"/>
  <c r="AT90" i="3"/>
  <c r="AU90" i="3"/>
  <c r="AV90" i="3"/>
  <c r="AW90" i="3"/>
  <c r="AX90" i="3"/>
  <c r="AY90" i="3"/>
  <c r="AZ90" i="3"/>
  <c r="AT91" i="3"/>
  <c r="AU91" i="3"/>
  <c r="AV91" i="3"/>
  <c r="AW91" i="3"/>
  <c r="AX91" i="3"/>
  <c r="AY91" i="3"/>
  <c r="AZ91" i="3"/>
  <c r="AS92" i="3"/>
  <c r="AT92" i="3"/>
  <c r="AU92" i="3"/>
  <c r="AW92" i="3"/>
  <c r="AX92" i="3"/>
  <c r="AY92" i="3"/>
  <c r="AZ92" i="3"/>
  <c r="AS93" i="3"/>
  <c r="AT93" i="3"/>
  <c r="AU93" i="3"/>
  <c r="AW93" i="3"/>
  <c r="AX93" i="3"/>
  <c r="AY93" i="3"/>
  <c r="AZ93" i="3"/>
  <c r="AS94" i="3"/>
  <c r="AT94" i="3"/>
  <c r="AU94" i="3"/>
  <c r="AV94" i="3"/>
  <c r="AW94" i="3"/>
  <c r="AX94" i="3"/>
  <c r="AY94" i="3"/>
  <c r="AZ94" i="3"/>
  <c r="AS95" i="3"/>
  <c r="AT95" i="3"/>
  <c r="AU95" i="3"/>
  <c r="AV95" i="3"/>
  <c r="AW95" i="3"/>
  <c r="AX95" i="3"/>
  <c r="AY95" i="3"/>
  <c r="AZ95" i="3"/>
  <c r="AS96" i="3"/>
  <c r="AT96" i="3"/>
  <c r="AU96" i="3"/>
  <c r="AV96" i="3"/>
  <c r="AW96" i="3"/>
  <c r="AX96" i="3"/>
  <c r="AY96" i="3"/>
  <c r="AZ96" i="3"/>
  <c r="AS97" i="3"/>
  <c r="AU97" i="3"/>
  <c r="AV97" i="3"/>
  <c r="AW97" i="3"/>
  <c r="AX97" i="3"/>
  <c r="AY97" i="3"/>
  <c r="AZ97" i="3"/>
  <c r="AS98" i="3"/>
  <c r="AU98" i="3"/>
  <c r="AV98" i="3"/>
  <c r="AW98" i="3"/>
  <c r="AX98" i="3"/>
  <c r="AY98" i="3"/>
  <c r="AZ98" i="3"/>
  <c r="AS99" i="3"/>
  <c r="AU99" i="3"/>
  <c r="AV99" i="3"/>
  <c r="AW99" i="3"/>
  <c r="AX99" i="3"/>
  <c r="AY99" i="3"/>
  <c r="AZ99" i="3"/>
  <c r="AS100" i="3"/>
  <c r="AV100" i="3"/>
  <c r="AW100" i="3"/>
  <c r="AX100" i="3"/>
  <c r="AY100" i="3"/>
  <c r="AZ100" i="3"/>
  <c r="AU101" i="3"/>
  <c r="AV101" i="3"/>
  <c r="AW101" i="3"/>
  <c r="AX101" i="3"/>
  <c r="AY101" i="3"/>
  <c r="AZ101" i="3"/>
  <c r="AS102" i="3"/>
  <c r="AT102" i="3"/>
  <c r="AU102" i="3"/>
  <c r="AV102" i="3"/>
  <c r="AW102" i="3"/>
  <c r="AX102" i="3"/>
  <c r="AY102" i="3"/>
  <c r="AZ102" i="3"/>
  <c r="AS103" i="3"/>
  <c r="AU103" i="3"/>
  <c r="AV103" i="3"/>
  <c r="AW103" i="3"/>
  <c r="AX103" i="3"/>
  <c r="AY103" i="3"/>
  <c r="AZ103" i="3"/>
  <c r="AS104" i="3"/>
  <c r="AU104" i="3"/>
  <c r="AV104" i="3"/>
  <c r="AW104" i="3"/>
  <c r="AX104" i="3"/>
  <c r="AY104" i="3"/>
  <c r="AZ104" i="3"/>
  <c r="AS105" i="3"/>
  <c r="AT105" i="3"/>
  <c r="AU105" i="3"/>
  <c r="AV105" i="3"/>
  <c r="AW105" i="3"/>
  <c r="AX105" i="3"/>
  <c r="AY105" i="3"/>
  <c r="AZ105" i="3"/>
  <c r="AS106" i="3"/>
  <c r="AT106" i="3"/>
  <c r="AU106" i="3"/>
  <c r="AV106" i="3"/>
  <c r="AW106" i="3"/>
  <c r="AX106" i="3"/>
  <c r="AY106" i="3"/>
  <c r="AZ106" i="3"/>
  <c r="AS107" i="3"/>
  <c r="AU107" i="3"/>
  <c r="AV107" i="3"/>
  <c r="AW107" i="3"/>
  <c r="AX107" i="3"/>
  <c r="AY107" i="3"/>
  <c r="AZ107" i="3"/>
  <c r="AS108" i="3"/>
  <c r="AT108" i="3"/>
  <c r="AU108" i="3"/>
  <c r="AV108" i="3"/>
  <c r="AW108" i="3"/>
  <c r="AX108" i="3"/>
  <c r="AY108" i="3"/>
  <c r="AZ108" i="3"/>
  <c r="AS109" i="3"/>
  <c r="AT109" i="3"/>
  <c r="AU109" i="3"/>
  <c r="AV109" i="3"/>
  <c r="AW109" i="3"/>
  <c r="AX109" i="3"/>
  <c r="AY109" i="3"/>
  <c r="AZ109" i="3"/>
  <c r="AS110" i="3"/>
  <c r="AT110" i="3"/>
  <c r="AU110" i="3"/>
  <c r="AX110" i="3"/>
  <c r="AY110" i="3"/>
  <c r="AZ110" i="3"/>
  <c r="AS111" i="3"/>
  <c r="AT111" i="3"/>
  <c r="AU111" i="3"/>
  <c r="AV111" i="3"/>
  <c r="AW111" i="3"/>
  <c r="AX111" i="3"/>
  <c r="AY111" i="3"/>
  <c r="AZ111" i="3"/>
  <c r="AT112" i="3"/>
  <c r="AU112" i="3"/>
  <c r="AV112" i="3"/>
  <c r="AW112" i="3"/>
  <c r="AX112" i="3"/>
  <c r="AY112" i="3"/>
  <c r="AZ112" i="3"/>
  <c r="AT113" i="3"/>
  <c r="AU113" i="3"/>
  <c r="AV113" i="3"/>
  <c r="AW113" i="3"/>
  <c r="AX113" i="3"/>
  <c r="AY113" i="3"/>
  <c r="AZ113" i="3"/>
  <c r="AT114" i="3"/>
  <c r="AU114" i="3"/>
  <c r="AV114" i="3"/>
  <c r="AW114" i="3"/>
  <c r="AX114" i="3"/>
  <c r="AY114" i="3"/>
  <c r="AZ114" i="3"/>
  <c r="AT115" i="3"/>
  <c r="AU115" i="3"/>
  <c r="AV115" i="3"/>
  <c r="AW115" i="3"/>
  <c r="AX115" i="3"/>
  <c r="AY115" i="3"/>
  <c r="AZ115" i="3"/>
  <c r="AU116" i="3"/>
  <c r="AV116" i="3"/>
  <c r="AW116" i="3"/>
  <c r="AX116" i="3"/>
  <c r="AY116" i="3"/>
  <c r="AZ116" i="3"/>
  <c r="AS117" i="3"/>
  <c r="AT117" i="3"/>
  <c r="AU117" i="3"/>
  <c r="AV117" i="3"/>
  <c r="AW117" i="3"/>
  <c r="AX117" i="3"/>
  <c r="AY117" i="3"/>
  <c r="AZ117" i="3"/>
  <c r="AS118" i="3"/>
  <c r="AT118" i="3"/>
  <c r="AU118" i="3"/>
  <c r="AV118" i="3"/>
  <c r="AX118" i="3"/>
  <c r="AY118" i="3"/>
  <c r="AZ118" i="3"/>
  <c r="AS119" i="3"/>
  <c r="AT119" i="3"/>
  <c r="AU119" i="3"/>
  <c r="AV119" i="3"/>
  <c r="AW119" i="3"/>
  <c r="AX119" i="3"/>
  <c r="AY119" i="3"/>
  <c r="AZ119" i="3"/>
  <c r="AS120" i="3"/>
  <c r="AT120" i="3"/>
  <c r="AU120" i="3"/>
  <c r="AV120" i="3"/>
  <c r="AW120" i="3"/>
  <c r="AX120" i="3"/>
  <c r="AY120" i="3"/>
  <c r="AZ120" i="3"/>
  <c r="AT121" i="3"/>
  <c r="AU121" i="3"/>
  <c r="AV121" i="3"/>
  <c r="AW121" i="3"/>
  <c r="AX121" i="3"/>
  <c r="AY121" i="3"/>
  <c r="AZ121" i="3"/>
  <c r="AS122" i="3"/>
  <c r="AU122" i="3"/>
  <c r="AV122" i="3"/>
  <c r="AW122" i="3"/>
  <c r="AX122" i="3"/>
  <c r="AY122" i="3"/>
  <c r="AZ122" i="3"/>
  <c r="AT123" i="3"/>
  <c r="AU123" i="3"/>
  <c r="AV123" i="3"/>
  <c r="AW123" i="3"/>
  <c r="AX123" i="3"/>
  <c r="AY123" i="3"/>
  <c r="AZ123" i="3"/>
  <c r="AT124" i="3"/>
  <c r="AU124" i="3"/>
  <c r="AV124" i="3"/>
  <c r="AW124" i="3"/>
  <c r="AX124" i="3"/>
  <c r="AY124" i="3"/>
  <c r="AZ124" i="3"/>
  <c r="AS125" i="3"/>
  <c r="AT125" i="3"/>
  <c r="AU125" i="3"/>
  <c r="AV125" i="3"/>
  <c r="AW125" i="3"/>
  <c r="AX125" i="3"/>
  <c r="AY125" i="3"/>
  <c r="AZ125" i="3"/>
  <c r="AS126" i="3"/>
  <c r="AT126" i="3"/>
  <c r="AU126" i="3"/>
  <c r="AV126" i="3"/>
  <c r="AW126" i="3"/>
  <c r="AX126" i="3"/>
  <c r="AY126" i="3"/>
  <c r="AZ126" i="3"/>
  <c r="AS127" i="3"/>
  <c r="AU127" i="3"/>
  <c r="AW127" i="3"/>
  <c r="AX127" i="3"/>
  <c r="AY127" i="3"/>
  <c r="AZ127" i="3"/>
  <c r="AS128" i="3"/>
  <c r="AT128" i="3"/>
  <c r="AU128" i="3"/>
  <c r="AV128" i="3"/>
  <c r="AW128" i="3"/>
  <c r="AX128" i="3"/>
  <c r="AY128" i="3"/>
  <c r="AZ128" i="3"/>
  <c r="AS129" i="3"/>
  <c r="AT129" i="3"/>
  <c r="AU129" i="3"/>
  <c r="AW129" i="3"/>
  <c r="AX129" i="3"/>
  <c r="AY129" i="3"/>
  <c r="AZ129" i="3"/>
  <c r="AS130" i="3"/>
  <c r="AT130" i="3"/>
  <c r="AU130" i="3"/>
  <c r="AV130" i="3"/>
  <c r="AW130" i="3"/>
  <c r="AX130" i="3"/>
  <c r="AY130" i="3"/>
  <c r="AZ130" i="3"/>
  <c r="AS131" i="3"/>
  <c r="AT131" i="3"/>
  <c r="AU131" i="3"/>
  <c r="AV131" i="3"/>
  <c r="AW131" i="3"/>
  <c r="AX131" i="3"/>
  <c r="AY131" i="3"/>
  <c r="AZ131" i="3"/>
  <c r="AS132" i="3"/>
  <c r="AT132" i="3"/>
  <c r="AU132" i="3"/>
  <c r="AV132" i="3"/>
  <c r="AW132" i="3"/>
  <c r="AX132" i="3"/>
  <c r="AY132" i="3"/>
  <c r="AZ132" i="3"/>
  <c r="AS133" i="3"/>
  <c r="AT133" i="3"/>
  <c r="AU133" i="3"/>
  <c r="AV133" i="3"/>
  <c r="AW133" i="3"/>
  <c r="AX133" i="3"/>
  <c r="AY133" i="3"/>
  <c r="AZ133" i="3"/>
  <c r="AS134" i="3"/>
  <c r="AU134" i="3"/>
  <c r="AV134" i="3"/>
  <c r="AW134" i="3"/>
  <c r="AX134" i="3"/>
  <c r="AY134" i="3"/>
  <c r="AZ134" i="3"/>
  <c r="AT135" i="3"/>
  <c r="AU135" i="3"/>
  <c r="AV135" i="3"/>
  <c r="AW135" i="3"/>
  <c r="AX135" i="3"/>
  <c r="AY135" i="3"/>
  <c r="AZ135" i="3"/>
  <c r="AS136" i="3"/>
  <c r="AU136" i="3"/>
  <c r="AV136" i="3"/>
  <c r="AW136" i="3"/>
  <c r="AX136" i="3"/>
  <c r="AY136" i="3"/>
  <c r="AZ136" i="3"/>
  <c r="AS137" i="3"/>
  <c r="AT137" i="3"/>
  <c r="AU137" i="3"/>
  <c r="AV137" i="3"/>
  <c r="AW137" i="3"/>
  <c r="AX137" i="3"/>
  <c r="AY137" i="3"/>
  <c r="AZ137" i="3"/>
  <c r="AS138" i="3"/>
  <c r="AU138" i="3"/>
  <c r="AV138" i="3"/>
  <c r="AW138" i="3"/>
  <c r="AX138" i="3"/>
  <c r="AY138" i="3"/>
  <c r="AZ138" i="3"/>
  <c r="AS139" i="3"/>
  <c r="AT139" i="3"/>
  <c r="AU139" i="3"/>
  <c r="AV139" i="3"/>
  <c r="AW139" i="3"/>
  <c r="AX139" i="3"/>
  <c r="AY139" i="3"/>
  <c r="AZ139" i="3"/>
  <c r="AS140" i="3"/>
  <c r="AT140" i="3"/>
  <c r="AU140" i="3"/>
  <c r="AV140" i="3"/>
  <c r="AW140" i="3"/>
  <c r="AX140" i="3"/>
  <c r="AY140" i="3"/>
  <c r="AZ140" i="3"/>
  <c r="AS141" i="3"/>
  <c r="AT141" i="3"/>
  <c r="AV141" i="3"/>
  <c r="AW141" i="3"/>
  <c r="AX141" i="3"/>
  <c r="AY141" i="3"/>
  <c r="AZ141" i="3"/>
  <c r="AS142" i="3"/>
  <c r="AT142" i="3"/>
  <c r="AU142" i="3"/>
  <c r="AV142" i="3"/>
  <c r="AW142" i="3"/>
  <c r="AX142" i="3"/>
  <c r="AY142" i="3"/>
  <c r="AZ142" i="3"/>
  <c r="AS143" i="3"/>
  <c r="AT143" i="3"/>
  <c r="AU143" i="3"/>
  <c r="AV143" i="3"/>
  <c r="AW143" i="3"/>
  <c r="AX143" i="3"/>
  <c r="AY143" i="3"/>
  <c r="AZ143" i="3"/>
  <c r="AS144" i="3"/>
  <c r="AT144" i="3"/>
  <c r="AU144" i="3"/>
  <c r="AV144" i="3"/>
  <c r="AW144" i="3"/>
  <c r="AX144" i="3"/>
  <c r="AY144" i="3"/>
  <c r="AZ144" i="3"/>
  <c r="AT145" i="3"/>
  <c r="AU145" i="3"/>
  <c r="AV145" i="3"/>
  <c r="AW145" i="3"/>
  <c r="AX145" i="3"/>
  <c r="AY145" i="3"/>
  <c r="AZ145" i="3"/>
  <c r="AT146" i="3"/>
  <c r="AV146" i="3"/>
  <c r="AW146" i="3"/>
  <c r="AX146" i="3"/>
  <c r="AY146" i="3"/>
  <c r="AZ146" i="3"/>
  <c r="AS147" i="3"/>
  <c r="AT147" i="3"/>
  <c r="AU147" i="3"/>
  <c r="AV147" i="3"/>
  <c r="AW147" i="3"/>
  <c r="AX147" i="3"/>
  <c r="AY147" i="3"/>
  <c r="AZ147" i="3"/>
  <c r="AS148" i="3"/>
  <c r="AT148" i="3"/>
  <c r="AU148" i="3"/>
  <c r="AV148" i="3"/>
  <c r="AW148" i="3"/>
  <c r="AX148" i="3"/>
  <c r="AY148" i="3"/>
  <c r="AZ148" i="3"/>
  <c r="AS149" i="3"/>
  <c r="AT149" i="3"/>
  <c r="AU149" i="3"/>
  <c r="AV149" i="3"/>
  <c r="AW149" i="3"/>
  <c r="AX149" i="3"/>
  <c r="AY149" i="3"/>
  <c r="AZ149" i="3"/>
  <c r="AS150" i="3"/>
  <c r="AT150" i="3"/>
  <c r="AU150" i="3"/>
  <c r="AV150" i="3"/>
  <c r="AW150" i="3"/>
  <c r="AX150" i="3"/>
  <c r="AY150" i="3"/>
  <c r="AZ150" i="3"/>
  <c r="AS151" i="3"/>
  <c r="AU151" i="3"/>
  <c r="AV151" i="3"/>
  <c r="AW151" i="3"/>
  <c r="AX151" i="3"/>
  <c r="AY151" i="3"/>
  <c r="AZ151" i="3"/>
  <c r="AS152" i="3"/>
  <c r="AT152" i="3"/>
  <c r="AU152" i="3"/>
  <c r="AV152" i="3"/>
  <c r="AW152" i="3"/>
  <c r="AX152" i="3"/>
  <c r="AY152" i="3"/>
  <c r="AZ152" i="3"/>
  <c r="AS153" i="3"/>
  <c r="AT153" i="3"/>
  <c r="AU153" i="3"/>
  <c r="AV153" i="3"/>
  <c r="AX153" i="3"/>
  <c r="AY153" i="3"/>
  <c r="AZ153" i="3"/>
  <c r="AS154" i="3"/>
  <c r="AT154" i="3"/>
  <c r="AU154" i="3"/>
  <c r="AW154" i="3"/>
  <c r="AX154" i="3"/>
  <c r="AY154" i="3"/>
  <c r="AZ154" i="3"/>
  <c r="AS155" i="3"/>
  <c r="AT155" i="3"/>
  <c r="AU155" i="3"/>
  <c r="AV155" i="3"/>
  <c r="AW155" i="3"/>
  <c r="AX155" i="3"/>
  <c r="AY155" i="3"/>
  <c r="AZ155" i="3"/>
  <c r="AS156" i="3"/>
  <c r="AT156" i="3"/>
  <c r="AU156" i="3"/>
  <c r="AV156" i="3"/>
  <c r="AW156" i="3"/>
  <c r="AX156" i="3"/>
  <c r="AY156" i="3"/>
  <c r="AZ156" i="3"/>
  <c r="AS157" i="3"/>
  <c r="AT157" i="3"/>
  <c r="AU157" i="3"/>
  <c r="AV157" i="3"/>
  <c r="AW157" i="3"/>
  <c r="AX157" i="3"/>
  <c r="AY157" i="3"/>
  <c r="AZ157" i="3"/>
  <c r="AS158" i="3"/>
  <c r="AT158" i="3"/>
  <c r="AU158" i="3"/>
  <c r="AW158" i="3"/>
  <c r="AX158" i="3"/>
  <c r="AY158" i="3"/>
  <c r="AZ158" i="3"/>
  <c r="AS159" i="3"/>
  <c r="AT159" i="3"/>
  <c r="AU159" i="3"/>
  <c r="AV159" i="3"/>
  <c r="AW159" i="3"/>
  <c r="AX159" i="3"/>
  <c r="AY159" i="3"/>
  <c r="AZ159" i="3"/>
  <c r="AS160" i="3"/>
  <c r="AT160" i="3"/>
  <c r="AU160" i="3"/>
  <c r="AV160" i="3"/>
  <c r="AW160" i="3"/>
  <c r="AX160" i="3"/>
  <c r="AY160" i="3"/>
  <c r="AZ160" i="3"/>
  <c r="AS161" i="3"/>
  <c r="AT161" i="3"/>
  <c r="AU161" i="3"/>
  <c r="AW161" i="3"/>
  <c r="AX161" i="3"/>
  <c r="AY161" i="3"/>
  <c r="AZ161" i="3"/>
  <c r="AS162" i="3"/>
  <c r="AT162" i="3"/>
  <c r="AU162" i="3"/>
  <c r="AV162" i="3"/>
  <c r="AW162" i="3"/>
  <c r="AX162" i="3"/>
  <c r="AY162" i="3"/>
  <c r="AZ162" i="3"/>
  <c r="AS163" i="3"/>
  <c r="AT163" i="3"/>
  <c r="AU163" i="3"/>
  <c r="AV163" i="3"/>
  <c r="AW163" i="3"/>
  <c r="AX163" i="3"/>
  <c r="AY163" i="3"/>
  <c r="AZ163" i="3"/>
  <c r="AS164" i="3"/>
  <c r="AU164" i="3"/>
  <c r="AV164" i="3"/>
  <c r="AW164" i="3"/>
  <c r="AX164" i="3"/>
  <c r="AY164" i="3"/>
  <c r="AZ164" i="3"/>
  <c r="AS165" i="3"/>
  <c r="AT165" i="3"/>
  <c r="AU165" i="3"/>
  <c r="AV165" i="3"/>
  <c r="AW165" i="3"/>
  <c r="AX165" i="3"/>
  <c r="AY165" i="3"/>
  <c r="AZ165" i="3"/>
  <c r="AS166" i="3"/>
  <c r="AT166" i="3"/>
  <c r="AU166" i="3"/>
  <c r="AV166" i="3"/>
  <c r="AW166" i="3"/>
  <c r="AX166" i="3"/>
  <c r="AY166" i="3"/>
  <c r="AZ166" i="3"/>
  <c r="AS167" i="3"/>
  <c r="AT167" i="3"/>
  <c r="AU167" i="3"/>
  <c r="AV167" i="3"/>
  <c r="AW167" i="3"/>
  <c r="AX167" i="3"/>
  <c r="AY167" i="3"/>
  <c r="AZ167" i="3"/>
  <c r="AU168" i="3"/>
  <c r="AV168" i="3"/>
  <c r="AW168" i="3"/>
  <c r="AX168" i="3"/>
  <c r="AY168" i="3"/>
  <c r="AZ168" i="3"/>
  <c r="AT169" i="3"/>
  <c r="AU169" i="3"/>
  <c r="AV169" i="3"/>
  <c r="AW169" i="3"/>
  <c r="AX169" i="3"/>
  <c r="AY169" i="3"/>
  <c r="AZ169" i="3"/>
  <c r="AT170" i="3"/>
  <c r="AU170" i="3"/>
  <c r="AV170" i="3"/>
  <c r="AX170" i="3"/>
  <c r="AY170" i="3"/>
  <c r="AZ170" i="3"/>
  <c r="AS171" i="3"/>
  <c r="AU171" i="3"/>
  <c r="AV171" i="3"/>
  <c r="AW171" i="3"/>
  <c r="AX171" i="3"/>
  <c r="AY171" i="3"/>
  <c r="AZ171" i="3"/>
  <c r="AT172" i="3"/>
  <c r="AU172" i="3"/>
  <c r="AV172" i="3"/>
  <c r="AW172" i="3"/>
  <c r="AX172" i="3"/>
  <c r="AY172" i="3"/>
  <c r="AZ172" i="3"/>
  <c r="AS173" i="3"/>
  <c r="AT173" i="3"/>
  <c r="AU173" i="3"/>
  <c r="AW173" i="3"/>
  <c r="AX173" i="3"/>
  <c r="AY173" i="3"/>
  <c r="AZ173" i="3"/>
  <c r="AS174" i="3"/>
  <c r="AT174" i="3"/>
  <c r="AU174" i="3"/>
  <c r="AV174" i="3"/>
  <c r="AW174" i="3"/>
  <c r="AX174" i="3"/>
  <c r="AY174" i="3"/>
  <c r="AZ174" i="3"/>
  <c r="AS175" i="3"/>
  <c r="AT175" i="3"/>
  <c r="AU175" i="3"/>
  <c r="AV175" i="3"/>
  <c r="AX175" i="3"/>
  <c r="AY175" i="3"/>
  <c r="AZ175" i="3"/>
  <c r="AS176" i="3"/>
  <c r="AU176" i="3"/>
  <c r="AV176" i="3"/>
  <c r="AW176" i="3"/>
  <c r="AX176" i="3"/>
  <c r="AY176" i="3"/>
  <c r="AZ176" i="3"/>
  <c r="AS177" i="3"/>
  <c r="AT177" i="3"/>
  <c r="AU177" i="3"/>
  <c r="AV177" i="3"/>
  <c r="AW177" i="3"/>
  <c r="AX177" i="3"/>
  <c r="AY177" i="3"/>
  <c r="AZ177" i="3"/>
  <c r="AS178" i="3"/>
  <c r="AT178" i="3"/>
  <c r="AU178" i="3"/>
  <c r="AV178" i="3"/>
  <c r="AW178" i="3"/>
  <c r="AX178" i="3"/>
  <c r="AY178" i="3"/>
  <c r="AZ178" i="3"/>
  <c r="AS179" i="3"/>
  <c r="AT179" i="3"/>
  <c r="AU179" i="3"/>
  <c r="AW179" i="3"/>
  <c r="AX179" i="3"/>
  <c r="AY179" i="3"/>
  <c r="AZ179" i="3"/>
  <c r="AS180" i="3"/>
  <c r="AT180" i="3"/>
  <c r="AU180" i="3"/>
  <c r="AV180" i="3"/>
  <c r="AW180" i="3"/>
  <c r="AX180" i="3"/>
  <c r="AY180" i="3"/>
  <c r="AZ180" i="3"/>
  <c r="AS181" i="3"/>
  <c r="AU181" i="3"/>
  <c r="AV181" i="3"/>
  <c r="AW181" i="3"/>
  <c r="AX181" i="3"/>
  <c r="AY181" i="3"/>
  <c r="AZ181" i="3"/>
  <c r="AS182" i="3"/>
  <c r="AU182" i="3"/>
  <c r="AV182" i="3"/>
  <c r="AW182" i="3"/>
  <c r="AX182" i="3"/>
  <c r="AY182" i="3"/>
  <c r="AZ182" i="3"/>
  <c r="AS183" i="3"/>
  <c r="AT183" i="3"/>
  <c r="AV183" i="3"/>
  <c r="AW183" i="3"/>
  <c r="AX183" i="3"/>
  <c r="AY183" i="3"/>
  <c r="AZ183" i="3"/>
  <c r="AS184" i="3"/>
  <c r="AT184" i="3"/>
  <c r="AU184" i="3"/>
  <c r="AV184" i="3"/>
  <c r="AW184" i="3"/>
  <c r="AX184" i="3"/>
  <c r="AY184" i="3"/>
  <c r="AZ184" i="3"/>
  <c r="AS185" i="3"/>
  <c r="AT185" i="3"/>
  <c r="AU185" i="3"/>
  <c r="AW185" i="3"/>
  <c r="AX185" i="3"/>
  <c r="AY185" i="3"/>
  <c r="AZ185" i="3"/>
  <c r="AS186" i="3"/>
  <c r="AU186" i="3"/>
  <c r="AV186" i="3"/>
  <c r="AW186" i="3"/>
  <c r="AX186" i="3"/>
  <c r="AY186" i="3"/>
  <c r="AZ186" i="3"/>
  <c r="AS187" i="3"/>
  <c r="AT187" i="3"/>
  <c r="AU187" i="3"/>
  <c r="AV187" i="3"/>
  <c r="AW187" i="3"/>
  <c r="AX187" i="3"/>
  <c r="AY187" i="3"/>
  <c r="AZ187" i="3"/>
  <c r="AS188" i="3"/>
  <c r="AU188" i="3"/>
  <c r="AV188" i="3"/>
  <c r="AX188" i="3"/>
  <c r="AY188" i="3"/>
  <c r="AZ188" i="3"/>
  <c r="AS189" i="3"/>
  <c r="AT189" i="3"/>
  <c r="AU189" i="3"/>
  <c r="AV189" i="3"/>
  <c r="AW189" i="3"/>
  <c r="AX189" i="3"/>
  <c r="AY189" i="3"/>
  <c r="AZ189" i="3"/>
  <c r="AS190" i="3"/>
  <c r="AT190" i="3"/>
  <c r="AU190" i="3"/>
  <c r="AV190" i="3"/>
  <c r="AW190" i="3"/>
  <c r="AX190" i="3"/>
  <c r="AY190" i="3"/>
  <c r="AZ190" i="3"/>
  <c r="AS191" i="3"/>
  <c r="AT191" i="3"/>
  <c r="AU191" i="3"/>
  <c r="AV191" i="3"/>
  <c r="AW191" i="3"/>
  <c r="AX191" i="3"/>
  <c r="AY191" i="3"/>
  <c r="AZ191" i="3"/>
  <c r="AS192" i="3"/>
  <c r="AT192" i="3"/>
  <c r="AU192" i="3"/>
  <c r="AV192" i="3"/>
  <c r="AW192" i="3"/>
  <c r="AX192" i="3"/>
  <c r="AY192" i="3"/>
  <c r="AZ192" i="3"/>
  <c r="AS193" i="3"/>
  <c r="AT193" i="3"/>
  <c r="AU193" i="3"/>
  <c r="AV193" i="3"/>
  <c r="AW193" i="3"/>
  <c r="AX193" i="3"/>
  <c r="AY193" i="3"/>
  <c r="AZ193" i="3"/>
  <c r="AS194" i="3"/>
  <c r="AT194" i="3"/>
  <c r="AV194" i="3"/>
  <c r="AX194" i="3"/>
  <c r="AY194" i="3"/>
  <c r="AZ194" i="3"/>
  <c r="AS195" i="3"/>
  <c r="AU195" i="3"/>
  <c r="AV195" i="3"/>
  <c r="AW195" i="3"/>
  <c r="AX195" i="3"/>
  <c r="AY195" i="3"/>
  <c r="AZ195" i="3"/>
  <c r="AS196" i="3"/>
  <c r="AT196" i="3"/>
  <c r="AU196" i="3"/>
  <c r="AV196" i="3"/>
  <c r="AW196" i="3"/>
  <c r="AX196" i="3"/>
  <c r="AY196" i="3"/>
  <c r="AZ196" i="3"/>
  <c r="AT197" i="3"/>
  <c r="AU197" i="3"/>
  <c r="AV197" i="3"/>
  <c r="AW197" i="3"/>
  <c r="AX197" i="3"/>
  <c r="AY197" i="3"/>
  <c r="AZ197" i="3"/>
  <c r="AS198" i="3"/>
  <c r="AT198" i="3"/>
  <c r="AU198" i="3"/>
  <c r="AV198" i="3"/>
  <c r="AW198" i="3"/>
  <c r="AX198" i="3"/>
  <c r="AY198" i="3"/>
  <c r="AZ198" i="3"/>
  <c r="AS199" i="3"/>
  <c r="AT199" i="3"/>
  <c r="AU199" i="3"/>
  <c r="AV199" i="3"/>
  <c r="AW199" i="3"/>
  <c r="AX199" i="3"/>
  <c r="AY199" i="3"/>
  <c r="AZ199" i="3"/>
  <c r="AS200" i="3"/>
  <c r="AU200" i="3"/>
  <c r="AW200" i="3"/>
  <c r="AX200" i="3"/>
  <c r="AY200" i="3"/>
  <c r="AZ200" i="3"/>
  <c r="AS201" i="3"/>
  <c r="AT201" i="3"/>
  <c r="AU201" i="3"/>
  <c r="AV201" i="3"/>
  <c r="AW201" i="3"/>
  <c r="AX201" i="3"/>
  <c r="AY201" i="3"/>
  <c r="AZ201" i="3"/>
  <c r="AS202" i="3"/>
  <c r="AT202" i="3"/>
  <c r="AU202" i="3"/>
  <c r="AV202" i="3"/>
  <c r="AW202" i="3"/>
  <c r="AX202" i="3"/>
  <c r="AY202" i="3"/>
  <c r="AZ202" i="3"/>
  <c r="AS203" i="3"/>
  <c r="AT203" i="3"/>
  <c r="AU203" i="3"/>
  <c r="AV203" i="3"/>
  <c r="AW203" i="3"/>
  <c r="AX203" i="3"/>
  <c r="AY203" i="3"/>
  <c r="AZ203" i="3"/>
  <c r="AS204" i="3"/>
  <c r="AT204" i="3"/>
  <c r="AU204" i="3"/>
  <c r="AV204" i="3"/>
  <c r="AW204" i="3"/>
  <c r="AX204" i="3"/>
  <c r="AY204" i="3"/>
  <c r="AZ204" i="3"/>
  <c r="AS205" i="3"/>
  <c r="AT205" i="3"/>
  <c r="AU205" i="3"/>
  <c r="AW205" i="3"/>
  <c r="AX205" i="3"/>
  <c r="AY205" i="3"/>
  <c r="AZ205" i="3"/>
  <c r="AS206" i="3"/>
  <c r="AT206" i="3"/>
  <c r="AU206" i="3"/>
  <c r="AV206" i="3"/>
  <c r="AX206" i="3"/>
  <c r="AY206" i="3"/>
  <c r="AZ206" i="3"/>
  <c r="AS207" i="3"/>
  <c r="AT207" i="3"/>
  <c r="AU207" i="3"/>
  <c r="AV207" i="3"/>
  <c r="AW207" i="3"/>
  <c r="AX207" i="3"/>
  <c r="AY207" i="3"/>
  <c r="AZ207" i="3"/>
  <c r="AS208" i="3"/>
  <c r="AT208" i="3"/>
  <c r="AU208" i="3"/>
  <c r="AV208" i="3"/>
  <c r="AW208" i="3"/>
  <c r="AX208" i="3"/>
  <c r="AY208" i="3"/>
  <c r="AZ208" i="3"/>
  <c r="AS209" i="3"/>
  <c r="AT209" i="3"/>
  <c r="AU209" i="3"/>
  <c r="AV209" i="3"/>
  <c r="AW209" i="3"/>
  <c r="AX209" i="3"/>
  <c r="AY209" i="3"/>
  <c r="AZ209" i="3"/>
  <c r="AS210" i="3"/>
  <c r="AT210" i="3"/>
  <c r="AU210" i="3"/>
  <c r="AV210" i="3"/>
  <c r="AW210" i="3"/>
  <c r="AX210" i="3"/>
  <c r="AY210" i="3"/>
  <c r="AZ210" i="3"/>
  <c r="AU211" i="3"/>
  <c r="AV211" i="3"/>
  <c r="AW211" i="3"/>
  <c r="AX211" i="3"/>
  <c r="AY211" i="3"/>
  <c r="AZ211" i="3"/>
  <c r="AU212" i="3"/>
  <c r="AV212" i="3"/>
  <c r="AW212" i="3"/>
  <c r="AX212" i="3"/>
  <c r="AY212" i="3"/>
  <c r="AZ212" i="3"/>
  <c r="AT213" i="3"/>
  <c r="AU213" i="3"/>
  <c r="AV213" i="3"/>
  <c r="AW213" i="3"/>
  <c r="AX213" i="3"/>
  <c r="AY213" i="3"/>
  <c r="AZ213" i="3"/>
  <c r="AU214" i="3"/>
  <c r="AV214" i="3"/>
  <c r="AW214" i="3"/>
  <c r="AX214" i="3"/>
  <c r="AY214" i="3"/>
  <c r="AZ214" i="3"/>
  <c r="AT215" i="3"/>
  <c r="AU215" i="3"/>
  <c r="AV215" i="3"/>
  <c r="AW215" i="3"/>
  <c r="AX215" i="3"/>
  <c r="AY215" i="3"/>
  <c r="AZ215" i="3"/>
  <c r="AS216" i="3"/>
  <c r="AT216" i="3"/>
  <c r="AU216" i="3"/>
  <c r="AV216" i="3"/>
  <c r="AW216" i="3"/>
  <c r="AX216" i="3"/>
  <c r="AY216" i="3"/>
  <c r="AZ216" i="3"/>
  <c r="AS217" i="3"/>
  <c r="AU217" i="3"/>
  <c r="AV217" i="3"/>
  <c r="AW217" i="3"/>
  <c r="AX217" i="3"/>
  <c r="AY217" i="3"/>
  <c r="AZ217" i="3"/>
  <c r="AS218" i="3"/>
  <c r="AT218" i="3"/>
  <c r="AU218" i="3"/>
  <c r="AV218" i="3"/>
  <c r="AW218" i="3"/>
  <c r="AX218" i="3"/>
  <c r="AY218" i="3"/>
  <c r="AZ218" i="3"/>
  <c r="AS219" i="3"/>
  <c r="AU219" i="3"/>
  <c r="AV219" i="3"/>
  <c r="AW219" i="3"/>
  <c r="AX219" i="3"/>
  <c r="AY219" i="3"/>
  <c r="AZ219" i="3"/>
  <c r="AU220" i="3"/>
  <c r="AV220" i="3"/>
  <c r="AW220" i="3"/>
  <c r="AX220" i="3"/>
  <c r="AY220" i="3"/>
  <c r="AZ220" i="3"/>
  <c r="AT221" i="3"/>
  <c r="AU221" i="3"/>
  <c r="AV221" i="3"/>
  <c r="AW221" i="3"/>
  <c r="AX221" i="3"/>
  <c r="AY221" i="3"/>
  <c r="AZ221" i="3"/>
  <c r="AU222" i="3"/>
  <c r="AV222" i="3"/>
  <c r="AW222" i="3"/>
  <c r="AX222" i="3"/>
  <c r="AY222" i="3"/>
  <c r="AZ222" i="3"/>
  <c r="AT223" i="3"/>
  <c r="AU223" i="3"/>
  <c r="AV223" i="3"/>
  <c r="AW223" i="3"/>
  <c r="AX223" i="3"/>
  <c r="AY223" i="3"/>
  <c r="AZ223" i="3"/>
  <c r="AS224" i="3"/>
  <c r="AU224" i="3"/>
  <c r="AV224" i="3"/>
  <c r="AW224" i="3"/>
  <c r="AX224" i="3"/>
  <c r="AY224" i="3"/>
  <c r="AZ224" i="3"/>
  <c r="AT225" i="3"/>
  <c r="AU225" i="3"/>
  <c r="AV225" i="3"/>
  <c r="AW225" i="3"/>
  <c r="AX225" i="3"/>
  <c r="AY225" i="3"/>
  <c r="AZ225" i="3"/>
  <c r="AS226" i="3"/>
  <c r="AU226" i="3"/>
  <c r="AV226" i="3"/>
  <c r="AW226" i="3"/>
  <c r="AX226" i="3"/>
  <c r="AY226" i="3"/>
  <c r="AZ226" i="3"/>
  <c r="AS227" i="3"/>
  <c r="AT227" i="3"/>
  <c r="AU227" i="3"/>
  <c r="AV227" i="3"/>
  <c r="AW227" i="3"/>
  <c r="AX227" i="3"/>
  <c r="AY227" i="3"/>
  <c r="AZ227" i="3"/>
  <c r="AS228" i="3"/>
  <c r="AT228" i="3"/>
  <c r="AU228" i="3"/>
  <c r="AV228" i="3"/>
  <c r="AW228" i="3"/>
  <c r="AX228" i="3"/>
  <c r="AY228" i="3"/>
  <c r="AZ228" i="3"/>
  <c r="AS229" i="3"/>
  <c r="AT229" i="3"/>
  <c r="AU229" i="3"/>
  <c r="AV229" i="3"/>
  <c r="AW229" i="3"/>
  <c r="AX229" i="3"/>
  <c r="AY229" i="3"/>
  <c r="AZ229" i="3"/>
  <c r="AS230" i="3"/>
  <c r="AT230" i="3"/>
  <c r="AU230" i="3"/>
  <c r="AW230" i="3"/>
  <c r="AX230" i="3"/>
  <c r="AY230" i="3"/>
  <c r="AZ230" i="3"/>
  <c r="AS231" i="3"/>
  <c r="AT231" i="3"/>
  <c r="AU231" i="3"/>
  <c r="AW231" i="3"/>
  <c r="AX231" i="3"/>
  <c r="AY231" i="3"/>
  <c r="AZ231" i="3"/>
  <c r="AS232" i="3"/>
  <c r="AU232" i="3"/>
  <c r="AV232" i="3"/>
  <c r="AX232" i="3"/>
  <c r="AY232" i="3"/>
  <c r="AZ232" i="3"/>
  <c r="AS233" i="3"/>
  <c r="AT233" i="3"/>
  <c r="AU233" i="3"/>
  <c r="AV233" i="3"/>
  <c r="AX233" i="3"/>
  <c r="AY233" i="3"/>
  <c r="AZ233" i="3"/>
  <c r="AS234" i="3"/>
  <c r="AT234" i="3"/>
  <c r="AU234" i="3"/>
  <c r="AV234" i="3"/>
  <c r="AW234" i="3"/>
  <c r="AX234" i="3"/>
  <c r="AY234" i="3"/>
  <c r="AZ234" i="3"/>
  <c r="AS235" i="3"/>
  <c r="AU235" i="3"/>
  <c r="AV235" i="3"/>
  <c r="AW235" i="3"/>
  <c r="AX235" i="3"/>
  <c r="AY235" i="3"/>
  <c r="AZ235" i="3"/>
  <c r="AS236" i="3"/>
  <c r="AT236" i="3"/>
  <c r="AU236" i="3"/>
  <c r="AV236" i="3"/>
  <c r="AW236" i="3"/>
  <c r="AX236" i="3"/>
  <c r="AY236" i="3"/>
  <c r="AZ236" i="3"/>
  <c r="AT237" i="3"/>
  <c r="AU237" i="3"/>
  <c r="AV237" i="3"/>
  <c r="AW237" i="3"/>
  <c r="AX237" i="3"/>
  <c r="AY237" i="3"/>
  <c r="AZ237" i="3"/>
  <c r="AS238" i="3"/>
  <c r="AT238" i="3"/>
  <c r="AU238" i="3"/>
  <c r="AV238" i="3"/>
  <c r="AW238" i="3"/>
  <c r="AX238" i="3"/>
  <c r="AY238" i="3"/>
  <c r="AZ238" i="3"/>
  <c r="AS239" i="3"/>
  <c r="AU239" i="3"/>
  <c r="AW239" i="3"/>
  <c r="AX239" i="3"/>
  <c r="AY239" i="3"/>
  <c r="AZ239" i="3"/>
  <c r="AS240" i="3"/>
  <c r="AT240" i="3"/>
  <c r="AV240" i="3"/>
  <c r="AW240" i="3"/>
  <c r="AX240" i="3"/>
  <c r="AY240" i="3"/>
  <c r="AZ240" i="3"/>
  <c r="AS241" i="3"/>
  <c r="AT241" i="3"/>
  <c r="AU241" i="3"/>
  <c r="AV241" i="3"/>
  <c r="AW241" i="3"/>
  <c r="AX241" i="3"/>
  <c r="AY241" i="3"/>
  <c r="AZ241" i="3"/>
  <c r="AS242" i="3"/>
  <c r="AT242" i="3"/>
  <c r="AU242" i="3"/>
  <c r="AV242" i="3"/>
  <c r="AW242" i="3"/>
  <c r="AX242" i="3"/>
  <c r="AY242" i="3"/>
  <c r="AZ242" i="3"/>
  <c r="AS243" i="3"/>
  <c r="AT243" i="3"/>
  <c r="AU243" i="3"/>
  <c r="AV243" i="3"/>
  <c r="AW243" i="3"/>
  <c r="AX243" i="3"/>
  <c r="AY243" i="3"/>
  <c r="AZ243" i="3"/>
  <c r="AS244" i="3"/>
  <c r="AT244" i="3"/>
  <c r="AU244" i="3"/>
  <c r="AV244" i="3"/>
  <c r="AW244" i="3"/>
  <c r="AX244" i="3"/>
  <c r="AY244" i="3"/>
  <c r="AZ244" i="3"/>
  <c r="AS245" i="3"/>
  <c r="AT245" i="3"/>
  <c r="AU245" i="3"/>
  <c r="AV245" i="3"/>
  <c r="AW245" i="3"/>
  <c r="AX245" i="3"/>
  <c r="AY245" i="3"/>
  <c r="AZ245" i="3"/>
  <c r="AS246" i="3"/>
  <c r="AT246" i="3"/>
  <c r="AU246" i="3"/>
  <c r="AV246" i="3"/>
  <c r="AW246" i="3"/>
  <c r="AX246" i="3"/>
  <c r="AY246" i="3"/>
  <c r="AZ246" i="3"/>
  <c r="AT247" i="3"/>
  <c r="AU247" i="3"/>
  <c r="AV247" i="3"/>
  <c r="AW247" i="3"/>
  <c r="AX247" i="3"/>
  <c r="AY247" i="3"/>
  <c r="AZ247" i="3"/>
  <c r="AS248" i="3"/>
  <c r="AT248" i="3"/>
  <c r="AV248" i="3"/>
  <c r="AW248" i="3"/>
  <c r="AX248" i="3"/>
  <c r="AY248" i="3"/>
  <c r="AZ248" i="3"/>
  <c r="AU249" i="3"/>
  <c r="AV249" i="3"/>
  <c r="AW249" i="3"/>
  <c r="AX249" i="3"/>
  <c r="AY249" i="3"/>
  <c r="AZ249" i="3"/>
  <c r="AS250" i="3"/>
  <c r="AT250" i="3"/>
  <c r="AU250" i="3"/>
  <c r="AV250" i="3"/>
  <c r="AW250" i="3"/>
  <c r="AX250" i="3"/>
  <c r="AY250" i="3"/>
  <c r="AZ250" i="3"/>
  <c r="AT251" i="3"/>
  <c r="AU251" i="3"/>
  <c r="AV251" i="3"/>
  <c r="AW251" i="3"/>
  <c r="AX251" i="3"/>
  <c r="AY251" i="3"/>
  <c r="AZ251" i="3"/>
  <c r="AS252" i="3"/>
  <c r="AT252" i="3"/>
  <c r="AU252" i="3"/>
  <c r="AV252" i="3"/>
  <c r="AW252" i="3"/>
  <c r="AX252" i="3"/>
  <c r="AY252" i="3"/>
  <c r="AZ252" i="3"/>
  <c r="AS253" i="3"/>
  <c r="AT253" i="3"/>
  <c r="AU253" i="3"/>
  <c r="AV253" i="3"/>
  <c r="AW253" i="3"/>
  <c r="AX253" i="3"/>
  <c r="AY253" i="3"/>
  <c r="AZ253" i="3"/>
  <c r="AS254" i="3"/>
  <c r="AT254" i="3"/>
  <c r="AU254" i="3"/>
  <c r="AV254" i="3"/>
  <c r="AW254" i="3"/>
  <c r="AX254" i="3"/>
  <c r="AY254" i="3"/>
  <c r="AZ254" i="3"/>
  <c r="AS255" i="3"/>
  <c r="AT255" i="3"/>
  <c r="AU255" i="3"/>
  <c r="AV255" i="3"/>
  <c r="AW255" i="3"/>
  <c r="AX255" i="3"/>
  <c r="AY255" i="3"/>
  <c r="AZ255" i="3"/>
  <c r="AV256" i="3"/>
  <c r="AW256" i="3"/>
  <c r="AX256" i="3"/>
  <c r="AY256" i="3"/>
  <c r="AZ256" i="3"/>
  <c r="AT257" i="3"/>
  <c r="AU257" i="3"/>
  <c r="AV257" i="3"/>
  <c r="AW257" i="3"/>
  <c r="AX257" i="3"/>
  <c r="AY257" i="3"/>
  <c r="AZ257" i="3"/>
  <c r="AU258" i="3"/>
  <c r="AV258" i="3"/>
  <c r="AW258" i="3"/>
  <c r="AX258" i="3"/>
  <c r="AY258" i="3"/>
  <c r="AZ258" i="3"/>
  <c r="AS259" i="3"/>
  <c r="AT259" i="3"/>
  <c r="AU259" i="3"/>
  <c r="AV259" i="3"/>
  <c r="AW259" i="3"/>
  <c r="AX259" i="3"/>
  <c r="AY259" i="3"/>
  <c r="AZ259" i="3"/>
  <c r="AT260" i="3"/>
  <c r="AU260" i="3"/>
  <c r="AV260" i="3"/>
  <c r="AW260" i="3"/>
  <c r="AX260" i="3"/>
  <c r="AY260" i="3"/>
  <c r="AZ260" i="3"/>
  <c r="AT261" i="3"/>
  <c r="AU261" i="3"/>
  <c r="AV261" i="3"/>
  <c r="AW261" i="3"/>
  <c r="AX261" i="3"/>
  <c r="AY261" i="3"/>
  <c r="AZ261" i="3"/>
  <c r="AT262" i="3"/>
  <c r="AU262" i="3"/>
  <c r="AV262" i="3"/>
  <c r="AW262" i="3"/>
  <c r="AX262" i="3"/>
  <c r="AY262" i="3"/>
  <c r="AZ262" i="3"/>
  <c r="AT263" i="3"/>
  <c r="AV263" i="3"/>
  <c r="AW263" i="3"/>
  <c r="AX263" i="3"/>
  <c r="AY263" i="3"/>
  <c r="AZ263" i="3"/>
  <c r="AT264" i="3"/>
  <c r="AU264" i="3"/>
  <c r="AV264" i="3"/>
  <c r="AW264" i="3"/>
  <c r="AX264" i="3"/>
  <c r="AY264" i="3"/>
  <c r="AZ264" i="3"/>
  <c r="AT265" i="3"/>
  <c r="AV265" i="3"/>
  <c r="AW265" i="3"/>
  <c r="AX265" i="3"/>
  <c r="AY265" i="3"/>
  <c r="AZ265" i="3"/>
  <c r="AS266" i="3"/>
  <c r="AT266" i="3"/>
  <c r="AU266" i="3"/>
  <c r="AV266" i="3"/>
  <c r="AW266" i="3"/>
  <c r="AX266" i="3"/>
  <c r="AY266" i="3"/>
  <c r="AZ266" i="3"/>
  <c r="AT267" i="3"/>
  <c r="AV267" i="3"/>
  <c r="AW267" i="3"/>
  <c r="AX267" i="3"/>
  <c r="AY267" i="3"/>
  <c r="AZ267" i="3"/>
  <c r="AT268" i="3"/>
  <c r="AV268" i="3"/>
  <c r="AW268" i="3"/>
  <c r="AX268" i="3"/>
  <c r="AY268" i="3"/>
  <c r="AZ268" i="3"/>
  <c r="AU269" i="3"/>
  <c r="AV269" i="3"/>
  <c r="AW269" i="3"/>
  <c r="AX269" i="3"/>
  <c r="AY269" i="3"/>
  <c r="AZ269" i="3"/>
  <c r="AT270" i="3"/>
  <c r="AV270" i="3"/>
  <c r="AW270" i="3"/>
  <c r="AX270" i="3"/>
  <c r="AY270" i="3"/>
  <c r="AZ270" i="3"/>
  <c r="AT271" i="3"/>
  <c r="AU271" i="3"/>
  <c r="AV271" i="3"/>
  <c r="AW271" i="3"/>
  <c r="AX271" i="3"/>
  <c r="AY271" i="3"/>
  <c r="AZ271" i="3"/>
  <c r="AT272" i="3"/>
  <c r="AU272" i="3"/>
  <c r="AV272" i="3"/>
  <c r="AW272" i="3"/>
  <c r="AX272" i="3"/>
  <c r="AY272" i="3"/>
  <c r="AZ272" i="3"/>
  <c r="AS273" i="3"/>
  <c r="AT273" i="3"/>
  <c r="AU273" i="3"/>
  <c r="AV273" i="3"/>
  <c r="AW273" i="3"/>
  <c r="AX273" i="3"/>
  <c r="AY273" i="3"/>
  <c r="AZ273" i="3"/>
  <c r="AT274" i="3"/>
  <c r="AU274" i="3"/>
  <c r="AV274" i="3"/>
  <c r="AW274" i="3"/>
  <c r="AX274" i="3"/>
  <c r="AY274" i="3"/>
  <c r="AZ274" i="3"/>
  <c r="AS275" i="3"/>
  <c r="AT275" i="3"/>
  <c r="AU275" i="3"/>
  <c r="AV275" i="3"/>
  <c r="AX275" i="3"/>
  <c r="AY275" i="3"/>
  <c r="AZ275" i="3"/>
  <c r="AS276" i="3"/>
  <c r="AT276" i="3"/>
  <c r="AU276" i="3"/>
  <c r="AV276" i="3"/>
  <c r="AW276" i="3"/>
  <c r="AX276" i="3"/>
  <c r="AY276" i="3"/>
  <c r="AZ276" i="3"/>
  <c r="AT277" i="3"/>
  <c r="AU277" i="3"/>
  <c r="AV277" i="3"/>
  <c r="AW277" i="3"/>
  <c r="AX277" i="3"/>
  <c r="AY277" i="3"/>
  <c r="AZ277" i="3"/>
  <c r="AS278" i="3"/>
  <c r="AT278" i="3"/>
  <c r="AV278" i="3"/>
  <c r="AW278" i="3"/>
  <c r="AX278" i="3"/>
  <c r="AY278" i="3"/>
  <c r="AZ278" i="3"/>
  <c r="AS279" i="3"/>
  <c r="AT279" i="3"/>
  <c r="AU279" i="3"/>
  <c r="AV279" i="3"/>
  <c r="AW279" i="3"/>
  <c r="AX279" i="3"/>
  <c r="AY279" i="3"/>
  <c r="AZ279" i="3"/>
  <c r="AS280" i="3"/>
  <c r="AT280" i="3"/>
  <c r="AU280" i="3"/>
  <c r="AV280" i="3"/>
  <c r="AW280" i="3"/>
  <c r="AX280" i="3"/>
  <c r="AY280" i="3"/>
  <c r="AZ280" i="3"/>
  <c r="AS281" i="3"/>
  <c r="AU281" i="3"/>
  <c r="AV281" i="3"/>
  <c r="AW281" i="3"/>
  <c r="AX281" i="3"/>
  <c r="AY281" i="3"/>
  <c r="AZ281" i="3"/>
  <c r="AS282" i="3"/>
  <c r="AT282" i="3"/>
  <c r="AU282" i="3"/>
  <c r="AV282" i="3"/>
  <c r="AW282" i="3"/>
  <c r="AX282" i="3"/>
  <c r="AY282" i="3"/>
  <c r="AZ282" i="3"/>
  <c r="AS283" i="3"/>
  <c r="AT283" i="3"/>
  <c r="AU283" i="3"/>
  <c r="AV283" i="3"/>
  <c r="AW283" i="3"/>
  <c r="AX283" i="3"/>
  <c r="AY283" i="3"/>
  <c r="AZ283" i="3"/>
  <c r="AT284" i="3"/>
  <c r="AU284" i="3"/>
  <c r="AV284" i="3"/>
  <c r="AW284" i="3"/>
  <c r="AX284" i="3"/>
  <c r="AY284" i="3"/>
  <c r="AZ284" i="3"/>
  <c r="AS285" i="3"/>
  <c r="AT285" i="3"/>
  <c r="AU285" i="3"/>
  <c r="AV285" i="3"/>
  <c r="AW285" i="3"/>
  <c r="AX285" i="3"/>
  <c r="AY285" i="3"/>
  <c r="AZ285" i="3"/>
  <c r="AS286" i="3"/>
  <c r="AT286" i="3"/>
  <c r="AU286" i="3"/>
  <c r="AV286" i="3"/>
  <c r="AW286" i="3"/>
  <c r="AX286" i="3"/>
  <c r="AY286" i="3"/>
  <c r="AZ286" i="3"/>
  <c r="AS287" i="3"/>
  <c r="AT287" i="3"/>
  <c r="AU287" i="3"/>
  <c r="AV287" i="3"/>
  <c r="AW287" i="3"/>
  <c r="AX287" i="3"/>
  <c r="AY287" i="3"/>
  <c r="AZ287" i="3"/>
  <c r="AS288" i="3"/>
  <c r="AT288" i="3"/>
  <c r="AU288" i="3"/>
  <c r="AW288" i="3"/>
  <c r="AX288" i="3"/>
  <c r="AY288" i="3"/>
  <c r="AZ288" i="3"/>
  <c r="AS289" i="3"/>
  <c r="AT289" i="3"/>
  <c r="AU289" i="3"/>
  <c r="AV289" i="3"/>
  <c r="AW289" i="3"/>
  <c r="AX289" i="3"/>
  <c r="AY289" i="3"/>
  <c r="AZ289" i="3"/>
  <c r="AS290" i="3"/>
  <c r="AT290" i="3"/>
  <c r="AU290" i="3"/>
  <c r="AV290" i="3"/>
  <c r="AW290" i="3"/>
  <c r="AX290" i="3"/>
  <c r="AY290" i="3"/>
  <c r="AZ290" i="3"/>
  <c r="AT291" i="3"/>
  <c r="AU291" i="3"/>
  <c r="AV291" i="3"/>
  <c r="AW291" i="3"/>
  <c r="AX291" i="3"/>
  <c r="AY291" i="3"/>
  <c r="AZ291" i="3"/>
  <c r="AS292" i="3"/>
  <c r="AT292" i="3"/>
  <c r="AU292" i="3"/>
  <c r="AV292" i="3"/>
  <c r="AW292" i="3"/>
  <c r="AX292" i="3"/>
  <c r="AY292" i="3"/>
  <c r="AZ292" i="3"/>
  <c r="AS293" i="3"/>
  <c r="AT293" i="3"/>
  <c r="AU293" i="3"/>
  <c r="AV293" i="3"/>
  <c r="AW293" i="3"/>
  <c r="AX293" i="3"/>
  <c r="AY293" i="3"/>
  <c r="AZ293" i="3"/>
  <c r="AS294" i="3"/>
  <c r="AT294" i="3"/>
  <c r="AU294" i="3"/>
  <c r="AV294" i="3"/>
  <c r="AW294" i="3"/>
  <c r="AX294" i="3"/>
  <c r="AY294" i="3"/>
  <c r="AZ294" i="3"/>
  <c r="AS295" i="3"/>
  <c r="AT295" i="3"/>
  <c r="AU295" i="3"/>
  <c r="AV295" i="3"/>
  <c r="AW295" i="3"/>
  <c r="AX295" i="3"/>
  <c r="AY295" i="3"/>
  <c r="AZ295" i="3"/>
  <c r="AS296" i="3"/>
  <c r="AT296" i="3"/>
  <c r="AU296" i="3"/>
  <c r="AV296" i="3"/>
  <c r="AW296" i="3"/>
  <c r="AX296" i="3"/>
  <c r="AY296" i="3"/>
  <c r="AZ296" i="3"/>
  <c r="AS297" i="3"/>
  <c r="AT297" i="3"/>
  <c r="AU297" i="3"/>
  <c r="AV297" i="3"/>
  <c r="AW297" i="3"/>
  <c r="AX297" i="3"/>
  <c r="AY297" i="3"/>
  <c r="AZ297" i="3"/>
  <c r="AT298" i="3"/>
  <c r="AU298" i="3"/>
  <c r="AV298" i="3"/>
  <c r="AW298" i="3"/>
  <c r="AX298" i="3"/>
  <c r="AY298" i="3"/>
  <c r="AZ298" i="3"/>
  <c r="AT299" i="3"/>
  <c r="AU299" i="3"/>
  <c r="AV299" i="3"/>
  <c r="AW299" i="3"/>
  <c r="AX299" i="3"/>
  <c r="AY299" i="3"/>
  <c r="AZ299" i="3"/>
  <c r="AS300" i="3"/>
  <c r="AT300" i="3"/>
  <c r="AU300" i="3"/>
  <c r="AV300" i="3"/>
  <c r="AW300" i="3"/>
  <c r="AX300" i="3"/>
  <c r="AY300" i="3"/>
  <c r="AZ300" i="3"/>
  <c r="AS301" i="3"/>
  <c r="AT301" i="3"/>
  <c r="AU301" i="3"/>
  <c r="AV301" i="3"/>
  <c r="AW301" i="3"/>
  <c r="AX301" i="3"/>
  <c r="AY301" i="3"/>
  <c r="AZ301" i="3"/>
  <c r="AS302" i="3"/>
  <c r="AT302" i="3"/>
  <c r="AU302" i="3"/>
  <c r="AV302" i="3"/>
  <c r="AW302" i="3"/>
  <c r="AX302" i="3"/>
  <c r="AY302" i="3"/>
  <c r="AZ302" i="3"/>
  <c r="AS303" i="3"/>
  <c r="AT303" i="3"/>
  <c r="AU303" i="3"/>
  <c r="AV303" i="3"/>
  <c r="AW303" i="3"/>
  <c r="AX303" i="3"/>
  <c r="AY303" i="3"/>
  <c r="AZ303" i="3"/>
  <c r="AS304" i="3"/>
  <c r="AT304" i="3"/>
  <c r="AU304" i="3"/>
  <c r="AV304" i="3"/>
  <c r="AW304" i="3"/>
  <c r="AX304" i="3"/>
  <c r="AY304" i="3"/>
  <c r="AZ304" i="3"/>
  <c r="AU305" i="3"/>
  <c r="AV305" i="3"/>
  <c r="AW305" i="3"/>
  <c r="AX305" i="3"/>
  <c r="AY305" i="3"/>
  <c r="AZ305" i="3"/>
  <c r="AS306" i="3"/>
  <c r="AT306" i="3"/>
  <c r="AU306" i="3"/>
  <c r="AV306" i="3"/>
  <c r="AW306" i="3"/>
  <c r="AX306" i="3"/>
  <c r="AY306" i="3"/>
  <c r="AZ306" i="3"/>
  <c r="AT307" i="3"/>
  <c r="AU307" i="3"/>
  <c r="AV307" i="3"/>
  <c r="AW307" i="3"/>
  <c r="AX307" i="3"/>
  <c r="AY307" i="3"/>
  <c r="AZ307" i="3"/>
  <c r="AT308" i="3"/>
  <c r="AV308" i="3"/>
  <c r="AW308" i="3"/>
  <c r="AX308" i="3"/>
  <c r="AY308" i="3"/>
  <c r="AZ308" i="3"/>
  <c r="AU309" i="3"/>
  <c r="AV309" i="3"/>
  <c r="AW309" i="3"/>
  <c r="AX309" i="3"/>
  <c r="AY309" i="3"/>
  <c r="AZ309" i="3"/>
  <c r="AS310" i="3"/>
  <c r="AT310" i="3"/>
  <c r="AU310" i="3"/>
  <c r="AV310" i="3"/>
  <c r="AW310" i="3"/>
  <c r="AX310" i="3"/>
  <c r="AY310" i="3"/>
  <c r="AZ310" i="3"/>
  <c r="AS311" i="3"/>
  <c r="AT311" i="3"/>
  <c r="AU311" i="3"/>
  <c r="AV311" i="3"/>
  <c r="AW311" i="3"/>
  <c r="AX311" i="3"/>
  <c r="AY311" i="3"/>
  <c r="AZ311" i="3"/>
  <c r="AS312" i="3"/>
  <c r="AT312" i="3"/>
  <c r="AU312" i="3"/>
  <c r="AV312" i="3"/>
  <c r="AW312" i="3"/>
  <c r="AX312" i="3"/>
  <c r="AY312" i="3"/>
  <c r="AZ312" i="3"/>
  <c r="AS313" i="3"/>
  <c r="AT313" i="3"/>
  <c r="AV313" i="3"/>
  <c r="AW313" i="3"/>
  <c r="AX313" i="3"/>
  <c r="AY313" i="3"/>
  <c r="AZ313" i="3"/>
  <c r="AS314" i="3"/>
  <c r="AT314" i="3"/>
  <c r="AU314" i="3"/>
  <c r="AV314" i="3"/>
  <c r="AX314" i="3"/>
  <c r="AZ314" i="3"/>
  <c r="AS315" i="3"/>
  <c r="AT315" i="3"/>
  <c r="AU315" i="3"/>
  <c r="AV315" i="3"/>
  <c r="AW315" i="3"/>
  <c r="AX315" i="3"/>
  <c r="AY315" i="3"/>
  <c r="AZ315" i="3"/>
  <c r="AS316" i="3"/>
  <c r="AT316" i="3"/>
  <c r="AU316" i="3"/>
  <c r="AV316" i="3"/>
  <c r="AW316" i="3"/>
  <c r="AX316" i="3"/>
  <c r="AY316" i="3"/>
  <c r="AZ316" i="3"/>
  <c r="AT317" i="3"/>
  <c r="AV317" i="3"/>
  <c r="AW317" i="3"/>
  <c r="AX317" i="3"/>
  <c r="AY317" i="3"/>
  <c r="AZ317" i="3"/>
  <c r="AS318" i="3"/>
  <c r="AT318" i="3"/>
  <c r="AU318" i="3"/>
  <c r="AV318" i="3"/>
  <c r="AW318" i="3"/>
  <c r="AX318" i="3"/>
  <c r="AY318" i="3"/>
  <c r="AZ318" i="3"/>
  <c r="AT319" i="3"/>
  <c r="AU319" i="3"/>
  <c r="AV319" i="3"/>
  <c r="AW319" i="3"/>
  <c r="AX319" i="3"/>
  <c r="AY319" i="3"/>
  <c r="AZ319" i="3"/>
  <c r="AT320" i="3"/>
  <c r="AU320" i="3"/>
  <c r="AV320" i="3"/>
  <c r="AW320" i="3"/>
  <c r="AX320" i="3"/>
  <c r="AY320" i="3"/>
  <c r="AZ320" i="3"/>
  <c r="AS321" i="3"/>
  <c r="AT321" i="3"/>
  <c r="AU321" i="3"/>
  <c r="AV321" i="3"/>
  <c r="AW321" i="3"/>
  <c r="AX321" i="3"/>
  <c r="AY321" i="3"/>
  <c r="AZ321" i="3"/>
  <c r="AS322" i="3"/>
  <c r="AT322" i="3"/>
  <c r="AU322" i="3"/>
  <c r="AW322" i="3"/>
  <c r="AX322" i="3"/>
  <c r="AY322" i="3"/>
  <c r="AZ322" i="3"/>
  <c r="AS323" i="3"/>
  <c r="AT323" i="3"/>
  <c r="AU323" i="3"/>
  <c r="AV323" i="3"/>
  <c r="AW323" i="3"/>
  <c r="AX323" i="3"/>
  <c r="AY323" i="3"/>
  <c r="AZ323" i="3"/>
  <c r="AS324" i="3"/>
  <c r="AT324" i="3"/>
  <c r="AU324" i="3"/>
  <c r="AV324" i="3"/>
  <c r="AW324" i="3"/>
  <c r="AX324" i="3"/>
  <c r="AY324" i="3"/>
  <c r="AZ324" i="3"/>
  <c r="AS325" i="3"/>
  <c r="AU325" i="3"/>
  <c r="AV325" i="3"/>
  <c r="AW325" i="3"/>
  <c r="AX325" i="3"/>
  <c r="AY325" i="3"/>
  <c r="AZ325" i="3"/>
  <c r="AS326" i="3"/>
  <c r="AU326" i="3"/>
  <c r="AV326" i="3"/>
  <c r="AW326" i="3"/>
  <c r="AX326" i="3"/>
  <c r="AY326" i="3"/>
  <c r="AZ326" i="3"/>
  <c r="AS327" i="3"/>
  <c r="AU327" i="3"/>
  <c r="AV327" i="3"/>
  <c r="AW327" i="3"/>
  <c r="AX327" i="3"/>
  <c r="AY327" i="3"/>
  <c r="AZ327" i="3"/>
  <c r="AS328" i="3"/>
  <c r="AT328" i="3"/>
  <c r="AV328" i="3"/>
  <c r="AW328" i="3"/>
  <c r="AX328" i="3"/>
  <c r="AY328" i="3"/>
  <c r="AZ328" i="3"/>
  <c r="AT329" i="3"/>
  <c r="AU329" i="3"/>
  <c r="AV329" i="3"/>
  <c r="AW329" i="3"/>
  <c r="AX329" i="3"/>
  <c r="AY329" i="3"/>
  <c r="AZ329" i="3"/>
  <c r="AT330" i="3"/>
  <c r="AV330" i="3"/>
  <c r="AW330" i="3"/>
  <c r="AX330" i="3"/>
  <c r="AY330" i="3"/>
  <c r="AZ330" i="3"/>
  <c r="AS331" i="3"/>
  <c r="AT331" i="3"/>
  <c r="AU331" i="3"/>
  <c r="AV331" i="3"/>
  <c r="AW331" i="3"/>
  <c r="AX331" i="3"/>
  <c r="AY331" i="3"/>
  <c r="AZ331" i="3"/>
  <c r="AU332" i="3"/>
  <c r="AV332" i="3"/>
  <c r="AW332" i="3"/>
  <c r="AX332" i="3"/>
  <c r="AY332" i="3"/>
  <c r="AZ332" i="3"/>
  <c r="AS333" i="3"/>
  <c r="AT333" i="3"/>
  <c r="AU333" i="3"/>
  <c r="AV333" i="3"/>
  <c r="AW333" i="3"/>
  <c r="AX333" i="3"/>
  <c r="AY333" i="3"/>
  <c r="AZ333" i="3"/>
  <c r="AS334" i="3"/>
  <c r="AT334" i="3"/>
  <c r="AU334" i="3"/>
  <c r="AV334" i="3"/>
  <c r="AW334" i="3"/>
  <c r="AX334" i="3"/>
  <c r="AY334" i="3"/>
  <c r="AZ334" i="3"/>
  <c r="AU335" i="3"/>
  <c r="AV335" i="3"/>
  <c r="AW335" i="3"/>
  <c r="AX335" i="3"/>
  <c r="AY335" i="3"/>
  <c r="AZ335" i="3"/>
  <c r="AU336" i="3"/>
  <c r="AV336" i="3"/>
  <c r="AW336" i="3"/>
  <c r="AX336" i="3"/>
  <c r="AY336" i="3"/>
  <c r="AZ336" i="3"/>
  <c r="AS337" i="3"/>
  <c r="AT337" i="3"/>
  <c r="AU337" i="3"/>
  <c r="AV337" i="3"/>
  <c r="AW337" i="3"/>
  <c r="AX337" i="3"/>
  <c r="AY337" i="3"/>
  <c r="AZ337" i="3"/>
  <c r="AS338" i="3"/>
  <c r="AT338" i="3"/>
  <c r="AU338" i="3"/>
  <c r="AV338" i="3"/>
  <c r="AW338" i="3"/>
  <c r="AX338" i="3"/>
  <c r="AY338" i="3"/>
  <c r="AZ338" i="3"/>
  <c r="AS339" i="3"/>
  <c r="AT339" i="3"/>
  <c r="AV339" i="3"/>
  <c r="AW339" i="3"/>
  <c r="AX339" i="3"/>
  <c r="AY339" i="3"/>
  <c r="AZ339" i="3"/>
  <c r="AT340" i="3"/>
  <c r="AU340" i="3"/>
  <c r="AV340" i="3"/>
  <c r="AW340" i="3"/>
  <c r="AX340" i="3"/>
  <c r="AY340" i="3"/>
  <c r="AZ340" i="3"/>
  <c r="AS341" i="3"/>
  <c r="AU341" i="3"/>
  <c r="AV341" i="3"/>
  <c r="AW341" i="3"/>
  <c r="AX341" i="3"/>
  <c r="AY341" i="3"/>
  <c r="AZ341" i="3"/>
  <c r="AS342" i="3"/>
  <c r="AU342" i="3"/>
  <c r="AV342" i="3"/>
  <c r="AW342" i="3"/>
  <c r="AX342" i="3"/>
  <c r="AY342" i="3"/>
  <c r="AZ342" i="3"/>
  <c r="AU343" i="3"/>
  <c r="AV343" i="3"/>
  <c r="AW343" i="3"/>
  <c r="AX343" i="3"/>
  <c r="AY343" i="3"/>
  <c r="AZ343" i="3"/>
  <c r="AS344" i="3"/>
  <c r="AT344" i="3"/>
  <c r="AV344" i="3"/>
  <c r="AW344" i="3"/>
  <c r="AX344" i="3"/>
  <c r="AY344" i="3"/>
  <c r="AZ344" i="3"/>
  <c r="AS345" i="3"/>
  <c r="AT345" i="3"/>
  <c r="AU345" i="3"/>
  <c r="AV345" i="3"/>
  <c r="AW345" i="3"/>
  <c r="AX345" i="3"/>
  <c r="AY345" i="3"/>
  <c r="AZ345" i="3"/>
  <c r="AS346" i="3"/>
  <c r="AT346" i="3"/>
  <c r="AU346" i="3"/>
  <c r="AV346" i="3"/>
  <c r="AW346" i="3"/>
  <c r="AX346" i="3"/>
  <c r="AY346" i="3"/>
  <c r="AZ346" i="3"/>
  <c r="AS347" i="3"/>
  <c r="AT347" i="3"/>
  <c r="AU347" i="3"/>
  <c r="AV347" i="3"/>
  <c r="AW347" i="3"/>
  <c r="AX347" i="3"/>
  <c r="AY347" i="3"/>
  <c r="AZ347" i="3"/>
  <c r="AS348" i="3"/>
  <c r="AU348" i="3"/>
  <c r="AV348" i="3"/>
  <c r="AW348" i="3"/>
  <c r="AX348" i="3"/>
  <c r="AY348" i="3"/>
  <c r="AZ348" i="3"/>
  <c r="AS349" i="3"/>
  <c r="AU349" i="3"/>
  <c r="AV349" i="3"/>
  <c r="AW349" i="3"/>
  <c r="AX349" i="3"/>
  <c r="AY349" i="3"/>
  <c r="AZ349" i="3"/>
  <c r="AS350" i="3"/>
  <c r="AT350" i="3"/>
  <c r="AU350" i="3"/>
  <c r="AV350" i="3"/>
  <c r="AW350" i="3"/>
  <c r="AX350" i="3"/>
  <c r="AY350" i="3"/>
  <c r="AZ350" i="3"/>
  <c r="AS351" i="3"/>
  <c r="AU351" i="3"/>
  <c r="AV351" i="3"/>
  <c r="AW351" i="3"/>
  <c r="AX351" i="3"/>
  <c r="AY351" i="3"/>
  <c r="AZ351" i="3"/>
  <c r="AS352" i="3"/>
  <c r="AT352" i="3"/>
  <c r="AU352" i="3"/>
  <c r="AV352" i="3"/>
  <c r="AW352" i="3"/>
  <c r="AX352" i="3"/>
  <c r="AY352" i="3"/>
  <c r="AZ352" i="3"/>
  <c r="AS353" i="3"/>
  <c r="AT353" i="3"/>
  <c r="AU353" i="3"/>
  <c r="AV353" i="3"/>
  <c r="AW353" i="3"/>
  <c r="AX353" i="3"/>
  <c r="AY353" i="3"/>
  <c r="AZ353" i="3"/>
  <c r="AS354" i="3"/>
  <c r="AT354" i="3"/>
  <c r="AU354" i="3"/>
  <c r="AV354" i="3"/>
  <c r="AW354" i="3"/>
  <c r="AX354" i="3"/>
  <c r="AY354" i="3"/>
  <c r="AZ354" i="3"/>
  <c r="AV355" i="3"/>
  <c r="AW355" i="3"/>
  <c r="AX355" i="3"/>
  <c r="AY355" i="3"/>
  <c r="AZ355" i="3"/>
  <c r="AS356" i="3"/>
  <c r="AU356" i="3"/>
  <c r="AV356" i="3"/>
  <c r="AW356" i="3"/>
  <c r="AX356" i="3"/>
  <c r="AY356" i="3"/>
  <c r="AZ356" i="3"/>
  <c r="AS357" i="3"/>
  <c r="AT357" i="3"/>
  <c r="AU357" i="3"/>
  <c r="AV357" i="3"/>
  <c r="AW357" i="3"/>
  <c r="AX357" i="3"/>
  <c r="AY357" i="3"/>
  <c r="AZ357" i="3"/>
  <c r="AS358" i="3"/>
  <c r="AU358" i="3"/>
  <c r="AV358" i="3"/>
  <c r="AW358" i="3"/>
  <c r="AX358" i="3"/>
  <c r="AY358" i="3"/>
  <c r="AZ358" i="3"/>
  <c r="AT359" i="3"/>
  <c r="AU359" i="3"/>
  <c r="AV359" i="3"/>
  <c r="AW359" i="3"/>
  <c r="AX359" i="3"/>
  <c r="AY359" i="3"/>
  <c r="AZ359" i="3"/>
  <c r="AT360" i="3"/>
  <c r="AU360" i="3"/>
  <c r="AV360" i="3"/>
  <c r="AW360" i="3"/>
  <c r="AX360" i="3"/>
  <c r="AY360" i="3"/>
  <c r="AZ360" i="3"/>
  <c r="AV361" i="3"/>
  <c r="AW361" i="3"/>
  <c r="AX361" i="3"/>
  <c r="AY361" i="3"/>
  <c r="AZ361" i="3"/>
  <c r="AS362" i="3"/>
  <c r="AU362" i="3"/>
  <c r="AV362" i="3"/>
  <c r="AW362" i="3"/>
  <c r="AX362" i="3"/>
  <c r="AY362" i="3"/>
  <c r="AZ362" i="3"/>
  <c r="AS363" i="3"/>
  <c r="AU363" i="3"/>
  <c r="AV363" i="3"/>
  <c r="AW363" i="3"/>
  <c r="AX363" i="3"/>
  <c r="AY363" i="3"/>
  <c r="AZ363" i="3"/>
  <c r="AS364" i="3"/>
  <c r="AU364" i="3"/>
  <c r="AV364" i="3"/>
  <c r="AW364" i="3"/>
  <c r="AX364" i="3"/>
  <c r="AY364" i="3"/>
  <c r="AZ364" i="3"/>
  <c r="AS365" i="3"/>
  <c r="AT365" i="3"/>
  <c r="AU365" i="3"/>
  <c r="AV365" i="3"/>
  <c r="AW365" i="3"/>
  <c r="AX365" i="3"/>
  <c r="AY365" i="3"/>
  <c r="AZ365" i="3"/>
  <c r="AS366" i="3"/>
  <c r="AT366" i="3"/>
  <c r="AU366" i="3"/>
  <c r="AV366" i="3"/>
  <c r="AW366" i="3"/>
  <c r="AX366" i="3"/>
  <c r="AY366" i="3"/>
  <c r="AZ366" i="3"/>
  <c r="AS367" i="3"/>
  <c r="AT367" i="3"/>
  <c r="AU367" i="3"/>
  <c r="AV367" i="3"/>
  <c r="AW367" i="3"/>
  <c r="AX367" i="3"/>
  <c r="AY367" i="3"/>
  <c r="AZ367" i="3"/>
  <c r="AS368" i="3"/>
  <c r="AT368" i="3"/>
  <c r="AU368" i="3"/>
  <c r="AV368" i="3"/>
  <c r="AW368" i="3"/>
  <c r="AX368" i="3"/>
  <c r="AY368" i="3"/>
  <c r="AZ368" i="3"/>
  <c r="AS369" i="3"/>
  <c r="AT369" i="3"/>
  <c r="AU369" i="3"/>
  <c r="AV369" i="3"/>
  <c r="AW369" i="3"/>
  <c r="AX369" i="3"/>
  <c r="AY369" i="3"/>
  <c r="AZ369" i="3"/>
  <c r="AS370" i="3"/>
  <c r="AT370" i="3"/>
  <c r="AV370" i="3"/>
  <c r="AW370" i="3"/>
  <c r="AX370" i="3"/>
  <c r="AY370" i="3"/>
  <c r="AZ370" i="3"/>
  <c r="AS371" i="3"/>
  <c r="AT371" i="3"/>
  <c r="AU371" i="3"/>
  <c r="AV371" i="3"/>
  <c r="AW371" i="3"/>
  <c r="AX371" i="3"/>
  <c r="AY371" i="3"/>
  <c r="AZ371" i="3"/>
  <c r="AS372" i="3"/>
  <c r="AT372" i="3"/>
  <c r="AU372" i="3"/>
  <c r="AV372" i="3"/>
  <c r="AW372" i="3"/>
  <c r="AX372" i="3"/>
  <c r="AY372" i="3"/>
  <c r="AZ372" i="3"/>
  <c r="AS373" i="3"/>
  <c r="AT373" i="3"/>
  <c r="AU373" i="3"/>
  <c r="AV373" i="3"/>
  <c r="AW373" i="3"/>
  <c r="AX373" i="3"/>
  <c r="AY373" i="3"/>
  <c r="AZ373" i="3"/>
  <c r="AS374" i="3"/>
  <c r="AT374" i="3"/>
  <c r="AU374" i="3"/>
  <c r="AW374" i="3"/>
  <c r="AX374" i="3"/>
  <c r="AY374" i="3"/>
  <c r="AZ374" i="3"/>
  <c r="AS375" i="3"/>
  <c r="AT375" i="3"/>
  <c r="AU375" i="3"/>
  <c r="AV375" i="3"/>
  <c r="AW375" i="3"/>
  <c r="AX375" i="3"/>
  <c r="AY375" i="3"/>
  <c r="AZ375" i="3"/>
  <c r="AS376" i="3"/>
  <c r="AT376" i="3"/>
  <c r="AU376" i="3"/>
  <c r="AV376" i="3"/>
  <c r="AW376" i="3"/>
  <c r="AX376" i="3"/>
  <c r="AY376" i="3"/>
  <c r="AZ376" i="3"/>
  <c r="AS377" i="3"/>
  <c r="AU377" i="3"/>
  <c r="AV377" i="3"/>
  <c r="AW377" i="3"/>
  <c r="AX377" i="3"/>
  <c r="AY377" i="3"/>
  <c r="AZ377" i="3"/>
  <c r="AS378" i="3"/>
  <c r="AT378" i="3"/>
  <c r="AV378" i="3"/>
  <c r="AW378" i="3"/>
  <c r="AX378" i="3"/>
  <c r="AY378" i="3"/>
  <c r="AZ378" i="3"/>
  <c r="AS379" i="3"/>
  <c r="AT379" i="3"/>
  <c r="AU379" i="3"/>
  <c r="AV379" i="3"/>
  <c r="AW379" i="3"/>
  <c r="AX379" i="3"/>
  <c r="AY379" i="3"/>
  <c r="AZ379" i="3"/>
  <c r="AS380" i="3"/>
  <c r="AT380" i="3"/>
  <c r="AU380" i="3"/>
  <c r="AW380" i="3"/>
  <c r="AX380" i="3"/>
  <c r="AY380" i="3"/>
  <c r="AZ380" i="3"/>
  <c r="AS381" i="3"/>
  <c r="AU381" i="3"/>
  <c r="AV381" i="3"/>
  <c r="AW381" i="3"/>
  <c r="AX381" i="3"/>
  <c r="AY381" i="3"/>
  <c r="AZ381" i="3"/>
  <c r="AS382" i="3"/>
  <c r="AU382" i="3"/>
  <c r="AV382" i="3"/>
  <c r="AW382" i="3"/>
  <c r="AX382" i="3"/>
  <c r="AZ382" i="3"/>
  <c r="AS383" i="3"/>
  <c r="AU383" i="3"/>
  <c r="AW383" i="3"/>
  <c r="AX383" i="3"/>
  <c r="AY383" i="3"/>
  <c r="AZ383" i="3"/>
  <c r="AS384" i="3"/>
  <c r="AT384" i="3"/>
  <c r="AU384" i="3"/>
  <c r="AV384" i="3"/>
  <c r="AW384" i="3"/>
  <c r="AX384" i="3"/>
  <c r="AY384" i="3"/>
  <c r="AZ384" i="3"/>
  <c r="AT385" i="3"/>
  <c r="AU385" i="3"/>
  <c r="AV385" i="3"/>
  <c r="AW385" i="3"/>
  <c r="AX385" i="3"/>
  <c r="AY385" i="3"/>
  <c r="AZ385" i="3"/>
  <c r="AS386" i="3"/>
  <c r="AV386" i="3"/>
  <c r="AW386" i="3"/>
  <c r="AX386" i="3"/>
  <c r="AY386" i="3"/>
  <c r="AZ386" i="3"/>
  <c r="AS387" i="3"/>
  <c r="AT387" i="3"/>
  <c r="AU387" i="3"/>
  <c r="AV387" i="3"/>
  <c r="AW387" i="3"/>
  <c r="AX387" i="3"/>
  <c r="AY387" i="3"/>
  <c r="AZ387" i="3"/>
  <c r="AS388" i="3"/>
  <c r="AT388" i="3"/>
  <c r="AU388" i="3"/>
  <c r="AW388" i="3"/>
  <c r="AX388" i="3"/>
  <c r="AY388" i="3"/>
  <c r="AZ388" i="3"/>
  <c r="AS389" i="3"/>
  <c r="AT389" i="3"/>
  <c r="AU389" i="3"/>
  <c r="AV389" i="3"/>
  <c r="AW389" i="3"/>
  <c r="AX389" i="3"/>
  <c r="AY389" i="3"/>
  <c r="AZ389" i="3"/>
  <c r="AS390" i="3"/>
  <c r="AT390" i="3"/>
  <c r="AU390" i="3"/>
  <c r="AV390" i="3"/>
  <c r="AW390" i="3"/>
  <c r="AX390" i="3"/>
  <c r="AY390" i="3"/>
  <c r="AZ390" i="3"/>
  <c r="AV391" i="3"/>
  <c r="AW391" i="3"/>
  <c r="AX391" i="3"/>
  <c r="AY391" i="3"/>
  <c r="AZ391" i="3"/>
  <c r="AS392" i="3"/>
  <c r="AU392" i="3"/>
  <c r="AV392" i="3"/>
  <c r="AW392" i="3"/>
  <c r="AX392" i="3"/>
  <c r="AY392" i="3"/>
  <c r="AZ392" i="3"/>
  <c r="AT393" i="3"/>
  <c r="AU393" i="3"/>
  <c r="AV393" i="3"/>
  <c r="AW393" i="3"/>
  <c r="AX393" i="3"/>
  <c r="AY393" i="3"/>
  <c r="AZ393" i="3"/>
  <c r="AT394" i="3"/>
  <c r="AU394" i="3"/>
  <c r="AV394" i="3"/>
  <c r="AW394" i="3"/>
  <c r="AX394" i="3"/>
  <c r="AY394" i="3"/>
  <c r="AZ394" i="3"/>
  <c r="AT395" i="3"/>
  <c r="AU395" i="3"/>
  <c r="AV395" i="3"/>
  <c r="AW395" i="3"/>
  <c r="AX395" i="3"/>
  <c r="AY395" i="3"/>
  <c r="AZ395" i="3"/>
  <c r="AT396" i="3"/>
  <c r="AU396" i="3"/>
  <c r="AV396" i="3"/>
  <c r="AW396" i="3"/>
  <c r="AX396" i="3"/>
  <c r="AY396" i="3"/>
  <c r="AZ396" i="3"/>
  <c r="AT397" i="3"/>
  <c r="AV397" i="3"/>
  <c r="AW397" i="3"/>
  <c r="AX397" i="3"/>
  <c r="AY397" i="3"/>
  <c r="AZ397" i="3"/>
  <c r="AS398" i="3"/>
  <c r="AT398" i="3"/>
  <c r="AU398" i="3"/>
  <c r="AV398" i="3"/>
  <c r="AW398" i="3"/>
  <c r="AX398" i="3"/>
  <c r="AY398" i="3"/>
  <c r="AZ398" i="3"/>
  <c r="AS399" i="3"/>
  <c r="AU399" i="3"/>
  <c r="AV399" i="3"/>
  <c r="AW399" i="3"/>
  <c r="AX399" i="3"/>
  <c r="AY399" i="3"/>
  <c r="AZ399" i="3"/>
  <c r="AS400" i="3"/>
  <c r="AT400" i="3"/>
  <c r="AU400" i="3"/>
  <c r="AV400" i="3"/>
  <c r="AW400" i="3"/>
  <c r="AX400" i="3"/>
  <c r="AY400" i="3"/>
  <c r="AZ400" i="3"/>
  <c r="AS401" i="3"/>
  <c r="AT401" i="3"/>
  <c r="AV401" i="3"/>
  <c r="AW401" i="3"/>
  <c r="AX401" i="3"/>
  <c r="AY401" i="3"/>
  <c r="AZ401" i="3"/>
  <c r="AT402" i="3"/>
  <c r="AU402" i="3"/>
  <c r="AV402" i="3"/>
  <c r="AW402" i="3"/>
  <c r="AX402" i="3"/>
  <c r="AY402" i="3"/>
  <c r="AZ402" i="3"/>
  <c r="AS403" i="3"/>
  <c r="AT403" i="3"/>
  <c r="AU403" i="3"/>
  <c r="AW403" i="3"/>
  <c r="AX403" i="3"/>
  <c r="AY403" i="3"/>
  <c r="AZ403" i="3"/>
  <c r="AS404" i="3"/>
  <c r="AT404" i="3"/>
  <c r="AU404" i="3"/>
  <c r="AV404" i="3"/>
  <c r="AW404" i="3"/>
  <c r="AX404" i="3"/>
  <c r="AY404" i="3"/>
  <c r="AZ404" i="3"/>
  <c r="AW405" i="3"/>
  <c r="AY405" i="3"/>
  <c r="AZ405" i="3"/>
  <c r="AS406" i="3"/>
  <c r="AT406" i="3"/>
  <c r="AU406" i="3"/>
  <c r="AV406" i="3"/>
  <c r="AW406" i="3"/>
  <c r="AX406" i="3"/>
  <c r="AY406" i="3"/>
  <c r="AZ406" i="3"/>
  <c r="AS407" i="3"/>
  <c r="AT407" i="3"/>
  <c r="AV407" i="3"/>
  <c r="AW407" i="3"/>
  <c r="AX407" i="3"/>
  <c r="AY407" i="3"/>
  <c r="AZ407" i="3"/>
  <c r="AT408" i="3"/>
  <c r="AV408" i="3"/>
  <c r="AW408" i="3"/>
  <c r="AX408" i="3"/>
  <c r="AY408" i="3"/>
  <c r="AZ408" i="3"/>
  <c r="AS410" i="3"/>
  <c r="AT410" i="3"/>
  <c r="AU410" i="3"/>
  <c r="AV410" i="3"/>
  <c r="AW410" i="3"/>
  <c r="AX410" i="3"/>
  <c r="AY410" i="3"/>
  <c r="AZ410" i="3"/>
  <c r="AS411" i="3"/>
  <c r="AT411" i="3"/>
  <c r="AU411" i="3"/>
  <c r="AV411" i="3"/>
  <c r="AW411" i="3"/>
  <c r="AX411" i="3"/>
  <c r="AY411" i="3"/>
  <c r="AZ411" i="3"/>
  <c r="AS412" i="3"/>
  <c r="AU412" i="3"/>
  <c r="AV412" i="3"/>
  <c r="AW412" i="3"/>
  <c r="AY412" i="3"/>
  <c r="AZ412" i="3"/>
  <c r="AS413" i="3"/>
  <c r="AT413" i="3"/>
  <c r="AU413" i="3"/>
  <c r="AV413" i="3"/>
  <c r="AW413" i="3"/>
  <c r="AY413" i="3"/>
  <c r="AZ413" i="3"/>
  <c r="AS414" i="3"/>
  <c r="AT414" i="3"/>
  <c r="AU414" i="3"/>
  <c r="AV414" i="3"/>
  <c r="AW414" i="3"/>
  <c r="AX414" i="3"/>
  <c r="AY414" i="3"/>
  <c r="AZ414" i="3"/>
  <c r="AS415" i="3"/>
  <c r="AT415" i="3"/>
  <c r="AU415" i="3"/>
  <c r="AV415" i="3"/>
  <c r="AW415" i="3"/>
  <c r="AX415" i="3"/>
  <c r="AY415" i="3"/>
  <c r="AZ415" i="3"/>
  <c r="AS416" i="3"/>
  <c r="AV416" i="3"/>
  <c r="AX416" i="3"/>
  <c r="AY416" i="3"/>
  <c r="AZ416" i="3"/>
  <c r="AT417" i="3"/>
  <c r="AU417" i="3"/>
  <c r="AW417" i="3"/>
  <c r="AX417" i="3"/>
  <c r="AY417" i="3"/>
  <c r="AZ417" i="3"/>
  <c r="AS418" i="3"/>
  <c r="AU418" i="3"/>
  <c r="AW418" i="3"/>
  <c r="AZ418" i="3"/>
  <c r="AS419" i="3"/>
  <c r="AT419" i="3"/>
  <c r="AU419" i="3"/>
  <c r="AV419" i="3"/>
  <c r="AW419" i="3"/>
  <c r="AX419" i="3"/>
  <c r="AY419" i="3"/>
  <c r="AZ419" i="3"/>
  <c r="AU420" i="3"/>
  <c r="AV420" i="3"/>
  <c r="AW420" i="3"/>
  <c r="AX420" i="3"/>
  <c r="AY420" i="3"/>
  <c r="AZ420" i="3"/>
  <c r="AS421" i="3"/>
  <c r="AT421" i="3"/>
  <c r="AU421" i="3"/>
  <c r="AW421" i="3"/>
  <c r="AX421" i="3"/>
  <c r="AY421" i="3"/>
  <c r="AZ421" i="3"/>
  <c r="AT422" i="3"/>
  <c r="AU422" i="3"/>
  <c r="AV422" i="3"/>
  <c r="AW422" i="3"/>
  <c r="AX422" i="3"/>
  <c r="AY422" i="3"/>
  <c r="AZ422" i="3"/>
  <c r="AT423" i="3"/>
  <c r="AU423" i="3"/>
  <c r="AV423" i="3"/>
  <c r="AW423" i="3"/>
  <c r="AX423" i="3"/>
  <c r="AY423" i="3"/>
  <c r="AZ423" i="3"/>
  <c r="AS424" i="3"/>
  <c r="AT424" i="3"/>
  <c r="AU424" i="3"/>
  <c r="AV424" i="3"/>
  <c r="AW424" i="3"/>
  <c r="AX424" i="3"/>
  <c r="AY424" i="3"/>
  <c r="AZ424" i="3"/>
  <c r="AT425" i="3"/>
  <c r="AU425" i="3"/>
  <c r="AV425" i="3"/>
  <c r="AW425" i="3"/>
  <c r="AX425" i="3"/>
  <c r="AY425" i="3"/>
  <c r="AZ425" i="3"/>
  <c r="AS426" i="3"/>
  <c r="AT426" i="3"/>
  <c r="AU426" i="3"/>
  <c r="AV426" i="3"/>
  <c r="AW426" i="3"/>
  <c r="AX426" i="3"/>
  <c r="AY426" i="3"/>
  <c r="AZ426" i="3"/>
  <c r="AS427" i="3"/>
  <c r="AT427" i="3"/>
  <c r="AU427" i="3"/>
  <c r="AV427" i="3"/>
  <c r="AW427" i="3"/>
  <c r="AX427" i="3"/>
  <c r="AY427" i="3"/>
  <c r="AZ427" i="3"/>
  <c r="AS428" i="3"/>
  <c r="AT428" i="3"/>
  <c r="AV428" i="3"/>
  <c r="AW428" i="3"/>
  <c r="AX428" i="3"/>
  <c r="AY428" i="3"/>
  <c r="AZ428" i="3"/>
  <c r="AS429" i="3"/>
  <c r="AT429" i="3"/>
  <c r="AU429" i="3"/>
  <c r="AV429" i="3"/>
  <c r="AW429" i="3"/>
  <c r="AX429" i="3"/>
  <c r="AY429" i="3"/>
  <c r="AZ429" i="3"/>
  <c r="AS430" i="3"/>
  <c r="AT430" i="3"/>
  <c r="AU430" i="3"/>
  <c r="AV430" i="3"/>
  <c r="AW430" i="3"/>
  <c r="AX430" i="3"/>
  <c r="AY430" i="3"/>
  <c r="AZ430" i="3"/>
  <c r="AS431" i="3"/>
  <c r="AT431" i="3"/>
  <c r="AU431" i="3"/>
  <c r="AV431" i="3"/>
  <c r="AW431" i="3"/>
  <c r="AX431" i="3"/>
  <c r="AY431" i="3"/>
  <c r="AZ431" i="3"/>
  <c r="AS432" i="3"/>
  <c r="AT432" i="3"/>
  <c r="AU432" i="3"/>
  <c r="AV432" i="3"/>
  <c r="AW432" i="3"/>
  <c r="AX432" i="3"/>
  <c r="AY432" i="3"/>
  <c r="AZ432" i="3"/>
  <c r="AS433" i="3"/>
  <c r="AT433" i="3"/>
  <c r="AU433" i="3"/>
  <c r="AV433" i="3"/>
  <c r="AW433" i="3"/>
  <c r="AX433" i="3"/>
  <c r="AY433" i="3"/>
  <c r="AZ433" i="3"/>
  <c r="AS434" i="3"/>
  <c r="AU434" i="3"/>
  <c r="AV434" i="3"/>
  <c r="AW434" i="3"/>
  <c r="AX434" i="3"/>
  <c r="AY434" i="3"/>
  <c r="AZ434" i="3"/>
  <c r="AS435" i="3"/>
  <c r="AU435" i="3"/>
  <c r="AV435" i="3"/>
  <c r="AW435" i="3"/>
  <c r="AX435" i="3"/>
  <c r="AY435" i="3"/>
  <c r="AZ435" i="3"/>
  <c r="AS436" i="3"/>
  <c r="AT436" i="3"/>
  <c r="AU436" i="3"/>
  <c r="AV436" i="3"/>
  <c r="AW436" i="3"/>
  <c r="AX436" i="3"/>
  <c r="AY436" i="3"/>
  <c r="AZ436" i="3"/>
  <c r="AS437" i="3"/>
  <c r="AU437" i="3"/>
  <c r="AV437" i="3"/>
  <c r="AW437" i="3"/>
  <c r="AX437" i="3"/>
  <c r="AY437" i="3"/>
  <c r="AZ437" i="3"/>
  <c r="AS438" i="3"/>
  <c r="AT438" i="3"/>
  <c r="AU438" i="3"/>
  <c r="AV438" i="3"/>
  <c r="AW438" i="3"/>
  <c r="AX438" i="3"/>
  <c r="AY438" i="3"/>
  <c r="AZ438" i="3"/>
  <c r="AT439" i="3"/>
  <c r="AU439" i="3"/>
  <c r="AV439" i="3"/>
  <c r="AX439" i="3"/>
  <c r="AY439" i="3"/>
  <c r="AZ439" i="3"/>
  <c r="AT440" i="3"/>
  <c r="AU440" i="3"/>
  <c r="AV440" i="3"/>
  <c r="AW440" i="3"/>
  <c r="AX440" i="3"/>
  <c r="AY440" i="3"/>
  <c r="AZ440" i="3"/>
  <c r="AT441" i="3"/>
  <c r="AU441" i="3"/>
  <c r="AV441" i="3"/>
  <c r="AW441" i="3"/>
  <c r="AX441" i="3"/>
  <c r="AY441" i="3"/>
  <c r="AZ441" i="3"/>
  <c r="AS442" i="3"/>
  <c r="AU442" i="3"/>
  <c r="AV442" i="3"/>
  <c r="AW442" i="3"/>
  <c r="AX442" i="3"/>
  <c r="AY442" i="3"/>
  <c r="AZ442" i="3"/>
  <c r="AT443" i="3"/>
  <c r="AV443" i="3"/>
  <c r="AW443" i="3"/>
  <c r="AX443" i="3"/>
  <c r="AY443" i="3"/>
  <c r="AZ443" i="3"/>
  <c r="AT444" i="3"/>
  <c r="AV444" i="3"/>
  <c r="AW444" i="3"/>
  <c r="AX444" i="3"/>
  <c r="AY444" i="3"/>
  <c r="AZ444" i="3"/>
  <c r="AS445" i="3"/>
  <c r="AT445" i="3"/>
  <c r="AU445" i="3"/>
  <c r="AW445" i="3"/>
  <c r="AX445" i="3"/>
  <c r="AY445" i="3"/>
  <c r="AZ445" i="3"/>
  <c r="AS446" i="3"/>
  <c r="AT446" i="3"/>
  <c r="AU446" i="3"/>
  <c r="AV446" i="3"/>
  <c r="AX446" i="3"/>
  <c r="AY446" i="3"/>
  <c r="AZ446" i="3"/>
  <c r="AT447" i="3"/>
  <c r="AU447" i="3"/>
  <c r="AV447" i="3"/>
  <c r="AW447" i="3"/>
  <c r="AX447" i="3"/>
  <c r="AY447" i="3"/>
  <c r="AZ447" i="3"/>
  <c r="AS448" i="3"/>
  <c r="AT448" i="3"/>
  <c r="AU448" i="3"/>
  <c r="AW448" i="3"/>
  <c r="AX448" i="3"/>
  <c r="AY448" i="3"/>
  <c r="AZ448" i="3"/>
  <c r="AS449" i="3"/>
  <c r="AU449" i="3"/>
  <c r="AV449" i="3"/>
  <c r="AW449" i="3"/>
  <c r="AX449" i="3"/>
  <c r="AY449" i="3"/>
  <c r="AZ449" i="3"/>
  <c r="AS450" i="3"/>
  <c r="AT450" i="3"/>
  <c r="AV450" i="3"/>
  <c r="AW450" i="3"/>
  <c r="AY450" i="3"/>
  <c r="AZ450" i="3"/>
  <c r="AS451" i="3"/>
  <c r="AT451" i="3"/>
  <c r="AU451" i="3"/>
  <c r="AV451" i="3"/>
  <c r="AW451" i="3"/>
  <c r="AX451" i="3"/>
  <c r="AY451" i="3"/>
  <c r="AZ451" i="3"/>
  <c r="AS452" i="3"/>
  <c r="AT452" i="3"/>
  <c r="AU452" i="3"/>
  <c r="AV452" i="3"/>
  <c r="AW452" i="3"/>
  <c r="AX452" i="3"/>
  <c r="AY452" i="3"/>
  <c r="AZ452" i="3"/>
  <c r="AS453" i="3"/>
  <c r="AT453" i="3"/>
  <c r="AV453" i="3"/>
  <c r="AW453" i="3"/>
  <c r="AX453" i="3"/>
  <c r="AY453" i="3"/>
  <c r="AZ453" i="3"/>
  <c r="AS454" i="3"/>
  <c r="AT454" i="3"/>
  <c r="AU454" i="3"/>
  <c r="AV454" i="3"/>
  <c r="AW454" i="3"/>
  <c r="AX454" i="3"/>
  <c r="AY454" i="3"/>
  <c r="AZ454" i="3"/>
  <c r="AS455" i="3"/>
  <c r="AU455" i="3"/>
  <c r="AV455" i="3"/>
  <c r="AW455" i="3"/>
  <c r="AX455" i="3"/>
  <c r="AY455" i="3"/>
  <c r="AZ455" i="3"/>
  <c r="AS456" i="3"/>
  <c r="AV456" i="3"/>
  <c r="AW456" i="3"/>
  <c r="AX456" i="3"/>
  <c r="AY456" i="3"/>
  <c r="AZ456" i="3"/>
  <c r="AT457" i="3"/>
  <c r="AU457" i="3"/>
  <c r="AV457" i="3"/>
  <c r="AW457" i="3"/>
  <c r="AX457" i="3"/>
  <c r="AY457" i="3"/>
  <c r="AZ457" i="3"/>
  <c r="AS458" i="3"/>
  <c r="AT458" i="3"/>
  <c r="AU458" i="3"/>
  <c r="AV458" i="3"/>
  <c r="AW458" i="3"/>
  <c r="AX458" i="3"/>
  <c r="AY458" i="3"/>
  <c r="AZ458" i="3"/>
  <c r="AS459" i="3"/>
  <c r="AV459" i="3"/>
  <c r="AW459" i="3"/>
  <c r="AX459" i="3"/>
  <c r="AY459" i="3"/>
  <c r="AZ459" i="3"/>
  <c r="AS460" i="3"/>
  <c r="AT460" i="3"/>
  <c r="AU460" i="3"/>
  <c r="AV460" i="3"/>
  <c r="AW460" i="3"/>
  <c r="AX460" i="3"/>
  <c r="AY460" i="3"/>
  <c r="AZ460" i="3"/>
  <c r="AS461" i="3"/>
  <c r="AT461" i="3"/>
  <c r="AU461" i="3"/>
  <c r="AV461" i="3"/>
  <c r="AW461" i="3"/>
  <c r="AX461" i="3"/>
  <c r="AY461" i="3"/>
  <c r="AZ461" i="3"/>
  <c r="AS462" i="3"/>
  <c r="AT462" i="3"/>
  <c r="AU462" i="3"/>
  <c r="AV462" i="3"/>
  <c r="AW462" i="3"/>
  <c r="AX462" i="3"/>
  <c r="AY462" i="3"/>
  <c r="AZ462" i="3"/>
  <c r="AS463" i="3"/>
  <c r="AT463" i="3"/>
  <c r="AV463" i="3"/>
  <c r="AW463" i="3"/>
  <c r="AX463" i="3"/>
  <c r="AY463" i="3"/>
  <c r="AZ463" i="3"/>
  <c r="AU464" i="3"/>
  <c r="AV464" i="3"/>
  <c r="AW464" i="3"/>
  <c r="AX464" i="3"/>
  <c r="AY464" i="3"/>
  <c r="AZ464" i="3"/>
  <c r="AT465" i="3"/>
  <c r="AU465" i="3"/>
  <c r="AV465" i="3"/>
  <c r="AW465" i="3"/>
  <c r="AX465" i="3"/>
  <c r="AY465" i="3"/>
  <c r="AZ465" i="3"/>
  <c r="AT466" i="3"/>
  <c r="AU466" i="3"/>
  <c r="AV466" i="3"/>
  <c r="AW466" i="3"/>
  <c r="AX466" i="3"/>
  <c r="AY466" i="3"/>
  <c r="AZ466" i="3"/>
  <c r="AT467" i="3"/>
  <c r="AV467" i="3"/>
  <c r="AW467" i="3"/>
  <c r="AX467" i="3"/>
  <c r="AY467" i="3"/>
  <c r="AZ467" i="3"/>
  <c r="AT468" i="3"/>
  <c r="AU468" i="3"/>
  <c r="AV468" i="3"/>
  <c r="AW468" i="3"/>
  <c r="AX468" i="3"/>
  <c r="AY468" i="3"/>
  <c r="AZ468" i="3"/>
  <c r="AS469" i="3"/>
  <c r="AT469" i="3"/>
  <c r="AV469" i="3"/>
  <c r="AW469" i="3"/>
  <c r="AX469" i="3"/>
  <c r="AY469" i="3"/>
  <c r="AZ469" i="3"/>
  <c r="AS470" i="3"/>
  <c r="AT470" i="3"/>
  <c r="AV470" i="3"/>
  <c r="AW470" i="3"/>
  <c r="AX470" i="3"/>
  <c r="AY470" i="3"/>
  <c r="AZ470" i="3"/>
  <c r="AS471" i="3"/>
  <c r="AT471" i="3"/>
  <c r="AV471" i="3"/>
  <c r="AW471" i="3"/>
  <c r="AX471" i="3"/>
  <c r="AY471" i="3"/>
  <c r="AZ471" i="3"/>
  <c r="AS472" i="3"/>
  <c r="AT472" i="3"/>
  <c r="AU472" i="3"/>
  <c r="AV472" i="3"/>
  <c r="AW472" i="3"/>
  <c r="AX472" i="3"/>
  <c r="AY472" i="3"/>
  <c r="AZ472" i="3"/>
  <c r="AS473" i="3"/>
  <c r="AV473" i="3"/>
  <c r="AW473" i="3"/>
  <c r="AX473" i="3"/>
  <c r="AY473" i="3"/>
  <c r="AZ473" i="3"/>
  <c r="AS474" i="3"/>
  <c r="AV474" i="3"/>
  <c r="AW474" i="3"/>
  <c r="AX474" i="3"/>
  <c r="AY474" i="3"/>
  <c r="AZ474" i="3"/>
  <c r="AT475" i="3"/>
  <c r="AU475" i="3"/>
  <c r="AV475" i="3"/>
  <c r="AW475" i="3"/>
  <c r="AX475" i="3"/>
  <c r="AY475" i="3"/>
  <c r="AZ475" i="3"/>
  <c r="AS476" i="3"/>
  <c r="AV476" i="3"/>
  <c r="AW476" i="3"/>
  <c r="AX476" i="3"/>
  <c r="AY476" i="3"/>
  <c r="AZ476" i="3"/>
  <c r="AS477" i="3"/>
  <c r="AT477" i="3"/>
  <c r="AW477" i="3"/>
  <c r="AX477" i="3"/>
  <c r="AY477" i="3"/>
  <c r="AZ477" i="3"/>
  <c r="AS478" i="3"/>
  <c r="AT478" i="3"/>
  <c r="AU478" i="3"/>
  <c r="AV478" i="3"/>
  <c r="AW478" i="3"/>
  <c r="AX478" i="3"/>
  <c r="AY478" i="3"/>
  <c r="AZ478" i="3"/>
  <c r="AV479" i="3"/>
  <c r="AW479" i="3"/>
  <c r="AX479" i="3"/>
  <c r="AY479" i="3"/>
  <c r="AZ479" i="3"/>
  <c r="AS480" i="3"/>
  <c r="AT480" i="3"/>
  <c r="AV480" i="3"/>
  <c r="AW480" i="3"/>
  <c r="AY480" i="3"/>
  <c r="AZ480" i="3"/>
  <c r="AU481" i="3"/>
  <c r="AV481" i="3"/>
  <c r="AW481" i="3"/>
  <c r="AX481" i="3"/>
  <c r="AY481" i="3"/>
  <c r="AZ481" i="3"/>
  <c r="AS482" i="3"/>
  <c r="AT482" i="3"/>
  <c r="AU482" i="3"/>
  <c r="AV482" i="3"/>
  <c r="AW482" i="3"/>
  <c r="AX482" i="3"/>
  <c r="AY482" i="3"/>
  <c r="AZ482" i="3"/>
  <c r="AS483" i="3"/>
  <c r="AT483" i="3"/>
  <c r="AU483" i="3"/>
  <c r="AV483" i="3"/>
  <c r="AW483" i="3"/>
  <c r="AX483" i="3"/>
  <c r="AY483" i="3"/>
  <c r="AZ483" i="3"/>
  <c r="AU484" i="3"/>
  <c r="AV484" i="3"/>
  <c r="AW484" i="3"/>
  <c r="AX484" i="3"/>
  <c r="AY484" i="3"/>
  <c r="AZ484" i="3"/>
  <c r="AS485" i="3"/>
  <c r="AT485" i="3"/>
  <c r="AU485" i="3"/>
  <c r="AW485" i="3"/>
  <c r="AX485" i="3"/>
  <c r="AY485" i="3"/>
  <c r="AZ485" i="3"/>
  <c r="AS486" i="3"/>
  <c r="AT486" i="3"/>
  <c r="AU486" i="3"/>
  <c r="AV486" i="3"/>
  <c r="AW486" i="3"/>
  <c r="AX486" i="3"/>
  <c r="AY486" i="3"/>
  <c r="AZ486" i="3"/>
  <c r="AS487" i="3"/>
  <c r="AU487" i="3"/>
  <c r="AV487" i="3"/>
  <c r="AW487" i="3"/>
  <c r="AX487" i="3"/>
  <c r="AY487" i="3"/>
  <c r="AZ487" i="3"/>
  <c r="AS488" i="3"/>
  <c r="AT488" i="3"/>
  <c r="AU488" i="3"/>
  <c r="AW488" i="3"/>
  <c r="AX488" i="3"/>
  <c r="AY488" i="3"/>
  <c r="AZ488" i="3"/>
  <c r="AV489" i="3"/>
  <c r="AW489" i="3"/>
  <c r="AX489" i="3"/>
  <c r="AY489" i="3"/>
  <c r="AZ489" i="3"/>
  <c r="AS490" i="3"/>
  <c r="AT490" i="3"/>
  <c r="AU490" i="3"/>
  <c r="AV490" i="3"/>
  <c r="AW490" i="3"/>
  <c r="AX490" i="3"/>
  <c r="AY490" i="3"/>
  <c r="AZ490" i="3"/>
  <c r="AU491" i="3"/>
  <c r="AV491" i="3"/>
  <c r="AW491" i="3"/>
  <c r="AX491" i="3"/>
  <c r="AY491" i="3"/>
  <c r="AZ491" i="3"/>
  <c r="AS492" i="3"/>
  <c r="AT492" i="3"/>
  <c r="AU492" i="3"/>
  <c r="AW492" i="3"/>
  <c r="AX492" i="3"/>
  <c r="AY492" i="3"/>
  <c r="AZ492" i="3"/>
  <c r="AV493" i="3"/>
  <c r="AW493" i="3"/>
  <c r="AY493" i="3"/>
  <c r="AZ493" i="3"/>
  <c r="AS494" i="3"/>
  <c r="AV494" i="3"/>
  <c r="AW494" i="3"/>
  <c r="AX494" i="3"/>
  <c r="AY494" i="3"/>
  <c r="AZ494" i="3"/>
  <c r="AU495" i="3"/>
  <c r="AV495" i="3"/>
  <c r="AW495" i="3"/>
  <c r="AX495" i="3"/>
  <c r="AY495" i="3"/>
  <c r="AZ495" i="3"/>
  <c r="AT496" i="3"/>
  <c r="AU496" i="3"/>
  <c r="AV496" i="3"/>
  <c r="AW496" i="3"/>
  <c r="AX496" i="3"/>
  <c r="AY496" i="3"/>
  <c r="AZ496" i="3"/>
  <c r="AS497" i="3"/>
  <c r="AT497" i="3"/>
  <c r="AU497" i="3"/>
  <c r="AV497" i="3"/>
  <c r="AW497" i="3"/>
  <c r="AX497" i="3"/>
  <c r="AY497" i="3"/>
  <c r="AZ497" i="3"/>
  <c r="AS498" i="3"/>
  <c r="AT498" i="3"/>
  <c r="AU498" i="3"/>
  <c r="AV498" i="3"/>
  <c r="AX498" i="3"/>
  <c r="AY498" i="3"/>
  <c r="AZ498" i="3"/>
  <c r="AS499" i="3"/>
  <c r="AT499" i="3"/>
  <c r="AV499" i="3"/>
  <c r="AW499" i="3"/>
  <c r="AX499" i="3"/>
  <c r="AY499" i="3"/>
  <c r="AZ499" i="3"/>
  <c r="AS500" i="3"/>
  <c r="AT500" i="3"/>
  <c r="AU500" i="3"/>
  <c r="AV500" i="3"/>
  <c r="AW500" i="3"/>
  <c r="AX500" i="3"/>
  <c r="AY500" i="3"/>
  <c r="AZ500" i="3"/>
  <c r="AS501" i="3"/>
  <c r="AU501" i="3"/>
  <c r="AV501" i="3"/>
  <c r="AW501" i="3"/>
  <c r="AX501" i="3"/>
  <c r="AY501" i="3"/>
  <c r="AZ501" i="3"/>
  <c r="AT502" i="3"/>
  <c r="AU502" i="3"/>
  <c r="AV502" i="3"/>
  <c r="AW502" i="3"/>
  <c r="AX502" i="3"/>
  <c r="AY502" i="3"/>
  <c r="AZ502" i="3"/>
  <c r="AS503" i="3"/>
  <c r="AT503" i="3"/>
  <c r="AU503" i="3"/>
  <c r="AV503" i="3"/>
  <c r="AW503" i="3"/>
  <c r="AX503" i="3"/>
  <c r="AY503" i="3"/>
  <c r="AZ503" i="3"/>
  <c r="AS504" i="3"/>
  <c r="AT504" i="3"/>
  <c r="AU504" i="3"/>
  <c r="AV504" i="3"/>
  <c r="AX504" i="3"/>
  <c r="AY504" i="3"/>
  <c r="AZ504" i="3"/>
  <c r="AS505" i="3"/>
  <c r="AT505" i="3"/>
  <c r="AU505" i="3"/>
  <c r="AV505" i="3"/>
  <c r="AW505" i="3"/>
  <c r="AX505" i="3"/>
  <c r="AY505" i="3"/>
  <c r="AZ505" i="3"/>
  <c r="AS506" i="3"/>
  <c r="AT506" i="3"/>
  <c r="AU506" i="3"/>
  <c r="AV506" i="3"/>
  <c r="AW506" i="3"/>
  <c r="AX506" i="3"/>
  <c r="AY506" i="3"/>
  <c r="AZ506" i="3"/>
  <c r="AT507" i="3"/>
  <c r="AU507" i="3"/>
  <c r="AV507" i="3"/>
  <c r="AW507" i="3"/>
  <c r="AX507" i="3"/>
  <c r="AY507" i="3"/>
  <c r="AZ507" i="3"/>
  <c r="AS508" i="3"/>
  <c r="AU508" i="3"/>
  <c r="AV508" i="3"/>
  <c r="AW508" i="3"/>
  <c r="AX508" i="3"/>
  <c r="AY508" i="3"/>
  <c r="AZ508" i="3"/>
  <c r="AU509" i="3"/>
  <c r="AV509" i="3"/>
  <c r="AW509" i="3"/>
  <c r="AX509" i="3"/>
  <c r="AY509" i="3"/>
  <c r="AZ509" i="3"/>
  <c r="AU510" i="3"/>
  <c r="AV510" i="3"/>
  <c r="AW510" i="3"/>
  <c r="AX510" i="3"/>
  <c r="AY510" i="3"/>
  <c r="AZ510" i="3"/>
  <c r="AS511" i="3"/>
  <c r="AT511" i="3"/>
  <c r="AU511" i="3"/>
  <c r="AV511" i="3"/>
  <c r="AW511" i="3"/>
  <c r="AX511" i="3"/>
  <c r="AY511" i="3"/>
  <c r="AZ511" i="3"/>
  <c r="AT512" i="3"/>
  <c r="AU512" i="3"/>
  <c r="AV512" i="3"/>
  <c r="AX512" i="3"/>
  <c r="AY512" i="3"/>
  <c r="AZ512" i="3"/>
  <c r="AS513" i="3"/>
  <c r="AU513" i="3"/>
  <c r="AV513" i="3"/>
  <c r="AX513" i="3"/>
  <c r="AY513" i="3"/>
  <c r="AZ513" i="3"/>
  <c r="AT514" i="3"/>
  <c r="AU514" i="3"/>
  <c r="AV514" i="3"/>
  <c r="AW514" i="3"/>
  <c r="AX514" i="3"/>
  <c r="AY514" i="3"/>
  <c r="AZ514" i="3"/>
  <c r="AS515" i="3"/>
  <c r="AT515" i="3"/>
  <c r="AU515" i="3"/>
  <c r="AX515" i="3"/>
  <c r="AY515" i="3"/>
  <c r="AZ515" i="3"/>
  <c r="AS516" i="3"/>
  <c r="AU516" i="3"/>
  <c r="AV516" i="3"/>
  <c r="AW516" i="3"/>
  <c r="AX516" i="3"/>
  <c r="AY516" i="3"/>
  <c r="AZ516" i="3"/>
  <c r="AS517" i="3"/>
  <c r="AW517" i="3"/>
  <c r="AY517" i="3"/>
  <c r="AZ517" i="3"/>
  <c r="AS518" i="3"/>
  <c r="AT518" i="3"/>
  <c r="AU518" i="3"/>
  <c r="AV518" i="3"/>
  <c r="AW518" i="3"/>
  <c r="AX518" i="3"/>
  <c r="AY518" i="3"/>
  <c r="AZ518" i="3"/>
  <c r="AS519" i="3"/>
  <c r="AT519" i="3"/>
  <c r="AU519" i="3"/>
  <c r="AV519" i="3"/>
  <c r="AW519" i="3"/>
  <c r="AX519" i="3"/>
  <c r="AY519" i="3"/>
  <c r="AZ519" i="3"/>
  <c r="AS520" i="3"/>
  <c r="AT520" i="3"/>
  <c r="AU520" i="3"/>
  <c r="AV520" i="3"/>
  <c r="AW520" i="3"/>
  <c r="AX520" i="3"/>
  <c r="AY520" i="3"/>
  <c r="AZ520" i="3"/>
  <c r="AT521" i="3"/>
  <c r="AU521" i="3"/>
  <c r="AW521" i="3"/>
  <c r="AX521" i="3"/>
  <c r="AY521" i="3"/>
  <c r="AZ521" i="3"/>
  <c r="AT522" i="3"/>
  <c r="AU522" i="3"/>
  <c r="AV522" i="3"/>
  <c r="AW522" i="3"/>
  <c r="AX522" i="3"/>
  <c r="AY522" i="3"/>
  <c r="AZ522" i="3"/>
  <c r="AS523" i="3"/>
  <c r="AT523" i="3"/>
  <c r="AU523" i="3"/>
  <c r="AV523" i="3"/>
  <c r="AW523" i="3"/>
  <c r="AX523" i="3"/>
  <c r="AY523" i="3"/>
  <c r="AZ523" i="3"/>
  <c r="AS524" i="3"/>
  <c r="AT524" i="3"/>
  <c r="AU524" i="3"/>
  <c r="AV524" i="3"/>
  <c r="AW524" i="3"/>
  <c r="AX524" i="3"/>
  <c r="AY524" i="3"/>
  <c r="AZ524" i="3"/>
  <c r="AS525" i="3"/>
  <c r="AT525" i="3"/>
  <c r="AU525" i="3"/>
  <c r="AW525" i="3"/>
  <c r="AX525" i="3"/>
  <c r="AY525" i="3"/>
  <c r="AZ525" i="3"/>
  <c r="AS526" i="3"/>
  <c r="AT526" i="3"/>
  <c r="AU526" i="3"/>
  <c r="AV526" i="3"/>
  <c r="AW526" i="3"/>
  <c r="AX526" i="3"/>
  <c r="AY526" i="3"/>
  <c r="AZ526" i="3"/>
  <c r="AS527" i="3"/>
  <c r="AT527" i="3"/>
  <c r="AU527" i="3"/>
  <c r="AV527" i="3"/>
  <c r="AW527" i="3"/>
  <c r="AX527" i="3"/>
  <c r="AY527" i="3"/>
  <c r="AZ527" i="3"/>
  <c r="AS528" i="3"/>
  <c r="AT528" i="3"/>
  <c r="AU528" i="3"/>
  <c r="AV528" i="3"/>
  <c r="AW528" i="3"/>
  <c r="AX528" i="3"/>
  <c r="AY528" i="3"/>
  <c r="AZ528" i="3"/>
  <c r="AS529" i="3"/>
  <c r="AT529" i="3"/>
  <c r="AU529" i="3"/>
  <c r="AV529" i="3"/>
  <c r="AW529" i="3"/>
  <c r="AX529" i="3"/>
  <c r="AY529" i="3"/>
  <c r="AZ529" i="3"/>
  <c r="AS530" i="3"/>
  <c r="AV530" i="3"/>
  <c r="AX530" i="3"/>
  <c r="AY530" i="3"/>
  <c r="AZ530" i="3"/>
  <c r="AS531" i="3"/>
  <c r="AV531" i="3"/>
  <c r="AW531" i="3"/>
  <c r="AX531" i="3"/>
  <c r="AY531" i="3"/>
  <c r="AZ531" i="3"/>
  <c r="AS532" i="3"/>
  <c r="AT532" i="3"/>
  <c r="AU532" i="3"/>
  <c r="AV532" i="3"/>
  <c r="AW532" i="3"/>
  <c r="AX532" i="3"/>
  <c r="AY532" i="3"/>
  <c r="AZ532" i="3"/>
  <c r="AS533" i="3"/>
  <c r="AT533" i="3"/>
  <c r="AU533" i="3"/>
  <c r="AV533" i="3"/>
  <c r="AW533" i="3"/>
  <c r="AX533" i="3"/>
  <c r="AY533" i="3"/>
  <c r="AZ533" i="3"/>
  <c r="AS534" i="3"/>
  <c r="AT534" i="3"/>
  <c r="AU534" i="3"/>
  <c r="AV534" i="3"/>
  <c r="AW534" i="3"/>
  <c r="AX534" i="3"/>
  <c r="AY534" i="3"/>
  <c r="AZ534" i="3"/>
  <c r="AS535" i="3"/>
  <c r="AT535" i="3"/>
  <c r="AU535" i="3"/>
  <c r="AV535" i="3"/>
  <c r="AW535" i="3"/>
  <c r="AX535" i="3"/>
  <c r="AY535" i="3"/>
  <c r="AZ535" i="3"/>
  <c r="AS536" i="3"/>
  <c r="AU536" i="3"/>
  <c r="AW536" i="3"/>
  <c r="AX536" i="3"/>
  <c r="AY536" i="3"/>
  <c r="AZ536" i="3"/>
  <c r="AS537" i="3"/>
  <c r="AU537" i="3"/>
  <c r="AV537" i="3"/>
  <c r="AW537" i="3"/>
  <c r="AX537" i="3"/>
  <c r="AY537" i="3"/>
  <c r="AZ537" i="3"/>
  <c r="AS538" i="3"/>
  <c r="AT538" i="3"/>
  <c r="AU538" i="3"/>
  <c r="AV538" i="3"/>
  <c r="AW538" i="3"/>
  <c r="AX538" i="3"/>
  <c r="AY538" i="3"/>
  <c r="AZ538" i="3"/>
  <c r="AS539" i="3"/>
  <c r="AT539" i="3"/>
  <c r="AU539" i="3"/>
  <c r="AV539" i="3"/>
  <c r="AW539" i="3"/>
  <c r="AX539" i="3"/>
  <c r="AY539" i="3"/>
  <c r="AZ539" i="3"/>
  <c r="AS540" i="3"/>
  <c r="AT540" i="3"/>
  <c r="AU540" i="3"/>
  <c r="AV540" i="3"/>
  <c r="AW540" i="3"/>
  <c r="AX540" i="3"/>
  <c r="AY540" i="3"/>
  <c r="AZ540" i="3"/>
  <c r="AS541" i="3"/>
  <c r="AT541" i="3"/>
  <c r="AU541" i="3"/>
  <c r="AV541" i="3"/>
  <c r="AW541" i="3"/>
  <c r="AX541" i="3"/>
  <c r="AY541" i="3"/>
  <c r="AZ541" i="3"/>
  <c r="AT542" i="3"/>
  <c r="AU542" i="3"/>
  <c r="AV542" i="3"/>
  <c r="AW542" i="3"/>
  <c r="AZ542" i="3"/>
  <c r="AS543" i="3"/>
  <c r="AT543" i="3"/>
  <c r="AU543" i="3"/>
  <c r="AV543" i="3"/>
  <c r="AW543" i="3"/>
  <c r="AX543" i="3"/>
  <c r="AY543" i="3"/>
  <c r="AZ543" i="3"/>
  <c r="AT544" i="3"/>
  <c r="AU544" i="3"/>
  <c r="AV544" i="3"/>
  <c r="AW544" i="3"/>
  <c r="AX544" i="3"/>
  <c r="AY544" i="3"/>
  <c r="AZ544" i="3"/>
  <c r="AS545" i="3"/>
  <c r="AT545" i="3"/>
  <c r="AU545" i="3"/>
  <c r="AV545" i="3"/>
  <c r="AW545" i="3"/>
  <c r="AX545" i="3"/>
  <c r="AY545" i="3"/>
  <c r="AZ545" i="3"/>
  <c r="AT546" i="3"/>
  <c r="AU546" i="3"/>
  <c r="AV546" i="3"/>
  <c r="AW546" i="3"/>
  <c r="AX546" i="3"/>
  <c r="AY546" i="3"/>
  <c r="AZ546" i="3"/>
  <c r="AT547" i="3"/>
  <c r="AU547" i="3"/>
  <c r="AV547" i="3"/>
  <c r="AW547" i="3"/>
  <c r="AX547" i="3"/>
  <c r="AY547" i="3"/>
  <c r="AZ547" i="3"/>
  <c r="AS548" i="3"/>
  <c r="AT548" i="3"/>
  <c r="AU548" i="3"/>
  <c r="AW548" i="3"/>
  <c r="AX548" i="3"/>
  <c r="AY548" i="3"/>
  <c r="AZ548" i="3"/>
  <c r="AT549" i="3"/>
  <c r="AU549" i="3"/>
  <c r="AV549" i="3"/>
  <c r="AW549" i="3"/>
  <c r="AX549" i="3"/>
  <c r="AY549" i="3"/>
  <c r="AZ549" i="3"/>
  <c r="AS550" i="3"/>
  <c r="AT550" i="3"/>
  <c r="AU550" i="3"/>
  <c r="AV550" i="3"/>
  <c r="AW550" i="3"/>
  <c r="AX550" i="3"/>
  <c r="AY550" i="3"/>
  <c r="AZ550" i="3"/>
  <c r="AS551" i="3"/>
  <c r="AT551" i="3"/>
  <c r="AU551" i="3"/>
  <c r="AW551" i="3"/>
  <c r="AX551" i="3"/>
  <c r="AY551" i="3"/>
  <c r="AZ551" i="3"/>
  <c r="AS552" i="3"/>
  <c r="AT552" i="3"/>
  <c r="AU552" i="3"/>
  <c r="AV552" i="3"/>
  <c r="AW552" i="3"/>
  <c r="AX552" i="3"/>
  <c r="AY552" i="3"/>
  <c r="AZ552" i="3"/>
  <c r="AS553" i="3"/>
  <c r="AT553" i="3"/>
  <c r="AU553" i="3"/>
  <c r="AV553" i="3"/>
  <c r="AW553" i="3"/>
  <c r="AX553" i="3"/>
  <c r="AY553" i="3"/>
  <c r="AZ553" i="3"/>
  <c r="AS554" i="3"/>
  <c r="AT554" i="3"/>
  <c r="AV554" i="3"/>
  <c r="AW554" i="3"/>
  <c r="AX554" i="3"/>
  <c r="AY554" i="3"/>
  <c r="AZ554" i="3"/>
  <c r="AS555" i="3"/>
  <c r="AT555" i="3"/>
  <c r="AU555" i="3"/>
  <c r="AV555" i="3"/>
  <c r="AW555" i="3"/>
  <c r="AX555" i="3"/>
  <c r="AY555" i="3"/>
  <c r="AZ555" i="3"/>
  <c r="AS556" i="3"/>
  <c r="AT556" i="3"/>
  <c r="AU556" i="3"/>
  <c r="AV556" i="3"/>
  <c r="AW556" i="3"/>
  <c r="AX556" i="3"/>
  <c r="AY556" i="3"/>
  <c r="AZ556" i="3"/>
  <c r="AT557" i="3"/>
  <c r="AU557" i="3"/>
  <c r="AV557" i="3"/>
  <c r="AW557" i="3"/>
  <c r="AY557" i="3"/>
  <c r="AZ557" i="3"/>
  <c r="AS558" i="3"/>
  <c r="AU558" i="3"/>
  <c r="AV558" i="3"/>
  <c r="AW558" i="3"/>
  <c r="AX558" i="3"/>
  <c r="AY558" i="3"/>
  <c r="AZ558" i="3"/>
  <c r="AU559" i="3"/>
  <c r="AV559" i="3"/>
  <c r="AW559" i="3"/>
  <c r="AX559" i="3"/>
  <c r="AY559" i="3"/>
  <c r="AZ559" i="3"/>
  <c r="AS560" i="3"/>
  <c r="AT560" i="3"/>
  <c r="AU560" i="3"/>
  <c r="AV560" i="3"/>
  <c r="AW560" i="3"/>
  <c r="AX560" i="3"/>
  <c r="AY560" i="3"/>
  <c r="AZ560" i="3"/>
  <c r="AS561" i="3"/>
  <c r="AT561" i="3"/>
  <c r="AU561" i="3"/>
  <c r="AV561" i="3"/>
  <c r="AW561" i="3"/>
  <c r="AX561" i="3"/>
  <c r="AY561" i="3"/>
  <c r="AZ561" i="3"/>
  <c r="AS562" i="3"/>
  <c r="AT562" i="3"/>
  <c r="AU562" i="3"/>
  <c r="AV562" i="3"/>
  <c r="AW562" i="3"/>
  <c r="AX562" i="3"/>
  <c r="AY562" i="3"/>
  <c r="AZ562" i="3"/>
  <c r="AS563" i="3"/>
  <c r="AT563" i="3"/>
  <c r="AU563" i="3"/>
  <c r="AV563" i="3"/>
  <c r="AW563" i="3"/>
  <c r="AX563" i="3"/>
  <c r="AY563" i="3"/>
  <c r="AZ563" i="3"/>
  <c r="AS564" i="3"/>
  <c r="AT564" i="3"/>
  <c r="AU564" i="3"/>
  <c r="AV564" i="3"/>
  <c r="AW564" i="3"/>
  <c r="AX564" i="3"/>
  <c r="AY564" i="3"/>
  <c r="AZ564" i="3"/>
  <c r="AS565" i="3"/>
  <c r="AU565" i="3"/>
  <c r="AV565" i="3"/>
  <c r="AW565" i="3"/>
  <c r="AX565" i="3"/>
  <c r="AY565" i="3"/>
  <c r="AZ565" i="3"/>
  <c r="AS566" i="3"/>
  <c r="AT566" i="3"/>
  <c r="AU566" i="3"/>
  <c r="AV566" i="3"/>
  <c r="AW566" i="3"/>
  <c r="AX566" i="3"/>
  <c r="AY566" i="3"/>
  <c r="AZ566" i="3"/>
  <c r="AS567" i="3"/>
  <c r="AT567" i="3"/>
  <c r="AU567" i="3"/>
  <c r="AV567" i="3"/>
  <c r="AW567" i="3"/>
  <c r="AX567" i="3"/>
  <c r="AY567" i="3"/>
  <c r="AZ567" i="3"/>
  <c r="AS568" i="3"/>
  <c r="AV568" i="3"/>
  <c r="AW568" i="3"/>
  <c r="AX568" i="3"/>
  <c r="AY568" i="3"/>
  <c r="AZ568" i="3"/>
  <c r="AS569" i="3"/>
  <c r="AT569" i="3"/>
  <c r="AU569" i="3"/>
  <c r="AV569" i="3"/>
  <c r="AW569" i="3"/>
  <c r="AX569" i="3"/>
  <c r="AY569" i="3"/>
  <c r="AZ569" i="3"/>
  <c r="AT570" i="3"/>
  <c r="AU570" i="3"/>
  <c r="AV570" i="3"/>
  <c r="AW570" i="3"/>
  <c r="AX570" i="3"/>
  <c r="AY570" i="3"/>
  <c r="AZ570" i="3"/>
  <c r="AT571" i="3"/>
  <c r="AU571" i="3"/>
  <c r="AV571" i="3"/>
  <c r="AX571" i="3"/>
  <c r="AY571" i="3"/>
  <c r="AZ571" i="3"/>
  <c r="AT572" i="3"/>
  <c r="AU572" i="3"/>
  <c r="AV572" i="3"/>
  <c r="AW572" i="3"/>
  <c r="AX572" i="3"/>
  <c r="AY572" i="3"/>
  <c r="AZ572" i="3"/>
  <c r="AT573" i="3"/>
  <c r="AU573" i="3"/>
  <c r="AV573" i="3"/>
  <c r="AW573" i="3"/>
  <c r="AX573" i="3"/>
  <c r="AY573" i="3"/>
  <c r="AZ573" i="3"/>
  <c r="AT574" i="3"/>
  <c r="AU574" i="3"/>
  <c r="AV574" i="3"/>
  <c r="AW574" i="3"/>
  <c r="AX574" i="3"/>
  <c r="AY574" i="3"/>
  <c r="AZ574" i="3"/>
  <c r="AT575" i="3"/>
  <c r="AU575" i="3"/>
  <c r="AV575" i="3"/>
  <c r="AX575" i="3"/>
  <c r="AY575" i="3"/>
  <c r="AZ575" i="3"/>
  <c r="AT576" i="3"/>
  <c r="AU576" i="3"/>
  <c r="AV576" i="3"/>
  <c r="AW576" i="3"/>
  <c r="AX576" i="3"/>
  <c r="AY576" i="3"/>
  <c r="AZ576" i="3"/>
  <c r="AT577" i="3"/>
  <c r="AU577" i="3"/>
  <c r="AV577" i="3"/>
  <c r="AW577" i="3"/>
  <c r="AX577" i="3"/>
  <c r="AY577" i="3"/>
  <c r="AZ577" i="3"/>
  <c r="AT578" i="3"/>
  <c r="AU578" i="3"/>
  <c r="AV578" i="3"/>
  <c r="AW578" i="3"/>
  <c r="AX578" i="3"/>
  <c r="AY578" i="3"/>
  <c r="AZ578" i="3"/>
  <c r="AT579" i="3"/>
  <c r="AU579" i="3"/>
  <c r="AV579" i="3"/>
  <c r="AW579" i="3"/>
  <c r="AX579" i="3"/>
  <c r="AY579" i="3"/>
  <c r="AZ579" i="3"/>
  <c r="AT580" i="3"/>
  <c r="AU580" i="3"/>
  <c r="AV580" i="3"/>
  <c r="AW580" i="3"/>
  <c r="AX580" i="3"/>
  <c r="AY580" i="3"/>
  <c r="AZ580" i="3"/>
  <c r="AT581" i="3"/>
  <c r="AU581" i="3"/>
  <c r="AV581" i="3"/>
  <c r="AX581" i="3"/>
  <c r="AY581" i="3"/>
  <c r="AZ581" i="3"/>
  <c r="AS582" i="3"/>
  <c r="AT582" i="3"/>
  <c r="AU582" i="3"/>
  <c r="AV582" i="3"/>
  <c r="AW582" i="3"/>
  <c r="AX582" i="3"/>
  <c r="AY582" i="3"/>
  <c r="AZ582" i="3"/>
  <c r="AS583" i="3"/>
  <c r="AU583" i="3"/>
  <c r="AW583" i="3"/>
  <c r="AX583" i="3"/>
  <c r="AY583" i="3"/>
  <c r="AZ583" i="3"/>
  <c r="AS584" i="3"/>
  <c r="AT584" i="3"/>
  <c r="AU584" i="3"/>
  <c r="AV584" i="3"/>
  <c r="AW584" i="3"/>
  <c r="AX584" i="3"/>
  <c r="AY584" i="3"/>
  <c r="AZ584" i="3"/>
  <c r="AS585" i="3"/>
  <c r="AU585" i="3"/>
  <c r="AV585" i="3"/>
  <c r="AW585" i="3"/>
  <c r="AX585" i="3"/>
  <c r="AY585" i="3"/>
  <c r="AZ585" i="3"/>
  <c r="AS586" i="3"/>
  <c r="AU586" i="3"/>
  <c r="AV586" i="3"/>
  <c r="AW586" i="3"/>
  <c r="AX586" i="3"/>
  <c r="AY586" i="3"/>
  <c r="AZ586" i="3"/>
  <c r="AS587" i="3"/>
  <c r="AU587" i="3"/>
  <c r="AV587" i="3"/>
  <c r="AW587" i="3"/>
  <c r="AX587" i="3"/>
  <c r="AY587" i="3"/>
  <c r="AZ587" i="3"/>
  <c r="AS588" i="3"/>
  <c r="AT588" i="3"/>
  <c r="AU588" i="3"/>
  <c r="AW588" i="3"/>
  <c r="AX588" i="3"/>
  <c r="AY588" i="3"/>
  <c r="AZ588" i="3"/>
  <c r="AS589" i="3"/>
  <c r="AV589" i="3"/>
  <c r="AW589" i="3"/>
  <c r="AX589" i="3"/>
  <c r="AY589" i="3"/>
  <c r="AZ589" i="3"/>
  <c r="AS590" i="3"/>
  <c r="AT590" i="3"/>
  <c r="AV590" i="3"/>
  <c r="AW590" i="3"/>
  <c r="AX590" i="3"/>
  <c r="AY590" i="3"/>
  <c r="AZ590" i="3"/>
  <c r="AS591" i="3"/>
  <c r="AT591" i="3"/>
  <c r="AU591" i="3"/>
  <c r="AV591" i="3"/>
  <c r="AW591" i="3"/>
  <c r="AX591" i="3"/>
  <c r="AY591" i="3"/>
  <c r="AZ591" i="3"/>
  <c r="AS592" i="3"/>
  <c r="AT592" i="3"/>
  <c r="AU592" i="3"/>
  <c r="AV592" i="3"/>
  <c r="AW592" i="3"/>
  <c r="AX592" i="3"/>
  <c r="AY592" i="3"/>
  <c r="AZ592" i="3"/>
  <c r="AT593" i="3"/>
  <c r="AU593" i="3"/>
  <c r="AV593" i="3"/>
  <c r="AW593" i="3"/>
  <c r="AX593" i="3"/>
  <c r="AY593" i="3"/>
  <c r="AZ593" i="3"/>
  <c r="AT594" i="3"/>
  <c r="AU594" i="3"/>
  <c r="AV594" i="3"/>
  <c r="AW594" i="3"/>
  <c r="AX594" i="3"/>
  <c r="AY594" i="3"/>
  <c r="AZ594" i="3"/>
  <c r="AX595" i="3"/>
  <c r="AY595" i="3"/>
  <c r="AZ595" i="3"/>
  <c r="AU596" i="3"/>
  <c r="AV596" i="3"/>
  <c r="AW596" i="3"/>
  <c r="AX596" i="3"/>
  <c r="AY596" i="3"/>
  <c r="AZ596" i="3"/>
  <c r="AU597" i="3"/>
  <c r="AV597" i="3"/>
  <c r="AW597" i="3"/>
  <c r="AX597" i="3"/>
  <c r="AY597" i="3"/>
  <c r="AZ597" i="3"/>
  <c r="AU598" i="3"/>
  <c r="AV598" i="3"/>
  <c r="AW598" i="3"/>
  <c r="AX598" i="3"/>
  <c r="AY598" i="3"/>
  <c r="AZ598" i="3"/>
  <c r="AT599" i="3"/>
  <c r="AU599" i="3"/>
  <c r="AW599" i="3"/>
  <c r="AX599" i="3"/>
  <c r="AY599" i="3"/>
  <c r="AZ599" i="3"/>
  <c r="AT600" i="3"/>
  <c r="AV600" i="3"/>
  <c r="AW600" i="3"/>
  <c r="AX600" i="3"/>
  <c r="AY600" i="3"/>
  <c r="AZ600" i="3"/>
  <c r="AT601" i="3"/>
  <c r="AV601" i="3"/>
  <c r="AW601" i="3"/>
  <c r="AX601" i="3"/>
  <c r="AY601" i="3"/>
  <c r="AZ601" i="3"/>
  <c r="AS602" i="3"/>
  <c r="AT602" i="3"/>
  <c r="AU602" i="3"/>
  <c r="AV602" i="3"/>
  <c r="AW602" i="3"/>
  <c r="AX602" i="3"/>
  <c r="AY602" i="3"/>
  <c r="AZ602" i="3"/>
  <c r="AT603" i="3"/>
  <c r="AU603" i="3"/>
  <c r="AV603" i="3"/>
  <c r="AW603" i="3"/>
  <c r="AX603" i="3"/>
  <c r="AY603" i="3"/>
  <c r="AZ603" i="3"/>
  <c r="AS604" i="3"/>
  <c r="AT604" i="3"/>
  <c r="AU604" i="3"/>
  <c r="AV604" i="3"/>
  <c r="AW604" i="3"/>
  <c r="AX604" i="3"/>
  <c r="AY604" i="3"/>
  <c r="AZ604" i="3"/>
  <c r="AS605" i="3"/>
  <c r="AT605" i="3"/>
  <c r="AU605" i="3"/>
  <c r="AV605" i="3"/>
  <c r="AW605" i="3"/>
  <c r="AX605" i="3"/>
  <c r="AY605" i="3"/>
  <c r="AZ605" i="3"/>
  <c r="AS606" i="3"/>
  <c r="AT606" i="3"/>
  <c r="AU606" i="3"/>
  <c r="AV606" i="3"/>
  <c r="AW606" i="3"/>
  <c r="AX606" i="3"/>
  <c r="AY606" i="3"/>
  <c r="AZ606" i="3"/>
  <c r="AT607" i="3"/>
  <c r="AU607" i="3"/>
  <c r="AV607" i="3"/>
  <c r="AW607" i="3"/>
  <c r="AX607" i="3"/>
  <c r="AY607" i="3"/>
  <c r="AZ607" i="3"/>
  <c r="AS608" i="3"/>
  <c r="AT608" i="3"/>
  <c r="AU608" i="3"/>
  <c r="AV608" i="3"/>
  <c r="AW608" i="3"/>
  <c r="AX608" i="3"/>
  <c r="AY608" i="3"/>
  <c r="AZ608" i="3"/>
  <c r="AU609" i="3"/>
  <c r="AV609" i="3"/>
  <c r="AW609" i="3"/>
  <c r="AX609" i="3"/>
  <c r="AY609" i="3"/>
  <c r="AZ609" i="3"/>
  <c r="AS610" i="3"/>
  <c r="AT610" i="3"/>
  <c r="AU610" i="3"/>
  <c r="AV610" i="3"/>
  <c r="AW610" i="3"/>
  <c r="AX610" i="3"/>
  <c r="AY610" i="3"/>
  <c r="AZ610" i="3"/>
  <c r="AT611" i="3"/>
  <c r="AU611" i="3"/>
  <c r="AV611" i="3"/>
  <c r="AW611" i="3"/>
  <c r="AX611" i="3"/>
  <c r="AY611" i="3"/>
  <c r="AZ611" i="3"/>
  <c r="AT612" i="3"/>
  <c r="AU612" i="3"/>
  <c r="AV612" i="3"/>
  <c r="AX612" i="3"/>
  <c r="AY612" i="3"/>
  <c r="AZ612" i="3"/>
  <c r="AS613" i="3"/>
  <c r="AT613" i="3"/>
  <c r="AU613" i="3"/>
  <c r="AV613" i="3"/>
  <c r="AW613" i="3"/>
  <c r="AX613" i="3"/>
  <c r="AY613" i="3"/>
  <c r="AZ613" i="3"/>
  <c r="AT614" i="3"/>
  <c r="AU614" i="3"/>
  <c r="AV614" i="3"/>
  <c r="AW614" i="3"/>
  <c r="AX614" i="3"/>
  <c r="AY614" i="3"/>
  <c r="AZ614" i="3"/>
  <c r="AS615" i="3"/>
  <c r="AT615" i="3"/>
  <c r="AU615" i="3"/>
  <c r="AV615" i="3"/>
  <c r="AW615" i="3"/>
  <c r="AX615" i="3"/>
  <c r="AY615" i="3"/>
  <c r="AZ615" i="3"/>
  <c r="AS616" i="3"/>
  <c r="AT616" i="3"/>
  <c r="AU616" i="3"/>
  <c r="AV616" i="3"/>
  <c r="AW616" i="3"/>
  <c r="AX616" i="3"/>
  <c r="AY616" i="3"/>
  <c r="AZ616" i="3"/>
  <c r="AS617" i="3"/>
  <c r="AT617" i="3"/>
  <c r="AV617" i="3"/>
  <c r="AW617" i="3"/>
  <c r="AX617" i="3"/>
  <c r="AY617" i="3"/>
  <c r="AZ617" i="3"/>
  <c r="AS618" i="3"/>
  <c r="AT618" i="3"/>
  <c r="AU618" i="3"/>
  <c r="AV618" i="3"/>
  <c r="AW618" i="3"/>
  <c r="AX618" i="3"/>
  <c r="AY618" i="3"/>
  <c r="AZ618" i="3"/>
  <c r="AS619" i="3"/>
  <c r="AT619" i="3"/>
  <c r="AU619" i="3"/>
  <c r="AV619" i="3"/>
  <c r="AW619" i="3"/>
  <c r="AX619" i="3"/>
  <c r="AY619" i="3"/>
  <c r="AZ619" i="3"/>
  <c r="AU620" i="3"/>
  <c r="AV620" i="3"/>
  <c r="AW620" i="3"/>
  <c r="AX620" i="3"/>
  <c r="AY620" i="3"/>
  <c r="AZ620" i="3"/>
  <c r="AS621" i="3"/>
  <c r="AU621" i="3"/>
  <c r="AV621" i="3"/>
  <c r="AW621" i="3"/>
  <c r="AX621" i="3"/>
  <c r="AY621" i="3"/>
  <c r="AZ621" i="3"/>
  <c r="AS622" i="3"/>
  <c r="AU622" i="3"/>
  <c r="AV622" i="3"/>
  <c r="AW622" i="3"/>
  <c r="AX622" i="3"/>
  <c r="AY622" i="3"/>
  <c r="AZ622" i="3"/>
  <c r="AS623" i="3"/>
  <c r="AU623" i="3"/>
  <c r="AV623" i="3"/>
  <c r="AW623" i="3"/>
  <c r="AX623" i="3"/>
  <c r="AY623" i="3"/>
  <c r="AZ623" i="3"/>
  <c r="AS624" i="3"/>
  <c r="AU624" i="3"/>
  <c r="AV624" i="3"/>
  <c r="AW624" i="3"/>
  <c r="AX624" i="3"/>
  <c r="AY624" i="3"/>
  <c r="AZ624" i="3"/>
  <c r="AS625" i="3"/>
  <c r="AU625" i="3"/>
  <c r="AV625" i="3"/>
  <c r="AX625" i="3"/>
  <c r="AY625" i="3"/>
  <c r="AZ625" i="3"/>
  <c r="AS626" i="3"/>
  <c r="AT626" i="3"/>
  <c r="AU626" i="3"/>
  <c r="AV626" i="3"/>
  <c r="AW626" i="3"/>
  <c r="AX626" i="3"/>
  <c r="AY626" i="3"/>
  <c r="AZ626" i="3"/>
  <c r="AS627" i="3"/>
  <c r="AT627" i="3"/>
  <c r="AU627" i="3"/>
  <c r="AV627" i="3"/>
  <c r="AW627" i="3"/>
  <c r="AX627" i="3"/>
  <c r="AY627" i="3"/>
  <c r="AZ627" i="3"/>
  <c r="AS628" i="3"/>
  <c r="AT628" i="3"/>
  <c r="AU628" i="3"/>
  <c r="AV628" i="3"/>
  <c r="AW628" i="3"/>
  <c r="AX628" i="3"/>
  <c r="AY628" i="3"/>
  <c r="AZ628" i="3"/>
  <c r="AS629" i="3"/>
  <c r="AT629" i="3"/>
  <c r="AU629" i="3"/>
  <c r="AV629" i="3"/>
  <c r="AW629" i="3"/>
  <c r="AX629" i="3"/>
  <c r="AY629" i="3"/>
  <c r="AZ629" i="3"/>
  <c r="AS630" i="3"/>
  <c r="AT630" i="3"/>
  <c r="AU630" i="3"/>
  <c r="AV630" i="3"/>
  <c r="AW630" i="3"/>
  <c r="AX630" i="3"/>
  <c r="AY630" i="3"/>
  <c r="AZ630" i="3"/>
  <c r="AS631" i="3"/>
  <c r="AT631" i="3"/>
  <c r="AU631" i="3"/>
  <c r="AV631" i="3"/>
  <c r="AW631" i="3"/>
  <c r="AX631" i="3"/>
  <c r="AY631" i="3"/>
  <c r="AZ631" i="3"/>
  <c r="AS632" i="3"/>
  <c r="AT632" i="3"/>
  <c r="AU632" i="3"/>
  <c r="AV632" i="3"/>
  <c r="AW632" i="3"/>
  <c r="AX632" i="3"/>
  <c r="AY632" i="3"/>
  <c r="AZ632" i="3"/>
  <c r="AS633" i="3"/>
  <c r="AU633" i="3"/>
  <c r="AV633" i="3"/>
  <c r="AW633" i="3"/>
  <c r="AX633" i="3"/>
  <c r="AY633" i="3"/>
  <c r="AZ633" i="3"/>
  <c r="AU634" i="3"/>
  <c r="AV634" i="3"/>
  <c r="AW634" i="3"/>
  <c r="AX634" i="3"/>
  <c r="AY634" i="3"/>
  <c r="AZ634" i="3"/>
  <c r="AS635" i="3"/>
  <c r="AT635" i="3"/>
  <c r="AV635" i="3"/>
  <c r="AW635" i="3"/>
  <c r="AX635" i="3"/>
  <c r="AY635" i="3"/>
  <c r="AZ635" i="3"/>
  <c r="AS636" i="3"/>
  <c r="AT636" i="3"/>
  <c r="AV636" i="3"/>
  <c r="AW636" i="3"/>
  <c r="AX636" i="3"/>
  <c r="AY636" i="3"/>
  <c r="AZ636" i="3"/>
  <c r="AU637" i="3"/>
  <c r="AV637" i="3"/>
  <c r="AW637" i="3"/>
  <c r="AX637" i="3"/>
  <c r="AY637" i="3"/>
  <c r="AZ637" i="3"/>
  <c r="AU638" i="3"/>
  <c r="AV638" i="3"/>
  <c r="AW638" i="3"/>
  <c r="AX638" i="3"/>
  <c r="AY638" i="3"/>
  <c r="AZ638" i="3"/>
  <c r="AS639" i="3"/>
  <c r="AT639" i="3"/>
  <c r="AU639" i="3"/>
  <c r="AV639" i="3"/>
  <c r="AW639" i="3"/>
  <c r="AX639" i="3"/>
  <c r="AY639" i="3"/>
  <c r="AZ639" i="3"/>
  <c r="AS640" i="3"/>
  <c r="AU640" i="3"/>
  <c r="AV640" i="3"/>
  <c r="AW640" i="3"/>
  <c r="AX640" i="3"/>
  <c r="AY640" i="3"/>
  <c r="AZ640" i="3"/>
  <c r="AT641" i="3"/>
  <c r="AU641" i="3"/>
  <c r="AV641" i="3"/>
  <c r="AW641" i="3"/>
  <c r="AX641" i="3"/>
  <c r="AY641" i="3"/>
  <c r="AZ641" i="3"/>
  <c r="AT642" i="3"/>
  <c r="AU642" i="3"/>
  <c r="AV642" i="3"/>
  <c r="AW642" i="3"/>
  <c r="AX642" i="3"/>
  <c r="AY642" i="3"/>
  <c r="AZ642" i="3"/>
  <c r="AT643" i="3"/>
  <c r="AU643" i="3"/>
  <c r="AV643" i="3"/>
  <c r="AW643" i="3"/>
  <c r="AX643" i="3"/>
  <c r="AY643" i="3"/>
  <c r="AZ643" i="3"/>
  <c r="AT644" i="3"/>
  <c r="AU644" i="3"/>
  <c r="AV644" i="3"/>
  <c r="AW644" i="3"/>
  <c r="AX644" i="3"/>
  <c r="AY644" i="3"/>
  <c r="AZ644" i="3"/>
  <c r="AT645" i="3"/>
  <c r="AU645" i="3"/>
  <c r="AV645" i="3"/>
  <c r="AW645" i="3"/>
  <c r="AX645" i="3"/>
  <c r="AY645" i="3"/>
  <c r="AZ645" i="3"/>
  <c r="AT646" i="3"/>
  <c r="AV646" i="3"/>
  <c r="AW646" i="3"/>
  <c r="AX646" i="3"/>
  <c r="AY646" i="3"/>
  <c r="AZ646" i="3"/>
  <c r="AS647" i="3"/>
  <c r="AT647" i="3"/>
  <c r="AU647" i="3"/>
  <c r="AV647" i="3"/>
  <c r="AW647" i="3"/>
  <c r="AY647" i="3"/>
  <c r="AZ647" i="3"/>
  <c r="AT648" i="3"/>
  <c r="AU648" i="3"/>
  <c r="AV648" i="3"/>
  <c r="AW648" i="3"/>
  <c r="AX648" i="3"/>
  <c r="AY648" i="3"/>
  <c r="AZ648" i="3"/>
  <c r="AS649" i="3"/>
  <c r="AT649" i="3"/>
  <c r="AU649" i="3"/>
  <c r="AW649" i="3"/>
  <c r="AX649" i="3"/>
  <c r="AY649" i="3"/>
  <c r="AZ649" i="3"/>
  <c r="AU650" i="3"/>
  <c r="AV650" i="3"/>
  <c r="AW650" i="3"/>
  <c r="AX650" i="3"/>
  <c r="AY650" i="3"/>
  <c r="AZ650" i="3"/>
  <c r="AS651" i="3"/>
  <c r="AU651" i="3"/>
  <c r="AV651" i="3"/>
  <c r="AW651" i="3"/>
  <c r="AX651" i="3"/>
  <c r="AY651" i="3"/>
  <c r="AZ651" i="3"/>
  <c r="AS652" i="3"/>
  <c r="AT652" i="3"/>
  <c r="AU652" i="3"/>
  <c r="AV652" i="3"/>
  <c r="AW652" i="3"/>
  <c r="AX652" i="3"/>
  <c r="AY652" i="3"/>
  <c r="AZ652" i="3"/>
  <c r="AU653" i="3"/>
  <c r="AV653" i="3"/>
  <c r="AW653" i="3"/>
  <c r="AX653" i="3"/>
  <c r="AY653" i="3"/>
  <c r="AZ653" i="3"/>
  <c r="AS654" i="3"/>
  <c r="AT654" i="3"/>
  <c r="AW654" i="3"/>
  <c r="AX654" i="3"/>
  <c r="AY654" i="3"/>
  <c r="AZ654" i="3"/>
  <c r="AS655" i="3"/>
  <c r="AT655" i="3"/>
  <c r="AU655" i="3"/>
  <c r="AV655" i="3"/>
  <c r="AW655" i="3"/>
  <c r="AX655" i="3"/>
  <c r="AY655" i="3"/>
  <c r="AZ655" i="3"/>
  <c r="AT656" i="3"/>
  <c r="AU656" i="3"/>
  <c r="AV656" i="3"/>
  <c r="AW656" i="3"/>
  <c r="AX656" i="3"/>
  <c r="AY656" i="3"/>
  <c r="AZ656" i="3"/>
  <c r="AU657" i="3"/>
  <c r="AV657" i="3"/>
  <c r="AW657" i="3"/>
  <c r="AX657" i="3"/>
  <c r="AY657" i="3"/>
  <c r="AZ657" i="3"/>
  <c r="AS658" i="3"/>
  <c r="AT658" i="3"/>
  <c r="AU658" i="3"/>
  <c r="AV658" i="3"/>
  <c r="AW658" i="3"/>
  <c r="AX658" i="3"/>
  <c r="AY658" i="3"/>
  <c r="AZ658" i="3"/>
  <c r="AS659" i="3"/>
  <c r="AT659" i="3"/>
  <c r="AU659" i="3"/>
  <c r="AV659" i="3"/>
  <c r="AW659" i="3"/>
  <c r="AX659" i="3"/>
  <c r="AY659" i="3"/>
  <c r="AZ659" i="3"/>
  <c r="AT660" i="3"/>
  <c r="AU660" i="3"/>
  <c r="AV660" i="3"/>
  <c r="AW660" i="3"/>
  <c r="AX660" i="3"/>
  <c r="AY660" i="3"/>
  <c r="AV661" i="3"/>
  <c r="AW661" i="3"/>
  <c r="AX661" i="3"/>
  <c r="AY661" i="3"/>
  <c r="AZ661" i="3"/>
  <c r="AT662" i="3"/>
  <c r="AU662" i="3"/>
  <c r="AV662" i="3"/>
  <c r="AY662" i="3"/>
  <c r="AZ662" i="3"/>
  <c r="AS663" i="3"/>
  <c r="AU663" i="3"/>
  <c r="AW663" i="3"/>
  <c r="AX663" i="3"/>
  <c r="AY663" i="3"/>
  <c r="AZ663" i="3"/>
  <c r="AT664" i="3"/>
  <c r="AU664" i="3"/>
  <c r="AW664" i="3"/>
  <c r="AX664" i="3"/>
  <c r="AY664" i="3"/>
  <c r="AZ664" i="3"/>
  <c r="AS665" i="3"/>
  <c r="AT665" i="3"/>
  <c r="AU665" i="3"/>
  <c r="AV665" i="3"/>
  <c r="AW665" i="3"/>
  <c r="AX665" i="3"/>
  <c r="AY665" i="3"/>
  <c r="AZ665" i="3"/>
  <c r="AS666" i="3"/>
  <c r="AT666" i="3"/>
  <c r="AV666" i="3"/>
  <c r="AW666" i="3"/>
  <c r="AX666" i="3"/>
  <c r="AY666" i="3"/>
  <c r="AZ666" i="3"/>
  <c r="AS667" i="3"/>
  <c r="AT667" i="3"/>
  <c r="AV667" i="3"/>
  <c r="AW667" i="3"/>
  <c r="AX667" i="3"/>
  <c r="AY667" i="3"/>
  <c r="AZ667" i="3"/>
  <c r="AW668" i="3"/>
  <c r="AX668" i="3"/>
  <c r="AY668" i="3"/>
  <c r="AZ668" i="3"/>
  <c r="AT669" i="3"/>
  <c r="AV669" i="3"/>
  <c r="AW669" i="3"/>
  <c r="AX669" i="3"/>
  <c r="AY669" i="3"/>
  <c r="AZ669" i="3"/>
  <c r="AS670" i="3"/>
  <c r="AT670" i="3"/>
  <c r="AU670" i="3"/>
  <c r="AX670" i="3"/>
  <c r="AY670" i="3"/>
  <c r="AZ670" i="3"/>
  <c r="AT671" i="3"/>
  <c r="AV671" i="3"/>
  <c r="AW671" i="3"/>
  <c r="AX671" i="3"/>
  <c r="AY671" i="3"/>
  <c r="AZ671" i="3"/>
  <c r="AT672" i="3"/>
  <c r="AU672" i="3"/>
  <c r="AV672" i="3"/>
  <c r="AW672" i="3"/>
  <c r="AX672" i="3"/>
  <c r="AY672" i="3"/>
  <c r="AZ672" i="3"/>
  <c r="AS673" i="3"/>
  <c r="AT673" i="3"/>
  <c r="AU673" i="3"/>
  <c r="AW673" i="3"/>
  <c r="AX673" i="3"/>
  <c r="AY673" i="3"/>
  <c r="AZ673" i="3"/>
  <c r="AS674" i="3"/>
  <c r="AV674" i="3"/>
  <c r="AW674" i="3"/>
  <c r="AX674" i="3"/>
  <c r="AY674" i="3"/>
  <c r="AZ674" i="3"/>
  <c r="AT675" i="3"/>
  <c r="AU675" i="3"/>
  <c r="AV675" i="3"/>
  <c r="AW675" i="3"/>
  <c r="AX675" i="3"/>
  <c r="AY675" i="3"/>
  <c r="AZ675" i="3"/>
  <c r="AU676" i="3"/>
  <c r="AV676" i="3"/>
  <c r="AW676" i="3"/>
  <c r="AX676" i="3"/>
  <c r="AY676" i="3"/>
  <c r="AZ676" i="3"/>
  <c r="AU677" i="3"/>
  <c r="AV677" i="3"/>
  <c r="AW677" i="3"/>
  <c r="AX677" i="3"/>
  <c r="AY677" i="3"/>
  <c r="AZ677" i="3"/>
  <c r="AS678" i="3"/>
  <c r="AT678" i="3"/>
  <c r="AU678" i="3"/>
  <c r="AV678" i="3"/>
  <c r="AW678" i="3"/>
  <c r="AX678" i="3"/>
  <c r="AZ678" i="3"/>
  <c r="AS679" i="3"/>
  <c r="AT679" i="3"/>
  <c r="AU679" i="3"/>
  <c r="AV679" i="3"/>
  <c r="AW679" i="3"/>
  <c r="AX679" i="3"/>
  <c r="AY679" i="3"/>
  <c r="AZ679" i="3"/>
  <c r="AS680" i="3"/>
  <c r="AT680" i="3"/>
  <c r="AU680" i="3"/>
  <c r="AV680" i="3"/>
  <c r="AW680" i="3"/>
  <c r="AX680" i="3"/>
  <c r="AZ680" i="3"/>
  <c r="AT681" i="3"/>
  <c r="AU681" i="3"/>
  <c r="AW681" i="3"/>
  <c r="AX681" i="3"/>
  <c r="AY681" i="3"/>
  <c r="AZ681" i="3"/>
  <c r="AS682" i="3"/>
  <c r="AU682" i="3"/>
  <c r="AV682" i="3"/>
  <c r="AW682" i="3"/>
  <c r="AY682" i="3"/>
  <c r="AZ682" i="3"/>
  <c r="AS683" i="3"/>
  <c r="AU683" i="3"/>
  <c r="AV683" i="3"/>
  <c r="AW683" i="3"/>
  <c r="AX683" i="3"/>
  <c r="AY683" i="3"/>
  <c r="AZ683" i="3"/>
  <c r="AS684" i="3"/>
  <c r="AT684" i="3"/>
  <c r="AU684" i="3"/>
  <c r="AV684" i="3"/>
  <c r="AW684" i="3"/>
  <c r="AX684" i="3"/>
  <c r="AY684" i="3"/>
  <c r="AZ684" i="3"/>
  <c r="AT685" i="3"/>
  <c r="AV685" i="3"/>
  <c r="AW685" i="3"/>
  <c r="AX685" i="3"/>
  <c r="AY685" i="3"/>
  <c r="AZ685" i="3"/>
  <c r="AV686" i="3"/>
  <c r="AW686" i="3"/>
  <c r="AX686" i="3"/>
  <c r="AY686" i="3"/>
  <c r="AZ686" i="3"/>
  <c r="AS687" i="3"/>
  <c r="AU687" i="3"/>
  <c r="AW687" i="3"/>
  <c r="AX687" i="3"/>
  <c r="AY687" i="3"/>
  <c r="AZ687" i="3"/>
  <c r="AT688" i="3"/>
  <c r="AU688" i="3"/>
  <c r="AV688" i="3"/>
  <c r="AW688" i="3"/>
  <c r="AX688" i="3"/>
  <c r="AY688" i="3"/>
  <c r="AZ688" i="3"/>
  <c r="AU689" i="3"/>
  <c r="AV689" i="3"/>
  <c r="AW689" i="3"/>
  <c r="AX689" i="3"/>
  <c r="AY689" i="3"/>
  <c r="AZ689" i="3"/>
  <c r="AS690" i="3"/>
  <c r="AT690" i="3"/>
  <c r="AW690" i="3"/>
  <c r="AX690" i="3"/>
  <c r="AY690" i="3"/>
  <c r="AZ690" i="3"/>
  <c r="AS691" i="3"/>
  <c r="AU691" i="3"/>
  <c r="AV691" i="3"/>
  <c r="AX691" i="3"/>
  <c r="AY691" i="3"/>
  <c r="AZ691" i="3"/>
  <c r="AS692" i="3"/>
  <c r="AT692" i="3"/>
  <c r="AU692" i="3"/>
  <c r="AV692" i="3"/>
  <c r="AW692" i="3"/>
  <c r="AY692" i="3"/>
  <c r="AZ692" i="3"/>
  <c r="AS693" i="3"/>
  <c r="AT693" i="3"/>
  <c r="AU693" i="3"/>
  <c r="AW693" i="3"/>
  <c r="AX693" i="3"/>
  <c r="AY693" i="3"/>
  <c r="AZ693" i="3"/>
  <c r="AU694" i="3"/>
  <c r="AV694" i="3"/>
  <c r="AW694" i="3"/>
  <c r="AX694" i="3"/>
  <c r="AY694" i="3"/>
  <c r="AZ694" i="3"/>
  <c r="AS695" i="3"/>
  <c r="AU695" i="3"/>
  <c r="AV695" i="3"/>
  <c r="AX695" i="3"/>
  <c r="AY695" i="3"/>
  <c r="AZ695" i="3"/>
  <c r="AU696" i="3"/>
  <c r="AV696" i="3"/>
  <c r="AX696" i="3"/>
  <c r="AY696" i="3"/>
  <c r="AZ696" i="3"/>
  <c r="AU697" i="3"/>
  <c r="AV697" i="3"/>
  <c r="AW697" i="3"/>
  <c r="AX697" i="3"/>
  <c r="AY697" i="3"/>
  <c r="AZ697" i="3"/>
  <c r="AU698" i="3"/>
  <c r="AV698" i="3"/>
  <c r="AW698" i="3"/>
  <c r="AX698" i="3"/>
  <c r="AY698" i="3"/>
  <c r="AZ698" i="3"/>
  <c r="AU699" i="3"/>
  <c r="AV699" i="3"/>
  <c r="AW699" i="3"/>
  <c r="AX699" i="3"/>
  <c r="AY699" i="3"/>
  <c r="AZ699" i="3"/>
  <c r="AU700" i="3"/>
  <c r="AV700" i="3"/>
  <c r="AW700" i="3"/>
  <c r="AY700" i="3"/>
  <c r="AZ700" i="3"/>
  <c r="AU701" i="3"/>
  <c r="AV701" i="3"/>
  <c r="AW701" i="3"/>
  <c r="AX701" i="3"/>
  <c r="AY701" i="3"/>
  <c r="AZ701" i="3"/>
  <c r="AV702" i="3"/>
  <c r="AW702" i="3"/>
  <c r="AX702" i="3"/>
  <c r="AY702" i="3"/>
  <c r="AZ702" i="3"/>
  <c r="AS703" i="3"/>
  <c r="AT703" i="3"/>
  <c r="AX703" i="3"/>
  <c r="AY703" i="3"/>
  <c r="AZ703" i="3"/>
  <c r="AS704" i="3"/>
  <c r="AT704" i="3"/>
  <c r="AV704" i="3"/>
  <c r="AY704" i="3"/>
  <c r="AZ704" i="3"/>
  <c r="AU705" i="3"/>
  <c r="AV705" i="3"/>
  <c r="AW705" i="3"/>
  <c r="AX705" i="3"/>
  <c r="AY705" i="3"/>
  <c r="AZ705" i="3"/>
  <c r="AS706" i="3"/>
  <c r="AU706" i="3"/>
  <c r="AV706" i="3"/>
  <c r="AW706" i="3"/>
  <c r="AX706" i="3"/>
  <c r="AZ706" i="3"/>
  <c r="AT707" i="3"/>
  <c r="AU707" i="3"/>
  <c r="AV707" i="3"/>
  <c r="AW707" i="3"/>
  <c r="AX707" i="3"/>
  <c r="AY707" i="3"/>
  <c r="AZ707" i="3"/>
  <c r="AS708" i="3"/>
  <c r="AT708" i="3"/>
  <c r="AV708" i="3"/>
  <c r="AW708" i="3"/>
  <c r="AX708" i="3"/>
  <c r="AZ708" i="3"/>
  <c r="AU709" i="3"/>
  <c r="AV709" i="3"/>
  <c r="AX709" i="3"/>
  <c r="AY709" i="3"/>
  <c r="AZ709" i="3"/>
  <c r="AS710" i="3"/>
  <c r="AU710" i="3"/>
  <c r="AV710" i="3"/>
  <c r="AW710" i="3"/>
  <c r="AX710" i="3"/>
  <c r="AY710" i="3"/>
  <c r="AZ710" i="3"/>
  <c r="AS711" i="3"/>
  <c r="AT711" i="3"/>
  <c r="AU711" i="3"/>
  <c r="AW711" i="3"/>
  <c r="AX711" i="3"/>
  <c r="AZ711" i="3"/>
  <c r="AT712" i="3"/>
  <c r="AV712" i="3"/>
  <c r="AW712" i="3"/>
  <c r="AX712" i="3"/>
  <c r="AY712" i="3"/>
  <c r="AZ712" i="3"/>
  <c r="AW713" i="3"/>
  <c r="AX713" i="3"/>
  <c r="AY713" i="3"/>
  <c r="AZ713" i="3"/>
  <c r="AV714" i="3"/>
  <c r="AW714" i="3"/>
  <c r="AX714" i="3"/>
  <c r="AY714" i="3"/>
  <c r="AZ714" i="3"/>
  <c r="AS715" i="3"/>
  <c r="AW715" i="3"/>
  <c r="AX715" i="3"/>
  <c r="AY715" i="3"/>
  <c r="AZ715" i="3"/>
  <c r="AT716" i="3"/>
  <c r="AW716" i="3"/>
  <c r="AX716" i="3"/>
  <c r="AY716" i="3"/>
  <c r="AZ716" i="3"/>
  <c r="AV717" i="3"/>
  <c r="AX717" i="3"/>
  <c r="AY717" i="3"/>
  <c r="AZ717" i="3"/>
  <c r="AU718" i="3"/>
  <c r="AV718" i="3"/>
  <c r="AW718" i="3"/>
  <c r="AY718" i="3"/>
  <c r="AZ718" i="3"/>
  <c r="AU719" i="3"/>
  <c r="AV719" i="3"/>
  <c r="AX719" i="3"/>
  <c r="AY719" i="3"/>
  <c r="AZ719" i="3"/>
  <c r="AV720" i="3"/>
  <c r="AW720" i="3"/>
  <c r="AX720" i="3"/>
  <c r="AY720" i="3"/>
  <c r="AZ720" i="3"/>
  <c r="AS721" i="3"/>
  <c r="AW721" i="3"/>
  <c r="AX721" i="3"/>
  <c r="AZ721" i="3"/>
  <c r="AV722" i="3"/>
  <c r="AW722" i="3"/>
  <c r="AX722" i="3"/>
  <c r="AY722" i="3"/>
  <c r="AZ722" i="3"/>
  <c r="AW723" i="3"/>
  <c r="AX723" i="3"/>
  <c r="AY723" i="3"/>
  <c r="AZ723" i="3"/>
  <c r="AS724" i="3"/>
  <c r="AT724" i="3"/>
  <c r="AU724" i="3"/>
  <c r="AV724" i="3"/>
  <c r="AW724" i="3"/>
  <c r="AX724" i="3"/>
  <c r="AY724" i="3"/>
  <c r="AZ724" i="3"/>
  <c r="AT725" i="3"/>
  <c r="AW725" i="3"/>
  <c r="AX725" i="3"/>
  <c r="AY725" i="3"/>
  <c r="AZ725" i="3"/>
  <c r="AS10" i="3"/>
  <c r="AT10" i="3"/>
  <c r="AU10" i="3"/>
  <c r="AV10" i="3"/>
  <c r="AW10" i="3"/>
  <c r="AX10" i="3"/>
  <c r="AY10" i="3"/>
  <c r="AZ10" i="3"/>
  <c r="AS11" i="3"/>
  <c r="AU11" i="3"/>
  <c r="AV11" i="3"/>
  <c r="AW11" i="3"/>
  <c r="AX11" i="3"/>
  <c r="AY11" i="3"/>
  <c r="AZ11" i="3"/>
  <c r="AS12" i="3"/>
  <c r="AU12" i="3"/>
  <c r="AV12" i="3"/>
  <c r="AW12" i="3"/>
  <c r="AY12" i="3"/>
  <c r="AZ12" i="3"/>
  <c r="AS13" i="3"/>
  <c r="AT13" i="3"/>
  <c r="AU13" i="3"/>
  <c r="AV13" i="3"/>
  <c r="AW13" i="3"/>
  <c r="AX13" i="3"/>
  <c r="AY13" i="3"/>
  <c r="AZ13" i="3"/>
  <c r="AS14" i="3"/>
  <c r="AT14" i="3"/>
  <c r="AU14" i="3"/>
  <c r="AV14" i="3"/>
  <c r="AW14" i="3"/>
  <c r="AX14" i="3"/>
  <c r="AY14" i="3"/>
  <c r="AZ14" i="3"/>
  <c r="AS15" i="3"/>
  <c r="AT15" i="3"/>
  <c r="AU15" i="3"/>
  <c r="AV15" i="3"/>
  <c r="AW15" i="3"/>
  <c r="AX15" i="3"/>
  <c r="AY15" i="3"/>
  <c r="AZ15" i="3"/>
  <c r="AS16" i="3"/>
  <c r="AT16" i="3"/>
  <c r="AU16" i="3"/>
  <c r="AV16" i="3"/>
  <c r="AW16" i="3"/>
  <c r="AX16" i="3"/>
  <c r="AY16" i="3"/>
  <c r="AZ16" i="3"/>
  <c r="AS17" i="3"/>
  <c r="AT17" i="3"/>
  <c r="AU17" i="3"/>
  <c r="AV17" i="3"/>
  <c r="AW17" i="3"/>
  <c r="AX17" i="3"/>
  <c r="AY17" i="3"/>
  <c r="AZ17" i="3"/>
  <c r="AT18" i="3"/>
  <c r="AU18" i="3"/>
  <c r="AV18" i="3"/>
  <c r="AW18" i="3"/>
  <c r="AX18" i="3"/>
  <c r="AY18" i="3"/>
  <c r="AZ18" i="3"/>
  <c r="AS19" i="3"/>
  <c r="AT19" i="3"/>
  <c r="AU19" i="3"/>
  <c r="AV19" i="3"/>
  <c r="AW19" i="3"/>
  <c r="AX19" i="3"/>
  <c r="AY19" i="3"/>
  <c r="AZ19" i="3"/>
  <c r="AS20" i="3"/>
  <c r="AT20" i="3"/>
  <c r="AU20" i="3"/>
  <c r="AV20" i="3"/>
  <c r="AW20" i="3"/>
  <c r="AX20" i="3"/>
  <c r="AY20" i="3"/>
  <c r="AZ20" i="3"/>
  <c r="AS21" i="3"/>
  <c r="AU21" i="3"/>
  <c r="AV21" i="3"/>
  <c r="AW21" i="3"/>
  <c r="AX21" i="3"/>
  <c r="AY21" i="3"/>
  <c r="AZ21" i="3"/>
  <c r="AS22" i="3"/>
  <c r="AT22" i="3"/>
  <c r="AU22" i="3"/>
  <c r="AV22" i="3"/>
  <c r="AW22" i="3"/>
  <c r="AX22" i="3"/>
  <c r="AY22" i="3"/>
  <c r="AZ22" i="3"/>
  <c r="AS23" i="3"/>
  <c r="AT23" i="3"/>
  <c r="AU23" i="3"/>
  <c r="AV23" i="3"/>
  <c r="AW23" i="3"/>
  <c r="AX23" i="3"/>
  <c r="AY23" i="3"/>
  <c r="AZ23" i="3"/>
  <c r="AS24" i="3"/>
  <c r="AT24" i="3"/>
  <c r="AU24" i="3"/>
  <c r="AV24" i="3"/>
  <c r="AW24" i="3"/>
  <c r="AX24" i="3"/>
  <c r="AY24" i="3"/>
  <c r="AZ24" i="3"/>
  <c r="AS5" i="3"/>
  <c r="AU5" i="3"/>
  <c r="AV5" i="3"/>
  <c r="AW5" i="3"/>
  <c r="AX5" i="3"/>
  <c r="AY5" i="3"/>
  <c r="AZ5" i="3"/>
  <c r="AT6" i="3"/>
  <c r="AU6" i="3"/>
  <c r="AV6" i="3"/>
  <c r="AW6" i="3"/>
  <c r="AX6" i="3"/>
  <c r="AY6" i="3"/>
  <c r="AZ6" i="3"/>
  <c r="AS7" i="3"/>
  <c r="AT7" i="3"/>
  <c r="AU7" i="3"/>
  <c r="AV7" i="3"/>
  <c r="AW7" i="3"/>
  <c r="AX7" i="3"/>
  <c r="AY7" i="3"/>
  <c r="AZ7" i="3"/>
  <c r="AS8" i="3"/>
  <c r="AV8" i="3"/>
  <c r="AW8" i="3"/>
  <c r="AX8" i="3"/>
  <c r="AY8" i="3"/>
  <c r="AZ8" i="3"/>
  <c r="AS9" i="3"/>
  <c r="AT9" i="3"/>
  <c r="AU9" i="3"/>
  <c r="AW9" i="3"/>
  <c r="AX9" i="3"/>
  <c r="AY9" i="3"/>
  <c r="AZ9" i="3"/>
  <c r="AT3" i="3"/>
  <c r="AU3" i="3"/>
  <c r="AV3" i="3"/>
  <c r="AW3" i="3"/>
  <c r="AX3" i="3"/>
  <c r="AY3" i="3"/>
  <c r="AZ3" i="3"/>
  <c r="AT4" i="3"/>
  <c r="AU4" i="3"/>
  <c r="AV4" i="3"/>
  <c r="AW4" i="3"/>
  <c r="AX4" i="3"/>
  <c r="AY4" i="3"/>
  <c r="AZ4" i="3"/>
  <c r="AS3" i="3"/>
  <c r="AK3" i="3"/>
  <c r="AP3" i="3"/>
  <c r="AA3" i="3"/>
  <c r="CT10" i="3"/>
  <c r="CT15" i="3"/>
  <c r="CT23" i="3"/>
  <c r="CT24" i="3"/>
  <c r="CT27" i="3"/>
  <c r="CT36" i="3"/>
  <c r="CT47" i="3"/>
  <c r="CT59" i="3"/>
  <c r="CT71" i="3"/>
  <c r="CT72" i="3"/>
  <c r="CT95" i="3"/>
  <c r="CT96" i="3"/>
  <c r="CT108" i="3"/>
  <c r="CT119" i="3"/>
  <c r="CT120" i="3"/>
  <c r="CT131" i="3"/>
  <c r="CT132" i="3"/>
  <c r="CT144" i="3"/>
  <c r="CT156" i="3"/>
  <c r="CT180" i="3"/>
  <c r="CT192" i="3"/>
  <c r="CT204" i="3"/>
  <c r="CT216" i="3"/>
  <c r="CT228" i="3"/>
  <c r="CT252" i="3"/>
  <c r="CT276" i="3"/>
  <c r="CT288" i="3"/>
  <c r="CT300" i="3"/>
  <c r="CT312" i="3"/>
  <c r="CT324" i="3"/>
  <c r="CT372" i="3"/>
  <c r="CT7" i="3"/>
  <c r="CT13" i="3"/>
  <c r="CT14" i="3"/>
  <c r="CT16" i="3"/>
  <c r="CR721" i="3" s="1"/>
  <c r="CT17" i="3"/>
  <c r="CT19" i="3"/>
  <c r="CT20" i="3"/>
  <c r="CT22" i="3"/>
  <c r="CT25" i="3"/>
  <c r="CT26" i="3"/>
  <c r="CM726" i="3" s="1"/>
  <c r="CT28" i="3"/>
  <c r="CT29" i="3"/>
  <c r="CT31" i="3"/>
  <c r="CT32" i="3"/>
  <c r="CT34" i="3"/>
  <c r="CT37" i="3"/>
  <c r="CT42" i="3"/>
  <c r="CT43" i="3"/>
  <c r="CT49" i="3"/>
  <c r="CT50" i="3"/>
  <c r="CT57" i="3"/>
  <c r="CT58" i="3"/>
  <c r="CT61" i="3"/>
  <c r="CT62" i="3"/>
  <c r="CT64" i="3"/>
  <c r="CT65" i="3"/>
  <c r="CT70" i="3"/>
  <c r="CT73" i="3"/>
  <c r="CT74" i="3"/>
  <c r="CT78" i="3"/>
  <c r="CT79" i="3"/>
  <c r="CT80" i="3"/>
  <c r="CT81" i="3"/>
  <c r="CT82" i="3"/>
  <c r="CT86" i="3"/>
  <c r="CT89" i="3"/>
  <c r="CT90" i="3"/>
  <c r="CL672" i="3" s="1"/>
  <c r="CT94" i="3"/>
  <c r="CT102" i="3"/>
  <c r="CT105" i="3"/>
  <c r="CT106" i="3"/>
  <c r="CT109" i="3"/>
  <c r="CT111" i="3"/>
  <c r="CT112" i="3"/>
  <c r="CT113" i="3"/>
  <c r="CT114" i="3"/>
  <c r="CT115" i="3"/>
  <c r="CT117" i="3"/>
  <c r="CT118" i="3"/>
  <c r="CT125" i="3"/>
  <c r="CT126" i="3"/>
  <c r="CT128" i="3"/>
  <c r="CT130" i="3"/>
  <c r="CT133" i="3"/>
  <c r="CT137" i="3"/>
  <c r="CT139" i="3"/>
  <c r="CT140" i="3"/>
  <c r="CT142" i="3"/>
  <c r="CT143" i="3"/>
  <c r="CT147" i="3"/>
  <c r="CT148" i="3"/>
  <c r="CT149" i="3"/>
  <c r="CT150" i="3"/>
  <c r="CT152" i="3"/>
  <c r="CT155" i="3"/>
  <c r="CT157" i="3"/>
  <c r="CT159" i="3"/>
  <c r="CT160" i="3"/>
  <c r="CT162" i="3"/>
  <c r="CT163" i="3"/>
  <c r="CT165" i="3"/>
  <c r="CT166" i="3"/>
  <c r="CT167" i="3"/>
  <c r="CT174" i="3"/>
  <c r="CT177" i="3"/>
  <c r="CT178" i="3"/>
  <c r="CT184" i="3"/>
  <c r="CT187" i="3"/>
  <c r="CT189" i="3"/>
  <c r="CT190" i="3"/>
  <c r="CT191" i="3"/>
  <c r="CT193" i="3"/>
  <c r="CT196" i="3"/>
  <c r="CT197" i="3"/>
  <c r="CT198" i="3"/>
  <c r="CT199" i="3"/>
  <c r="CT201" i="3"/>
  <c r="CT202" i="3"/>
  <c r="CT203" i="3"/>
  <c r="CT207" i="3"/>
  <c r="CT208" i="3"/>
  <c r="CT209" i="3"/>
  <c r="CT210" i="3"/>
  <c r="CT212" i="3"/>
  <c r="CT213" i="3"/>
  <c r="CT214" i="3"/>
  <c r="CT215" i="3"/>
  <c r="CT218" i="3"/>
  <c r="CT227" i="3"/>
  <c r="CT229" i="3"/>
  <c r="CT234" i="3"/>
  <c r="CT236" i="3"/>
  <c r="CT238" i="3"/>
  <c r="CT241" i="3"/>
  <c r="CT242" i="3"/>
  <c r="CT243" i="3"/>
  <c r="CT244" i="3"/>
  <c r="CM686" i="3" s="1"/>
  <c r="CT245" i="3"/>
  <c r="CT246" i="3"/>
  <c r="CT247" i="3"/>
  <c r="CT250" i="3"/>
  <c r="CT253" i="3"/>
  <c r="CT254" i="3"/>
  <c r="CT255" i="3"/>
  <c r="CT257" i="3"/>
  <c r="J217" i="1" s="1"/>
  <c r="J220" i="1" s="1"/>
  <c r="CN397" i="3" s="1"/>
  <c r="CT259" i="3"/>
  <c r="CT266" i="3"/>
  <c r="CT273" i="3"/>
  <c r="CT279" i="3"/>
  <c r="CT280" i="3"/>
  <c r="CT282" i="3"/>
  <c r="CT283" i="3"/>
  <c r="CT284" i="3"/>
  <c r="CT285" i="3"/>
  <c r="CT286" i="3"/>
  <c r="CT287" i="3"/>
  <c r="CT289" i="3"/>
  <c r="CT290" i="3"/>
  <c r="CT292" i="3"/>
  <c r="CT293" i="3"/>
  <c r="CT294" i="3"/>
  <c r="CT295" i="3"/>
  <c r="CT296" i="3"/>
  <c r="CT297" i="3"/>
  <c r="CT301" i="3"/>
  <c r="CT302" i="3"/>
  <c r="CT303" i="3"/>
  <c r="CT304" i="3"/>
  <c r="CT306" i="3"/>
  <c r="CT310" i="3"/>
  <c r="CT311" i="3"/>
  <c r="CT313" i="3"/>
  <c r="CT315" i="3"/>
  <c r="CT316" i="3"/>
  <c r="CT318" i="3"/>
  <c r="CT321" i="3"/>
  <c r="CT323" i="3"/>
  <c r="CT328" i="3"/>
  <c r="CT331" i="3"/>
  <c r="CT333" i="3"/>
  <c r="CT334" i="3"/>
  <c r="CT337" i="3"/>
  <c r="CT338" i="3"/>
  <c r="CT342" i="3"/>
  <c r="CT344" i="3"/>
  <c r="CO693" i="3" s="1"/>
  <c r="CT345" i="3"/>
  <c r="CT346" i="3"/>
  <c r="CN720" i="3" s="1"/>
  <c r="CT347" i="3"/>
  <c r="CT350" i="3"/>
  <c r="CT352" i="3"/>
  <c r="CT353" i="3"/>
  <c r="CT354" i="3"/>
  <c r="CT357" i="3"/>
  <c r="CT365" i="3"/>
  <c r="CT366" i="3"/>
  <c r="CT367" i="3"/>
  <c r="CT368" i="3"/>
  <c r="CT369" i="3"/>
  <c r="CT371" i="3"/>
  <c r="CT373" i="3"/>
  <c r="CT375" i="3"/>
  <c r="CT376" i="3"/>
  <c r="CT379" i="3"/>
  <c r="CT380" i="3"/>
  <c r="CT384" i="3"/>
  <c r="CT387" i="3"/>
  <c r="CT389" i="3"/>
  <c r="CT390" i="3"/>
  <c r="CT391" i="3"/>
  <c r="CT398" i="3"/>
  <c r="CT400" i="3"/>
  <c r="CT404" i="3"/>
  <c r="CT406" i="3"/>
  <c r="CT410" i="3"/>
  <c r="CT411" i="3"/>
  <c r="CT414" i="3"/>
  <c r="CT415" i="3"/>
  <c r="CT419" i="3"/>
  <c r="CT424" i="3"/>
  <c r="CT426" i="3"/>
  <c r="CT427" i="3"/>
  <c r="CT429" i="3"/>
  <c r="CT430" i="3"/>
  <c r="CT431" i="3"/>
  <c r="CT432" i="3"/>
  <c r="CT433" i="3"/>
  <c r="CT436" i="3"/>
  <c r="CT438" i="3"/>
  <c r="CT448" i="3"/>
  <c r="CT451" i="3"/>
  <c r="CT452" i="3"/>
  <c r="CT454" i="3"/>
  <c r="CT458" i="3"/>
  <c r="CT460" i="3"/>
  <c r="CT461" i="3"/>
  <c r="CT462" i="3"/>
  <c r="CT470" i="3"/>
  <c r="CT471" i="3"/>
  <c r="CT472" i="3"/>
  <c r="CT475" i="3"/>
  <c r="CT478" i="3"/>
  <c r="CT482" i="3"/>
  <c r="CT483" i="3"/>
  <c r="CT486" i="3"/>
  <c r="CT490" i="3"/>
  <c r="CT492" i="3"/>
  <c r="CT497" i="3"/>
  <c r="CT501" i="3"/>
  <c r="CT504" i="3"/>
  <c r="CT505" i="3"/>
  <c r="CT506" i="3"/>
  <c r="CT511" i="3"/>
  <c r="CT514" i="3"/>
  <c r="CT519" i="3"/>
  <c r="CT520" i="3"/>
  <c r="CT522" i="3"/>
  <c r="CT524" i="3"/>
  <c r="CT527" i="3"/>
  <c r="CT528" i="3"/>
  <c r="CT529" i="3"/>
  <c r="CT533" i="3"/>
  <c r="CT534" i="3"/>
  <c r="CT538" i="3"/>
  <c r="CT550" i="3"/>
  <c r="CM706" i="3" s="1"/>
  <c r="CT552" i="3"/>
  <c r="CT562" i="3"/>
  <c r="CT584" i="3"/>
  <c r="CT591" i="3"/>
  <c r="CT610" i="3"/>
  <c r="CT616" i="3"/>
  <c r="AK4" i="3"/>
  <c r="AL4" i="3"/>
  <c r="AM4" i="3"/>
  <c r="AN4" i="3"/>
  <c r="AO4" i="3"/>
  <c r="AP4" i="3"/>
  <c r="AQ4" i="3"/>
  <c r="AJ5" i="3"/>
  <c r="AL5" i="3"/>
  <c r="AM5" i="3"/>
  <c r="AN5" i="3"/>
  <c r="AO5" i="3"/>
  <c r="AP5" i="3"/>
  <c r="AQ5" i="3"/>
  <c r="AK6" i="3"/>
  <c r="AL6" i="3"/>
  <c r="AM6" i="3"/>
  <c r="AN6" i="3"/>
  <c r="AO6" i="3"/>
  <c r="AP6" i="3"/>
  <c r="AQ6" i="3"/>
  <c r="AJ7" i="3"/>
  <c r="AK7" i="3"/>
  <c r="AL7" i="3"/>
  <c r="AM7" i="3"/>
  <c r="AN7" i="3"/>
  <c r="AO7" i="3"/>
  <c r="AP7" i="3"/>
  <c r="AQ7" i="3"/>
  <c r="AJ8" i="3"/>
  <c r="AM8" i="3"/>
  <c r="AN8" i="3"/>
  <c r="AO8" i="3"/>
  <c r="AP8" i="3"/>
  <c r="AQ8" i="3"/>
  <c r="AJ9" i="3"/>
  <c r="AK9" i="3"/>
  <c r="AL9" i="3"/>
  <c r="AN9" i="3"/>
  <c r="AO9" i="3"/>
  <c r="AP9" i="3"/>
  <c r="AQ9" i="3"/>
  <c r="AJ10" i="3"/>
  <c r="AK10" i="3"/>
  <c r="AL10" i="3"/>
  <c r="AM10" i="3"/>
  <c r="AN10" i="3"/>
  <c r="AO10" i="3"/>
  <c r="AP10" i="3"/>
  <c r="AQ10" i="3"/>
  <c r="AJ11" i="3"/>
  <c r="AL11" i="3"/>
  <c r="AM11" i="3"/>
  <c r="AN11" i="3"/>
  <c r="AO11" i="3"/>
  <c r="AP11" i="3"/>
  <c r="AQ11" i="3"/>
  <c r="AJ12" i="3"/>
  <c r="AL12" i="3"/>
  <c r="AM12" i="3"/>
  <c r="AN12" i="3"/>
  <c r="AP12" i="3"/>
  <c r="AQ12" i="3"/>
  <c r="AJ13" i="3"/>
  <c r="AK13" i="3"/>
  <c r="AL13" i="3"/>
  <c r="AM13" i="3"/>
  <c r="AN13" i="3"/>
  <c r="AO13" i="3"/>
  <c r="AP13" i="3"/>
  <c r="AQ13" i="3"/>
  <c r="AJ14" i="3"/>
  <c r="AK14" i="3"/>
  <c r="AL14" i="3"/>
  <c r="AM14" i="3"/>
  <c r="AN14" i="3"/>
  <c r="AO14" i="3"/>
  <c r="AP14" i="3"/>
  <c r="AQ14" i="3"/>
  <c r="AJ15" i="3"/>
  <c r="AK15" i="3"/>
  <c r="AL15" i="3"/>
  <c r="AM15" i="3"/>
  <c r="AN15" i="3"/>
  <c r="AO15" i="3"/>
  <c r="AP15" i="3"/>
  <c r="AQ15" i="3"/>
  <c r="AJ16" i="3"/>
  <c r="AK16" i="3"/>
  <c r="AL16" i="3"/>
  <c r="AM16" i="3"/>
  <c r="AN16" i="3"/>
  <c r="AO16" i="3"/>
  <c r="AP16" i="3"/>
  <c r="AQ16" i="3"/>
  <c r="AJ17" i="3"/>
  <c r="AK17" i="3"/>
  <c r="AL17" i="3"/>
  <c r="AM17" i="3"/>
  <c r="AN17" i="3"/>
  <c r="AO17" i="3"/>
  <c r="AP17" i="3"/>
  <c r="AQ17" i="3"/>
  <c r="AK18" i="3"/>
  <c r="AL18" i="3"/>
  <c r="AM18" i="3"/>
  <c r="AN18" i="3"/>
  <c r="AO18" i="3"/>
  <c r="AP18" i="3"/>
  <c r="AQ18" i="3"/>
  <c r="AJ19" i="3"/>
  <c r="AK19" i="3"/>
  <c r="AL19" i="3"/>
  <c r="AM19" i="3"/>
  <c r="AN19" i="3"/>
  <c r="AO19" i="3"/>
  <c r="AP19" i="3"/>
  <c r="AQ19" i="3"/>
  <c r="AJ20" i="3"/>
  <c r="AK20" i="3"/>
  <c r="AL20" i="3"/>
  <c r="AM20" i="3"/>
  <c r="AN20" i="3"/>
  <c r="AO20" i="3"/>
  <c r="AP20" i="3"/>
  <c r="AQ20" i="3"/>
  <c r="AJ21" i="3"/>
  <c r="AL21" i="3"/>
  <c r="AM21" i="3"/>
  <c r="AN21" i="3"/>
  <c r="AO21" i="3"/>
  <c r="AP21" i="3"/>
  <c r="AQ21" i="3"/>
  <c r="AJ22" i="3"/>
  <c r="AK22" i="3"/>
  <c r="AL22" i="3"/>
  <c r="AM22" i="3"/>
  <c r="AN22" i="3"/>
  <c r="AO22" i="3"/>
  <c r="AP22" i="3"/>
  <c r="AQ22" i="3"/>
  <c r="AJ23" i="3"/>
  <c r="AK23" i="3"/>
  <c r="AL23" i="3"/>
  <c r="AM23" i="3"/>
  <c r="AN23" i="3"/>
  <c r="AO23" i="3"/>
  <c r="AP23" i="3"/>
  <c r="AQ23" i="3"/>
  <c r="AJ24" i="3"/>
  <c r="AK24" i="3"/>
  <c r="AL24" i="3"/>
  <c r="AM24" i="3"/>
  <c r="AN24" i="3"/>
  <c r="AO24" i="3"/>
  <c r="AP24" i="3"/>
  <c r="AQ24" i="3"/>
  <c r="AJ25" i="3"/>
  <c r="AK25" i="3"/>
  <c r="AL25" i="3"/>
  <c r="AM25" i="3"/>
  <c r="AN25" i="3"/>
  <c r="AO25" i="3"/>
  <c r="AP25" i="3"/>
  <c r="AQ25" i="3"/>
  <c r="AJ26" i="3"/>
  <c r="AK26" i="3"/>
  <c r="AL26" i="3"/>
  <c r="AM26" i="3"/>
  <c r="AN26" i="3"/>
  <c r="AO26" i="3"/>
  <c r="AP26" i="3"/>
  <c r="AQ26" i="3"/>
  <c r="AJ27" i="3"/>
  <c r="AK27" i="3"/>
  <c r="AL27" i="3"/>
  <c r="AM27" i="3"/>
  <c r="AN27" i="3"/>
  <c r="AO27" i="3"/>
  <c r="AP27" i="3"/>
  <c r="AQ27" i="3"/>
  <c r="AJ28" i="3"/>
  <c r="AK28" i="3"/>
  <c r="AL28" i="3"/>
  <c r="AM28" i="3"/>
  <c r="AN28" i="3"/>
  <c r="AO28" i="3"/>
  <c r="AP28" i="3"/>
  <c r="AQ28" i="3"/>
  <c r="AJ29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J31" i="3"/>
  <c r="AK31" i="3"/>
  <c r="AL31" i="3"/>
  <c r="AM31" i="3"/>
  <c r="AN31" i="3"/>
  <c r="AO31" i="3"/>
  <c r="AP31" i="3"/>
  <c r="AQ31" i="3"/>
  <c r="AL32" i="3"/>
  <c r="AM32" i="3"/>
  <c r="AN32" i="3"/>
  <c r="AO32" i="3"/>
  <c r="AP32" i="3"/>
  <c r="AQ32" i="3"/>
  <c r="AJ33" i="3"/>
  <c r="AK33" i="3"/>
  <c r="AM33" i="3"/>
  <c r="AN33" i="3"/>
  <c r="AO33" i="3"/>
  <c r="AP33" i="3"/>
  <c r="AQ33" i="3"/>
  <c r="AJ34" i="3"/>
  <c r="AK34" i="3"/>
  <c r="AL34" i="3"/>
  <c r="AM34" i="3"/>
  <c r="AN34" i="3"/>
  <c r="AO34" i="3"/>
  <c r="AP34" i="3"/>
  <c r="AQ34" i="3"/>
  <c r="AJ35" i="3"/>
  <c r="AK35" i="3"/>
  <c r="AM35" i="3"/>
  <c r="AN35" i="3"/>
  <c r="AO35" i="3"/>
  <c r="AP35" i="3"/>
  <c r="AQ35" i="3"/>
  <c r="AJ36" i="3"/>
  <c r="AK36" i="3"/>
  <c r="AL36" i="3"/>
  <c r="AM36" i="3"/>
  <c r="AN36" i="3"/>
  <c r="AO36" i="3"/>
  <c r="AP36" i="3"/>
  <c r="AQ36" i="3"/>
  <c r="AJ37" i="3"/>
  <c r="AK37" i="3"/>
  <c r="AL37" i="3"/>
  <c r="AM37" i="3"/>
  <c r="AN37" i="3"/>
  <c r="AO37" i="3"/>
  <c r="AP37" i="3"/>
  <c r="AQ37" i="3"/>
  <c r="AK38" i="3"/>
  <c r="AL38" i="3"/>
  <c r="AM38" i="3"/>
  <c r="AN38" i="3"/>
  <c r="AO38" i="3"/>
  <c r="AP38" i="3"/>
  <c r="AQ38" i="3"/>
  <c r="AK39" i="3"/>
  <c r="AL39" i="3"/>
  <c r="AM39" i="3"/>
  <c r="AN39" i="3"/>
  <c r="AO39" i="3"/>
  <c r="AP39" i="3"/>
  <c r="AQ39" i="3"/>
  <c r="AJ40" i="3"/>
  <c r="AL40" i="3"/>
  <c r="AM40" i="3"/>
  <c r="AN40" i="3"/>
  <c r="AO40" i="3"/>
  <c r="AP40" i="3"/>
  <c r="AQ40" i="3"/>
  <c r="AJ41" i="3"/>
  <c r="AK41" i="3"/>
  <c r="AM41" i="3"/>
  <c r="AN41" i="3"/>
  <c r="AO41" i="3"/>
  <c r="AP41" i="3"/>
  <c r="AQ41" i="3"/>
  <c r="AJ42" i="3"/>
  <c r="AK42" i="3"/>
  <c r="AL42" i="3"/>
  <c r="AM42" i="3"/>
  <c r="AN42" i="3"/>
  <c r="AO42" i="3"/>
  <c r="AP42" i="3"/>
  <c r="AQ42" i="3"/>
  <c r="AJ43" i="3"/>
  <c r="AK43" i="3"/>
  <c r="AL43" i="3"/>
  <c r="AM43" i="3"/>
  <c r="AN43" i="3"/>
  <c r="AO43" i="3"/>
  <c r="AP43" i="3"/>
  <c r="AQ43" i="3"/>
  <c r="AJ44" i="3"/>
  <c r="AK44" i="3"/>
  <c r="AM44" i="3"/>
  <c r="AN44" i="3"/>
  <c r="AO44" i="3"/>
  <c r="AP44" i="3"/>
  <c r="AQ44" i="3"/>
  <c r="AJ45" i="3"/>
  <c r="AK45" i="3"/>
  <c r="AM45" i="3"/>
  <c r="AN45" i="3"/>
  <c r="AO45" i="3"/>
  <c r="AP45" i="3"/>
  <c r="AQ45" i="3"/>
  <c r="AJ46" i="3"/>
  <c r="AK46" i="3"/>
  <c r="AN46" i="3"/>
  <c r="AO46" i="3"/>
  <c r="AP46" i="3"/>
  <c r="AQ46" i="3"/>
  <c r="AJ47" i="3"/>
  <c r="AK47" i="3"/>
  <c r="AL47" i="3"/>
  <c r="AM47" i="3"/>
  <c r="AN47" i="3"/>
  <c r="AO47" i="3"/>
  <c r="AP47" i="3"/>
  <c r="AQ47" i="3"/>
  <c r="AJ48" i="3"/>
  <c r="AL48" i="3"/>
  <c r="AM48" i="3"/>
  <c r="AN48" i="3"/>
  <c r="AO48" i="3"/>
  <c r="AP48" i="3"/>
  <c r="AQ48" i="3"/>
  <c r="AJ49" i="3"/>
  <c r="AK49" i="3"/>
  <c r="AL49" i="3"/>
  <c r="AM49" i="3"/>
  <c r="AN49" i="3"/>
  <c r="AO49" i="3"/>
  <c r="AP49" i="3"/>
  <c r="AQ49" i="3"/>
  <c r="AJ50" i="3"/>
  <c r="AK50" i="3"/>
  <c r="AL50" i="3"/>
  <c r="AM50" i="3"/>
  <c r="AN50" i="3"/>
  <c r="AO50" i="3"/>
  <c r="AP50" i="3"/>
  <c r="AQ50" i="3"/>
  <c r="AK51" i="3"/>
  <c r="AL51" i="3"/>
  <c r="AM51" i="3"/>
  <c r="AN51" i="3"/>
  <c r="AO51" i="3"/>
  <c r="AP51" i="3"/>
  <c r="AQ51" i="3"/>
  <c r="AK52" i="3"/>
  <c r="AL52" i="3"/>
  <c r="AM52" i="3"/>
  <c r="AN52" i="3"/>
  <c r="AO52" i="3"/>
  <c r="AP52" i="3"/>
  <c r="AQ52" i="3"/>
  <c r="AJ53" i="3"/>
  <c r="AK53" i="3"/>
  <c r="AL53" i="3"/>
  <c r="AN53" i="3"/>
  <c r="AO53" i="3"/>
  <c r="AP53" i="3"/>
  <c r="AQ53" i="3"/>
  <c r="AJ54" i="3"/>
  <c r="AL54" i="3"/>
  <c r="AM54" i="3"/>
  <c r="AN54" i="3"/>
  <c r="AO54" i="3"/>
  <c r="AP54" i="3"/>
  <c r="AQ54" i="3"/>
  <c r="AJ55" i="3"/>
  <c r="AL55" i="3"/>
  <c r="AM55" i="3"/>
  <c r="AN55" i="3"/>
  <c r="AO55" i="3"/>
  <c r="AP55" i="3"/>
  <c r="AQ55" i="3"/>
  <c r="AL56" i="3"/>
  <c r="AM56" i="3"/>
  <c r="AN56" i="3"/>
  <c r="AO56" i="3"/>
  <c r="AP56" i="3"/>
  <c r="AQ56" i="3"/>
  <c r="AJ57" i="3"/>
  <c r="AK57" i="3"/>
  <c r="AL57" i="3"/>
  <c r="AM57" i="3"/>
  <c r="AN57" i="3"/>
  <c r="AO57" i="3"/>
  <c r="AP57" i="3"/>
  <c r="AQ57" i="3"/>
  <c r="AJ58" i="3"/>
  <c r="AK58" i="3"/>
  <c r="AL58" i="3"/>
  <c r="AM58" i="3"/>
  <c r="AN58" i="3"/>
  <c r="AO58" i="3"/>
  <c r="AP58" i="3"/>
  <c r="AQ58" i="3"/>
  <c r="AJ59" i="3"/>
  <c r="AK59" i="3"/>
  <c r="AL59" i="3"/>
  <c r="AM59" i="3"/>
  <c r="AN59" i="3"/>
  <c r="AO59" i="3"/>
  <c r="AP59" i="3"/>
  <c r="AQ59" i="3"/>
  <c r="AL60" i="3"/>
  <c r="AM60" i="3"/>
  <c r="AN60" i="3"/>
  <c r="AO60" i="3"/>
  <c r="AP60" i="3"/>
  <c r="AQ60" i="3"/>
  <c r="AJ61" i="3"/>
  <c r="AK61" i="3"/>
  <c r="AL61" i="3"/>
  <c r="AM61" i="3"/>
  <c r="AN61" i="3"/>
  <c r="AO61" i="3"/>
  <c r="AP61" i="3"/>
  <c r="AQ61" i="3"/>
  <c r="AJ62" i="3"/>
  <c r="AK62" i="3"/>
  <c r="AL62" i="3"/>
  <c r="AM62" i="3"/>
  <c r="AN62" i="3"/>
  <c r="AO62" i="3"/>
  <c r="AP62" i="3"/>
  <c r="AQ62" i="3"/>
  <c r="AJ63" i="3"/>
  <c r="AL63" i="3"/>
  <c r="AM63" i="3"/>
  <c r="AN63" i="3"/>
  <c r="AO63" i="3"/>
  <c r="AP63" i="3"/>
  <c r="AQ63" i="3"/>
  <c r="AJ64" i="3"/>
  <c r="AK64" i="3"/>
  <c r="AL64" i="3"/>
  <c r="AM64" i="3"/>
  <c r="AN64" i="3"/>
  <c r="AO64" i="3"/>
  <c r="AP64" i="3"/>
  <c r="AQ64" i="3"/>
  <c r="AJ65" i="3"/>
  <c r="AK65" i="3"/>
  <c r="AL65" i="3"/>
  <c r="AM65" i="3"/>
  <c r="AN65" i="3"/>
  <c r="AO65" i="3"/>
  <c r="AP65" i="3"/>
  <c r="AQ65" i="3"/>
  <c r="AK66" i="3"/>
  <c r="AL66" i="3"/>
  <c r="AM66" i="3"/>
  <c r="AN66" i="3"/>
  <c r="AO66" i="3"/>
  <c r="AP66" i="3"/>
  <c r="AQ66" i="3"/>
  <c r="AK67" i="3"/>
  <c r="AL67" i="3"/>
  <c r="AM67" i="3"/>
  <c r="AN67" i="3"/>
  <c r="AO67" i="3"/>
  <c r="AP67" i="3"/>
  <c r="AQ67" i="3"/>
  <c r="AL68" i="3"/>
  <c r="AM68" i="3"/>
  <c r="AN68" i="3"/>
  <c r="AO68" i="3"/>
  <c r="AP68" i="3"/>
  <c r="AQ68" i="3"/>
  <c r="AJ69" i="3"/>
  <c r="AK69" i="3"/>
  <c r="AL69" i="3"/>
  <c r="AN69" i="3"/>
  <c r="AO69" i="3"/>
  <c r="AP69" i="3"/>
  <c r="AQ69" i="3"/>
  <c r="AJ70" i="3"/>
  <c r="AK70" i="3"/>
  <c r="AL70" i="3"/>
  <c r="AM70" i="3"/>
  <c r="AN70" i="3"/>
  <c r="AO70" i="3"/>
  <c r="AP70" i="3"/>
  <c r="AQ70" i="3"/>
  <c r="AJ71" i="3"/>
  <c r="AK71" i="3"/>
  <c r="AL71" i="3"/>
  <c r="AM71" i="3"/>
  <c r="AN71" i="3"/>
  <c r="AO71" i="3"/>
  <c r="AP71" i="3"/>
  <c r="AQ71" i="3"/>
  <c r="AK72" i="3"/>
  <c r="AL72" i="3"/>
  <c r="AM72" i="3"/>
  <c r="AN72" i="3"/>
  <c r="AO72" i="3"/>
  <c r="AP72" i="3"/>
  <c r="AQ72" i="3"/>
  <c r="AJ73" i="3"/>
  <c r="AK73" i="3"/>
  <c r="AM73" i="3"/>
  <c r="AN73" i="3"/>
  <c r="AO73" i="3"/>
  <c r="AP73" i="3"/>
  <c r="AQ73" i="3"/>
  <c r="AL74" i="3"/>
  <c r="AM74" i="3"/>
  <c r="AN74" i="3"/>
  <c r="AO74" i="3"/>
  <c r="AP74" i="3"/>
  <c r="AQ74" i="3"/>
  <c r="AJ75" i="3"/>
  <c r="AL75" i="3"/>
  <c r="AM75" i="3"/>
  <c r="AN75" i="3"/>
  <c r="AO75" i="3"/>
  <c r="AP75" i="3"/>
  <c r="AQ75" i="3"/>
  <c r="AK76" i="3"/>
  <c r="AL76" i="3"/>
  <c r="AM76" i="3"/>
  <c r="AN76" i="3"/>
  <c r="AO76" i="3"/>
  <c r="AP76" i="3"/>
  <c r="AQ76" i="3"/>
  <c r="AJ77" i="3"/>
  <c r="AL77" i="3"/>
  <c r="AM77" i="3"/>
  <c r="AN77" i="3"/>
  <c r="AO77" i="3"/>
  <c r="AP77" i="3"/>
  <c r="AQ77" i="3"/>
  <c r="AJ78" i="3"/>
  <c r="AK78" i="3"/>
  <c r="AL78" i="3"/>
  <c r="AM78" i="3"/>
  <c r="AN78" i="3"/>
  <c r="AO78" i="3"/>
  <c r="AP78" i="3"/>
  <c r="AQ78" i="3"/>
  <c r="AJ79" i="3"/>
  <c r="AK79" i="3"/>
  <c r="AL79" i="3"/>
  <c r="AM79" i="3"/>
  <c r="AN79" i="3"/>
  <c r="AO79" i="3"/>
  <c r="AP79" i="3"/>
  <c r="AQ79" i="3"/>
  <c r="AL80" i="3"/>
  <c r="AM80" i="3"/>
  <c r="AN80" i="3"/>
  <c r="AO80" i="3"/>
  <c r="AP80" i="3"/>
  <c r="AQ80" i="3"/>
  <c r="AJ81" i="3"/>
  <c r="AK81" i="3"/>
  <c r="AL81" i="3"/>
  <c r="AM81" i="3"/>
  <c r="AN81" i="3"/>
  <c r="AO81" i="3"/>
  <c r="AP81" i="3"/>
  <c r="AQ81" i="3"/>
  <c r="AJ82" i="3"/>
  <c r="AK82" i="3"/>
  <c r="AL82" i="3"/>
  <c r="AM82" i="3"/>
  <c r="AN82" i="3"/>
  <c r="AO82" i="3"/>
  <c r="AP82" i="3"/>
  <c r="AQ82" i="3"/>
  <c r="AJ83" i="3"/>
  <c r="AK83" i="3"/>
  <c r="AL83" i="3"/>
  <c r="AN83" i="3"/>
  <c r="AO83" i="3"/>
  <c r="AP83" i="3"/>
  <c r="AQ83" i="3"/>
  <c r="AK84" i="3"/>
  <c r="AL84" i="3"/>
  <c r="AM84" i="3"/>
  <c r="AN84" i="3"/>
  <c r="AO84" i="3"/>
  <c r="AP84" i="3"/>
  <c r="AQ84" i="3"/>
  <c r="AK85" i="3"/>
  <c r="AL85" i="3"/>
  <c r="AM85" i="3"/>
  <c r="AN85" i="3"/>
  <c r="AO85" i="3"/>
  <c r="AP85" i="3"/>
  <c r="AQ85" i="3"/>
  <c r="AJ86" i="3"/>
  <c r="AK86" i="3"/>
  <c r="AL86" i="3"/>
  <c r="AM86" i="3"/>
  <c r="AN86" i="3"/>
  <c r="AO86" i="3"/>
  <c r="AP86" i="3"/>
  <c r="AQ86" i="3"/>
  <c r="AJ87" i="3"/>
  <c r="AK87" i="3"/>
  <c r="AL87" i="3"/>
  <c r="AN87" i="3"/>
  <c r="AO87" i="3"/>
  <c r="AP87" i="3"/>
  <c r="AQ87" i="3"/>
  <c r="AJ88" i="3"/>
  <c r="AK88" i="3"/>
  <c r="AM88" i="3"/>
  <c r="AN88" i="3"/>
  <c r="AO88" i="3"/>
  <c r="AP88" i="3"/>
  <c r="AQ88" i="3"/>
  <c r="AJ89" i="3"/>
  <c r="AK89" i="3"/>
  <c r="AL89" i="3"/>
  <c r="AM89" i="3"/>
  <c r="AN89" i="3"/>
  <c r="AO89" i="3"/>
  <c r="AP89" i="3"/>
  <c r="AQ89" i="3"/>
  <c r="AJ90" i="3"/>
  <c r="AK90" i="3"/>
  <c r="AL90" i="3"/>
  <c r="AM90" i="3"/>
  <c r="AN90" i="3"/>
  <c r="AO90" i="3"/>
  <c r="AP90" i="3"/>
  <c r="AQ90" i="3"/>
  <c r="AK91" i="3"/>
  <c r="AL91" i="3"/>
  <c r="AM91" i="3"/>
  <c r="AN91" i="3"/>
  <c r="AO91" i="3"/>
  <c r="AP91" i="3"/>
  <c r="AQ91" i="3"/>
  <c r="AJ92" i="3"/>
  <c r="AK92" i="3"/>
  <c r="AL92" i="3"/>
  <c r="AN92" i="3"/>
  <c r="AO92" i="3"/>
  <c r="AP92" i="3"/>
  <c r="AQ92" i="3"/>
  <c r="AJ93" i="3"/>
  <c r="AK93" i="3"/>
  <c r="AL93" i="3"/>
  <c r="AN93" i="3"/>
  <c r="AO93" i="3"/>
  <c r="AP93" i="3"/>
  <c r="AQ93" i="3"/>
  <c r="AJ94" i="3"/>
  <c r="AK94" i="3"/>
  <c r="AL94" i="3"/>
  <c r="AM94" i="3"/>
  <c r="AN94" i="3"/>
  <c r="AO94" i="3"/>
  <c r="AP94" i="3"/>
  <c r="AQ94" i="3"/>
  <c r="AJ95" i="3"/>
  <c r="AK95" i="3"/>
  <c r="AL95" i="3"/>
  <c r="AM95" i="3"/>
  <c r="AN95" i="3"/>
  <c r="AO95" i="3"/>
  <c r="AP95" i="3"/>
  <c r="AQ95" i="3"/>
  <c r="AJ96" i="3"/>
  <c r="AK96" i="3"/>
  <c r="AL96" i="3"/>
  <c r="AM96" i="3"/>
  <c r="AN96" i="3"/>
  <c r="AO96" i="3"/>
  <c r="AP96" i="3"/>
  <c r="AQ96" i="3"/>
  <c r="AJ97" i="3"/>
  <c r="AL97" i="3"/>
  <c r="AM97" i="3"/>
  <c r="AN97" i="3"/>
  <c r="AO97" i="3"/>
  <c r="AP97" i="3"/>
  <c r="AQ97" i="3"/>
  <c r="AJ98" i="3"/>
  <c r="AL98" i="3"/>
  <c r="AM98" i="3"/>
  <c r="AN98" i="3"/>
  <c r="AO98" i="3"/>
  <c r="AP98" i="3"/>
  <c r="AQ98" i="3"/>
  <c r="AJ99" i="3"/>
  <c r="AL99" i="3"/>
  <c r="AM99" i="3"/>
  <c r="AN99" i="3"/>
  <c r="AO99" i="3"/>
  <c r="AP99" i="3"/>
  <c r="AQ99" i="3"/>
  <c r="AJ100" i="3"/>
  <c r="AM100" i="3"/>
  <c r="AN100" i="3"/>
  <c r="AO100" i="3"/>
  <c r="AP100" i="3"/>
  <c r="AQ100" i="3"/>
  <c r="AL101" i="3"/>
  <c r="AM101" i="3"/>
  <c r="AN101" i="3"/>
  <c r="AO101" i="3"/>
  <c r="AP101" i="3"/>
  <c r="AQ101" i="3"/>
  <c r="AJ102" i="3"/>
  <c r="AK102" i="3"/>
  <c r="AL102" i="3"/>
  <c r="AM102" i="3"/>
  <c r="AN102" i="3"/>
  <c r="AO102" i="3"/>
  <c r="AP102" i="3"/>
  <c r="AQ102" i="3"/>
  <c r="AJ103" i="3"/>
  <c r="AL103" i="3"/>
  <c r="AM103" i="3"/>
  <c r="AN103" i="3"/>
  <c r="AO103" i="3"/>
  <c r="AP103" i="3"/>
  <c r="AQ103" i="3"/>
  <c r="AJ104" i="3"/>
  <c r="AL104" i="3"/>
  <c r="AM104" i="3"/>
  <c r="AN104" i="3"/>
  <c r="AO104" i="3"/>
  <c r="AP104" i="3"/>
  <c r="AQ104" i="3"/>
  <c r="AJ105" i="3"/>
  <c r="AK105" i="3"/>
  <c r="AL105" i="3"/>
  <c r="AM105" i="3"/>
  <c r="AN105" i="3"/>
  <c r="AO105" i="3"/>
  <c r="AP105" i="3"/>
  <c r="AQ105" i="3"/>
  <c r="AJ106" i="3"/>
  <c r="AK106" i="3"/>
  <c r="AL106" i="3"/>
  <c r="AM106" i="3"/>
  <c r="AN106" i="3"/>
  <c r="AO106" i="3"/>
  <c r="AP106" i="3"/>
  <c r="AQ106" i="3"/>
  <c r="AJ107" i="3"/>
  <c r="AL107" i="3"/>
  <c r="AM107" i="3"/>
  <c r="AN107" i="3"/>
  <c r="AO107" i="3"/>
  <c r="AP107" i="3"/>
  <c r="AQ107" i="3"/>
  <c r="AJ108" i="3"/>
  <c r="AK108" i="3"/>
  <c r="AL108" i="3"/>
  <c r="AM108" i="3"/>
  <c r="AN108" i="3"/>
  <c r="AO108" i="3"/>
  <c r="AP108" i="3"/>
  <c r="AQ108" i="3"/>
  <c r="AJ109" i="3"/>
  <c r="AK109" i="3"/>
  <c r="AL109" i="3"/>
  <c r="AM109" i="3"/>
  <c r="AN109" i="3"/>
  <c r="AO109" i="3"/>
  <c r="AP109" i="3"/>
  <c r="AQ109" i="3"/>
  <c r="AJ110" i="3"/>
  <c r="AK110" i="3"/>
  <c r="AL110" i="3"/>
  <c r="AO110" i="3"/>
  <c r="AP110" i="3"/>
  <c r="AQ110" i="3"/>
  <c r="AJ111" i="3"/>
  <c r="AK111" i="3"/>
  <c r="AL111" i="3"/>
  <c r="AM111" i="3"/>
  <c r="AN111" i="3"/>
  <c r="AO111" i="3"/>
  <c r="AP111" i="3"/>
  <c r="AQ111" i="3"/>
  <c r="AK112" i="3"/>
  <c r="AL112" i="3"/>
  <c r="AM112" i="3"/>
  <c r="AN112" i="3"/>
  <c r="AO112" i="3"/>
  <c r="AP112" i="3"/>
  <c r="AQ112" i="3"/>
  <c r="AK113" i="3"/>
  <c r="AL113" i="3"/>
  <c r="AM113" i="3"/>
  <c r="AN113" i="3"/>
  <c r="AO113" i="3"/>
  <c r="AP113" i="3"/>
  <c r="AQ113" i="3"/>
  <c r="AK114" i="3"/>
  <c r="AL114" i="3"/>
  <c r="AM114" i="3"/>
  <c r="AN114" i="3"/>
  <c r="AO114" i="3"/>
  <c r="AP114" i="3"/>
  <c r="AQ114" i="3"/>
  <c r="AK115" i="3"/>
  <c r="AL115" i="3"/>
  <c r="AM115" i="3"/>
  <c r="AN115" i="3"/>
  <c r="AO115" i="3"/>
  <c r="AP115" i="3"/>
  <c r="AQ115" i="3"/>
  <c r="AL116" i="3"/>
  <c r="AM116" i="3"/>
  <c r="AN116" i="3"/>
  <c r="AO116" i="3"/>
  <c r="AP116" i="3"/>
  <c r="AQ116" i="3"/>
  <c r="AJ117" i="3"/>
  <c r="AK117" i="3"/>
  <c r="AL117" i="3"/>
  <c r="AM117" i="3"/>
  <c r="AN117" i="3"/>
  <c r="AO117" i="3"/>
  <c r="AP117" i="3"/>
  <c r="AQ117" i="3"/>
  <c r="AJ118" i="3"/>
  <c r="AK118" i="3"/>
  <c r="AL118" i="3"/>
  <c r="AM118" i="3"/>
  <c r="AO118" i="3"/>
  <c r="AP118" i="3"/>
  <c r="AQ118" i="3"/>
  <c r="AJ119" i="3"/>
  <c r="AK119" i="3"/>
  <c r="AL119" i="3"/>
  <c r="AM119" i="3"/>
  <c r="AN119" i="3"/>
  <c r="AO119" i="3"/>
  <c r="AP119" i="3"/>
  <c r="AQ119" i="3"/>
  <c r="AJ120" i="3"/>
  <c r="AK120" i="3"/>
  <c r="AL120" i="3"/>
  <c r="AM120" i="3"/>
  <c r="AN120" i="3"/>
  <c r="AO120" i="3"/>
  <c r="AP120" i="3"/>
  <c r="AQ120" i="3"/>
  <c r="AK121" i="3"/>
  <c r="AL121" i="3"/>
  <c r="AM121" i="3"/>
  <c r="AN121" i="3"/>
  <c r="AO121" i="3"/>
  <c r="AP121" i="3"/>
  <c r="AQ121" i="3"/>
  <c r="AJ122" i="3"/>
  <c r="AL122" i="3"/>
  <c r="AM122" i="3"/>
  <c r="AN122" i="3"/>
  <c r="AO122" i="3"/>
  <c r="AP122" i="3"/>
  <c r="AQ122" i="3"/>
  <c r="AK123" i="3"/>
  <c r="AL123" i="3"/>
  <c r="AM123" i="3"/>
  <c r="AN123" i="3"/>
  <c r="AO123" i="3"/>
  <c r="AP123" i="3"/>
  <c r="AQ123" i="3"/>
  <c r="AK124" i="3"/>
  <c r="AL124" i="3"/>
  <c r="AM124" i="3"/>
  <c r="AN124" i="3"/>
  <c r="AO124" i="3"/>
  <c r="AP124" i="3"/>
  <c r="AQ124" i="3"/>
  <c r="AJ125" i="3"/>
  <c r="AK125" i="3"/>
  <c r="AL125" i="3"/>
  <c r="AM125" i="3"/>
  <c r="AN125" i="3"/>
  <c r="AO125" i="3"/>
  <c r="AP125" i="3"/>
  <c r="AQ125" i="3"/>
  <c r="AJ126" i="3"/>
  <c r="AK126" i="3"/>
  <c r="AL126" i="3"/>
  <c r="AM126" i="3"/>
  <c r="AN126" i="3"/>
  <c r="AO126" i="3"/>
  <c r="AP126" i="3"/>
  <c r="AQ126" i="3"/>
  <c r="AJ127" i="3"/>
  <c r="AL127" i="3"/>
  <c r="AN127" i="3"/>
  <c r="AO127" i="3"/>
  <c r="AP127" i="3"/>
  <c r="AQ127" i="3"/>
  <c r="AJ128" i="3"/>
  <c r="AK128" i="3"/>
  <c r="AL128" i="3"/>
  <c r="AM128" i="3"/>
  <c r="AN128" i="3"/>
  <c r="AO128" i="3"/>
  <c r="AP128" i="3"/>
  <c r="AQ128" i="3"/>
  <c r="AJ129" i="3"/>
  <c r="AK129" i="3"/>
  <c r="AL129" i="3"/>
  <c r="AN129" i="3"/>
  <c r="AO129" i="3"/>
  <c r="AP129" i="3"/>
  <c r="AQ129" i="3"/>
  <c r="AJ130" i="3"/>
  <c r="AK130" i="3"/>
  <c r="AL130" i="3"/>
  <c r="AM130" i="3"/>
  <c r="AN130" i="3"/>
  <c r="AO130" i="3"/>
  <c r="AP130" i="3"/>
  <c r="AQ130" i="3"/>
  <c r="AJ131" i="3"/>
  <c r="AK131" i="3"/>
  <c r="AL131" i="3"/>
  <c r="AM131" i="3"/>
  <c r="AN131" i="3"/>
  <c r="AO131" i="3"/>
  <c r="AP131" i="3"/>
  <c r="AQ131" i="3"/>
  <c r="AJ132" i="3"/>
  <c r="AK132" i="3"/>
  <c r="AL132" i="3"/>
  <c r="AM132" i="3"/>
  <c r="AN132" i="3"/>
  <c r="AO132" i="3"/>
  <c r="AP132" i="3"/>
  <c r="AQ132" i="3"/>
  <c r="AJ133" i="3"/>
  <c r="AK133" i="3"/>
  <c r="AL133" i="3"/>
  <c r="AM133" i="3"/>
  <c r="AN133" i="3"/>
  <c r="AO133" i="3"/>
  <c r="AP133" i="3"/>
  <c r="AQ133" i="3"/>
  <c r="AJ134" i="3"/>
  <c r="AL134" i="3"/>
  <c r="AM134" i="3"/>
  <c r="AN134" i="3"/>
  <c r="AO134" i="3"/>
  <c r="AP134" i="3"/>
  <c r="AQ134" i="3"/>
  <c r="AK135" i="3"/>
  <c r="AL135" i="3"/>
  <c r="AM135" i="3"/>
  <c r="AN135" i="3"/>
  <c r="AO135" i="3"/>
  <c r="AP135" i="3"/>
  <c r="AQ135" i="3"/>
  <c r="AJ136" i="3"/>
  <c r="AL136" i="3"/>
  <c r="AM136" i="3"/>
  <c r="AN136" i="3"/>
  <c r="AO136" i="3"/>
  <c r="AP136" i="3"/>
  <c r="AQ136" i="3"/>
  <c r="AJ137" i="3"/>
  <c r="AK137" i="3"/>
  <c r="AL137" i="3"/>
  <c r="AM137" i="3"/>
  <c r="AN137" i="3"/>
  <c r="AO137" i="3"/>
  <c r="AP137" i="3"/>
  <c r="AQ137" i="3"/>
  <c r="AJ138" i="3"/>
  <c r="AL138" i="3"/>
  <c r="AM138" i="3"/>
  <c r="AN138" i="3"/>
  <c r="AO138" i="3"/>
  <c r="AP138" i="3"/>
  <c r="AQ138" i="3"/>
  <c r="AJ139" i="3"/>
  <c r="AK139" i="3"/>
  <c r="AL139" i="3"/>
  <c r="AM139" i="3"/>
  <c r="AN139" i="3"/>
  <c r="AO139" i="3"/>
  <c r="AP139" i="3"/>
  <c r="AQ139" i="3"/>
  <c r="AJ140" i="3"/>
  <c r="AK140" i="3"/>
  <c r="AL140" i="3"/>
  <c r="AM140" i="3"/>
  <c r="AN140" i="3"/>
  <c r="AO140" i="3"/>
  <c r="AP140" i="3"/>
  <c r="AQ140" i="3"/>
  <c r="AJ141" i="3"/>
  <c r="AK141" i="3"/>
  <c r="AM141" i="3"/>
  <c r="AN141" i="3"/>
  <c r="AO141" i="3"/>
  <c r="AP141" i="3"/>
  <c r="AQ141" i="3"/>
  <c r="AJ142" i="3"/>
  <c r="AK142" i="3"/>
  <c r="AL142" i="3"/>
  <c r="AM142" i="3"/>
  <c r="AN142" i="3"/>
  <c r="AO142" i="3"/>
  <c r="AP142" i="3"/>
  <c r="AQ142" i="3"/>
  <c r="AJ143" i="3"/>
  <c r="AK143" i="3"/>
  <c r="AL143" i="3"/>
  <c r="AM143" i="3"/>
  <c r="AN143" i="3"/>
  <c r="AO143" i="3"/>
  <c r="AP143" i="3"/>
  <c r="AQ143" i="3"/>
  <c r="AJ144" i="3"/>
  <c r="AK144" i="3"/>
  <c r="AL144" i="3"/>
  <c r="AM144" i="3"/>
  <c r="AN144" i="3"/>
  <c r="AO144" i="3"/>
  <c r="AP144" i="3"/>
  <c r="AQ144" i="3"/>
  <c r="AK145" i="3"/>
  <c r="AL145" i="3"/>
  <c r="AM145" i="3"/>
  <c r="AN145" i="3"/>
  <c r="AO145" i="3"/>
  <c r="AP145" i="3"/>
  <c r="AQ145" i="3"/>
  <c r="AK146" i="3"/>
  <c r="AM146" i="3"/>
  <c r="AN146" i="3"/>
  <c r="AO146" i="3"/>
  <c r="AP146" i="3"/>
  <c r="AQ146" i="3"/>
  <c r="AJ147" i="3"/>
  <c r="AK147" i="3"/>
  <c r="AL147" i="3"/>
  <c r="AM147" i="3"/>
  <c r="AN147" i="3"/>
  <c r="AO147" i="3"/>
  <c r="AP147" i="3"/>
  <c r="AQ147" i="3"/>
  <c r="AJ148" i="3"/>
  <c r="AK148" i="3"/>
  <c r="AL148" i="3"/>
  <c r="AM148" i="3"/>
  <c r="AN148" i="3"/>
  <c r="AO148" i="3"/>
  <c r="AP148" i="3"/>
  <c r="AQ148" i="3"/>
  <c r="AJ149" i="3"/>
  <c r="AK149" i="3"/>
  <c r="AL149" i="3"/>
  <c r="AM149" i="3"/>
  <c r="AN149" i="3"/>
  <c r="AO149" i="3"/>
  <c r="AP149" i="3"/>
  <c r="AQ149" i="3"/>
  <c r="AJ150" i="3"/>
  <c r="AK150" i="3"/>
  <c r="AL150" i="3"/>
  <c r="AM150" i="3"/>
  <c r="AN150" i="3"/>
  <c r="AO150" i="3"/>
  <c r="AP150" i="3"/>
  <c r="AQ150" i="3"/>
  <c r="AJ151" i="3"/>
  <c r="AL151" i="3"/>
  <c r="AM151" i="3"/>
  <c r="AN151" i="3"/>
  <c r="AO151" i="3"/>
  <c r="AP151" i="3"/>
  <c r="AQ151" i="3"/>
  <c r="AJ152" i="3"/>
  <c r="AK152" i="3"/>
  <c r="AL152" i="3"/>
  <c r="AM152" i="3"/>
  <c r="AN152" i="3"/>
  <c r="AO152" i="3"/>
  <c r="AP152" i="3"/>
  <c r="AQ152" i="3"/>
  <c r="AJ153" i="3"/>
  <c r="AK153" i="3"/>
  <c r="AL153" i="3"/>
  <c r="AM153" i="3"/>
  <c r="AO153" i="3"/>
  <c r="AP153" i="3"/>
  <c r="AQ153" i="3"/>
  <c r="AJ154" i="3"/>
  <c r="AK154" i="3"/>
  <c r="AL154" i="3"/>
  <c r="AN154" i="3"/>
  <c r="AO154" i="3"/>
  <c r="AP154" i="3"/>
  <c r="AQ154" i="3"/>
  <c r="AJ155" i="3"/>
  <c r="AK155" i="3"/>
  <c r="AL155" i="3"/>
  <c r="AM155" i="3"/>
  <c r="AN155" i="3"/>
  <c r="AO155" i="3"/>
  <c r="AP155" i="3"/>
  <c r="AQ155" i="3"/>
  <c r="AJ156" i="3"/>
  <c r="AK156" i="3"/>
  <c r="AL156" i="3"/>
  <c r="AM156" i="3"/>
  <c r="AN156" i="3"/>
  <c r="AO156" i="3"/>
  <c r="AP156" i="3"/>
  <c r="AQ156" i="3"/>
  <c r="AJ157" i="3"/>
  <c r="AK157" i="3"/>
  <c r="AL157" i="3"/>
  <c r="AM157" i="3"/>
  <c r="AN157" i="3"/>
  <c r="AO157" i="3"/>
  <c r="AP157" i="3"/>
  <c r="AQ157" i="3"/>
  <c r="AJ158" i="3"/>
  <c r="AK158" i="3"/>
  <c r="AL158" i="3"/>
  <c r="AN158" i="3"/>
  <c r="AO158" i="3"/>
  <c r="AP158" i="3"/>
  <c r="AQ158" i="3"/>
  <c r="AJ159" i="3"/>
  <c r="AK159" i="3"/>
  <c r="AL159" i="3"/>
  <c r="AM159" i="3"/>
  <c r="AN159" i="3"/>
  <c r="AO159" i="3"/>
  <c r="AP159" i="3"/>
  <c r="AQ159" i="3"/>
  <c r="AJ160" i="3"/>
  <c r="AK160" i="3"/>
  <c r="AL160" i="3"/>
  <c r="AM160" i="3"/>
  <c r="AN160" i="3"/>
  <c r="AO160" i="3"/>
  <c r="AP160" i="3"/>
  <c r="AQ160" i="3"/>
  <c r="AJ161" i="3"/>
  <c r="AK161" i="3"/>
  <c r="AL161" i="3"/>
  <c r="AN161" i="3"/>
  <c r="AO161" i="3"/>
  <c r="AP161" i="3"/>
  <c r="AQ161" i="3"/>
  <c r="AJ162" i="3"/>
  <c r="AK162" i="3"/>
  <c r="AL162" i="3"/>
  <c r="AM162" i="3"/>
  <c r="AN162" i="3"/>
  <c r="AO162" i="3"/>
  <c r="AP162" i="3"/>
  <c r="AQ162" i="3"/>
  <c r="AJ163" i="3"/>
  <c r="AK163" i="3"/>
  <c r="AL163" i="3"/>
  <c r="AM163" i="3"/>
  <c r="AN163" i="3"/>
  <c r="AO163" i="3"/>
  <c r="AP163" i="3"/>
  <c r="AQ163" i="3"/>
  <c r="AJ164" i="3"/>
  <c r="AL164" i="3"/>
  <c r="AM164" i="3"/>
  <c r="AN164" i="3"/>
  <c r="AO164" i="3"/>
  <c r="AP164" i="3"/>
  <c r="AQ164" i="3"/>
  <c r="AJ165" i="3"/>
  <c r="AK165" i="3"/>
  <c r="AL165" i="3"/>
  <c r="AM165" i="3"/>
  <c r="AN165" i="3"/>
  <c r="AO165" i="3"/>
  <c r="AP165" i="3"/>
  <c r="AQ165" i="3"/>
  <c r="AJ166" i="3"/>
  <c r="AK166" i="3"/>
  <c r="AL166" i="3"/>
  <c r="AM166" i="3"/>
  <c r="AN166" i="3"/>
  <c r="AO166" i="3"/>
  <c r="AP166" i="3"/>
  <c r="AQ166" i="3"/>
  <c r="AJ167" i="3"/>
  <c r="AK167" i="3"/>
  <c r="AL167" i="3"/>
  <c r="AM167" i="3"/>
  <c r="AN167" i="3"/>
  <c r="AO167" i="3"/>
  <c r="AP167" i="3"/>
  <c r="AQ167" i="3"/>
  <c r="AL168" i="3"/>
  <c r="AM168" i="3"/>
  <c r="AN168" i="3"/>
  <c r="AO168" i="3"/>
  <c r="AP168" i="3"/>
  <c r="AQ168" i="3"/>
  <c r="AK169" i="3"/>
  <c r="AL169" i="3"/>
  <c r="AM169" i="3"/>
  <c r="AN169" i="3"/>
  <c r="AO169" i="3"/>
  <c r="AP169" i="3"/>
  <c r="AQ169" i="3"/>
  <c r="AK170" i="3"/>
  <c r="AL170" i="3"/>
  <c r="AM170" i="3"/>
  <c r="AO170" i="3"/>
  <c r="AP170" i="3"/>
  <c r="AQ170" i="3"/>
  <c r="AJ171" i="3"/>
  <c r="AL171" i="3"/>
  <c r="AM171" i="3"/>
  <c r="AN171" i="3"/>
  <c r="AO171" i="3"/>
  <c r="AP171" i="3"/>
  <c r="AQ171" i="3"/>
  <c r="AK172" i="3"/>
  <c r="AL172" i="3"/>
  <c r="AM172" i="3"/>
  <c r="AN172" i="3"/>
  <c r="AO172" i="3"/>
  <c r="AP172" i="3"/>
  <c r="AQ172" i="3"/>
  <c r="AJ173" i="3"/>
  <c r="AK173" i="3"/>
  <c r="AL173" i="3"/>
  <c r="AN173" i="3"/>
  <c r="AO173" i="3"/>
  <c r="AP173" i="3"/>
  <c r="AQ173" i="3"/>
  <c r="AJ174" i="3"/>
  <c r="AK174" i="3"/>
  <c r="AL174" i="3"/>
  <c r="AM174" i="3"/>
  <c r="AN174" i="3"/>
  <c r="AO174" i="3"/>
  <c r="AP174" i="3"/>
  <c r="AQ174" i="3"/>
  <c r="AJ175" i="3"/>
  <c r="AK175" i="3"/>
  <c r="AL175" i="3"/>
  <c r="AM175" i="3"/>
  <c r="AO175" i="3"/>
  <c r="AP175" i="3"/>
  <c r="AQ175" i="3"/>
  <c r="AJ176" i="3"/>
  <c r="AL176" i="3"/>
  <c r="AM176" i="3"/>
  <c r="AN176" i="3"/>
  <c r="AO176" i="3"/>
  <c r="AP176" i="3"/>
  <c r="AQ176" i="3"/>
  <c r="AJ177" i="3"/>
  <c r="AK177" i="3"/>
  <c r="AL177" i="3"/>
  <c r="AM177" i="3"/>
  <c r="AN177" i="3"/>
  <c r="AO177" i="3"/>
  <c r="AP177" i="3"/>
  <c r="AQ177" i="3"/>
  <c r="AJ178" i="3"/>
  <c r="AK178" i="3"/>
  <c r="AL178" i="3"/>
  <c r="AM178" i="3"/>
  <c r="AN178" i="3"/>
  <c r="AO178" i="3"/>
  <c r="AP178" i="3"/>
  <c r="AQ178" i="3"/>
  <c r="AJ179" i="3"/>
  <c r="AK179" i="3"/>
  <c r="AL179" i="3"/>
  <c r="AN179" i="3"/>
  <c r="AO179" i="3"/>
  <c r="AP179" i="3"/>
  <c r="AQ179" i="3"/>
  <c r="AJ180" i="3"/>
  <c r="AK180" i="3"/>
  <c r="AL180" i="3"/>
  <c r="AM180" i="3"/>
  <c r="AN180" i="3"/>
  <c r="AO180" i="3"/>
  <c r="AP180" i="3"/>
  <c r="AQ180" i="3"/>
  <c r="AJ181" i="3"/>
  <c r="AL181" i="3"/>
  <c r="AM181" i="3"/>
  <c r="AN181" i="3"/>
  <c r="AO181" i="3"/>
  <c r="AP181" i="3"/>
  <c r="AQ181" i="3"/>
  <c r="AJ182" i="3"/>
  <c r="AL182" i="3"/>
  <c r="AM182" i="3"/>
  <c r="AN182" i="3"/>
  <c r="AO182" i="3"/>
  <c r="AP182" i="3"/>
  <c r="AQ182" i="3"/>
  <c r="AJ183" i="3"/>
  <c r="AK183" i="3"/>
  <c r="AM183" i="3"/>
  <c r="AN183" i="3"/>
  <c r="AO183" i="3"/>
  <c r="AP183" i="3"/>
  <c r="AQ183" i="3"/>
  <c r="AJ184" i="3"/>
  <c r="AK184" i="3"/>
  <c r="AL184" i="3"/>
  <c r="AM184" i="3"/>
  <c r="AN184" i="3"/>
  <c r="AO184" i="3"/>
  <c r="AP184" i="3"/>
  <c r="AQ184" i="3"/>
  <c r="AJ185" i="3"/>
  <c r="AK185" i="3"/>
  <c r="AL185" i="3"/>
  <c r="AN185" i="3"/>
  <c r="AO185" i="3"/>
  <c r="AP185" i="3"/>
  <c r="AQ185" i="3"/>
  <c r="AJ186" i="3"/>
  <c r="AL186" i="3"/>
  <c r="AM186" i="3"/>
  <c r="AN186" i="3"/>
  <c r="AO186" i="3"/>
  <c r="AP186" i="3"/>
  <c r="AQ186" i="3"/>
  <c r="AJ187" i="3"/>
  <c r="AK187" i="3"/>
  <c r="AL187" i="3"/>
  <c r="AM187" i="3"/>
  <c r="AN187" i="3"/>
  <c r="AO187" i="3"/>
  <c r="AP187" i="3"/>
  <c r="AQ187" i="3"/>
  <c r="AJ188" i="3"/>
  <c r="AL188" i="3"/>
  <c r="AM188" i="3"/>
  <c r="AO188" i="3"/>
  <c r="AP188" i="3"/>
  <c r="AQ188" i="3"/>
  <c r="AJ189" i="3"/>
  <c r="AK189" i="3"/>
  <c r="AL189" i="3"/>
  <c r="AM189" i="3"/>
  <c r="AN189" i="3"/>
  <c r="AO189" i="3"/>
  <c r="AP189" i="3"/>
  <c r="AQ189" i="3"/>
  <c r="AJ190" i="3"/>
  <c r="AK190" i="3"/>
  <c r="AL190" i="3"/>
  <c r="AM190" i="3"/>
  <c r="AN190" i="3"/>
  <c r="AO190" i="3"/>
  <c r="AP190" i="3"/>
  <c r="AQ190" i="3"/>
  <c r="AJ191" i="3"/>
  <c r="AK191" i="3"/>
  <c r="AL191" i="3"/>
  <c r="AM191" i="3"/>
  <c r="AN191" i="3"/>
  <c r="AO191" i="3"/>
  <c r="AP191" i="3"/>
  <c r="AQ191" i="3"/>
  <c r="AJ192" i="3"/>
  <c r="AK192" i="3"/>
  <c r="AL192" i="3"/>
  <c r="AM192" i="3"/>
  <c r="AN192" i="3"/>
  <c r="AO192" i="3"/>
  <c r="AP192" i="3"/>
  <c r="AQ192" i="3"/>
  <c r="AJ193" i="3"/>
  <c r="AK193" i="3"/>
  <c r="AL193" i="3"/>
  <c r="AM193" i="3"/>
  <c r="AN193" i="3"/>
  <c r="AO193" i="3"/>
  <c r="AP193" i="3"/>
  <c r="AQ193" i="3"/>
  <c r="AJ194" i="3"/>
  <c r="AK194" i="3"/>
  <c r="AM194" i="3"/>
  <c r="AO194" i="3"/>
  <c r="AP194" i="3"/>
  <c r="AQ194" i="3"/>
  <c r="AJ195" i="3"/>
  <c r="AL195" i="3"/>
  <c r="AM195" i="3"/>
  <c r="AN195" i="3"/>
  <c r="AO195" i="3"/>
  <c r="AP195" i="3"/>
  <c r="AQ195" i="3"/>
  <c r="AJ196" i="3"/>
  <c r="AK196" i="3"/>
  <c r="AL196" i="3"/>
  <c r="AM196" i="3"/>
  <c r="AN196" i="3"/>
  <c r="AO196" i="3"/>
  <c r="AP196" i="3"/>
  <c r="AQ196" i="3"/>
  <c r="AK197" i="3"/>
  <c r="AL197" i="3"/>
  <c r="AM197" i="3"/>
  <c r="AN197" i="3"/>
  <c r="AO197" i="3"/>
  <c r="AP197" i="3"/>
  <c r="AQ197" i="3"/>
  <c r="AJ198" i="3"/>
  <c r="AK198" i="3"/>
  <c r="AL198" i="3"/>
  <c r="AM198" i="3"/>
  <c r="AN198" i="3"/>
  <c r="AO198" i="3"/>
  <c r="AP198" i="3"/>
  <c r="AQ198" i="3"/>
  <c r="AJ199" i="3"/>
  <c r="AK199" i="3"/>
  <c r="AL199" i="3"/>
  <c r="AM199" i="3"/>
  <c r="AN199" i="3"/>
  <c r="AO199" i="3"/>
  <c r="AP199" i="3"/>
  <c r="AQ199" i="3"/>
  <c r="AJ200" i="3"/>
  <c r="AL200" i="3"/>
  <c r="AN200" i="3"/>
  <c r="AO200" i="3"/>
  <c r="AP200" i="3"/>
  <c r="AQ200" i="3"/>
  <c r="AJ201" i="3"/>
  <c r="AK201" i="3"/>
  <c r="AL201" i="3"/>
  <c r="AM201" i="3"/>
  <c r="AN201" i="3"/>
  <c r="AO201" i="3"/>
  <c r="AP201" i="3"/>
  <c r="AQ201" i="3"/>
  <c r="AJ202" i="3"/>
  <c r="AK202" i="3"/>
  <c r="AL202" i="3"/>
  <c r="AM202" i="3"/>
  <c r="AN202" i="3"/>
  <c r="AO202" i="3"/>
  <c r="AP202" i="3"/>
  <c r="AQ202" i="3"/>
  <c r="AJ203" i="3"/>
  <c r="AK203" i="3"/>
  <c r="AL203" i="3"/>
  <c r="AM203" i="3"/>
  <c r="AN203" i="3"/>
  <c r="AO203" i="3"/>
  <c r="AP203" i="3"/>
  <c r="AQ203" i="3"/>
  <c r="AJ204" i="3"/>
  <c r="AK204" i="3"/>
  <c r="AL204" i="3"/>
  <c r="AM204" i="3"/>
  <c r="AN204" i="3"/>
  <c r="AO204" i="3"/>
  <c r="AP204" i="3"/>
  <c r="AQ204" i="3"/>
  <c r="AJ205" i="3"/>
  <c r="AK205" i="3"/>
  <c r="AL205" i="3"/>
  <c r="AN205" i="3"/>
  <c r="AO205" i="3"/>
  <c r="AP205" i="3"/>
  <c r="AQ205" i="3"/>
  <c r="AJ206" i="3"/>
  <c r="AK206" i="3"/>
  <c r="AL206" i="3"/>
  <c r="AM206" i="3"/>
  <c r="AO206" i="3"/>
  <c r="AP206" i="3"/>
  <c r="AQ206" i="3"/>
  <c r="AJ207" i="3"/>
  <c r="AK207" i="3"/>
  <c r="AL207" i="3"/>
  <c r="AM207" i="3"/>
  <c r="AN207" i="3"/>
  <c r="AO207" i="3"/>
  <c r="AP207" i="3"/>
  <c r="AQ207" i="3"/>
  <c r="AJ208" i="3"/>
  <c r="AK208" i="3"/>
  <c r="AL208" i="3"/>
  <c r="AM208" i="3"/>
  <c r="AN208" i="3"/>
  <c r="AO208" i="3"/>
  <c r="AP208" i="3"/>
  <c r="AQ208" i="3"/>
  <c r="AJ209" i="3"/>
  <c r="AK209" i="3"/>
  <c r="AL209" i="3"/>
  <c r="AM209" i="3"/>
  <c r="AN209" i="3"/>
  <c r="AO209" i="3"/>
  <c r="AP209" i="3"/>
  <c r="AQ209" i="3"/>
  <c r="AJ210" i="3"/>
  <c r="AK210" i="3"/>
  <c r="AL210" i="3"/>
  <c r="AM210" i="3"/>
  <c r="AN210" i="3"/>
  <c r="AO210" i="3"/>
  <c r="AP210" i="3"/>
  <c r="AQ210" i="3"/>
  <c r="AL211" i="3"/>
  <c r="AM211" i="3"/>
  <c r="AN211" i="3"/>
  <c r="AO211" i="3"/>
  <c r="AP211" i="3"/>
  <c r="AQ211" i="3"/>
  <c r="AL212" i="3"/>
  <c r="AM212" i="3"/>
  <c r="AN212" i="3"/>
  <c r="AO212" i="3"/>
  <c r="AP212" i="3"/>
  <c r="AQ212" i="3"/>
  <c r="AK213" i="3"/>
  <c r="AL213" i="3"/>
  <c r="AM213" i="3"/>
  <c r="AN213" i="3"/>
  <c r="AO213" i="3"/>
  <c r="AP213" i="3"/>
  <c r="AQ213" i="3"/>
  <c r="AL214" i="3"/>
  <c r="AM214" i="3"/>
  <c r="AN214" i="3"/>
  <c r="AO214" i="3"/>
  <c r="AP214" i="3"/>
  <c r="AQ214" i="3"/>
  <c r="AK215" i="3"/>
  <c r="AL215" i="3"/>
  <c r="AM215" i="3"/>
  <c r="AN215" i="3"/>
  <c r="AO215" i="3"/>
  <c r="AP215" i="3"/>
  <c r="AQ215" i="3"/>
  <c r="AJ216" i="3"/>
  <c r="AK216" i="3"/>
  <c r="AL216" i="3"/>
  <c r="AM216" i="3"/>
  <c r="AN216" i="3"/>
  <c r="AO216" i="3"/>
  <c r="AP216" i="3"/>
  <c r="AQ216" i="3"/>
  <c r="AJ217" i="3"/>
  <c r="AL217" i="3"/>
  <c r="AM217" i="3"/>
  <c r="AN217" i="3"/>
  <c r="AO217" i="3"/>
  <c r="AP217" i="3"/>
  <c r="AQ217" i="3"/>
  <c r="AJ218" i="3"/>
  <c r="AK218" i="3"/>
  <c r="AL218" i="3"/>
  <c r="AM218" i="3"/>
  <c r="AN218" i="3"/>
  <c r="AO218" i="3"/>
  <c r="AP218" i="3"/>
  <c r="AQ218" i="3"/>
  <c r="AJ219" i="3"/>
  <c r="AL219" i="3"/>
  <c r="AM219" i="3"/>
  <c r="AN219" i="3"/>
  <c r="AO219" i="3"/>
  <c r="AP219" i="3"/>
  <c r="AQ219" i="3"/>
  <c r="AL220" i="3"/>
  <c r="AM220" i="3"/>
  <c r="AN220" i="3"/>
  <c r="AO220" i="3"/>
  <c r="AP220" i="3"/>
  <c r="AQ220" i="3"/>
  <c r="AK221" i="3"/>
  <c r="AL221" i="3"/>
  <c r="AM221" i="3"/>
  <c r="AN221" i="3"/>
  <c r="AO221" i="3"/>
  <c r="AP221" i="3"/>
  <c r="AQ221" i="3"/>
  <c r="AL222" i="3"/>
  <c r="AM222" i="3"/>
  <c r="AN222" i="3"/>
  <c r="AO222" i="3"/>
  <c r="AP222" i="3"/>
  <c r="AQ222" i="3"/>
  <c r="AK223" i="3"/>
  <c r="AL223" i="3"/>
  <c r="AM223" i="3"/>
  <c r="AN223" i="3"/>
  <c r="AO223" i="3"/>
  <c r="AP223" i="3"/>
  <c r="AQ223" i="3"/>
  <c r="AJ224" i="3"/>
  <c r="AL224" i="3"/>
  <c r="AM224" i="3"/>
  <c r="AN224" i="3"/>
  <c r="AO224" i="3"/>
  <c r="AP224" i="3"/>
  <c r="AQ224" i="3"/>
  <c r="AK225" i="3"/>
  <c r="AL225" i="3"/>
  <c r="AM225" i="3"/>
  <c r="AN225" i="3"/>
  <c r="AO225" i="3"/>
  <c r="AP225" i="3"/>
  <c r="AQ225" i="3"/>
  <c r="AJ226" i="3"/>
  <c r="AL226" i="3"/>
  <c r="AM226" i="3"/>
  <c r="AN226" i="3"/>
  <c r="AO226" i="3"/>
  <c r="AP226" i="3"/>
  <c r="AQ226" i="3"/>
  <c r="AJ227" i="3"/>
  <c r="AK227" i="3"/>
  <c r="AL227" i="3"/>
  <c r="AM227" i="3"/>
  <c r="AN227" i="3"/>
  <c r="AO227" i="3"/>
  <c r="AP227" i="3"/>
  <c r="AQ227" i="3"/>
  <c r="AJ228" i="3"/>
  <c r="AK228" i="3"/>
  <c r="AL228" i="3"/>
  <c r="AM228" i="3"/>
  <c r="AN228" i="3"/>
  <c r="AO228" i="3"/>
  <c r="AP228" i="3"/>
  <c r="AQ228" i="3"/>
  <c r="AJ229" i="3"/>
  <c r="AK229" i="3"/>
  <c r="AL229" i="3"/>
  <c r="AM229" i="3"/>
  <c r="AN229" i="3"/>
  <c r="AO229" i="3"/>
  <c r="AP229" i="3"/>
  <c r="AQ229" i="3"/>
  <c r="AJ230" i="3"/>
  <c r="AK230" i="3"/>
  <c r="AL230" i="3"/>
  <c r="AN230" i="3"/>
  <c r="AO230" i="3"/>
  <c r="AP230" i="3"/>
  <c r="AQ230" i="3"/>
  <c r="AJ231" i="3"/>
  <c r="AK231" i="3"/>
  <c r="AL231" i="3"/>
  <c r="AN231" i="3"/>
  <c r="AO231" i="3"/>
  <c r="AP231" i="3"/>
  <c r="AQ231" i="3"/>
  <c r="AJ232" i="3"/>
  <c r="AL232" i="3"/>
  <c r="AM232" i="3"/>
  <c r="AO232" i="3"/>
  <c r="AP232" i="3"/>
  <c r="AQ232" i="3"/>
  <c r="AJ233" i="3"/>
  <c r="AK233" i="3"/>
  <c r="AL233" i="3"/>
  <c r="AM233" i="3"/>
  <c r="AO233" i="3"/>
  <c r="AP233" i="3"/>
  <c r="AQ233" i="3"/>
  <c r="AJ234" i="3"/>
  <c r="AK234" i="3"/>
  <c r="AL234" i="3"/>
  <c r="AM234" i="3"/>
  <c r="AN234" i="3"/>
  <c r="AO234" i="3"/>
  <c r="AP234" i="3"/>
  <c r="AQ234" i="3"/>
  <c r="AJ235" i="3"/>
  <c r="AL235" i="3"/>
  <c r="AM235" i="3"/>
  <c r="AN235" i="3"/>
  <c r="AO235" i="3"/>
  <c r="AP235" i="3"/>
  <c r="AQ235" i="3"/>
  <c r="AJ236" i="3"/>
  <c r="AK236" i="3"/>
  <c r="AL236" i="3"/>
  <c r="AM236" i="3"/>
  <c r="AN236" i="3"/>
  <c r="AO236" i="3"/>
  <c r="AP236" i="3"/>
  <c r="AQ236" i="3"/>
  <c r="AK237" i="3"/>
  <c r="AL237" i="3"/>
  <c r="AM237" i="3"/>
  <c r="AN237" i="3"/>
  <c r="AO237" i="3"/>
  <c r="AP237" i="3"/>
  <c r="AQ237" i="3"/>
  <c r="AJ238" i="3"/>
  <c r="AK238" i="3"/>
  <c r="AL238" i="3"/>
  <c r="AM238" i="3"/>
  <c r="AN238" i="3"/>
  <c r="AO238" i="3"/>
  <c r="AP238" i="3"/>
  <c r="AQ238" i="3"/>
  <c r="AJ239" i="3"/>
  <c r="AL239" i="3"/>
  <c r="AN239" i="3"/>
  <c r="AO239" i="3"/>
  <c r="AP239" i="3"/>
  <c r="AQ239" i="3"/>
  <c r="AJ240" i="3"/>
  <c r="AK240" i="3"/>
  <c r="AM240" i="3"/>
  <c r="AN240" i="3"/>
  <c r="AO240" i="3"/>
  <c r="AP240" i="3"/>
  <c r="AQ240" i="3"/>
  <c r="AJ241" i="3"/>
  <c r="AK241" i="3"/>
  <c r="AL241" i="3"/>
  <c r="AM241" i="3"/>
  <c r="AN241" i="3"/>
  <c r="AO241" i="3"/>
  <c r="AP241" i="3"/>
  <c r="AQ241" i="3"/>
  <c r="AJ242" i="3"/>
  <c r="AK242" i="3"/>
  <c r="AL242" i="3"/>
  <c r="AM242" i="3"/>
  <c r="AN242" i="3"/>
  <c r="AO242" i="3"/>
  <c r="AP242" i="3"/>
  <c r="AQ242" i="3"/>
  <c r="AJ243" i="3"/>
  <c r="AK243" i="3"/>
  <c r="AL243" i="3"/>
  <c r="AM243" i="3"/>
  <c r="AN243" i="3"/>
  <c r="AO243" i="3"/>
  <c r="AP243" i="3"/>
  <c r="AQ243" i="3"/>
  <c r="AJ244" i="3"/>
  <c r="AK244" i="3"/>
  <c r="AL244" i="3"/>
  <c r="AM244" i="3"/>
  <c r="AN244" i="3"/>
  <c r="AO244" i="3"/>
  <c r="AP244" i="3"/>
  <c r="AQ244" i="3"/>
  <c r="AJ245" i="3"/>
  <c r="AK245" i="3"/>
  <c r="AL245" i="3"/>
  <c r="AM245" i="3"/>
  <c r="AN245" i="3"/>
  <c r="AO245" i="3"/>
  <c r="AP245" i="3"/>
  <c r="AQ245" i="3"/>
  <c r="AJ246" i="3"/>
  <c r="AK246" i="3"/>
  <c r="AL246" i="3"/>
  <c r="AM246" i="3"/>
  <c r="AN246" i="3"/>
  <c r="AO246" i="3"/>
  <c r="AP246" i="3"/>
  <c r="AQ246" i="3"/>
  <c r="AK247" i="3"/>
  <c r="AL247" i="3"/>
  <c r="AM247" i="3"/>
  <c r="AN247" i="3"/>
  <c r="AO247" i="3"/>
  <c r="AP247" i="3"/>
  <c r="AQ247" i="3"/>
  <c r="AJ248" i="3"/>
  <c r="AK248" i="3"/>
  <c r="AM248" i="3"/>
  <c r="AN248" i="3"/>
  <c r="AO248" i="3"/>
  <c r="AP248" i="3"/>
  <c r="AQ248" i="3"/>
  <c r="AL249" i="3"/>
  <c r="AM249" i="3"/>
  <c r="AN249" i="3"/>
  <c r="AO249" i="3"/>
  <c r="AP249" i="3"/>
  <c r="AQ249" i="3"/>
  <c r="AJ250" i="3"/>
  <c r="AK250" i="3"/>
  <c r="AL250" i="3"/>
  <c r="AM250" i="3"/>
  <c r="AN250" i="3"/>
  <c r="AO250" i="3"/>
  <c r="AP250" i="3"/>
  <c r="AQ250" i="3"/>
  <c r="AK251" i="3"/>
  <c r="AL251" i="3"/>
  <c r="AM251" i="3"/>
  <c r="AN251" i="3"/>
  <c r="AO251" i="3"/>
  <c r="AP251" i="3"/>
  <c r="AQ251" i="3"/>
  <c r="AJ252" i="3"/>
  <c r="AK252" i="3"/>
  <c r="AL252" i="3"/>
  <c r="AM252" i="3"/>
  <c r="AN252" i="3"/>
  <c r="AO252" i="3"/>
  <c r="AP252" i="3"/>
  <c r="AQ252" i="3"/>
  <c r="AJ253" i="3"/>
  <c r="AK253" i="3"/>
  <c r="AL253" i="3"/>
  <c r="AM253" i="3"/>
  <c r="AN253" i="3"/>
  <c r="AO253" i="3"/>
  <c r="AP253" i="3"/>
  <c r="AQ253" i="3"/>
  <c r="AJ254" i="3"/>
  <c r="AK254" i="3"/>
  <c r="AL254" i="3"/>
  <c r="AM254" i="3"/>
  <c r="AN254" i="3"/>
  <c r="AO254" i="3"/>
  <c r="AP254" i="3"/>
  <c r="AQ254" i="3"/>
  <c r="AJ255" i="3"/>
  <c r="AK255" i="3"/>
  <c r="AL255" i="3"/>
  <c r="AM255" i="3"/>
  <c r="AN255" i="3"/>
  <c r="AO255" i="3"/>
  <c r="AP255" i="3"/>
  <c r="AQ255" i="3"/>
  <c r="AM256" i="3"/>
  <c r="AN256" i="3"/>
  <c r="AO256" i="3"/>
  <c r="AP256" i="3"/>
  <c r="AQ256" i="3"/>
  <c r="AK257" i="3"/>
  <c r="AL257" i="3"/>
  <c r="AM257" i="3"/>
  <c r="AN257" i="3"/>
  <c r="AO257" i="3"/>
  <c r="AP257" i="3"/>
  <c r="AQ257" i="3"/>
  <c r="AL258" i="3"/>
  <c r="AM258" i="3"/>
  <c r="AN258" i="3"/>
  <c r="AO258" i="3"/>
  <c r="AP258" i="3"/>
  <c r="AQ258" i="3"/>
  <c r="AJ259" i="3"/>
  <c r="AK259" i="3"/>
  <c r="AL259" i="3"/>
  <c r="AM259" i="3"/>
  <c r="AN259" i="3"/>
  <c r="AO259" i="3"/>
  <c r="AP259" i="3"/>
  <c r="AQ259" i="3"/>
  <c r="AK260" i="3"/>
  <c r="AM260" i="3"/>
  <c r="AN260" i="3"/>
  <c r="AO260" i="3"/>
  <c r="AP260" i="3"/>
  <c r="AQ260" i="3"/>
  <c r="AK261" i="3"/>
  <c r="AL261" i="3"/>
  <c r="AM261" i="3"/>
  <c r="AN261" i="3"/>
  <c r="AO261" i="3"/>
  <c r="AP261" i="3"/>
  <c r="AQ261" i="3"/>
  <c r="AK262" i="3"/>
  <c r="AL262" i="3"/>
  <c r="AM262" i="3"/>
  <c r="AN262" i="3"/>
  <c r="AO262" i="3"/>
  <c r="AP262" i="3"/>
  <c r="AQ262" i="3"/>
  <c r="AK263" i="3"/>
  <c r="AM263" i="3"/>
  <c r="AN263" i="3"/>
  <c r="AO263" i="3"/>
  <c r="AP263" i="3"/>
  <c r="AQ263" i="3"/>
  <c r="AK264" i="3"/>
  <c r="AL264" i="3"/>
  <c r="AM264" i="3"/>
  <c r="AN264" i="3"/>
  <c r="AO264" i="3"/>
  <c r="AP264" i="3"/>
  <c r="AQ264" i="3"/>
  <c r="AK265" i="3"/>
  <c r="AM265" i="3"/>
  <c r="AN265" i="3"/>
  <c r="AO265" i="3"/>
  <c r="AP265" i="3"/>
  <c r="AQ265" i="3"/>
  <c r="AJ266" i="3"/>
  <c r="AK266" i="3"/>
  <c r="AL266" i="3"/>
  <c r="AM266" i="3"/>
  <c r="AN266" i="3"/>
  <c r="AO266" i="3"/>
  <c r="AP266" i="3"/>
  <c r="AQ266" i="3"/>
  <c r="AK267" i="3"/>
  <c r="AM267" i="3"/>
  <c r="AN267" i="3"/>
  <c r="AO267" i="3"/>
  <c r="AP267" i="3"/>
  <c r="AQ267" i="3"/>
  <c r="AK268" i="3"/>
  <c r="AM268" i="3"/>
  <c r="AN268" i="3"/>
  <c r="AO268" i="3"/>
  <c r="AP268" i="3"/>
  <c r="AQ268" i="3"/>
  <c r="AL269" i="3"/>
  <c r="AM269" i="3"/>
  <c r="AN269" i="3"/>
  <c r="AO269" i="3"/>
  <c r="AP269" i="3"/>
  <c r="AQ269" i="3"/>
  <c r="AK270" i="3"/>
  <c r="AM270" i="3"/>
  <c r="AN270" i="3"/>
  <c r="AO270" i="3"/>
  <c r="AP270" i="3"/>
  <c r="AQ270" i="3"/>
  <c r="AK271" i="3"/>
  <c r="AL271" i="3"/>
  <c r="AM271" i="3"/>
  <c r="AN271" i="3"/>
  <c r="AO271" i="3"/>
  <c r="AP271" i="3"/>
  <c r="AQ271" i="3"/>
  <c r="AK272" i="3"/>
  <c r="AL272" i="3"/>
  <c r="AM272" i="3"/>
  <c r="AN272" i="3"/>
  <c r="AO272" i="3"/>
  <c r="AP272" i="3"/>
  <c r="AQ272" i="3"/>
  <c r="AJ273" i="3"/>
  <c r="AK273" i="3"/>
  <c r="AL273" i="3"/>
  <c r="AM273" i="3"/>
  <c r="AN273" i="3"/>
  <c r="AO273" i="3"/>
  <c r="AP273" i="3"/>
  <c r="AQ273" i="3"/>
  <c r="AK274" i="3"/>
  <c r="AL274" i="3"/>
  <c r="AM274" i="3"/>
  <c r="AN274" i="3"/>
  <c r="AO274" i="3"/>
  <c r="AP274" i="3"/>
  <c r="AQ274" i="3"/>
  <c r="AJ275" i="3"/>
  <c r="AK275" i="3"/>
  <c r="AL275" i="3"/>
  <c r="AM275" i="3"/>
  <c r="AO275" i="3"/>
  <c r="AP275" i="3"/>
  <c r="AQ275" i="3"/>
  <c r="AJ276" i="3"/>
  <c r="AK276" i="3"/>
  <c r="AL276" i="3"/>
  <c r="AM276" i="3"/>
  <c r="AN276" i="3"/>
  <c r="AO276" i="3"/>
  <c r="AP276" i="3"/>
  <c r="AQ276" i="3"/>
  <c r="AK277" i="3"/>
  <c r="AL277" i="3"/>
  <c r="AM277" i="3"/>
  <c r="AN277" i="3"/>
  <c r="AO277" i="3"/>
  <c r="AP277" i="3"/>
  <c r="AQ277" i="3"/>
  <c r="AJ278" i="3"/>
  <c r="AK278" i="3"/>
  <c r="AM278" i="3"/>
  <c r="AN278" i="3"/>
  <c r="AO278" i="3"/>
  <c r="AP278" i="3"/>
  <c r="AQ278" i="3"/>
  <c r="AJ279" i="3"/>
  <c r="AK279" i="3"/>
  <c r="AL279" i="3"/>
  <c r="AM279" i="3"/>
  <c r="AN279" i="3"/>
  <c r="AO279" i="3"/>
  <c r="AP279" i="3"/>
  <c r="AQ279" i="3"/>
  <c r="AJ280" i="3"/>
  <c r="AK280" i="3"/>
  <c r="AL280" i="3"/>
  <c r="AM280" i="3"/>
  <c r="AN280" i="3"/>
  <c r="AO280" i="3"/>
  <c r="AP280" i="3"/>
  <c r="AQ280" i="3"/>
  <c r="AJ281" i="3"/>
  <c r="AL281" i="3"/>
  <c r="AM281" i="3"/>
  <c r="AN281" i="3"/>
  <c r="AO281" i="3"/>
  <c r="AP281" i="3"/>
  <c r="AQ281" i="3"/>
  <c r="AJ282" i="3"/>
  <c r="AK282" i="3"/>
  <c r="AL282" i="3"/>
  <c r="AM282" i="3"/>
  <c r="AN282" i="3"/>
  <c r="AO282" i="3"/>
  <c r="AP282" i="3"/>
  <c r="AQ282" i="3"/>
  <c r="AJ283" i="3"/>
  <c r="AK283" i="3"/>
  <c r="AL283" i="3"/>
  <c r="AM283" i="3"/>
  <c r="AN283" i="3"/>
  <c r="AO283" i="3"/>
  <c r="AP283" i="3"/>
  <c r="AQ283" i="3"/>
  <c r="AJ284" i="3"/>
  <c r="AK284" i="3"/>
  <c r="AL284" i="3"/>
  <c r="AM284" i="3"/>
  <c r="AN284" i="3"/>
  <c r="AO284" i="3"/>
  <c r="AP284" i="3"/>
  <c r="AQ284" i="3"/>
  <c r="AJ285" i="3"/>
  <c r="AK285" i="3"/>
  <c r="AL285" i="3"/>
  <c r="AM285" i="3"/>
  <c r="AN285" i="3"/>
  <c r="AO285" i="3"/>
  <c r="AP285" i="3"/>
  <c r="AQ285" i="3"/>
  <c r="AJ286" i="3"/>
  <c r="AK286" i="3"/>
  <c r="AL286" i="3"/>
  <c r="AM286" i="3"/>
  <c r="AN286" i="3"/>
  <c r="AO286" i="3"/>
  <c r="AP286" i="3"/>
  <c r="AQ286" i="3"/>
  <c r="AJ287" i="3"/>
  <c r="AK287" i="3"/>
  <c r="AL287" i="3"/>
  <c r="AM287" i="3"/>
  <c r="AN287" i="3"/>
  <c r="AO287" i="3"/>
  <c r="AP287" i="3"/>
  <c r="AQ287" i="3"/>
  <c r="AJ288" i="3"/>
  <c r="AK288" i="3"/>
  <c r="AL288" i="3"/>
  <c r="AN288" i="3"/>
  <c r="AO288" i="3"/>
  <c r="AP288" i="3"/>
  <c r="AQ288" i="3"/>
  <c r="AJ289" i="3"/>
  <c r="AK289" i="3"/>
  <c r="AL289" i="3"/>
  <c r="AM289" i="3"/>
  <c r="AN289" i="3"/>
  <c r="AO289" i="3"/>
  <c r="AP289" i="3"/>
  <c r="AQ289" i="3"/>
  <c r="AJ290" i="3"/>
  <c r="AK290" i="3"/>
  <c r="AL290" i="3"/>
  <c r="AM290" i="3"/>
  <c r="AN290" i="3"/>
  <c r="AO290" i="3"/>
  <c r="AP290" i="3"/>
  <c r="AQ290" i="3"/>
  <c r="AK291" i="3"/>
  <c r="AL291" i="3"/>
  <c r="AM291" i="3"/>
  <c r="AN291" i="3"/>
  <c r="AO291" i="3"/>
  <c r="AP291" i="3"/>
  <c r="AQ291" i="3"/>
  <c r="AJ292" i="3"/>
  <c r="AK292" i="3"/>
  <c r="AL292" i="3"/>
  <c r="AM292" i="3"/>
  <c r="AN292" i="3"/>
  <c r="AO292" i="3"/>
  <c r="AP292" i="3"/>
  <c r="AQ292" i="3"/>
  <c r="AJ293" i="3"/>
  <c r="AK293" i="3"/>
  <c r="AL293" i="3"/>
  <c r="AM293" i="3"/>
  <c r="AN293" i="3"/>
  <c r="AO293" i="3"/>
  <c r="AP293" i="3"/>
  <c r="AQ293" i="3"/>
  <c r="AJ294" i="3"/>
  <c r="AK294" i="3"/>
  <c r="AL294" i="3"/>
  <c r="AM294" i="3"/>
  <c r="AN294" i="3"/>
  <c r="AO294" i="3"/>
  <c r="AP294" i="3"/>
  <c r="AQ294" i="3"/>
  <c r="AJ295" i="3"/>
  <c r="AK295" i="3"/>
  <c r="AL295" i="3"/>
  <c r="AM295" i="3"/>
  <c r="AN295" i="3"/>
  <c r="AO295" i="3"/>
  <c r="AP295" i="3"/>
  <c r="AQ295" i="3"/>
  <c r="AJ296" i="3"/>
  <c r="AK296" i="3"/>
  <c r="AL296" i="3"/>
  <c r="AM296" i="3"/>
  <c r="AN296" i="3"/>
  <c r="AO296" i="3"/>
  <c r="AP296" i="3"/>
  <c r="AQ296" i="3"/>
  <c r="AJ297" i="3"/>
  <c r="AK297" i="3"/>
  <c r="AL297" i="3"/>
  <c r="AM297" i="3"/>
  <c r="AN297" i="3"/>
  <c r="AO297" i="3"/>
  <c r="AP297" i="3"/>
  <c r="AQ297" i="3"/>
  <c r="AK298" i="3"/>
  <c r="AL298" i="3"/>
  <c r="AM298" i="3"/>
  <c r="AN298" i="3"/>
  <c r="AO298" i="3"/>
  <c r="AP298" i="3"/>
  <c r="AQ298" i="3"/>
  <c r="AK299" i="3"/>
  <c r="AL299" i="3"/>
  <c r="AM299" i="3"/>
  <c r="AN299" i="3"/>
  <c r="AO299" i="3"/>
  <c r="AP299" i="3"/>
  <c r="AQ299" i="3"/>
  <c r="AJ300" i="3"/>
  <c r="AK300" i="3"/>
  <c r="AL300" i="3"/>
  <c r="AM300" i="3"/>
  <c r="AN300" i="3"/>
  <c r="AO300" i="3"/>
  <c r="AP300" i="3"/>
  <c r="AQ300" i="3"/>
  <c r="AJ301" i="3"/>
  <c r="AK301" i="3"/>
  <c r="AL301" i="3"/>
  <c r="AM301" i="3"/>
  <c r="AN301" i="3"/>
  <c r="AO301" i="3"/>
  <c r="AP301" i="3"/>
  <c r="AQ301" i="3"/>
  <c r="AJ302" i="3"/>
  <c r="AK302" i="3"/>
  <c r="AL302" i="3"/>
  <c r="AM302" i="3"/>
  <c r="AN302" i="3"/>
  <c r="AO302" i="3"/>
  <c r="AP302" i="3"/>
  <c r="AQ302" i="3"/>
  <c r="AJ303" i="3"/>
  <c r="AK303" i="3"/>
  <c r="AL303" i="3"/>
  <c r="AM303" i="3"/>
  <c r="AN303" i="3"/>
  <c r="AO303" i="3"/>
  <c r="AP303" i="3"/>
  <c r="AQ303" i="3"/>
  <c r="AJ304" i="3"/>
  <c r="AK304" i="3"/>
  <c r="AL304" i="3"/>
  <c r="AM304" i="3"/>
  <c r="AN304" i="3"/>
  <c r="AO304" i="3"/>
  <c r="AP304" i="3"/>
  <c r="AQ304" i="3"/>
  <c r="AL305" i="3"/>
  <c r="AM305" i="3"/>
  <c r="AN305" i="3"/>
  <c r="AO305" i="3"/>
  <c r="AP305" i="3"/>
  <c r="AQ305" i="3"/>
  <c r="AJ306" i="3"/>
  <c r="AK306" i="3"/>
  <c r="AL306" i="3"/>
  <c r="AM306" i="3"/>
  <c r="AN306" i="3"/>
  <c r="AO306" i="3"/>
  <c r="AP306" i="3"/>
  <c r="AQ306" i="3"/>
  <c r="AK307" i="3"/>
  <c r="AL307" i="3"/>
  <c r="AM307" i="3"/>
  <c r="AN307" i="3"/>
  <c r="AO307" i="3"/>
  <c r="AP307" i="3"/>
  <c r="AQ307" i="3"/>
  <c r="AK308" i="3"/>
  <c r="AM308" i="3"/>
  <c r="AN308" i="3"/>
  <c r="AO308" i="3"/>
  <c r="AP308" i="3"/>
  <c r="AQ308" i="3"/>
  <c r="AL309" i="3"/>
  <c r="AM309" i="3"/>
  <c r="AN309" i="3"/>
  <c r="AO309" i="3"/>
  <c r="AP309" i="3"/>
  <c r="AQ309" i="3"/>
  <c r="AJ310" i="3"/>
  <c r="AK310" i="3"/>
  <c r="AL310" i="3"/>
  <c r="AM310" i="3"/>
  <c r="AN310" i="3"/>
  <c r="AO310" i="3"/>
  <c r="AP310" i="3"/>
  <c r="AQ310" i="3"/>
  <c r="AJ311" i="3"/>
  <c r="AK311" i="3"/>
  <c r="AL311" i="3"/>
  <c r="AM311" i="3"/>
  <c r="AN311" i="3"/>
  <c r="AO311" i="3"/>
  <c r="AP311" i="3"/>
  <c r="AQ311" i="3"/>
  <c r="AJ312" i="3"/>
  <c r="AK312" i="3"/>
  <c r="AL312" i="3"/>
  <c r="AM312" i="3"/>
  <c r="AN312" i="3"/>
  <c r="AO312" i="3"/>
  <c r="AP312" i="3"/>
  <c r="AQ312" i="3"/>
  <c r="AJ313" i="3"/>
  <c r="AK313" i="3"/>
  <c r="AM313" i="3"/>
  <c r="AN313" i="3"/>
  <c r="AO313" i="3"/>
  <c r="AP313" i="3"/>
  <c r="AQ313" i="3"/>
  <c r="AJ314" i="3"/>
  <c r="AK314" i="3"/>
  <c r="AL314" i="3"/>
  <c r="AM314" i="3"/>
  <c r="AO314" i="3"/>
  <c r="AQ314" i="3"/>
  <c r="AJ315" i="3"/>
  <c r="AK315" i="3"/>
  <c r="AL315" i="3"/>
  <c r="AM315" i="3"/>
  <c r="AN315" i="3"/>
  <c r="AO315" i="3"/>
  <c r="AP315" i="3"/>
  <c r="AQ315" i="3"/>
  <c r="AJ316" i="3"/>
  <c r="AK316" i="3"/>
  <c r="AL316" i="3"/>
  <c r="AM316" i="3"/>
  <c r="AN316" i="3"/>
  <c r="AO316" i="3"/>
  <c r="AP316" i="3"/>
  <c r="AQ316" i="3"/>
  <c r="AK317" i="3"/>
  <c r="AL317" i="3"/>
  <c r="AM317" i="3"/>
  <c r="AN317" i="3"/>
  <c r="AO317" i="3"/>
  <c r="AP317" i="3"/>
  <c r="AQ317" i="3"/>
  <c r="AJ318" i="3"/>
  <c r="AK318" i="3"/>
  <c r="AL318" i="3"/>
  <c r="AM318" i="3"/>
  <c r="AN318" i="3"/>
  <c r="AO318" i="3"/>
  <c r="AP318" i="3"/>
  <c r="AQ318" i="3"/>
  <c r="AK319" i="3"/>
  <c r="AL319" i="3"/>
  <c r="AM319" i="3"/>
  <c r="AN319" i="3"/>
  <c r="AO319" i="3"/>
  <c r="AP319" i="3"/>
  <c r="AQ319" i="3"/>
  <c r="AK320" i="3"/>
  <c r="AL320" i="3"/>
  <c r="AM320" i="3"/>
  <c r="AN320" i="3"/>
  <c r="AO320" i="3"/>
  <c r="AP320" i="3"/>
  <c r="AQ320" i="3"/>
  <c r="AJ321" i="3"/>
  <c r="AK321" i="3"/>
  <c r="AL321" i="3"/>
  <c r="AM321" i="3"/>
  <c r="AN321" i="3"/>
  <c r="AO321" i="3"/>
  <c r="AP321" i="3"/>
  <c r="AQ321" i="3"/>
  <c r="AJ322" i="3"/>
  <c r="AK322" i="3"/>
  <c r="AL322" i="3"/>
  <c r="AN322" i="3"/>
  <c r="AO322" i="3"/>
  <c r="AP322" i="3"/>
  <c r="AQ322" i="3"/>
  <c r="AJ323" i="3"/>
  <c r="AK323" i="3"/>
  <c r="AL323" i="3"/>
  <c r="AM323" i="3"/>
  <c r="AN323" i="3"/>
  <c r="AO323" i="3"/>
  <c r="AP323" i="3"/>
  <c r="AQ323" i="3"/>
  <c r="AJ324" i="3"/>
  <c r="AK324" i="3"/>
  <c r="AL324" i="3"/>
  <c r="AM324" i="3"/>
  <c r="AN324" i="3"/>
  <c r="AO324" i="3"/>
  <c r="AP324" i="3"/>
  <c r="AQ324" i="3"/>
  <c r="AJ325" i="3"/>
  <c r="AL325" i="3"/>
  <c r="AM325" i="3"/>
  <c r="AN325" i="3"/>
  <c r="AO325" i="3"/>
  <c r="AP325" i="3"/>
  <c r="AQ325" i="3"/>
  <c r="AJ326" i="3"/>
  <c r="AL326" i="3"/>
  <c r="AM326" i="3"/>
  <c r="AN326" i="3"/>
  <c r="AO326" i="3"/>
  <c r="AP326" i="3"/>
  <c r="AQ326" i="3"/>
  <c r="AJ327" i="3"/>
  <c r="AL327" i="3"/>
  <c r="AM327" i="3"/>
  <c r="AN327" i="3"/>
  <c r="AO327" i="3"/>
  <c r="AP327" i="3"/>
  <c r="AQ327" i="3"/>
  <c r="AJ328" i="3"/>
  <c r="AK328" i="3"/>
  <c r="AM328" i="3"/>
  <c r="AN328" i="3"/>
  <c r="AO328" i="3"/>
  <c r="AP328" i="3"/>
  <c r="AQ328" i="3"/>
  <c r="AK329" i="3"/>
  <c r="AL329" i="3"/>
  <c r="AM329" i="3"/>
  <c r="AN329" i="3"/>
  <c r="AO329" i="3"/>
  <c r="AP329" i="3"/>
  <c r="AQ329" i="3"/>
  <c r="AK330" i="3"/>
  <c r="AM330" i="3"/>
  <c r="AN330" i="3"/>
  <c r="AO330" i="3"/>
  <c r="AP330" i="3"/>
  <c r="AQ330" i="3"/>
  <c r="AJ331" i="3"/>
  <c r="AK331" i="3"/>
  <c r="AL331" i="3"/>
  <c r="AM331" i="3"/>
  <c r="AN331" i="3"/>
  <c r="AO331" i="3"/>
  <c r="AP331" i="3"/>
  <c r="AQ331" i="3"/>
  <c r="AL332" i="3"/>
  <c r="AM332" i="3"/>
  <c r="AN332" i="3"/>
  <c r="AO332" i="3"/>
  <c r="AP332" i="3"/>
  <c r="AQ332" i="3"/>
  <c r="AJ333" i="3"/>
  <c r="AK333" i="3"/>
  <c r="AL333" i="3"/>
  <c r="AM333" i="3"/>
  <c r="AN333" i="3"/>
  <c r="AO333" i="3"/>
  <c r="AP333" i="3"/>
  <c r="AQ333" i="3"/>
  <c r="AJ334" i="3"/>
  <c r="AK334" i="3"/>
  <c r="AL334" i="3"/>
  <c r="AM334" i="3"/>
  <c r="AN334" i="3"/>
  <c r="AO334" i="3"/>
  <c r="AP334" i="3"/>
  <c r="AQ334" i="3"/>
  <c r="AL335" i="3"/>
  <c r="AM335" i="3"/>
  <c r="AN335" i="3"/>
  <c r="AO335" i="3"/>
  <c r="AP335" i="3"/>
  <c r="AQ335" i="3"/>
  <c r="AL336" i="3"/>
  <c r="AM336" i="3"/>
  <c r="AN336" i="3"/>
  <c r="AO336" i="3"/>
  <c r="AP336" i="3"/>
  <c r="AQ336" i="3"/>
  <c r="AJ337" i="3"/>
  <c r="AK337" i="3"/>
  <c r="AL337" i="3"/>
  <c r="AM337" i="3"/>
  <c r="AN337" i="3"/>
  <c r="AO337" i="3"/>
  <c r="AP337" i="3"/>
  <c r="AQ337" i="3"/>
  <c r="AJ338" i="3"/>
  <c r="AK338" i="3"/>
  <c r="AL338" i="3"/>
  <c r="AM338" i="3"/>
  <c r="AN338" i="3"/>
  <c r="AO338" i="3"/>
  <c r="AP338" i="3"/>
  <c r="AQ338" i="3"/>
  <c r="AJ339" i="3"/>
  <c r="AK339" i="3"/>
  <c r="AM339" i="3"/>
  <c r="AN339" i="3"/>
  <c r="AO339" i="3"/>
  <c r="AP339" i="3"/>
  <c r="AQ339" i="3"/>
  <c r="AK340" i="3"/>
  <c r="AL340" i="3"/>
  <c r="AM340" i="3"/>
  <c r="AN340" i="3"/>
  <c r="AO340" i="3"/>
  <c r="AP340" i="3"/>
  <c r="AQ340" i="3"/>
  <c r="AJ341" i="3"/>
  <c r="AL341" i="3"/>
  <c r="AM341" i="3"/>
  <c r="AN341" i="3"/>
  <c r="AO341" i="3"/>
  <c r="AP341" i="3"/>
  <c r="AQ341" i="3"/>
  <c r="AJ342" i="3"/>
  <c r="AL342" i="3"/>
  <c r="AM342" i="3"/>
  <c r="AN342" i="3"/>
  <c r="AO342" i="3"/>
  <c r="AP342" i="3"/>
  <c r="AQ342" i="3"/>
  <c r="AL343" i="3"/>
  <c r="AM343" i="3"/>
  <c r="AN343" i="3"/>
  <c r="AO343" i="3"/>
  <c r="AP343" i="3"/>
  <c r="AQ343" i="3"/>
  <c r="AJ344" i="3"/>
  <c r="AK344" i="3"/>
  <c r="AM344" i="3"/>
  <c r="AN344" i="3"/>
  <c r="AO344" i="3"/>
  <c r="AP344" i="3"/>
  <c r="AQ344" i="3"/>
  <c r="AJ345" i="3"/>
  <c r="AK345" i="3"/>
  <c r="AL345" i="3"/>
  <c r="AM345" i="3"/>
  <c r="AN345" i="3"/>
  <c r="AO345" i="3"/>
  <c r="AP345" i="3"/>
  <c r="AQ345" i="3"/>
  <c r="AJ346" i="3"/>
  <c r="AK346" i="3"/>
  <c r="AL346" i="3"/>
  <c r="AM346" i="3"/>
  <c r="AN346" i="3"/>
  <c r="AO346" i="3"/>
  <c r="AP346" i="3"/>
  <c r="AQ346" i="3"/>
  <c r="AJ347" i="3"/>
  <c r="AK347" i="3"/>
  <c r="AL347" i="3"/>
  <c r="AM347" i="3"/>
  <c r="AN347" i="3"/>
  <c r="AO347" i="3"/>
  <c r="AP347" i="3"/>
  <c r="AQ347" i="3"/>
  <c r="AJ348" i="3"/>
  <c r="AL348" i="3"/>
  <c r="AM348" i="3"/>
  <c r="AN348" i="3"/>
  <c r="AO348" i="3"/>
  <c r="AP348" i="3"/>
  <c r="AQ348" i="3"/>
  <c r="AJ349" i="3"/>
  <c r="AL349" i="3"/>
  <c r="AM349" i="3"/>
  <c r="AN349" i="3"/>
  <c r="AO349" i="3"/>
  <c r="AP349" i="3"/>
  <c r="AQ349" i="3"/>
  <c r="AJ350" i="3"/>
  <c r="AK350" i="3"/>
  <c r="AL350" i="3"/>
  <c r="AM350" i="3"/>
  <c r="AN350" i="3"/>
  <c r="AO350" i="3"/>
  <c r="AP350" i="3"/>
  <c r="AQ350" i="3"/>
  <c r="AJ351" i="3"/>
  <c r="AL351" i="3"/>
  <c r="AM351" i="3"/>
  <c r="AN351" i="3"/>
  <c r="AO351" i="3"/>
  <c r="AP351" i="3"/>
  <c r="AQ351" i="3"/>
  <c r="AJ352" i="3"/>
  <c r="AK352" i="3"/>
  <c r="AL352" i="3"/>
  <c r="AM352" i="3"/>
  <c r="AN352" i="3"/>
  <c r="AO352" i="3"/>
  <c r="AP352" i="3"/>
  <c r="AQ352" i="3"/>
  <c r="AJ353" i="3"/>
  <c r="AK353" i="3"/>
  <c r="AL353" i="3"/>
  <c r="AM353" i="3"/>
  <c r="AN353" i="3"/>
  <c r="AO353" i="3"/>
  <c r="AP353" i="3"/>
  <c r="AQ353" i="3"/>
  <c r="AJ354" i="3"/>
  <c r="AK354" i="3"/>
  <c r="AL354" i="3"/>
  <c r="AM354" i="3"/>
  <c r="AN354" i="3"/>
  <c r="AO354" i="3"/>
  <c r="AP354" i="3"/>
  <c r="AQ354" i="3"/>
  <c r="AM355" i="3"/>
  <c r="AN355" i="3"/>
  <c r="AO355" i="3"/>
  <c r="AP355" i="3"/>
  <c r="AQ355" i="3"/>
  <c r="AJ356" i="3"/>
  <c r="AL356" i="3"/>
  <c r="AM356" i="3"/>
  <c r="AN356" i="3"/>
  <c r="AO356" i="3"/>
  <c r="AP356" i="3"/>
  <c r="AQ356" i="3"/>
  <c r="AJ357" i="3"/>
  <c r="AK357" i="3"/>
  <c r="AL357" i="3"/>
  <c r="AM357" i="3"/>
  <c r="AN357" i="3"/>
  <c r="AO357" i="3"/>
  <c r="AP357" i="3"/>
  <c r="AQ357" i="3"/>
  <c r="AJ358" i="3"/>
  <c r="AL358" i="3"/>
  <c r="AM358" i="3"/>
  <c r="AN358" i="3"/>
  <c r="AO358" i="3"/>
  <c r="AP358" i="3"/>
  <c r="AQ358" i="3"/>
  <c r="AK359" i="3"/>
  <c r="AL359" i="3"/>
  <c r="AM359" i="3"/>
  <c r="AN359" i="3"/>
  <c r="AO359" i="3"/>
  <c r="AP359" i="3"/>
  <c r="AQ359" i="3"/>
  <c r="AK360" i="3"/>
  <c r="AL360" i="3"/>
  <c r="AM360" i="3"/>
  <c r="AN360" i="3"/>
  <c r="AO360" i="3"/>
  <c r="AP360" i="3"/>
  <c r="AQ360" i="3"/>
  <c r="AM361" i="3"/>
  <c r="AN361" i="3"/>
  <c r="AO361" i="3"/>
  <c r="AP361" i="3"/>
  <c r="AQ361" i="3"/>
  <c r="AJ362" i="3"/>
  <c r="AL362" i="3"/>
  <c r="AM362" i="3"/>
  <c r="AN362" i="3"/>
  <c r="AO362" i="3"/>
  <c r="AP362" i="3"/>
  <c r="AQ362" i="3"/>
  <c r="AJ363" i="3"/>
  <c r="AL363" i="3"/>
  <c r="AM363" i="3"/>
  <c r="AN363" i="3"/>
  <c r="AO363" i="3"/>
  <c r="AP363" i="3"/>
  <c r="AQ363" i="3"/>
  <c r="AJ364" i="3"/>
  <c r="AL364" i="3"/>
  <c r="AM364" i="3"/>
  <c r="AN364" i="3"/>
  <c r="AO364" i="3"/>
  <c r="AP364" i="3"/>
  <c r="AQ364" i="3"/>
  <c r="AJ365" i="3"/>
  <c r="AK365" i="3"/>
  <c r="AL365" i="3"/>
  <c r="AM365" i="3"/>
  <c r="AN365" i="3"/>
  <c r="AO365" i="3"/>
  <c r="AP365" i="3"/>
  <c r="AQ365" i="3"/>
  <c r="AJ366" i="3"/>
  <c r="AK366" i="3"/>
  <c r="AL366" i="3"/>
  <c r="AM366" i="3"/>
  <c r="AN366" i="3"/>
  <c r="AO366" i="3"/>
  <c r="AP366" i="3"/>
  <c r="AQ366" i="3"/>
  <c r="AJ367" i="3"/>
  <c r="AK367" i="3"/>
  <c r="AL367" i="3"/>
  <c r="AM367" i="3"/>
  <c r="AN367" i="3"/>
  <c r="AO367" i="3"/>
  <c r="AP367" i="3"/>
  <c r="AQ367" i="3"/>
  <c r="AJ368" i="3"/>
  <c r="AK368" i="3"/>
  <c r="AL368" i="3"/>
  <c r="AM368" i="3"/>
  <c r="AN368" i="3"/>
  <c r="AO368" i="3"/>
  <c r="AP368" i="3"/>
  <c r="AQ368" i="3"/>
  <c r="AJ369" i="3"/>
  <c r="AK369" i="3"/>
  <c r="AL369" i="3"/>
  <c r="AM369" i="3"/>
  <c r="AN369" i="3"/>
  <c r="AO369" i="3"/>
  <c r="AP369" i="3"/>
  <c r="AQ369" i="3"/>
  <c r="AJ370" i="3"/>
  <c r="AK370" i="3"/>
  <c r="AM370" i="3"/>
  <c r="AN370" i="3"/>
  <c r="AO370" i="3"/>
  <c r="AP370" i="3"/>
  <c r="AQ370" i="3"/>
  <c r="AJ371" i="3"/>
  <c r="AK371" i="3"/>
  <c r="AL371" i="3"/>
  <c r="AM371" i="3"/>
  <c r="AN371" i="3"/>
  <c r="AO371" i="3"/>
  <c r="AP371" i="3"/>
  <c r="AQ371" i="3"/>
  <c r="AJ372" i="3"/>
  <c r="AK372" i="3"/>
  <c r="AL372" i="3"/>
  <c r="AM372" i="3"/>
  <c r="AN372" i="3"/>
  <c r="AO372" i="3"/>
  <c r="AP372" i="3"/>
  <c r="AQ372" i="3"/>
  <c r="AJ373" i="3"/>
  <c r="AK373" i="3"/>
  <c r="AL373" i="3"/>
  <c r="AM373" i="3"/>
  <c r="AN373" i="3"/>
  <c r="AO373" i="3"/>
  <c r="AP373" i="3"/>
  <c r="AQ373" i="3"/>
  <c r="AJ374" i="3"/>
  <c r="AK374" i="3"/>
  <c r="AL374" i="3"/>
  <c r="AN374" i="3"/>
  <c r="AO374" i="3"/>
  <c r="AP374" i="3"/>
  <c r="AQ374" i="3"/>
  <c r="AJ375" i="3"/>
  <c r="AK375" i="3"/>
  <c r="AL375" i="3"/>
  <c r="AM375" i="3"/>
  <c r="AN375" i="3"/>
  <c r="AO375" i="3"/>
  <c r="AP375" i="3"/>
  <c r="AQ375" i="3"/>
  <c r="AJ376" i="3"/>
  <c r="AK376" i="3"/>
  <c r="AL376" i="3"/>
  <c r="AM376" i="3"/>
  <c r="AN376" i="3"/>
  <c r="AO376" i="3"/>
  <c r="AP376" i="3"/>
  <c r="AQ376" i="3"/>
  <c r="AJ377" i="3"/>
  <c r="AL377" i="3"/>
  <c r="AM377" i="3"/>
  <c r="AN377" i="3"/>
  <c r="AO377" i="3"/>
  <c r="AP377" i="3"/>
  <c r="AQ377" i="3"/>
  <c r="AJ378" i="3"/>
  <c r="AK378" i="3"/>
  <c r="AM378" i="3"/>
  <c r="AN378" i="3"/>
  <c r="AO378" i="3"/>
  <c r="AP378" i="3"/>
  <c r="AQ378" i="3"/>
  <c r="AJ379" i="3"/>
  <c r="AK379" i="3"/>
  <c r="AL379" i="3"/>
  <c r="AM379" i="3"/>
  <c r="AN379" i="3"/>
  <c r="AO379" i="3"/>
  <c r="AP379" i="3"/>
  <c r="AQ379" i="3"/>
  <c r="AJ380" i="3"/>
  <c r="AK380" i="3"/>
  <c r="AL380" i="3"/>
  <c r="AN380" i="3"/>
  <c r="AO380" i="3"/>
  <c r="AP380" i="3"/>
  <c r="AQ380" i="3"/>
  <c r="AJ381" i="3"/>
  <c r="AL381" i="3"/>
  <c r="AM381" i="3"/>
  <c r="AN381" i="3"/>
  <c r="AO381" i="3"/>
  <c r="AP381" i="3"/>
  <c r="AQ381" i="3"/>
  <c r="AJ382" i="3"/>
  <c r="AL382" i="3"/>
  <c r="AM382" i="3"/>
  <c r="AN382" i="3"/>
  <c r="AO382" i="3"/>
  <c r="AQ382" i="3"/>
  <c r="AJ383" i="3"/>
  <c r="AL383" i="3"/>
  <c r="AN383" i="3"/>
  <c r="AO383" i="3"/>
  <c r="AP383" i="3"/>
  <c r="AQ383" i="3"/>
  <c r="AJ384" i="3"/>
  <c r="AK384" i="3"/>
  <c r="AL384" i="3"/>
  <c r="AM384" i="3"/>
  <c r="AN384" i="3"/>
  <c r="AO384" i="3"/>
  <c r="AP384" i="3"/>
  <c r="AQ384" i="3"/>
  <c r="AK385" i="3"/>
  <c r="AL385" i="3"/>
  <c r="AM385" i="3"/>
  <c r="AN385" i="3"/>
  <c r="AO385" i="3"/>
  <c r="AP385" i="3"/>
  <c r="AQ385" i="3"/>
  <c r="AJ386" i="3"/>
  <c r="AM386" i="3"/>
  <c r="AN386" i="3"/>
  <c r="AO386" i="3"/>
  <c r="AP386" i="3"/>
  <c r="AQ386" i="3"/>
  <c r="AJ387" i="3"/>
  <c r="AK387" i="3"/>
  <c r="AL387" i="3"/>
  <c r="AM387" i="3"/>
  <c r="AN387" i="3"/>
  <c r="AO387" i="3"/>
  <c r="AP387" i="3"/>
  <c r="AQ387" i="3"/>
  <c r="AJ388" i="3"/>
  <c r="AK388" i="3"/>
  <c r="AL388" i="3"/>
  <c r="AN388" i="3"/>
  <c r="AO388" i="3"/>
  <c r="AP388" i="3"/>
  <c r="AQ388" i="3"/>
  <c r="AJ389" i="3"/>
  <c r="AK389" i="3"/>
  <c r="AL389" i="3"/>
  <c r="AM389" i="3"/>
  <c r="AN389" i="3"/>
  <c r="AO389" i="3"/>
  <c r="AP389" i="3"/>
  <c r="AQ389" i="3"/>
  <c r="AJ390" i="3"/>
  <c r="AK390" i="3"/>
  <c r="AL390" i="3"/>
  <c r="AM390" i="3"/>
  <c r="AN390" i="3"/>
  <c r="AO390" i="3"/>
  <c r="AP390" i="3"/>
  <c r="AQ390" i="3"/>
  <c r="AM391" i="3"/>
  <c r="AN391" i="3"/>
  <c r="AO391" i="3"/>
  <c r="AP391" i="3"/>
  <c r="AQ391" i="3"/>
  <c r="AJ392" i="3"/>
  <c r="AL392" i="3"/>
  <c r="AM392" i="3"/>
  <c r="AN392" i="3"/>
  <c r="AO392" i="3"/>
  <c r="AP392" i="3"/>
  <c r="AQ392" i="3"/>
  <c r="AK393" i="3"/>
  <c r="AL393" i="3"/>
  <c r="AM393" i="3"/>
  <c r="AN393" i="3"/>
  <c r="AO393" i="3"/>
  <c r="AP393" i="3"/>
  <c r="AQ393" i="3"/>
  <c r="AK394" i="3"/>
  <c r="AL394" i="3"/>
  <c r="AM394" i="3"/>
  <c r="AN394" i="3"/>
  <c r="AO394" i="3"/>
  <c r="AP394" i="3"/>
  <c r="AQ394" i="3"/>
  <c r="AK395" i="3"/>
  <c r="AL395" i="3"/>
  <c r="AM395" i="3"/>
  <c r="AN395" i="3"/>
  <c r="AO395" i="3"/>
  <c r="AP395" i="3"/>
  <c r="AQ395" i="3"/>
  <c r="AK396" i="3"/>
  <c r="AL396" i="3"/>
  <c r="AM396" i="3"/>
  <c r="AN396" i="3"/>
  <c r="AO396" i="3"/>
  <c r="AP396" i="3"/>
  <c r="AQ396" i="3"/>
  <c r="AK397" i="3"/>
  <c r="AM397" i="3"/>
  <c r="AN397" i="3"/>
  <c r="AO397" i="3"/>
  <c r="AP397" i="3"/>
  <c r="AQ397" i="3"/>
  <c r="AJ398" i="3"/>
  <c r="AK398" i="3"/>
  <c r="AL398" i="3"/>
  <c r="AM398" i="3"/>
  <c r="AN398" i="3"/>
  <c r="AO398" i="3"/>
  <c r="AP398" i="3"/>
  <c r="AQ398" i="3"/>
  <c r="AJ399" i="3"/>
  <c r="AL399" i="3"/>
  <c r="AM399" i="3"/>
  <c r="AN399" i="3"/>
  <c r="AO399" i="3"/>
  <c r="AP399" i="3"/>
  <c r="AQ399" i="3"/>
  <c r="AJ400" i="3"/>
  <c r="AK400" i="3"/>
  <c r="AL400" i="3"/>
  <c r="AM400" i="3"/>
  <c r="AN400" i="3"/>
  <c r="AO400" i="3"/>
  <c r="AP400" i="3"/>
  <c r="AQ400" i="3"/>
  <c r="AJ401" i="3"/>
  <c r="AK401" i="3"/>
  <c r="AM401" i="3"/>
  <c r="AN401" i="3"/>
  <c r="AO401" i="3"/>
  <c r="AP401" i="3"/>
  <c r="AQ401" i="3"/>
  <c r="AK402" i="3"/>
  <c r="AL402" i="3"/>
  <c r="AM402" i="3"/>
  <c r="AN402" i="3"/>
  <c r="AO402" i="3"/>
  <c r="AP402" i="3"/>
  <c r="AQ402" i="3"/>
  <c r="AJ403" i="3"/>
  <c r="AK403" i="3"/>
  <c r="AL403" i="3"/>
  <c r="AN403" i="3"/>
  <c r="AO403" i="3"/>
  <c r="AP403" i="3"/>
  <c r="AQ403" i="3"/>
  <c r="AJ404" i="3"/>
  <c r="AK404" i="3"/>
  <c r="AL404" i="3"/>
  <c r="AM404" i="3"/>
  <c r="AN404" i="3"/>
  <c r="AO404" i="3"/>
  <c r="AP404" i="3"/>
  <c r="AQ404" i="3"/>
  <c r="AN405" i="3"/>
  <c r="AP405" i="3"/>
  <c r="AQ405" i="3"/>
  <c r="AJ406" i="3"/>
  <c r="AK406" i="3"/>
  <c r="AL406" i="3"/>
  <c r="AM406" i="3"/>
  <c r="AN406" i="3"/>
  <c r="AO406" i="3"/>
  <c r="AP406" i="3"/>
  <c r="AQ406" i="3"/>
  <c r="AJ407" i="3"/>
  <c r="AK407" i="3"/>
  <c r="AM407" i="3"/>
  <c r="AN407" i="3"/>
  <c r="AO407" i="3"/>
  <c r="AP407" i="3"/>
  <c r="AQ407" i="3"/>
  <c r="AK408" i="3"/>
  <c r="AM408" i="3"/>
  <c r="AN408" i="3"/>
  <c r="AO408" i="3"/>
  <c r="AP408" i="3"/>
  <c r="AQ408" i="3"/>
  <c r="AJ410" i="3"/>
  <c r="AK410" i="3"/>
  <c r="AL410" i="3"/>
  <c r="AM410" i="3"/>
  <c r="AN410" i="3"/>
  <c r="AO410" i="3"/>
  <c r="AP410" i="3"/>
  <c r="AQ410" i="3"/>
  <c r="AJ411" i="3"/>
  <c r="AK411" i="3"/>
  <c r="AL411" i="3"/>
  <c r="AM411" i="3"/>
  <c r="AN411" i="3"/>
  <c r="AO411" i="3"/>
  <c r="AP411" i="3"/>
  <c r="AQ411" i="3"/>
  <c r="AJ412" i="3"/>
  <c r="AL412" i="3"/>
  <c r="AM412" i="3"/>
  <c r="AN412" i="3"/>
  <c r="AP412" i="3"/>
  <c r="AQ412" i="3"/>
  <c r="AJ413" i="3"/>
  <c r="AK413" i="3"/>
  <c r="AL413" i="3"/>
  <c r="AM413" i="3"/>
  <c r="AN413" i="3"/>
  <c r="AP413" i="3"/>
  <c r="AQ413" i="3"/>
  <c r="AJ414" i="3"/>
  <c r="AK414" i="3"/>
  <c r="AL414" i="3"/>
  <c r="AM414" i="3"/>
  <c r="AN414" i="3"/>
  <c r="AO414" i="3"/>
  <c r="AP414" i="3"/>
  <c r="AQ414" i="3"/>
  <c r="AJ415" i="3"/>
  <c r="AK415" i="3"/>
  <c r="AL415" i="3"/>
  <c r="AM415" i="3"/>
  <c r="AN415" i="3"/>
  <c r="AO415" i="3"/>
  <c r="AP415" i="3"/>
  <c r="AQ415" i="3"/>
  <c r="AJ416" i="3"/>
  <c r="AM416" i="3"/>
  <c r="AO416" i="3"/>
  <c r="AP416" i="3"/>
  <c r="AQ416" i="3"/>
  <c r="AK417" i="3"/>
  <c r="AL417" i="3"/>
  <c r="AN417" i="3"/>
  <c r="AO417" i="3"/>
  <c r="AP417" i="3"/>
  <c r="AQ417" i="3"/>
  <c r="AJ418" i="3"/>
  <c r="AL418" i="3"/>
  <c r="AN418" i="3"/>
  <c r="AQ418" i="3"/>
  <c r="AJ419" i="3"/>
  <c r="AK419" i="3"/>
  <c r="AL419" i="3"/>
  <c r="AM419" i="3"/>
  <c r="AN419" i="3"/>
  <c r="AO419" i="3"/>
  <c r="AP419" i="3"/>
  <c r="AQ419" i="3"/>
  <c r="AL420" i="3"/>
  <c r="AM420" i="3"/>
  <c r="AN420" i="3"/>
  <c r="AO420" i="3"/>
  <c r="AP420" i="3"/>
  <c r="AQ420" i="3"/>
  <c r="AJ421" i="3"/>
  <c r="AK421" i="3"/>
  <c r="AL421" i="3"/>
  <c r="AN421" i="3"/>
  <c r="AO421" i="3"/>
  <c r="AP421" i="3"/>
  <c r="AQ421" i="3"/>
  <c r="AK422" i="3"/>
  <c r="AL422" i="3"/>
  <c r="AM422" i="3"/>
  <c r="AN422" i="3"/>
  <c r="AO422" i="3"/>
  <c r="AP422" i="3"/>
  <c r="AQ422" i="3"/>
  <c r="AK423" i="3"/>
  <c r="AL423" i="3"/>
  <c r="AM423" i="3"/>
  <c r="AN423" i="3"/>
  <c r="AO423" i="3"/>
  <c r="AP423" i="3"/>
  <c r="AQ423" i="3"/>
  <c r="AJ424" i="3"/>
  <c r="AK424" i="3"/>
  <c r="AL424" i="3"/>
  <c r="AM424" i="3"/>
  <c r="AN424" i="3"/>
  <c r="AO424" i="3"/>
  <c r="AP424" i="3"/>
  <c r="AQ424" i="3"/>
  <c r="AK425" i="3"/>
  <c r="AL425" i="3"/>
  <c r="AM425" i="3"/>
  <c r="AN425" i="3"/>
  <c r="AO425" i="3"/>
  <c r="AP425" i="3"/>
  <c r="AQ425" i="3"/>
  <c r="AJ426" i="3"/>
  <c r="AK426" i="3"/>
  <c r="AL426" i="3"/>
  <c r="AM426" i="3"/>
  <c r="AN426" i="3"/>
  <c r="AO426" i="3"/>
  <c r="AP426" i="3"/>
  <c r="AQ426" i="3"/>
  <c r="AJ427" i="3"/>
  <c r="AK427" i="3"/>
  <c r="AL427" i="3"/>
  <c r="AM427" i="3"/>
  <c r="AN427" i="3"/>
  <c r="AO427" i="3"/>
  <c r="AP427" i="3"/>
  <c r="AQ427" i="3"/>
  <c r="AJ428" i="3"/>
  <c r="AK428" i="3"/>
  <c r="AM428" i="3"/>
  <c r="AN428" i="3"/>
  <c r="AO428" i="3"/>
  <c r="AP428" i="3"/>
  <c r="AQ428" i="3"/>
  <c r="AJ429" i="3"/>
  <c r="AK429" i="3"/>
  <c r="AL429" i="3"/>
  <c r="AM429" i="3"/>
  <c r="AN429" i="3"/>
  <c r="AO429" i="3"/>
  <c r="AP429" i="3"/>
  <c r="AQ429" i="3"/>
  <c r="AJ430" i="3"/>
  <c r="AK430" i="3"/>
  <c r="AL430" i="3"/>
  <c r="AM430" i="3"/>
  <c r="AN430" i="3"/>
  <c r="AO430" i="3"/>
  <c r="AP430" i="3"/>
  <c r="AQ430" i="3"/>
  <c r="AJ431" i="3"/>
  <c r="AK431" i="3"/>
  <c r="AL431" i="3"/>
  <c r="AM431" i="3"/>
  <c r="AN431" i="3"/>
  <c r="AO431" i="3"/>
  <c r="AP431" i="3"/>
  <c r="AQ431" i="3"/>
  <c r="AJ432" i="3"/>
  <c r="AK432" i="3"/>
  <c r="AL432" i="3"/>
  <c r="AM432" i="3"/>
  <c r="AN432" i="3"/>
  <c r="AO432" i="3"/>
  <c r="AP432" i="3"/>
  <c r="AQ432" i="3"/>
  <c r="AJ433" i="3"/>
  <c r="AK433" i="3"/>
  <c r="AL433" i="3"/>
  <c r="AM433" i="3"/>
  <c r="AN433" i="3"/>
  <c r="AO433" i="3"/>
  <c r="AP433" i="3"/>
  <c r="AQ433" i="3"/>
  <c r="AJ434" i="3"/>
  <c r="AL434" i="3"/>
  <c r="AM434" i="3"/>
  <c r="AN434" i="3"/>
  <c r="AO434" i="3"/>
  <c r="AP434" i="3"/>
  <c r="AQ434" i="3"/>
  <c r="AJ435" i="3"/>
  <c r="AL435" i="3"/>
  <c r="AM435" i="3"/>
  <c r="AN435" i="3"/>
  <c r="AO435" i="3"/>
  <c r="AP435" i="3"/>
  <c r="AQ435" i="3"/>
  <c r="AJ436" i="3"/>
  <c r="AK436" i="3"/>
  <c r="AL436" i="3"/>
  <c r="AM436" i="3"/>
  <c r="AN436" i="3"/>
  <c r="AO436" i="3"/>
  <c r="AP436" i="3"/>
  <c r="AQ436" i="3"/>
  <c r="AJ437" i="3"/>
  <c r="AL437" i="3"/>
  <c r="AM437" i="3"/>
  <c r="AN437" i="3"/>
  <c r="AO437" i="3"/>
  <c r="AP437" i="3"/>
  <c r="AQ437" i="3"/>
  <c r="AJ438" i="3"/>
  <c r="AK438" i="3"/>
  <c r="AL438" i="3"/>
  <c r="AM438" i="3"/>
  <c r="AN438" i="3"/>
  <c r="AO438" i="3"/>
  <c r="AP438" i="3"/>
  <c r="AQ438" i="3"/>
  <c r="AK439" i="3"/>
  <c r="AL439" i="3"/>
  <c r="AM439" i="3"/>
  <c r="AO439" i="3"/>
  <c r="AP439" i="3"/>
  <c r="AQ439" i="3"/>
  <c r="AK440" i="3"/>
  <c r="AL440" i="3"/>
  <c r="AM440" i="3"/>
  <c r="AN440" i="3"/>
  <c r="AO440" i="3"/>
  <c r="AP440" i="3"/>
  <c r="AQ440" i="3"/>
  <c r="AK441" i="3"/>
  <c r="AL441" i="3"/>
  <c r="AM441" i="3"/>
  <c r="AN441" i="3"/>
  <c r="AO441" i="3"/>
  <c r="AP441" i="3"/>
  <c r="AQ441" i="3"/>
  <c r="AJ442" i="3"/>
  <c r="AL442" i="3"/>
  <c r="AM442" i="3"/>
  <c r="AN442" i="3"/>
  <c r="AO442" i="3"/>
  <c r="AP442" i="3"/>
  <c r="AQ442" i="3"/>
  <c r="AK443" i="3"/>
  <c r="AM443" i="3"/>
  <c r="AN443" i="3"/>
  <c r="AO443" i="3"/>
  <c r="AP443" i="3"/>
  <c r="AQ443" i="3"/>
  <c r="AK444" i="3"/>
  <c r="AM444" i="3"/>
  <c r="AN444" i="3"/>
  <c r="AO444" i="3"/>
  <c r="AP444" i="3"/>
  <c r="AQ444" i="3"/>
  <c r="AJ445" i="3"/>
  <c r="AK445" i="3"/>
  <c r="AL445" i="3"/>
  <c r="AN445" i="3"/>
  <c r="AO445" i="3"/>
  <c r="AP445" i="3"/>
  <c r="AQ445" i="3"/>
  <c r="AJ446" i="3"/>
  <c r="AK446" i="3"/>
  <c r="AL446" i="3"/>
  <c r="AM446" i="3"/>
  <c r="AO446" i="3"/>
  <c r="AP446" i="3"/>
  <c r="AQ446" i="3"/>
  <c r="AK447" i="3"/>
  <c r="AL447" i="3"/>
  <c r="AM447" i="3"/>
  <c r="AN447" i="3"/>
  <c r="AO447" i="3"/>
  <c r="AP447" i="3"/>
  <c r="AQ447" i="3"/>
  <c r="AJ448" i="3"/>
  <c r="AK448" i="3"/>
  <c r="AL448" i="3"/>
  <c r="AN448" i="3"/>
  <c r="AO448" i="3"/>
  <c r="AP448" i="3"/>
  <c r="AQ448" i="3"/>
  <c r="AJ449" i="3"/>
  <c r="AL449" i="3"/>
  <c r="AM449" i="3"/>
  <c r="AN449" i="3"/>
  <c r="AO449" i="3"/>
  <c r="AP449" i="3"/>
  <c r="AQ449" i="3"/>
  <c r="AJ450" i="3"/>
  <c r="AK450" i="3"/>
  <c r="AM450" i="3"/>
  <c r="AN450" i="3"/>
  <c r="AP450" i="3"/>
  <c r="AQ450" i="3"/>
  <c r="AJ451" i="3"/>
  <c r="AK451" i="3"/>
  <c r="AL451" i="3"/>
  <c r="AM451" i="3"/>
  <c r="AN451" i="3"/>
  <c r="AO451" i="3"/>
  <c r="AP451" i="3"/>
  <c r="AQ451" i="3"/>
  <c r="AJ452" i="3"/>
  <c r="AK452" i="3"/>
  <c r="AL452" i="3"/>
  <c r="AM452" i="3"/>
  <c r="AN452" i="3"/>
  <c r="AO452" i="3"/>
  <c r="AP452" i="3"/>
  <c r="AQ452" i="3"/>
  <c r="AJ453" i="3"/>
  <c r="AK453" i="3"/>
  <c r="AM453" i="3"/>
  <c r="AN453" i="3"/>
  <c r="AO453" i="3"/>
  <c r="AP453" i="3"/>
  <c r="AQ453" i="3"/>
  <c r="AJ454" i="3"/>
  <c r="AK454" i="3"/>
  <c r="AL454" i="3"/>
  <c r="AM454" i="3"/>
  <c r="AN454" i="3"/>
  <c r="AO454" i="3"/>
  <c r="AP454" i="3"/>
  <c r="AQ454" i="3"/>
  <c r="AJ455" i="3"/>
  <c r="AL455" i="3"/>
  <c r="AM455" i="3"/>
  <c r="AN455" i="3"/>
  <c r="AO455" i="3"/>
  <c r="AP455" i="3"/>
  <c r="AQ455" i="3"/>
  <c r="AJ456" i="3"/>
  <c r="AM456" i="3"/>
  <c r="AN456" i="3"/>
  <c r="AO456" i="3"/>
  <c r="AP456" i="3"/>
  <c r="AQ456" i="3"/>
  <c r="AK457" i="3"/>
  <c r="AL457" i="3"/>
  <c r="AM457" i="3"/>
  <c r="AN457" i="3"/>
  <c r="AO457" i="3"/>
  <c r="AP457" i="3"/>
  <c r="AQ457" i="3"/>
  <c r="AJ458" i="3"/>
  <c r="AK458" i="3"/>
  <c r="AL458" i="3"/>
  <c r="AM458" i="3"/>
  <c r="AN458" i="3"/>
  <c r="AO458" i="3"/>
  <c r="AP458" i="3"/>
  <c r="AQ458" i="3"/>
  <c r="AJ459" i="3"/>
  <c r="AM459" i="3"/>
  <c r="AN459" i="3"/>
  <c r="AO459" i="3"/>
  <c r="AP459" i="3"/>
  <c r="AQ459" i="3"/>
  <c r="AJ460" i="3"/>
  <c r="AK460" i="3"/>
  <c r="AL460" i="3"/>
  <c r="AM460" i="3"/>
  <c r="AN460" i="3"/>
  <c r="AO460" i="3"/>
  <c r="AP460" i="3"/>
  <c r="AQ460" i="3"/>
  <c r="AJ461" i="3"/>
  <c r="AK461" i="3"/>
  <c r="AL461" i="3"/>
  <c r="AM461" i="3"/>
  <c r="AN461" i="3"/>
  <c r="AO461" i="3"/>
  <c r="AP461" i="3"/>
  <c r="AQ461" i="3"/>
  <c r="AJ462" i="3"/>
  <c r="AK462" i="3"/>
  <c r="AL462" i="3"/>
  <c r="AM462" i="3"/>
  <c r="AN462" i="3"/>
  <c r="AO462" i="3"/>
  <c r="AP462" i="3"/>
  <c r="AQ462" i="3"/>
  <c r="AJ463" i="3"/>
  <c r="AK463" i="3"/>
  <c r="AM463" i="3"/>
  <c r="AN463" i="3"/>
  <c r="AO463" i="3"/>
  <c r="AP463" i="3"/>
  <c r="AQ463" i="3"/>
  <c r="AL464" i="3"/>
  <c r="AM464" i="3"/>
  <c r="AN464" i="3"/>
  <c r="AO464" i="3"/>
  <c r="AP464" i="3"/>
  <c r="AQ464" i="3"/>
  <c r="AK465" i="3"/>
  <c r="AL465" i="3"/>
  <c r="AM465" i="3"/>
  <c r="AN465" i="3"/>
  <c r="AO465" i="3"/>
  <c r="AP465" i="3"/>
  <c r="AQ465" i="3"/>
  <c r="AK466" i="3"/>
  <c r="AL466" i="3"/>
  <c r="AM466" i="3"/>
  <c r="AN466" i="3"/>
  <c r="AO466" i="3"/>
  <c r="AP466" i="3"/>
  <c r="AQ466" i="3"/>
  <c r="AK467" i="3"/>
  <c r="AM467" i="3"/>
  <c r="AN467" i="3"/>
  <c r="AO467" i="3"/>
  <c r="AP467" i="3"/>
  <c r="AQ467" i="3"/>
  <c r="AK468" i="3"/>
  <c r="AL468" i="3"/>
  <c r="AM468" i="3"/>
  <c r="AN468" i="3"/>
  <c r="AO468" i="3"/>
  <c r="AP468" i="3"/>
  <c r="AQ468" i="3"/>
  <c r="AJ469" i="3"/>
  <c r="AK469" i="3"/>
  <c r="AM469" i="3"/>
  <c r="AN469" i="3"/>
  <c r="AO469" i="3"/>
  <c r="AP469" i="3"/>
  <c r="AQ469" i="3"/>
  <c r="AJ470" i="3"/>
  <c r="AK470" i="3"/>
  <c r="AM470" i="3"/>
  <c r="AN470" i="3"/>
  <c r="AO470" i="3"/>
  <c r="AP470" i="3"/>
  <c r="AQ470" i="3"/>
  <c r="AJ471" i="3"/>
  <c r="AK471" i="3"/>
  <c r="AM471" i="3"/>
  <c r="AN471" i="3"/>
  <c r="AO471" i="3"/>
  <c r="AP471" i="3"/>
  <c r="AQ471" i="3"/>
  <c r="AJ472" i="3"/>
  <c r="AK472" i="3"/>
  <c r="AL472" i="3"/>
  <c r="AM472" i="3"/>
  <c r="AN472" i="3"/>
  <c r="AO472" i="3"/>
  <c r="AP472" i="3"/>
  <c r="AQ472" i="3"/>
  <c r="AJ473" i="3"/>
  <c r="AM473" i="3"/>
  <c r="AN473" i="3"/>
  <c r="AO473" i="3"/>
  <c r="AP473" i="3"/>
  <c r="AQ473" i="3"/>
  <c r="AJ474" i="3"/>
  <c r="AM474" i="3"/>
  <c r="AN474" i="3"/>
  <c r="AO474" i="3"/>
  <c r="AP474" i="3"/>
  <c r="AQ474" i="3"/>
  <c r="AK475" i="3"/>
  <c r="AL475" i="3"/>
  <c r="AM475" i="3"/>
  <c r="AN475" i="3"/>
  <c r="AO475" i="3"/>
  <c r="AP475" i="3"/>
  <c r="AQ475" i="3"/>
  <c r="AJ476" i="3"/>
  <c r="AM476" i="3"/>
  <c r="AN476" i="3"/>
  <c r="AO476" i="3"/>
  <c r="AP476" i="3"/>
  <c r="AQ476" i="3"/>
  <c r="AJ477" i="3"/>
  <c r="AK477" i="3"/>
  <c r="AN477" i="3"/>
  <c r="AO477" i="3"/>
  <c r="AP477" i="3"/>
  <c r="AQ477" i="3"/>
  <c r="AJ478" i="3"/>
  <c r="AK478" i="3"/>
  <c r="AL478" i="3"/>
  <c r="AM478" i="3"/>
  <c r="AN478" i="3"/>
  <c r="AO478" i="3"/>
  <c r="AP478" i="3"/>
  <c r="AQ478" i="3"/>
  <c r="AM479" i="3"/>
  <c r="AN479" i="3"/>
  <c r="AO479" i="3"/>
  <c r="AP479" i="3"/>
  <c r="AQ479" i="3"/>
  <c r="AJ480" i="3"/>
  <c r="AK480" i="3"/>
  <c r="AM480" i="3"/>
  <c r="AN480" i="3"/>
  <c r="AP480" i="3"/>
  <c r="AQ480" i="3"/>
  <c r="AL481" i="3"/>
  <c r="AM481" i="3"/>
  <c r="AN481" i="3"/>
  <c r="AO481" i="3"/>
  <c r="AP481" i="3"/>
  <c r="AQ481" i="3"/>
  <c r="AJ482" i="3"/>
  <c r="AK482" i="3"/>
  <c r="AL482" i="3"/>
  <c r="AM482" i="3"/>
  <c r="AN482" i="3"/>
  <c r="AO482" i="3"/>
  <c r="AP482" i="3"/>
  <c r="AQ482" i="3"/>
  <c r="AJ483" i="3"/>
  <c r="AK483" i="3"/>
  <c r="AL483" i="3"/>
  <c r="AM483" i="3"/>
  <c r="AN483" i="3"/>
  <c r="AO483" i="3"/>
  <c r="AP483" i="3"/>
  <c r="AQ483" i="3"/>
  <c r="AL484" i="3"/>
  <c r="AM484" i="3"/>
  <c r="AN484" i="3"/>
  <c r="AO484" i="3"/>
  <c r="AP484" i="3"/>
  <c r="AQ484" i="3"/>
  <c r="AJ485" i="3"/>
  <c r="AK485" i="3"/>
  <c r="AL485" i="3"/>
  <c r="AN485" i="3"/>
  <c r="AO485" i="3"/>
  <c r="AP485" i="3"/>
  <c r="AQ485" i="3"/>
  <c r="AJ486" i="3"/>
  <c r="AK486" i="3"/>
  <c r="AL486" i="3"/>
  <c r="AM486" i="3"/>
  <c r="AN486" i="3"/>
  <c r="AO486" i="3"/>
  <c r="AP486" i="3"/>
  <c r="AQ486" i="3"/>
  <c r="AJ487" i="3"/>
  <c r="AL487" i="3"/>
  <c r="AM487" i="3"/>
  <c r="AN487" i="3"/>
  <c r="AO487" i="3"/>
  <c r="AP487" i="3"/>
  <c r="AQ487" i="3"/>
  <c r="AJ488" i="3"/>
  <c r="AK488" i="3"/>
  <c r="AL488" i="3"/>
  <c r="AN488" i="3"/>
  <c r="AO488" i="3"/>
  <c r="AP488" i="3"/>
  <c r="AQ488" i="3"/>
  <c r="AM489" i="3"/>
  <c r="AN489" i="3"/>
  <c r="AO489" i="3"/>
  <c r="AP489" i="3"/>
  <c r="AQ489" i="3"/>
  <c r="AJ490" i="3"/>
  <c r="AK490" i="3"/>
  <c r="AL490" i="3"/>
  <c r="AM490" i="3"/>
  <c r="AN490" i="3"/>
  <c r="AO490" i="3"/>
  <c r="AP490" i="3"/>
  <c r="AQ490" i="3"/>
  <c r="AL491" i="3"/>
  <c r="AM491" i="3"/>
  <c r="AN491" i="3"/>
  <c r="AO491" i="3"/>
  <c r="AP491" i="3"/>
  <c r="AQ491" i="3"/>
  <c r="AJ492" i="3"/>
  <c r="AK492" i="3"/>
  <c r="AL492" i="3"/>
  <c r="AN492" i="3"/>
  <c r="AO492" i="3"/>
  <c r="AP492" i="3"/>
  <c r="AQ492" i="3"/>
  <c r="AM493" i="3"/>
  <c r="AN493" i="3"/>
  <c r="AP493" i="3"/>
  <c r="AQ493" i="3"/>
  <c r="AJ494" i="3"/>
  <c r="AM494" i="3"/>
  <c r="AN494" i="3"/>
  <c r="AO494" i="3"/>
  <c r="AP494" i="3"/>
  <c r="AQ494" i="3"/>
  <c r="AL495" i="3"/>
  <c r="AM495" i="3"/>
  <c r="AN495" i="3"/>
  <c r="AO495" i="3"/>
  <c r="AP495" i="3"/>
  <c r="AQ495" i="3"/>
  <c r="AK496" i="3"/>
  <c r="AL496" i="3"/>
  <c r="AM496" i="3"/>
  <c r="AN496" i="3"/>
  <c r="AO496" i="3"/>
  <c r="AP496" i="3"/>
  <c r="AQ496" i="3"/>
  <c r="AJ497" i="3"/>
  <c r="AK497" i="3"/>
  <c r="AL497" i="3"/>
  <c r="AM497" i="3"/>
  <c r="AN497" i="3"/>
  <c r="AO497" i="3"/>
  <c r="AP497" i="3"/>
  <c r="AQ497" i="3"/>
  <c r="AJ498" i="3"/>
  <c r="AK498" i="3"/>
  <c r="AL498" i="3"/>
  <c r="AM498" i="3"/>
  <c r="AO498" i="3"/>
  <c r="AP498" i="3"/>
  <c r="AQ498" i="3"/>
  <c r="AJ499" i="3"/>
  <c r="AK499" i="3"/>
  <c r="AM499" i="3"/>
  <c r="AN499" i="3"/>
  <c r="AO499" i="3"/>
  <c r="AP499" i="3"/>
  <c r="AQ499" i="3"/>
  <c r="AJ500" i="3"/>
  <c r="AK500" i="3"/>
  <c r="AL500" i="3"/>
  <c r="AM500" i="3"/>
  <c r="AN500" i="3"/>
  <c r="AO500" i="3"/>
  <c r="AP500" i="3"/>
  <c r="AQ500" i="3"/>
  <c r="AJ501" i="3"/>
  <c r="AL501" i="3"/>
  <c r="AM501" i="3"/>
  <c r="AN501" i="3"/>
  <c r="AO501" i="3"/>
  <c r="AP501" i="3"/>
  <c r="AQ501" i="3"/>
  <c r="AK502" i="3"/>
  <c r="AL502" i="3"/>
  <c r="AM502" i="3"/>
  <c r="AN502" i="3"/>
  <c r="AO502" i="3"/>
  <c r="AP502" i="3"/>
  <c r="AQ502" i="3"/>
  <c r="AJ503" i="3"/>
  <c r="AK503" i="3"/>
  <c r="AL503" i="3"/>
  <c r="AM503" i="3"/>
  <c r="AN503" i="3"/>
  <c r="AO503" i="3"/>
  <c r="AP503" i="3"/>
  <c r="AQ503" i="3"/>
  <c r="AJ504" i="3"/>
  <c r="AK504" i="3"/>
  <c r="AL504" i="3"/>
  <c r="AM504" i="3"/>
  <c r="AO504" i="3"/>
  <c r="AP504" i="3"/>
  <c r="AQ504" i="3"/>
  <c r="AJ505" i="3"/>
  <c r="AK505" i="3"/>
  <c r="AL505" i="3"/>
  <c r="AM505" i="3"/>
  <c r="AN505" i="3"/>
  <c r="AO505" i="3"/>
  <c r="AP505" i="3"/>
  <c r="AQ505" i="3"/>
  <c r="AJ506" i="3"/>
  <c r="AK506" i="3"/>
  <c r="AL506" i="3"/>
  <c r="AM506" i="3"/>
  <c r="AN506" i="3"/>
  <c r="AO506" i="3"/>
  <c r="AP506" i="3"/>
  <c r="AQ506" i="3"/>
  <c r="AK507" i="3"/>
  <c r="AL507" i="3"/>
  <c r="AM507" i="3"/>
  <c r="AN507" i="3"/>
  <c r="AO507" i="3"/>
  <c r="AP507" i="3"/>
  <c r="AQ507" i="3"/>
  <c r="AJ508" i="3"/>
  <c r="AL508" i="3"/>
  <c r="AM508" i="3"/>
  <c r="AN508" i="3"/>
  <c r="AO508" i="3"/>
  <c r="AP508" i="3"/>
  <c r="AQ508" i="3"/>
  <c r="AL509" i="3"/>
  <c r="AM509" i="3"/>
  <c r="AN509" i="3"/>
  <c r="AO509" i="3"/>
  <c r="AP509" i="3"/>
  <c r="AQ509" i="3"/>
  <c r="AL510" i="3"/>
  <c r="AM510" i="3"/>
  <c r="AN510" i="3"/>
  <c r="AO510" i="3"/>
  <c r="AP510" i="3"/>
  <c r="AQ510" i="3"/>
  <c r="AJ511" i="3"/>
  <c r="AK511" i="3"/>
  <c r="AL511" i="3"/>
  <c r="AM511" i="3"/>
  <c r="AN511" i="3"/>
  <c r="AO511" i="3"/>
  <c r="AP511" i="3"/>
  <c r="AQ511" i="3"/>
  <c r="AK512" i="3"/>
  <c r="AL512" i="3"/>
  <c r="AM512" i="3"/>
  <c r="AO512" i="3"/>
  <c r="AP512" i="3"/>
  <c r="AQ512" i="3"/>
  <c r="AJ513" i="3"/>
  <c r="AL513" i="3"/>
  <c r="AM513" i="3"/>
  <c r="AO513" i="3"/>
  <c r="AP513" i="3"/>
  <c r="AQ513" i="3"/>
  <c r="AK514" i="3"/>
  <c r="AL514" i="3"/>
  <c r="AM514" i="3"/>
  <c r="AN514" i="3"/>
  <c r="AO514" i="3"/>
  <c r="AP514" i="3"/>
  <c r="AQ514" i="3"/>
  <c r="AJ515" i="3"/>
  <c r="AK515" i="3"/>
  <c r="AL515" i="3"/>
  <c r="AO515" i="3"/>
  <c r="AP515" i="3"/>
  <c r="AQ515" i="3"/>
  <c r="AJ516" i="3"/>
  <c r="AL516" i="3"/>
  <c r="AM516" i="3"/>
  <c r="AN516" i="3"/>
  <c r="AO516" i="3"/>
  <c r="AP516" i="3"/>
  <c r="AQ516" i="3"/>
  <c r="AJ517" i="3"/>
  <c r="AN517" i="3"/>
  <c r="AP517" i="3"/>
  <c r="AQ517" i="3"/>
  <c r="AJ518" i="3"/>
  <c r="AK518" i="3"/>
  <c r="AL518" i="3"/>
  <c r="AM518" i="3"/>
  <c r="AN518" i="3"/>
  <c r="AO518" i="3"/>
  <c r="AP518" i="3"/>
  <c r="AQ518" i="3"/>
  <c r="AJ519" i="3"/>
  <c r="AK519" i="3"/>
  <c r="AL519" i="3"/>
  <c r="AM519" i="3"/>
  <c r="AN519" i="3"/>
  <c r="AO519" i="3"/>
  <c r="AP519" i="3"/>
  <c r="AQ519" i="3"/>
  <c r="AJ520" i="3"/>
  <c r="AK520" i="3"/>
  <c r="AL520" i="3"/>
  <c r="AM520" i="3"/>
  <c r="AN520" i="3"/>
  <c r="AO520" i="3"/>
  <c r="AP520" i="3"/>
  <c r="AQ520" i="3"/>
  <c r="AK521" i="3"/>
  <c r="AL521" i="3"/>
  <c r="AN521" i="3"/>
  <c r="AO521" i="3"/>
  <c r="AP521" i="3"/>
  <c r="AQ521" i="3"/>
  <c r="AK522" i="3"/>
  <c r="AL522" i="3"/>
  <c r="AM522" i="3"/>
  <c r="AN522" i="3"/>
  <c r="AO522" i="3"/>
  <c r="AP522" i="3"/>
  <c r="AQ522" i="3"/>
  <c r="AJ523" i="3"/>
  <c r="AK523" i="3"/>
  <c r="AL523" i="3"/>
  <c r="AM523" i="3"/>
  <c r="AN523" i="3"/>
  <c r="AO523" i="3"/>
  <c r="AP523" i="3"/>
  <c r="AQ523" i="3"/>
  <c r="AJ524" i="3"/>
  <c r="AK524" i="3"/>
  <c r="AL524" i="3"/>
  <c r="AM524" i="3"/>
  <c r="AN524" i="3"/>
  <c r="AO524" i="3"/>
  <c r="AP524" i="3"/>
  <c r="AQ524" i="3"/>
  <c r="AJ525" i="3"/>
  <c r="AK525" i="3"/>
  <c r="AL525" i="3"/>
  <c r="AN525" i="3"/>
  <c r="AO525" i="3"/>
  <c r="AP525" i="3"/>
  <c r="AQ525" i="3"/>
  <c r="AJ526" i="3"/>
  <c r="AK526" i="3"/>
  <c r="AL526" i="3"/>
  <c r="AM526" i="3"/>
  <c r="AN526" i="3"/>
  <c r="AO526" i="3"/>
  <c r="AP526" i="3"/>
  <c r="AQ526" i="3"/>
  <c r="AJ527" i="3"/>
  <c r="AK527" i="3"/>
  <c r="AL527" i="3"/>
  <c r="AM527" i="3"/>
  <c r="AN527" i="3"/>
  <c r="AO527" i="3"/>
  <c r="AP527" i="3"/>
  <c r="AQ527" i="3"/>
  <c r="AJ528" i="3"/>
  <c r="AK528" i="3"/>
  <c r="AL528" i="3"/>
  <c r="AM528" i="3"/>
  <c r="AN528" i="3"/>
  <c r="AO528" i="3"/>
  <c r="AP528" i="3"/>
  <c r="AQ528" i="3"/>
  <c r="AJ529" i="3"/>
  <c r="AK529" i="3"/>
  <c r="AL529" i="3"/>
  <c r="AM529" i="3"/>
  <c r="AN529" i="3"/>
  <c r="AO529" i="3"/>
  <c r="AP529" i="3"/>
  <c r="AQ529" i="3"/>
  <c r="AJ530" i="3"/>
  <c r="AM530" i="3"/>
  <c r="AO530" i="3"/>
  <c r="AP530" i="3"/>
  <c r="AQ530" i="3"/>
  <c r="AJ531" i="3"/>
  <c r="AM531" i="3"/>
  <c r="AN531" i="3"/>
  <c r="AO531" i="3"/>
  <c r="AP531" i="3"/>
  <c r="AQ531" i="3"/>
  <c r="AJ532" i="3"/>
  <c r="AK532" i="3"/>
  <c r="AL532" i="3"/>
  <c r="AM532" i="3"/>
  <c r="AN532" i="3"/>
  <c r="AO532" i="3"/>
  <c r="AP532" i="3"/>
  <c r="AQ532" i="3"/>
  <c r="AJ533" i="3"/>
  <c r="AK533" i="3"/>
  <c r="AL533" i="3"/>
  <c r="AM533" i="3"/>
  <c r="AN533" i="3"/>
  <c r="AO533" i="3"/>
  <c r="AP533" i="3"/>
  <c r="AQ533" i="3"/>
  <c r="AJ534" i="3"/>
  <c r="AK534" i="3"/>
  <c r="AL534" i="3"/>
  <c r="AM534" i="3"/>
  <c r="AN534" i="3"/>
  <c r="AO534" i="3"/>
  <c r="AP534" i="3"/>
  <c r="AQ534" i="3"/>
  <c r="AJ535" i="3"/>
  <c r="AK535" i="3"/>
  <c r="AL535" i="3"/>
  <c r="AM535" i="3"/>
  <c r="AN535" i="3"/>
  <c r="AO535" i="3"/>
  <c r="AP535" i="3"/>
  <c r="AQ535" i="3"/>
  <c r="AJ536" i="3"/>
  <c r="AL536" i="3"/>
  <c r="AN536" i="3"/>
  <c r="AO536" i="3"/>
  <c r="AP536" i="3"/>
  <c r="AQ536" i="3"/>
  <c r="AJ537" i="3"/>
  <c r="AL537" i="3"/>
  <c r="AM537" i="3"/>
  <c r="AN537" i="3"/>
  <c r="AO537" i="3"/>
  <c r="AP537" i="3"/>
  <c r="AQ537" i="3"/>
  <c r="AJ538" i="3"/>
  <c r="AK538" i="3"/>
  <c r="AL538" i="3"/>
  <c r="AM538" i="3"/>
  <c r="AN538" i="3"/>
  <c r="AO538" i="3"/>
  <c r="AP538" i="3"/>
  <c r="AQ538" i="3"/>
  <c r="AJ539" i="3"/>
  <c r="AK539" i="3"/>
  <c r="AL539" i="3"/>
  <c r="AM539" i="3"/>
  <c r="AN539" i="3"/>
  <c r="AO539" i="3"/>
  <c r="AP539" i="3"/>
  <c r="AQ539" i="3"/>
  <c r="AJ540" i="3"/>
  <c r="AK540" i="3"/>
  <c r="AL540" i="3"/>
  <c r="AM540" i="3"/>
  <c r="AN540" i="3"/>
  <c r="AO540" i="3"/>
  <c r="AP540" i="3"/>
  <c r="AQ540" i="3"/>
  <c r="AJ541" i="3"/>
  <c r="AK541" i="3"/>
  <c r="AL541" i="3"/>
  <c r="AM541" i="3"/>
  <c r="AN541" i="3"/>
  <c r="AO541" i="3"/>
  <c r="AP541" i="3"/>
  <c r="AQ541" i="3"/>
  <c r="AK542" i="3"/>
  <c r="AL542" i="3"/>
  <c r="AM542" i="3"/>
  <c r="AN542" i="3"/>
  <c r="AQ542" i="3"/>
  <c r="AJ543" i="3"/>
  <c r="AK543" i="3"/>
  <c r="AL543" i="3"/>
  <c r="AM543" i="3"/>
  <c r="AN543" i="3"/>
  <c r="AO543" i="3"/>
  <c r="AP543" i="3"/>
  <c r="AQ543" i="3"/>
  <c r="AK544" i="3"/>
  <c r="AL544" i="3"/>
  <c r="AM544" i="3"/>
  <c r="AN544" i="3"/>
  <c r="AO544" i="3"/>
  <c r="AP544" i="3"/>
  <c r="AQ544" i="3"/>
  <c r="AJ545" i="3"/>
  <c r="AK545" i="3"/>
  <c r="AL545" i="3"/>
  <c r="AM545" i="3"/>
  <c r="AN545" i="3"/>
  <c r="AO545" i="3"/>
  <c r="AP545" i="3"/>
  <c r="AQ545" i="3"/>
  <c r="AK546" i="3"/>
  <c r="AL546" i="3"/>
  <c r="AM546" i="3"/>
  <c r="AN546" i="3"/>
  <c r="AO546" i="3"/>
  <c r="AP546" i="3"/>
  <c r="AQ546" i="3"/>
  <c r="AK547" i="3"/>
  <c r="AL547" i="3"/>
  <c r="AM547" i="3"/>
  <c r="AN547" i="3"/>
  <c r="AO547" i="3"/>
  <c r="AP547" i="3"/>
  <c r="AQ547" i="3"/>
  <c r="AJ548" i="3"/>
  <c r="AK548" i="3"/>
  <c r="AL548" i="3"/>
  <c r="AN548" i="3"/>
  <c r="AO548" i="3"/>
  <c r="AP548" i="3"/>
  <c r="AQ548" i="3"/>
  <c r="AK549" i="3"/>
  <c r="AL549" i="3"/>
  <c r="AM549" i="3"/>
  <c r="AN549" i="3"/>
  <c r="AO549" i="3"/>
  <c r="AP549" i="3"/>
  <c r="AQ549" i="3"/>
  <c r="AJ550" i="3"/>
  <c r="AK550" i="3"/>
  <c r="AL550" i="3"/>
  <c r="AM550" i="3"/>
  <c r="AN550" i="3"/>
  <c r="AO550" i="3"/>
  <c r="AP550" i="3"/>
  <c r="AQ550" i="3"/>
  <c r="AJ551" i="3"/>
  <c r="AK551" i="3"/>
  <c r="AL551" i="3"/>
  <c r="AN551" i="3"/>
  <c r="AO551" i="3"/>
  <c r="AP551" i="3"/>
  <c r="AQ551" i="3"/>
  <c r="AJ552" i="3"/>
  <c r="AK552" i="3"/>
  <c r="AL552" i="3"/>
  <c r="AM552" i="3"/>
  <c r="AN552" i="3"/>
  <c r="AO552" i="3"/>
  <c r="AP552" i="3"/>
  <c r="AQ552" i="3"/>
  <c r="AJ553" i="3"/>
  <c r="AK553" i="3"/>
  <c r="AL553" i="3"/>
  <c r="AM553" i="3"/>
  <c r="AN553" i="3"/>
  <c r="AO553" i="3"/>
  <c r="AP553" i="3"/>
  <c r="AQ553" i="3"/>
  <c r="AJ554" i="3"/>
  <c r="AK554" i="3"/>
  <c r="AM554" i="3"/>
  <c r="AN554" i="3"/>
  <c r="AO554" i="3"/>
  <c r="AP554" i="3"/>
  <c r="AQ554" i="3"/>
  <c r="AJ555" i="3"/>
  <c r="AK555" i="3"/>
  <c r="AL555" i="3"/>
  <c r="AM555" i="3"/>
  <c r="AN555" i="3"/>
  <c r="AO555" i="3"/>
  <c r="AP555" i="3"/>
  <c r="AQ555" i="3"/>
  <c r="AJ556" i="3"/>
  <c r="AK556" i="3"/>
  <c r="AL556" i="3"/>
  <c r="AM556" i="3"/>
  <c r="AN556" i="3"/>
  <c r="AO556" i="3"/>
  <c r="AP556" i="3"/>
  <c r="AQ556" i="3"/>
  <c r="AK557" i="3"/>
  <c r="AL557" i="3"/>
  <c r="AM557" i="3"/>
  <c r="AN557" i="3"/>
  <c r="AP557" i="3"/>
  <c r="AQ557" i="3"/>
  <c r="AJ558" i="3"/>
  <c r="AL558" i="3"/>
  <c r="AM558" i="3"/>
  <c r="AN558" i="3"/>
  <c r="AO558" i="3"/>
  <c r="AP558" i="3"/>
  <c r="AQ558" i="3"/>
  <c r="AL559" i="3"/>
  <c r="AM559" i="3"/>
  <c r="AN559" i="3"/>
  <c r="AO559" i="3"/>
  <c r="AP559" i="3"/>
  <c r="AQ559" i="3"/>
  <c r="AJ560" i="3"/>
  <c r="AK560" i="3"/>
  <c r="AL560" i="3"/>
  <c r="AM560" i="3"/>
  <c r="AN560" i="3"/>
  <c r="AO560" i="3"/>
  <c r="AP560" i="3"/>
  <c r="AQ560" i="3"/>
  <c r="AJ561" i="3"/>
  <c r="AK561" i="3"/>
  <c r="AL561" i="3"/>
  <c r="AM561" i="3"/>
  <c r="AN561" i="3"/>
  <c r="AO561" i="3"/>
  <c r="AP561" i="3"/>
  <c r="AQ561" i="3"/>
  <c r="AJ562" i="3"/>
  <c r="AK562" i="3"/>
  <c r="AL562" i="3"/>
  <c r="AM562" i="3"/>
  <c r="AN562" i="3"/>
  <c r="AO562" i="3"/>
  <c r="AP562" i="3"/>
  <c r="AQ562" i="3"/>
  <c r="AJ563" i="3"/>
  <c r="AK563" i="3"/>
  <c r="AL563" i="3"/>
  <c r="AM563" i="3"/>
  <c r="AN563" i="3"/>
  <c r="AO563" i="3"/>
  <c r="AP563" i="3"/>
  <c r="AQ563" i="3"/>
  <c r="AJ564" i="3"/>
  <c r="AK564" i="3"/>
  <c r="AL564" i="3"/>
  <c r="AM564" i="3"/>
  <c r="AN564" i="3"/>
  <c r="AO564" i="3"/>
  <c r="AP564" i="3"/>
  <c r="AQ564" i="3"/>
  <c r="AJ565" i="3"/>
  <c r="AL565" i="3"/>
  <c r="AM565" i="3"/>
  <c r="AN565" i="3"/>
  <c r="AO565" i="3"/>
  <c r="AP565" i="3"/>
  <c r="AQ565" i="3"/>
  <c r="AJ566" i="3"/>
  <c r="AK566" i="3"/>
  <c r="AL566" i="3"/>
  <c r="AM566" i="3"/>
  <c r="AN566" i="3"/>
  <c r="AO566" i="3"/>
  <c r="AP566" i="3"/>
  <c r="AQ566" i="3"/>
  <c r="AJ567" i="3"/>
  <c r="AK567" i="3"/>
  <c r="AL567" i="3"/>
  <c r="AM567" i="3"/>
  <c r="AN567" i="3"/>
  <c r="AO567" i="3"/>
  <c r="AP567" i="3"/>
  <c r="AQ567" i="3"/>
  <c r="AJ568" i="3"/>
  <c r="AM568" i="3"/>
  <c r="AN568" i="3"/>
  <c r="AO568" i="3"/>
  <c r="AP568" i="3"/>
  <c r="AQ568" i="3"/>
  <c r="AJ569" i="3"/>
  <c r="AK569" i="3"/>
  <c r="AL569" i="3"/>
  <c r="AM569" i="3"/>
  <c r="AN569" i="3"/>
  <c r="AO569" i="3"/>
  <c r="AP569" i="3"/>
  <c r="AQ569" i="3"/>
  <c r="AK570" i="3"/>
  <c r="AL570" i="3"/>
  <c r="AM570" i="3"/>
  <c r="AN570" i="3"/>
  <c r="AO570" i="3"/>
  <c r="AP570" i="3"/>
  <c r="AQ570" i="3"/>
  <c r="AK571" i="3"/>
  <c r="AL571" i="3"/>
  <c r="AM571" i="3"/>
  <c r="AO571" i="3"/>
  <c r="AP571" i="3"/>
  <c r="AQ571" i="3"/>
  <c r="AK572" i="3"/>
  <c r="AL572" i="3"/>
  <c r="AM572" i="3"/>
  <c r="AN572" i="3"/>
  <c r="AO572" i="3"/>
  <c r="AP572" i="3"/>
  <c r="AQ572" i="3"/>
  <c r="AK573" i="3"/>
  <c r="AL573" i="3"/>
  <c r="AM573" i="3"/>
  <c r="AN573" i="3"/>
  <c r="AO573" i="3"/>
  <c r="AP573" i="3"/>
  <c r="AQ573" i="3"/>
  <c r="AK574" i="3"/>
  <c r="AL574" i="3"/>
  <c r="AM574" i="3"/>
  <c r="AN574" i="3"/>
  <c r="AO574" i="3"/>
  <c r="AP574" i="3"/>
  <c r="AQ574" i="3"/>
  <c r="AK575" i="3"/>
  <c r="AL575" i="3"/>
  <c r="AM575" i="3"/>
  <c r="AO575" i="3"/>
  <c r="AP575" i="3"/>
  <c r="AQ575" i="3"/>
  <c r="AK576" i="3"/>
  <c r="AL576" i="3"/>
  <c r="AM576" i="3"/>
  <c r="AN576" i="3"/>
  <c r="AO576" i="3"/>
  <c r="AP576" i="3"/>
  <c r="AQ576" i="3"/>
  <c r="AK577" i="3"/>
  <c r="AL577" i="3"/>
  <c r="AM577" i="3"/>
  <c r="AN577" i="3"/>
  <c r="AO577" i="3"/>
  <c r="AP577" i="3"/>
  <c r="AQ577" i="3"/>
  <c r="AK578" i="3"/>
  <c r="AL578" i="3"/>
  <c r="AM578" i="3"/>
  <c r="AN578" i="3"/>
  <c r="AO578" i="3"/>
  <c r="AP578" i="3"/>
  <c r="AQ578" i="3"/>
  <c r="AK579" i="3"/>
  <c r="AL579" i="3"/>
  <c r="AM579" i="3"/>
  <c r="AN579" i="3"/>
  <c r="AO579" i="3"/>
  <c r="AP579" i="3"/>
  <c r="AQ579" i="3"/>
  <c r="AK580" i="3"/>
  <c r="AL580" i="3"/>
  <c r="AM580" i="3"/>
  <c r="AN580" i="3"/>
  <c r="AO580" i="3"/>
  <c r="AP580" i="3"/>
  <c r="AQ580" i="3"/>
  <c r="AK581" i="3"/>
  <c r="AL581" i="3"/>
  <c r="AM581" i="3"/>
  <c r="AO581" i="3"/>
  <c r="AP581" i="3"/>
  <c r="AQ581" i="3"/>
  <c r="AK582" i="3"/>
  <c r="AL582" i="3"/>
  <c r="AM582" i="3"/>
  <c r="AN582" i="3"/>
  <c r="AO582" i="3"/>
  <c r="AP582" i="3"/>
  <c r="AQ582" i="3"/>
  <c r="AJ583" i="3"/>
  <c r="AL583" i="3"/>
  <c r="AN583" i="3"/>
  <c r="AO583" i="3"/>
  <c r="AP583" i="3"/>
  <c r="AQ583" i="3"/>
  <c r="AJ584" i="3"/>
  <c r="AK584" i="3"/>
  <c r="AL584" i="3"/>
  <c r="AM584" i="3"/>
  <c r="AN584" i="3"/>
  <c r="AO584" i="3"/>
  <c r="AP584" i="3"/>
  <c r="AQ584" i="3"/>
  <c r="AJ585" i="3"/>
  <c r="AL585" i="3"/>
  <c r="AM585" i="3"/>
  <c r="AN585" i="3"/>
  <c r="AO585" i="3"/>
  <c r="AP585" i="3"/>
  <c r="AQ585" i="3"/>
  <c r="AJ586" i="3"/>
  <c r="AL586" i="3"/>
  <c r="AM586" i="3"/>
  <c r="AN586" i="3"/>
  <c r="AO586" i="3"/>
  <c r="AP586" i="3"/>
  <c r="AQ586" i="3"/>
  <c r="AJ587" i="3"/>
  <c r="AL587" i="3"/>
  <c r="AM587" i="3"/>
  <c r="AN587" i="3"/>
  <c r="AO587" i="3"/>
  <c r="AP587" i="3"/>
  <c r="AQ587" i="3"/>
  <c r="AJ588" i="3"/>
  <c r="AK588" i="3"/>
  <c r="AL588" i="3"/>
  <c r="AN588" i="3"/>
  <c r="AO588" i="3"/>
  <c r="AP588" i="3"/>
  <c r="AQ588" i="3"/>
  <c r="AJ589" i="3"/>
  <c r="AM589" i="3"/>
  <c r="AN589" i="3"/>
  <c r="AO589" i="3"/>
  <c r="AP589" i="3"/>
  <c r="AQ589" i="3"/>
  <c r="AJ590" i="3"/>
  <c r="AK590" i="3"/>
  <c r="AM590" i="3"/>
  <c r="AN590" i="3"/>
  <c r="AO590" i="3"/>
  <c r="AP590" i="3"/>
  <c r="AQ590" i="3"/>
  <c r="AJ591" i="3"/>
  <c r="AK591" i="3"/>
  <c r="AL591" i="3"/>
  <c r="AM591" i="3"/>
  <c r="AN591" i="3"/>
  <c r="AO591" i="3"/>
  <c r="AP591" i="3"/>
  <c r="AQ591" i="3"/>
  <c r="AJ592" i="3"/>
  <c r="AK592" i="3"/>
  <c r="AL592" i="3"/>
  <c r="AM592" i="3"/>
  <c r="AN592" i="3"/>
  <c r="AO592" i="3"/>
  <c r="AP592" i="3"/>
  <c r="AQ592" i="3"/>
  <c r="AK593" i="3"/>
  <c r="AL593" i="3"/>
  <c r="AM593" i="3"/>
  <c r="AN593" i="3"/>
  <c r="AO593" i="3"/>
  <c r="AP593" i="3"/>
  <c r="AQ593" i="3"/>
  <c r="AK594" i="3"/>
  <c r="AL594" i="3"/>
  <c r="AM594" i="3"/>
  <c r="AN594" i="3"/>
  <c r="AO594" i="3"/>
  <c r="AP594" i="3"/>
  <c r="AQ594" i="3"/>
  <c r="AO595" i="3"/>
  <c r="AP595" i="3"/>
  <c r="AQ595" i="3"/>
  <c r="AK596" i="3"/>
  <c r="AL596" i="3"/>
  <c r="AM596" i="3"/>
  <c r="AN596" i="3"/>
  <c r="AO596" i="3"/>
  <c r="AP596" i="3"/>
  <c r="AQ596" i="3"/>
  <c r="AL597" i="3"/>
  <c r="AM597" i="3"/>
  <c r="AN597" i="3"/>
  <c r="AO597" i="3"/>
  <c r="AP597" i="3"/>
  <c r="AQ597" i="3"/>
  <c r="AL598" i="3"/>
  <c r="AM598" i="3"/>
  <c r="AN598" i="3"/>
  <c r="AO598" i="3"/>
  <c r="AP598" i="3"/>
  <c r="AQ598" i="3"/>
  <c r="AK599" i="3"/>
  <c r="AL599" i="3"/>
  <c r="AN599" i="3"/>
  <c r="AO599" i="3"/>
  <c r="AP599" i="3"/>
  <c r="AQ599" i="3"/>
  <c r="AK600" i="3"/>
  <c r="AL600" i="3"/>
  <c r="AM600" i="3"/>
  <c r="AN600" i="3"/>
  <c r="AO600" i="3"/>
  <c r="AP600" i="3"/>
  <c r="AQ600" i="3"/>
  <c r="AK601" i="3"/>
  <c r="AM601" i="3"/>
  <c r="AN601" i="3"/>
  <c r="AO601" i="3"/>
  <c r="AP601" i="3"/>
  <c r="AQ601" i="3"/>
  <c r="AJ602" i="3"/>
  <c r="AK602" i="3"/>
  <c r="AL602" i="3"/>
  <c r="AM602" i="3"/>
  <c r="AN602" i="3"/>
  <c r="AO602" i="3"/>
  <c r="AP602" i="3"/>
  <c r="AQ602" i="3"/>
  <c r="AK603" i="3"/>
  <c r="AL603" i="3"/>
  <c r="AM603" i="3"/>
  <c r="AN603" i="3"/>
  <c r="AO603" i="3"/>
  <c r="AP603" i="3"/>
  <c r="AQ603" i="3"/>
  <c r="AJ604" i="3"/>
  <c r="AK604" i="3"/>
  <c r="AL604" i="3"/>
  <c r="AM604" i="3"/>
  <c r="AN604" i="3"/>
  <c r="AO604" i="3"/>
  <c r="AP604" i="3"/>
  <c r="AQ604" i="3"/>
  <c r="AJ605" i="3"/>
  <c r="AK605" i="3"/>
  <c r="AL605" i="3"/>
  <c r="AM605" i="3"/>
  <c r="AN605" i="3"/>
  <c r="AO605" i="3"/>
  <c r="AP605" i="3"/>
  <c r="AQ605" i="3"/>
  <c r="AJ606" i="3"/>
  <c r="AK606" i="3"/>
  <c r="AL606" i="3"/>
  <c r="AM606" i="3"/>
  <c r="AN606" i="3"/>
  <c r="AO606" i="3"/>
  <c r="AP606" i="3"/>
  <c r="AQ606" i="3"/>
  <c r="AK607" i="3"/>
  <c r="AL607" i="3"/>
  <c r="AM607" i="3"/>
  <c r="AN607" i="3"/>
  <c r="AO607" i="3"/>
  <c r="AP607" i="3"/>
  <c r="AQ607" i="3"/>
  <c r="AJ608" i="3"/>
  <c r="AK608" i="3"/>
  <c r="AL608" i="3"/>
  <c r="AM608" i="3"/>
  <c r="AN608" i="3"/>
  <c r="AO608" i="3"/>
  <c r="AP608" i="3"/>
  <c r="AQ608" i="3"/>
  <c r="AL609" i="3"/>
  <c r="AM609" i="3"/>
  <c r="AN609" i="3"/>
  <c r="AO609" i="3"/>
  <c r="AP609" i="3"/>
  <c r="AQ609" i="3"/>
  <c r="AJ610" i="3"/>
  <c r="AK610" i="3"/>
  <c r="AL610" i="3"/>
  <c r="AM610" i="3"/>
  <c r="AN610" i="3"/>
  <c r="AO610" i="3"/>
  <c r="AP610" i="3"/>
  <c r="AQ610" i="3"/>
  <c r="AK611" i="3"/>
  <c r="AL611" i="3"/>
  <c r="AM611" i="3"/>
  <c r="AN611" i="3"/>
  <c r="AO611" i="3"/>
  <c r="AP611" i="3"/>
  <c r="AQ611" i="3"/>
  <c r="AK612" i="3"/>
  <c r="AL612" i="3"/>
  <c r="AM612" i="3"/>
  <c r="AO612" i="3"/>
  <c r="AP612" i="3"/>
  <c r="AQ612" i="3"/>
  <c r="AJ613" i="3"/>
  <c r="AK613" i="3"/>
  <c r="AL613" i="3"/>
  <c r="AM613" i="3"/>
  <c r="AN613" i="3"/>
  <c r="AO613" i="3"/>
  <c r="AP613" i="3"/>
  <c r="AQ613" i="3"/>
  <c r="AK614" i="3"/>
  <c r="AL614" i="3"/>
  <c r="AM614" i="3"/>
  <c r="AN614" i="3"/>
  <c r="AO614" i="3"/>
  <c r="AP614" i="3"/>
  <c r="AQ614" i="3"/>
  <c r="AJ615" i="3"/>
  <c r="AK615" i="3"/>
  <c r="AL615" i="3"/>
  <c r="AM615" i="3"/>
  <c r="AN615" i="3"/>
  <c r="AO615" i="3"/>
  <c r="AP615" i="3"/>
  <c r="AQ615" i="3"/>
  <c r="AJ616" i="3"/>
  <c r="AK616" i="3"/>
  <c r="AL616" i="3"/>
  <c r="AM616" i="3"/>
  <c r="AN616" i="3"/>
  <c r="AO616" i="3"/>
  <c r="AP616" i="3"/>
  <c r="AQ616" i="3"/>
  <c r="AJ617" i="3"/>
  <c r="AK617" i="3"/>
  <c r="AM617" i="3"/>
  <c r="AN617" i="3"/>
  <c r="AO617" i="3"/>
  <c r="AP617" i="3"/>
  <c r="AQ617" i="3"/>
  <c r="AJ618" i="3"/>
  <c r="AK618" i="3"/>
  <c r="AL618" i="3"/>
  <c r="AM618" i="3"/>
  <c r="AN618" i="3"/>
  <c r="AO618" i="3"/>
  <c r="AP618" i="3"/>
  <c r="AQ618" i="3"/>
  <c r="AJ619" i="3"/>
  <c r="AK619" i="3"/>
  <c r="AL619" i="3"/>
  <c r="AM619" i="3"/>
  <c r="AN619" i="3"/>
  <c r="AO619" i="3"/>
  <c r="AP619" i="3"/>
  <c r="AQ619" i="3"/>
  <c r="AL620" i="3"/>
  <c r="AM620" i="3"/>
  <c r="AN620" i="3"/>
  <c r="AO620" i="3"/>
  <c r="AP620" i="3"/>
  <c r="AQ620" i="3"/>
  <c r="AJ621" i="3"/>
  <c r="AL621" i="3"/>
  <c r="AM621" i="3"/>
  <c r="AN621" i="3"/>
  <c r="AO621" i="3"/>
  <c r="AP621" i="3"/>
  <c r="AQ621" i="3"/>
  <c r="AJ622" i="3"/>
  <c r="AL622" i="3"/>
  <c r="AM622" i="3"/>
  <c r="AN622" i="3"/>
  <c r="AO622" i="3"/>
  <c r="AP622" i="3"/>
  <c r="AQ622" i="3"/>
  <c r="AJ623" i="3"/>
  <c r="AL623" i="3"/>
  <c r="AM623" i="3"/>
  <c r="AN623" i="3"/>
  <c r="AO623" i="3"/>
  <c r="AP623" i="3"/>
  <c r="AQ623" i="3"/>
  <c r="AJ624" i="3"/>
  <c r="AL624" i="3"/>
  <c r="AM624" i="3"/>
  <c r="AN624" i="3"/>
  <c r="AO624" i="3"/>
  <c r="AP624" i="3"/>
  <c r="AQ624" i="3"/>
  <c r="AJ625" i="3"/>
  <c r="AL625" i="3"/>
  <c r="AM625" i="3"/>
  <c r="AO625" i="3"/>
  <c r="AP625" i="3"/>
  <c r="AQ625" i="3"/>
  <c r="AJ626" i="3"/>
  <c r="AK626" i="3"/>
  <c r="AL626" i="3"/>
  <c r="AM626" i="3"/>
  <c r="AN626" i="3"/>
  <c r="AO626" i="3"/>
  <c r="AP626" i="3"/>
  <c r="AQ626" i="3"/>
  <c r="AJ627" i="3"/>
  <c r="AK627" i="3"/>
  <c r="AL627" i="3"/>
  <c r="AM627" i="3"/>
  <c r="AN627" i="3"/>
  <c r="AO627" i="3"/>
  <c r="AP627" i="3"/>
  <c r="AQ627" i="3"/>
  <c r="AJ628" i="3"/>
  <c r="AK628" i="3"/>
  <c r="AL628" i="3"/>
  <c r="AM628" i="3"/>
  <c r="AN628" i="3"/>
  <c r="AO628" i="3"/>
  <c r="AP628" i="3"/>
  <c r="AQ628" i="3"/>
  <c r="AJ629" i="3"/>
  <c r="AK629" i="3"/>
  <c r="AL629" i="3"/>
  <c r="AM629" i="3"/>
  <c r="AN629" i="3"/>
  <c r="AO629" i="3"/>
  <c r="AP629" i="3"/>
  <c r="AQ629" i="3"/>
  <c r="AJ630" i="3"/>
  <c r="AK630" i="3"/>
  <c r="AL630" i="3"/>
  <c r="AM630" i="3"/>
  <c r="AN630" i="3"/>
  <c r="AO630" i="3"/>
  <c r="AP630" i="3"/>
  <c r="AQ630" i="3"/>
  <c r="AJ631" i="3"/>
  <c r="AK631" i="3"/>
  <c r="AL631" i="3"/>
  <c r="AM631" i="3"/>
  <c r="AN631" i="3"/>
  <c r="AO631" i="3"/>
  <c r="AP631" i="3"/>
  <c r="AQ631" i="3"/>
  <c r="AJ632" i="3"/>
  <c r="AK632" i="3"/>
  <c r="AL632" i="3"/>
  <c r="AM632" i="3"/>
  <c r="AN632" i="3"/>
  <c r="AO632" i="3"/>
  <c r="AP632" i="3"/>
  <c r="AQ632" i="3"/>
  <c r="AJ633" i="3"/>
  <c r="AL633" i="3"/>
  <c r="AM633" i="3"/>
  <c r="AN633" i="3"/>
  <c r="AO633" i="3"/>
  <c r="AP633" i="3"/>
  <c r="AQ633" i="3"/>
  <c r="AJ634" i="3"/>
  <c r="AK634" i="3"/>
  <c r="AL634" i="3"/>
  <c r="AM634" i="3"/>
  <c r="AN634" i="3"/>
  <c r="AO634" i="3"/>
  <c r="AP634" i="3"/>
  <c r="AQ634" i="3"/>
  <c r="AJ635" i="3"/>
  <c r="AK635" i="3"/>
  <c r="AM635" i="3"/>
  <c r="AN635" i="3"/>
  <c r="AO635" i="3"/>
  <c r="AP635" i="3"/>
  <c r="AQ635" i="3"/>
  <c r="AJ636" i="3"/>
  <c r="AK636" i="3"/>
  <c r="AM636" i="3"/>
  <c r="AN636" i="3"/>
  <c r="AO636" i="3"/>
  <c r="AP636" i="3"/>
  <c r="AQ636" i="3"/>
  <c r="AL637" i="3"/>
  <c r="AM637" i="3"/>
  <c r="AN637" i="3"/>
  <c r="AO637" i="3"/>
  <c r="AP637" i="3"/>
  <c r="AQ637" i="3"/>
  <c r="AL638" i="3"/>
  <c r="AM638" i="3"/>
  <c r="AN638" i="3"/>
  <c r="AO638" i="3"/>
  <c r="AP638" i="3"/>
  <c r="AQ638" i="3"/>
  <c r="AJ639" i="3"/>
  <c r="AK639" i="3"/>
  <c r="AL639" i="3"/>
  <c r="AM639" i="3"/>
  <c r="AN639" i="3"/>
  <c r="AO639" i="3"/>
  <c r="AP639" i="3"/>
  <c r="AQ639" i="3"/>
  <c r="AJ640" i="3"/>
  <c r="AL640" i="3"/>
  <c r="AM640" i="3"/>
  <c r="AN640" i="3"/>
  <c r="AO640" i="3"/>
  <c r="AP640" i="3"/>
  <c r="AQ640" i="3"/>
  <c r="AK641" i="3"/>
  <c r="AL641" i="3"/>
  <c r="AM641" i="3"/>
  <c r="AN641" i="3"/>
  <c r="AO641" i="3"/>
  <c r="AP641" i="3"/>
  <c r="AQ641" i="3"/>
  <c r="AK642" i="3"/>
  <c r="AL642" i="3"/>
  <c r="AM642" i="3"/>
  <c r="AN642" i="3"/>
  <c r="AO642" i="3"/>
  <c r="AP642" i="3"/>
  <c r="AQ642" i="3"/>
  <c r="AK643" i="3"/>
  <c r="AL643" i="3"/>
  <c r="AM643" i="3"/>
  <c r="AN643" i="3"/>
  <c r="AO643" i="3"/>
  <c r="AP643" i="3"/>
  <c r="AQ643" i="3"/>
  <c r="AK644" i="3"/>
  <c r="AL644" i="3"/>
  <c r="AM644" i="3"/>
  <c r="AN644" i="3"/>
  <c r="AO644" i="3"/>
  <c r="AP644" i="3"/>
  <c r="AQ644" i="3"/>
  <c r="AK645" i="3"/>
  <c r="AL645" i="3"/>
  <c r="AM645" i="3"/>
  <c r="AN645" i="3"/>
  <c r="AO645" i="3"/>
  <c r="AP645" i="3"/>
  <c r="AQ645" i="3"/>
  <c r="AK646" i="3"/>
  <c r="AM646" i="3"/>
  <c r="AN646" i="3"/>
  <c r="AO646" i="3"/>
  <c r="AP646" i="3"/>
  <c r="AQ646" i="3"/>
  <c r="AJ647" i="3"/>
  <c r="AK647" i="3"/>
  <c r="AL647" i="3"/>
  <c r="AM647" i="3"/>
  <c r="AN647" i="3"/>
  <c r="AP647" i="3"/>
  <c r="AQ647" i="3"/>
  <c r="AK648" i="3"/>
  <c r="AL648" i="3"/>
  <c r="AM648" i="3"/>
  <c r="AN648" i="3"/>
  <c r="AO648" i="3"/>
  <c r="AP648" i="3"/>
  <c r="AQ648" i="3"/>
  <c r="AJ649" i="3"/>
  <c r="AK649" i="3"/>
  <c r="AL649" i="3"/>
  <c r="AN649" i="3"/>
  <c r="AO649" i="3"/>
  <c r="AP649" i="3"/>
  <c r="AQ649" i="3"/>
  <c r="AL650" i="3"/>
  <c r="AM650" i="3"/>
  <c r="AN650" i="3"/>
  <c r="AO650" i="3"/>
  <c r="AP650" i="3"/>
  <c r="AQ650" i="3"/>
  <c r="AJ651" i="3"/>
  <c r="AL651" i="3"/>
  <c r="AM651" i="3"/>
  <c r="AN651" i="3"/>
  <c r="AO651" i="3"/>
  <c r="AP651" i="3"/>
  <c r="AQ651" i="3"/>
  <c r="AJ652" i="3"/>
  <c r="AK652" i="3"/>
  <c r="AL652" i="3"/>
  <c r="AM652" i="3"/>
  <c r="AN652" i="3"/>
  <c r="AO652" i="3"/>
  <c r="AP652" i="3"/>
  <c r="AQ652" i="3"/>
  <c r="AL653" i="3"/>
  <c r="AM653" i="3"/>
  <c r="AN653" i="3"/>
  <c r="AO653" i="3"/>
  <c r="AP653" i="3"/>
  <c r="AQ653" i="3"/>
  <c r="AJ654" i="3"/>
  <c r="AK654" i="3"/>
  <c r="AN654" i="3"/>
  <c r="AO654" i="3"/>
  <c r="AP654" i="3"/>
  <c r="AQ654" i="3"/>
  <c r="AJ655" i="3"/>
  <c r="AK655" i="3"/>
  <c r="AL655" i="3"/>
  <c r="AM655" i="3"/>
  <c r="AN655" i="3"/>
  <c r="AO655" i="3"/>
  <c r="AP655" i="3"/>
  <c r="AQ655" i="3"/>
  <c r="AK656" i="3"/>
  <c r="AL656" i="3"/>
  <c r="AM656" i="3"/>
  <c r="AN656" i="3"/>
  <c r="AO656" i="3"/>
  <c r="AP656" i="3"/>
  <c r="AQ656" i="3"/>
  <c r="AL657" i="3"/>
  <c r="AM657" i="3"/>
  <c r="AN657" i="3"/>
  <c r="AO657" i="3"/>
  <c r="AP657" i="3"/>
  <c r="AQ657" i="3"/>
  <c r="AJ658" i="3"/>
  <c r="AK658" i="3"/>
  <c r="AL658" i="3"/>
  <c r="AM658" i="3"/>
  <c r="AN658" i="3"/>
  <c r="AO658" i="3"/>
  <c r="AP658" i="3"/>
  <c r="AQ658" i="3"/>
  <c r="AJ659" i="3"/>
  <c r="AK659" i="3"/>
  <c r="AL659" i="3"/>
  <c r="AM659" i="3"/>
  <c r="AN659" i="3"/>
  <c r="AO659" i="3"/>
  <c r="AP659" i="3"/>
  <c r="AQ659" i="3"/>
  <c r="AK660" i="3"/>
  <c r="AL660" i="3"/>
  <c r="AM660" i="3"/>
  <c r="AN660" i="3"/>
  <c r="AO660" i="3"/>
  <c r="AP660" i="3"/>
  <c r="AM661" i="3"/>
  <c r="AN661" i="3"/>
  <c r="AO661" i="3"/>
  <c r="AP661" i="3"/>
  <c r="AQ661" i="3"/>
  <c r="AK662" i="3"/>
  <c r="AL662" i="3"/>
  <c r="AM662" i="3"/>
  <c r="AP662" i="3"/>
  <c r="AQ662" i="3"/>
  <c r="AJ663" i="3"/>
  <c r="AL663" i="3"/>
  <c r="AN663" i="3"/>
  <c r="AO663" i="3"/>
  <c r="AP663" i="3"/>
  <c r="AQ663" i="3"/>
  <c r="AK664" i="3"/>
  <c r="AL664" i="3"/>
  <c r="AN664" i="3"/>
  <c r="AO664" i="3"/>
  <c r="AP664" i="3"/>
  <c r="AQ664" i="3"/>
  <c r="AJ665" i="3"/>
  <c r="AK665" i="3"/>
  <c r="AL665" i="3"/>
  <c r="AM665" i="3"/>
  <c r="AN665" i="3"/>
  <c r="AO665" i="3"/>
  <c r="AP665" i="3"/>
  <c r="AQ665" i="3"/>
  <c r="AJ666" i="3"/>
  <c r="AK666" i="3"/>
  <c r="AM666" i="3"/>
  <c r="AN666" i="3"/>
  <c r="AO666" i="3"/>
  <c r="AP666" i="3"/>
  <c r="AQ666" i="3"/>
  <c r="AJ667" i="3"/>
  <c r="AK667" i="3"/>
  <c r="AM667" i="3"/>
  <c r="AN667" i="3"/>
  <c r="AO667" i="3"/>
  <c r="AP667" i="3"/>
  <c r="AQ667" i="3"/>
  <c r="AN668" i="3"/>
  <c r="AO668" i="3"/>
  <c r="AP668" i="3"/>
  <c r="AQ668" i="3"/>
  <c r="AK669" i="3"/>
  <c r="AM669" i="3"/>
  <c r="AN669" i="3"/>
  <c r="AO669" i="3"/>
  <c r="AP669" i="3"/>
  <c r="AQ669" i="3"/>
  <c r="AJ670" i="3"/>
  <c r="AK670" i="3"/>
  <c r="AL670" i="3"/>
  <c r="AO670" i="3"/>
  <c r="AP670" i="3"/>
  <c r="AQ670" i="3"/>
  <c r="AK671" i="3"/>
  <c r="AM671" i="3"/>
  <c r="AN671" i="3"/>
  <c r="AO671" i="3"/>
  <c r="AP671" i="3"/>
  <c r="AQ671" i="3"/>
  <c r="AK672" i="3"/>
  <c r="AL672" i="3"/>
  <c r="AM672" i="3"/>
  <c r="AN672" i="3"/>
  <c r="AO672" i="3"/>
  <c r="AP672" i="3"/>
  <c r="AQ672" i="3"/>
  <c r="AJ673" i="3"/>
  <c r="AK673" i="3"/>
  <c r="AL673" i="3"/>
  <c r="AN673" i="3"/>
  <c r="AO673" i="3"/>
  <c r="AP673" i="3"/>
  <c r="AQ673" i="3"/>
  <c r="AJ674" i="3"/>
  <c r="AM674" i="3"/>
  <c r="AN674" i="3"/>
  <c r="AO674" i="3"/>
  <c r="AP674" i="3"/>
  <c r="AQ674" i="3"/>
  <c r="AK675" i="3"/>
  <c r="AL675" i="3"/>
  <c r="AM675" i="3"/>
  <c r="AN675" i="3"/>
  <c r="AO675" i="3"/>
  <c r="AP675" i="3"/>
  <c r="AQ675" i="3"/>
  <c r="AL676" i="3"/>
  <c r="AM676" i="3"/>
  <c r="AN676" i="3"/>
  <c r="AO676" i="3"/>
  <c r="AP676" i="3"/>
  <c r="AQ676" i="3"/>
  <c r="AL677" i="3"/>
  <c r="AM677" i="3"/>
  <c r="AN677" i="3"/>
  <c r="AO677" i="3"/>
  <c r="AP677" i="3"/>
  <c r="AQ677" i="3"/>
  <c r="AJ678" i="3"/>
  <c r="AK678" i="3"/>
  <c r="AL678" i="3"/>
  <c r="AM678" i="3"/>
  <c r="AN678" i="3"/>
  <c r="AO678" i="3"/>
  <c r="AQ678" i="3"/>
  <c r="AJ679" i="3"/>
  <c r="AK679" i="3"/>
  <c r="AL679" i="3"/>
  <c r="AM679" i="3"/>
  <c r="AN679" i="3"/>
  <c r="AO679" i="3"/>
  <c r="AP679" i="3"/>
  <c r="AQ679" i="3"/>
  <c r="AJ680" i="3"/>
  <c r="AK680" i="3"/>
  <c r="AL680" i="3"/>
  <c r="AM680" i="3"/>
  <c r="AN680" i="3"/>
  <c r="AO680" i="3"/>
  <c r="AQ680" i="3"/>
  <c r="AK681" i="3"/>
  <c r="AL681" i="3"/>
  <c r="AN681" i="3"/>
  <c r="AO681" i="3"/>
  <c r="AP681" i="3"/>
  <c r="AQ681" i="3"/>
  <c r="AJ682" i="3"/>
  <c r="AL682" i="3"/>
  <c r="AM682" i="3"/>
  <c r="AN682" i="3"/>
  <c r="AP682" i="3"/>
  <c r="AQ682" i="3"/>
  <c r="AJ683" i="3"/>
  <c r="AL683" i="3"/>
  <c r="AM683" i="3"/>
  <c r="AN683" i="3"/>
  <c r="AO683" i="3"/>
  <c r="AP683" i="3"/>
  <c r="AQ683" i="3"/>
  <c r="AJ684" i="3"/>
  <c r="AK684" i="3"/>
  <c r="AL684" i="3"/>
  <c r="AM684" i="3"/>
  <c r="AN684" i="3"/>
  <c r="AO684" i="3"/>
  <c r="AP684" i="3"/>
  <c r="AQ684" i="3"/>
  <c r="AK685" i="3"/>
  <c r="AM685" i="3"/>
  <c r="AN685" i="3"/>
  <c r="AO685" i="3"/>
  <c r="AP685" i="3"/>
  <c r="AQ685" i="3"/>
  <c r="AM686" i="3"/>
  <c r="AN686" i="3"/>
  <c r="AO686" i="3"/>
  <c r="AP686" i="3"/>
  <c r="AQ686" i="3"/>
  <c r="AJ687" i="3"/>
  <c r="AL687" i="3"/>
  <c r="AN687" i="3"/>
  <c r="AO687" i="3"/>
  <c r="AP687" i="3"/>
  <c r="AQ687" i="3"/>
  <c r="AK688" i="3"/>
  <c r="AL688" i="3"/>
  <c r="AM688" i="3"/>
  <c r="AN688" i="3"/>
  <c r="AO688" i="3"/>
  <c r="AP688" i="3"/>
  <c r="AQ688" i="3"/>
  <c r="AL689" i="3"/>
  <c r="AM689" i="3"/>
  <c r="AN689" i="3"/>
  <c r="AO689" i="3"/>
  <c r="AP689" i="3"/>
  <c r="AQ689" i="3"/>
  <c r="AJ690" i="3"/>
  <c r="AK690" i="3"/>
  <c r="AN690" i="3"/>
  <c r="AO690" i="3"/>
  <c r="AP690" i="3"/>
  <c r="AQ690" i="3"/>
  <c r="AJ691" i="3"/>
  <c r="AL691" i="3"/>
  <c r="AM691" i="3"/>
  <c r="AO691" i="3"/>
  <c r="AP691" i="3"/>
  <c r="AQ691" i="3"/>
  <c r="AJ692" i="3"/>
  <c r="AK692" i="3"/>
  <c r="AL692" i="3"/>
  <c r="AM692" i="3"/>
  <c r="AN692" i="3"/>
  <c r="AP692" i="3"/>
  <c r="AQ692" i="3"/>
  <c r="AJ693" i="3"/>
  <c r="AK693" i="3"/>
  <c r="AL693" i="3"/>
  <c r="AN693" i="3"/>
  <c r="AO693" i="3"/>
  <c r="AP693" i="3"/>
  <c r="AQ693" i="3"/>
  <c r="AL694" i="3"/>
  <c r="AM694" i="3"/>
  <c r="AN694" i="3"/>
  <c r="AO694" i="3"/>
  <c r="AP694" i="3"/>
  <c r="AQ694" i="3"/>
  <c r="AJ695" i="3"/>
  <c r="AL695" i="3"/>
  <c r="AM695" i="3"/>
  <c r="AO695" i="3"/>
  <c r="AP695" i="3"/>
  <c r="AQ695" i="3"/>
  <c r="AL696" i="3"/>
  <c r="AM696" i="3"/>
  <c r="AO696" i="3"/>
  <c r="AP696" i="3"/>
  <c r="AQ696" i="3"/>
  <c r="AL697" i="3"/>
  <c r="AM697" i="3"/>
  <c r="AN697" i="3"/>
  <c r="AO697" i="3"/>
  <c r="AP697" i="3"/>
  <c r="AQ697" i="3"/>
  <c r="AL698" i="3"/>
  <c r="AM698" i="3"/>
  <c r="AN698" i="3"/>
  <c r="AO698" i="3"/>
  <c r="AP698" i="3"/>
  <c r="AQ698" i="3"/>
  <c r="AL699" i="3"/>
  <c r="AM699" i="3"/>
  <c r="AN699" i="3"/>
  <c r="AO699" i="3"/>
  <c r="AP699" i="3"/>
  <c r="AQ699" i="3"/>
  <c r="AJ700" i="3"/>
  <c r="AL700" i="3"/>
  <c r="AM700" i="3"/>
  <c r="AN700" i="3"/>
  <c r="AP700" i="3"/>
  <c r="AQ700" i="3"/>
  <c r="AL701" i="3"/>
  <c r="AM701" i="3"/>
  <c r="AN701" i="3"/>
  <c r="AO701" i="3"/>
  <c r="AP701" i="3"/>
  <c r="AQ701" i="3"/>
  <c r="AM702" i="3"/>
  <c r="AN702" i="3"/>
  <c r="AO702" i="3"/>
  <c r="AP702" i="3"/>
  <c r="AQ702" i="3"/>
  <c r="AJ703" i="3"/>
  <c r="AK703" i="3"/>
  <c r="AO703" i="3"/>
  <c r="AP703" i="3"/>
  <c r="AQ703" i="3"/>
  <c r="AJ704" i="3"/>
  <c r="AK704" i="3"/>
  <c r="AM704" i="3"/>
  <c r="AP704" i="3"/>
  <c r="AQ704" i="3"/>
  <c r="AL705" i="3"/>
  <c r="AM705" i="3"/>
  <c r="AN705" i="3"/>
  <c r="AO705" i="3"/>
  <c r="AP705" i="3"/>
  <c r="AQ705" i="3"/>
  <c r="AJ706" i="3"/>
  <c r="AL706" i="3"/>
  <c r="AM706" i="3"/>
  <c r="AN706" i="3"/>
  <c r="AO706" i="3"/>
  <c r="AQ706" i="3"/>
  <c r="AK707" i="3"/>
  <c r="AL707" i="3"/>
  <c r="AM707" i="3"/>
  <c r="AN707" i="3"/>
  <c r="AO707" i="3"/>
  <c r="AP707" i="3"/>
  <c r="AQ707" i="3"/>
  <c r="AJ708" i="3"/>
  <c r="AK708" i="3"/>
  <c r="AM708" i="3"/>
  <c r="AN708" i="3"/>
  <c r="AO708" i="3"/>
  <c r="AQ708" i="3"/>
  <c r="AL709" i="3"/>
  <c r="AM709" i="3"/>
  <c r="AO709" i="3"/>
  <c r="AP709" i="3"/>
  <c r="AQ709" i="3"/>
  <c r="AJ710" i="3"/>
  <c r="AL710" i="3"/>
  <c r="AM710" i="3"/>
  <c r="AN710" i="3"/>
  <c r="AO710" i="3"/>
  <c r="AP710" i="3"/>
  <c r="AQ710" i="3"/>
  <c r="AJ711" i="3"/>
  <c r="AK711" i="3"/>
  <c r="AL711" i="3"/>
  <c r="AN711" i="3"/>
  <c r="AO711" i="3"/>
  <c r="AQ711" i="3"/>
  <c r="AK712" i="3"/>
  <c r="AM712" i="3"/>
  <c r="AN712" i="3"/>
  <c r="AO712" i="3"/>
  <c r="AP712" i="3"/>
  <c r="AQ712" i="3"/>
  <c r="AN713" i="3"/>
  <c r="AO713" i="3"/>
  <c r="AP713" i="3"/>
  <c r="AQ713" i="3"/>
  <c r="AM714" i="3"/>
  <c r="AN714" i="3"/>
  <c r="AO714" i="3"/>
  <c r="AP714" i="3"/>
  <c r="AQ714" i="3"/>
  <c r="AJ715" i="3"/>
  <c r="AN715" i="3"/>
  <c r="AO715" i="3"/>
  <c r="AP715" i="3"/>
  <c r="AQ715" i="3"/>
  <c r="AK716" i="3"/>
  <c r="AN716" i="3"/>
  <c r="AO716" i="3"/>
  <c r="AP716" i="3"/>
  <c r="AQ716" i="3"/>
  <c r="AM717" i="3"/>
  <c r="AO717" i="3"/>
  <c r="AP717" i="3"/>
  <c r="AQ717" i="3"/>
  <c r="AJ718" i="3"/>
  <c r="AL718" i="3"/>
  <c r="AM718" i="3"/>
  <c r="AN718" i="3"/>
  <c r="AP718" i="3"/>
  <c r="AQ718" i="3"/>
  <c r="AL719" i="3"/>
  <c r="AM719" i="3"/>
  <c r="AO719" i="3"/>
  <c r="AP719" i="3"/>
  <c r="AQ719" i="3"/>
  <c r="AM720" i="3"/>
  <c r="AN720" i="3"/>
  <c r="AO720" i="3"/>
  <c r="AP720" i="3"/>
  <c r="AQ720" i="3"/>
  <c r="AJ721" i="3"/>
  <c r="AN721" i="3"/>
  <c r="AO721" i="3"/>
  <c r="AQ721" i="3"/>
  <c r="AM722" i="3"/>
  <c r="AN722" i="3"/>
  <c r="AO722" i="3"/>
  <c r="AP722" i="3"/>
  <c r="AQ722" i="3"/>
  <c r="AJ723" i="3"/>
  <c r="AN723" i="3"/>
  <c r="AO723" i="3"/>
  <c r="AP723" i="3"/>
  <c r="AQ723" i="3"/>
  <c r="AJ724" i="3"/>
  <c r="AK724" i="3"/>
  <c r="AL724" i="3"/>
  <c r="AM724" i="3"/>
  <c r="AN724" i="3"/>
  <c r="AO724" i="3"/>
  <c r="AP724" i="3"/>
  <c r="AQ724" i="3"/>
  <c r="AK725" i="3"/>
  <c r="AN725" i="3"/>
  <c r="AO725" i="3"/>
  <c r="AP725" i="3"/>
  <c r="AQ725" i="3"/>
  <c r="AL3" i="3"/>
  <c r="AM3" i="3"/>
  <c r="AN3" i="3"/>
  <c r="AO3" i="3"/>
  <c r="AQ3" i="3"/>
  <c r="AJ3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D8" i="3"/>
  <c r="AE8" i="3"/>
  <c r="AF8" i="3"/>
  <c r="AG8" i="3"/>
  <c r="AH8" i="3"/>
  <c r="AB9" i="3"/>
  <c r="AC9" i="3"/>
  <c r="AE9" i="3"/>
  <c r="AF9" i="3"/>
  <c r="AG9" i="3"/>
  <c r="AH9" i="3"/>
  <c r="AB10" i="3"/>
  <c r="AC10" i="3"/>
  <c r="AD10" i="3"/>
  <c r="AE10" i="3"/>
  <c r="AF10" i="3"/>
  <c r="AG10" i="3"/>
  <c r="AH10" i="3"/>
  <c r="AC11" i="3"/>
  <c r="AD11" i="3"/>
  <c r="AE11" i="3"/>
  <c r="AF11" i="3"/>
  <c r="AG11" i="3"/>
  <c r="AH11" i="3"/>
  <c r="AC12" i="3"/>
  <c r="AD12" i="3"/>
  <c r="AE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C32" i="3"/>
  <c r="AD32" i="3"/>
  <c r="AE32" i="3"/>
  <c r="AF32" i="3"/>
  <c r="AG32" i="3"/>
  <c r="AH32" i="3"/>
  <c r="AB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C40" i="3"/>
  <c r="AD40" i="3"/>
  <c r="AE40" i="3"/>
  <c r="AF40" i="3"/>
  <c r="AG40" i="3"/>
  <c r="AH40" i="3"/>
  <c r="AB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D44" i="3"/>
  <c r="AE44" i="3"/>
  <c r="AF44" i="3"/>
  <c r="AG44" i="3"/>
  <c r="AH44" i="3"/>
  <c r="AB45" i="3"/>
  <c r="AD45" i="3"/>
  <c r="AE45" i="3"/>
  <c r="AF45" i="3"/>
  <c r="AG45" i="3"/>
  <c r="AH45" i="3"/>
  <c r="AB46" i="3"/>
  <c r="AE46" i="3"/>
  <c r="AF46" i="3"/>
  <c r="AG46" i="3"/>
  <c r="AH46" i="3"/>
  <c r="AB47" i="3"/>
  <c r="AC47" i="3"/>
  <c r="AD47" i="3"/>
  <c r="AE47" i="3"/>
  <c r="AF47" i="3"/>
  <c r="AG47" i="3"/>
  <c r="AH47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E53" i="3"/>
  <c r="AF53" i="3"/>
  <c r="AG53" i="3"/>
  <c r="AH53" i="3"/>
  <c r="AC54" i="3"/>
  <c r="AD54" i="3"/>
  <c r="AE54" i="3"/>
  <c r="AF54" i="3"/>
  <c r="AG54" i="3"/>
  <c r="AH54" i="3"/>
  <c r="AC55" i="3"/>
  <c r="AD55" i="3"/>
  <c r="AE55" i="3"/>
  <c r="AF55" i="3"/>
  <c r="AG55" i="3"/>
  <c r="AH55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C68" i="3"/>
  <c r="AD68" i="3"/>
  <c r="AE68" i="3"/>
  <c r="AF68" i="3"/>
  <c r="AG68" i="3"/>
  <c r="AH68" i="3"/>
  <c r="AB69" i="3"/>
  <c r="AC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D73" i="3"/>
  <c r="AE73" i="3"/>
  <c r="AF73" i="3"/>
  <c r="AG73" i="3"/>
  <c r="AH73" i="3"/>
  <c r="AC74" i="3"/>
  <c r="AD74" i="3"/>
  <c r="AE74" i="3"/>
  <c r="AF74" i="3"/>
  <c r="AG74" i="3"/>
  <c r="AH74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E87" i="3"/>
  <c r="AF87" i="3"/>
  <c r="AG87" i="3"/>
  <c r="AH87" i="3"/>
  <c r="AB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E92" i="3"/>
  <c r="AF92" i="3"/>
  <c r="AG92" i="3"/>
  <c r="AH92" i="3"/>
  <c r="AB93" i="3"/>
  <c r="AC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C97" i="3"/>
  <c r="AD97" i="3"/>
  <c r="AE97" i="3"/>
  <c r="AF97" i="3"/>
  <c r="AG97" i="3"/>
  <c r="AH97" i="3"/>
  <c r="AC98" i="3"/>
  <c r="AD98" i="3"/>
  <c r="AE98" i="3"/>
  <c r="AF98" i="3"/>
  <c r="AG98" i="3"/>
  <c r="AH98" i="3"/>
  <c r="AC99" i="3"/>
  <c r="AD99" i="3"/>
  <c r="AE99" i="3"/>
  <c r="AF99" i="3"/>
  <c r="AG99" i="3"/>
  <c r="AH99" i="3"/>
  <c r="AD100" i="3"/>
  <c r="AE100" i="3"/>
  <c r="AF100" i="3"/>
  <c r="AG100" i="3"/>
  <c r="AH100" i="3"/>
  <c r="AC101" i="3"/>
  <c r="AD101" i="3"/>
  <c r="AE101" i="3"/>
  <c r="AF101" i="3"/>
  <c r="AG101" i="3"/>
  <c r="AH101" i="3"/>
  <c r="AB102" i="3"/>
  <c r="AC102" i="3"/>
  <c r="AD102" i="3"/>
  <c r="AE102" i="3"/>
  <c r="AF102" i="3"/>
  <c r="AG102" i="3"/>
  <c r="AH102" i="3"/>
  <c r="AC103" i="3"/>
  <c r="AD103" i="3"/>
  <c r="AE103" i="3"/>
  <c r="AF103" i="3"/>
  <c r="AG103" i="3"/>
  <c r="AH103" i="3"/>
  <c r="AC104" i="3"/>
  <c r="AD104" i="3"/>
  <c r="AE104" i="3"/>
  <c r="AF104" i="3"/>
  <c r="AG104" i="3"/>
  <c r="AH104" i="3"/>
  <c r="AB105" i="3"/>
  <c r="AC105" i="3"/>
  <c r="AD105" i="3"/>
  <c r="AE105" i="3"/>
  <c r="AF105" i="3"/>
  <c r="AG105" i="3"/>
  <c r="AH105" i="3"/>
  <c r="AB106" i="3"/>
  <c r="AC106" i="3"/>
  <c r="AD106" i="3"/>
  <c r="AE106" i="3"/>
  <c r="AF106" i="3"/>
  <c r="AG106" i="3"/>
  <c r="AH106" i="3"/>
  <c r="AC107" i="3"/>
  <c r="AD107" i="3"/>
  <c r="AE107" i="3"/>
  <c r="AF107" i="3"/>
  <c r="AG107" i="3"/>
  <c r="AH107" i="3"/>
  <c r="AB108" i="3"/>
  <c r="AC108" i="3"/>
  <c r="AD108" i="3"/>
  <c r="AE108" i="3"/>
  <c r="AF108" i="3"/>
  <c r="AG108" i="3"/>
  <c r="AH108" i="3"/>
  <c r="AB109" i="3"/>
  <c r="AC109" i="3"/>
  <c r="AD109" i="3"/>
  <c r="AE109" i="3"/>
  <c r="AF109" i="3"/>
  <c r="AG109" i="3"/>
  <c r="AH109" i="3"/>
  <c r="AB110" i="3"/>
  <c r="AC110" i="3"/>
  <c r="AF110" i="3"/>
  <c r="AG110" i="3"/>
  <c r="AH110" i="3"/>
  <c r="AB111" i="3"/>
  <c r="AC111" i="3"/>
  <c r="AD111" i="3"/>
  <c r="AE111" i="3"/>
  <c r="AF111" i="3"/>
  <c r="AG111" i="3"/>
  <c r="AH111" i="3"/>
  <c r="AB112" i="3"/>
  <c r="AC112" i="3"/>
  <c r="AD112" i="3"/>
  <c r="AE112" i="3"/>
  <c r="AF112" i="3"/>
  <c r="AG112" i="3"/>
  <c r="AH112" i="3"/>
  <c r="AB113" i="3"/>
  <c r="AC113" i="3"/>
  <c r="AD113" i="3"/>
  <c r="AE113" i="3"/>
  <c r="AF113" i="3"/>
  <c r="AG113" i="3"/>
  <c r="AH113" i="3"/>
  <c r="AB114" i="3"/>
  <c r="AC114" i="3"/>
  <c r="AD114" i="3"/>
  <c r="AE114" i="3"/>
  <c r="AF114" i="3"/>
  <c r="AG114" i="3"/>
  <c r="AH114" i="3"/>
  <c r="AB115" i="3"/>
  <c r="AC115" i="3"/>
  <c r="AD115" i="3"/>
  <c r="AE115" i="3"/>
  <c r="AF115" i="3"/>
  <c r="AG115" i="3"/>
  <c r="AH115" i="3"/>
  <c r="AC116" i="3"/>
  <c r="AD116" i="3"/>
  <c r="AE116" i="3"/>
  <c r="AF116" i="3"/>
  <c r="AG116" i="3"/>
  <c r="AH116" i="3"/>
  <c r="AB117" i="3"/>
  <c r="AC117" i="3"/>
  <c r="AD117" i="3"/>
  <c r="AE117" i="3"/>
  <c r="AF117" i="3"/>
  <c r="AG117" i="3"/>
  <c r="AH117" i="3"/>
  <c r="AB118" i="3"/>
  <c r="AC118" i="3"/>
  <c r="AD118" i="3"/>
  <c r="AF118" i="3"/>
  <c r="AG118" i="3"/>
  <c r="AH118" i="3"/>
  <c r="AB119" i="3"/>
  <c r="AC119" i="3"/>
  <c r="AD119" i="3"/>
  <c r="AE119" i="3"/>
  <c r="AF119" i="3"/>
  <c r="AG119" i="3"/>
  <c r="AH119" i="3"/>
  <c r="AB120" i="3"/>
  <c r="AC120" i="3"/>
  <c r="AD120" i="3"/>
  <c r="AE120" i="3"/>
  <c r="AF120" i="3"/>
  <c r="AG120" i="3"/>
  <c r="AH120" i="3"/>
  <c r="AB121" i="3"/>
  <c r="AC121" i="3"/>
  <c r="AD121" i="3"/>
  <c r="AE121" i="3"/>
  <c r="AF121" i="3"/>
  <c r="AG121" i="3"/>
  <c r="AH121" i="3"/>
  <c r="AC122" i="3"/>
  <c r="AD122" i="3"/>
  <c r="AE122" i="3"/>
  <c r="AF122" i="3"/>
  <c r="AG122" i="3"/>
  <c r="AH122" i="3"/>
  <c r="AB123" i="3"/>
  <c r="AC123" i="3"/>
  <c r="AD123" i="3"/>
  <c r="AE123" i="3"/>
  <c r="AF123" i="3"/>
  <c r="AG123" i="3"/>
  <c r="AH123" i="3"/>
  <c r="AB124" i="3"/>
  <c r="AC124" i="3"/>
  <c r="AD124" i="3"/>
  <c r="AE124" i="3"/>
  <c r="AF124" i="3"/>
  <c r="AG124" i="3"/>
  <c r="AH124" i="3"/>
  <c r="AB125" i="3"/>
  <c r="AC125" i="3"/>
  <c r="AD125" i="3"/>
  <c r="AE125" i="3"/>
  <c r="AF125" i="3"/>
  <c r="AG125" i="3"/>
  <c r="AH125" i="3"/>
  <c r="AB126" i="3"/>
  <c r="AC126" i="3"/>
  <c r="AD126" i="3"/>
  <c r="AE126" i="3"/>
  <c r="AF126" i="3"/>
  <c r="AG126" i="3"/>
  <c r="AH126" i="3"/>
  <c r="AC127" i="3"/>
  <c r="AE127" i="3"/>
  <c r="AF127" i="3"/>
  <c r="AG127" i="3"/>
  <c r="AH127" i="3"/>
  <c r="AB128" i="3"/>
  <c r="AC128" i="3"/>
  <c r="AD128" i="3"/>
  <c r="AE128" i="3"/>
  <c r="AF128" i="3"/>
  <c r="AG128" i="3"/>
  <c r="AH128" i="3"/>
  <c r="AB129" i="3"/>
  <c r="AC129" i="3"/>
  <c r="AE129" i="3"/>
  <c r="AF129" i="3"/>
  <c r="AG129" i="3"/>
  <c r="AH129" i="3"/>
  <c r="AB130" i="3"/>
  <c r="AC130" i="3"/>
  <c r="AD130" i="3"/>
  <c r="AE130" i="3"/>
  <c r="AF130" i="3"/>
  <c r="AG130" i="3"/>
  <c r="AH130" i="3"/>
  <c r="AB131" i="3"/>
  <c r="AC131" i="3"/>
  <c r="AD131" i="3"/>
  <c r="AE131" i="3"/>
  <c r="AF131" i="3"/>
  <c r="AG131" i="3"/>
  <c r="AH131" i="3"/>
  <c r="AB132" i="3"/>
  <c r="AC132" i="3"/>
  <c r="AD132" i="3"/>
  <c r="AE132" i="3"/>
  <c r="AF132" i="3"/>
  <c r="AG132" i="3"/>
  <c r="AH132" i="3"/>
  <c r="AB133" i="3"/>
  <c r="AC133" i="3"/>
  <c r="AD133" i="3"/>
  <c r="AE133" i="3"/>
  <c r="AF133" i="3"/>
  <c r="AG133" i="3"/>
  <c r="AH133" i="3"/>
  <c r="AC134" i="3"/>
  <c r="AD134" i="3"/>
  <c r="AE134" i="3"/>
  <c r="AF134" i="3"/>
  <c r="AG134" i="3"/>
  <c r="AH134" i="3"/>
  <c r="AB135" i="3"/>
  <c r="AC135" i="3"/>
  <c r="AD135" i="3"/>
  <c r="AE135" i="3"/>
  <c r="AF135" i="3"/>
  <c r="AG135" i="3"/>
  <c r="AH135" i="3"/>
  <c r="AC136" i="3"/>
  <c r="AD136" i="3"/>
  <c r="AE136" i="3"/>
  <c r="AF136" i="3"/>
  <c r="AG136" i="3"/>
  <c r="AH136" i="3"/>
  <c r="AB137" i="3"/>
  <c r="AC137" i="3"/>
  <c r="AD137" i="3"/>
  <c r="AE137" i="3"/>
  <c r="AF137" i="3"/>
  <c r="AG137" i="3"/>
  <c r="AH137" i="3"/>
  <c r="AC138" i="3"/>
  <c r="AD138" i="3"/>
  <c r="AE138" i="3"/>
  <c r="AF138" i="3"/>
  <c r="AG138" i="3"/>
  <c r="AH138" i="3"/>
  <c r="AB139" i="3"/>
  <c r="AC139" i="3"/>
  <c r="AD139" i="3"/>
  <c r="AE139" i="3"/>
  <c r="AF139" i="3"/>
  <c r="AG139" i="3"/>
  <c r="AH139" i="3"/>
  <c r="AB140" i="3"/>
  <c r="AC140" i="3"/>
  <c r="AD140" i="3"/>
  <c r="AE140" i="3"/>
  <c r="AF140" i="3"/>
  <c r="AG140" i="3"/>
  <c r="AH140" i="3"/>
  <c r="AB141" i="3"/>
  <c r="AD141" i="3"/>
  <c r="AE141" i="3"/>
  <c r="AF141" i="3"/>
  <c r="AG141" i="3"/>
  <c r="AH141" i="3"/>
  <c r="AB142" i="3"/>
  <c r="AC142" i="3"/>
  <c r="AD142" i="3"/>
  <c r="AE142" i="3"/>
  <c r="AF142" i="3"/>
  <c r="AG142" i="3"/>
  <c r="AH142" i="3"/>
  <c r="AB143" i="3"/>
  <c r="AC143" i="3"/>
  <c r="AD143" i="3"/>
  <c r="AE143" i="3"/>
  <c r="AF143" i="3"/>
  <c r="AG143" i="3"/>
  <c r="AH143" i="3"/>
  <c r="AB144" i="3"/>
  <c r="AC144" i="3"/>
  <c r="AD144" i="3"/>
  <c r="AE144" i="3"/>
  <c r="AF144" i="3"/>
  <c r="AG144" i="3"/>
  <c r="AH144" i="3"/>
  <c r="AB145" i="3"/>
  <c r="AC145" i="3"/>
  <c r="AD145" i="3"/>
  <c r="AE145" i="3"/>
  <c r="AF145" i="3"/>
  <c r="AG145" i="3"/>
  <c r="AH145" i="3"/>
  <c r="AB146" i="3"/>
  <c r="AD146" i="3"/>
  <c r="AE146" i="3"/>
  <c r="AF146" i="3"/>
  <c r="AG146" i="3"/>
  <c r="AH146" i="3"/>
  <c r="AB147" i="3"/>
  <c r="AC147" i="3"/>
  <c r="AD147" i="3"/>
  <c r="AE147" i="3"/>
  <c r="AF147" i="3"/>
  <c r="AG147" i="3"/>
  <c r="AH147" i="3"/>
  <c r="AB148" i="3"/>
  <c r="AC148" i="3"/>
  <c r="AD148" i="3"/>
  <c r="AE148" i="3"/>
  <c r="AF148" i="3"/>
  <c r="AG148" i="3"/>
  <c r="AH148" i="3"/>
  <c r="AB149" i="3"/>
  <c r="AC149" i="3"/>
  <c r="AD149" i="3"/>
  <c r="AE149" i="3"/>
  <c r="AF149" i="3"/>
  <c r="AG149" i="3"/>
  <c r="AH149" i="3"/>
  <c r="AB150" i="3"/>
  <c r="AC150" i="3"/>
  <c r="AD150" i="3"/>
  <c r="AE150" i="3"/>
  <c r="AF150" i="3"/>
  <c r="AG150" i="3"/>
  <c r="AH150" i="3"/>
  <c r="AC151" i="3"/>
  <c r="AD151" i="3"/>
  <c r="AE151" i="3"/>
  <c r="AF151" i="3"/>
  <c r="AG151" i="3"/>
  <c r="AH151" i="3"/>
  <c r="AB152" i="3"/>
  <c r="AC152" i="3"/>
  <c r="AD152" i="3"/>
  <c r="AE152" i="3"/>
  <c r="AF152" i="3"/>
  <c r="AG152" i="3"/>
  <c r="AH152" i="3"/>
  <c r="AB153" i="3"/>
  <c r="AC153" i="3"/>
  <c r="AD153" i="3"/>
  <c r="AF153" i="3"/>
  <c r="AG153" i="3"/>
  <c r="AH153" i="3"/>
  <c r="AB154" i="3"/>
  <c r="AC154" i="3"/>
  <c r="AE154" i="3"/>
  <c r="AF154" i="3"/>
  <c r="AG154" i="3"/>
  <c r="AH154" i="3"/>
  <c r="AB155" i="3"/>
  <c r="AC155" i="3"/>
  <c r="AD155" i="3"/>
  <c r="AE155" i="3"/>
  <c r="AF155" i="3"/>
  <c r="AG155" i="3"/>
  <c r="AH155" i="3"/>
  <c r="AB156" i="3"/>
  <c r="AC156" i="3"/>
  <c r="AD156" i="3"/>
  <c r="AE156" i="3"/>
  <c r="AF156" i="3"/>
  <c r="AG156" i="3"/>
  <c r="AH156" i="3"/>
  <c r="AB157" i="3"/>
  <c r="AC157" i="3"/>
  <c r="AD157" i="3"/>
  <c r="AE157" i="3"/>
  <c r="AF157" i="3"/>
  <c r="AG157" i="3"/>
  <c r="AH157" i="3"/>
  <c r="AB158" i="3"/>
  <c r="AC158" i="3"/>
  <c r="AE158" i="3"/>
  <c r="AF158" i="3"/>
  <c r="AG158" i="3"/>
  <c r="AH158" i="3"/>
  <c r="AB159" i="3"/>
  <c r="AC159" i="3"/>
  <c r="AD159" i="3"/>
  <c r="AE159" i="3"/>
  <c r="AF159" i="3"/>
  <c r="AG159" i="3"/>
  <c r="AH159" i="3"/>
  <c r="AB160" i="3"/>
  <c r="AC160" i="3"/>
  <c r="AD160" i="3"/>
  <c r="AE160" i="3"/>
  <c r="AF160" i="3"/>
  <c r="AG160" i="3"/>
  <c r="AH160" i="3"/>
  <c r="AB161" i="3"/>
  <c r="AC161" i="3"/>
  <c r="AE161" i="3"/>
  <c r="AF161" i="3"/>
  <c r="AG161" i="3"/>
  <c r="AH161" i="3"/>
  <c r="AB162" i="3"/>
  <c r="AC162" i="3"/>
  <c r="AD162" i="3"/>
  <c r="AE162" i="3"/>
  <c r="AF162" i="3"/>
  <c r="AG162" i="3"/>
  <c r="AH162" i="3"/>
  <c r="AB163" i="3"/>
  <c r="AC163" i="3"/>
  <c r="AD163" i="3"/>
  <c r="AE163" i="3"/>
  <c r="AF163" i="3"/>
  <c r="AG163" i="3"/>
  <c r="AH163" i="3"/>
  <c r="AC164" i="3"/>
  <c r="AD164" i="3"/>
  <c r="AE164" i="3"/>
  <c r="AF164" i="3"/>
  <c r="AG164" i="3"/>
  <c r="AH164" i="3"/>
  <c r="AB165" i="3"/>
  <c r="AC165" i="3"/>
  <c r="AD165" i="3"/>
  <c r="AE165" i="3"/>
  <c r="AF165" i="3"/>
  <c r="AG165" i="3"/>
  <c r="AH165" i="3"/>
  <c r="AB166" i="3"/>
  <c r="AC166" i="3"/>
  <c r="AD166" i="3"/>
  <c r="AE166" i="3"/>
  <c r="AF166" i="3"/>
  <c r="AG166" i="3"/>
  <c r="AH166" i="3"/>
  <c r="AB167" i="3"/>
  <c r="AC167" i="3"/>
  <c r="AD167" i="3"/>
  <c r="AE167" i="3"/>
  <c r="AF167" i="3"/>
  <c r="AG167" i="3"/>
  <c r="AH167" i="3"/>
  <c r="AC168" i="3"/>
  <c r="AD168" i="3"/>
  <c r="AE168" i="3"/>
  <c r="AF168" i="3"/>
  <c r="AG168" i="3"/>
  <c r="AH168" i="3"/>
  <c r="AB169" i="3"/>
  <c r="AC169" i="3"/>
  <c r="AD169" i="3"/>
  <c r="AE169" i="3"/>
  <c r="AF169" i="3"/>
  <c r="AG169" i="3"/>
  <c r="AH169" i="3"/>
  <c r="AB170" i="3"/>
  <c r="AC170" i="3"/>
  <c r="AD170" i="3"/>
  <c r="AF170" i="3"/>
  <c r="AG170" i="3"/>
  <c r="AH170" i="3"/>
  <c r="AC171" i="3"/>
  <c r="AD171" i="3"/>
  <c r="AE171" i="3"/>
  <c r="AF171" i="3"/>
  <c r="AG171" i="3"/>
  <c r="AH171" i="3"/>
  <c r="AB172" i="3"/>
  <c r="AC172" i="3"/>
  <c r="AD172" i="3"/>
  <c r="AE172" i="3"/>
  <c r="AF172" i="3"/>
  <c r="AG172" i="3"/>
  <c r="AH172" i="3"/>
  <c r="AB173" i="3"/>
  <c r="AC173" i="3"/>
  <c r="AE173" i="3"/>
  <c r="AF173" i="3"/>
  <c r="AG173" i="3"/>
  <c r="AH173" i="3"/>
  <c r="AB174" i="3"/>
  <c r="AC174" i="3"/>
  <c r="AD174" i="3"/>
  <c r="AE174" i="3"/>
  <c r="AF174" i="3"/>
  <c r="AG174" i="3"/>
  <c r="AH174" i="3"/>
  <c r="AB175" i="3"/>
  <c r="AC175" i="3"/>
  <c r="AD175" i="3"/>
  <c r="AF175" i="3"/>
  <c r="AG175" i="3"/>
  <c r="AH175" i="3"/>
  <c r="AC176" i="3"/>
  <c r="AD176" i="3"/>
  <c r="AE176" i="3"/>
  <c r="AF176" i="3"/>
  <c r="AG176" i="3"/>
  <c r="AH176" i="3"/>
  <c r="AB177" i="3"/>
  <c r="AC177" i="3"/>
  <c r="AD177" i="3"/>
  <c r="AE177" i="3"/>
  <c r="AF177" i="3"/>
  <c r="AG177" i="3"/>
  <c r="AH177" i="3"/>
  <c r="AB178" i="3"/>
  <c r="AC178" i="3"/>
  <c r="AD178" i="3"/>
  <c r="AE178" i="3"/>
  <c r="AF178" i="3"/>
  <c r="AG178" i="3"/>
  <c r="AH178" i="3"/>
  <c r="AB179" i="3"/>
  <c r="AC179" i="3"/>
  <c r="AE179" i="3"/>
  <c r="AF179" i="3"/>
  <c r="AG179" i="3"/>
  <c r="AH179" i="3"/>
  <c r="AB180" i="3"/>
  <c r="AC180" i="3"/>
  <c r="AD180" i="3"/>
  <c r="AE180" i="3"/>
  <c r="AF180" i="3"/>
  <c r="AG180" i="3"/>
  <c r="AH180" i="3"/>
  <c r="AC181" i="3"/>
  <c r="AD181" i="3"/>
  <c r="AE181" i="3"/>
  <c r="AF181" i="3"/>
  <c r="AG181" i="3"/>
  <c r="AH181" i="3"/>
  <c r="AC182" i="3"/>
  <c r="AD182" i="3"/>
  <c r="AE182" i="3"/>
  <c r="AF182" i="3"/>
  <c r="AG182" i="3"/>
  <c r="AH182" i="3"/>
  <c r="AB183" i="3"/>
  <c r="AD183" i="3"/>
  <c r="AE183" i="3"/>
  <c r="AF183" i="3"/>
  <c r="AG183" i="3"/>
  <c r="AH183" i="3"/>
  <c r="AB184" i="3"/>
  <c r="AC184" i="3"/>
  <c r="AD184" i="3"/>
  <c r="AE184" i="3"/>
  <c r="AF184" i="3"/>
  <c r="AG184" i="3"/>
  <c r="AH184" i="3"/>
  <c r="AB185" i="3"/>
  <c r="AC185" i="3"/>
  <c r="AE185" i="3"/>
  <c r="AF185" i="3"/>
  <c r="AG185" i="3"/>
  <c r="AH185" i="3"/>
  <c r="AC186" i="3"/>
  <c r="AD186" i="3"/>
  <c r="AE186" i="3"/>
  <c r="AF186" i="3"/>
  <c r="AG186" i="3"/>
  <c r="AH186" i="3"/>
  <c r="AB187" i="3"/>
  <c r="AC187" i="3"/>
  <c r="AD187" i="3"/>
  <c r="AE187" i="3"/>
  <c r="AF187" i="3"/>
  <c r="AG187" i="3"/>
  <c r="AH187" i="3"/>
  <c r="AC188" i="3"/>
  <c r="AD188" i="3"/>
  <c r="AF188" i="3"/>
  <c r="AG188" i="3"/>
  <c r="AH188" i="3"/>
  <c r="AB189" i="3"/>
  <c r="AC189" i="3"/>
  <c r="AD189" i="3"/>
  <c r="AE189" i="3"/>
  <c r="AF189" i="3"/>
  <c r="AG189" i="3"/>
  <c r="AH189" i="3"/>
  <c r="AB190" i="3"/>
  <c r="AC190" i="3"/>
  <c r="AD190" i="3"/>
  <c r="AE190" i="3"/>
  <c r="AF190" i="3"/>
  <c r="AG190" i="3"/>
  <c r="AH190" i="3"/>
  <c r="AB191" i="3"/>
  <c r="AC191" i="3"/>
  <c r="AD191" i="3"/>
  <c r="AE191" i="3"/>
  <c r="AF191" i="3"/>
  <c r="AG191" i="3"/>
  <c r="AH191" i="3"/>
  <c r="AB192" i="3"/>
  <c r="AC192" i="3"/>
  <c r="AD192" i="3"/>
  <c r="AE192" i="3"/>
  <c r="AF192" i="3"/>
  <c r="AG192" i="3"/>
  <c r="AH192" i="3"/>
  <c r="AB193" i="3"/>
  <c r="AC193" i="3"/>
  <c r="AD193" i="3"/>
  <c r="AE193" i="3"/>
  <c r="AF193" i="3"/>
  <c r="AG193" i="3"/>
  <c r="AH193" i="3"/>
  <c r="AB194" i="3"/>
  <c r="AD194" i="3"/>
  <c r="AF194" i="3"/>
  <c r="AG194" i="3"/>
  <c r="AH194" i="3"/>
  <c r="AC195" i="3"/>
  <c r="AD195" i="3"/>
  <c r="AE195" i="3"/>
  <c r="AF195" i="3"/>
  <c r="AG195" i="3"/>
  <c r="AH195" i="3"/>
  <c r="AB196" i="3"/>
  <c r="AC196" i="3"/>
  <c r="AD196" i="3"/>
  <c r="AE196" i="3"/>
  <c r="AF196" i="3"/>
  <c r="AG196" i="3"/>
  <c r="AH196" i="3"/>
  <c r="AB197" i="3"/>
  <c r="AC197" i="3"/>
  <c r="AD197" i="3"/>
  <c r="AE197" i="3"/>
  <c r="AF197" i="3"/>
  <c r="AG197" i="3"/>
  <c r="AH197" i="3"/>
  <c r="AB198" i="3"/>
  <c r="AC198" i="3"/>
  <c r="AD198" i="3"/>
  <c r="AE198" i="3"/>
  <c r="AF198" i="3"/>
  <c r="AG198" i="3"/>
  <c r="AH198" i="3"/>
  <c r="AB199" i="3"/>
  <c r="AC199" i="3"/>
  <c r="AD199" i="3"/>
  <c r="AE199" i="3"/>
  <c r="AF199" i="3"/>
  <c r="AG199" i="3"/>
  <c r="AH199" i="3"/>
  <c r="AC200" i="3"/>
  <c r="AE200" i="3"/>
  <c r="AF200" i="3"/>
  <c r="AG200" i="3"/>
  <c r="AH200" i="3"/>
  <c r="AB201" i="3"/>
  <c r="AC201" i="3"/>
  <c r="AD201" i="3"/>
  <c r="AE201" i="3"/>
  <c r="AF201" i="3"/>
  <c r="AG201" i="3"/>
  <c r="AH201" i="3"/>
  <c r="AB202" i="3"/>
  <c r="AC202" i="3"/>
  <c r="AD202" i="3"/>
  <c r="AE202" i="3"/>
  <c r="AF202" i="3"/>
  <c r="AG202" i="3"/>
  <c r="AH202" i="3"/>
  <c r="AB203" i="3"/>
  <c r="AC203" i="3"/>
  <c r="AD203" i="3"/>
  <c r="AE203" i="3"/>
  <c r="AF203" i="3"/>
  <c r="AG203" i="3"/>
  <c r="AH203" i="3"/>
  <c r="AB204" i="3"/>
  <c r="AC204" i="3"/>
  <c r="AD204" i="3"/>
  <c r="AE204" i="3"/>
  <c r="AF204" i="3"/>
  <c r="AG204" i="3"/>
  <c r="AH204" i="3"/>
  <c r="AB205" i="3"/>
  <c r="AC205" i="3"/>
  <c r="AE205" i="3"/>
  <c r="AF205" i="3"/>
  <c r="AG205" i="3"/>
  <c r="AH205" i="3"/>
  <c r="AB206" i="3"/>
  <c r="AC206" i="3"/>
  <c r="AD206" i="3"/>
  <c r="AF206" i="3"/>
  <c r="AG206" i="3"/>
  <c r="AH206" i="3"/>
  <c r="AB207" i="3"/>
  <c r="AC207" i="3"/>
  <c r="AD207" i="3"/>
  <c r="AE207" i="3"/>
  <c r="AF207" i="3"/>
  <c r="AG207" i="3"/>
  <c r="AH207" i="3"/>
  <c r="AB208" i="3"/>
  <c r="AC208" i="3"/>
  <c r="AD208" i="3"/>
  <c r="AE208" i="3"/>
  <c r="AF208" i="3"/>
  <c r="AG208" i="3"/>
  <c r="AH208" i="3"/>
  <c r="AB209" i="3"/>
  <c r="AC209" i="3"/>
  <c r="AD209" i="3"/>
  <c r="AE209" i="3"/>
  <c r="AF209" i="3"/>
  <c r="AG209" i="3"/>
  <c r="AH209" i="3"/>
  <c r="AB210" i="3"/>
  <c r="AC210" i="3"/>
  <c r="AD210" i="3"/>
  <c r="AE210" i="3"/>
  <c r="AF210" i="3"/>
  <c r="AG210" i="3"/>
  <c r="AH210" i="3"/>
  <c r="AC211" i="3"/>
  <c r="AD211" i="3"/>
  <c r="AE211" i="3"/>
  <c r="AF211" i="3"/>
  <c r="AG211" i="3"/>
  <c r="AH211" i="3"/>
  <c r="AC212" i="3"/>
  <c r="AD212" i="3"/>
  <c r="AE212" i="3"/>
  <c r="AF212" i="3"/>
  <c r="AG212" i="3"/>
  <c r="AH212" i="3"/>
  <c r="AB213" i="3"/>
  <c r="AC213" i="3"/>
  <c r="AD213" i="3"/>
  <c r="AE213" i="3"/>
  <c r="AF213" i="3"/>
  <c r="AG213" i="3"/>
  <c r="AH213" i="3"/>
  <c r="AC214" i="3"/>
  <c r="AD214" i="3"/>
  <c r="AE214" i="3"/>
  <c r="AF214" i="3"/>
  <c r="AG214" i="3"/>
  <c r="AH214" i="3"/>
  <c r="AB215" i="3"/>
  <c r="AC215" i="3"/>
  <c r="AD215" i="3"/>
  <c r="AE215" i="3"/>
  <c r="AF215" i="3"/>
  <c r="AG215" i="3"/>
  <c r="AH215" i="3"/>
  <c r="AB216" i="3"/>
  <c r="AC216" i="3"/>
  <c r="AD216" i="3"/>
  <c r="AE216" i="3"/>
  <c r="AF216" i="3"/>
  <c r="AG216" i="3"/>
  <c r="AH216" i="3"/>
  <c r="AC217" i="3"/>
  <c r="AD217" i="3"/>
  <c r="AE217" i="3"/>
  <c r="AF217" i="3"/>
  <c r="AG217" i="3"/>
  <c r="AH217" i="3"/>
  <c r="AB218" i="3"/>
  <c r="AC218" i="3"/>
  <c r="AD218" i="3"/>
  <c r="AE218" i="3"/>
  <c r="AF218" i="3"/>
  <c r="AG218" i="3"/>
  <c r="AH218" i="3"/>
  <c r="AC219" i="3"/>
  <c r="AD219" i="3"/>
  <c r="AE219" i="3"/>
  <c r="AF219" i="3"/>
  <c r="AG219" i="3"/>
  <c r="AH219" i="3"/>
  <c r="AC220" i="3"/>
  <c r="AD220" i="3"/>
  <c r="AE220" i="3"/>
  <c r="AF220" i="3"/>
  <c r="AG220" i="3"/>
  <c r="AH220" i="3"/>
  <c r="AB221" i="3"/>
  <c r="AC221" i="3"/>
  <c r="AD221" i="3"/>
  <c r="AE221" i="3"/>
  <c r="AF221" i="3"/>
  <c r="AG221" i="3"/>
  <c r="AH221" i="3"/>
  <c r="AC222" i="3"/>
  <c r="AD222" i="3"/>
  <c r="AE222" i="3"/>
  <c r="AF222" i="3"/>
  <c r="AG222" i="3"/>
  <c r="AH222" i="3"/>
  <c r="AB223" i="3"/>
  <c r="AC223" i="3"/>
  <c r="AD223" i="3"/>
  <c r="AE223" i="3"/>
  <c r="AF223" i="3"/>
  <c r="AG223" i="3"/>
  <c r="AH223" i="3"/>
  <c r="AC224" i="3"/>
  <c r="AD224" i="3"/>
  <c r="AE224" i="3"/>
  <c r="AF224" i="3"/>
  <c r="AG224" i="3"/>
  <c r="AH224" i="3"/>
  <c r="AB225" i="3"/>
  <c r="AC225" i="3"/>
  <c r="AD225" i="3"/>
  <c r="AE225" i="3"/>
  <c r="AF225" i="3"/>
  <c r="AG225" i="3"/>
  <c r="AH225" i="3"/>
  <c r="AC226" i="3"/>
  <c r="AD226" i="3"/>
  <c r="AE226" i="3"/>
  <c r="AF226" i="3"/>
  <c r="AG226" i="3"/>
  <c r="AH226" i="3"/>
  <c r="AB227" i="3"/>
  <c r="AC227" i="3"/>
  <c r="AD227" i="3"/>
  <c r="AE227" i="3"/>
  <c r="AF227" i="3"/>
  <c r="AG227" i="3"/>
  <c r="AH227" i="3"/>
  <c r="AB228" i="3"/>
  <c r="AC228" i="3"/>
  <c r="AD228" i="3"/>
  <c r="AE228" i="3"/>
  <c r="AF228" i="3"/>
  <c r="AG228" i="3"/>
  <c r="AH228" i="3"/>
  <c r="AB229" i="3"/>
  <c r="AC229" i="3"/>
  <c r="AD229" i="3"/>
  <c r="AE229" i="3"/>
  <c r="AF229" i="3"/>
  <c r="AG229" i="3"/>
  <c r="AH229" i="3"/>
  <c r="AB230" i="3"/>
  <c r="AC230" i="3"/>
  <c r="AE230" i="3"/>
  <c r="AF230" i="3"/>
  <c r="AG230" i="3"/>
  <c r="AH230" i="3"/>
  <c r="AB231" i="3"/>
  <c r="AC231" i="3"/>
  <c r="AE231" i="3"/>
  <c r="AF231" i="3"/>
  <c r="AG231" i="3"/>
  <c r="AH231" i="3"/>
  <c r="AC232" i="3"/>
  <c r="AD232" i="3"/>
  <c r="AF232" i="3"/>
  <c r="AG232" i="3"/>
  <c r="AH232" i="3"/>
  <c r="AC233" i="3"/>
  <c r="AD233" i="3"/>
  <c r="AF233" i="3"/>
  <c r="AG233" i="3"/>
  <c r="AH233" i="3"/>
  <c r="AB234" i="3"/>
  <c r="AC234" i="3"/>
  <c r="AD234" i="3"/>
  <c r="AE234" i="3"/>
  <c r="AF234" i="3"/>
  <c r="AG234" i="3"/>
  <c r="AH234" i="3"/>
  <c r="AC235" i="3"/>
  <c r="AD235" i="3"/>
  <c r="AE235" i="3"/>
  <c r="AF235" i="3"/>
  <c r="AG235" i="3"/>
  <c r="AH235" i="3"/>
  <c r="AB236" i="3"/>
  <c r="AC236" i="3"/>
  <c r="AD236" i="3"/>
  <c r="AE236" i="3"/>
  <c r="AF236" i="3"/>
  <c r="AG236" i="3"/>
  <c r="AH236" i="3"/>
  <c r="AB237" i="3"/>
  <c r="AC237" i="3"/>
  <c r="AD237" i="3"/>
  <c r="AE237" i="3"/>
  <c r="AF237" i="3"/>
  <c r="AG237" i="3"/>
  <c r="AH237" i="3"/>
  <c r="AB238" i="3"/>
  <c r="AC238" i="3"/>
  <c r="AD238" i="3"/>
  <c r="AE238" i="3"/>
  <c r="AF238" i="3"/>
  <c r="AG238" i="3"/>
  <c r="AH238" i="3"/>
  <c r="AC239" i="3"/>
  <c r="AE239" i="3"/>
  <c r="AF239" i="3"/>
  <c r="AG239" i="3"/>
  <c r="AH239" i="3"/>
  <c r="AB240" i="3"/>
  <c r="AD240" i="3"/>
  <c r="AE240" i="3"/>
  <c r="AF240" i="3"/>
  <c r="AG240" i="3"/>
  <c r="AH240" i="3"/>
  <c r="AB241" i="3"/>
  <c r="AC241" i="3"/>
  <c r="AD241" i="3"/>
  <c r="AE241" i="3"/>
  <c r="AF241" i="3"/>
  <c r="AG241" i="3"/>
  <c r="AH241" i="3"/>
  <c r="AB242" i="3"/>
  <c r="AC242" i="3"/>
  <c r="AD242" i="3"/>
  <c r="AE242" i="3"/>
  <c r="AF242" i="3"/>
  <c r="AG242" i="3"/>
  <c r="AH242" i="3"/>
  <c r="AB243" i="3"/>
  <c r="AC243" i="3"/>
  <c r="AD243" i="3"/>
  <c r="AE243" i="3"/>
  <c r="AF243" i="3"/>
  <c r="AG243" i="3"/>
  <c r="AH243" i="3"/>
  <c r="AB244" i="3"/>
  <c r="AC244" i="3"/>
  <c r="AD244" i="3"/>
  <c r="AE244" i="3"/>
  <c r="AF244" i="3"/>
  <c r="AG244" i="3"/>
  <c r="AH244" i="3"/>
  <c r="AB245" i="3"/>
  <c r="AC245" i="3"/>
  <c r="AD245" i="3"/>
  <c r="AE245" i="3"/>
  <c r="AF245" i="3"/>
  <c r="AG245" i="3"/>
  <c r="AH245" i="3"/>
  <c r="AB246" i="3"/>
  <c r="AC246" i="3"/>
  <c r="AD246" i="3"/>
  <c r="AE246" i="3"/>
  <c r="AF246" i="3"/>
  <c r="AG246" i="3"/>
  <c r="AH246" i="3"/>
  <c r="AB247" i="3"/>
  <c r="AC247" i="3"/>
  <c r="AD247" i="3"/>
  <c r="AE247" i="3"/>
  <c r="AF247" i="3"/>
  <c r="AG247" i="3"/>
  <c r="AH247" i="3"/>
  <c r="AB248" i="3"/>
  <c r="AD248" i="3"/>
  <c r="AE248" i="3"/>
  <c r="AF248" i="3"/>
  <c r="AG248" i="3"/>
  <c r="AH248" i="3"/>
  <c r="AC249" i="3"/>
  <c r="AD249" i="3"/>
  <c r="AE249" i="3"/>
  <c r="AF249" i="3"/>
  <c r="AG249" i="3"/>
  <c r="AH249" i="3"/>
  <c r="AB250" i="3"/>
  <c r="AC250" i="3"/>
  <c r="AD250" i="3"/>
  <c r="AE250" i="3"/>
  <c r="AF250" i="3"/>
  <c r="AG250" i="3"/>
  <c r="AH250" i="3"/>
  <c r="AB251" i="3"/>
  <c r="AC251" i="3"/>
  <c r="AD251" i="3"/>
  <c r="AE251" i="3"/>
  <c r="AF251" i="3"/>
  <c r="AG251" i="3"/>
  <c r="AH251" i="3"/>
  <c r="AB252" i="3"/>
  <c r="AC252" i="3"/>
  <c r="AD252" i="3"/>
  <c r="AE252" i="3"/>
  <c r="AF252" i="3"/>
  <c r="AG252" i="3"/>
  <c r="AH252" i="3"/>
  <c r="AB253" i="3"/>
  <c r="AC253" i="3"/>
  <c r="AD253" i="3"/>
  <c r="AE253" i="3"/>
  <c r="AF253" i="3"/>
  <c r="AG253" i="3"/>
  <c r="AH253" i="3"/>
  <c r="AB254" i="3"/>
  <c r="AC254" i="3"/>
  <c r="AD254" i="3"/>
  <c r="AE254" i="3"/>
  <c r="AF254" i="3"/>
  <c r="AG254" i="3"/>
  <c r="AH254" i="3"/>
  <c r="AB255" i="3"/>
  <c r="AC255" i="3"/>
  <c r="AD255" i="3"/>
  <c r="AE255" i="3"/>
  <c r="AF255" i="3"/>
  <c r="AG255" i="3"/>
  <c r="AH255" i="3"/>
  <c r="AD256" i="3"/>
  <c r="AE256" i="3"/>
  <c r="AF256" i="3"/>
  <c r="AG256" i="3"/>
  <c r="AH256" i="3"/>
  <c r="AB257" i="3"/>
  <c r="AC257" i="3"/>
  <c r="AD257" i="3"/>
  <c r="AE257" i="3"/>
  <c r="AF257" i="3"/>
  <c r="AG257" i="3"/>
  <c r="AH257" i="3"/>
  <c r="AC258" i="3"/>
  <c r="AD258" i="3"/>
  <c r="AE258" i="3"/>
  <c r="AF258" i="3"/>
  <c r="AG258" i="3"/>
  <c r="AH258" i="3"/>
  <c r="AB259" i="3"/>
  <c r="AC259" i="3"/>
  <c r="AD259" i="3"/>
  <c r="AE259" i="3"/>
  <c r="AF259" i="3"/>
  <c r="AG259" i="3"/>
  <c r="AH259" i="3"/>
  <c r="AB260" i="3"/>
  <c r="AD260" i="3"/>
  <c r="AE260" i="3"/>
  <c r="AF260" i="3"/>
  <c r="AG260" i="3"/>
  <c r="AH260" i="3"/>
  <c r="AB261" i="3"/>
  <c r="AC261" i="3"/>
  <c r="AD261" i="3"/>
  <c r="AE261" i="3"/>
  <c r="AF261" i="3"/>
  <c r="AG261" i="3"/>
  <c r="AH261" i="3"/>
  <c r="AB262" i="3"/>
  <c r="AC262" i="3"/>
  <c r="AD262" i="3"/>
  <c r="AE262" i="3"/>
  <c r="AF262" i="3"/>
  <c r="AG262" i="3"/>
  <c r="AH262" i="3"/>
  <c r="AB263" i="3"/>
  <c r="AD263" i="3"/>
  <c r="AE263" i="3"/>
  <c r="AF263" i="3"/>
  <c r="AG263" i="3"/>
  <c r="AH263" i="3"/>
  <c r="AB264" i="3"/>
  <c r="AC264" i="3"/>
  <c r="AD264" i="3"/>
  <c r="AE264" i="3"/>
  <c r="AF264" i="3"/>
  <c r="AG264" i="3"/>
  <c r="AH264" i="3"/>
  <c r="AB265" i="3"/>
  <c r="AD265" i="3"/>
  <c r="AE265" i="3"/>
  <c r="AF265" i="3"/>
  <c r="AG265" i="3"/>
  <c r="AH265" i="3"/>
  <c r="AB266" i="3"/>
  <c r="AC266" i="3"/>
  <c r="AD266" i="3"/>
  <c r="AE266" i="3"/>
  <c r="AF266" i="3"/>
  <c r="AG266" i="3"/>
  <c r="AH266" i="3"/>
  <c r="AB267" i="3"/>
  <c r="AD267" i="3"/>
  <c r="AE267" i="3"/>
  <c r="AF267" i="3"/>
  <c r="AG267" i="3"/>
  <c r="AH267" i="3"/>
  <c r="AB268" i="3"/>
  <c r="AD268" i="3"/>
  <c r="AE268" i="3"/>
  <c r="AF268" i="3"/>
  <c r="AG268" i="3"/>
  <c r="AH268" i="3"/>
  <c r="AC269" i="3"/>
  <c r="AD269" i="3"/>
  <c r="AE269" i="3"/>
  <c r="AF269" i="3"/>
  <c r="AG269" i="3"/>
  <c r="AH269" i="3"/>
  <c r="AB270" i="3"/>
  <c r="AD270" i="3"/>
  <c r="AE270" i="3"/>
  <c r="AF270" i="3"/>
  <c r="AG270" i="3"/>
  <c r="AH270" i="3"/>
  <c r="AB271" i="3"/>
  <c r="AC271" i="3"/>
  <c r="AD271" i="3"/>
  <c r="AE271" i="3"/>
  <c r="AF271" i="3"/>
  <c r="AG271" i="3"/>
  <c r="AH271" i="3"/>
  <c r="AB272" i="3"/>
  <c r="AC272" i="3"/>
  <c r="AD272" i="3"/>
  <c r="AE272" i="3"/>
  <c r="AF272" i="3"/>
  <c r="AG272" i="3"/>
  <c r="AH272" i="3"/>
  <c r="AB273" i="3"/>
  <c r="AC273" i="3"/>
  <c r="AD273" i="3"/>
  <c r="AE273" i="3"/>
  <c r="AF273" i="3"/>
  <c r="AG273" i="3"/>
  <c r="AH273" i="3"/>
  <c r="AB274" i="3"/>
  <c r="AC274" i="3"/>
  <c r="AD274" i="3"/>
  <c r="AE274" i="3"/>
  <c r="AF274" i="3"/>
  <c r="AG274" i="3"/>
  <c r="AH274" i="3"/>
  <c r="AB275" i="3"/>
  <c r="AC275" i="3"/>
  <c r="AD275" i="3"/>
  <c r="AF275" i="3"/>
  <c r="AG275" i="3"/>
  <c r="AH275" i="3"/>
  <c r="AB276" i="3"/>
  <c r="AC276" i="3"/>
  <c r="AD276" i="3"/>
  <c r="AE276" i="3"/>
  <c r="AF276" i="3"/>
  <c r="AG276" i="3"/>
  <c r="AH276" i="3"/>
  <c r="AB277" i="3"/>
  <c r="AC277" i="3"/>
  <c r="AD277" i="3"/>
  <c r="AE277" i="3"/>
  <c r="AF277" i="3"/>
  <c r="AG277" i="3"/>
  <c r="AH277" i="3"/>
  <c r="AB278" i="3"/>
  <c r="AD278" i="3"/>
  <c r="AE278" i="3"/>
  <c r="AF278" i="3"/>
  <c r="AG278" i="3"/>
  <c r="AH278" i="3"/>
  <c r="AB279" i="3"/>
  <c r="AC279" i="3"/>
  <c r="AD279" i="3"/>
  <c r="AE279" i="3"/>
  <c r="AF279" i="3"/>
  <c r="AG279" i="3"/>
  <c r="AH279" i="3"/>
  <c r="AB280" i="3"/>
  <c r="AC280" i="3"/>
  <c r="AD280" i="3"/>
  <c r="AE280" i="3"/>
  <c r="AF280" i="3"/>
  <c r="AG280" i="3"/>
  <c r="AH280" i="3"/>
  <c r="AC281" i="3"/>
  <c r="AD281" i="3"/>
  <c r="AE281" i="3"/>
  <c r="AF281" i="3"/>
  <c r="AG281" i="3"/>
  <c r="AH281" i="3"/>
  <c r="AB282" i="3"/>
  <c r="AC282" i="3"/>
  <c r="AD282" i="3"/>
  <c r="AE282" i="3"/>
  <c r="AF282" i="3"/>
  <c r="AG282" i="3"/>
  <c r="AH282" i="3"/>
  <c r="AB283" i="3"/>
  <c r="AC283" i="3"/>
  <c r="AD283" i="3"/>
  <c r="AE283" i="3"/>
  <c r="AF283" i="3"/>
  <c r="AG283" i="3"/>
  <c r="AH283" i="3"/>
  <c r="AB284" i="3"/>
  <c r="AC284" i="3"/>
  <c r="AD284" i="3"/>
  <c r="AE284" i="3"/>
  <c r="AF284" i="3"/>
  <c r="AG284" i="3"/>
  <c r="AH284" i="3"/>
  <c r="AB285" i="3"/>
  <c r="AC285" i="3"/>
  <c r="AD285" i="3"/>
  <c r="AE285" i="3"/>
  <c r="AF285" i="3"/>
  <c r="AG285" i="3"/>
  <c r="AH285" i="3"/>
  <c r="AB286" i="3"/>
  <c r="AC286" i="3"/>
  <c r="AD286" i="3"/>
  <c r="AE286" i="3"/>
  <c r="AF286" i="3"/>
  <c r="AG286" i="3"/>
  <c r="AH286" i="3"/>
  <c r="AB287" i="3"/>
  <c r="AC287" i="3"/>
  <c r="AD287" i="3"/>
  <c r="AE287" i="3"/>
  <c r="AF287" i="3"/>
  <c r="AG287" i="3"/>
  <c r="AH287" i="3"/>
  <c r="AB288" i="3"/>
  <c r="AC288" i="3"/>
  <c r="AE288" i="3"/>
  <c r="AF288" i="3"/>
  <c r="AG288" i="3"/>
  <c r="AH288" i="3"/>
  <c r="AB289" i="3"/>
  <c r="AC289" i="3"/>
  <c r="AD289" i="3"/>
  <c r="AE289" i="3"/>
  <c r="AF289" i="3"/>
  <c r="AG289" i="3"/>
  <c r="AH289" i="3"/>
  <c r="AB290" i="3"/>
  <c r="AC290" i="3"/>
  <c r="AD290" i="3"/>
  <c r="AE290" i="3"/>
  <c r="AF290" i="3"/>
  <c r="AG290" i="3"/>
  <c r="AH290" i="3"/>
  <c r="AB291" i="3"/>
  <c r="AC291" i="3"/>
  <c r="AD291" i="3"/>
  <c r="AE291" i="3"/>
  <c r="AF291" i="3"/>
  <c r="AG291" i="3"/>
  <c r="AH291" i="3"/>
  <c r="AB292" i="3"/>
  <c r="AC292" i="3"/>
  <c r="AD292" i="3"/>
  <c r="AE292" i="3"/>
  <c r="AF292" i="3"/>
  <c r="AG292" i="3"/>
  <c r="AH292" i="3"/>
  <c r="AB293" i="3"/>
  <c r="AC293" i="3"/>
  <c r="AD293" i="3"/>
  <c r="AE293" i="3"/>
  <c r="AF293" i="3"/>
  <c r="AG293" i="3"/>
  <c r="AH293" i="3"/>
  <c r="AB294" i="3"/>
  <c r="AC294" i="3"/>
  <c r="AD294" i="3"/>
  <c r="AE294" i="3"/>
  <c r="AF294" i="3"/>
  <c r="AG294" i="3"/>
  <c r="AH294" i="3"/>
  <c r="AB295" i="3"/>
  <c r="AC295" i="3"/>
  <c r="AD295" i="3"/>
  <c r="AE295" i="3"/>
  <c r="AF295" i="3"/>
  <c r="AG295" i="3"/>
  <c r="AH295" i="3"/>
  <c r="AB296" i="3"/>
  <c r="AC296" i="3"/>
  <c r="AD296" i="3"/>
  <c r="AE296" i="3"/>
  <c r="AF296" i="3"/>
  <c r="AG296" i="3"/>
  <c r="AH296" i="3"/>
  <c r="AB297" i="3"/>
  <c r="AC297" i="3"/>
  <c r="AD297" i="3"/>
  <c r="AE297" i="3"/>
  <c r="AF297" i="3"/>
  <c r="AG297" i="3"/>
  <c r="AH297" i="3"/>
  <c r="AB298" i="3"/>
  <c r="AC298" i="3"/>
  <c r="AD298" i="3"/>
  <c r="AE298" i="3"/>
  <c r="AF298" i="3"/>
  <c r="AG298" i="3"/>
  <c r="AH298" i="3"/>
  <c r="AB299" i="3"/>
  <c r="AC299" i="3"/>
  <c r="AD299" i="3"/>
  <c r="AE299" i="3"/>
  <c r="AF299" i="3"/>
  <c r="AG299" i="3"/>
  <c r="AH299" i="3"/>
  <c r="AB300" i="3"/>
  <c r="AC300" i="3"/>
  <c r="AD300" i="3"/>
  <c r="AE300" i="3"/>
  <c r="AF300" i="3"/>
  <c r="AG300" i="3"/>
  <c r="AH300" i="3"/>
  <c r="AB301" i="3"/>
  <c r="AC301" i="3"/>
  <c r="AD301" i="3"/>
  <c r="AE301" i="3"/>
  <c r="AF301" i="3"/>
  <c r="AG301" i="3"/>
  <c r="AH301" i="3"/>
  <c r="AB302" i="3"/>
  <c r="AC302" i="3"/>
  <c r="AD302" i="3"/>
  <c r="AE302" i="3"/>
  <c r="AF302" i="3"/>
  <c r="AG302" i="3"/>
  <c r="AH302" i="3"/>
  <c r="AB303" i="3"/>
  <c r="AC303" i="3"/>
  <c r="AD303" i="3"/>
  <c r="AE303" i="3"/>
  <c r="AF303" i="3"/>
  <c r="AG303" i="3"/>
  <c r="AH303" i="3"/>
  <c r="AB304" i="3"/>
  <c r="AC304" i="3"/>
  <c r="AD304" i="3"/>
  <c r="AE304" i="3"/>
  <c r="AF304" i="3"/>
  <c r="AG304" i="3"/>
  <c r="AH304" i="3"/>
  <c r="AC305" i="3"/>
  <c r="AD305" i="3"/>
  <c r="AE305" i="3"/>
  <c r="AF305" i="3"/>
  <c r="AG305" i="3"/>
  <c r="AH305" i="3"/>
  <c r="AB306" i="3"/>
  <c r="AC306" i="3"/>
  <c r="AD306" i="3"/>
  <c r="AE306" i="3"/>
  <c r="AF306" i="3"/>
  <c r="AG306" i="3"/>
  <c r="AH306" i="3"/>
  <c r="AB307" i="3"/>
  <c r="AC307" i="3"/>
  <c r="AD307" i="3"/>
  <c r="AE307" i="3"/>
  <c r="AF307" i="3"/>
  <c r="AG307" i="3"/>
  <c r="AH307" i="3"/>
  <c r="AB308" i="3"/>
  <c r="AD308" i="3"/>
  <c r="AE308" i="3"/>
  <c r="AF308" i="3"/>
  <c r="AG308" i="3"/>
  <c r="AH308" i="3"/>
  <c r="AC309" i="3"/>
  <c r="AD309" i="3"/>
  <c r="AE309" i="3"/>
  <c r="AF309" i="3"/>
  <c r="AG309" i="3"/>
  <c r="AH309" i="3"/>
  <c r="AB310" i="3"/>
  <c r="AC310" i="3"/>
  <c r="AD310" i="3"/>
  <c r="AE310" i="3"/>
  <c r="AF310" i="3"/>
  <c r="AG310" i="3"/>
  <c r="AH310" i="3"/>
  <c r="AB311" i="3"/>
  <c r="AC311" i="3"/>
  <c r="AD311" i="3"/>
  <c r="AE311" i="3"/>
  <c r="AF311" i="3"/>
  <c r="AG311" i="3"/>
  <c r="AH311" i="3"/>
  <c r="AB312" i="3"/>
  <c r="AC312" i="3"/>
  <c r="AD312" i="3"/>
  <c r="AE312" i="3"/>
  <c r="AF312" i="3"/>
  <c r="AG312" i="3"/>
  <c r="AH312" i="3"/>
  <c r="AB313" i="3"/>
  <c r="AD313" i="3"/>
  <c r="AE313" i="3"/>
  <c r="AF313" i="3"/>
  <c r="AG313" i="3"/>
  <c r="AH313" i="3"/>
  <c r="AB314" i="3"/>
  <c r="AC314" i="3"/>
  <c r="AD314" i="3"/>
  <c r="AF314" i="3"/>
  <c r="AH314" i="3"/>
  <c r="AB315" i="3"/>
  <c r="AC315" i="3"/>
  <c r="AD315" i="3"/>
  <c r="AE315" i="3"/>
  <c r="AF315" i="3"/>
  <c r="AG315" i="3"/>
  <c r="AH315" i="3"/>
  <c r="AB316" i="3"/>
  <c r="AC316" i="3"/>
  <c r="AD316" i="3"/>
  <c r="AE316" i="3"/>
  <c r="AF316" i="3"/>
  <c r="AG316" i="3"/>
  <c r="AH316" i="3"/>
  <c r="AB317" i="3"/>
  <c r="AD317" i="3"/>
  <c r="AE317" i="3"/>
  <c r="AF317" i="3"/>
  <c r="AG317" i="3"/>
  <c r="AH317" i="3"/>
  <c r="AB318" i="3"/>
  <c r="AC318" i="3"/>
  <c r="AD318" i="3"/>
  <c r="AE318" i="3"/>
  <c r="AF318" i="3"/>
  <c r="AG318" i="3"/>
  <c r="AH318" i="3"/>
  <c r="AB319" i="3"/>
  <c r="AC319" i="3"/>
  <c r="AD319" i="3"/>
  <c r="AE319" i="3"/>
  <c r="AF319" i="3"/>
  <c r="AG319" i="3"/>
  <c r="AH319" i="3"/>
  <c r="AB320" i="3"/>
  <c r="AC320" i="3"/>
  <c r="AD320" i="3"/>
  <c r="AE320" i="3"/>
  <c r="AF320" i="3"/>
  <c r="AG320" i="3"/>
  <c r="AH320" i="3"/>
  <c r="AB321" i="3"/>
  <c r="AC321" i="3"/>
  <c r="AD321" i="3"/>
  <c r="AE321" i="3"/>
  <c r="AF321" i="3"/>
  <c r="AG321" i="3"/>
  <c r="AH321" i="3"/>
  <c r="AB322" i="3"/>
  <c r="AC322" i="3"/>
  <c r="AE322" i="3"/>
  <c r="AF322" i="3"/>
  <c r="AG322" i="3"/>
  <c r="AH322" i="3"/>
  <c r="AB323" i="3"/>
  <c r="AC323" i="3"/>
  <c r="AD323" i="3"/>
  <c r="AE323" i="3"/>
  <c r="AF323" i="3"/>
  <c r="AG323" i="3"/>
  <c r="AH323" i="3"/>
  <c r="AB324" i="3"/>
  <c r="AC324" i="3"/>
  <c r="AD324" i="3"/>
  <c r="AE324" i="3"/>
  <c r="AF324" i="3"/>
  <c r="AG324" i="3"/>
  <c r="AH324" i="3"/>
  <c r="AC325" i="3"/>
  <c r="AD325" i="3"/>
  <c r="AE325" i="3"/>
  <c r="AF325" i="3"/>
  <c r="AG325" i="3"/>
  <c r="AH325" i="3"/>
  <c r="AC326" i="3"/>
  <c r="AD326" i="3"/>
  <c r="AE326" i="3"/>
  <c r="AF326" i="3"/>
  <c r="AG326" i="3"/>
  <c r="AH326" i="3"/>
  <c r="AC327" i="3"/>
  <c r="AD327" i="3"/>
  <c r="AE327" i="3"/>
  <c r="AF327" i="3"/>
  <c r="AG327" i="3"/>
  <c r="AH327" i="3"/>
  <c r="AB328" i="3"/>
  <c r="AD328" i="3"/>
  <c r="AE328" i="3"/>
  <c r="AF328" i="3"/>
  <c r="AG328" i="3"/>
  <c r="AH328" i="3"/>
  <c r="AB329" i="3"/>
  <c r="AC329" i="3"/>
  <c r="AD329" i="3"/>
  <c r="AE329" i="3"/>
  <c r="AF329" i="3"/>
  <c r="AG329" i="3"/>
  <c r="AH329" i="3"/>
  <c r="AB330" i="3"/>
  <c r="AD330" i="3"/>
  <c r="AE330" i="3"/>
  <c r="AF330" i="3"/>
  <c r="AG330" i="3"/>
  <c r="AH330" i="3"/>
  <c r="AB331" i="3"/>
  <c r="AC331" i="3"/>
  <c r="AD331" i="3"/>
  <c r="AE331" i="3"/>
  <c r="AF331" i="3"/>
  <c r="AG331" i="3"/>
  <c r="AH331" i="3"/>
  <c r="AC332" i="3"/>
  <c r="AD332" i="3"/>
  <c r="AE332" i="3"/>
  <c r="AF332" i="3"/>
  <c r="AG332" i="3"/>
  <c r="AH332" i="3"/>
  <c r="AB333" i="3"/>
  <c r="AC333" i="3"/>
  <c r="AD333" i="3"/>
  <c r="AE333" i="3"/>
  <c r="AF333" i="3"/>
  <c r="AG333" i="3"/>
  <c r="AH333" i="3"/>
  <c r="AB334" i="3"/>
  <c r="AC334" i="3"/>
  <c r="AD334" i="3"/>
  <c r="AE334" i="3"/>
  <c r="AF334" i="3"/>
  <c r="AG334" i="3"/>
  <c r="AH334" i="3"/>
  <c r="AC335" i="3"/>
  <c r="AD335" i="3"/>
  <c r="AE335" i="3"/>
  <c r="AF335" i="3"/>
  <c r="AG335" i="3"/>
  <c r="AH335" i="3"/>
  <c r="AC336" i="3"/>
  <c r="AD336" i="3"/>
  <c r="AE336" i="3"/>
  <c r="AF336" i="3"/>
  <c r="AG336" i="3"/>
  <c r="AH336" i="3"/>
  <c r="AB337" i="3"/>
  <c r="AC337" i="3"/>
  <c r="AD337" i="3"/>
  <c r="AE337" i="3"/>
  <c r="AF337" i="3"/>
  <c r="AG337" i="3"/>
  <c r="AH337" i="3"/>
  <c r="AB338" i="3"/>
  <c r="AC338" i="3"/>
  <c r="AD338" i="3"/>
  <c r="AE338" i="3"/>
  <c r="AF338" i="3"/>
  <c r="AG338" i="3"/>
  <c r="AH338" i="3"/>
  <c r="AB339" i="3"/>
  <c r="AD339" i="3"/>
  <c r="AE339" i="3"/>
  <c r="AF339" i="3"/>
  <c r="AG339" i="3"/>
  <c r="AH339" i="3"/>
  <c r="AB340" i="3"/>
  <c r="AC340" i="3"/>
  <c r="AD340" i="3"/>
  <c r="AE340" i="3"/>
  <c r="AF340" i="3"/>
  <c r="AG340" i="3"/>
  <c r="AH340" i="3"/>
  <c r="AC341" i="3"/>
  <c r="AD341" i="3"/>
  <c r="AE341" i="3"/>
  <c r="AF341" i="3"/>
  <c r="AG341" i="3"/>
  <c r="AH341" i="3"/>
  <c r="AC342" i="3"/>
  <c r="AD342" i="3"/>
  <c r="AE342" i="3"/>
  <c r="AF342" i="3"/>
  <c r="AG342" i="3"/>
  <c r="AH342" i="3"/>
  <c r="AC343" i="3"/>
  <c r="AD343" i="3"/>
  <c r="AE343" i="3"/>
  <c r="AF343" i="3"/>
  <c r="AG343" i="3"/>
  <c r="AH343" i="3"/>
  <c r="AB344" i="3"/>
  <c r="AD344" i="3"/>
  <c r="AE344" i="3"/>
  <c r="AF344" i="3"/>
  <c r="AG344" i="3"/>
  <c r="AH344" i="3"/>
  <c r="AB345" i="3"/>
  <c r="AC345" i="3"/>
  <c r="AD345" i="3"/>
  <c r="AE345" i="3"/>
  <c r="AF345" i="3"/>
  <c r="AG345" i="3"/>
  <c r="AH345" i="3"/>
  <c r="AB346" i="3"/>
  <c r="AC346" i="3"/>
  <c r="AD346" i="3"/>
  <c r="AE346" i="3"/>
  <c r="AF346" i="3"/>
  <c r="AG346" i="3"/>
  <c r="AH346" i="3"/>
  <c r="AB347" i="3"/>
  <c r="AC347" i="3"/>
  <c r="AD347" i="3"/>
  <c r="AE347" i="3"/>
  <c r="AF347" i="3"/>
  <c r="AG347" i="3"/>
  <c r="AH347" i="3"/>
  <c r="AC348" i="3"/>
  <c r="AD348" i="3"/>
  <c r="AE348" i="3"/>
  <c r="AF348" i="3"/>
  <c r="AG348" i="3"/>
  <c r="AH348" i="3"/>
  <c r="AC349" i="3"/>
  <c r="AD349" i="3"/>
  <c r="AE349" i="3"/>
  <c r="AF349" i="3"/>
  <c r="AG349" i="3"/>
  <c r="AH349" i="3"/>
  <c r="AB350" i="3"/>
  <c r="AC350" i="3"/>
  <c r="AD350" i="3"/>
  <c r="AE350" i="3"/>
  <c r="AF350" i="3"/>
  <c r="AG350" i="3"/>
  <c r="AH350" i="3"/>
  <c r="AC351" i="3"/>
  <c r="AD351" i="3"/>
  <c r="AE351" i="3"/>
  <c r="AF351" i="3"/>
  <c r="AG351" i="3"/>
  <c r="AH351" i="3"/>
  <c r="AB352" i="3"/>
  <c r="AC352" i="3"/>
  <c r="AD352" i="3"/>
  <c r="AE352" i="3"/>
  <c r="AF352" i="3"/>
  <c r="AG352" i="3"/>
  <c r="AH352" i="3"/>
  <c r="AB353" i="3"/>
  <c r="AC353" i="3"/>
  <c r="AD353" i="3"/>
  <c r="AE353" i="3"/>
  <c r="AF353" i="3"/>
  <c r="AG353" i="3"/>
  <c r="AH353" i="3"/>
  <c r="AB354" i="3"/>
  <c r="AC354" i="3"/>
  <c r="AD354" i="3"/>
  <c r="AE354" i="3"/>
  <c r="AF354" i="3"/>
  <c r="AG354" i="3"/>
  <c r="AH354" i="3"/>
  <c r="AD355" i="3"/>
  <c r="AE355" i="3"/>
  <c r="AF355" i="3"/>
  <c r="AG355" i="3"/>
  <c r="AH355" i="3"/>
  <c r="AC356" i="3"/>
  <c r="AD356" i="3"/>
  <c r="AE356" i="3"/>
  <c r="AF356" i="3"/>
  <c r="AG356" i="3"/>
  <c r="AH356" i="3"/>
  <c r="AB357" i="3"/>
  <c r="AC357" i="3"/>
  <c r="AD357" i="3"/>
  <c r="AE357" i="3"/>
  <c r="AF357" i="3"/>
  <c r="AG357" i="3"/>
  <c r="AH357" i="3"/>
  <c r="AC358" i="3"/>
  <c r="AD358" i="3"/>
  <c r="AE358" i="3"/>
  <c r="AF358" i="3"/>
  <c r="AG358" i="3"/>
  <c r="AH358" i="3"/>
  <c r="AB359" i="3"/>
  <c r="AC359" i="3"/>
  <c r="AD359" i="3"/>
  <c r="AE359" i="3"/>
  <c r="AF359" i="3"/>
  <c r="AG359" i="3"/>
  <c r="AH359" i="3"/>
  <c r="AB360" i="3"/>
  <c r="AC360" i="3"/>
  <c r="AD360" i="3"/>
  <c r="AE360" i="3"/>
  <c r="AF360" i="3"/>
  <c r="AG360" i="3"/>
  <c r="AH360" i="3"/>
  <c r="AD361" i="3"/>
  <c r="AE361" i="3"/>
  <c r="AF361" i="3"/>
  <c r="AG361" i="3"/>
  <c r="AH361" i="3"/>
  <c r="AC362" i="3"/>
  <c r="AD362" i="3"/>
  <c r="AE362" i="3"/>
  <c r="AF362" i="3"/>
  <c r="AG362" i="3"/>
  <c r="AH362" i="3"/>
  <c r="AC363" i="3"/>
  <c r="AD363" i="3"/>
  <c r="AE363" i="3"/>
  <c r="AF363" i="3"/>
  <c r="AG363" i="3"/>
  <c r="AH363" i="3"/>
  <c r="AC364" i="3"/>
  <c r="AD364" i="3"/>
  <c r="AE364" i="3"/>
  <c r="AF364" i="3"/>
  <c r="AG364" i="3"/>
  <c r="AH364" i="3"/>
  <c r="AB365" i="3"/>
  <c r="AC365" i="3"/>
  <c r="AD365" i="3"/>
  <c r="AE365" i="3"/>
  <c r="AF365" i="3"/>
  <c r="AG365" i="3"/>
  <c r="AH365" i="3"/>
  <c r="AB366" i="3"/>
  <c r="AC366" i="3"/>
  <c r="AD366" i="3"/>
  <c r="AE366" i="3"/>
  <c r="AF366" i="3"/>
  <c r="AG366" i="3"/>
  <c r="AH366" i="3"/>
  <c r="AB367" i="3"/>
  <c r="AC367" i="3"/>
  <c r="AD367" i="3"/>
  <c r="AE367" i="3"/>
  <c r="AF367" i="3"/>
  <c r="AG367" i="3"/>
  <c r="AH367" i="3"/>
  <c r="AB368" i="3"/>
  <c r="AC368" i="3"/>
  <c r="AD368" i="3"/>
  <c r="AE368" i="3"/>
  <c r="AF368" i="3"/>
  <c r="AG368" i="3"/>
  <c r="AH368" i="3"/>
  <c r="AB369" i="3"/>
  <c r="AC369" i="3"/>
  <c r="AD369" i="3"/>
  <c r="AF369" i="3"/>
  <c r="AG369" i="3"/>
  <c r="AH369" i="3"/>
  <c r="AB370" i="3"/>
  <c r="AD370" i="3"/>
  <c r="AE370" i="3"/>
  <c r="AF370" i="3"/>
  <c r="AG370" i="3"/>
  <c r="AH370" i="3"/>
  <c r="AB371" i="3"/>
  <c r="AC371" i="3"/>
  <c r="AD371" i="3"/>
  <c r="AE371" i="3"/>
  <c r="AF371" i="3"/>
  <c r="AG371" i="3"/>
  <c r="AH371" i="3"/>
  <c r="AB372" i="3"/>
  <c r="AC372" i="3"/>
  <c r="AD372" i="3"/>
  <c r="AE372" i="3"/>
  <c r="AF372" i="3"/>
  <c r="AG372" i="3"/>
  <c r="AH372" i="3"/>
  <c r="AB373" i="3"/>
  <c r="AC373" i="3"/>
  <c r="AD373" i="3"/>
  <c r="AE373" i="3"/>
  <c r="AF373" i="3"/>
  <c r="AG373" i="3"/>
  <c r="AH373" i="3"/>
  <c r="AB374" i="3"/>
  <c r="AC374" i="3"/>
  <c r="AE374" i="3"/>
  <c r="AF374" i="3"/>
  <c r="AG374" i="3"/>
  <c r="AH374" i="3"/>
  <c r="AB375" i="3"/>
  <c r="AC375" i="3"/>
  <c r="AD375" i="3"/>
  <c r="AE375" i="3"/>
  <c r="AF375" i="3"/>
  <c r="AG375" i="3"/>
  <c r="AH375" i="3"/>
  <c r="AB376" i="3"/>
  <c r="AC376" i="3"/>
  <c r="AD376" i="3"/>
  <c r="AE376" i="3"/>
  <c r="AF376" i="3"/>
  <c r="AG376" i="3"/>
  <c r="AH376" i="3"/>
  <c r="AC377" i="3"/>
  <c r="AD377" i="3"/>
  <c r="AE377" i="3"/>
  <c r="AF377" i="3"/>
  <c r="AG377" i="3"/>
  <c r="AH377" i="3"/>
  <c r="AB378" i="3"/>
  <c r="AD378" i="3"/>
  <c r="AE378" i="3"/>
  <c r="AF378" i="3"/>
  <c r="AG378" i="3"/>
  <c r="AH378" i="3"/>
  <c r="AB379" i="3"/>
  <c r="AC379" i="3"/>
  <c r="AD379" i="3"/>
  <c r="AE379" i="3"/>
  <c r="AF379" i="3"/>
  <c r="AG379" i="3"/>
  <c r="AH379" i="3"/>
  <c r="AB380" i="3"/>
  <c r="AC380" i="3"/>
  <c r="AE380" i="3"/>
  <c r="AF380" i="3"/>
  <c r="AG380" i="3"/>
  <c r="AH380" i="3"/>
  <c r="AC381" i="3"/>
  <c r="AD381" i="3"/>
  <c r="AE381" i="3"/>
  <c r="AF381" i="3"/>
  <c r="AG381" i="3"/>
  <c r="AH381" i="3"/>
  <c r="AC382" i="3"/>
  <c r="AD382" i="3"/>
  <c r="AE382" i="3"/>
  <c r="AF382" i="3"/>
  <c r="AH382" i="3"/>
  <c r="AC383" i="3"/>
  <c r="AE383" i="3"/>
  <c r="AF383" i="3"/>
  <c r="AG383" i="3"/>
  <c r="AH383" i="3"/>
  <c r="AB384" i="3"/>
  <c r="AC384" i="3"/>
  <c r="AD384" i="3"/>
  <c r="AE384" i="3"/>
  <c r="AF384" i="3"/>
  <c r="AG384" i="3"/>
  <c r="AH384" i="3"/>
  <c r="AB385" i="3"/>
  <c r="AC385" i="3"/>
  <c r="AD385" i="3"/>
  <c r="AE385" i="3"/>
  <c r="AF385" i="3"/>
  <c r="AG385" i="3"/>
  <c r="AH385" i="3"/>
  <c r="AD386" i="3"/>
  <c r="AE386" i="3"/>
  <c r="AF386" i="3"/>
  <c r="AG386" i="3"/>
  <c r="AH386" i="3"/>
  <c r="AB387" i="3"/>
  <c r="AC387" i="3"/>
  <c r="AD387" i="3"/>
  <c r="AE387" i="3"/>
  <c r="AF387" i="3"/>
  <c r="AG387" i="3"/>
  <c r="AH387" i="3"/>
  <c r="AB388" i="3"/>
  <c r="AC388" i="3"/>
  <c r="AE388" i="3"/>
  <c r="AF388" i="3"/>
  <c r="AG388" i="3"/>
  <c r="AH388" i="3"/>
  <c r="AB389" i="3"/>
  <c r="AC389" i="3"/>
  <c r="AD389" i="3"/>
  <c r="AE389" i="3"/>
  <c r="AF389" i="3"/>
  <c r="AG389" i="3"/>
  <c r="AH389" i="3"/>
  <c r="AB390" i="3"/>
  <c r="AC390" i="3"/>
  <c r="AD390" i="3"/>
  <c r="AE390" i="3"/>
  <c r="AF390" i="3"/>
  <c r="AG390" i="3"/>
  <c r="AH390" i="3"/>
  <c r="AD391" i="3"/>
  <c r="AE391" i="3"/>
  <c r="AF391" i="3"/>
  <c r="AG391" i="3"/>
  <c r="AH391" i="3"/>
  <c r="AC392" i="3"/>
  <c r="AD392" i="3"/>
  <c r="AE392" i="3"/>
  <c r="AF392" i="3"/>
  <c r="AG392" i="3"/>
  <c r="AH392" i="3"/>
  <c r="AB393" i="3"/>
  <c r="AC393" i="3"/>
  <c r="AD393" i="3"/>
  <c r="AE393" i="3"/>
  <c r="AF393" i="3"/>
  <c r="AG393" i="3"/>
  <c r="AH393" i="3"/>
  <c r="AB394" i="3"/>
  <c r="AC394" i="3"/>
  <c r="AD394" i="3"/>
  <c r="AE394" i="3"/>
  <c r="AF394" i="3"/>
  <c r="AG394" i="3"/>
  <c r="AH394" i="3"/>
  <c r="AB395" i="3"/>
  <c r="AC395" i="3"/>
  <c r="AD395" i="3"/>
  <c r="AE395" i="3"/>
  <c r="AF395" i="3"/>
  <c r="AG395" i="3"/>
  <c r="AH395" i="3"/>
  <c r="AB396" i="3"/>
  <c r="AC396" i="3"/>
  <c r="AD396" i="3"/>
  <c r="AE396" i="3"/>
  <c r="AF396" i="3"/>
  <c r="AG396" i="3"/>
  <c r="AH396" i="3"/>
  <c r="AB397" i="3"/>
  <c r="AD397" i="3"/>
  <c r="AE397" i="3"/>
  <c r="AF397" i="3"/>
  <c r="AG397" i="3"/>
  <c r="AH397" i="3"/>
  <c r="AB398" i="3"/>
  <c r="AC398" i="3"/>
  <c r="AD398" i="3"/>
  <c r="AE398" i="3"/>
  <c r="AF398" i="3"/>
  <c r="AG398" i="3"/>
  <c r="AH398" i="3"/>
  <c r="AC399" i="3"/>
  <c r="AD399" i="3"/>
  <c r="AE399" i="3"/>
  <c r="AF399" i="3"/>
  <c r="AG399" i="3"/>
  <c r="AH399" i="3"/>
  <c r="AB400" i="3"/>
  <c r="AC400" i="3"/>
  <c r="AD400" i="3"/>
  <c r="AE400" i="3"/>
  <c r="AF400" i="3"/>
  <c r="AG400" i="3"/>
  <c r="AH400" i="3"/>
  <c r="AB401" i="3"/>
  <c r="AD401" i="3"/>
  <c r="AE401" i="3"/>
  <c r="AF401" i="3"/>
  <c r="AG401" i="3"/>
  <c r="AH401" i="3"/>
  <c r="AB402" i="3"/>
  <c r="AC402" i="3"/>
  <c r="AD402" i="3"/>
  <c r="AE402" i="3"/>
  <c r="AF402" i="3"/>
  <c r="AG402" i="3"/>
  <c r="AH402" i="3"/>
  <c r="AB403" i="3"/>
  <c r="AC403" i="3"/>
  <c r="AE403" i="3"/>
  <c r="AF403" i="3"/>
  <c r="AG403" i="3"/>
  <c r="AH403" i="3"/>
  <c r="AB404" i="3"/>
  <c r="AC404" i="3"/>
  <c r="AD404" i="3"/>
  <c r="AE404" i="3"/>
  <c r="AF404" i="3"/>
  <c r="AG404" i="3"/>
  <c r="AH404" i="3"/>
  <c r="AE405" i="3"/>
  <c r="AG405" i="3"/>
  <c r="AH405" i="3"/>
  <c r="AB406" i="3"/>
  <c r="AC406" i="3"/>
  <c r="AD406" i="3"/>
  <c r="AE406" i="3"/>
  <c r="AF406" i="3"/>
  <c r="AG406" i="3"/>
  <c r="AH406" i="3"/>
  <c r="AB407" i="3"/>
  <c r="AD407" i="3"/>
  <c r="AE407" i="3"/>
  <c r="AF407" i="3"/>
  <c r="AG407" i="3"/>
  <c r="AH407" i="3"/>
  <c r="AB408" i="3"/>
  <c r="AD408" i="3"/>
  <c r="AE408" i="3"/>
  <c r="AF408" i="3"/>
  <c r="AG408" i="3"/>
  <c r="AH408" i="3"/>
  <c r="AB410" i="3"/>
  <c r="AC410" i="3"/>
  <c r="AD410" i="3"/>
  <c r="AE410" i="3"/>
  <c r="AF410" i="3"/>
  <c r="AG410" i="3"/>
  <c r="AH410" i="3"/>
  <c r="AB411" i="3"/>
  <c r="AC411" i="3"/>
  <c r="AD411" i="3"/>
  <c r="AE411" i="3"/>
  <c r="AF411" i="3"/>
  <c r="AG411" i="3"/>
  <c r="AH411" i="3"/>
  <c r="AC412" i="3"/>
  <c r="AD412" i="3"/>
  <c r="AE412" i="3"/>
  <c r="AG412" i="3"/>
  <c r="AH412" i="3"/>
  <c r="AB413" i="3"/>
  <c r="AC413" i="3"/>
  <c r="AD413" i="3"/>
  <c r="AE413" i="3"/>
  <c r="AG413" i="3"/>
  <c r="AH413" i="3"/>
  <c r="AB414" i="3"/>
  <c r="AC414" i="3"/>
  <c r="AD414" i="3"/>
  <c r="AE414" i="3"/>
  <c r="AF414" i="3"/>
  <c r="AG414" i="3"/>
  <c r="AH414" i="3"/>
  <c r="AB415" i="3"/>
  <c r="AC415" i="3"/>
  <c r="AD415" i="3"/>
  <c r="AE415" i="3"/>
  <c r="AF415" i="3"/>
  <c r="AG415" i="3"/>
  <c r="AH415" i="3"/>
  <c r="AD416" i="3"/>
  <c r="AF416" i="3"/>
  <c r="AG416" i="3"/>
  <c r="AH416" i="3"/>
  <c r="AB417" i="3"/>
  <c r="AC417" i="3"/>
  <c r="AE417" i="3"/>
  <c r="AF417" i="3"/>
  <c r="AG417" i="3"/>
  <c r="AH417" i="3"/>
  <c r="AC418" i="3"/>
  <c r="AE418" i="3"/>
  <c r="AH418" i="3"/>
  <c r="AB419" i="3"/>
  <c r="AC419" i="3"/>
  <c r="AD419" i="3"/>
  <c r="AE419" i="3"/>
  <c r="AF419" i="3"/>
  <c r="AG419" i="3"/>
  <c r="AH419" i="3"/>
  <c r="AC420" i="3"/>
  <c r="AD420" i="3"/>
  <c r="AE420" i="3"/>
  <c r="AF420" i="3"/>
  <c r="AG420" i="3"/>
  <c r="AH420" i="3"/>
  <c r="AB421" i="3"/>
  <c r="AC421" i="3"/>
  <c r="AE421" i="3"/>
  <c r="AF421" i="3"/>
  <c r="AG421" i="3"/>
  <c r="AH421" i="3"/>
  <c r="AB422" i="3"/>
  <c r="AC422" i="3"/>
  <c r="AD422" i="3"/>
  <c r="AE422" i="3"/>
  <c r="AF422" i="3"/>
  <c r="AG422" i="3"/>
  <c r="AH422" i="3"/>
  <c r="AB423" i="3"/>
  <c r="AC423" i="3"/>
  <c r="AD423" i="3"/>
  <c r="AE423" i="3"/>
  <c r="AF423" i="3"/>
  <c r="AG423" i="3"/>
  <c r="AH423" i="3"/>
  <c r="AB424" i="3"/>
  <c r="AC424" i="3"/>
  <c r="AD424" i="3"/>
  <c r="AE424" i="3"/>
  <c r="AF424" i="3"/>
  <c r="AG424" i="3"/>
  <c r="AH424" i="3"/>
  <c r="AB425" i="3"/>
  <c r="AC425" i="3"/>
  <c r="AD425" i="3"/>
  <c r="AE425" i="3"/>
  <c r="AF425" i="3"/>
  <c r="AG425" i="3"/>
  <c r="AH425" i="3"/>
  <c r="AB426" i="3"/>
  <c r="AC426" i="3"/>
  <c r="AD426" i="3"/>
  <c r="AE426" i="3"/>
  <c r="AF426" i="3"/>
  <c r="AG426" i="3"/>
  <c r="AH426" i="3"/>
  <c r="AB427" i="3"/>
  <c r="AC427" i="3"/>
  <c r="AD427" i="3"/>
  <c r="AE427" i="3"/>
  <c r="AF427" i="3"/>
  <c r="AG427" i="3"/>
  <c r="AH427" i="3"/>
  <c r="AB428" i="3"/>
  <c r="AD428" i="3"/>
  <c r="AE428" i="3"/>
  <c r="AF428" i="3"/>
  <c r="AG428" i="3"/>
  <c r="AH428" i="3"/>
  <c r="AB429" i="3"/>
  <c r="AC429" i="3"/>
  <c r="AD429" i="3"/>
  <c r="AE429" i="3"/>
  <c r="AF429" i="3"/>
  <c r="AG429" i="3"/>
  <c r="AH429" i="3"/>
  <c r="AB430" i="3"/>
  <c r="AC430" i="3"/>
  <c r="AD430" i="3"/>
  <c r="AE430" i="3"/>
  <c r="AF430" i="3"/>
  <c r="AG430" i="3"/>
  <c r="AH430" i="3"/>
  <c r="AB431" i="3"/>
  <c r="AC431" i="3"/>
  <c r="AD431" i="3"/>
  <c r="AE431" i="3"/>
  <c r="AF431" i="3"/>
  <c r="AG431" i="3"/>
  <c r="AH431" i="3"/>
  <c r="AB432" i="3"/>
  <c r="AC432" i="3"/>
  <c r="AD432" i="3"/>
  <c r="AE432" i="3"/>
  <c r="AF432" i="3"/>
  <c r="AG432" i="3"/>
  <c r="AH432" i="3"/>
  <c r="AB433" i="3"/>
  <c r="AC433" i="3"/>
  <c r="AD433" i="3"/>
  <c r="AE433" i="3"/>
  <c r="AF433" i="3"/>
  <c r="AG433" i="3"/>
  <c r="AH433" i="3"/>
  <c r="AC434" i="3"/>
  <c r="AD434" i="3"/>
  <c r="AE434" i="3"/>
  <c r="AF434" i="3"/>
  <c r="AG434" i="3"/>
  <c r="AH434" i="3"/>
  <c r="AC435" i="3"/>
  <c r="AD435" i="3"/>
  <c r="AE435" i="3"/>
  <c r="AF435" i="3"/>
  <c r="AG435" i="3"/>
  <c r="AH435" i="3"/>
  <c r="AB436" i="3"/>
  <c r="AC436" i="3"/>
  <c r="AD436" i="3"/>
  <c r="AE436" i="3"/>
  <c r="AF436" i="3"/>
  <c r="AG436" i="3"/>
  <c r="AH436" i="3"/>
  <c r="AC437" i="3"/>
  <c r="AD437" i="3"/>
  <c r="AE437" i="3"/>
  <c r="AF437" i="3"/>
  <c r="AG437" i="3"/>
  <c r="AH437" i="3"/>
  <c r="AB438" i="3"/>
  <c r="AC438" i="3"/>
  <c r="AD438" i="3"/>
  <c r="AE438" i="3"/>
  <c r="AF438" i="3"/>
  <c r="AG438" i="3"/>
  <c r="AH438" i="3"/>
  <c r="AB439" i="3"/>
  <c r="AC439" i="3"/>
  <c r="AD439" i="3"/>
  <c r="AF439" i="3"/>
  <c r="AG439" i="3"/>
  <c r="AH439" i="3"/>
  <c r="AB440" i="3"/>
  <c r="AC440" i="3"/>
  <c r="AD440" i="3"/>
  <c r="AE440" i="3"/>
  <c r="AF440" i="3"/>
  <c r="AG440" i="3"/>
  <c r="AH440" i="3"/>
  <c r="AB441" i="3"/>
  <c r="AC441" i="3"/>
  <c r="AD441" i="3"/>
  <c r="AE441" i="3"/>
  <c r="AF441" i="3"/>
  <c r="AG441" i="3"/>
  <c r="AH441" i="3"/>
  <c r="AC442" i="3"/>
  <c r="AD442" i="3"/>
  <c r="AE442" i="3"/>
  <c r="AF442" i="3"/>
  <c r="AG442" i="3"/>
  <c r="AH442" i="3"/>
  <c r="AB443" i="3"/>
  <c r="AD443" i="3"/>
  <c r="AE443" i="3"/>
  <c r="AF443" i="3"/>
  <c r="AG443" i="3"/>
  <c r="AH443" i="3"/>
  <c r="AB444" i="3"/>
  <c r="AD444" i="3"/>
  <c r="AE444" i="3"/>
  <c r="AF444" i="3"/>
  <c r="AG444" i="3"/>
  <c r="AH444" i="3"/>
  <c r="AB445" i="3"/>
  <c r="AC445" i="3"/>
  <c r="AE445" i="3"/>
  <c r="AF445" i="3"/>
  <c r="AG445" i="3"/>
  <c r="AH445" i="3"/>
  <c r="AB446" i="3"/>
  <c r="AC446" i="3"/>
  <c r="AD446" i="3"/>
  <c r="AF446" i="3"/>
  <c r="AG446" i="3"/>
  <c r="AH446" i="3"/>
  <c r="AB447" i="3"/>
  <c r="AC447" i="3"/>
  <c r="AD447" i="3"/>
  <c r="AE447" i="3"/>
  <c r="AF447" i="3"/>
  <c r="AG447" i="3"/>
  <c r="AH447" i="3"/>
  <c r="AB448" i="3"/>
  <c r="AC448" i="3"/>
  <c r="AE448" i="3"/>
  <c r="AF448" i="3"/>
  <c r="AG448" i="3"/>
  <c r="AH448" i="3"/>
  <c r="AC449" i="3"/>
  <c r="AD449" i="3"/>
  <c r="AE449" i="3"/>
  <c r="AF449" i="3"/>
  <c r="AG449" i="3"/>
  <c r="AH449" i="3"/>
  <c r="AB450" i="3"/>
  <c r="AD450" i="3"/>
  <c r="AE450" i="3"/>
  <c r="AG450" i="3"/>
  <c r="AH450" i="3"/>
  <c r="AB451" i="3"/>
  <c r="AC451" i="3"/>
  <c r="AD451" i="3"/>
  <c r="AE451" i="3"/>
  <c r="AF451" i="3"/>
  <c r="AG451" i="3"/>
  <c r="AH451" i="3"/>
  <c r="AB452" i="3"/>
  <c r="AC452" i="3"/>
  <c r="AD452" i="3"/>
  <c r="AE452" i="3"/>
  <c r="AF452" i="3"/>
  <c r="AG452" i="3"/>
  <c r="AH452" i="3"/>
  <c r="AB453" i="3"/>
  <c r="AD453" i="3"/>
  <c r="AE453" i="3"/>
  <c r="AF453" i="3"/>
  <c r="AG453" i="3"/>
  <c r="AH453" i="3"/>
  <c r="AB454" i="3"/>
  <c r="AC454" i="3"/>
  <c r="AD454" i="3"/>
  <c r="AE454" i="3"/>
  <c r="AF454" i="3"/>
  <c r="AG454" i="3"/>
  <c r="AH454" i="3"/>
  <c r="AC455" i="3"/>
  <c r="AD455" i="3"/>
  <c r="AE455" i="3"/>
  <c r="AF455" i="3"/>
  <c r="AG455" i="3"/>
  <c r="AH455" i="3"/>
  <c r="AD456" i="3"/>
  <c r="AE456" i="3"/>
  <c r="AF456" i="3"/>
  <c r="AG456" i="3"/>
  <c r="AH456" i="3"/>
  <c r="AB457" i="3"/>
  <c r="AC457" i="3"/>
  <c r="AD457" i="3"/>
  <c r="AE457" i="3"/>
  <c r="AF457" i="3"/>
  <c r="AG457" i="3"/>
  <c r="AH457" i="3"/>
  <c r="AB458" i="3"/>
  <c r="AC458" i="3"/>
  <c r="AD458" i="3"/>
  <c r="AE458" i="3"/>
  <c r="AF458" i="3"/>
  <c r="AG458" i="3"/>
  <c r="AH458" i="3"/>
  <c r="AD459" i="3"/>
  <c r="AE459" i="3"/>
  <c r="AF459" i="3"/>
  <c r="AG459" i="3"/>
  <c r="AH459" i="3"/>
  <c r="AB460" i="3"/>
  <c r="AC460" i="3"/>
  <c r="AD460" i="3"/>
  <c r="AE460" i="3"/>
  <c r="AF460" i="3"/>
  <c r="AG460" i="3"/>
  <c r="AH460" i="3"/>
  <c r="AB461" i="3"/>
  <c r="AC461" i="3"/>
  <c r="AD461" i="3"/>
  <c r="AE461" i="3"/>
  <c r="AF461" i="3"/>
  <c r="AG461" i="3"/>
  <c r="AH461" i="3"/>
  <c r="AB462" i="3"/>
  <c r="AC462" i="3"/>
  <c r="AD462" i="3"/>
  <c r="AE462" i="3"/>
  <c r="AF462" i="3"/>
  <c r="AG462" i="3"/>
  <c r="AH462" i="3"/>
  <c r="AB463" i="3"/>
  <c r="AD463" i="3"/>
  <c r="AE463" i="3"/>
  <c r="AF463" i="3"/>
  <c r="AG463" i="3"/>
  <c r="AH463" i="3"/>
  <c r="AC464" i="3"/>
  <c r="AD464" i="3"/>
  <c r="AE464" i="3"/>
  <c r="AF464" i="3"/>
  <c r="AG464" i="3"/>
  <c r="AH464" i="3"/>
  <c r="AB465" i="3"/>
  <c r="AC465" i="3"/>
  <c r="AD465" i="3"/>
  <c r="AE465" i="3"/>
  <c r="AF465" i="3"/>
  <c r="AG465" i="3"/>
  <c r="AH465" i="3"/>
  <c r="AB466" i="3"/>
  <c r="AC466" i="3"/>
  <c r="AD466" i="3"/>
  <c r="AE466" i="3"/>
  <c r="AF466" i="3"/>
  <c r="AG466" i="3"/>
  <c r="AH466" i="3"/>
  <c r="AB467" i="3"/>
  <c r="AD467" i="3"/>
  <c r="AE467" i="3"/>
  <c r="AF467" i="3"/>
  <c r="AG467" i="3"/>
  <c r="AH467" i="3"/>
  <c r="AB468" i="3"/>
  <c r="AC468" i="3"/>
  <c r="AD468" i="3"/>
  <c r="AE468" i="3"/>
  <c r="AF468" i="3"/>
  <c r="AG468" i="3"/>
  <c r="AH468" i="3"/>
  <c r="AB469" i="3"/>
  <c r="AD469" i="3"/>
  <c r="AE469" i="3"/>
  <c r="AF469" i="3"/>
  <c r="AG469" i="3"/>
  <c r="AH469" i="3"/>
  <c r="AD470" i="3"/>
  <c r="AE470" i="3"/>
  <c r="AF470" i="3"/>
  <c r="AG470" i="3"/>
  <c r="AH470" i="3"/>
  <c r="AB471" i="3"/>
  <c r="AD471" i="3"/>
  <c r="AE471" i="3"/>
  <c r="AF471" i="3"/>
  <c r="AG471" i="3"/>
  <c r="AH471" i="3"/>
  <c r="AB472" i="3"/>
  <c r="AC472" i="3"/>
  <c r="AD472" i="3"/>
  <c r="AE472" i="3"/>
  <c r="AF472" i="3"/>
  <c r="AG472" i="3"/>
  <c r="AH472" i="3"/>
  <c r="AD473" i="3"/>
  <c r="AE473" i="3"/>
  <c r="AF473" i="3"/>
  <c r="AG473" i="3"/>
  <c r="AH473" i="3"/>
  <c r="AD474" i="3"/>
  <c r="AE474" i="3"/>
  <c r="AF474" i="3"/>
  <c r="AG474" i="3"/>
  <c r="AH474" i="3"/>
  <c r="AB475" i="3"/>
  <c r="AC475" i="3"/>
  <c r="AD475" i="3"/>
  <c r="AE475" i="3"/>
  <c r="AF475" i="3"/>
  <c r="AG475" i="3"/>
  <c r="AH475" i="3"/>
  <c r="AD476" i="3"/>
  <c r="AE476" i="3"/>
  <c r="AF476" i="3"/>
  <c r="AG476" i="3"/>
  <c r="AH476" i="3"/>
  <c r="AB477" i="3"/>
  <c r="AE477" i="3"/>
  <c r="AF477" i="3"/>
  <c r="AG477" i="3"/>
  <c r="AH477" i="3"/>
  <c r="AB478" i="3"/>
  <c r="AC478" i="3"/>
  <c r="AD478" i="3"/>
  <c r="AE478" i="3"/>
  <c r="AF478" i="3"/>
  <c r="AG478" i="3"/>
  <c r="AH478" i="3"/>
  <c r="AD479" i="3"/>
  <c r="AE479" i="3"/>
  <c r="AF479" i="3"/>
  <c r="AG479" i="3"/>
  <c r="AH479" i="3"/>
  <c r="AB480" i="3"/>
  <c r="AD480" i="3"/>
  <c r="AE480" i="3"/>
  <c r="AG480" i="3"/>
  <c r="AH480" i="3"/>
  <c r="AC481" i="3"/>
  <c r="AD481" i="3"/>
  <c r="AE481" i="3"/>
  <c r="AF481" i="3"/>
  <c r="AG481" i="3"/>
  <c r="AH481" i="3"/>
  <c r="AB482" i="3"/>
  <c r="AC482" i="3"/>
  <c r="AD482" i="3"/>
  <c r="AE482" i="3"/>
  <c r="AF482" i="3"/>
  <c r="AG482" i="3"/>
  <c r="AH482" i="3"/>
  <c r="AB483" i="3"/>
  <c r="AC483" i="3"/>
  <c r="AD483" i="3"/>
  <c r="AE483" i="3"/>
  <c r="AF483" i="3"/>
  <c r="AG483" i="3"/>
  <c r="AH483" i="3"/>
  <c r="AC484" i="3"/>
  <c r="AD484" i="3"/>
  <c r="AE484" i="3"/>
  <c r="AF484" i="3"/>
  <c r="AG484" i="3"/>
  <c r="AH484" i="3"/>
  <c r="AB485" i="3"/>
  <c r="AC485" i="3"/>
  <c r="AE485" i="3"/>
  <c r="AF485" i="3"/>
  <c r="AG485" i="3"/>
  <c r="AH485" i="3"/>
  <c r="AB486" i="3"/>
  <c r="AC486" i="3"/>
  <c r="AD486" i="3"/>
  <c r="AE486" i="3"/>
  <c r="AF486" i="3"/>
  <c r="AG486" i="3"/>
  <c r="AH486" i="3"/>
  <c r="AC487" i="3"/>
  <c r="AD487" i="3"/>
  <c r="AE487" i="3"/>
  <c r="AF487" i="3"/>
  <c r="AG487" i="3"/>
  <c r="AH487" i="3"/>
  <c r="AB488" i="3"/>
  <c r="AC488" i="3"/>
  <c r="AE488" i="3"/>
  <c r="AF488" i="3"/>
  <c r="AG488" i="3"/>
  <c r="AH488" i="3"/>
  <c r="AD489" i="3"/>
  <c r="AE489" i="3"/>
  <c r="AF489" i="3"/>
  <c r="AG489" i="3"/>
  <c r="AH489" i="3"/>
  <c r="AB490" i="3"/>
  <c r="AC490" i="3"/>
  <c r="AD490" i="3"/>
  <c r="AE490" i="3"/>
  <c r="AF490" i="3"/>
  <c r="AG490" i="3"/>
  <c r="AH490" i="3"/>
  <c r="AC491" i="3"/>
  <c r="AD491" i="3"/>
  <c r="AE491" i="3"/>
  <c r="AF491" i="3"/>
  <c r="AG491" i="3"/>
  <c r="AH491" i="3"/>
  <c r="AB492" i="3"/>
  <c r="AC492" i="3"/>
  <c r="AE492" i="3"/>
  <c r="AF492" i="3"/>
  <c r="AG492" i="3"/>
  <c r="AH492" i="3"/>
  <c r="AD493" i="3"/>
  <c r="AE493" i="3"/>
  <c r="AG493" i="3"/>
  <c r="AH493" i="3"/>
  <c r="AD494" i="3"/>
  <c r="AE494" i="3"/>
  <c r="AF494" i="3"/>
  <c r="AG494" i="3"/>
  <c r="AH494" i="3"/>
  <c r="AC495" i="3"/>
  <c r="AD495" i="3"/>
  <c r="AE495" i="3"/>
  <c r="AF495" i="3"/>
  <c r="AG495" i="3"/>
  <c r="AH495" i="3"/>
  <c r="AB496" i="3"/>
  <c r="AC496" i="3"/>
  <c r="AD496" i="3"/>
  <c r="AE496" i="3"/>
  <c r="AF496" i="3"/>
  <c r="AG496" i="3"/>
  <c r="AH496" i="3"/>
  <c r="AB497" i="3"/>
  <c r="AC497" i="3"/>
  <c r="AD497" i="3"/>
  <c r="AE497" i="3"/>
  <c r="AF497" i="3"/>
  <c r="AG497" i="3"/>
  <c r="AH497" i="3"/>
  <c r="AB498" i="3"/>
  <c r="AC498" i="3"/>
  <c r="AD498" i="3"/>
  <c r="AF498" i="3"/>
  <c r="AG498" i="3"/>
  <c r="AH498" i="3"/>
  <c r="AB499" i="3"/>
  <c r="AD499" i="3"/>
  <c r="AE499" i="3"/>
  <c r="AF499" i="3"/>
  <c r="AG499" i="3"/>
  <c r="AH499" i="3"/>
  <c r="AB500" i="3"/>
  <c r="AC500" i="3"/>
  <c r="AD500" i="3"/>
  <c r="AE500" i="3"/>
  <c r="AF500" i="3"/>
  <c r="AG500" i="3"/>
  <c r="AH500" i="3"/>
  <c r="AD501" i="3"/>
  <c r="AE501" i="3"/>
  <c r="AF501" i="3"/>
  <c r="AG501" i="3"/>
  <c r="AH501" i="3"/>
  <c r="AB502" i="3"/>
  <c r="AC502" i="3"/>
  <c r="AD502" i="3"/>
  <c r="AE502" i="3"/>
  <c r="AF502" i="3"/>
  <c r="AG502" i="3"/>
  <c r="AH502" i="3"/>
  <c r="AB503" i="3"/>
  <c r="AC503" i="3"/>
  <c r="AD503" i="3"/>
  <c r="AE503" i="3"/>
  <c r="AF503" i="3"/>
  <c r="AG503" i="3"/>
  <c r="AH503" i="3"/>
  <c r="AB504" i="3"/>
  <c r="AC504" i="3"/>
  <c r="AD504" i="3"/>
  <c r="AF504" i="3"/>
  <c r="AG504" i="3"/>
  <c r="AH504" i="3"/>
  <c r="AB505" i="3"/>
  <c r="AC505" i="3"/>
  <c r="AD505" i="3"/>
  <c r="AE505" i="3"/>
  <c r="AF505" i="3"/>
  <c r="AG505" i="3"/>
  <c r="AH505" i="3"/>
  <c r="AB506" i="3"/>
  <c r="AC506" i="3"/>
  <c r="AD506" i="3"/>
  <c r="AE506" i="3"/>
  <c r="AF506" i="3"/>
  <c r="AG506" i="3"/>
  <c r="AH506" i="3"/>
  <c r="AB507" i="3"/>
  <c r="AC507" i="3"/>
  <c r="AD507" i="3"/>
  <c r="AE507" i="3"/>
  <c r="AF507" i="3"/>
  <c r="AG507" i="3"/>
  <c r="AH507" i="3"/>
  <c r="AC508" i="3"/>
  <c r="AD508" i="3"/>
  <c r="AE508" i="3"/>
  <c r="AF508" i="3"/>
  <c r="AG508" i="3"/>
  <c r="AH508" i="3"/>
  <c r="AC509" i="3"/>
  <c r="AD509" i="3"/>
  <c r="AE509" i="3"/>
  <c r="AF509" i="3"/>
  <c r="AG509" i="3"/>
  <c r="AH509" i="3"/>
  <c r="AC510" i="3"/>
  <c r="AD510" i="3"/>
  <c r="AE510" i="3"/>
  <c r="AF510" i="3"/>
  <c r="AG510" i="3"/>
  <c r="AH510" i="3"/>
  <c r="AB511" i="3"/>
  <c r="AC511" i="3"/>
  <c r="AD511" i="3"/>
  <c r="AE511" i="3"/>
  <c r="AF511" i="3"/>
  <c r="AG511" i="3"/>
  <c r="AH511" i="3"/>
  <c r="AB512" i="3"/>
  <c r="AC512" i="3"/>
  <c r="AD512" i="3"/>
  <c r="AF512" i="3"/>
  <c r="AG512" i="3"/>
  <c r="AH512" i="3"/>
  <c r="AC513" i="3"/>
  <c r="AD513" i="3"/>
  <c r="AF513" i="3"/>
  <c r="AG513" i="3"/>
  <c r="AH513" i="3"/>
  <c r="AB514" i="3"/>
  <c r="AC514" i="3"/>
  <c r="AD514" i="3"/>
  <c r="AF514" i="3"/>
  <c r="AG514" i="3"/>
  <c r="AH514" i="3"/>
  <c r="AB515" i="3"/>
  <c r="AC515" i="3"/>
  <c r="AF515" i="3"/>
  <c r="AG515" i="3"/>
  <c r="AH515" i="3"/>
  <c r="AC516" i="3"/>
  <c r="AD516" i="3"/>
  <c r="AE516" i="3"/>
  <c r="AF516" i="3"/>
  <c r="AG516" i="3"/>
  <c r="AH516" i="3"/>
  <c r="AE517" i="3"/>
  <c r="AG517" i="3"/>
  <c r="AH517" i="3"/>
  <c r="AB518" i="3"/>
  <c r="AC518" i="3"/>
  <c r="AD518" i="3"/>
  <c r="AE518" i="3"/>
  <c r="AF518" i="3"/>
  <c r="AG518" i="3"/>
  <c r="AH518" i="3"/>
  <c r="AB519" i="3"/>
  <c r="AC519" i="3"/>
  <c r="AD519" i="3"/>
  <c r="AE519" i="3"/>
  <c r="AF519" i="3"/>
  <c r="AG519" i="3"/>
  <c r="AH519" i="3"/>
  <c r="AB520" i="3"/>
  <c r="AC520" i="3"/>
  <c r="AD520" i="3"/>
  <c r="AE520" i="3"/>
  <c r="AF520" i="3"/>
  <c r="AG520" i="3"/>
  <c r="AH520" i="3"/>
  <c r="AB521" i="3"/>
  <c r="AC521" i="3"/>
  <c r="AE521" i="3"/>
  <c r="AF521" i="3"/>
  <c r="AG521" i="3"/>
  <c r="AH521" i="3"/>
  <c r="AB522" i="3"/>
  <c r="AC522" i="3"/>
  <c r="AD522" i="3"/>
  <c r="AE522" i="3"/>
  <c r="AF522" i="3"/>
  <c r="AG522" i="3"/>
  <c r="AH522" i="3"/>
  <c r="AB523" i="3"/>
  <c r="AC523" i="3"/>
  <c r="AD523" i="3"/>
  <c r="AE523" i="3"/>
  <c r="AF523" i="3"/>
  <c r="AG523" i="3"/>
  <c r="AH523" i="3"/>
  <c r="AB524" i="3"/>
  <c r="AC524" i="3"/>
  <c r="AD524" i="3"/>
  <c r="AE524" i="3"/>
  <c r="AF524" i="3"/>
  <c r="AG524" i="3"/>
  <c r="AH524" i="3"/>
  <c r="AB525" i="3"/>
  <c r="AC525" i="3"/>
  <c r="AE525" i="3"/>
  <c r="AF525" i="3"/>
  <c r="AG525" i="3"/>
  <c r="AH525" i="3"/>
  <c r="AB526" i="3"/>
  <c r="AC526" i="3"/>
  <c r="AD526" i="3"/>
  <c r="AE526" i="3"/>
  <c r="AF526" i="3"/>
  <c r="AG526" i="3"/>
  <c r="AH526" i="3"/>
  <c r="AB527" i="3"/>
  <c r="AC527" i="3"/>
  <c r="AD527" i="3"/>
  <c r="AE527" i="3"/>
  <c r="AF527" i="3"/>
  <c r="AG527" i="3"/>
  <c r="AH527" i="3"/>
  <c r="AB528" i="3"/>
  <c r="AC528" i="3"/>
  <c r="AD528" i="3"/>
  <c r="AE528" i="3"/>
  <c r="AF528" i="3"/>
  <c r="AG528" i="3"/>
  <c r="AH528" i="3"/>
  <c r="AB529" i="3"/>
  <c r="AC529" i="3"/>
  <c r="AD529" i="3"/>
  <c r="AE529" i="3"/>
  <c r="AF529" i="3"/>
  <c r="AG529" i="3"/>
  <c r="AH529" i="3"/>
  <c r="AD530" i="3"/>
  <c r="AF530" i="3"/>
  <c r="AG530" i="3"/>
  <c r="AH530" i="3"/>
  <c r="AD531" i="3"/>
  <c r="AE531" i="3"/>
  <c r="AF531" i="3"/>
  <c r="AG531" i="3"/>
  <c r="AH531" i="3"/>
  <c r="AB532" i="3"/>
  <c r="AC532" i="3"/>
  <c r="AD532" i="3"/>
  <c r="AE532" i="3"/>
  <c r="AF532" i="3"/>
  <c r="AG532" i="3"/>
  <c r="AH532" i="3"/>
  <c r="AB533" i="3"/>
  <c r="AC533" i="3"/>
  <c r="AD533" i="3"/>
  <c r="AE533" i="3"/>
  <c r="AF533" i="3"/>
  <c r="AG533" i="3"/>
  <c r="AH533" i="3"/>
  <c r="AB534" i="3"/>
  <c r="AC534" i="3"/>
  <c r="AD534" i="3"/>
  <c r="AE534" i="3"/>
  <c r="AF534" i="3"/>
  <c r="AG534" i="3"/>
  <c r="AH534" i="3"/>
  <c r="AB535" i="3"/>
  <c r="AC535" i="3"/>
  <c r="AD535" i="3"/>
  <c r="AE535" i="3"/>
  <c r="AF535" i="3"/>
  <c r="AG535" i="3"/>
  <c r="AH535" i="3"/>
  <c r="AC536" i="3"/>
  <c r="AE536" i="3"/>
  <c r="AF536" i="3"/>
  <c r="AG536" i="3"/>
  <c r="AH536" i="3"/>
  <c r="AC537" i="3"/>
  <c r="AD537" i="3"/>
  <c r="AE537" i="3"/>
  <c r="AF537" i="3"/>
  <c r="AG537" i="3"/>
  <c r="AH537" i="3"/>
  <c r="AB538" i="3"/>
  <c r="AC538" i="3"/>
  <c r="AD538" i="3"/>
  <c r="AE538" i="3"/>
  <c r="AF538" i="3"/>
  <c r="AG538" i="3"/>
  <c r="AH538" i="3"/>
  <c r="AB539" i="3"/>
  <c r="AD539" i="3"/>
  <c r="AE539" i="3"/>
  <c r="AF539" i="3"/>
  <c r="AG539" i="3"/>
  <c r="AH539" i="3"/>
  <c r="AB540" i="3"/>
  <c r="AC540" i="3"/>
  <c r="AD540" i="3"/>
  <c r="AE540" i="3"/>
  <c r="AF540" i="3"/>
  <c r="AG540" i="3"/>
  <c r="AH540" i="3"/>
  <c r="AB541" i="3"/>
  <c r="AC541" i="3"/>
  <c r="AD541" i="3"/>
  <c r="AE541" i="3"/>
  <c r="AF541" i="3"/>
  <c r="AG541" i="3"/>
  <c r="AH541" i="3"/>
  <c r="AB542" i="3"/>
  <c r="AC542" i="3"/>
  <c r="AD542" i="3"/>
  <c r="AE542" i="3"/>
  <c r="AH542" i="3"/>
  <c r="AB543" i="3"/>
  <c r="AC543" i="3"/>
  <c r="AD543" i="3"/>
  <c r="AE543" i="3"/>
  <c r="AF543" i="3"/>
  <c r="AG543" i="3"/>
  <c r="AH543" i="3"/>
  <c r="AB544" i="3"/>
  <c r="AC544" i="3"/>
  <c r="AD544" i="3"/>
  <c r="AE544" i="3"/>
  <c r="AF544" i="3"/>
  <c r="AG544" i="3"/>
  <c r="AH544" i="3"/>
  <c r="AB545" i="3"/>
  <c r="AC545" i="3"/>
  <c r="AD545" i="3"/>
  <c r="AE545" i="3"/>
  <c r="AF545" i="3"/>
  <c r="AG545" i="3"/>
  <c r="AH545" i="3"/>
  <c r="AB546" i="3"/>
  <c r="AC546" i="3"/>
  <c r="AD546" i="3"/>
  <c r="AE546" i="3"/>
  <c r="AF546" i="3"/>
  <c r="AG546" i="3"/>
  <c r="AH546" i="3"/>
  <c r="AB547" i="3"/>
  <c r="AC547" i="3"/>
  <c r="AD547" i="3"/>
  <c r="AE547" i="3"/>
  <c r="AF547" i="3"/>
  <c r="AG547" i="3"/>
  <c r="AH547" i="3"/>
  <c r="AB548" i="3"/>
  <c r="AC548" i="3"/>
  <c r="AE548" i="3"/>
  <c r="AF548" i="3"/>
  <c r="AG548" i="3"/>
  <c r="AH548" i="3"/>
  <c r="AB549" i="3"/>
  <c r="AC549" i="3"/>
  <c r="AD549" i="3"/>
  <c r="AE549" i="3"/>
  <c r="AF549" i="3"/>
  <c r="AG549" i="3"/>
  <c r="AH549" i="3"/>
  <c r="AB550" i="3"/>
  <c r="AC550" i="3"/>
  <c r="AD550" i="3"/>
  <c r="AE550" i="3"/>
  <c r="AF550" i="3"/>
  <c r="AG550" i="3"/>
  <c r="AH550" i="3"/>
  <c r="AB551" i="3"/>
  <c r="AC551" i="3"/>
  <c r="AE551" i="3"/>
  <c r="AF551" i="3"/>
  <c r="AG551" i="3"/>
  <c r="AH551" i="3"/>
  <c r="AB552" i="3"/>
  <c r="AC552" i="3"/>
  <c r="AD552" i="3"/>
  <c r="AE552" i="3"/>
  <c r="AF552" i="3"/>
  <c r="AG552" i="3"/>
  <c r="AH552" i="3"/>
  <c r="AB553" i="3"/>
  <c r="AC553" i="3"/>
  <c r="AD553" i="3"/>
  <c r="AE553" i="3"/>
  <c r="AF553" i="3"/>
  <c r="AG553" i="3"/>
  <c r="AH553" i="3"/>
  <c r="AB554" i="3"/>
  <c r="AD554" i="3"/>
  <c r="AE554" i="3"/>
  <c r="AF554" i="3"/>
  <c r="AG554" i="3"/>
  <c r="AH554" i="3"/>
  <c r="AB555" i="3"/>
  <c r="AC555" i="3"/>
  <c r="AD555" i="3"/>
  <c r="AE555" i="3"/>
  <c r="AF555" i="3"/>
  <c r="AG555" i="3"/>
  <c r="AH555" i="3"/>
  <c r="AB556" i="3"/>
  <c r="AC556" i="3"/>
  <c r="AD556" i="3"/>
  <c r="AE556" i="3"/>
  <c r="AF556" i="3"/>
  <c r="AG556" i="3"/>
  <c r="AH556" i="3"/>
  <c r="AB557" i="3"/>
  <c r="AC557" i="3"/>
  <c r="AE557" i="3"/>
  <c r="AG557" i="3"/>
  <c r="AH557" i="3"/>
  <c r="AC558" i="3"/>
  <c r="AD558" i="3"/>
  <c r="AE558" i="3"/>
  <c r="AF558" i="3"/>
  <c r="AG558" i="3"/>
  <c r="AH558" i="3"/>
  <c r="AC559" i="3"/>
  <c r="AD559" i="3"/>
  <c r="AE559" i="3"/>
  <c r="AF559" i="3"/>
  <c r="AG559" i="3"/>
  <c r="AH559" i="3"/>
  <c r="AB560" i="3"/>
  <c r="AC560" i="3"/>
  <c r="AD560" i="3"/>
  <c r="AE560" i="3"/>
  <c r="AF560" i="3"/>
  <c r="AG560" i="3"/>
  <c r="AH560" i="3"/>
  <c r="AB561" i="3"/>
  <c r="AC561" i="3"/>
  <c r="AD561" i="3"/>
  <c r="AE561" i="3"/>
  <c r="AF561" i="3"/>
  <c r="AG561" i="3"/>
  <c r="AH561" i="3"/>
  <c r="AB562" i="3"/>
  <c r="AC562" i="3"/>
  <c r="AD562" i="3"/>
  <c r="AE562" i="3"/>
  <c r="AF562" i="3"/>
  <c r="AG562" i="3"/>
  <c r="AH562" i="3"/>
  <c r="AB563" i="3"/>
  <c r="AC563" i="3"/>
  <c r="AD563" i="3"/>
  <c r="AE563" i="3"/>
  <c r="AF563" i="3"/>
  <c r="AG563" i="3"/>
  <c r="AH563" i="3"/>
  <c r="AB564" i="3"/>
  <c r="AC564" i="3"/>
  <c r="AD564" i="3"/>
  <c r="AE564" i="3"/>
  <c r="AF564" i="3"/>
  <c r="AG564" i="3"/>
  <c r="AH564" i="3"/>
  <c r="AC565" i="3"/>
  <c r="AD565" i="3"/>
  <c r="AE565" i="3"/>
  <c r="AF565" i="3"/>
  <c r="AG565" i="3"/>
  <c r="AH565" i="3"/>
  <c r="AB566" i="3"/>
  <c r="AC566" i="3"/>
  <c r="AD566" i="3"/>
  <c r="AE566" i="3"/>
  <c r="AF566" i="3"/>
  <c r="AG566" i="3"/>
  <c r="AH566" i="3"/>
  <c r="AB567" i="3"/>
  <c r="AC567" i="3"/>
  <c r="AD567" i="3"/>
  <c r="AE567" i="3"/>
  <c r="AF567" i="3"/>
  <c r="AG567" i="3"/>
  <c r="AH567" i="3"/>
  <c r="AD568" i="3"/>
  <c r="AE568" i="3"/>
  <c r="AF568" i="3"/>
  <c r="AG568" i="3"/>
  <c r="AH568" i="3"/>
  <c r="AB569" i="3"/>
  <c r="AC569" i="3"/>
  <c r="AD569" i="3"/>
  <c r="AE569" i="3"/>
  <c r="AF569" i="3"/>
  <c r="AG569" i="3"/>
  <c r="AH569" i="3"/>
  <c r="AB570" i="3"/>
  <c r="AC570" i="3"/>
  <c r="AD570" i="3"/>
  <c r="AE570" i="3"/>
  <c r="AF570" i="3"/>
  <c r="AG570" i="3"/>
  <c r="AH570" i="3"/>
  <c r="AB571" i="3"/>
  <c r="AC571" i="3"/>
  <c r="AD571" i="3"/>
  <c r="AF571" i="3"/>
  <c r="AG571" i="3"/>
  <c r="AH571" i="3"/>
  <c r="AB572" i="3"/>
  <c r="AC572" i="3"/>
  <c r="AD572" i="3"/>
  <c r="AE572" i="3"/>
  <c r="AF572" i="3"/>
  <c r="AG572" i="3"/>
  <c r="AH572" i="3"/>
  <c r="AB573" i="3"/>
  <c r="AC573" i="3"/>
  <c r="AD573" i="3"/>
  <c r="AE573" i="3"/>
  <c r="AF573" i="3"/>
  <c r="AG573" i="3"/>
  <c r="AH573" i="3"/>
  <c r="AB574" i="3"/>
  <c r="AC574" i="3"/>
  <c r="AD574" i="3"/>
  <c r="AE574" i="3"/>
  <c r="AF574" i="3"/>
  <c r="AG574" i="3"/>
  <c r="AH574" i="3"/>
  <c r="AB575" i="3"/>
  <c r="AC575" i="3"/>
  <c r="AD575" i="3"/>
  <c r="AF575" i="3"/>
  <c r="AG575" i="3"/>
  <c r="AH575" i="3"/>
  <c r="AB576" i="3"/>
  <c r="AC576" i="3"/>
  <c r="AD576" i="3"/>
  <c r="AE576" i="3"/>
  <c r="AF576" i="3"/>
  <c r="AG576" i="3"/>
  <c r="AH576" i="3"/>
  <c r="AB577" i="3"/>
  <c r="AC577" i="3"/>
  <c r="AD577" i="3"/>
  <c r="AE577" i="3"/>
  <c r="AF577" i="3"/>
  <c r="AG577" i="3"/>
  <c r="AH577" i="3"/>
  <c r="AB578" i="3"/>
  <c r="AC578" i="3"/>
  <c r="AD578" i="3"/>
  <c r="AE578" i="3"/>
  <c r="AF578" i="3"/>
  <c r="AG578" i="3"/>
  <c r="AH578" i="3"/>
  <c r="AB579" i="3"/>
  <c r="AC579" i="3"/>
  <c r="AD579" i="3"/>
  <c r="AE579" i="3"/>
  <c r="AF579" i="3"/>
  <c r="AG579" i="3"/>
  <c r="AH579" i="3"/>
  <c r="AB580" i="3"/>
  <c r="AC580" i="3"/>
  <c r="AD580" i="3"/>
  <c r="AE580" i="3"/>
  <c r="AF580" i="3"/>
  <c r="AG580" i="3"/>
  <c r="AH580" i="3"/>
  <c r="AB581" i="3"/>
  <c r="AC581" i="3"/>
  <c r="AD581" i="3"/>
  <c r="AF581" i="3"/>
  <c r="AG581" i="3"/>
  <c r="AH581" i="3"/>
  <c r="AB582" i="3"/>
  <c r="AC582" i="3"/>
  <c r="AD582" i="3"/>
  <c r="AE582" i="3"/>
  <c r="AF582" i="3"/>
  <c r="AG582" i="3"/>
  <c r="AH582" i="3"/>
  <c r="AC583" i="3"/>
  <c r="AE583" i="3"/>
  <c r="AF583" i="3"/>
  <c r="AG583" i="3"/>
  <c r="AH583" i="3"/>
  <c r="AB584" i="3"/>
  <c r="AD584" i="3"/>
  <c r="AE584" i="3"/>
  <c r="AF584" i="3"/>
  <c r="AG584" i="3"/>
  <c r="AH584" i="3"/>
  <c r="AC585" i="3"/>
  <c r="AD585" i="3"/>
  <c r="AE585" i="3"/>
  <c r="AF585" i="3"/>
  <c r="AG585" i="3"/>
  <c r="AH585" i="3"/>
  <c r="AC586" i="3"/>
  <c r="AD586" i="3"/>
  <c r="AE586" i="3"/>
  <c r="AF586" i="3"/>
  <c r="AG586" i="3"/>
  <c r="AH586" i="3"/>
  <c r="AC587" i="3"/>
  <c r="AD587" i="3"/>
  <c r="AE587" i="3"/>
  <c r="AF587" i="3"/>
  <c r="AG587" i="3"/>
  <c r="AH587" i="3"/>
  <c r="AB588" i="3"/>
  <c r="AC588" i="3"/>
  <c r="AE588" i="3"/>
  <c r="AF588" i="3"/>
  <c r="AG588" i="3"/>
  <c r="AH588" i="3"/>
  <c r="AF589" i="3"/>
  <c r="AG589" i="3"/>
  <c r="AH589" i="3"/>
  <c r="AB590" i="3"/>
  <c r="AD590" i="3"/>
  <c r="AE590" i="3"/>
  <c r="AF590" i="3"/>
  <c r="AG590" i="3"/>
  <c r="AH590" i="3"/>
  <c r="AB591" i="3"/>
  <c r="AC591" i="3"/>
  <c r="AD591" i="3"/>
  <c r="AE591" i="3"/>
  <c r="AF591" i="3"/>
  <c r="AG591" i="3"/>
  <c r="AH591" i="3"/>
  <c r="AB592" i="3"/>
  <c r="AC592" i="3"/>
  <c r="AD592" i="3"/>
  <c r="AE592" i="3"/>
  <c r="AF592" i="3"/>
  <c r="AG592" i="3"/>
  <c r="AH592" i="3"/>
  <c r="AB593" i="3"/>
  <c r="AC593" i="3"/>
  <c r="AD593" i="3"/>
  <c r="AE593" i="3"/>
  <c r="AF593" i="3"/>
  <c r="AG593" i="3"/>
  <c r="AH593" i="3"/>
  <c r="AB594" i="3"/>
  <c r="AC594" i="3"/>
  <c r="AD594" i="3"/>
  <c r="AE594" i="3"/>
  <c r="AF594" i="3"/>
  <c r="AG594" i="3"/>
  <c r="AH594" i="3"/>
  <c r="AF595" i="3"/>
  <c r="AG595" i="3"/>
  <c r="AH595" i="3"/>
  <c r="AC596" i="3"/>
  <c r="AD596" i="3"/>
  <c r="AE596" i="3"/>
  <c r="AF596" i="3"/>
  <c r="AG596" i="3"/>
  <c r="AH596" i="3"/>
  <c r="AC597" i="3"/>
  <c r="AD597" i="3"/>
  <c r="AE597" i="3"/>
  <c r="AF597" i="3"/>
  <c r="AG597" i="3"/>
  <c r="AH597" i="3"/>
  <c r="AC598" i="3"/>
  <c r="AD598" i="3"/>
  <c r="AE598" i="3"/>
  <c r="AF598" i="3"/>
  <c r="AG598" i="3"/>
  <c r="AH598" i="3"/>
  <c r="AB599" i="3"/>
  <c r="AC599" i="3"/>
  <c r="AE599" i="3"/>
  <c r="AF599" i="3"/>
  <c r="AG599" i="3"/>
  <c r="AH599" i="3"/>
  <c r="AB600" i="3"/>
  <c r="AD600" i="3"/>
  <c r="AE600" i="3"/>
  <c r="AF600" i="3"/>
  <c r="AG600" i="3"/>
  <c r="AH600" i="3"/>
  <c r="AB601" i="3"/>
  <c r="AD601" i="3"/>
  <c r="AE601" i="3"/>
  <c r="AF601" i="3"/>
  <c r="AG601" i="3"/>
  <c r="AH601" i="3"/>
  <c r="AB602" i="3"/>
  <c r="AC602" i="3"/>
  <c r="AD602" i="3"/>
  <c r="AE602" i="3"/>
  <c r="AF602" i="3"/>
  <c r="AG602" i="3"/>
  <c r="AH602" i="3"/>
  <c r="AB603" i="3"/>
  <c r="AC603" i="3"/>
  <c r="AD603" i="3"/>
  <c r="AE603" i="3"/>
  <c r="AF603" i="3"/>
  <c r="AG603" i="3"/>
  <c r="AH603" i="3"/>
  <c r="AB604" i="3"/>
  <c r="AC604" i="3"/>
  <c r="AD604" i="3"/>
  <c r="AE604" i="3"/>
  <c r="AF604" i="3"/>
  <c r="AG604" i="3"/>
  <c r="AH604" i="3"/>
  <c r="AB605" i="3"/>
  <c r="AC605" i="3"/>
  <c r="AD605" i="3"/>
  <c r="AE605" i="3"/>
  <c r="AF605" i="3"/>
  <c r="AG605" i="3"/>
  <c r="AH605" i="3"/>
  <c r="AB606" i="3"/>
  <c r="AC606" i="3"/>
  <c r="AD606" i="3"/>
  <c r="AE606" i="3"/>
  <c r="AF606" i="3"/>
  <c r="AG606" i="3"/>
  <c r="AH606" i="3"/>
  <c r="AB607" i="3"/>
  <c r="AC607" i="3"/>
  <c r="AD607" i="3"/>
  <c r="AE607" i="3"/>
  <c r="AF607" i="3"/>
  <c r="AG607" i="3"/>
  <c r="AH607" i="3"/>
  <c r="AB608" i="3"/>
  <c r="AC608" i="3"/>
  <c r="AD608" i="3"/>
  <c r="AE608" i="3"/>
  <c r="AF608" i="3"/>
  <c r="AG608" i="3"/>
  <c r="AH608" i="3"/>
  <c r="AC609" i="3"/>
  <c r="AD609" i="3"/>
  <c r="AE609" i="3"/>
  <c r="AF609" i="3"/>
  <c r="AG609" i="3"/>
  <c r="AH609" i="3"/>
  <c r="AB610" i="3"/>
  <c r="AC610" i="3"/>
  <c r="AD610" i="3"/>
  <c r="AE610" i="3"/>
  <c r="AF610" i="3"/>
  <c r="AG610" i="3"/>
  <c r="AH610" i="3"/>
  <c r="AB611" i="3"/>
  <c r="AC611" i="3"/>
  <c r="AD611" i="3"/>
  <c r="AE611" i="3"/>
  <c r="AF611" i="3"/>
  <c r="AG611" i="3"/>
  <c r="AH611" i="3"/>
  <c r="AB612" i="3"/>
  <c r="AC612" i="3"/>
  <c r="AD612" i="3"/>
  <c r="AF612" i="3"/>
  <c r="AG612" i="3"/>
  <c r="AH612" i="3"/>
  <c r="AB613" i="3"/>
  <c r="AC613" i="3"/>
  <c r="AD613" i="3"/>
  <c r="AE613" i="3"/>
  <c r="AF613" i="3"/>
  <c r="AG613" i="3"/>
  <c r="AH613" i="3"/>
  <c r="AB614" i="3"/>
  <c r="AC614" i="3"/>
  <c r="AD614" i="3"/>
  <c r="AE614" i="3"/>
  <c r="AF614" i="3"/>
  <c r="AG614" i="3"/>
  <c r="AH614" i="3"/>
  <c r="AB615" i="3"/>
  <c r="AC615" i="3"/>
  <c r="AD615" i="3"/>
  <c r="AE615" i="3"/>
  <c r="AF615" i="3"/>
  <c r="AG615" i="3"/>
  <c r="AH615" i="3"/>
  <c r="AB616" i="3"/>
  <c r="AC616" i="3"/>
  <c r="AD616" i="3"/>
  <c r="AE616" i="3"/>
  <c r="AF616" i="3"/>
  <c r="AG616" i="3"/>
  <c r="AH616" i="3"/>
  <c r="AB617" i="3"/>
  <c r="AD617" i="3"/>
  <c r="AE617" i="3"/>
  <c r="AF617" i="3"/>
  <c r="AG617" i="3"/>
  <c r="AH617" i="3"/>
  <c r="AB618" i="3"/>
  <c r="AC618" i="3"/>
  <c r="AD618" i="3"/>
  <c r="AE618" i="3"/>
  <c r="AF618" i="3"/>
  <c r="AG618" i="3"/>
  <c r="AH618" i="3"/>
  <c r="AB619" i="3"/>
  <c r="AC619" i="3"/>
  <c r="AD619" i="3"/>
  <c r="AE619" i="3"/>
  <c r="AF619" i="3"/>
  <c r="AG619" i="3"/>
  <c r="AH619" i="3"/>
  <c r="AC620" i="3"/>
  <c r="AD620" i="3"/>
  <c r="AE620" i="3"/>
  <c r="AF620" i="3"/>
  <c r="AG620" i="3"/>
  <c r="AH620" i="3"/>
  <c r="AC621" i="3"/>
  <c r="AD621" i="3"/>
  <c r="AE621" i="3"/>
  <c r="AF621" i="3"/>
  <c r="AG621" i="3"/>
  <c r="AH621" i="3"/>
  <c r="AC622" i="3"/>
  <c r="AD622" i="3"/>
  <c r="AE622" i="3"/>
  <c r="AF622" i="3"/>
  <c r="AG622" i="3"/>
  <c r="AH622" i="3"/>
  <c r="AC623" i="3"/>
  <c r="AD623" i="3"/>
  <c r="AE623" i="3"/>
  <c r="AF623" i="3"/>
  <c r="AG623" i="3"/>
  <c r="AH623" i="3"/>
  <c r="AC624" i="3"/>
  <c r="AD624" i="3"/>
  <c r="AE624" i="3"/>
  <c r="AF624" i="3"/>
  <c r="AG624" i="3"/>
  <c r="AH624" i="3"/>
  <c r="AC625" i="3"/>
  <c r="AD625" i="3"/>
  <c r="AF625" i="3"/>
  <c r="AG625" i="3"/>
  <c r="AH625" i="3"/>
  <c r="AB626" i="3"/>
  <c r="AC626" i="3"/>
  <c r="AD626" i="3"/>
  <c r="AE626" i="3"/>
  <c r="AF626" i="3"/>
  <c r="AG626" i="3"/>
  <c r="AH626" i="3"/>
  <c r="AB627" i="3"/>
  <c r="AC627" i="3"/>
  <c r="AD627" i="3"/>
  <c r="AE627" i="3"/>
  <c r="AF627" i="3"/>
  <c r="AG627" i="3"/>
  <c r="AH627" i="3"/>
  <c r="AB628" i="3"/>
  <c r="AC628" i="3"/>
  <c r="AD628" i="3"/>
  <c r="AE628" i="3"/>
  <c r="AF628" i="3"/>
  <c r="AG628" i="3"/>
  <c r="AH628" i="3"/>
  <c r="AB629" i="3"/>
  <c r="AC629" i="3"/>
  <c r="AD629" i="3"/>
  <c r="AE629" i="3"/>
  <c r="AF629" i="3"/>
  <c r="AG629" i="3"/>
  <c r="AH629" i="3"/>
  <c r="AB630" i="3"/>
  <c r="AC630" i="3"/>
  <c r="AD630" i="3"/>
  <c r="AE630" i="3"/>
  <c r="AF630" i="3"/>
  <c r="AG630" i="3"/>
  <c r="AH630" i="3"/>
  <c r="AB631" i="3"/>
  <c r="AC631" i="3"/>
  <c r="AD631" i="3"/>
  <c r="AE631" i="3"/>
  <c r="AF631" i="3"/>
  <c r="AG631" i="3"/>
  <c r="AH631" i="3"/>
  <c r="AB632" i="3"/>
  <c r="AC632" i="3"/>
  <c r="AD632" i="3"/>
  <c r="AE632" i="3"/>
  <c r="AF632" i="3"/>
  <c r="AG632" i="3"/>
  <c r="AH632" i="3"/>
  <c r="AC633" i="3"/>
  <c r="AD633" i="3"/>
  <c r="AE633" i="3"/>
  <c r="AF633" i="3"/>
  <c r="AG633" i="3"/>
  <c r="AH633" i="3"/>
  <c r="AC634" i="3"/>
  <c r="AD634" i="3"/>
  <c r="AE634" i="3"/>
  <c r="AF634" i="3"/>
  <c r="AG634" i="3"/>
  <c r="AH634" i="3"/>
  <c r="AB635" i="3"/>
  <c r="AD635" i="3"/>
  <c r="AE635" i="3"/>
  <c r="AF635" i="3"/>
  <c r="AG635" i="3"/>
  <c r="AH635" i="3"/>
  <c r="AB636" i="3"/>
  <c r="AD636" i="3"/>
  <c r="AE636" i="3"/>
  <c r="AF636" i="3"/>
  <c r="AG636" i="3"/>
  <c r="AH636" i="3"/>
  <c r="AC637" i="3"/>
  <c r="AD637" i="3"/>
  <c r="AE637" i="3"/>
  <c r="AF637" i="3"/>
  <c r="AG637" i="3"/>
  <c r="AH637" i="3"/>
  <c r="AC638" i="3"/>
  <c r="AD638" i="3"/>
  <c r="AE638" i="3"/>
  <c r="AF638" i="3"/>
  <c r="AG638" i="3"/>
  <c r="AH638" i="3"/>
  <c r="AB639" i="3"/>
  <c r="AC639" i="3"/>
  <c r="AD639" i="3"/>
  <c r="AE639" i="3"/>
  <c r="AF639" i="3"/>
  <c r="AG639" i="3"/>
  <c r="AH639" i="3"/>
  <c r="AC640" i="3"/>
  <c r="AD640" i="3"/>
  <c r="AE640" i="3"/>
  <c r="AF640" i="3"/>
  <c r="AG640" i="3"/>
  <c r="AH640" i="3"/>
  <c r="AB641" i="3"/>
  <c r="AC641" i="3"/>
  <c r="AD641" i="3"/>
  <c r="AE641" i="3"/>
  <c r="AF641" i="3"/>
  <c r="AG641" i="3"/>
  <c r="AH641" i="3"/>
  <c r="AB642" i="3"/>
  <c r="AC642" i="3"/>
  <c r="AD642" i="3"/>
  <c r="AE642" i="3"/>
  <c r="AF642" i="3"/>
  <c r="AG642" i="3"/>
  <c r="AH642" i="3"/>
  <c r="AB643" i="3"/>
  <c r="AC643" i="3"/>
  <c r="AD643" i="3"/>
  <c r="AE643" i="3"/>
  <c r="AF643" i="3"/>
  <c r="AG643" i="3"/>
  <c r="AH643" i="3"/>
  <c r="AB644" i="3"/>
  <c r="AC644" i="3"/>
  <c r="AD644" i="3"/>
  <c r="AE644" i="3"/>
  <c r="AF644" i="3"/>
  <c r="AG644" i="3"/>
  <c r="AH644" i="3"/>
  <c r="AB645" i="3"/>
  <c r="AC645" i="3"/>
  <c r="AD645" i="3"/>
  <c r="AE645" i="3"/>
  <c r="AF645" i="3"/>
  <c r="AG645" i="3"/>
  <c r="AH645" i="3"/>
  <c r="AB646" i="3"/>
  <c r="AD646" i="3"/>
  <c r="AE646" i="3"/>
  <c r="AF646" i="3"/>
  <c r="AG646" i="3"/>
  <c r="AH646" i="3"/>
  <c r="AB647" i="3"/>
  <c r="AC647" i="3"/>
  <c r="AD647" i="3"/>
  <c r="AE647" i="3"/>
  <c r="AG647" i="3"/>
  <c r="AH647" i="3"/>
  <c r="AB648" i="3"/>
  <c r="AC648" i="3"/>
  <c r="AD648" i="3"/>
  <c r="AE648" i="3"/>
  <c r="AF648" i="3"/>
  <c r="AG648" i="3"/>
  <c r="AH648" i="3"/>
  <c r="AB649" i="3"/>
  <c r="AC649" i="3"/>
  <c r="AE649" i="3"/>
  <c r="AF649" i="3"/>
  <c r="AG649" i="3"/>
  <c r="AH649" i="3"/>
  <c r="AC650" i="3"/>
  <c r="AD650" i="3"/>
  <c r="AE650" i="3"/>
  <c r="AF650" i="3"/>
  <c r="AG650" i="3"/>
  <c r="AH650" i="3"/>
  <c r="AC651" i="3"/>
  <c r="AD651" i="3"/>
  <c r="AE651" i="3"/>
  <c r="AF651" i="3"/>
  <c r="AG651" i="3"/>
  <c r="AH651" i="3"/>
  <c r="AB652" i="3"/>
  <c r="AC652" i="3"/>
  <c r="AD652" i="3"/>
  <c r="AE652" i="3"/>
  <c r="AF652" i="3"/>
  <c r="AG652" i="3"/>
  <c r="AH652" i="3"/>
  <c r="AC653" i="3"/>
  <c r="AD653" i="3"/>
  <c r="AE653" i="3"/>
  <c r="AF653" i="3"/>
  <c r="AG653" i="3"/>
  <c r="AH653" i="3"/>
  <c r="AB654" i="3"/>
  <c r="AE654" i="3"/>
  <c r="AF654" i="3"/>
  <c r="AG654" i="3"/>
  <c r="AH654" i="3"/>
  <c r="AB655" i="3"/>
  <c r="AC655" i="3"/>
  <c r="AD655" i="3"/>
  <c r="AE655" i="3"/>
  <c r="AF655" i="3"/>
  <c r="AG655" i="3"/>
  <c r="AH655" i="3"/>
  <c r="AB656" i="3"/>
  <c r="AC656" i="3"/>
  <c r="AD656" i="3"/>
  <c r="AE656" i="3"/>
  <c r="AF656" i="3"/>
  <c r="AG656" i="3"/>
  <c r="AH656" i="3"/>
  <c r="AC657" i="3"/>
  <c r="AD657" i="3"/>
  <c r="AE657" i="3"/>
  <c r="AF657" i="3"/>
  <c r="AG657" i="3"/>
  <c r="AH657" i="3"/>
  <c r="AB658" i="3"/>
  <c r="AC658" i="3"/>
  <c r="AD658" i="3"/>
  <c r="AE658" i="3"/>
  <c r="AF658" i="3"/>
  <c r="AG658" i="3"/>
  <c r="AH658" i="3"/>
  <c r="AB659" i="3"/>
  <c r="AC659" i="3"/>
  <c r="AD659" i="3"/>
  <c r="AE659" i="3"/>
  <c r="AF659" i="3"/>
  <c r="AG659" i="3"/>
  <c r="AH659" i="3"/>
  <c r="AB660" i="3"/>
  <c r="AC660" i="3"/>
  <c r="AD660" i="3"/>
  <c r="AE660" i="3"/>
  <c r="AF660" i="3"/>
  <c r="AG660" i="3"/>
  <c r="AD661" i="3"/>
  <c r="AE661" i="3"/>
  <c r="AF661" i="3"/>
  <c r="AG661" i="3"/>
  <c r="AH661" i="3"/>
  <c r="AB662" i="3"/>
  <c r="AC662" i="3"/>
  <c r="AD662" i="3"/>
  <c r="AG662" i="3"/>
  <c r="AH662" i="3"/>
  <c r="AC663" i="3"/>
  <c r="AE663" i="3"/>
  <c r="AF663" i="3"/>
  <c r="AG663" i="3"/>
  <c r="AH663" i="3"/>
  <c r="AB664" i="3"/>
  <c r="AC664" i="3"/>
  <c r="AE664" i="3"/>
  <c r="AF664" i="3"/>
  <c r="AG664" i="3"/>
  <c r="AH664" i="3"/>
  <c r="AB665" i="3"/>
  <c r="AC665" i="3"/>
  <c r="AD665" i="3"/>
  <c r="AE665" i="3"/>
  <c r="AF665" i="3"/>
  <c r="AG665" i="3"/>
  <c r="AH665" i="3"/>
  <c r="AB666" i="3"/>
  <c r="AD666" i="3"/>
  <c r="AE666" i="3"/>
  <c r="AF666" i="3"/>
  <c r="AG666" i="3"/>
  <c r="AH666" i="3"/>
  <c r="AB667" i="3"/>
  <c r="AD667" i="3"/>
  <c r="AE667" i="3"/>
  <c r="AF667" i="3"/>
  <c r="AG667" i="3"/>
  <c r="AH667" i="3"/>
  <c r="AE668" i="3"/>
  <c r="AF668" i="3"/>
  <c r="AG668" i="3"/>
  <c r="AH668" i="3"/>
  <c r="AB669" i="3"/>
  <c r="AD669" i="3"/>
  <c r="AE669" i="3"/>
  <c r="AF669" i="3"/>
  <c r="AG669" i="3"/>
  <c r="AH669" i="3"/>
  <c r="AB670" i="3"/>
  <c r="AC670" i="3"/>
  <c r="AF670" i="3"/>
  <c r="AG670" i="3"/>
  <c r="AH670" i="3"/>
  <c r="AB671" i="3"/>
  <c r="AD671" i="3"/>
  <c r="AE671" i="3"/>
  <c r="AF671" i="3"/>
  <c r="AG671" i="3"/>
  <c r="AH671" i="3"/>
  <c r="AC672" i="3"/>
  <c r="AD672" i="3"/>
  <c r="AE672" i="3"/>
  <c r="AF672" i="3"/>
  <c r="AG672" i="3"/>
  <c r="AH672" i="3"/>
  <c r="AB673" i="3"/>
  <c r="AC673" i="3"/>
  <c r="AE673" i="3"/>
  <c r="AF673" i="3"/>
  <c r="AG673" i="3"/>
  <c r="AH673" i="3"/>
  <c r="AD674" i="3"/>
  <c r="AE674" i="3"/>
  <c r="AF674" i="3"/>
  <c r="AG674" i="3"/>
  <c r="AH674" i="3"/>
  <c r="AB675" i="3"/>
  <c r="AC675" i="3"/>
  <c r="AD675" i="3"/>
  <c r="AE675" i="3"/>
  <c r="AF675" i="3"/>
  <c r="AG675" i="3"/>
  <c r="AH675" i="3"/>
  <c r="AC676" i="3"/>
  <c r="AD676" i="3"/>
  <c r="AE676" i="3"/>
  <c r="AF676" i="3"/>
  <c r="AG676" i="3"/>
  <c r="AH676" i="3"/>
  <c r="AC677" i="3"/>
  <c r="AD677" i="3"/>
  <c r="AE677" i="3"/>
  <c r="AF677" i="3"/>
  <c r="AG677" i="3"/>
  <c r="AH677" i="3"/>
  <c r="AB678" i="3"/>
  <c r="AC678" i="3"/>
  <c r="AD678" i="3"/>
  <c r="AE678" i="3"/>
  <c r="AF678" i="3"/>
  <c r="AH678" i="3"/>
  <c r="AB679" i="3"/>
  <c r="AC679" i="3"/>
  <c r="AD679" i="3"/>
  <c r="AE679" i="3"/>
  <c r="AF679" i="3"/>
  <c r="AG679" i="3"/>
  <c r="AH679" i="3"/>
  <c r="AB680" i="3"/>
  <c r="AC680" i="3"/>
  <c r="AD680" i="3"/>
  <c r="AE680" i="3"/>
  <c r="AF680" i="3"/>
  <c r="AH680" i="3"/>
  <c r="AB681" i="3"/>
  <c r="AC681" i="3"/>
  <c r="AE681" i="3"/>
  <c r="AF681" i="3"/>
  <c r="AG681" i="3"/>
  <c r="AH681" i="3"/>
  <c r="AC682" i="3"/>
  <c r="AD682" i="3"/>
  <c r="AE682" i="3"/>
  <c r="AG682" i="3"/>
  <c r="AH682" i="3"/>
  <c r="AC683" i="3"/>
  <c r="AD683" i="3"/>
  <c r="AE683" i="3"/>
  <c r="AF683" i="3"/>
  <c r="AG683" i="3"/>
  <c r="AH683" i="3"/>
  <c r="AB684" i="3"/>
  <c r="AC684" i="3"/>
  <c r="AD684" i="3"/>
  <c r="AE684" i="3"/>
  <c r="AF684" i="3"/>
  <c r="AG684" i="3"/>
  <c r="AH684" i="3"/>
  <c r="AB685" i="3"/>
  <c r="AD685" i="3"/>
  <c r="AE685" i="3"/>
  <c r="AF685" i="3"/>
  <c r="AG685" i="3"/>
  <c r="AH685" i="3"/>
  <c r="AD686" i="3"/>
  <c r="AE686" i="3"/>
  <c r="AF686" i="3"/>
  <c r="AG686" i="3"/>
  <c r="AH686" i="3"/>
  <c r="AC687" i="3"/>
  <c r="AE687" i="3"/>
  <c r="AF687" i="3"/>
  <c r="AG687" i="3"/>
  <c r="AH687" i="3"/>
  <c r="AB688" i="3"/>
  <c r="AC688" i="3"/>
  <c r="AD688" i="3"/>
  <c r="AE688" i="3"/>
  <c r="AF688" i="3"/>
  <c r="AG688" i="3"/>
  <c r="AH688" i="3"/>
  <c r="AC689" i="3"/>
  <c r="AD689" i="3"/>
  <c r="AE689" i="3"/>
  <c r="AF689" i="3"/>
  <c r="AG689" i="3"/>
  <c r="AH689" i="3"/>
  <c r="AB690" i="3"/>
  <c r="AE690" i="3"/>
  <c r="AF690" i="3"/>
  <c r="AG690" i="3"/>
  <c r="AH690" i="3"/>
  <c r="AC691" i="3"/>
  <c r="AD691" i="3"/>
  <c r="AF691" i="3"/>
  <c r="AG691" i="3"/>
  <c r="AH691" i="3"/>
  <c r="AB692" i="3"/>
  <c r="AC692" i="3"/>
  <c r="AD692" i="3"/>
  <c r="AE692" i="3"/>
  <c r="AG692" i="3"/>
  <c r="AH692" i="3"/>
  <c r="AB693" i="3"/>
  <c r="AC693" i="3"/>
  <c r="AE693" i="3"/>
  <c r="AF693" i="3"/>
  <c r="AG693" i="3"/>
  <c r="AH693" i="3"/>
  <c r="AC694" i="3"/>
  <c r="AD694" i="3"/>
  <c r="AE694" i="3"/>
  <c r="AF694" i="3"/>
  <c r="AG694" i="3"/>
  <c r="AH694" i="3"/>
  <c r="AC695" i="3"/>
  <c r="AD695" i="3"/>
  <c r="AF695" i="3"/>
  <c r="AG695" i="3"/>
  <c r="AH695" i="3"/>
  <c r="AC696" i="3"/>
  <c r="AD696" i="3"/>
  <c r="AF696" i="3"/>
  <c r="AG696" i="3"/>
  <c r="AH696" i="3"/>
  <c r="AC697" i="3"/>
  <c r="AD697" i="3"/>
  <c r="AE697" i="3"/>
  <c r="AF697" i="3"/>
  <c r="AG697" i="3"/>
  <c r="AH697" i="3"/>
  <c r="AC698" i="3"/>
  <c r="AD698" i="3"/>
  <c r="AE698" i="3"/>
  <c r="AF698" i="3"/>
  <c r="AG698" i="3"/>
  <c r="AH698" i="3"/>
  <c r="AC699" i="3"/>
  <c r="AD699" i="3"/>
  <c r="AE699" i="3"/>
  <c r="AF699" i="3"/>
  <c r="AG699" i="3"/>
  <c r="AH699" i="3"/>
  <c r="AC700" i="3"/>
  <c r="AD700" i="3"/>
  <c r="AE700" i="3"/>
  <c r="AG700" i="3"/>
  <c r="AH700" i="3"/>
  <c r="AC701" i="3"/>
  <c r="AD701" i="3"/>
  <c r="AE701" i="3"/>
  <c r="AF701" i="3"/>
  <c r="AG701" i="3"/>
  <c r="AH701" i="3"/>
  <c r="AD702" i="3"/>
  <c r="AE702" i="3"/>
  <c r="AF702" i="3"/>
  <c r="AG702" i="3"/>
  <c r="AH702" i="3"/>
  <c r="AB703" i="3"/>
  <c r="AF703" i="3"/>
  <c r="AG703" i="3"/>
  <c r="AH703" i="3"/>
  <c r="AB704" i="3"/>
  <c r="AD704" i="3"/>
  <c r="AG704" i="3"/>
  <c r="AH704" i="3"/>
  <c r="AC705" i="3"/>
  <c r="AE705" i="3"/>
  <c r="AF705" i="3"/>
  <c r="AG705" i="3"/>
  <c r="AH705" i="3"/>
  <c r="AC706" i="3"/>
  <c r="AD706" i="3"/>
  <c r="AE706" i="3"/>
  <c r="AF706" i="3"/>
  <c r="AH706" i="3"/>
  <c r="AB707" i="3"/>
  <c r="AC707" i="3"/>
  <c r="AD707" i="3"/>
  <c r="AE707" i="3"/>
  <c r="AF707" i="3"/>
  <c r="AG707" i="3"/>
  <c r="AH707" i="3"/>
  <c r="AB708" i="3"/>
  <c r="AD708" i="3"/>
  <c r="AE708" i="3"/>
  <c r="AF708" i="3"/>
  <c r="AH708" i="3"/>
  <c r="AC709" i="3"/>
  <c r="AD709" i="3"/>
  <c r="AF709" i="3"/>
  <c r="AG709" i="3"/>
  <c r="AH709" i="3"/>
  <c r="AC710" i="3"/>
  <c r="AD710" i="3"/>
  <c r="AE710" i="3"/>
  <c r="AF710" i="3"/>
  <c r="AG710" i="3"/>
  <c r="AH710" i="3"/>
  <c r="AB711" i="3"/>
  <c r="AC711" i="3"/>
  <c r="AE711" i="3"/>
  <c r="AF711" i="3"/>
  <c r="AH711" i="3"/>
  <c r="AB712" i="3"/>
  <c r="AD712" i="3"/>
  <c r="AE712" i="3"/>
  <c r="AF712" i="3"/>
  <c r="AG712" i="3"/>
  <c r="AH712" i="3"/>
  <c r="AE713" i="3"/>
  <c r="AF713" i="3"/>
  <c r="AG713" i="3"/>
  <c r="AH713" i="3"/>
  <c r="AD714" i="3"/>
  <c r="AE714" i="3"/>
  <c r="AF714" i="3"/>
  <c r="AG714" i="3"/>
  <c r="AH714" i="3"/>
  <c r="AE715" i="3"/>
  <c r="AF715" i="3"/>
  <c r="AG715" i="3"/>
  <c r="AH715" i="3"/>
  <c r="AB716" i="3"/>
  <c r="AE716" i="3"/>
  <c r="AF716" i="3"/>
  <c r="AG716" i="3"/>
  <c r="AH716" i="3"/>
  <c r="AD717" i="3"/>
  <c r="AF717" i="3"/>
  <c r="AG717" i="3"/>
  <c r="AH717" i="3"/>
  <c r="AC718" i="3"/>
  <c r="AD718" i="3"/>
  <c r="AE718" i="3"/>
  <c r="AG718" i="3"/>
  <c r="AH718" i="3"/>
  <c r="AC719" i="3"/>
  <c r="AD719" i="3"/>
  <c r="AF719" i="3"/>
  <c r="AG719" i="3"/>
  <c r="AH719" i="3"/>
  <c r="AD720" i="3"/>
  <c r="AE720" i="3"/>
  <c r="AF720" i="3"/>
  <c r="AG720" i="3"/>
  <c r="AH720" i="3"/>
  <c r="AE721" i="3"/>
  <c r="AF721" i="3"/>
  <c r="AH721" i="3"/>
  <c r="AD722" i="3"/>
  <c r="AE722" i="3"/>
  <c r="AF722" i="3"/>
  <c r="AG722" i="3"/>
  <c r="AH722" i="3"/>
  <c r="AE723" i="3"/>
  <c r="AF723" i="3"/>
  <c r="AG723" i="3"/>
  <c r="AH723" i="3"/>
  <c r="AB724" i="3"/>
  <c r="AC724" i="3"/>
  <c r="AD724" i="3"/>
  <c r="AE724" i="3"/>
  <c r="AF724" i="3"/>
  <c r="AG724" i="3"/>
  <c r="AH724" i="3"/>
  <c r="AB725" i="3"/>
  <c r="AE725" i="3"/>
  <c r="AF725" i="3"/>
  <c r="AG725" i="3"/>
  <c r="AH725" i="3"/>
  <c r="AA5" i="3"/>
  <c r="AA7" i="3"/>
  <c r="AA8" i="3"/>
  <c r="AA9" i="3"/>
  <c r="AA10" i="3"/>
  <c r="AA11" i="3"/>
  <c r="AA12" i="3"/>
  <c r="AA13" i="3"/>
  <c r="AA14" i="3"/>
  <c r="AA15" i="3"/>
  <c r="AA16" i="3"/>
  <c r="AA17" i="3"/>
  <c r="AA19" i="3"/>
  <c r="AA20" i="3"/>
  <c r="AA21" i="3"/>
  <c r="AA22" i="3"/>
  <c r="AA23" i="3"/>
  <c r="AA24" i="3"/>
  <c r="AA25" i="3"/>
  <c r="AA26" i="3"/>
  <c r="AA27" i="3"/>
  <c r="AA28" i="3"/>
  <c r="AA29" i="3"/>
  <c r="AA31" i="3"/>
  <c r="AA33" i="3"/>
  <c r="AA34" i="3"/>
  <c r="AA35" i="3"/>
  <c r="AA36" i="3"/>
  <c r="AA41" i="3"/>
  <c r="AA42" i="3"/>
  <c r="AA43" i="3"/>
  <c r="AA44" i="3"/>
  <c r="AA45" i="3"/>
  <c r="AA46" i="3"/>
  <c r="AA47" i="3"/>
  <c r="AA48" i="3"/>
  <c r="AA49" i="3"/>
  <c r="AA50" i="3"/>
  <c r="AA53" i="3"/>
  <c r="AA54" i="3"/>
  <c r="AA55" i="3"/>
  <c r="AA57" i="3"/>
  <c r="AA58" i="3"/>
  <c r="AA59" i="3"/>
  <c r="AA61" i="3"/>
  <c r="AA62" i="3"/>
  <c r="AA63" i="3"/>
  <c r="AA64" i="3"/>
  <c r="AA65" i="3"/>
  <c r="AA69" i="3"/>
  <c r="AA71" i="3"/>
  <c r="AA75" i="3"/>
  <c r="AA77" i="3"/>
  <c r="AA78" i="3"/>
  <c r="AA79" i="3"/>
  <c r="AA81" i="3"/>
  <c r="AA82" i="3"/>
  <c r="AA83" i="3"/>
  <c r="AA86" i="3"/>
  <c r="AA87" i="3"/>
  <c r="AA88" i="3"/>
  <c r="AA89" i="3"/>
  <c r="AA90" i="3"/>
  <c r="AA93" i="3"/>
  <c r="AA94" i="3"/>
  <c r="AA95" i="3"/>
  <c r="AA96" i="3"/>
  <c r="AA97" i="3"/>
  <c r="AA98" i="3"/>
  <c r="AA99" i="3"/>
  <c r="AA100" i="3"/>
  <c r="AA102" i="3"/>
  <c r="AA103" i="3"/>
  <c r="AA104" i="3"/>
  <c r="AA105" i="3"/>
  <c r="AA106" i="3"/>
  <c r="AA107" i="3"/>
  <c r="AA108" i="3"/>
  <c r="AA109" i="3"/>
  <c r="AA110" i="3"/>
  <c r="AA111" i="3"/>
  <c r="AA117" i="3"/>
  <c r="AA118" i="3"/>
  <c r="AA119" i="3"/>
  <c r="AA120" i="3"/>
  <c r="AA122" i="3"/>
  <c r="AA125" i="3"/>
  <c r="AA126" i="3"/>
  <c r="AA127" i="3"/>
  <c r="AA128" i="3"/>
  <c r="AA129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3" i="3"/>
  <c r="AA144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71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6" i="3"/>
  <c r="AA217" i="3"/>
  <c r="AA218" i="3"/>
  <c r="AA219" i="3"/>
  <c r="AA224" i="3"/>
  <c r="AA226" i="3"/>
  <c r="AA227" i="3"/>
  <c r="AA228" i="3"/>
  <c r="AA229" i="3"/>
  <c r="AA230" i="3"/>
  <c r="AA231" i="3"/>
  <c r="AA232" i="3"/>
  <c r="AA233" i="3"/>
  <c r="AA234" i="3"/>
  <c r="AA235" i="3"/>
  <c r="AA236" i="3"/>
  <c r="AA238" i="3"/>
  <c r="AA239" i="3"/>
  <c r="AA240" i="3"/>
  <c r="AA241" i="3"/>
  <c r="AA242" i="3"/>
  <c r="AA243" i="3"/>
  <c r="AA244" i="3"/>
  <c r="AA245" i="3"/>
  <c r="AA246" i="3"/>
  <c r="AA250" i="3"/>
  <c r="AA252" i="3"/>
  <c r="AA253" i="3"/>
  <c r="AA254" i="3"/>
  <c r="AA255" i="3"/>
  <c r="AA259" i="3"/>
  <c r="AA266" i="3"/>
  <c r="AA273" i="3"/>
  <c r="AA275" i="3"/>
  <c r="AA276" i="3"/>
  <c r="AA278" i="3"/>
  <c r="AA279" i="3"/>
  <c r="AA280" i="3"/>
  <c r="AA281" i="3"/>
  <c r="AA282" i="3"/>
  <c r="AA283" i="3"/>
  <c r="AA285" i="3"/>
  <c r="AA286" i="3"/>
  <c r="AA287" i="3"/>
  <c r="AA288" i="3"/>
  <c r="AA289" i="3"/>
  <c r="AA290" i="3"/>
  <c r="AA292" i="3"/>
  <c r="AA293" i="3"/>
  <c r="AA294" i="3"/>
  <c r="AA295" i="3"/>
  <c r="AA296" i="3"/>
  <c r="AA297" i="3"/>
  <c r="AA300" i="3"/>
  <c r="AA301" i="3"/>
  <c r="AA302" i="3"/>
  <c r="AA303" i="3"/>
  <c r="AA304" i="3"/>
  <c r="AA306" i="3"/>
  <c r="AA310" i="3"/>
  <c r="AA311" i="3"/>
  <c r="AA312" i="3"/>
  <c r="AA313" i="3"/>
  <c r="AA314" i="3"/>
  <c r="AA315" i="3"/>
  <c r="AA316" i="3"/>
  <c r="AA318" i="3"/>
  <c r="AA321" i="3"/>
  <c r="AA322" i="3"/>
  <c r="AA323" i="3"/>
  <c r="AA324" i="3"/>
  <c r="AA325" i="3"/>
  <c r="AA326" i="3"/>
  <c r="AA327" i="3"/>
  <c r="AA328" i="3"/>
  <c r="AA331" i="3"/>
  <c r="AA333" i="3"/>
  <c r="AA334" i="3"/>
  <c r="AA337" i="3"/>
  <c r="AA338" i="3"/>
  <c r="AA339" i="3"/>
  <c r="AA341" i="3"/>
  <c r="AA342" i="3"/>
  <c r="AA344" i="3"/>
  <c r="AA345" i="3"/>
  <c r="AA346" i="3"/>
  <c r="AA347" i="3"/>
  <c r="AA348" i="3"/>
  <c r="AA349" i="3"/>
  <c r="AA350" i="3"/>
  <c r="AA351" i="3"/>
  <c r="AA352" i="3"/>
  <c r="AA353" i="3"/>
  <c r="AA354" i="3"/>
  <c r="AA356" i="3"/>
  <c r="AA357" i="3"/>
  <c r="AA358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6" i="3"/>
  <c r="AA387" i="3"/>
  <c r="AA388" i="3"/>
  <c r="AA389" i="3"/>
  <c r="AA390" i="3"/>
  <c r="AA398" i="3"/>
  <c r="AA399" i="3"/>
  <c r="AA400" i="3"/>
  <c r="AA401" i="3"/>
  <c r="AA403" i="3"/>
  <c r="AA404" i="3"/>
  <c r="AA406" i="3"/>
  <c r="AA407" i="3"/>
  <c r="AA410" i="3"/>
  <c r="AA411" i="3"/>
  <c r="AA412" i="3"/>
  <c r="AA413" i="3"/>
  <c r="AA414" i="3"/>
  <c r="AA415" i="3"/>
  <c r="AA416" i="3"/>
  <c r="AA418" i="3"/>
  <c r="AA419" i="3"/>
  <c r="AA421" i="3"/>
  <c r="AA424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42" i="3"/>
  <c r="AA445" i="3"/>
  <c r="AA446" i="3"/>
  <c r="AA448" i="3"/>
  <c r="AA449" i="3"/>
  <c r="AA450" i="3"/>
  <c r="AA451" i="3"/>
  <c r="AA452" i="3"/>
  <c r="AA453" i="3"/>
  <c r="AA454" i="3"/>
  <c r="AA455" i="3"/>
  <c r="AA456" i="3"/>
  <c r="AA458" i="3"/>
  <c r="AA459" i="3"/>
  <c r="AA460" i="3"/>
  <c r="AA461" i="3"/>
  <c r="AA462" i="3"/>
  <c r="AA463" i="3"/>
  <c r="AA469" i="3"/>
  <c r="AA470" i="3"/>
  <c r="AA471" i="3"/>
  <c r="AA472" i="3"/>
  <c r="AA473" i="3"/>
  <c r="AA474" i="3"/>
  <c r="AA476" i="3"/>
  <c r="AA477" i="3"/>
  <c r="AA478" i="3"/>
  <c r="AA480" i="3"/>
  <c r="AA482" i="3"/>
  <c r="AA483" i="3"/>
  <c r="AA485" i="3"/>
  <c r="AA486" i="3"/>
  <c r="AA487" i="3"/>
  <c r="AA488" i="3"/>
  <c r="AA490" i="3"/>
  <c r="AA492" i="3"/>
  <c r="AA494" i="3"/>
  <c r="AA497" i="3"/>
  <c r="AA498" i="3"/>
  <c r="AA499" i="3"/>
  <c r="AA500" i="3"/>
  <c r="AA501" i="3"/>
  <c r="AA503" i="3"/>
  <c r="AA504" i="3"/>
  <c r="AA505" i="3"/>
  <c r="AA506" i="3"/>
  <c r="AA508" i="3"/>
  <c r="AA511" i="3"/>
  <c r="AA513" i="3"/>
  <c r="AA515" i="3"/>
  <c r="AA516" i="3"/>
  <c r="AA517" i="3"/>
  <c r="AA518" i="3"/>
  <c r="AA519" i="3"/>
  <c r="AA520" i="3"/>
  <c r="AA523" i="3"/>
  <c r="AA524" i="3"/>
  <c r="AA525" i="3"/>
  <c r="AA526" i="3"/>
  <c r="AA527" i="3"/>
  <c r="AA528" i="3"/>
  <c r="AA529" i="3"/>
  <c r="AA531" i="3"/>
  <c r="AA532" i="3"/>
  <c r="AA533" i="3"/>
  <c r="AA534" i="3"/>
  <c r="AA535" i="3"/>
  <c r="AA536" i="3"/>
  <c r="AA537" i="3"/>
  <c r="AA538" i="3"/>
  <c r="AA539" i="3"/>
  <c r="AA540" i="3"/>
  <c r="AA541" i="3"/>
  <c r="AA543" i="3"/>
  <c r="AA545" i="3"/>
  <c r="AA548" i="3"/>
  <c r="AA550" i="3"/>
  <c r="AA551" i="3"/>
  <c r="AA552" i="3"/>
  <c r="AA554" i="3"/>
  <c r="AA555" i="3"/>
  <c r="AA556" i="3"/>
  <c r="AA558" i="3"/>
  <c r="AA560" i="3"/>
  <c r="AA561" i="3"/>
  <c r="AA563" i="3"/>
  <c r="AA564" i="3"/>
  <c r="AA565" i="3"/>
  <c r="AA566" i="3"/>
  <c r="AA567" i="3"/>
  <c r="AA568" i="3"/>
  <c r="AA569" i="3"/>
  <c r="AA583" i="3"/>
  <c r="AA584" i="3"/>
  <c r="AA586" i="3"/>
  <c r="AA587" i="3"/>
  <c r="AA588" i="3"/>
  <c r="AA589" i="3"/>
  <c r="AA590" i="3"/>
  <c r="AA591" i="3"/>
  <c r="AA592" i="3"/>
  <c r="AA602" i="3"/>
  <c r="AA604" i="3"/>
  <c r="AA605" i="3"/>
  <c r="AA606" i="3"/>
  <c r="AA608" i="3"/>
  <c r="AA610" i="3"/>
  <c r="AA613" i="3"/>
  <c r="AA615" i="3"/>
  <c r="AA616" i="3"/>
  <c r="AA617" i="3"/>
  <c r="AA618" i="3"/>
  <c r="AA619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5" i="3"/>
  <c r="AA636" i="3"/>
  <c r="AA639" i="3"/>
  <c r="AA640" i="3"/>
  <c r="AA649" i="3"/>
  <c r="AA651" i="3"/>
  <c r="AA652" i="3"/>
  <c r="AA654" i="3"/>
  <c r="AA655" i="3"/>
  <c r="AA658" i="3"/>
  <c r="AA659" i="3"/>
  <c r="AA663" i="3"/>
  <c r="AA665" i="3"/>
  <c r="AA666" i="3"/>
  <c r="AA667" i="3"/>
  <c r="AA670" i="3"/>
  <c r="AA673" i="3"/>
  <c r="AA674" i="3"/>
  <c r="AA678" i="3"/>
  <c r="AA679" i="3"/>
  <c r="AA680" i="3"/>
  <c r="AA682" i="3"/>
  <c r="AA683" i="3"/>
  <c r="AA684" i="3"/>
  <c r="AA687" i="3"/>
  <c r="AA690" i="3"/>
  <c r="AA691" i="3"/>
  <c r="AA692" i="3"/>
  <c r="AA693" i="3"/>
  <c r="AA695" i="3"/>
  <c r="AA700" i="3"/>
  <c r="AA703" i="3"/>
  <c r="AA704" i="3"/>
  <c r="AA706" i="3"/>
  <c r="AA708" i="3"/>
  <c r="AA710" i="3"/>
  <c r="AA711" i="3"/>
  <c r="AA715" i="3"/>
  <c r="AA718" i="3"/>
  <c r="AA721" i="3"/>
  <c r="AA723" i="3"/>
  <c r="AA724" i="3"/>
  <c r="E195" i="1"/>
  <c r="AS40" i="3" s="1"/>
  <c r="H195" i="1"/>
  <c r="BT40" i="3" s="1"/>
  <c r="C195" i="1"/>
  <c r="AA37" i="3" s="1"/>
  <c r="D192" i="1"/>
  <c r="AL194" i="3" s="1"/>
  <c r="E192" i="1"/>
  <c r="AX557" i="3" s="1"/>
  <c r="G192" i="1"/>
  <c r="BN492" i="3" s="1"/>
  <c r="C192" i="1"/>
  <c r="AD448" i="3" s="1"/>
  <c r="H189" i="1"/>
  <c r="BV317" i="3" s="1"/>
  <c r="E189" i="1"/>
  <c r="AU317" i="3" s="1"/>
  <c r="C189" i="1"/>
  <c r="AC317" i="3" s="1"/>
  <c r="I185" i="1"/>
  <c r="CC634" i="3" s="1"/>
  <c r="E185" i="1"/>
  <c r="AS634" i="3" s="1"/>
  <c r="C185" i="1"/>
  <c r="AA634" i="3" s="1"/>
  <c r="I184" i="1"/>
  <c r="CD634" i="3" s="1"/>
  <c r="E184" i="1"/>
  <c r="AT634" i="3" s="1"/>
  <c r="C184" i="1"/>
  <c r="AB634" i="3" s="1"/>
  <c r="H109" i="1"/>
  <c r="BV477" i="3" s="1"/>
  <c r="H110" i="1"/>
  <c r="BW288" i="3" s="1"/>
  <c r="D109" i="1"/>
  <c r="AL328" i="3" s="1"/>
  <c r="E109" i="1"/>
  <c r="AU477" i="3" s="1"/>
  <c r="D110" i="1"/>
  <c r="AM380" i="3" s="1"/>
  <c r="E110" i="1"/>
  <c r="AV288" i="3" s="1"/>
  <c r="C110" i="1"/>
  <c r="AD380" i="3" s="1"/>
  <c r="C109" i="1"/>
  <c r="AG314" i="3" s="1"/>
  <c r="G117" i="1"/>
  <c r="BL489" i="3" s="1"/>
  <c r="D117" i="1"/>
  <c r="AK489" i="3" s="1"/>
  <c r="E117" i="1"/>
  <c r="AT489" i="3" s="1"/>
  <c r="C117" i="1"/>
  <c r="AD536" i="3" s="1"/>
  <c r="H116" i="1"/>
  <c r="H118" i="1" s="1"/>
  <c r="G114" i="1"/>
  <c r="G115" i="1" s="1"/>
  <c r="BK74" i="3" s="1"/>
  <c r="D116" i="1"/>
  <c r="D118" i="1" s="1"/>
  <c r="E116" i="1"/>
  <c r="AS112" i="3" s="1"/>
  <c r="C116" i="1"/>
  <c r="C118" i="1" s="1"/>
  <c r="D115" i="1"/>
  <c r="AJ74" i="3" s="1"/>
  <c r="E115" i="1"/>
  <c r="AT342" i="3" s="1"/>
  <c r="C115" i="1"/>
  <c r="AB342" i="3" s="1"/>
  <c r="D114" i="1"/>
  <c r="AJ257" i="3" s="1"/>
  <c r="E114" i="1"/>
  <c r="AS214" i="3" s="1"/>
  <c r="C114" i="1"/>
  <c r="AA215" i="3" s="1"/>
  <c r="C105" i="1"/>
  <c r="AC501" i="3" s="1"/>
  <c r="H111" i="1"/>
  <c r="H112" i="1" s="1"/>
  <c r="BV355" i="3" s="1"/>
  <c r="D111" i="1"/>
  <c r="D112" i="1" s="1"/>
  <c r="AJ249" i="3" s="1"/>
  <c r="E111" i="1"/>
  <c r="E112" i="1" s="1"/>
  <c r="AU73" i="3" s="1"/>
  <c r="C111" i="1"/>
  <c r="AB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6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2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8" i="3" s="1"/>
  <c r="A148" i="1"/>
  <c r="Q511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P483" i="3" s="1"/>
  <c r="A140" i="1"/>
  <c r="N144" i="3" s="1"/>
  <c r="A136" i="1"/>
  <c r="O272" i="3" s="1"/>
  <c r="A137" i="1"/>
  <c r="N404" i="3" s="1"/>
  <c r="A138" i="1"/>
  <c r="A129" i="1"/>
  <c r="A222" i="1" s="1"/>
  <c r="A130" i="1"/>
  <c r="R252" i="3" s="1"/>
  <c r="A131" i="1"/>
  <c r="R208" i="3" s="1"/>
  <c r="A132" i="1"/>
  <c r="P262" i="3" s="1"/>
  <c r="A133" i="1"/>
  <c r="P320" i="3" s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T413" i="3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R317" i="3"/>
  <c r="T317" i="3"/>
  <c r="U317" i="3"/>
  <c r="O318" i="3"/>
  <c r="P318" i="3"/>
  <c r="R318" i="3"/>
  <c r="S318" i="3"/>
  <c r="T318" i="3"/>
  <c r="U318" i="3"/>
  <c r="P319" i="3"/>
  <c r="Q319" i="3"/>
  <c r="R319" i="3"/>
  <c r="S319" i="3"/>
  <c r="T319" i="3"/>
  <c r="U319" i="3"/>
  <c r="O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P412" i="3"/>
  <c r="R412" i="3"/>
  <c r="T412" i="3"/>
  <c r="U412" i="3"/>
  <c r="O413" i="3"/>
  <c r="Q413" i="3"/>
  <c r="R413" i="3"/>
  <c r="U413" i="3"/>
  <c r="O414" i="3"/>
  <c r="P414" i="3"/>
  <c r="Q414" i="3"/>
  <c r="S414" i="3"/>
  <c r="T414" i="3"/>
  <c r="O415" i="3"/>
  <c r="P415" i="3"/>
  <c r="Q415" i="3"/>
  <c r="S415" i="3"/>
  <c r="T415" i="3"/>
  <c r="U415" i="3"/>
  <c r="S416" i="3"/>
  <c r="T416" i="3"/>
  <c r="U416" i="3"/>
  <c r="P417" i="3"/>
  <c r="S417" i="3"/>
  <c r="T417" i="3"/>
  <c r="U417" i="3"/>
  <c r="P418" i="3"/>
  <c r="Q418" i="3"/>
  <c r="R418" i="3"/>
  <c r="U418" i="3"/>
  <c r="O419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O421" i="3"/>
  <c r="P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O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Q444" i="3"/>
  <c r="R444" i="3"/>
  <c r="S444" i="3"/>
  <c r="T444" i="3"/>
  <c r="U444" i="3"/>
  <c r="O445" i="3"/>
  <c r="P445" i="3"/>
  <c r="R445" i="3"/>
  <c r="S445" i="3"/>
  <c r="T445" i="3"/>
  <c r="U445" i="3"/>
  <c r="O446" i="3"/>
  <c r="P446" i="3"/>
  <c r="Q446" i="3"/>
  <c r="S446" i="3"/>
  <c r="T446" i="3"/>
  <c r="U446" i="3"/>
  <c r="O447" i="3"/>
  <c r="P447" i="3"/>
  <c r="Q447" i="3"/>
  <c r="R447" i="3"/>
  <c r="T447" i="3"/>
  <c r="U447" i="3"/>
  <c r="O448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O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Q463" i="3"/>
  <c r="R463" i="3"/>
  <c r="S463" i="3"/>
  <c r="T463" i="3"/>
  <c r="U463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R473" i="3"/>
  <c r="T473" i="3"/>
  <c r="U473" i="3"/>
  <c r="Q474" i="3"/>
  <c r="R474" i="3"/>
  <c r="S474" i="3"/>
  <c r="T474" i="3"/>
  <c r="U474" i="3"/>
  <c r="O475" i="3"/>
  <c r="P475" i="3"/>
  <c r="R475" i="3"/>
  <c r="S475" i="3"/>
  <c r="T475" i="3"/>
  <c r="U475" i="3"/>
  <c r="Q476" i="3"/>
  <c r="R476" i="3"/>
  <c r="S476" i="3"/>
  <c r="T476" i="3"/>
  <c r="U476" i="3"/>
  <c r="O477" i="3"/>
  <c r="P477" i="3"/>
  <c r="R477" i="3"/>
  <c r="S477" i="3"/>
  <c r="T477" i="3"/>
  <c r="U477" i="3"/>
  <c r="O478" i="3"/>
  <c r="P478" i="3"/>
  <c r="Q478" i="3"/>
  <c r="R478" i="3"/>
  <c r="S478" i="3"/>
  <c r="T478" i="3"/>
  <c r="U478" i="3"/>
  <c r="Q479" i="3"/>
  <c r="R479" i="3"/>
  <c r="S479" i="3"/>
  <c r="T479" i="3"/>
  <c r="U479" i="3"/>
  <c r="O480" i="3"/>
  <c r="P480" i="3"/>
  <c r="R480" i="3"/>
  <c r="T480" i="3"/>
  <c r="U480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Q483" i="3"/>
  <c r="R483" i="3"/>
  <c r="S483" i="3"/>
  <c r="T483" i="3"/>
  <c r="U483" i="3"/>
  <c r="P484" i="3"/>
  <c r="Q484" i="3"/>
  <c r="R484" i="3"/>
  <c r="S484" i="3"/>
  <c r="T484" i="3"/>
  <c r="U484" i="3"/>
  <c r="O485" i="3"/>
  <c r="P485" i="3"/>
  <c r="R485" i="3"/>
  <c r="S485" i="3"/>
  <c r="T485" i="3"/>
  <c r="U485" i="3"/>
  <c r="O486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O488" i="3"/>
  <c r="P488" i="3"/>
  <c r="R488" i="3"/>
  <c r="S488" i="3"/>
  <c r="T488" i="3"/>
  <c r="U488" i="3"/>
  <c r="O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P491" i="3"/>
  <c r="R491" i="3"/>
  <c r="S491" i="3"/>
  <c r="T491" i="3"/>
  <c r="U491" i="3"/>
  <c r="O492" i="3"/>
  <c r="P492" i="3"/>
  <c r="Q492" i="3"/>
  <c r="R492" i="3"/>
  <c r="T492" i="3"/>
  <c r="U492" i="3"/>
  <c r="O493" i="3"/>
  <c r="P493" i="3"/>
  <c r="Q493" i="3"/>
  <c r="R493" i="3"/>
  <c r="T493" i="3"/>
  <c r="U493" i="3"/>
  <c r="Q494" i="3"/>
  <c r="R494" i="3"/>
  <c r="S494" i="3"/>
  <c r="T494" i="3"/>
  <c r="U494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S498" i="3"/>
  <c r="T498" i="3"/>
  <c r="U498" i="3"/>
  <c r="O499" i="3"/>
  <c r="Q499" i="3"/>
  <c r="R499" i="3"/>
  <c r="U499" i="3"/>
  <c r="O500" i="3"/>
  <c r="Q500" i="3"/>
  <c r="R500" i="3"/>
  <c r="S500" i="3"/>
  <c r="T500" i="3"/>
  <c r="U500" i="3"/>
  <c r="O501" i="3"/>
  <c r="P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Q504" i="3"/>
  <c r="R504" i="3"/>
  <c r="S504" i="3"/>
  <c r="T504" i="3"/>
  <c r="U504" i="3"/>
  <c r="O505" i="3"/>
  <c r="P505" i="3"/>
  <c r="Q505" i="3"/>
  <c r="R505" i="3"/>
  <c r="U505" i="3"/>
  <c r="O506" i="3"/>
  <c r="P506" i="3"/>
  <c r="Q506" i="3"/>
  <c r="R506" i="3"/>
  <c r="S506" i="3"/>
  <c r="T506" i="3"/>
  <c r="U506" i="3"/>
  <c r="O507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O509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O511" i="3"/>
  <c r="P511" i="3"/>
  <c r="R511" i="3"/>
  <c r="S511" i="3"/>
  <c r="T511" i="3"/>
  <c r="U511" i="3"/>
  <c r="O512" i="3"/>
  <c r="S512" i="3"/>
  <c r="T512" i="3"/>
  <c r="U512" i="3"/>
  <c r="P513" i="3"/>
  <c r="Q513" i="3"/>
  <c r="R513" i="3"/>
  <c r="S513" i="3"/>
  <c r="T513" i="3"/>
  <c r="U513" i="3"/>
  <c r="O514" i="3"/>
  <c r="P514" i="3"/>
  <c r="Q514" i="3"/>
  <c r="R514" i="3"/>
  <c r="S514" i="3"/>
  <c r="T514" i="3"/>
  <c r="U514" i="3"/>
  <c r="O515" i="3"/>
  <c r="S515" i="3"/>
  <c r="T515" i="3"/>
  <c r="U515" i="3"/>
  <c r="O516" i="3"/>
  <c r="P516" i="3"/>
  <c r="Q516" i="3"/>
  <c r="S516" i="3"/>
  <c r="T516" i="3"/>
  <c r="U516" i="3"/>
  <c r="R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Q520" i="3"/>
  <c r="R520" i="3"/>
  <c r="S520" i="3"/>
  <c r="T520" i="3"/>
  <c r="U520" i="3"/>
  <c r="R521" i="3"/>
  <c r="S521" i="3"/>
  <c r="T521" i="3"/>
  <c r="U521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Q524" i="3"/>
  <c r="R524" i="3"/>
  <c r="S524" i="3"/>
  <c r="T524" i="3"/>
  <c r="U524" i="3"/>
  <c r="P525" i="3"/>
  <c r="S525" i="3"/>
  <c r="T525" i="3"/>
  <c r="U525" i="3"/>
  <c r="O526" i="3"/>
  <c r="P526" i="3"/>
  <c r="Q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R529" i="3"/>
  <c r="S529" i="3"/>
  <c r="T529" i="3"/>
  <c r="U529" i="3"/>
  <c r="O530" i="3"/>
  <c r="P530" i="3"/>
  <c r="Q530" i="3"/>
  <c r="S530" i="3"/>
  <c r="T530" i="3"/>
  <c r="U530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O535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S541" i="3"/>
  <c r="T541" i="3"/>
  <c r="U541" i="3"/>
  <c r="O542" i="3"/>
  <c r="P542" i="3"/>
  <c r="Q542" i="3"/>
  <c r="R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R545" i="3"/>
  <c r="S545" i="3"/>
  <c r="T545" i="3"/>
  <c r="U545" i="3"/>
  <c r="P546" i="3"/>
  <c r="Q546" i="3"/>
  <c r="R546" i="3"/>
  <c r="S546" i="3"/>
  <c r="U546" i="3"/>
  <c r="O547" i="3"/>
  <c r="P547" i="3"/>
  <c r="Q547" i="3"/>
  <c r="R547" i="3"/>
  <c r="S547" i="3"/>
  <c r="T547" i="3"/>
  <c r="U547" i="3"/>
  <c r="O548" i="3"/>
  <c r="P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Q550" i="3"/>
  <c r="R550" i="3"/>
  <c r="S550" i="3"/>
  <c r="T550" i="3"/>
  <c r="U550" i="3"/>
  <c r="O551" i="3"/>
  <c r="P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P553" i="3"/>
  <c r="Q553" i="3"/>
  <c r="R553" i="3"/>
  <c r="S553" i="3"/>
  <c r="T553" i="3"/>
  <c r="U553" i="3"/>
  <c r="O554" i="3"/>
  <c r="Q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O557" i="3"/>
  <c r="P557" i="3"/>
  <c r="Q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Q563" i="3"/>
  <c r="R563" i="3"/>
  <c r="S563" i="3"/>
  <c r="T563" i="3"/>
  <c r="U563" i="3"/>
  <c r="O564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O567" i="3"/>
  <c r="P567" i="3"/>
  <c r="Q567" i="3"/>
  <c r="R567" i="3"/>
  <c r="S567" i="3"/>
  <c r="T567" i="3"/>
  <c r="U567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R570" i="3"/>
  <c r="S570" i="3"/>
  <c r="T570" i="3"/>
  <c r="U570" i="3"/>
  <c r="O571" i="3"/>
  <c r="P571" i="3"/>
  <c r="Q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R574" i="3"/>
  <c r="S574" i="3"/>
  <c r="T574" i="3"/>
  <c r="U574" i="3"/>
  <c r="O575" i="3"/>
  <c r="P575" i="3"/>
  <c r="Q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R578" i="3"/>
  <c r="S578" i="3"/>
  <c r="T578" i="3"/>
  <c r="U578" i="3"/>
  <c r="O579" i="3"/>
  <c r="P579" i="3"/>
  <c r="Q579" i="3"/>
  <c r="S579" i="3"/>
  <c r="T579" i="3"/>
  <c r="U579" i="3"/>
  <c r="O580" i="3"/>
  <c r="P580" i="3"/>
  <c r="Q580" i="3"/>
  <c r="R580" i="3"/>
  <c r="S580" i="3"/>
  <c r="T580" i="3"/>
  <c r="U580" i="3"/>
  <c r="O581" i="3"/>
  <c r="P581" i="3"/>
  <c r="Q581" i="3"/>
  <c r="S581" i="3"/>
  <c r="T581" i="3"/>
  <c r="U581" i="3"/>
  <c r="O582" i="3"/>
  <c r="P582" i="3"/>
  <c r="Q582" i="3"/>
  <c r="R582" i="3"/>
  <c r="S582" i="3"/>
  <c r="T582" i="3"/>
  <c r="U582" i="3"/>
  <c r="P583" i="3"/>
  <c r="R583" i="3"/>
  <c r="S583" i="3"/>
  <c r="T583" i="3"/>
  <c r="U583" i="3"/>
  <c r="O584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O588" i="3"/>
  <c r="P588" i="3"/>
  <c r="S588" i="3"/>
  <c r="T588" i="3"/>
  <c r="U588" i="3"/>
  <c r="O589" i="3"/>
  <c r="P589" i="3"/>
  <c r="Q589" i="3"/>
  <c r="R589" i="3"/>
  <c r="S589" i="3"/>
  <c r="T589" i="3"/>
  <c r="U589" i="3"/>
  <c r="O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R594" i="3"/>
  <c r="S594" i="3"/>
  <c r="T594" i="3"/>
  <c r="U594" i="3"/>
  <c r="O595" i="3"/>
  <c r="P595" i="3"/>
  <c r="Q595" i="3"/>
  <c r="S595" i="3"/>
  <c r="T595" i="3"/>
  <c r="U595" i="3"/>
  <c r="O596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O599" i="3"/>
  <c r="P599" i="3"/>
  <c r="R599" i="3"/>
  <c r="S599" i="3"/>
  <c r="T599" i="3"/>
  <c r="U599" i="3"/>
  <c r="O600" i="3"/>
  <c r="P600" i="3"/>
  <c r="Q600" i="3"/>
  <c r="R600" i="3"/>
  <c r="S600" i="3"/>
  <c r="T600" i="3"/>
  <c r="U600" i="3"/>
  <c r="O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O608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R611" i="3"/>
  <c r="S611" i="3"/>
  <c r="T611" i="3"/>
  <c r="U611" i="3"/>
  <c r="O612" i="3"/>
  <c r="P612" i="3"/>
  <c r="Q612" i="3"/>
  <c r="S612" i="3"/>
  <c r="T612" i="3"/>
  <c r="U612" i="3"/>
  <c r="O613" i="3"/>
  <c r="P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Q615" i="3"/>
  <c r="R615" i="3"/>
  <c r="S615" i="3"/>
  <c r="T615" i="3"/>
  <c r="U615" i="3"/>
  <c r="O616" i="3"/>
  <c r="P616" i="3"/>
  <c r="R616" i="3"/>
  <c r="S616" i="3"/>
  <c r="T616" i="3"/>
  <c r="U616" i="3"/>
  <c r="O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O619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Q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O632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O634" i="3"/>
  <c r="P634" i="3"/>
  <c r="Q634" i="3"/>
  <c r="R634" i="3"/>
  <c r="S634" i="3"/>
  <c r="T634" i="3"/>
  <c r="U634" i="3"/>
  <c r="O635" i="3"/>
  <c r="Q635" i="3"/>
  <c r="R635" i="3"/>
  <c r="S635" i="3"/>
  <c r="T635" i="3"/>
  <c r="U635" i="3"/>
  <c r="O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O639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O644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O646" i="3"/>
  <c r="Q646" i="3"/>
  <c r="R646" i="3"/>
  <c r="S646" i="3"/>
  <c r="T646" i="3"/>
  <c r="U646" i="3"/>
  <c r="O647" i="3"/>
  <c r="P647" i="3"/>
  <c r="Q647" i="3"/>
  <c r="R647" i="3"/>
  <c r="T647" i="3"/>
  <c r="U647" i="3"/>
  <c r="O648" i="3"/>
  <c r="P648" i="3"/>
  <c r="Q648" i="3"/>
  <c r="R648" i="3"/>
  <c r="S648" i="3"/>
  <c r="T648" i="3"/>
  <c r="U648" i="3"/>
  <c r="O649" i="3"/>
  <c r="P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O652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O654" i="3"/>
  <c r="R654" i="3"/>
  <c r="S654" i="3"/>
  <c r="T654" i="3"/>
  <c r="U654" i="3"/>
  <c r="O655" i="3"/>
  <c r="P655" i="3"/>
  <c r="Q655" i="3"/>
  <c r="R655" i="3"/>
  <c r="S655" i="3"/>
  <c r="T655" i="3"/>
  <c r="U655" i="3"/>
  <c r="O656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O658" i="3"/>
  <c r="P658" i="3"/>
  <c r="R658" i="3"/>
  <c r="S658" i="3"/>
  <c r="T658" i="3"/>
  <c r="U658" i="3"/>
  <c r="O659" i="3"/>
  <c r="P659" i="3"/>
  <c r="Q659" i="3"/>
  <c r="R659" i="3"/>
  <c r="S659" i="3"/>
  <c r="T659" i="3"/>
  <c r="U659" i="3"/>
  <c r="O660" i="3"/>
  <c r="P660" i="3"/>
  <c r="Q660" i="3"/>
  <c r="R660" i="3"/>
  <c r="S660" i="3"/>
  <c r="T660" i="3"/>
  <c r="Q661" i="3"/>
  <c r="R661" i="3"/>
  <c r="S661" i="3"/>
  <c r="T661" i="3"/>
  <c r="U661" i="3"/>
  <c r="O662" i="3"/>
  <c r="P662" i="3"/>
  <c r="Q662" i="3"/>
  <c r="T662" i="3"/>
  <c r="U662" i="3"/>
  <c r="P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P665" i="3"/>
  <c r="Q665" i="3"/>
  <c r="R665" i="3"/>
  <c r="S665" i="3"/>
  <c r="T665" i="3"/>
  <c r="U665" i="3"/>
  <c r="O666" i="3"/>
  <c r="Q666" i="3"/>
  <c r="R666" i="3"/>
  <c r="S666" i="3"/>
  <c r="T666" i="3"/>
  <c r="U666" i="3"/>
  <c r="O667" i="3"/>
  <c r="Q667" i="3"/>
  <c r="R667" i="3"/>
  <c r="S667" i="3"/>
  <c r="T667" i="3"/>
  <c r="U667" i="3"/>
  <c r="R668" i="3"/>
  <c r="S668" i="3"/>
  <c r="T668" i="3"/>
  <c r="U668" i="3"/>
  <c r="O669" i="3"/>
  <c r="Q669" i="3"/>
  <c r="R669" i="3"/>
  <c r="S669" i="3"/>
  <c r="T669" i="3"/>
  <c r="U669" i="3"/>
  <c r="O670" i="3"/>
  <c r="P670" i="3"/>
  <c r="S670" i="3"/>
  <c r="T670" i="3"/>
  <c r="U670" i="3"/>
  <c r="O671" i="3"/>
  <c r="Q671" i="3"/>
  <c r="R671" i="3"/>
  <c r="S671" i="3"/>
  <c r="T671" i="3"/>
  <c r="U671" i="3"/>
  <c r="O672" i="3"/>
  <c r="P672" i="3"/>
  <c r="Q672" i="3"/>
  <c r="R672" i="3"/>
  <c r="S672" i="3"/>
  <c r="T672" i="3"/>
  <c r="U672" i="3"/>
  <c r="O673" i="3"/>
  <c r="P673" i="3"/>
  <c r="R673" i="3"/>
  <c r="S673" i="3"/>
  <c r="T673" i="3"/>
  <c r="U673" i="3"/>
  <c r="Q674" i="3"/>
  <c r="R674" i="3"/>
  <c r="S674" i="3"/>
  <c r="T674" i="3"/>
  <c r="U674" i="3"/>
  <c r="O675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O678" i="3"/>
  <c r="P678" i="3"/>
  <c r="Q678" i="3"/>
  <c r="R678" i="3"/>
  <c r="S678" i="3"/>
  <c r="U678" i="3"/>
  <c r="O679" i="3"/>
  <c r="P679" i="3"/>
  <c r="Q679" i="3"/>
  <c r="R679" i="3"/>
  <c r="S679" i="3"/>
  <c r="T679" i="3"/>
  <c r="U679" i="3"/>
  <c r="O680" i="3"/>
  <c r="P680" i="3"/>
  <c r="Q680" i="3"/>
  <c r="R680" i="3"/>
  <c r="S680" i="3"/>
  <c r="U680" i="3"/>
  <c r="O681" i="3"/>
  <c r="P681" i="3"/>
  <c r="R681" i="3"/>
  <c r="S681" i="3"/>
  <c r="T681" i="3"/>
  <c r="U681" i="3"/>
  <c r="O682" i="3"/>
  <c r="P682" i="3"/>
  <c r="Q682" i="3"/>
  <c r="R682" i="3"/>
  <c r="T682" i="3"/>
  <c r="U682" i="3"/>
  <c r="P683" i="3"/>
  <c r="Q683" i="3"/>
  <c r="R683" i="3"/>
  <c r="S683" i="3"/>
  <c r="T683" i="3"/>
  <c r="U683" i="3"/>
  <c r="O684" i="3"/>
  <c r="P684" i="3"/>
  <c r="Q684" i="3"/>
  <c r="R684" i="3"/>
  <c r="S684" i="3"/>
  <c r="T684" i="3"/>
  <c r="U684" i="3"/>
  <c r="O685" i="3"/>
  <c r="Q685" i="3"/>
  <c r="R685" i="3"/>
  <c r="S685" i="3"/>
  <c r="T685" i="3"/>
  <c r="U685" i="3"/>
  <c r="Q686" i="3"/>
  <c r="R686" i="3"/>
  <c r="S686" i="3"/>
  <c r="T686" i="3"/>
  <c r="U686" i="3"/>
  <c r="P687" i="3"/>
  <c r="Q687" i="3"/>
  <c r="R687" i="3"/>
  <c r="S687" i="3"/>
  <c r="T687" i="3"/>
  <c r="U687" i="3"/>
  <c r="O688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O690" i="3"/>
  <c r="R690" i="3"/>
  <c r="S690" i="3"/>
  <c r="T690" i="3"/>
  <c r="U690" i="3"/>
  <c r="P691" i="3"/>
  <c r="Q691" i="3"/>
  <c r="S691" i="3"/>
  <c r="T691" i="3"/>
  <c r="U691" i="3"/>
  <c r="O692" i="3"/>
  <c r="P692" i="3"/>
  <c r="Q692" i="3"/>
  <c r="R692" i="3"/>
  <c r="T692" i="3"/>
  <c r="U692" i="3"/>
  <c r="O693" i="3"/>
  <c r="P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S695" i="3"/>
  <c r="T695" i="3"/>
  <c r="P696" i="3"/>
  <c r="Q696" i="3"/>
  <c r="R696" i="3"/>
  <c r="S696" i="3"/>
  <c r="T696" i="3"/>
  <c r="O697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R700" i="3"/>
  <c r="T700" i="3"/>
  <c r="U700" i="3"/>
  <c r="P701" i="3"/>
  <c r="Q701" i="3"/>
  <c r="R701" i="3"/>
  <c r="S701" i="3"/>
  <c r="T701" i="3"/>
  <c r="U701" i="3"/>
  <c r="Q702" i="3"/>
  <c r="R702" i="3"/>
  <c r="S702" i="3"/>
  <c r="T702" i="3"/>
  <c r="U702" i="3"/>
  <c r="O703" i="3"/>
  <c r="S703" i="3"/>
  <c r="T703" i="3"/>
  <c r="U703" i="3"/>
  <c r="Q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U706" i="3"/>
  <c r="O707" i="3"/>
  <c r="P707" i="3"/>
  <c r="Q707" i="3"/>
  <c r="R707" i="3"/>
  <c r="S707" i="3"/>
  <c r="T707" i="3"/>
  <c r="U707" i="3"/>
  <c r="O708" i="3"/>
  <c r="Q708" i="3"/>
  <c r="S708" i="3"/>
  <c r="U708" i="3"/>
  <c r="P709" i="3"/>
  <c r="Q709" i="3"/>
  <c r="S709" i="3"/>
  <c r="T709" i="3"/>
  <c r="U709" i="3"/>
  <c r="P710" i="3"/>
  <c r="Q710" i="3"/>
  <c r="R710" i="3"/>
  <c r="S710" i="3"/>
  <c r="T710" i="3"/>
  <c r="U710" i="3"/>
  <c r="O711" i="3"/>
  <c r="P711" i="3"/>
  <c r="R711" i="3"/>
  <c r="S711" i="3"/>
  <c r="U711" i="3"/>
  <c r="O712" i="3"/>
  <c r="P712" i="3"/>
  <c r="Q712" i="3"/>
  <c r="R712" i="3"/>
  <c r="S712" i="3"/>
  <c r="T712" i="3"/>
  <c r="U712" i="3"/>
  <c r="R713" i="3"/>
  <c r="S713" i="3"/>
  <c r="T713" i="3"/>
  <c r="U713" i="3"/>
  <c r="Q714" i="3"/>
  <c r="R714" i="3"/>
  <c r="S714" i="3"/>
  <c r="T714" i="3"/>
  <c r="U714" i="3"/>
  <c r="R715" i="3"/>
  <c r="S715" i="3"/>
  <c r="T715" i="3"/>
  <c r="U715" i="3"/>
  <c r="O716" i="3"/>
  <c r="R716" i="3"/>
  <c r="S716" i="3"/>
  <c r="T716" i="3"/>
  <c r="U716" i="3"/>
  <c r="Q717" i="3"/>
  <c r="S717" i="3"/>
  <c r="T717" i="3"/>
  <c r="U717" i="3"/>
  <c r="P718" i="3"/>
  <c r="R718" i="3"/>
  <c r="T718" i="3"/>
  <c r="U718" i="3"/>
  <c r="P719" i="3"/>
  <c r="Q719" i="3"/>
  <c r="S719" i="3"/>
  <c r="T719" i="3"/>
  <c r="U719" i="3"/>
  <c r="Q720" i="3"/>
  <c r="R720" i="3"/>
  <c r="S720" i="3"/>
  <c r="T720" i="3"/>
  <c r="U720" i="3"/>
  <c r="Q721" i="3"/>
  <c r="R721" i="3"/>
  <c r="U721" i="3"/>
  <c r="R722" i="3"/>
  <c r="S722" i="3"/>
  <c r="T722" i="3"/>
  <c r="U722" i="3"/>
  <c r="R723" i="3"/>
  <c r="S723" i="3"/>
  <c r="T723" i="3"/>
  <c r="U723" i="3"/>
  <c r="O724" i="3"/>
  <c r="P724" i="3"/>
  <c r="Q724" i="3"/>
  <c r="R724" i="3"/>
  <c r="S724" i="3"/>
  <c r="T724" i="3"/>
  <c r="U724" i="3"/>
  <c r="O725" i="3"/>
  <c r="R725" i="3"/>
  <c r="S725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10" i="3"/>
  <c r="N411" i="3"/>
  <c r="N412" i="3"/>
  <c r="N413" i="3"/>
  <c r="N414" i="3"/>
  <c r="N415" i="3"/>
  <c r="N416" i="3"/>
  <c r="N418" i="3"/>
  <c r="N419" i="3"/>
  <c r="N421" i="3"/>
  <c r="N424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2" i="3"/>
  <c r="N445" i="3"/>
  <c r="N446" i="3"/>
  <c r="N448" i="3"/>
  <c r="N449" i="3"/>
  <c r="N450" i="3"/>
  <c r="N451" i="3"/>
  <c r="N452" i="3"/>
  <c r="N453" i="3"/>
  <c r="N454" i="3"/>
  <c r="N455" i="3"/>
  <c r="N456" i="3"/>
  <c r="N458" i="3"/>
  <c r="N459" i="3"/>
  <c r="N460" i="3"/>
  <c r="N461" i="3"/>
  <c r="N462" i="3"/>
  <c r="N463" i="3"/>
  <c r="N469" i="3"/>
  <c r="N470" i="3"/>
  <c r="N471" i="3"/>
  <c r="N472" i="3"/>
  <c r="N473" i="3"/>
  <c r="N474" i="3"/>
  <c r="N475" i="3"/>
  <c r="N476" i="3"/>
  <c r="N477" i="3"/>
  <c r="N478" i="3"/>
  <c r="N480" i="3"/>
  <c r="N482" i="3"/>
  <c r="N483" i="3"/>
  <c r="N485" i="3"/>
  <c r="N486" i="3"/>
  <c r="N487" i="3"/>
  <c r="N489" i="3"/>
  <c r="N490" i="3"/>
  <c r="N492" i="3"/>
  <c r="N493" i="3"/>
  <c r="N494" i="3"/>
  <c r="N497" i="3"/>
  <c r="N498" i="3"/>
  <c r="N499" i="3"/>
  <c r="N500" i="3"/>
  <c r="N501" i="3"/>
  <c r="N503" i="3"/>
  <c r="N504" i="3"/>
  <c r="N505" i="3"/>
  <c r="N506" i="3"/>
  <c r="N508" i="3"/>
  <c r="N511" i="3"/>
  <c r="N513" i="3"/>
  <c r="N514" i="3"/>
  <c r="N515" i="3"/>
  <c r="N517" i="3"/>
  <c r="N519" i="3"/>
  <c r="N520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3" i="3"/>
  <c r="N545" i="3"/>
  <c r="N548" i="3"/>
  <c r="N550" i="3"/>
  <c r="N551" i="3"/>
  <c r="N552" i="3"/>
  <c r="N553" i="3"/>
  <c r="N554" i="3"/>
  <c r="N555" i="3"/>
  <c r="N556" i="3"/>
  <c r="N558" i="3"/>
  <c r="N560" i="3"/>
  <c r="N561" i="3"/>
  <c r="N562" i="3"/>
  <c r="N563" i="3"/>
  <c r="N564" i="3"/>
  <c r="N565" i="3"/>
  <c r="N566" i="3"/>
  <c r="N567" i="3"/>
  <c r="N568" i="3"/>
  <c r="N569" i="3"/>
  <c r="N582" i="3"/>
  <c r="N583" i="3"/>
  <c r="N584" i="3"/>
  <c r="N585" i="3"/>
  <c r="N586" i="3"/>
  <c r="N587" i="3"/>
  <c r="N588" i="3"/>
  <c r="N589" i="3"/>
  <c r="N590" i="3"/>
  <c r="N591" i="3"/>
  <c r="N592" i="3"/>
  <c r="N602" i="3"/>
  <c r="N604" i="3"/>
  <c r="N605" i="3"/>
  <c r="N606" i="3"/>
  <c r="N608" i="3"/>
  <c r="N610" i="3"/>
  <c r="N611" i="3"/>
  <c r="N613" i="3"/>
  <c r="N615" i="3"/>
  <c r="N616" i="3"/>
  <c r="N617" i="3"/>
  <c r="N618" i="3"/>
  <c r="N619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9" i="3"/>
  <c r="N640" i="3"/>
  <c r="N643" i="3"/>
  <c r="N647" i="3"/>
  <c r="N649" i="3"/>
  <c r="N651" i="3"/>
  <c r="N652" i="3"/>
  <c r="N654" i="3"/>
  <c r="N655" i="3"/>
  <c r="N658" i="3"/>
  <c r="N659" i="3"/>
  <c r="N663" i="3"/>
  <c r="N665" i="3"/>
  <c r="N666" i="3"/>
  <c r="N667" i="3"/>
  <c r="N670" i="3"/>
  <c r="N673" i="3"/>
  <c r="N674" i="3"/>
  <c r="N678" i="3"/>
  <c r="N679" i="3"/>
  <c r="N680" i="3"/>
  <c r="N682" i="3"/>
  <c r="N683" i="3"/>
  <c r="N684" i="3"/>
  <c r="N691" i="3"/>
  <c r="N692" i="3"/>
  <c r="N693" i="3"/>
  <c r="N695" i="3"/>
  <c r="N703" i="3"/>
  <c r="N704" i="3"/>
  <c r="N708" i="3"/>
  <c r="N710" i="3"/>
  <c r="N711" i="3"/>
  <c r="N715" i="3"/>
  <c r="N721" i="3"/>
  <c r="N724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V727" i="3" l="1"/>
  <c r="R557" i="3"/>
  <c r="Q480" i="3"/>
  <c r="Q317" i="3"/>
  <c r="S492" i="3"/>
  <c r="U375" i="3"/>
  <c r="N409" i="3"/>
  <c r="V409" i="3" s="1"/>
  <c r="DD409" i="3" s="1"/>
  <c r="CM633" i="3"/>
  <c r="CL726" i="3"/>
  <c r="CT726" i="3" s="1"/>
  <c r="V3" i="3"/>
  <c r="DD3" i="3" s="1"/>
  <c r="CT541" i="3"/>
  <c r="CT532" i="3"/>
  <c r="CT518" i="3"/>
  <c r="Q370" i="3"/>
  <c r="N325" i="3"/>
  <c r="U696" i="3"/>
  <c r="Q613" i="3"/>
  <c r="V613" i="3" s="1"/>
  <c r="Q545" i="3"/>
  <c r="V545" i="3" s="1"/>
  <c r="O521" i="3"/>
  <c r="Q491" i="3"/>
  <c r="S473" i="3"/>
  <c r="S439" i="3"/>
  <c r="Q318" i="3"/>
  <c r="V318" i="3" s="1"/>
  <c r="S314" i="3"/>
  <c r="U414" i="3"/>
  <c r="O403" i="3"/>
  <c r="O357" i="3"/>
  <c r="P353" i="3"/>
  <c r="V353" i="3" s="1"/>
  <c r="DD353" i="3" s="1"/>
  <c r="O299" i="3"/>
  <c r="O522" i="3"/>
  <c r="Q339" i="3"/>
  <c r="R588" i="3"/>
  <c r="S505" i="3"/>
  <c r="P500" i="3"/>
  <c r="V500" i="3" s="1"/>
  <c r="DD500" i="3" s="1"/>
  <c r="S407" i="3"/>
  <c r="Q392" i="3"/>
  <c r="R365" i="3"/>
  <c r="V365" i="3" s="1"/>
  <c r="P300" i="3"/>
  <c r="P427" i="3"/>
  <c r="R366" i="3"/>
  <c r="V366" i="3" s="1"/>
  <c r="S375" i="3"/>
  <c r="O301" i="3"/>
  <c r="R193" i="3"/>
  <c r="R554" i="3"/>
  <c r="Q459" i="3"/>
  <c r="O178" i="3"/>
  <c r="P504" i="3"/>
  <c r="V504" i="3" s="1"/>
  <c r="Q475" i="3"/>
  <c r="V475" i="3" s="1"/>
  <c r="Q473" i="3"/>
  <c r="R391" i="3"/>
  <c r="V391" i="3" s="1"/>
  <c r="P384" i="3"/>
  <c r="V384" i="3" s="1"/>
  <c r="P324" i="3"/>
  <c r="V324" i="3" s="1"/>
  <c r="O304" i="3"/>
  <c r="P283" i="3"/>
  <c r="V283" i="3" s="1"/>
  <c r="H27" i="2"/>
  <c r="J27" i="2" s="1"/>
  <c r="N152" i="3"/>
  <c r="V152" i="3" s="1"/>
  <c r="S554" i="3"/>
  <c r="R525" i="3"/>
  <c r="T505" i="3"/>
  <c r="O346" i="3"/>
  <c r="Q311" i="3"/>
  <c r="O300" i="3"/>
  <c r="N183" i="3"/>
  <c r="S526" i="3"/>
  <c r="P379" i="3"/>
  <c r="V379" i="3" s="1"/>
  <c r="O338" i="3"/>
  <c r="Q153" i="3"/>
  <c r="Q178" i="3"/>
  <c r="Q232" i="3"/>
  <c r="P158" i="3"/>
  <c r="P149" i="3"/>
  <c r="V149" i="3" s="1"/>
  <c r="P150" i="3"/>
  <c r="V150" i="3" s="1"/>
  <c r="O292" i="3"/>
  <c r="P512" i="3"/>
  <c r="S499" i="3"/>
  <c r="R450" i="3"/>
  <c r="P311" i="3"/>
  <c r="P261" i="3"/>
  <c r="S447" i="3"/>
  <c r="Q369" i="3"/>
  <c r="V369" i="3" s="1"/>
  <c r="P563" i="3"/>
  <c r="V563" i="3" s="1"/>
  <c r="O525" i="3"/>
  <c r="P515" i="3"/>
  <c r="P143" i="3"/>
  <c r="V143" i="3" s="1"/>
  <c r="Q194" i="3"/>
  <c r="Q163" i="3"/>
  <c r="V163" i="3" s="1"/>
  <c r="P276" i="3"/>
  <c r="V276" i="3" s="1"/>
  <c r="P170" i="3"/>
  <c r="O284" i="3"/>
  <c r="R177" i="3"/>
  <c r="V177" i="3" s="1"/>
  <c r="P274" i="3"/>
  <c r="AA212" i="3"/>
  <c r="O124" i="3"/>
  <c r="AC712" i="3"/>
  <c r="AE513" i="3"/>
  <c r="AD492" i="3"/>
  <c r="AI492" i="3" s="1"/>
  <c r="E218" i="1"/>
  <c r="AU268" i="3" s="1"/>
  <c r="AC443" i="3"/>
  <c r="H28" i="2"/>
  <c r="J28" i="2" s="1"/>
  <c r="N179" i="3"/>
  <c r="N178" i="3"/>
  <c r="O426" i="3"/>
  <c r="Q416" i="3"/>
  <c r="P347" i="3"/>
  <c r="V347" i="3" s="1"/>
  <c r="P110" i="3"/>
  <c r="AA633" i="3"/>
  <c r="AB697" i="3"/>
  <c r="AB589" i="3"/>
  <c r="O424" i="3"/>
  <c r="AB682" i="3"/>
  <c r="P521" i="3"/>
  <c r="Q658" i="3"/>
  <c r="V658" i="3" s="1"/>
  <c r="R406" i="3"/>
  <c r="V406" i="3" s="1"/>
  <c r="O115" i="3"/>
  <c r="AE696" i="3"/>
  <c r="N176" i="3"/>
  <c r="O546" i="3"/>
  <c r="O427" i="3"/>
  <c r="AA514" i="3"/>
  <c r="AC467" i="3"/>
  <c r="E223" i="1"/>
  <c r="AU263" i="3" s="1"/>
  <c r="P425" i="3"/>
  <c r="O319" i="3"/>
  <c r="AA247" i="3"/>
  <c r="AC344" i="3"/>
  <c r="AI344" i="3" s="1"/>
  <c r="AD673" i="3" s="1"/>
  <c r="AI673" i="3" s="1"/>
  <c r="N140" i="3"/>
  <c r="V140" i="3" s="1"/>
  <c r="H49" i="2"/>
  <c r="J49" i="2" s="1"/>
  <c r="O393" i="3"/>
  <c r="AA32" i="3"/>
  <c r="R516" i="3"/>
  <c r="V516" i="3" s="1"/>
  <c r="O417" i="3"/>
  <c r="R205" i="3"/>
  <c r="AA213" i="3"/>
  <c r="AI213" i="3" s="1"/>
  <c r="AL595" i="3"/>
  <c r="N15" i="3"/>
  <c r="V15" i="3" s="1"/>
  <c r="DD15" i="3" s="1"/>
  <c r="AB74" i="3"/>
  <c r="Q501" i="3"/>
  <c r="V501" i="3" s="1"/>
  <c r="Q450" i="3"/>
  <c r="O428" i="3"/>
  <c r="O123" i="3"/>
  <c r="AA211" i="3"/>
  <c r="AC530" i="3"/>
  <c r="AM418" i="3"/>
  <c r="CL688" i="3"/>
  <c r="CT688" i="3" s="1"/>
  <c r="AA284" i="3"/>
  <c r="AI284" i="3" s="1"/>
  <c r="AA257" i="3"/>
  <c r="AA40" i="3"/>
  <c r="S188" i="3"/>
  <c r="N29" i="3"/>
  <c r="V29" i="3" s="1"/>
  <c r="DD29" i="3" s="1"/>
  <c r="N728" i="3"/>
  <c r="V728" i="3" s="1"/>
  <c r="DD728" i="3" s="1"/>
  <c r="AI24" i="3"/>
  <c r="AI10" i="3"/>
  <c r="H112" i="2"/>
  <c r="J112" i="2" s="1"/>
  <c r="AU265" i="3"/>
  <c r="AT516" i="3"/>
  <c r="BA516" i="3" s="1"/>
  <c r="E229" i="1"/>
  <c r="E230" i="1" s="1"/>
  <c r="AS700" i="3" s="1"/>
  <c r="AS718" i="3"/>
  <c r="D220" i="1"/>
  <c r="AL397" i="3" s="1"/>
  <c r="D222" i="1"/>
  <c r="D219" i="1"/>
  <c r="AI36" i="3"/>
  <c r="AI111" i="3"/>
  <c r="CT569" i="3"/>
  <c r="CM587" i="3" s="1"/>
  <c r="CT587" i="3" s="1"/>
  <c r="CT567" i="3"/>
  <c r="CT566" i="3"/>
  <c r="CT564" i="3"/>
  <c r="CT561" i="3"/>
  <c r="CT553" i="3"/>
  <c r="CT545" i="3"/>
  <c r="CT543" i="3"/>
  <c r="CS660" i="3" s="1"/>
  <c r="CT540" i="3"/>
  <c r="CT539" i="3"/>
  <c r="CT535" i="3"/>
  <c r="CT526" i="3"/>
  <c r="CT523" i="3"/>
  <c r="CT503" i="3"/>
  <c r="CT500" i="3"/>
  <c r="CM722" i="3" s="1"/>
  <c r="CT589" i="3"/>
  <c r="J219" i="1"/>
  <c r="CO721" i="3" s="1"/>
  <c r="AA92" i="3"/>
  <c r="AA248" i="3"/>
  <c r="AA70" i="3"/>
  <c r="AI70" i="3" s="1"/>
  <c r="AD595" i="3"/>
  <c r="AD705" i="3"/>
  <c r="AB470" i="3"/>
  <c r="AB672" i="3"/>
  <c r="AB233" i="3"/>
  <c r="AA392" i="3"/>
  <c r="AJ247" i="3"/>
  <c r="AR247" i="3" s="1"/>
  <c r="AA647" i="3"/>
  <c r="AA562" i="3"/>
  <c r="AI562" i="3" s="1"/>
  <c r="AC539" i="3"/>
  <c r="AI539" i="3" s="1"/>
  <c r="AA585" i="3"/>
  <c r="AC584" i="3"/>
  <c r="R414" i="3"/>
  <c r="U405" i="3"/>
  <c r="N387" i="3"/>
  <c r="V387" i="3" s="1"/>
  <c r="N185" i="3"/>
  <c r="R708" i="3"/>
  <c r="O704" i="3"/>
  <c r="N687" i="3"/>
  <c r="N518" i="3"/>
  <c r="V518" i="3" s="1"/>
  <c r="N386" i="3"/>
  <c r="N184" i="3"/>
  <c r="V184" i="3" s="1"/>
  <c r="N156" i="3"/>
  <c r="V156" i="3" s="1"/>
  <c r="Q616" i="3"/>
  <c r="V616" i="3" s="1"/>
  <c r="S317" i="3"/>
  <c r="O270" i="3"/>
  <c r="P233" i="3"/>
  <c r="O193" i="3"/>
  <c r="O109" i="3"/>
  <c r="AA214" i="3"/>
  <c r="AA80" i="3"/>
  <c r="AD664" i="3"/>
  <c r="AD557" i="3"/>
  <c r="AE504" i="3"/>
  <c r="AI504" i="3" s="1"/>
  <c r="AB501" i="3"/>
  <c r="AI501" i="3" s="1"/>
  <c r="AC480" i="3"/>
  <c r="AD288" i="3"/>
  <c r="AI288" i="3" s="1"/>
  <c r="AB214" i="3"/>
  <c r="AC194" i="3"/>
  <c r="AL712" i="3"/>
  <c r="AM595" i="3"/>
  <c r="AL531" i="3"/>
  <c r="AM288" i="3"/>
  <c r="AR288" i="3" s="1"/>
  <c r="AJ213" i="3"/>
  <c r="AR213" i="3" s="1"/>
  <c r="AK80" i="3"/>
  <c r="AT697" i="3"/>
  <c r="AT530" i="3"/>
  <c r="AS514" i="3"/>
  <c r="BA514" i="3" s="1"/>
  <c r="AV492" i="3"/>
  <c r="BA492" i="3" s="1"/>
  <c r="AS489" i="3"/>
  <c r="AU470" i="3"/>
  <c r="BA470" i="3" s="1"/>
  <c r="AS37" i="3"/>
  <c r="BA37" i="3" s="1"/>
  <c r="BM194" i="3"/>
  <c r="BW664" i="3"/>
  <c r="BV530" i="3"/>
  <c r="BT514" i="3"/>
  <c r="CB514" i="3" s="1"/>
  <c r="BT489" i="3"/>
  <c r="BV470" i="3"/>
  <c r="CB470" i="3" s="1"/>
  <c r="BT249" i="3"/>
  <c r="AL471" i="3"/>
  <c r="AR471" i="3" s="1"/>
  <c r="AJ114" i="3"/>
  <c r="AR114" i="3" s="1"/>
  <c r="AJ80" i="3"/>
  <c r="AT682" i="3"/>
  <c r="AU589" i="3"/>
  <c r="AV536" i="3"/>
  <c r="AV380" i="3"/>
  <c r="BA380" i="3" s="1"/>
  <c r="AU328" i="3"/>
  <c r="BA328" i="3" s="1"/>
  <c r="AS284" i="3"/>
  <c r="BA284" i="3" s="1"/>
  <c r="AT212" i="3"/>
  <c r="AT32" i="3"/>
  <c r="BN536" i="3"/>
  <c r="BN448" i="3"/>
  <c r="BS448" i="3" s="1"/>
  <c r="BK213" i="3"/>
  <c r="BS213" i="3" s="1"/>
  <c r="BU530" i="3"/>
  <c r="BW380" i="3"/>
  <c r="CB380" i="3" s="1"/>
  <c r="BV328" i="3"/>
  <c r="CB328" i="3" s="1"/>
  <c r="BT284" i="3"/>
  <c r="CB284" i="3" s="1"/>
  <c r="AC493" i="3"/>
  <c r="AA522" i="3"/>
  <c r="AI522" i="3" s="1"/>
  <c r="AA439" i="3"/>
  <c r="AC595" i="3"/>
  <c r="AB530" i="3"/>
  <c r="AB493" i="3"/>
  <c r="AB391" i="3"/>
  <c r="AB212" i="3"/>
  <c r="AB32" i="3"/>
  <c r="AK595" i="3"/>
  <c r="AN504" i="3"/>
  <c r="AL493" i="3"/>
  <c r="AL456" i="3"/>
  <c r="AN118" i="3"/>
  <c r="AR118" i="3" s="1"/>
  <c r="AJ72" i="3"/>
  <c r="AR72" i="3" s="1"/>
  <c r="AT589" i="3"/>
  <c r="AU480" i="3"/>
  <c r="AS475" i="3"/>
  <c r="BA475" i="3" s="1"/>
  <c r="AV448" i="3"/>
  <c r="BA448" i="3" s="1"/>
  <c r="AU443" i="3"/>
  <c r="AX405" i="3"/>
  <c r="AS215" i="3"/>
  <c r="BA215" i="3" s="1"/>
  <c r="AS212" i="3"/>
  <c r="AS32" i="3"/>
  <c r="BK247" i="3"/>
  <c r="BS247" i="3" s="1"/>
  <c r="BU697" i="3"/>
  <c r="BV480" i="3"/>
  <c r="BT475" i="3"/>
  <c r="CB475" i="3" s="1"/>
  <c r="BV443" i="3"/>
  <c r="BY405" i="3"/>
  <c r="BU80" i="3"/>
  <c r="AA475" i="3"/>
  <c r="AI475" i="3" s="1"/>
  <c r="R579" i="3"/>
  <c r="Q512" i="3"/>
  <c r="R415" i="3"/>
  <c r="V415" i="3" s="1"/>
  <c r="AB595" i="3"/>
  <c r="AK493" i="3"/>
  <c r="AL313" i="3"/>
  <c r="AR313" i="3" s="1"/>
  <c r="AL256" i="3"/>
  <c r="AK214" i="3"/>
  <c r="AJ211" i="3"/>
  <c r="AJ197" i="3"/>
  <c r="AR197" i="3" s="1"/>
  <c r="AV687" i="3"/>
  <c r="AS257" i="3"/>
  <c r="BA257" i="3" s="1"/>
  <c r="E217" i="1" s="1"/>
  <c r="AS116" i="3"/>
  <c r="AS113" i="3"/>
  <c r="BA113" i="3" s="1"/>
  <c r="AT74" i="3"/>
  <c r="BO513" i="3"/>
  <c r="BU682" i="3"/>
  <c r="BV589" i="3"/>
  <c r="BT114" i="3"/>
  <c r="CB114" i="3" s="1"/>
  <c r="BT80" i="3"/>
  <c r="C226" i="1"/>
  <c r="N166" i="3"/>
  <c r="V166" i="3" s="1"/>
  <c r="S388" i="3"/>
  <c r="Q375" i="3"/>
  <c r="O273" i="3"/>
  <c r="O240" i="3"/>
  <c r="O187" i="3"/>
  <c r="O146" i="3"/>
  <c r="E118" i="1"/>
  <c r="AA116" i="3"/>
  <c r="AI29" i="3"/>
  <c r="AA30" i="3" s="1"/>
  <c r="AI30" i="3" s="1"/>
  <c r="AB489" i="3"/>
  <c r="AD418" i="3"/>
  <c r="AF405" i="3"/>
  <c r="AM664" i="3"/>
  <c r="AK509" i="3"/>
  <c r="AK501" i="3"/>
  <c r="AR501" i="3" s="1"/>
  <c r="AJ493" i="3"/>
  <c r="AJ439" i="3"/>
  <c r="AL391" i="3"/>
  <c r="AP314" i="3"/>
  <c r="AK256" i="3"/>
  <c r="AJ214" i="3"/>
  <c r="AL73" i="3"/>
  <c r="AR73" i="3" s="1"/>
  <c r="AW696" i="3"/>
  <c r="AS611" i="3"/>
  <c r="BA611" i="3" s="1"/>
  <c r="AV595" i="3"/>
  <c r="AS522" i="3"/>
  <c r="BA522" i="3" s="1"/>
  <c r="AW513" i="3"/>
  <c r="AU471" i="3"/>
  <c r="BA471" i="3" s="1"/>
  <c r="AV418" i="3"/>
  <c r="AS249" i="3"/>
  <c r="AS74" i="3"/>
  <c r="BL214" i="3"/>
  <c r="BK211" i="3"/>
  <c r="BK197" i="3"/>
  <c r="BS197" i="3" s="1"/>
  <c r="BU589" i="3"/>
  <c r="BV471" i="3"/>
  <c r="CB471" i="3" s="1"/>
  <c r="BW418" i="3"/>
  <c r="BX118" i="3"/>
  <c r="CB118" i="3" s="1"/>
  <c r="BT72" i="3"/>
  <c r="CB72" i="3" s="1"/>
  <c r="N165" i="3"/>
  <c r="V165" i="3" s="1"/>
  <c r="N164" i="3"/>
  <c r="Q722" i="3"/>
  <c r="P625" i="3"/>
  <c r="T499" i="3"/>
  <c r="R417" i="3"/>
  <c r="O196" i="3"/>
  <c r="P144" i="3"/>
  <c r="C112" i="1"/>
  <c r="AA197" i="3"/>
  <c r="AI197" i="3" s="1"/>
  <c r="AA115" i="3"/>
  <c r="AI115" i="3" s="1"/>
  <c r="AA123" i="3" s="1"/>
  <c r="AI123" i="3" s="1"/>
  <c r="AA74" i="3"/>
  <c r="AI74" i="3" s="1"/>
  <c r="AI15" i="3"/>
  <c r="AE589" i="3"/>
  <c r="AB509" i="3"/>
  <c r="AC328" i="3"/>
  <c r="AI328" i="3" s="1"/>
  <c r="AK391" i="3"/>
  <c r="AL344" i="3"/>
  <c r="AR344" i="3" s="1"/>
  <c r="AJ115" i="3"/>
  <c r="AR115" i="3" s="1"/>
  <c r="AJ112" i="3"/>
  <c r="AR112" i="3" s="1"/>
  <c r="AU595" i="3"/>
  <c r="AU531" i="3"/>
  <c r="AU493" i="3"/>
  <c r="AU456" i="3"/>
  <c r="AU313" i="3"/>
  <c r="BA313" i="3" s="1"/>
  <c r="AU194" i="3"/>
  <c r="BN595" i="3"/>
  <c r="BK214" i="3"/>
  <c r="BW687" i="3"/>
  <c r="BT522" i="3"/>
  <c r="CB522" i="3" s="1"/>
  <c r="BV493" i="3"/>
  <c r="BV456" i="3"/>
  <c r="BV313" i="3"/>
  <c r="CB313" i="3" s="1"/>
  <c r="BV256" i="3"/>
  <c r="N83" i="3"/>
  <c r="O645" i="3"/>
  <c r="S721" i="3"/>
  <c r="Q700" i="3"/>
  <c r="T546" i="3"/>
  <c r="U431" i="3"/>
  <c r="V431" i="3" s="1"/>
  <c r="DD431" i="3" s="1"/>
  <c r="P413" i="3"/>
  <c r="O315" i="3"/>
  <c r="P232" i="3"/>
  <c r="Q175" i="3"/>
  <c r="Q162" i="3"/>
  <c r="V162" i="3" s="1"/>
  <c r="O144" i="3"/>
  <c r="AA530" i="3"/>
  <c r="AA384" i="3"/>
  <c r="AI384" i="3" s="1"/>
  <c r="AB687" i="3" s="1"/>
  <c r="AA114" i="3"/>
  <c r="AI114" i="3" s="1"/>
  <c r="AA73" i="3"/>
  <c r="AD687" i="3"/>
  <c r="AD589" i="3"/>
  <c r="AE514" i="3"/>
  <c r="AC477" i="3"/>
  <c r="AK697" i="3"/>
  <c r="AO557" i="3"/>
  <c r="AL530" i="3"/>
  <c r="AJ514" i="3"/>
  <c r="AR514" i="3" s="1"/>
  <c r="AJ391" i="3"/>
  <c r="AL355" i="3"/>
  <c r="AT595" i="3"/>
  <c r="AT493" i="3"/>
  <c r="AU391" i="3"/>
  <c r="AY314" i="3"/>
  <c r="AS213" i="3"/>
  <c r="BA213" i="3" s="1"/>
  <c r="AT80" i="3"/>
  <c r="BM595" i="3"/>
  <c r="BX696" i="3"/>
  <c r="BT611" i="3"/>
  <c r="CB611" i="3" s="1"/>
  <c r="BV531" i="3"/>
  <c r="BU493" i="3"/>
  <c r="BV391" i="3"/>
  <c r="BZ314" i="3"/>
  <c r="BU256" i="3"/>
  <c r="BV73" i="3"/>
  <c r="CB73" i="3" s="1"/>
  <c r="AA113" i="3"/>
  <c r="AI113" i="3" s="1"/>
  <c r="AC589" i="3"/>
  <c r="AK682" i="3"/>
  <c r="AK530" i="3"/>
  <c r="AL477" i="3"/>
  <c r="AL467" i="3"/>
  <c r="AL386" i="3"/>
  <c r="AK212" i="3"/>
  <c r="AK32" i="3"/>
  <c r="AU712" i="3"/>
  <c r="AS493" i="3"/>
  <c r="AS439" i="3"/>
  <c r="AT391" i="3"/>
  <c r="AU344" i="3"/>
  <c r="BA344" i="3" s="1"/>
  <c r="AS247" i="3"/>
  <c r="BA247" i="3" s="1"/>
  <c r="AS114" i="3"/>
  <c r="BA114" i="3" s="1"/>
  <c r="AS80" i="3"/>
  <c r="BL595" i="3"/>
  <c r="BT493" i="3"/>
  <c r="BT439" i="3"/>
  <c r="BU391" i="3"/>
  <c r="BV344" i="3"/>
  <c r="CB344" i="3" s="1"/>
  <c r="BT115" i="3"/>
  <c r="CB115" i="3" s="1"/>
  <c r="BT112" i="3"/>
  <c r="CB112" i="3" s="1"/>
  <c r="AC531" i="3"/>
  <c r="AM536" i="3"/>
  <c r="AK342" i="3"/>
  <c r="AR342" i="3" s="1"/>
  <c r="AJ215" i="3"/>
  <c r="AR215" i="3" s="1"/>
  <c r="AJ212" i="3"/>
  <c r="AJ32" i="3"/>
  <c r="AW504" i="3"/>
  <c r="BA504" i="3" s="1"/>
  <c r="AS391" i="3"/>
  <c r="AU355" i="3"/>
  <c r="AW118" i="3"/>
  <c r="BA118" i="3" s="1"/>
  <c r="AS72" i="3"/>
  <c r="BA72" i="3" s="1"/>
  <c r="BL212" i="3"/>
  <c r="BL32" i="3"/>
  <c r="BV712" i="3"/>
  <c r="BX504" i="3"/>
  <c r="CB504" i="3" s="1"/>
  <c r="BT391" i="3"/>
  <c r="BT37" i="3"/>
  <c r="CB37" i="3" s="1"/>
  <c r="AC313" i="3"/>
  <c r="AI313" i="3" s="1"/>
  <c r="AB80" i="3"/>
  <c r="AM687" i="3"/>
  <c r="AL589" i="3"/>
  <c r="AM492" i="3"/>
  <c r="AR492" i="3" s="1"/>
  <c r="AJ489" i="3"/>
  <c r="AL470" i="3"/>
  <c r="AR470" i="3" s="1"/>
  <c r="AJ116" i="3"/>
  <c r="AJ113" i="3"/>
  <c r="AR113" i="3" s="1"/>
  <c r="AK74" i="3"/>
  <c r="AR74" i="3" s="1"/>
  <c r="AU386" i="3"/>
  <c r="AU256" i="3"/>
  <c r="AT214" i="3"/>
  <c r="BA214" i="3" s="1"/>
  <c r="AS211" i="3"/>
  <c r="AS197" i="3"/>
  <c r="BA197" i="3" s="1"/>
  <c r="BL509" i="3"/>
  <c r="BL501" i="3"/>
  <c r="BS501" i="3" s="1"/>
  <c r="BM467" i="3"/>
  <c r="BL342" i="3"/>
  <c r="BS342" i="3" s="1"/>
  <c r="BK215" i="3"/>
  <c r="BS215" i="3" s="1"/>
  <c r="BK212" i="3"/>
  <c r="BK32" i="3"/>
  <c r="BV386" i="3"/>
  <c r="AA112" i="3"/>
  <c r="AI112" i="3" s="1"/>
  <c r="U695" i="3"/>
  <c r="N690" i="3"/>
  <c r="R526" i="3"/>
  <c r="AI23" i="3"/>
  <c r="AA422" i="3" s="1"/>
  <c r="AI422" i="3" s="1"/>
  <c r="AF557" i="3"/>
  <c r="AC456" i="3"/>
  <c r="AE369" i="3"/>
  <c r="AI369" i="3" s="1"/>
  <c r="AC256" i="3"/>
  <c r="AN696" i="3"/>
  <c r="AJ611" i="3"/>
  <c r="AR611" i="3" s="1"/>
  <c r="AK589" i="3"/>
  <c r="AN513" i="3"/>
  <c r="AV664" i="3"/>
  <c r="AT509" i="3"/>
  <c r="AT501" i="3"/>
  <c r="BA501" i="3" s="1"/>
  <c r="AU467" i="3"/>
  <c r="AT256" i="3"/>
  <c r="BK257" i="3"/>
  <c r="BS257" i="3" s="1"/>
  <c r="BL74" i="3"/>
  <c r="BS74" i="3" s="1"/>
  <c r="Q718" i="3"/>
  <c r="P182" i="3"/>
  <c r="AA493" i="3"/>
  <c r="AC386" i="3"/>
  <c r="AJ522" i="3"/>
  <c r="AR522" i="3" s="1"/>
  <c r="AL480" i="3"/>
  <c r="AJ475" i="3"/>
  <c r="AR475" i="3" s="1"/>
  <c r="AM448" i="3"/>
  <c r="AR448" i="3" s="1"/>
  <c r="AL443" i="3"/>
  <c r="AO405" i="3"/>
  <c r="AU530" i="3"/>
  <c r="AS115" i="3"/>
  <c r="BA115" i="3" s="1"/>
  <c r="BP557" i="3"/>
  <c r="BT116" i="3"/>
  <c r="BT113" i="3"/>
  <c r="CB113" i="3" s="1"/>
  <c r="AI49" i="3"/>
  <c r="AA653" i="3" s="1"/>
  <c r="AI22" i="3"/>
  <c r="CT629" i="3"/>
  <c r="CM621" i="3" s="1"/>
  <c r="CT621" i="3" s="1"/>
  <c r="CT592" i="3"/>
  <c r="CO129" i="3" s="1"/>
  <c r="CT129" i="3" s="1"/>
  <c r="CT555" i="3"/>
  <c r="CT611" i="3"/>
  <c r="CT613" i="3"/>
  <c r="CT608" i="3"/>
  <c r="CT556" i="3"/>
  <c r="AI3" i="3"/>
  <c r="CT563" i="3"/>
  <c r="AI90" i="3"/>
  <c r="AA91" i="3" s="1"/>
  <c r="AI91" i="3" s="1"/>
  <c r="AI16" i="3"/>
  <c r="AA664" i="3" s="1"/>
  <c r="AI28" i="3"/>
  <c r="AI27" i="3"/>
  <c r="AI14" i="3"/>
  <c r="AI50" i="3"/>
  <c r="AI65" i="3"/>
  <c r="AC568" i="3" s="1"/>
  <c r="AI17" i="3"/>
  <c r="AA146" i="3" s="1"/>
  <c r="CT665" i="3"/>
  <c r="CT630" i="3"/>
  <c r="CT627" i="3"/>
  <c r="CT604" i="3"/>
  <c r="CL603" i="3" s="1"/>
  <c r="CT603" i="3" s="1"/>
  <c r="CT560" i="3"/>
  <c r="CM691" i="3" s="1"/>
  <c r="J224" i="1"/>
  <c r="CM494" i="3" s="1"/>
  <c r="J222" i="1"/>
  <c r="CM596" i="3"/>
  <c r="CN600" i="3"/>
  <c r="AI86" i="3"/>
  <c r="AI25" i="3"/>
  <c r="AI7" i="3"/>
  <c r="AI19" i="3"/>
  <c r="AI13" i="3"/>
  <c r="AI133" i="3"/>
  <c r="AI106" i="3"/>
  <c r="AI78" i="3"/>
  <c r="AI62" i="3"/>
  <c r="AI26" i="3"/>
  <c r="AB726" i="3" s="1"/>
  <c r="AI37" i="3"/>
  <c r="AI64" i="3"/>
  <c r="AI117" i="3"/>
  <c r="AI61" i="3"/>
  <c r="AE581" i="3" s="1"/>
  <c r="AI31" i="3"/>
  <c r="AA447" i="3" s="1"/>
  <c r="AI447" i="3" s="1"/>
  <c r="AI144" i="3"/>
  <c r="AA145" i="3" s="1"/>
  <c r="AI145" i="3" s="1"/>
  <c r="AI131" i="3"/>
  <c r="AI59" i="3"/>
  <c r="CT628" i="3"/>
  <c r="CT605" i="3"/>
  <c r="AI57" i="3"/>
  <c r="AC339" i="3" s="1"/>
  <c r="AI339" i="3" s="1"/>
  <c r="AI42" i="3"/>
  <c r="AB714" i="3" s="1"/>
  <c r="CT632" i="3"/>
  <c r="CT606" i="3"/>
  <c r="CT619" i="3"/>
  <c r="CT618" i="3"/>
  <c r="CT672" i="3"/>
  <c r="BA3" i="3"/>
  <c r="CO711" i="3"/>
  <c r="CO703" i="3"/>
  <c r="CN8" i="3"/>
  <c r="CL145" i="3"/>
  <c r="CT145" i="3" s="1"/>
  <c r="CN428" i="3"/>
  <c r="CT428" i="3" s="1"/>
  <c r="CN267" i="3"/>
  <c r="CN646" i="3"/>
  <c r="CN666" i="3"/>
  <c r="CT666" i="3" s="1"/>
  <c r="CN690" i="3"/>
  <c r="CR711" i="3"/>
  <c r="CT639" i="3"/>
  <c r="CM723" i="3"/>
  <c r="CL573" i="3"/>
  <c r="CT573" i="3" s="1"/>
  <c r="CP625" i="3"/>
  <c r="CL308" i="3"/>
  <c r="CP530" i="3"/>
  <c r="CT530" i="3" s="1"/>
  <c r="CP709" i="3"/>
  <c r="CN416" i="3"/>
  <c r="CL422" i="3"/>
  <c r="CT422" i="3" s="1"/>
  <c r="CM720" i="3"/>
  <c r="CM718" i="3"/>
  <c r="CM683" i="3"/>
  <c r="CT683" i="3" s="1"/>
  <c r="CT626" i="3"/>
  <c r="CM609" i="3"/>
  <c r="CP695" i="3"/>
  <c r="CO713" i="3"/>
  <c r="CN554" i="3"/>
  <c r="CT554" i="3" s="1"/>
  <c r="CL355" i="3"/>
  <c r="CR418" i="3"/>
  <c r="CR706" i="3"/>
  <c r="CT706" i="3" s="1"/>
  <c r="CQ517" i="3"/>
  <c r="CL620" i="3"/>
  <c r="CM97" i="3"/>
  <c r="CT97" i="3" s="1"/>
  <c r="CM620" i="3"/>
  <c r="CN668" i="3"/>
  <c r="CT652" i="3"/>
  <c r="CT634" i="3"/>
  <c r="CM624" i="3" s="1"/>
  <c r="CT624" i="3" s="1"/>
  <c r="CT633" i="3"/>
  <c r="CT615" i="3"/>
  <c r="CT602" i="3"/>
  <c r="CN722" i="3"/>
  <c r="CL168" i="3"/>
  <c r="CM459" i="3"/>
  <c r="CL696" i="3"/>
  <c r="CQ682" i="3"/>
  <c r="CT682" i="3" s="1"/>
  <c r="CP719" i="3"/>
  <c r="CL609" i="3"/>
  <c r="CN667" i="3"/>
  <c r="CT667" i="3" s="1"/>
  <c r="CM638" i="3"/>
  <c r="CN401" i="3"/>
  <c r="CT401" i="3" s="1"/>
  <c r="CO110" i="3"/>
  <c r="CT3" i="3"/>
  <c r="CT679" i="3"/>
  <c r="CP691" i="3"/>
  <c r="CM663" i="3"/>
  <c r="CP595" i="3"/>
  <c r="CN568" i="3"/>
  <c r="CL607" i="3"/>
  <c r="J215" i="1"/>
  <c r="J223" i="1" s="1"/>
  <c r="CN263" i="3" s="1"/>
  <c r="CO405" i="3"/>
  <c r="CN702" i="3"/>
  <c r="CM713" i="3"/>
  <c r="CQ480" i="3"/>
  <c r="CT480" i="3" s="1"/>
  <c r="CO673" i="3"/>
  <c r="CT673" i="3" s="1"/>
  <c r="CL697" i="3" s="1"/>
  <c r="CT697" i="3" s="1"/>
  <c r="CO374" i="3"/>
  <c r="CT374" i="3" s="1"/>
  <c r="CL123" i="3"/>
  <c r="CL30" i="3"/>
  <c r="CL712" i="3"/>
  <c r="CT712" i="3" s="1"/>
  <c r="CP704" i="3"/>
  <c r="CT684" i="3"/>
  <c r="CR680" i="3"/>
  <c r="CT680" i="3" s="1"/>
  <c r="CO725" i="3"/>
  <c r="CM657" i="3"/>
  <c r="CT643" i="3"/>
  <c r="CL709" i="3"/>
  <c r="CO690" i="3"/>
  <c r="CT631" i="3"/>
  <c r="CR708" i="3"/>
  <c r="CT655" i="3"/>
  <c r="CQ718" i="3"/>
  <c r="CT658" i="3"/>
  <c r="CT724" i="3"/>
  <c r="CM705" i="3"/>
  <c r="CN708" i="3"/>
  <c r="CT693" i="3"/>
  <c r="CT659" i="3"/>
  <c r="CL262" i="3"/>
  <c r="CT262" i="3" s="1"/>
  <c r="CL265" i="3"/>
  <c r="CL268" i="3"/>
  <c r="CL340" i="3"/>
  <c r="CL440" i="3"/>
  <c r="CL261" i="3"/>
  <c r="CT261" i="3" s="1"/>
  <c r="CL264" i="3"/>
  <c r="CT264" i="3" s="1"/>
  <c r="CL267" i="3"/>
  <c r="CL291" i="3"/>
  <c r="CL260" i="3"/>
  <c r="CL263" i="3"/>
  <c r="CL686" i="3"/>
  <c r="CL420" i="3"/>
  <c r="CL169" i="3"/>
  <c r="CT169" i="3" s="1"/>
  <c r="CM168" i="3"/>
  <c r="CL170" i="3"/>
  <c r="CN278" i="3"/>
  <c r="CT278" i="3" s="1"/>
  <c r="CP194" i="3"/>
  <c r="CT194" i="3" s="1"/>
  <c r="CL256" i="3"/>
  <c r="CL274" i="3"/>
  <c r="CT274" i="3" s="1"/>
  <c r="CL277" i="3"/>
  <c r="CT277" i="3" s="1"/>
  <c r="CP314" i="3"/>
  <c r="CT314" i="3" s="1"/>
  <c r="CP498" i="3"/>
  <c r="CT498" i="3" s="1"/>
  <c r="CL512" i="3"/>
  <c r="CP612" i="3"/>
  <c r="CM226" i="3"/>
  <c r="CT226" i="3" s="1"/>
  <c r="CN88" i="3"/>
  <c r="CT88" i="3" s="1"/>
  <c r="CO46" i="3"/>
  <c r="CL402" i="3"/>
  <c r="CL502" i="3"/>
  <c r="CM63" i="3"/>
  <c r="CT63" i="3" s="1"/>
  <c r="CM481" i="3"/>
  <c r="CN33" i="3"/>
  <c r="CT33" i="3" s="1"/>
  <c r="CN408" i="3"/>
  <c r="CO69" i="3"/>
  <c r="CT69" i="3" s="1"/>
  <c r="CP153" i="3"/>
  <c r="CT153" i="3" s="1"/>
  <c r="CL510" i="3"/>
  <c r="CM77" i="3"/>
  <c r="CT77" i="3" s="1"/>
  <c r="CM104" i="3"/>
  <c r="CT104" i="3" s="1"/>
  <c r="CM107" i="3"/>
  <c r="CT107" i="3" s="1"/>
  <c r="CM224" i="3"/>
  <c r="CT224" i="3" s="1"/>
  <c r="CQ412" i="3"/>
  <c r="CN35" i="3"/>
  <c r="CT35" i="3" s="1"/>
  <c r="CN41" i="3"/>
  <c r="CT41" i="3" s="1"/>
  <c r="CN248" i="3"/>
  <c r="CT248" i="3" s="1"/>
  <c r="CO53" i="3"/>
  <c r="CT53" i="3" s="1"/>
  <c r="CO158" i="3"/>
  <c r="CT158" i="3" s="1"/>
  <c r="CO161" i="3"/>
  <c r="CT161" i="3" s="1"/>
  <c r="CO179" i="3"/>
  <c r="CT179" i="3" s="1"/>
  <c r="CO185" i="3"/>
  <c r="CT185" i="3" s="1"/>
  <c r="CL394" i="3"/>
  <c r="CT394" i="3" s="1"/>
  <c r="CL521" i="3"/>
  <c r="CL707" i="3"/>
  <c r="CT707" i="3" s="1"/>
  <c r="CM181" i="3"/>
  <c r="CT181" i="3" s="1"/>
  <c r="CM217" i="3"/>
  <c r="CT217" i="3" s="1"/>
  <c r="CM325" i="3"/>
  <c r="CT325" i="3" s="1"/>
  <c r="CL18" i="3"/>
  <c r="CT18" i="3" s="1"/>
  <c r="CL51" i="3"/>
  <c r="CT51" i="3" s="1"/>
  <c r="CM171" i="3"/>
  <c r="CT171" i="3" s="1"/>
  <c r="CN183" i="3"/>
  <c r="CT183" i="3" s="1"/>
  <c r="CL305" i="3"/>
  <c r="CM305" i="3"/>
  <c r="CM332" i="3"/>
  <c r="CM356" i="3"/>
  <c r="CT356" i="3" s="1"/>
  <c r="CM383" i="3"/>
  <c r="CN44" i="3"/>
  <c r="CT44" i="3" s="1"/>
  <c r="CO83" i="3"/>
  <c r="CT83" i="3" s="1"/>
  <c r="CN703" i="3"/>
  <c r="CM700" i="3"/>
  <c r="CR678" i="3"/>
  <c r="CT678" i="3" s="1"/>
  <c r="CM674" i="3"/>
  <c r="CO663" i="3"/>
  <c r="CO649" i="3"/>
  <c r="CT649" i="3" s="1"/>
  <c r="CM640" i="3"/>
  <c r="CT640" i="3" s="1"/>
  <c r="CM597" i="3"/>
  <c r="CL570" i="3"/>
  <c r="CT570" i="3" s="1"/>
  <c r="CO517" i="3"/>
  <c r="CO488" i="3"/>
  <c r="CT488" i="3" s="1"/>
  <c r="CN469" i="3"/>
  <c r="CT469" i="3" s="1"/>
  <c r="CM416" i="3"/>
  <c r="CM513" i="3"/>
  <c r="CT513" i="3" s="1"/>
  <c r="CM405" i="3"/>
  <c r="CM435" i="3"/>
  <c r="CT435" i="3" s="1"/>
  <c r="CL385" i="3"/>
  <c r="CT385" i="3" s="1"/>
  <c r="CM531" i="3"/>
  <c r="CT531" i="3" s="1"/>
  <c r="CL713" i="3"/>
  <c r="CM222" i="3"/>
  <c r="CM258" i="3"/>
  <c r="CO715" i="3"/>
  <c r="CN617" i="3"/>
  <c r="CT617" i="3" s="1"/>
  <c r="CM586" i="3"/>
  <c r="CT586" i="3" s="1"/>
  <c r="CM583" i="3"/>
  <c r="CP571" i="3"/>
  <c r="CO551" i="3"/>
  <c r="CT551" i="3" s="1"/>
  <c r="CO548" i="3"/>
  <c r="CT548" i="3" s="1"/>
  <c r="CN517" i="3"/>
  <c r="CO417" i="3"/>
  <c r="CM355" i="3"/>
  <c r="CL653" i="3"/>
  <c r="CL668" i="3"/>
  <c r="CL491" i="3"/>
  <c r="CM151" i="3"/>
  <c r="CT151" i="3" s="1"/>
  <c r="CM382" i="3"/>
  <c r="CN46" i="3"/>
  <c r="CL544" i="3"/>
  <c r="CT544" i="3" s="1"/>
  <c r="CM75" i="3"/>
  <c r="CT75" i="3" s="1"/>
  <c r="CN141" i="3"/>
  <c r="CT141" i="3" s="1"/>
  <c r="CL441" i="3"/>
  <c r="CT441" i="3" s="1"/>
  <c r="CL447" i="3"/>
  <c r="CT447" i="3" s="1"/>
  <c r="CM182" i="3"/>
  <c r="CT182" i="3" s="1"/>
  <c r="CN723" i="3"/>
  <c r="CN669" i="3"/>
  <c r="CL660" i="3"/>
  <c r="CQ647" i="3"/>
  <c r="CT647" i="3" s="1"/>
  <c r="CN635" i="3"/>
  <c r="CT635" i="3" s="1"/>
  <c r="CO515" i="3"/>
  <c r="CN499" i="3"/>
  <c r="CT499" i="3" s="1"/>
  <c r="CN459" i="3"/>
  <c r="CO388" i="3"/>
  <c r="CT388" i="3" s="1"/>
  <c r="CM484" i="3"/>
  <c r="CL332" i="3"/>
  <c r="CL67" i="3"/>
  <c r="CP188" i="3"/>
  <c r="CL638" i="3"/>
  <c r="CM235" i="3"/>
  <c r="CT235" i="3" s="1"/>
  <c r="CL6" i="3"/>
  <c r="CL66" i="3"/>
  <c r="CT66" i="3" s="1"/>
  <c r="CM351" i="3"/>
  <c r="CT351" i="3" s="1"/>
  <c r="CQ12" i="3"/>
  <c r="CM68" i="3"/>
  <c r="CM200" i="3"/>
  <c r="CN146" i="3"/>
  <c r="CO230" i="3"/>
  <c r="CT230" i="3" s="1"/>
  <c r="CM695" i="3"/>
  <c r="CM689" i="3"/>
  <c r="CO681" i="3"/>
  <c r="CL646" i="3"/>
  <c r="CM623" i="3"/>
  <c r="CT623" i="3" s="1"/>
  <c r="CM568" i="3"/>
  <c r="CM565" i="3"/>
  <c r="CT565" i="3" s="1"/>
  <c r="CM491" i="3"/>
  <c r="CL121" i="3"/>
  <c r="CT121" i="3" s="1"/>
  <c r="CM434" i="3"/>
  <c r="CT434" i="3" s="1"/>
  <c r="CM449" i="3"/>
  <c r="CT449" i="3" s="1"/>
  <c r="CM442" i="3"/>
  <c r="CT442" i="3" s="1"/>
  <c r="CL542" i="3"/>
  <c r="CL557" i="3"/>
  <c r="CT557" i="3" s="1"/>
  <c r="CL481" i="3"/>
  <c r="CM412" i="3"/>
  <c r="CM510" i="3"/>
  <c r="CP110" i="3"/>
  <c r="CO205" i="3"/>
  <c r="CT205" i="3" s="1"/>
  <c r="CN405" i="3"/>
  <c r="CM392" i="3"/>
  <c r="CT392" i="3" s="1"/>
  <c r="CL4" i="3"/>
  <c r="CT4" i="3" s="1"/>
  <c r="CL572" i="3"/>
  <c r="CT572" i="3" s="1"/>
  <c r="CL575" i="3"/>
  <c r="CL578" i="3"/>
  <c r="CT578" i="3" s="1"/>
  <c r="CL581" i="3"/>
  <c r="CL662" i="3"/>
  <c r="CM55" i="3"/>
  <c r="CT55" i="3" s="1"/>
  <c r="CM127" i="3"/>
  <c r="CM232" i="3"/>
  <c r="CM437" i="3"/>
  <c r="CT437" i="3" s="1"/>
  <c r="CL135" i="3"/>
  <c r="CT135" i="3" s="1"/>
  <c r="CL225" i="3"/>
  <c r="CT225" i="3" s="1"/>
  <c r="CL408" i="3"/>
  <c r="CL457" i="3"/>
  <c r="CT457" i="3" s="1"/>
  <c r="CL547" i="3"/>
  <c r="CT547" i="3" s="1"/>
  <c r="CL571" i="3"/>
  <c r="CL574" i="3"/>
  <c r="CT574" i="3" s="1"/>
  <c r="CL577" i="3"/>
  <c r="CT577" i="3" s="1"/>
  <c r="CL580" i="3"/>
  <c r="CT580" i="3" s="1"/>
  <c r="CM12" i="3"/>
  <c r="CM48" i="3"/>
  <c r="CT48" i="3" s="1"/>
  <c r="CM336" i="3"/>
  <c r="CM348" i="3"/>
  <c r="CT348" i="3" s="1"/>
  <c r="CM418" i="3"/>
  <c r="CL423" i="3"/>
  <c r="CT423" i="3" s="1"/>
  <c r="CM101" i="3"/>
  <c r="CM122" i="3"/>
  <c r="CT122" i="3" s="1"/>
  <c r="CM134" i="3"/>
  <c r="CT134" i="3" s="1"/>
  <c r="CM164" i="3"/>
  <c r="CT164" i="3" s="1"/>
  <c r="CM188" i="3"/>
  <c r="CM239" i="3"/>
  <c r="CN704" i="3"/>
  <c r="CM698" i="3"/>
  <c r="CP670" i="3"/>
  <c r="CL669" i="3"/>
  <c r="CN661" i="3"/>
  <c r="CN590" i="3"/>
  <c r="CT590" i="3" s="1"/>
  <c r="CO383" i="3"/>
  <c r="CL641" i="3"/>
  <c r="CT641" i="3" s="1"/>
  <c r="CO154" i="3"/>
  <c r="CT154" i="3" s="1"/>
  <c r="CM487" i="3"/>
  <c r="CT487" i="3" s="1"/>
  <c r="CP275" i="3"/>
  <c r="CT275" i="3" s="1"/>
  <c r="CM100" i="3"/>
  <c r="CM186" i="3"/>
  <c r="CT186" i="3" s="1"/>
  <c r="CM377" i="3"/>
  <c r="CT377" i="3" s="1"/>
  <c r="CO670" i="3"/>
  <c r="CM661" i="3"/>
  <c r="CM598" i="3"/>
  <c r="CL576" i="3"/>
  <c r="CT576" i="3" s="1"/>
  <c r="CN473" i="3"/>
  <c r="CP717" i="3"/>
  <c r="CM103" i="3"/>
  <c r="CT103" i="3" s="1"/>
  <c r="CM687" i="3"/>
  <c r="CT687" i="3" s="1"/>
  <c r="CL681" i="3"/>
  <c r="CQ662" i="3"/>
  <c r="CL661" i="3"/>
  <c r="CN636" i="3"/>
  <c r="CT636" i="3" s="1"/>
  <c r="CO521" i="3"/>
  <c r="CN463" i="3"/>
  <c r="CT463" i="3" s="1"/>
  <c r="CN407" i="3"/>
  <c r="CT407" i="3" s="1"/>
  <c r="CL496" i="3"/>
  <c r="CT496" i="3" s="1"/>
  <c r="CP581" i="3"/>
  <c r="CM21" i="3"/>
  <c r="CT21" i="3" s="1"/>
  <c r="CM309" i="3"/>
  <c r="CM269" i="3"/>
  <c r="CM358" i="3"/>
  <c r="CT358" i="3" s="1"/>
  <c r="CL444" i="3"/>
  <c r="CM56" i="3"/>
  <c r="CM696" i="3"/>
  <c r="CL664" i="3"/>
  <c r="CT664" i="3" s="1"/>
  <c r="CP662" i="3"/>
  <c r="CO588" i="3"/>
  <c r="CT588" i="3" s="1"/>
  <c r="CL579" i="3"/>
  <c r="CT579" i="3" s="1"/>
  <c r="CL546" i="3"/>
  <c r="CT546" i="3" s="1"/>
  <c r="CN476" i="3"/>
  <c r="CN370" i="3"/>
  <c r="CT370" i="3" s="1"/>
  <c r="CP416" i="3"/>
  <c r="CP512" i="3"/>
  <c r="CP515" i="3"/>
  <c r="CM517" i="3"/>
  <c r="CR382" i="3"/>
  <c r="CM464" i="3"/>
  <c r="CP446" i="3"/>
  <c r="CT446" i="3" s="1"/>
  <c r="CO87" i="3"/>
  <c r="CT87" i="3" s="1"/>
  <c r="CL417" i="3"/>
  <c r="CN308" i="3"/>
  <c r="CL60" i="3"/>
  <c r="CL317" i="3"/>
  <c r="CT317" i="3" s="1"/>
  <c r="CN685" i="3"/>
  <c r="CM676" i="3"/>
  <c r="CM653" i="3"/>
  <c r="CL549" i="3"/>
  <c r="CT549" i="3" s="1"/>
  <c r="CR542" i="3"/>
  <c r="CN479" i="3"/>
  <c r="CL479" i="3"/>
  <c r="CM455" i="3"/>
  <c r="CT455" i="3" s="1"/>
  <c r="CM495" i="3"/>
  <c r="CL336" i="3"/>
  <c r="CL335" i="3"/>
  <c r="CP233" i="3"/>
  <c r="CT233" i="3" s="1"/>
  <c r="CM40" i="3"/>
  <c r="CT40" i="3" s="1"/>
  <c r="CM473" i="3"/>
  <c r="CO127" i="3"/>
  <c r="CM54" i="3"/>
  <c r="CT54" i="3" s="1"/>
  <c r="CM60" i="3"/>
  <c r="CN45" i="3"/>
  <c r="CT45" i="3" s="1"/>
  <c r="CN240" i="3"/>
  <c r="CT240" i="3" s="1"/>
  <c r="CN339" i="3"/>
  <c r="CT339" i="3" s="1"/>
  <c r="CM702" i="3"/>
  <c r="CO668" i="3"/>
  <c r="CM585" i="3"/>
  <c r="CT585" i="3" s="1"/>
  <c r="CN450" i="3"/>
  <c r="CO445" i="3"/>
  <c r="CT445" i="3" s="1"/>
  <c r="CO421" i="3"/>
  <c r="CT421" i="3" s="1"/>
  <c r="CL425" i="3"/>
  <c r="CL39" i="3"/>
  <c r="CT39" i="3" s="1"/>
  <c r="CL38" i="3"/>
  <c r="CT38" i="3" s="1"/>
  <c r="CL395" i="3"/>
  <c r="CT395" i="3" s="1"/>
  <c r="CO654" i="3"/>
  <c r="CM536" i="3"/>
  <c r="CT536" i="3" s="1"/>
  <c r="CO525" i="3"/>
  <c r="CT525" i="3" s="1"/>
  <c r="CO477" i="3"/>
  <c r="CT477" i="3" s="1"/>
  <c r="CN474" i="3"/>
  <c r="CO403" i="3"/>
  <c r="CT403" i="3" s="1"/>
  <c r="CL599" i="3"/>
  <c r="CL719" i="3"/>
  <c r="CP170" i="3"/>
  <c r="CP206" i="3"/>
  <c r="CT206" i="3" s="1"/>
  <c r="CL307" i="3"/>
  <c r="CM349" i="3"/>
  <c r="CT349" i="3" s="1"/>
  <c r="CM364" i="3"/>
  <c r="CT364" i="3" s="1"/>
  <c r="CQ450" i="3"/>
  <c r="CM476" i="3"/>
  <c r="CP175" i="3"/>
  <c r="CT175" i="3" s="1"/>
  <c r="CP232" i="3"/>
  <c r="CM99" i="3"/>
  <c r="CT99" i="3" s="1"/>
  <c r="CM219" i="3"/>
  <c r="CT219" i="3" s="1"/>
  <c r="CM363" i="3"/>
  <c r="CT363" i="3" s="1"/>
  <c r="CM381" i="3"/>
  <c r="CT381" i="3" s="1"/>
  <c r="CM399" i="3"/>
  <c r="CT399" i="3" s="1"/>
  <c r="CQ413" i="3"/>
  <c r="CT413" i="3" s="1"/>
  <c r="CM508" i="3"/>
  <c r="CT508" i="3" s="1"/>
  <c r="CN330" i="3"/>
  <c r="CN378" i="3"/>
  <c r="CT378" i="3" s="1"/>
  <c r="CL251" i="3"/>
  <c r="CP439" i="3"/>
  <c r="CT439" i="3" s="1"/>
  <c r="CM281" i="3"/>
  <c r="CT281" i="3" s="1"/>
  <c r="CM341" i="3"/>
  <c r="CT341" i="3" s="1"/>
  <c r="CM362" i="3"/>
  <c r="CT362" i="3" s="1"/>
  <c r="CM386" i="3"/>
  <c r="CT386" i="3" s="1"/>
  <c r="CM474" i="3"/>
  <c r="CQ493" i="3"/>
  <c r="CT493" i="3" s="1"/>
  <c r="CO173" i="3"/>
  <c r="CT173" i="3" s="1"/>
  <c r="CO239" i="3"/>
  <c r="CL91" i="3"/>
  <c r="CT91" i="3" s="1"/>
  <c r="CL467" i="3"/>
  <c r="CT467" i="3" s="1"/>
  <c r="CL656" i="3"/>
  <c r="CT656" i="3" s="1"/>
  <c r="CM195" i="3"/>
  <c r="CT195" i="3" s="1"/>
  <c r="CO93" i="3"/>
  <c r="CT93" i="3" s="1"/>
  <c r="CM116" i="3"/>
  <c r="CT116" i="3" s="1"/>
  <c r="CO92" i="3"/>
  <c r="CT92" i="3" s="1"/>
  <c r="CL271" i="3"/>
  <c r="CT271" i="3" s="1"/>
  <c r="CL270" i="3"/>
  <c r="CL360" i="3"/>
  <c r="CT360" i="3" s="1"/>
  <c r="CL68" i="3"/>
  <c r="CL146" i="3"/>
  <c r="CL269" i="3"/>
  <c r="CL272" i="3"/>
  <c r="CT272" i="3" s="1"/>
  <c r="CL359" i="3"/>
  <c r="CT359" i="3" s="1"/>
  <c r="CO200" i="3"/>
  <c r="CN725" i="3"/>
  <c r="CM714" i="3"/>
  <c r="CQ692" i="3"/>
  <c r="CT692" i="3" s="1"/>
  <c r="CM668" i="3"/>
  <c r="CN654" i="3"/>
  <c r="CM651" i="3"/>
  <c r="CT651" i="3" s="1"/>
  <c r="CL648" i="3"/>
  <c r="CT648" i="3" s="1"/>
  <c r="CM637" i="3"/>
  <c r="CM622" i="3"/>
  <c r="CT622" i="3" s="1"/>
  <c r="CO583" i="3"/>
  <c r="CO485" i="3"/>
  <c r="CT485" i="3" s="1"/>
  <c r="CK96" i="3"/>
  <c r="CK342" i="3"/>
  <c r="CK331" i="3"/>
  <c r="CK306" i="3"/>
  <c r="CK289" i="3"/>
  <c r="CK286" i="3"/>
  <c r="CK283" i="3"/>
  <c r="CK280" i="3"/>
  <c r="AI108" i="3"/>
  <c r="CK259" i="3"/>
  <c r="CK236" i="3"/>
  <c r="CK227" i="3"/>
  <c r="CK131" i="3"/>
  <c r="CK128" i="3"/>
  <c r="CK125" i="3"/>
  <c r="CK73" i="3"/>
  <c r="CK70" i="3"/>
  <c r="CK59" i="3"/>
  <c r="AI149" i="3"/>
  <c r="CK303" i="3"/>
  <c r="CK300" i="3"/>
  <c r="CK245" i="3"/>
  <c r="CK242" i="3"/>
  <c r="CK143" i="3"/>
  <c r="CK140" i="3"/>
  <c r="CK137" i="3"/>
  <c r="CK111" i="3"/>
  <c r="CK10" i="3"/>
  <c r="AI160" i="3"/>
  <c r="CK22" i="3"/>
  <c r="CK34" i="3"/>
  <c r="AI253" i="3"/>
  <c r="CK400" i="3"/>
  <c r="CK436" i="3"/>
  <c r="CK433" i="3"/>
  <c r="CK430" i="3"/>
  <c r="CK427" i="3"/>
  <c r="CK243" i="3"/>
  <c r="AI142" i="3"/>
  <c r="AI102" i="3"/>
  <c r="AC704" i="3" s="1"/>
  <c r="CK255" i="3"/>
  <c r="AI167" i="3"/>
  <c r="AA169" i="3" s="1"/>
  <c r="AI169" i="3" s="1"/>
  <c r="CK159" i="3"/>
  <c r="CK147" i="3"/>
  <c r="AI71" i="3"/>
  <c r="CK486" i="3"/>
  <c r="CK58" i="3"/>
  <c r="AI126" i="3"/>
  <c r="CK492" i="3"/>
  <c r="CK250" i="3"/>
  <c r="CK247" i="3"/>
  <c r="CK244" i="3"/>
  <c r="CK241" i="3"/>
  <c r="CK238" i="3"/>
  <c r="CK15" i="3"/>
  <c r="AI82" i="3"/>
  <c r="CK639" i="3"/>
  <c r="CK604" i="3"/>
  <c r="CK592" i="3"/>
  <c r="CK589" i="3"/>
  <c r="CK562" i="3"/>
  <c r="CK288" i="3"/>
  <c r="CK285" i="3"/>
  <c r="CK282" i="3"/>
  <c r="CK279" i="3"/>
  <c r="CK27" i="3"/>
  <c r="CK724" i="3"/>
  <c r="CK659" i="3"/>
  <c r="CK347" i="3"/>
  <c r="CK344" i="3"/>
  <c r="CK333" i="3"/>
  <c r="CK210" i="3"/>
  <c r="CK207" i="3"/>
  <c r="CK204" i="3"/>
  <c r="CK201" i="3"/>
  <c r="CK198" i="3"/>
  <c r="CK192" i="3"/>
  <c r="CK189" i="3"/>
  <c r="CK180" i="3"/>
  <c r="CK177" i="3"/>
  <c r="CK174" i="3"/>
  <c r="CK166" i="3"/>
  <c r="CK163" i="3"/>
  <c r="CK160" i="3"/>
  <c r="CK157" i="3"/>
  <c r="CK148" i="3"/>
  <c r="CK90" i="3"/>
  <c r="CK36" i="3"/>
  <c r="CK679" i="3"/>
  <c r="CK630" i="3"/>
  <c r="CK627" i="3"/>
  <c r="CK618" i="3"/>
  <c r="CK615" i="3"/>
  <c r="CK556" i="3"/>
  <c r="CK553" i="3"/>
  <c r="CK550" i="3"/>
  <c r="CK483" i="3"/>
  <c r="CK471" i="3"/>
  <c r="CK424" i="3"/>
  <c r="CK311" i="3"/>
  <c r="CK216" i="3"/>
  <c r="CK213" i="3"/>
  <c r="CK665" i="3"/>
  <c r="CK610" i="3"/>
  <c r="CK518" i="3"/>
  <c r="CK501" i="3"/>
  <c r="CK410" i="3"/>
  <c r="CK406" i="3"/>
  <c r="CK389" i="3"/>
  <c r="CK380" i="3"/>
  <c r="CK371" i="3"/>
  <c r="CK368" i="3"/>
  <c r="CK365" i="3"/>
  <c r="CK354" i="3"/>
  <c r="CK345" i="3"/>
  <c r="CK334" i="3"/>
  <c r="CK120" i="3"/>
  <c r="CK117" i="3"/>
  <c r="CK114" i="3"/>
  <c r="CK108" i="3"/>
  <c r="CK105" i="3"/>
  <c r="CK102" i="3"/>
  <c r="CK82" i="3"/>
  <c r="CK79" i="3"/>
  <c r="CK65" i="3"/>
  <c r="CK62" i="3"/>
  <c r="CK42" i="3"/>
  <c r="CK16" i="3"/>
  <c r="CK13" i="3"/>
  <c r="CK7" i="3"/>
  <c r="CK613" i="3"/>
  <c r="CK539" i="3"/>
  <c r="CK533" i="3"/>
  <c r="CK527" i="3"/>
  <c r="CK524" i="3"/>
  <c r="CK504" i="3"/>
  <c r="CK460" i="3"/>
  <c r="CK454" i="3"/>
  <c r="CK451" i="3"/>
  <c r="CK448" i="3"/>
  <c r="CK419" i="3"/>
  <c r="CK357" i="3"/>
  <c r="CK323" i="3"/>
  <c r="CK295" i="3"/>
  <c r="CK292" i="3"/>
  <c r="CK254" i="3"/>
  <c r="CK28" i="3"/>
  <c r="CK25" i="3"/>
  <c r="CK19" i="3"/>
  <c r="CK634" i="3"/>
  <c r="CK631" i="3"/>
  <c r="CK628" i="3"/>
  <c r="CK619" i="3"/>
  <c r="CK616" i="3"/>
  <c r="CK545" i="3"/>
  <c r="CK478" i="3"/>
  <c r="CK475" i="3"/>
  <c r="CK472" i="3"/>
  <c r="CK337" i="3"/>
  <c r="CC726" i="3" s="1"/>
  <c r="CK315" i="3"/>
  <c r="CK312" i="3"/>
  <c r="CK257" i="3"/>
  <c r="I217" i="1" s="1"/>
  <c r="CK214" i="3"/>
  <c r="CK208" i="3"/>
  <c r="CK202" i="3"/>
  <c r="CK199" i="3"/>
  <c r="CK196" i="3"/>
  <c r="CK193" i="3"/>
  <c r="CK190" i="3"/>
  <c r="CK187" i="3"/>
  <c r="CK184" i="3"/>
  <c r="CK178" i="3"/>
  <c r="CK167" i="3"/>
  <c r="CK155" i="3"/>
  <c r="CK152" i="3"/>
  <c r="CK149" i="3"/>
  <c r="CK37" i="3"/>
  <c r="CK31" i="3"/>
  <c r="CK643" i="3"/>
  <c r="CK605" i="3"/>
  <c r="CK602" i="3"/>
  <c r="CK584" i="3"/>
  <c r="CK569" i="3"/>
  <c r="CK566" i="3"/>
  <c r="CK563" i="3"/>
  <c r="CK560" i="3"/>
  <c r="CK490" i="3"/>
  <c r="CK431" i="3"/>
  <c r="CK398" i="3"/>
  <c r="CK318" i="3"/>
  <c r="CK304" i="3"/>
  <c r="CK301" i="3"/>
  <c r="CK234" i="3"/>
  <c r="CK228" i="3"/>
  <c r="CK132" i="3"/>
  <c r="CK126" i="3"/>
  <c r="CK94" i="3"/>
  <c r="CK74" i="3"/>
  <c r="CK71" i="3"/>
  <c r="CK57" i="3"/>
  <c r="CK611" i="3"/>
  <c r="CK608" i="3"/>
  <c r="CK519" i="3"/>
  <c r="CK414" i="3"/>
  <c r="CK411" i="3"/>
  <c r="CK404" i="3"/>
  <c r="CK390" i="3"/>
  <c r="CK387" i="3"/>
  <c r="CK384" i="3"/>
  <c r="CK375" i="3"/>
  <c r="CK372" i="3"/>
  <c r="CK369" i="3"/>
  <c r="CK366" i="3"/>
  <c r="CK352" i="3"/>
  <c r="CK346" i="3"/>
  <c r="CK290" i="3"/>
  <c r="CK287" i="3"/>
  <c r="CK284" i="3"/>
  <c r="CK246" i="3"/>
  <c r="CK144" i="3"/>
  <c r="CK118" i="3"/>
  <c r="CK115" i="3"/>
  <c r="CK112" i="3"/>
  <c r="CK109" i="3"/>
  <c r="CK106" i="3"/>
  <c r="CK80" i="3"/>
  <c r="CK49" i="3"/>
  <c r="CK43" i="3"/>
  <c r="CK17" i="3"/>
  <c r="CK14" i="3"/>
  <c r="CK543" i="3"/>
  <c r="CK540" i="3"/>
  <c r="CK534" i="3"/>
  <c r="CK528" i="3"/>
  <c r="CK522" i="3"/>
  <c r="CK505" i="3"/>
  <c r="CK461" i="3"/>
  <c r="CK458" i="3"/>
  <c r="CK452" i="3"/>
  <c r="CK324" i="3"/>
  <c r="CK321" i="3"/>
  <c r="CK296" i="3"/>
  <c r="CK293" i="3"/>
  <c r="CK252" i="3"/>
  <c r="CK29" i="3"/>
  <c r="CK26" i="3"/>
  <c r="CD726" i="3" s="1"/>
  <c r="CK23" i="3"/>
  <c r="CK20" i="3"/>
  <c r="CK684" i="3"/>
  <c r="CK652" i="3"/>
  <c r="CK632" i="3"/>
  <c r="CK629" i="3"/>
  <c r="CK626" i="3"/>
  <c r="CK555" i="3"/>
  <c r="CK552" i="3"/>
  <c r="CK482" i="3"/>
  <c r="CK470" i="3"/>
  <c r="CK338" i="3"/>
  <c r="CK316" i="3"/>
  <c r="CK313" i="3"/>
  <c r="CK310" i="3"/>
  <c r="CK273" i="3"/>
  <c r="CK218" i="3"/>
  <c r="CK215" i="3"/>
  <c r="CK212" i="3"/>
  <c r="CK209" i="3"/>
  <c r="CK203" i="3"/>
  <c r="CK197" i="3"/>
  <c r="CK191" i="3"/>
  <c r="CK165" i="3"/>
  <c r="CK162" i="3"/>
  <c r="CK156" i="3"/>
  <c r="CK150" i="3"/>
  <c r="CK89" i="3"/>
  <c r="CK86" i="3"/>
  <c r="CK32" i="3"/>
  <c r="I215" i="1" s="1"/>
  <c r="I223" i="1" s="1"/>
  <c r="CE263" i="3" s="1"/>
  <c r="AI218" i="3"/>
  <c r="AC479" i="3" s="1"/>
  <c r="AI140" i="3"/>
  <c r="CK658" i="3"/>
  <c r="CK655" i="3"/>
  <c r="CK606" i="3"/>
  <c r="CK591" i="3"/>
  <c r="CK567" i="3"/>
  <c r="CK564" i="3"/>
  <c r="CK561" i="3"/>
  <c r="CK511" i="3"/>
  <c r="CK438" i="3"/>
  <c r="CK432" i="3"/>
  <c r="CK429" i="3"/>
  <c r="CK426" i="3"/>
  <c r="CK302" i="3"/>
  <c r="CK276" i="3"/>
  <c r="CK229" i="3"/>
  <c r="CK133" i="3"/>
  <c r="CK130" i="3"/>
  <c r="CK95" i="3"/>
  <c r="CK72" i="3"/>
  <c r="CK520" i="3"/>
  <c r="CK514" i="3"/>
  <c r="CK500" i="3"/>
  <c r="CK497" i="3"/>
  <c r="CK415" i="3"/>
  <c r="CK391" i="3"/>
  <c r="CK379" i="3"/>
  <c r="CK376" i="3"/>
  <c r="CK373" i="3"/>
  <c r="CK367" i="3"/>
  <c r="CK353" i="3"/>
  <c r="CK350" i="3"/>
  <c r="CK142" i="3"/>
  <c r="CK139" i="3"/>
  <c r="CK119" i="3"/>
  <c r="CK113" i="3"/>
  <c r="CK81" i="3"/>
  <c r="CK78" i="3"/>
  <c r="CK64" i="3"/>
  <c r="CK61" i="3"/>
  <c r="CK50" i="3"/>
  <c r="CK47" i="3"/>
  <c r="CK541" i="3"/>
  <c r="CK538" i="3"/>
  <c r="CK535" i="3"/>
  <c r="CK532" i="3"/>
  <c r="CK529" i="3"/>
  <c r="CK526" i="3"/>
  <c r="CK523" i="3"/>
  <c r="CK506" i="3"/>
  <c r="CK503" i="3"/>
  <c r="CK462" i="3"/>
  <c r="CK328" i="3"/>
  <c r="CK297" i="3"/>
  <c r="CK294" i="3"/>
  <c r="CK266" i="3"/>
  <c r="CK253" i="3"/>
  <c r="CK24" i="3"/>
  <c r="CK3" i="3"/>
  <c r="AI109" i="3"/>
  <c r="AI96" i="3"/>
  <c r="AI81" i="3"/>
  <c r="AI130" i="3"/>
  <c r="CB27" i="3"/>
  <c r="CB24" i="3"/>
  <c r="CB3" i="3"/>
  <c r="CB303" i="3"/>
  <c r="CB242" i="3"/>
  <c r="CB111" i="3"/>
  <c r="CB62" i="3"/>
  <c r="CB42" i="3"/>
  <c r="CB16" i="3"/>
  <c r="CB13" i="3"/>
  <c r="CB10" i="3"/>
  <c r="CB7" i="3"/>
  <c r="CB254" i="3"/>
  <c r="AI95" i="3"/>
  <c r="AI34" i="3"/>
  <c r="AI94" i="3"/>
  <c r="AI79" i="3"/>
  <c r="AI47" i="3"/>
  <c r="AI20" i="3"/>
  <c r="CB74" i="3"/>
  <c r="AI331" i="3"/>
  <c r="AI255" i="3"/>
  <c r="CB315" i="3"/>
  <c r="CB243" i="3"/>
  <c r="CB14" i="3"/>
  <c r="CB290" i="3"/>
  <c r="CB255" i="3"/>
  <c r="CB26" i="3"/>
  <c r="BU726" i="3" s="1"/>
  <c r="CB218" i="3"/>
  <c r="CB159" i="3"/>
  <c r="CB147" i="3"/>
  <c r="CB86" i="3"/>
  <c r="CB630" i="3"/>
  <c r="CB627" i="3"/>
  <c r="CB618" i="3"/>
  <c r="CB615" i="3"/>
  <c r="CB556" i="3"/>
  <c r="CB553" i="3"/>
  <c r="CB550" i="3"/>
  <c r="CB492" i="3"/>
  <c r="CB431" i="3"/>
  <c r="CB414" i="3"/>
  <c r="CB411" i="3"/>
  <c r="CB404" i="3"/>
  <c r="CB338" i="3"/>
  <c r="CB316" i="3"/>
  <c r="CB310" i="3"/>
  <c r="CB302" i="3"/>
  <c r="CB276" i="3"/>
  <c r="CB250" i="3"/>
  <c r="CB247" i="3"/>
  <c r="CB244" i="3"/>
  <c r="CB241" i="3"/>
  <c r="CB238" i="3"/>
  <c r="CB142" i="3"/>
  <c r="CB139" i="3"/>
  <c r="CB119" i="3"/>
  <c r="CB81" i="3"/>
  <c r="CB78" i="3"/>
  <c r="CB50" i="3"/>
  <c r="CB15" i="3"/>
  <c r="CB679" i="3"/>
  <c r="CB639" i="3"/>
  <c r="CB604" i="3"/>
  <c r="CB592" i="3"/>
  <c r="CB562" i="3"/>
  <c r="CB518" i="3"/>
  <c r="CB501" i="3"/>
  <c r="CB460" i="3"/>
  <c r="CB454" i="3"/>
  <c r="CB451" i="3"/>
  <c r="CB448" i="3"/>
  <c r="CB288" i="3"/>
  <c r="CB285" i="3"/>
  <c r="CB282" i="3"/>
  <c r="CB279" i="3"/>
  <c r="CB266" i="3"/>
  <c r="CB253" i="3"/>
  <c r="CB724" i="3"/>
  <c r="CB207" i="3"/>
  <c r="CB665" i="3"/>
  <c r="CB613" i="3"/>
  <c r="CB545" i="3"/>
  <c r="CB490" i="3"/>
  <c r="CB259" i="3"/>
  <c r="CB236" i="3"/>
  <c r="CB227" i="3"/>
  <c r="CB131" i="3"/>
  <c r="CB128" i="3"/>
  <c r="CB125" i="3"/>
  <c r="CB96" i="3"/>
  <c r="CB70" i="3"/>
  <c r="CB59" i="3"/>
  <c r="CB634" i="3"/>
  <c r="CB631" i="3"/>
  <c r="CB628" i="3"/>
  <c r="CB619" i="3"/>
  <c r="CB616" i="3"/>
  <c r="CB438" i="3"/>
  <c r="CB432" i="3"/>
  <c r="CB429" i="3"/>
  <c r="CB426" i="3"/>
  <c r="CB415" i="3"/>
  <c r="CB311" i="3"/>
  <c r="CB300" i="3"/>
  <c r="CB245" i="3"/>
  <c r="CB143" i="3"/>
  <c r="CB140" i="3"/>
  <c r="CB137" i="3"/>
  <c r="CB120" i="3"/>
  <c r="CB117" i="3"/>
  <c r="CB108" i="3"/>
  <c r="CB105" i="3"/>
  <c r="CB102" i="3"/>
  <c r="CB82" i="3"/>
  <c r="CB79" i="3"/>
  <c r="CB65" i="3"/>
  <c r="CB643" i="3"/>
  <c r="CB605" i="3"/>
  <c r="CB602" i="3"/>
  <c r="CB584" i="3"/>
  <c r="CB569" i="3"/>
  <c r="CB566" i="3"/>
  <c r="CB563" i="3"/>
  <c r="CB560" i="3"/>
  <c r="CB519" i="3"/>
  <c r="CB461" i="3"/>
  <c r="CB458" i="3"/>
  <c r="CB452" i="3"/>
  <c r="CB342" i="3"/>
  <c r="CB331" i="3"/>
  <c r="CB306" i="3"/>
  <c r="CB289" i="3"/>
  <c r="CB286" i="3"/>
  <c r="CB283" i="3"/>
  <c r="CB280" i="3"/>
  <c r="CB28" i="3"/>
  <c r="CB25" i="3"/>
  <c r="CB22" i="3"/>
  <c r="CB19" i="3"/>
  <c r="CB608" i="3"/>
  <c r="CB543" i="3"/>
  <c r="CB540" i="3"/>
  <c r="CB534" i="3"/>
  <c r="CB528" i="3"/>
  <c r="CB505" i="3"/>
  <c r="CB482" i="3"/>
  <c r="CB389" i="3"/>
  <c r="CB371" i="3"/>
  <c r="CB368" i="3"/>
  <c r="CB365" i="3"/>
  <c r="CB354" i="3"/>
  <c r="CB345" i="3"/>
  <c r="CB334" i="3"/>
  <c r="CB295" i="3"/>
  <c r="CB292" i="3"/>
  <c r="CB257" i="3"/>
  <c r="H217" i="1" s="1"/>
  <c r="CB214" i="3"/>
  <c r="CB208" i="3"/>
  <c r="CB202" i="3"/>
  <c r="CB199" i="3"/>
  <c r="CB196" i="3"/>
  <c r="CB193" i="3"/>
  <c r="CB190" i="3"/>
  <c r="CB187" i="3"/>
  <c r="CB184" i="3"/>
  <c r="CB178" i="3"/>
  <c r="CB167" i="3"/>
  <c r="CB155" i="3"/>
  <c r="CB152" i="3"/>
  <c r="CB149" i="3"/>
  <c r="CB34" i="3"/>
  <c r="CB31" i="3"/>
  <c r="CB424" i="3"/>
  <c r="CB400" i="3"/>
  <c r="CB357" i="3"/>
  <c r="CB323" i="3"/>
  <c r="CB234" i="3"/>
  <c r="CB228" i="3"/>
  <c r="CB132" i="3"/>
  <c r="CB126" i="3"/>
  <c r="CB94" i="3"/>
  <c r="CB71" i="3"/>
  <c r="CB57" i="3"/>
  <c r="CB684" i="3"/>
  <c r="CB632" i="3"/>
  <c r="CB629" i="3"/>
  <c r="CB626" i="3"/>
  <c r="CB555" i="3"/>
  <c r="CB552" i="3"/>
  <c r="CB511" i="3"/>
  <c r="CB436" i="3"/>
  <c r="CB433" i="3"/>
  <c r="CB430" i="3"/>
  <c r="CB427" i="3"/>
  <c r="CB410" i="3"/>
  <c r="CB406" i="3"/>
  <c r="CB337" i="3"/>
  <c r="BT726" i="3" s="1"/>
  <c r="CB312" i="3"/>
  <c r="CB304" i="3"/>
  <c r="CB301" i="3"/>
  <c r="CB246" i="3"/>
  <c r="CB144" i="3"/>
  <c r="CB109" i="3"/>
  <c r="CB106" i="3"/>
  <c r="CB49" i="3"/>
  <c r="CB43" i="3"/>
  <c r="CB17" i="3"/>
  <c r="CB652" i="3"/>
  <c r="CB606" i="3"/>
  <c r="CB591" i="3"/>
  <c r="CB567" i="3"/>
  <c r="CB564" i="3"/>
  <c r="CB561" i="3"/>
  <c r="CB520" i="3"/>
  <c r="CB500" i="3"/>
  <c r="CB497" i="3"/>
  <c r="CB462" i="3"/>
  <c r="CB419" i="3"/>
  <c r="CB318" i="3"/>
  <c r="CB287" i="3"/>
  <c r="CB252" i="3"/>
  <c r="CB29" i="3"/>
  <c r="CB23" i="3"/>
  <c r="CB20" i="3"/>
  <c r="CB658" i="3"/>
  <c r="CB655" i="3"/>
  <c r="CB541" i="3"/>
  <c r="CB538" i="3"/>
  <c r="CB535" i="3"/>
  <c r="CB532" i="3"/>
  <c r="CB529" i="3"/>
  <c r="CB526" i="3"/>
  <c r="CB523" i="3"/>
  <c r="CB506" i="3"/>
  <c r="CB503" i="3"/>
  <c r="CB483" i="3"/>
  <c r="CB390" i="3"/>
  <c r="CB387" i="3"/>
  <c r="CB384" i="3"/>
  <c r="CB375" i="3"/>
  <c r="CB372" i="3"/>
  <c r="CB369" i="3"/>
  <c r="CB366" i="3"/>
  <c r="CB352" i="3"/>
  <c r="CB346" i="3"/>
  <c r="CB296" i="3"/>
  <c r="CB293" i="3"/>
  <c r="CB215" i="3"/>
  <c r="CB212" i="3"/>
  <c r="CB209" i="3"/>
  <c r="CB203" i="3"/>
  <c r="CB197" i="3"/>
  <c r="CB191" i="3"/>
  <c r="CB165" i="3"/>
  <c r="CB162" i="3"/>
  <c r="CB156" i="3"/>
  <c r="CB150" i="3"/>
  <c r="CB89" i="3"/>
  <c r="CB32" i="3"/>
  <c r="H215" i="1" s="1"/>
  <c r="H223" i="1" s="1"/>
  <c r="BV263" i="3" s="1"/>
  <c r="CB486" i="3"/>
  <c r="CB398" i="3"/>
  <c r="CB324" i="3"/>
  <c r="CB321" i="3"/>
  <c r="CB273" i="3"/>
  <c r="CB229" i="3"/>
  <c r="CB133" i="3"/>
  <c r="CB130" i="3"/>
  <c r="CB95" i="3"/>
  <c r="CB58" i="3"/>
  <c r="CB64" i="3"/>
  <c r="CB61" i="3"/>
  <c r="CB47" i="3"/>
  <c r="CB659" i="3"/>
  <c r="CB610" i="3"/>
  <c r="CB539" i="3"/>
  <c r="CB533" i="3"/>
  <c r="CB527" i="3"/>
  <c r="CB524" i="3"/>
  <c r="CB478" i="3"/>
  <c r="CB472" i="3"/>
  <c r="CB379" i="3"/>
  <c r="CB376" i="3"/>
  <c r="CB373" i="3"/>
  <c r="CB367" i="3"/>
  <c r="CB353" i="3"/>
  <c r="CB350" i="3"/>
  <c r="CB347" i="3"/>
  <c r="CB333" i="3"/>
  <c r="CB297" i="3"/>
  <c r="CB294" i="3"/>
  <c r="CB216" i="3"/>
  <c r="CB213" i="3"/>
  <c r="CB210" i="3"/>
  <c r="CB204" i="3"/>
  <c r="CB201" i="3"/>
  <c r="CB198" i="3"/>
  <c r="CB192" i="3"/>
  <c r="CB189" i="3"/>
  <c r="CB180" i="3"/>
  <c r="CB177" i="3"/>
  <c r="CB174" i="3"/>
  <c r="CB166" i="3"/>
  <c r="CB163" i="3"/>
  <c r="CB160" i="3"/>
  <c r="CB157" i="3"/>
  <c r="CB148" i="3"/>
  <c r="CB90" i="3"/>
  <c r="CB36" i="3"/>
  <c r="BS254" i="3"/>
  <c r="BS86" i="3"/>
  <c r="BS242" i="3"/>
  <c r="BS62" i="3"/>
  <c r="AI241" i="3"/>
  <c r="BS543" i="3"/>
  <c r="AI292" i="3"/>
  <c r="AI184" i="3"/>
  <c r="AI156" i="3"/>
  <c r="BS14" i="3"/>
  <c r="BS290" i="3"/>
  <c r="BS26" i="3"/>
  <c r="BL726" i="3" s="1"/>
  <c r="BS218" i="3"/>
  <c r="AI193" i="3"/>
  <c r="BS398" i="3"/>
  <c r="AI302" i="3"/>
  <c r="AI287" i="3"/>
  <c r="AI246" i="3"/>
  <c r="AI204" i="3"/>
  <c r="AI180" i="3"/>
  <c r="BS492" i="3"/>
  <c r="BS431" i="3"/>
  <c r="BS414" i="3"/>
  <c r="BS411" i="3"/>
  <c r="BS404" i="3"/>
  <c r="BS338" i="3"/>
  <c r="BS316" i="3"/>
  <c r="BS313" i="3"/>
  <c r="BS310" i="3"/>
  <c r="BS302" i="3"/>
  <c r="BS276" i="3"/>
  <c r="BS50" i="3"/>
  <c r="BS679" i="3"/>
  <c r="BS639" i="3"/>
  <c r="BS604" i="3"/>
  <c r="BS592" i="3"/>
  <c r="BS589" i="3"/>
  <c r="BS562" i="3"/>
  <c r="BS266" i="3"/>
  <c r="AI285" i="3"/>
  <c r="AI190" i="3"/>
  <c r="AI162" i="3"/>
  <c r="BS724" i="3"/>
  <c r="BS659" i="3"/>
  <c r="BS148" i="3"/>
  <c r="BS90" i="3"/>
  <c r="BS36" i="3"/>
  <c r="BS520" i="3"/>
  <c r="BS514" i="3"/>
  <c r="BS500" i="3"/>
  <c r="BS497" i="3"/>
  <c r="BS462" i="3"/>
  <c r="BS419" i="3"/>
  <c r="BS318" i="3"/>
  <c r="BS287" i="3"/>
  <c r="BS284" i="3"/>
  <c r="BS255" i="3"/>
  <c r="BS252" i="3"/>
  <c r="BS29" i="3"/>
  <c r="BS23" i="3"/>
  <c r="BS20" i="3"/>
  <c r="BS541" i="3"/>
  <c r="BS538" i="3"/>
  <c r="BS535" i="3"/>
  <c r="BS532" i="3"/>
  <c r="BS529" i="3"/>
  <c r="BS526" i="3"/>
  <c r="BS523" i="3"/>
  <c r="BS506" i="3"/>
  <c r="BS503" i="3"/>
  <c r="BS483" i="3"/>
  <c r="BS471" i="3"/>
  <c r="BS390" i="3"/>
  <c r="BS387" i="3"/>
  <c r="BS384" i="3"/>
  <c r="BS375" i="3"/>
  <c r="BS372" i="3"/>
  <c r="BS369" i="3"/>
  <c r="BS366" i="3"/>
  <c r="BS352" i="3"/>
  <c r="BS346" i="3"/>
  <c r="BS296" i="3"/>
  <c r="BS293" i="3"/>
  <c r="BS209" i="3"/>
  <c r="BS203" i="3"/>
  <c r="BS191" i="3"/>
  <c r="BS165" i="3"/>
  <c r="BS162" i="3"/>
  <c r="BS159" i="3"/>
  <c r="BS156" i="3"/>
  <c r="BS150" i="3"/>
  <c r="BS147" i="3"/>
  <c r="BS89" i="3"/>
  <c r="BS630" i="3"/>
  <c r="BS627" i="3"/>
  <c r="BS618" i="3"/>
  <c r="BS615" i="3"/>
  <c r="BS556" i="3"/>
  <c r="BS553" i="3"/>
  <c r="BS550" i="3"/>
  <c r="BS486" i="3"/>
  <c r="BS324" i="3"/>
  <c r="BS321" i="3"/>
  <c r="BS273" i="3"/>
  <c r="BS229" i="3"/>
  <c r="BS133" i="3"/>
  <c r="BS130" i="3"/>
  <c r="BS95" i="3"/>
  <c r="BS72" i="3"/>
  <c r="BS58" i="3"/>
  <c r="BS250" i="3"/>
  <c r="BS244" i="3"/>
  <c r="BS241" i="3"/>
  <c r="BS238" i="3"/>
  <c r="BS142" i="3"/>
  <c r="BS139" i="3"/>
  <c r="BS119" i="3"/>
  <c r="BS113" i="3"/>
  <c r="BS81" i="3"/>
  <c r="BS78" i="3"/>
  <c r="BS64" i="3"/>
  <c r="BS61" i="3"/>
  <c r="BS47" i="3"/>
  <c r="BS15" i="3"/>
  <c r="BS3" i="3"/>
  <c r="BS665" i="3"/>
  <c r="BS610" i="3"/>
  <c r="BS518" i="3"/>
  <c r="BS460" i="3"/>
  <c r="BS454" i="3"/>
  <c r="BS451" i="3"/>
  <c r="BS288" i="3"/>
  <c r="BS285" i="3"/>
  <c r="BS282" i="3"/>
  <c r="BS279" i="3"/>
  <c r="BS253" i="3"/>
  <c r="BS27" i="3"/>
  <c r="BS24" i="3"/>
  <c r="BS613" i="3"/>
  <c r="BS545" i="3"/>
  <c r="BS539" i="3"/>
  <c r="BS533" i="3"/>
  <c r="BS527" i="3"/>
  <c r="BS524" i="3"/>
  <c r="BS504" i="3"/>
  <c r="BS478" i="3"/>
  <c r="BS475" i="3"/>
  <c r="BS472" i="3"/>
  <c r="BS391" i="3"/>
  <c r="BS379" i="3"/>
  <c r="BS376" i="3"/>
  <c r="BS373" i="3"/>
  <c r="BS367" i="3"/>
  <c r="BS353" i="3"/>
  <c r="BS350" i="3"/>
  <c r="BS347" i="3"/>
  <c r="BS344" i="3"/>
  <c r="BS333" i="3"/>
  <c r="BS297" i="3"/>
  <c r="BS294" i="3"/>
  <c r="BS216" i="3"/>
  <c r="BS210" i="3"/>
  <c r="BS207" i="3"/>
  <c r="BS204" i="3"/>
  <c r="BS201" i="3"/>
  <c r="BS198" i="3"/>
  <c r="BS192" i="3"/>
  <c r="BS189" i="3"/>
  <c r="BS180" i="3"/>
  <c r="BS177" i="3"/>
  <c r="BS174" i="3"/>
  <c r="BS166" i="3"/>
  <c r="BS163" i="3"/>
  <c r="BS160" i="3"/>
  <c r="BS157" i="3"/>
  <c r="AI311" i="3"/>
  <c r="BS634" i="3"/>
  <c r="BS631" i="3"/>
  <c r="BS628" i="3"/>
  <c r="BS619" i="3"/>
  <c r="BS616" i="3"/>
  <c r="BS490" i="3"/>
  <c r="BS328" i="3"/>
  <c r="BS259" i="3"/>
  <c r="BS236" i="3"/>
  <c r="BS227" i="3"/>
  <c r="BS131" i="3"/>
  <c r="BS128" i="3"/>
  <c r="BS125" i="3"/>
  <c r="BS96" i="3"/>
  <c r="BS73" i="3"/>
  <c r="BS70" i="3"/>
  <c r="BS59" i="3"/>
  <c r="BS643" i="3"/>
  <c r="BS605" i="3"/>
  <c r="BS602" i="3"/>
  <c r="BS584" i="3"/>
  <c r="BS569" i="3"/>
  <c r="BS566" i="3"/>
  <c r="BS563" i="3"/>
  <c r="BS560" i="3"/>
  <c r="BS438" i="3"/>
  <c r="BS432" i="3"/>
  <c r="BS429" i="3"/>
  <c r="BS426" i="3"/>
  <c r="BS415" i="3"/>
  <c r="BS311" i="3"/>
  <c r="BS303" i="3"/>
  <c r="BS300" i="3"/>
  <c r="BS245" i="3"/>
  <c r="BS143" i="3"/>
  <c r="BS140" i="3"/>
  <c r="BS137" i="3"/>
  <c r="BS120" i="3"/>
  <c r="BS117" i="3"/>
  <c r="BS114" i="3"/>
  <c r="BS111" i="3"/>
  <c r="BS108" i="3"/>
  <c r="BS105" i="3"/>
  <c r="BS102" i="3"/>
  <c r="BS82" i="3"/>
  <c r="BS79" i="3"/>
  <c r="BS65" i="3"/>
  <c r="BS42" i="3"/>
  <c r="BS16" i="3"/>
  <c r="BS13" i="3"/>
  <c r="BS10" i="3"/>
  <c r="BS7" i="3"/>
  <c r="BS611" i="3"/>
  <c r="BS608" i="3"/>
  <c r="BS519" i="3"/>
  <c r="BS461" i="3"/>
  <c r="BS458" i="3"/>
  <c r="BS452" i="3"/>
  <c r="BS331" i="3"/>
  <c r="BS306" i="3"/>
  <c r="BS289" i="3"/>
  <c r="BS286" i="3"/>
  <c r="BS283" i="3"/>
  <c r="BS280" i="3"/>
  <c r="BS28" i="3"/>
  <c r="BS25" i="3"/>
  <c r="BS22" i="3"/>
  <c r="BS19" i="3"/>
  <c r="BS540" i="3"/>
  <c r="BS534" i="3"/>
  <c r="BS528" i="3"/>
  <c r="BS522" i="3"/>
  <c r="BS505" i="3"/>
  <c r="BS482" i="3"/>
  <c r="BS470" i="3"/>
  <c r="BS389" i="3"/>
  <c r="BS380" i="3"/>
  <c r="BS371" i="3"/>
  <c r="BS368" i="3"/>
  <c r="BS365" i="3"/>
  <c r="BS354" i="3"/>
  <c r="BS345" i="3"/>
  <c r="BS334" i="3"/>
  <c r="BS295" i="3"/>
  <c r="BS292" i="3"/>
  <c r="G217" i="1"/>
  <c r="BS208" i="3"/>
  <c r="BS202" i="3"/>
  <c r="BS199" i="3"/>
  <c r="BS196" i="3"/>
  <c r="BS193" i="3"/>
  <c r="BS190" i="3"/>
  <c r="BS187" i="3"/>
  <c r="BS184" i="3"/>
  <c r="BS178" i="3"/>
  <c r="BS167" i="3"/>
  <c r="BS155" i="3"/>
  <c r="BS152" i="3"/>
  <c r="BS149" i="3"/>
  <c r="BS37" i="3"/>
  <c r="BS34" i="3"/>
  <c r="BS31" i="3"/>
  <c r="BS684" i="3"/>
  <c r="BS652" i="3"/>
  <c r="BS632" i="3"/>
  <c r="BS629" i="3"/>
  <c r="BS626" i="3"/>
  <c r="BS555" i="3"/>
  <c r="BS552" i="3"/>
  <c r="BS424" i="3"/>
  <c r="BS400" i="3"/>
  <c r="BS357" i="3"/>
  <c r="BS323" i="3"/>
  <c r="BS234" i="3"/>
  <c r="BS228" i="3"/>
  <c r="BS132" i="3"/>
  <c r="BS126" i="3"/>
  <c r="BS94" i="3"/>
  <c r="BS71" i="3"/>
  <c r="BS57" i="3"/>
  <c r="BS658" i="3"/>
  <c r="BS655" i="3"/>
  <c r="BS606" i="3"/>
  <c r="BS591" i="3"/>
  <c r="BS567" i="3"/>
  <c r="BS564" i="3"/>
  <c r="BS561" i="3"/>
  <c r="BS511" i="3"/>
  <c r="BS436" i="3"/>
  <c r="BS433" i="3"/>
  <c r="BS430" i="3"/>
  <c r="BS427" i="3"/>
  <c r="BS410" i="3"/>
  <c r="BS406" i="3"/>
  <c r="BS337" i="3"/>
  <c r="BK726" i="3" s="1"/>
  <c r="BS315" i="3"/>
  <c r="BS312" i="3"/>
  <c r="BS304" i="3"/>
  <c r="BS301" i="3"/>
  <c r="BS246" i="3"/>
  <c r="BS243" i="3"/>
  <c r="BS144" i="3"/>
  <c r="BS118" i="3"/>
  <c r="BS115" i="3"/>
  <c r="BS112" i="3"/>
  <c r="BS109" i="3"/>
  <c r="BS106" i="3"/>
  <c r="BS80" i="3"/>
  <c r="BS49" i="3"/>
  <c r="BS43" i="3"/>
  <c r="BS17" i="3"/>
  <c r="AI297" i="3"/>
  <c r="BJ72" i="3"/>
  <c r="BJ276" i="3"/>
  <c r="AI290" i="3"/>
  <c r="BJ658" i="3"/>
  <c r="BJ655" i="3"/>
  <c r="BJ156" i="3"/>
  <c r="BJ86" i="3"/>
  <c r="BJ324" i="3"/>
  <c r="BJ50" i="3"/>
  <c r="AI280" i="3"/>
  <c r="BJ288" i="3"/>
  <c r="BJ24" i="3"/>
  <c r="AI310" i="3"/>
  <c r="AI279" i="3"/>
  <c r="AI250" i="3"/>
  <c r="AI238" i="3"/>
  <c r="AI208" i="3"/>
  <c r="AI196" i="3"/>
  <c r="BJ216" i="3"/>
  <c r="BJ204" i="3"/>
  <c r="BJ192" i="3"/>
  <c r="BJ180" i="3"/>
  <c r="BJ36" i="3"/>
  <c r="AI306" i="3"/>
  <c r="AI155" i="3"/>
  <c r="AI128" i="3"/>
  <c r="BJ328" i="3"/>
  <c r="BJ96" i="3"/>
  <c r="AI304" i="3"/>
  <c r="AI276" i="3"/>
  <c r="AI166" i="3"/>
  <c r="BJ438" i="3"/>
  <c r="BJ432" i="3"/>
  <c r="BJ429" i="3"/>
  <c r="BJ426" i="3"/>
  <c r="BJ415" i="3"/>
  <c r="BJ311" i="3"/>
  <c r="BJ303" i="3"/>
  <c r="BJ300" i="3"/>
  <c r="BJ245" i="3"/>
  <c r="BJ242" i="3"/>
  <c r="BJ143" i="3"/>
  <c r="BJ140" i="3"/>
  <c r="BJ137" i="3"/>
  <c r="BJ120" i="3"/>
  <c r="BJ117" i="3"/>
  <c r="BJ114" i="3"/>
  <c r="BJ111" i="3"/>
  <c r="BJ108" i="3"/>
  <c r="BJ105" i="3"/>
  <c r="BJ102" i="3"/>
  <c r="BJ82" i="3"/>
  <c r="BJ79" i="3"/>
  <c r="BJ65" i="3"/>
  <c r="BJ62" i="3"/>
  <c r="BJ461" i="3"/>
  <c r="BJ458" i="3"/>
  <c r="BJ452" i="3"/>
  <c r="BJ543" i="3"/>
  <c r="BJ540" i="3"/>
  <c r="BJ534" i="3"/>
  <c r="BJ528" i="3"/>
  <c r="BJ522" i="3"/>
  <c r="BJ505" i="3"/>
  <c r="BJ482" i="3"/>
  <c r="BJ470" i="3"/>
  <c r="AI215" i="3"/>
  <c r="AI137" i="3"/>
  <c r="BJ228" i="3"/>
  <c r="BJ132" i="3"/>
  <c r="BJ74" i="3"/>
  <c r="BJ632" i="3"/>
  <c r="BJ629" i="3"/>
  <c r="BJ626" i="3"/>
  <c r="BJ555" i="3"/>
  <c r="BJ552" i="3"/>
  <c r="BJ312" i="3"/>
  <c r="BJ144" i="3"/>
  <c r="AI315" i="3"/>
  <c r="AI243" i="3"/>
  <c r="AI201" i="3"/>
  <c r="AI189" i="3"/>
  <c r="AI177" i="3"/>
  <c r="AI119" i="3"/>
  <c r="BJ684" i="3"/>
  <c r="BJ652" i="3"/>
  <c r="BJ252" i="3"/>
  <c r="BJ29" i="3"/>
  <c r="BJ26" i="3"/>
  <c r="BC726" i="3" s="1"/>
  <c r="BJ23" i="3"/>
  <c r="BJ724" i="3"/>
  <c r="BJ659" i="3"/>
  <c r="BJ639" i="3"/>
  <c r="BJ630" i="3"/>
  <c r="BJ627" i="3"/>
  <c r="BJ618" i="3"/>
  <c r="BJ615" i="3"/>
  <c r="BJ556" i="3"/>
  <c r="BJ553" i="3"/>
  <c r="BJ550" i="3"/>
  <c r="BJ506" i="3"/>
  <c r="BJ503" i="3"/>
  <c r="BJ483" i="3"/>
  <c r="BJ471" i="3"/>
  <c r="BJ419" i="3"/>
  <c r="BJ337" i="3"/>
  <c r="BB726" i="3" s="1"/>
  <c r="BJ315" i="3"/>
  <c r="BJ304" i="3"/>
  <c r="BJ301" i="3"/>
  <c r="BJ246" i="3"/>
  <c r="BJ243" i="3"/>
  <c r="BJ118" i="3"/>
  <c r="BJ115" i="3"/>
  <c r="BJ112" i="3"/>
  <c r="BJ109" i="3"/>
  <c r="BJ106" i="3"/>
  <c r="BJ80" i="3"/>
  <c r="BJ49" i="3"/>
  <c r="BJ43" i="3"/>
  <c r="BJ17" i="3"/>
  <c r="BJ14" i="3"/>
  <c r="BJ665" i="3"/>
  <c r="BJ604" i="3"/>
  <c r="BJ592" i="3"/>
  <c r="BJ589" i="3"/>
  <c r="BJ562" i="3"/>
  <c r="BJ486" i="3"/>
  <c r="BJ318" i="3"/>
  <c r="BJ290" i="3"/>
  <c r="BJ287" i="3"/>
  <c r="BJ284" i="3"/>
  <c r="BJ255" i="3"/>
  <c r="AI236" i="3"/>
  <c r="AI207" i="3"/>
  <c r="BJ20" i="3"/>
  <c r="BJ610" i="3"/>
  <c r="BJ518" i="3"/>
  <c r="BJ492" i="3"/>
  <c r="BJ398" i="3"/>
  <c r="BJ390" i="3"/>
  <c r="BJ387" i="3"/>
  <c r="BJ384" i="3"/>
  <c r="BJ375" i="3"/>
  <c r="BJ372" i="3"/>
  <c r="BJ369" i="3"/>
  <c r="BJ366" i="3"/>
  <c r="BJ352" i="3"/>
  <c r="BJ346" i="3"/>
  <c r="BJ296" i="3"/>
  <c r="BJ293" i="3"/>
  <c r="BJ218" i="3"/>
  <c r="BJ215" i="3"/>
  <c r="BJ212" i="3"/>
  <c r="BJ209" i="3"/>
  <c r="BJ203" i="3"/>
  <c r="BJ197" i="3"/>
  <c r="BJ191" i="3"/>
  <c r="BJ165" i="3"/>
  <c r="BJ162" i="3"/>
  <c r="BJ159" i="3"/>
  <c r="BJ150" i="3"/>
  <c r="BJ147" i="3"/>
  <c r="BJ89" i="3"/>
  <c r="BJ32" i="3"/>
  <c r="F215" i="1" s="1"/>
  <c r="F223" i="1" s="1"/>
  <c r="BD263" i="3" s="1"/>
  <c r="BJ613" i="3"/>
  <c r="BJ539" i="3"/>
  <c r="BJ533" i="3"/>
  <c r="BJ527" i="3"/>
  <c r="BJ524" i="3"/>
  <c r="BJ501" i="3"/>
  <c r="BJ460" i="3"/>
  <c r="BJ454" i="3"/>
  <c r="BJ451" i="3"/>
  <c r="BJ448" i="3"/>
  <c r="BJ431" i="3"/>
  <c r="BJ414" i="3"/>
  <c r="BJ411" i="3"/>
  <c r="BJ404" i="3"/>
  <c r="BJ321" i="3"/>
  <c r="BJ273" i="3"/>
  <c r="BJ229" i="3"/>
  <c r="BJ133" i="3"/>
  <c r="BJ130" i="3"/>
  <c r="BJ95" i="3"/>
  <c r="BJ58" i="3"/>
  <c r="AI165" i="3"/>
  <c r="AI139" i="3"/>
  <c r="BJ643" i="3"/>
  <c r="BJ634" i="3"/>
  <c r="BJ631" i="3"/>
  <c r="BJ628" i="3"/>
  <c r="BJ619" i="3"/>
  <c r="BJ616" i="3"/>
  <c r="BJ545" i="3"/>
  <c r="BJ504" i="3"/>
  <c r="BJ478" i="3"/>
  <c r="BJ475" i="3"/>
  <c r="BJ472" i="3"/>
  <c r="BJ338" i="3"/>
  <c r="BJ316" i="3"/>
  <c r="BJ313" i="3"/>
  <c r="BJ310" i="3"/>
  <c r="BJ302" i="3"/>
  <c r="BJ250" i="3"/>
  <c r="BJ247" i="3"/>
  <c r="BJ244" i="3"/>
  <c r="BJ241" i="3"/>
  <c r="BJ238" i="3"/>
  <c r="BJ142" i="3"/>
  <c r="BJ139" i="3"/>
  <c r="BJ119" i="3"/>
  <c r="BJ113" i="3"/>
  <c r="BJ81" i="3"/>
  <c r="BJ78" i="3"/>
  <c r="BJ64" i="3"/>
  <c r="BJ61" i="3"/>
  <c r="BJ47" i="3"/>
  <c r="AI273" i="3"/>
  <c r="BJ15" i="3"/>
  <c r="BJ605" i="3"/>
  <c r="BJ602" i="3"/>
  <c r="BJ584" i="3"/>
  <c r="BJ569" i="3"/>
  <c r="BJ566" i="3"/>
  <c r="BJ563" i="3"/>
  <c r="BJ560" i="3"/>
  <c r="BJ490" i="3"/>
  <c r="BJ285" i="3"/>
  <c r="BJ282" i="3"/>
  <c r="BJ279" i="3"/>
  <c r="BJ266" i="3"/>
  <c r="BJ253" i="3"/>
  <c r="BJ27" i="3"/>
  <c r="AI163" i="3"/>
  <c r="BJ611" i="3"/>
  <c r="BJ608" i="3"/>
  <c r="BJ519" i="3"/>
  <c r="BJ391" i="3"/>
  <c r="BJ379" i="3"/>
  <c r="BJ376" i="3"/>
  <c r="BJ373" i="3"/>
  <c r="BJ367" i="3"/>
  <c r="BJ353" i="3"/>
  <c r="BJ350" i="3"/>
  <c r="BJ347" i="3"/>
  <c r="BJ344" i="3"/>
  <c r="BJ333" i="3"/>
  <c r="BJ297" i="3"/>
  <c r="BJ294" i="3"/>
  <c r="BJ213" i="3"/>
  <c r="BJ210" i="3"/>
  <c r="BJ207" i="3"/>
  <c r="BJ201" i="3"/>
  <c r="BJ198" i="3"/>
  <c r="BJ189" i="3"/>
  <c r="BJ177" i="3"/>
  <c r="BJ174" i="3"/>
  <c r="BJ166" i="3"/>
  <c r="BJ163" i="3"/>
  <c r="BJ160" i="3"/>
  <c r="BJ157" i="3"/>
  <c r="BJ148" i="3"/>
  <c r="BJ90" i="3"/>
  <c r="BJ3" i="3"/>
  <c r="BJ259" i="3"/>
  <c r="BJ236" i="3"/>
  <c r="BJ227" i="3"/>
  <c r="BJ131" i="3"/>
  <c r="BJ128" i="3"/>
  <c r="BJ125" i="3"/>
  <c r="BJ73" i="3"/>
  <c r="BJ70" i="3"/>
  <c r="BJ59" i="3"/>
  <c r="AI257" i="3"/>
  <c r="BJ42" i="3"/>
  <c r="AI148" i="3"/>
  <c r="BJ16" i="3"/>
  <c r="BJ13" i="3"/>
  <c r="BJ10" i="3"/>
  <c r="BJ7" i="3"/>
  <c r="BJ606" i="3"/>
  <c r="BJ591" i="3"/>
  <c r="BJ567" i="3"/>
  <c r="BJ564" i="3"/>
  <c r="BJ561" i="3"/>
  <c r="BJ511" i="3"/>
  <c r="BJ342" i="3"/>
  <c r="BJ331" i="3"/>
  <c r="BJ306" i="3"/>
  <c r="BJ289" i="3"/>
  <c r="BJ286" i="3"/>
  <c r="BJ283" i="3"/>
  <c r="BJ280" i="3"/>
  <c r="BJ254" i="3"/>
  <c r="BJ28" i="3"/>
  <c r="BJ25" i="3"/>
  <c r="AI347" i="3"/>
  <c r="AI295" i="3"/>
  <c r="AI282" i="3"/>
  <c r="AI254" i="3"/>
  <c r="AI228" i="3"/>
  <c r="AI199" i="3"/>
  <c r="AI187" i="3"/>
  <c r="AI159" i="3"/>
  <c r="AI147" i="3"/>
  <c r="AB713" i="3" s="1"/>
  <c r="AI132" i="3"/>
  <c r="AI105" i="3"/>
  <c r="BJ22" i="3"/>
  <c r="BJ19" i="3"/>
  <c r="BJ520" i="3"/>
  <c r="BJ514" i="3"/>
  <c r="BJ424" i="3"/>
  <c r="BJ400" i="3"/>
  <c r="BJ389" i="3"/>
  <c r="BJ380" i="3"/>
  <c r="BJ371" i="3"/>
  <c r="BJ368" i="3"/>
  <c r="BJ365" i="3"/>
  <c r="BJ354" i="3"/>
  <c r="BJ345" i="3"/>
  <c r="BJ334" i="3"/>
  <c r="BJ295" i="3"/>
  <c r="BJ292" i="3"/>
  <c r="BJ257" i="3"/>
  <c r="F217" i="1" s="1"/>
  <c r="BJ214" i="3"/>
  <c r="BJ208" i="3"/>
  <c r="BJ202" i="3"/>
  <c r="BJ199" i="3"/>
  <c r="BJ196" i="3"/>
  <c r="BJ193" i="3"/>
  <c r="BJ190" i="3"/>
  <c r="BJ187" i="3"/>
  <c r="BJ184" i="3"/>
  <c r="BJ178" i="3"/>
  <c r="BJ167" i="3"/>
  <c r="BJ155" i="3"/>
  <c r="BJ152" i="3"/>
  <c r="BJ149" i="3"/>
  <c r="BJ37" i="3"/>
  <c r="BJ34" i="3"/>
  <c r="BJ31" i="3"/>
  <c r="AI294" i="3"/>
  <c r="AI198" i="3"/>
  <c r="AI174" i="3"/>
  <c r="BJ679" i="3"/>
  <c r="BJ541" i="3"/>
  <c r="BJ538" i="3"/>
  <c r="BJ535" i="3"/>
  <c r="BJ532" i="3"/>
  <c r="BJ529" i="3"/>
  <c r="BJ526" i="3"/>
  <c r="BJ523" i="3"/>
  <c r="BJ500" i="3"/>
  <c r="BJ497" i="3"/>
  <c r="BJ462" i="3"/>
  <c r="BJ436" i="3"/>
  <c r="BJ433" i="3"/>
  <c r="BJ430" i="3"/>
  <c r="BJ427" i="3"/>
  <c r="BJ410" i="3"/>
  <c r="BJ406" i="3"/>
  <c r="BJ357" i="3"/>
  <c r="BJ323" i="3"/>
  <c r="BJ234" i="3"/>
  <c r="BJ126" i="3"/>
  <c r="BJ94" i="3"/>
  <c r="BJ71" i="3"/>
  <c r="BJ57" i="3"/>
  <c r="AI372" i="3"/>
  <c r="AI451" i="3"/>
  <c r="AI333" i="3"/>
  <c r="BA505" i="3"/>
  <c r="BA482" i="3"/>
  <c r="BA49" i="3"/>
  <c r="BA14" i="3"/>
  <c r="AI523" i="3"/>
  <c r="AI506" i="3"/>
  <c r="AI366" i="3"/>
  <c r="BA605" i="3"/>
  <c r="BA602" i="3"/>
  <c r="BA584" i="3"/>
  <c r="BA569" i="3"/>
  <c r="BA566" i="3"/>
  <c r="BA563" i="3"/>
  <c r="BA560" i="3"/>
  <c r="BA25" i="3"/>
  <c r="AI375" i="3"/>
  <c r="BA632" i="3"/>
  <c r="BA629" i="3"/>
  <c r="BA626" i="3"/>
  <c r="AI472" i="3"/>
  <c r="AI454" i="3"/>
  <c r="AI406" i="3"/>
  <c r="BA652" i="3"/>
  <c r="BA26" i="3"/>
  <c r="AT726" i="3" s="1"/>
  <c r="AI486" i="3"/>
  <c r="AI404" i="3"/>
  <c r="AI373" i="3"/>
  <c r="BA658" i="3"/>
  <c r="BA655" i="3"/>
  <c r="BA86" i="3"/>
  <c r="AI452" i="3"/>
  <c r="AI419" i="3"/>
  <c r="AI357" i="3"/>
  <c r="BA229" i="3"/>
  <c r="BA133" i="3"/>
  <c r="BA130" i="3"/>
  <c r="BA95" i="3"/>
  <c r="BA58" i="3"/>
  <c r="AI342" i="3"/>
  <c r="AI324" i="3"/>
  <c r="BA316" i="3"/>
  <c r="BA310" i="3"/>
  <c r="BA302" i="3"/>
  <c r="BA276" i="3"/>
  <c r="BA61" i="3"/>
  <c r="BA50" i="3"/>
  <c r="AI353" i="3"/>
  <c r="AI380" i="3"/>
  <c r="AI368" i="3"/>
  <c r="AI338" i="3"/>
  <c r="BA73" i="3"/>
  <c r="AI460" i="3"/>
  <c r="AI430" i="3"/>
  <c r="AI318" i="3"/>
  <c r="AB663" i="3" s="1"/>
  <c r="BA62" i="3"/>
  <c r="BA13" i="3"/>
  <c r="AI535" i="3"/>
  <c r="AI429" i="3"/>
  <c r="AI350" i="3"/>
  <c r="AI334" i="3"/>
  <c r="AI316" i="3"/>
  <c r="AI300" i="3"/>
  <c r="AI259" i="3"/>
  <c r="AA440" i="3" s="1"/>
  <c r="AI440" i="3" s="1"/>
  <c r="AI244" i="3"/>
  <c r="AA709" i="3" s="1"/>
  <c r="AI202" i="3"/>
  <c r="AI178" i="3"/>
  <c r="AI150" i="3"/>
  <c r="AI120" i="3"/>
  <c r="AI365" i="3"/>
  <c r="AI533" i="3"/>
  <c r="AI427" i="3"/>
  <c r="AI296" i="3"/>
  <c r="AI283" i="3"/>
  <c r="AI242" i="3"/>
  <c r="AI229" i="3"/>
  <c r="AA420" i="3" s="1"/>
  <c r="AI387" i="3"/>
  <c r="AI346" i="3"/>
  <c r="AA688" i="3" s="1"/>
  <c r="AI688" i="3" s="1"/>
  <c r="AI312" i="3"/>
  <c r="AI227" i="3"/>
  <c r="AI210" i="3"/>
  <c r="AI500" i="3"/>
  <c r="AI436" i="3"/>
  <c r="AI345" i="3"/>
  <c r="AI323" i="3"/>
  <c r="AI289" i="3"/>
  <c r="AI303" i="3"/>
  <c r="AI247" i="3"/>
  <c r="AI234" i="3"/>
  <c r="AI431" i="3"/>
  <c r="AI414" i="3"/>
  <c r="AI398" i="3"/>
  <c r="AI352" i="3"/>
  <c r="AI321" i="3"/>
  <c r="AI216" i="3"/>
  <c r="AI192" i="3"/>
  <c r="AI152" i="3"/>
  <c r="AI125" i="3"/>
  <c r="AI379" i="3"/>
  <c r="AI367" i="3"/>
  <c r="AI337" i="3"/>
  <c r="AA726" i="3" s="1"/>
  <c r="AI301" i="3"/>
  <c r="AI286" i="3"/>
  <c r="AI266" i="3"/>
  <c r="AI245" i="3"/>
  <c r="AI203" i="3"/>
  <c r="AI191" i="3"/>
  <c r="BA555" i="3"/>
  <c r="BA552" i="3"/>
  <c r="BA424" i="3"/>
  <c r="BA288" i="3"/>
  <c r="BA285" i="3"/>
  <c r="BA282" i="3"/>
  <c r="BA279" i="3"/>
  <c r="BA250" i="3"/>
  <c r="BA244" i="3"/>
  <c r="BA241" i="3"/>
  <c r="BA238" i="3"/>
  <c r="BA142" i="3"/>
  <c r="BA139" i="3"/>
  <c r="BA119" i="3"/>
  <c r="BA81" i="3"/>
  <c r="BA78" i="3"/>
  <c r="BA64" i="3"/>
  <c r="BA47" i="3"/>
  <c r="BA15" i="3"/>
  <c r="BA606" i="3"/>
  <c r="BA591" i="3"/>
  <c r="BA582" i="3"/>
  <c r="BA567" i="3"/>
  <c r="BA564" i="3"/>
  <c r="BA561" i="3"/>
  <c r="BA511" i="3"/>
  <c r="BA436" i="3"/>
  <c r="BA433" i="3"/>
  <c r="BA430" i="3"/>
  <c r="BA427" i="3"/>
  <c r="BA400" i="3"/>
  <c r="BA389" i="3"/>
  <c r="BA371" i="3"/>
  <c r="BA368" i="3"/>
  <c r="BA365" i="3"/>
  <c r="BA342" i="3"/>
  <c r="BA331" i="3"/>
  <c r="BA297" i="3"/>
  <c r="BA294" i="3"/>
  <c r="BA266" i="3"/>
  <c r="BA253" i="3"/>
  <c r="BA27" i="3"/>
  <c r="BA24" i="3"/>
  <c r="BA724" i="3"/>
  <c r="BA679" i="3"/>
  <c r="BA541" i="3"/>
  <c r="BA538" i="3"/>
  <c r="BA535" i="3"/>
  <c r="BA532" i="3"/>
  <c r="BA529" i="3"/>
  <c r="BA526" i="3"/>
  <c r="BA523" i="3"/>
  <c r="BA520" i="3"/>
  <c r="BA500" i="3"/>
  <c r="BA497" i="3"/>
  <c r="BA462" i="3"/>
  <c r="BA410" i="3"/>
  <c r="BA406" i="3"/>
  <c r="BA354" i="3"/>
  <c r="BA345" i="3"/>
  <c r="BA334" i="3"/>
  <c r="BA216" i="3"/>
  <c r="BA210" i="3"/>
  <c r="BA207" i="3"/>
  <c r="BA204" i="3"/>
  <c r="BA201" i="3"/>
  <c r="BA198" i="3"/>
  <c r="BA192" i="3"/>
  <c r="BA189" i="3"/>
  <c r="BA180" i="3"/>
  <c r="BA177" i="3"/>
  <c r="BA174" i="3"/>
  <c r="BA166" i="3"/>
  <c r="BA163" i="3"/>
  <c r="BA160" i="3"/>
  <c r="BA157" i="3"/>
  <c r="BA148" i="3"/>
  <c r="BA90" i="3"/>
  <c r="BA36" i="3"/>
  <c r="BA506" i="3"/>
  <c r="BA503" i="3"/>
  <c r="BA483" i="3"/>
  <c r="BA419" i="3"/>
  <c r="BA357" i="3"/>
  <c r="BA311" i="3"/>
  <c r="BA303" i="3"/>
  <c r="BA300" i="3"/>
  <c r="BA259" i="3"/>
  <c r="BA236" i="3"/>
  <c r="BA227" i="3"/>
  <c r="BA131" i="3"/>
  <c r="BA128" i="3"/>
  <c r="BA125" i="3"/>
  <c r="BA96" i="3"/>
  <c r="BA70" i="3"/>
  <c r="BA59" i="3"/>
  <c r="BA659" i="3"/>
  <c r="BA639" i="3"/>
  <c r="BA630" i="3"/>
  <c r="BA627" i="3"/>
  <c r="BA618" i="3"/>
  <c r="BA615" i="3"/>
  <c r="BA556" i="3"/>
  <c r="BA553" i="3"/>
  <c r="BA550" i="3"/>
  <c r="BA486" i="3"/>
  <c r="BA337" i="3"/>
  <c r="AS726" i="3" s="1"/>
  <c r="BA323" i="3"/>
  <c r="BA306" i="3"/>
  <c r="BA289" i="3"/>
  <c r="BA286" i="3"/>
  <c r="BA283" i="3"/>
  <c r="BA280" i="3"/>
  <c r="BA245" i="3"/>
  <c r="BA242" i="3"/>
  <c r="BA143" i="3"/>
  <c r="BA140" i="3"/>
  <c r="BA137" i="3"/>
  <c r="BA120" i="3"/>
  <c r="BA117" i="3"/>
  <c r="BA111" i="3"/>
  <c r="BA108" i="3"/>
  <c r="BA105" i="3"/>
  <c r="BA102" i="3"/>
  <c r="BA82" i="3"/>
  <c r="BA79" i="3"/>
  <c r="BA65" i="3"/>
  <c r="BA42" i="3"/>
  <c r="BA16" i="3"/>
  <c r="BA10" i="3"/>
  <c r="BA7" i="3"/>
  <c r="BA665" i="3"/>
  <c r="BA604" i="3"/>
  <c r="BA592" i="3"/>
  <c r="BA562" i="3"/>
  <c r="BA431" i="3"/>
  <c r="BA398" i="3"/>
  <c r="BA390" i="3"/>
  <c r="BA387" i="3"/>
  <c r="BA384" i="3"/>
  <c r="BA375" i="3"/>
  <c r="BA372" i="3"/>
  <c r="BA369" i="3"/>
  <c r="BA366" i="3"/>
  <c r="BA295" i="3"/>
  <c r="BA292" i="3"/>
  <c r="BA254" i="3"/>
  <c r="BA28" i="3"/>
  <c r="BA22" i="3"/>
  <c r="BA19" i="3"/>
  <c r="BA610" i="3"/>
  <c r="BA539" i="3"/>
  <c r="BA533" i="3"/>
  <c r="BA527" i="3"/>
  <c r="BA524" i="3"/>
  <c r="BA518" i="3"/>
  <c r="BA460" i="3"/>
  <c r="BA454" i="3"/>
  <c r="BA451" i="3"/>
  <c r="BA414" i="3"/>
  <c r="BA411" i="3"/>
  <c r="BA404" i="3"/>
  <c r="BA352" i="3"/>
  <c r="BA346" i="3"/>
  <c r="AS688" i="3" s="1"/>
  <c r="BA688" i="3" s="1"/>
  <c r="BA208" i="3"/>
  <c r="BA202" i="3"/>
  <c r="BA199" i="3"/>
  <c r="BA196" i="3"/>
  <c r="BA193" i="3"/>
  <c r="BA190" i="3"/>
  <c r="BA187" i="3"/>
  <c r="BA184" i="3"/>
  <c r="BA178" i="3"/>
  <c r="BA167" i="3"/>
  <c r="BA155" i="3"/>
  <c r="BA152" i="3"/>
  <c r="BA149" i="3"/>
  <c r="BA34" i="3"/>
  <c r="BA31" i="3"/>
  <c r="BA613" i="3"/>
  <c r="BA545" i="3"/>
  <c r="BA478" i="3"/>
  <c r="BA472" i="3"/>
  <c r="BA318" i="3"/>
  <c r="BA315" i="3"/>
  <c r="BA312" i="3"/>
  <c r="BA304" i="3"/>
  <c r="BA301" i="3"/>
  <c r="BA234" i="3"/>
  <c r="BA228" i="3"/>
  <c r="BA132" i="3"/>
  <c r="BA126" i="3"/>
  <c r="BA94" i="3"/>
  <c r="BA71" i="3"/>
  <c r="BA57" i="3"/>
  <c r="BA643" i="3"/>
  <c r="BA634" i="3"/>
  <c r="BA631" i="3"/>
  <c r="BA628" i="3"/>
  <c r="BA619" i="3"/>
  <c r="BA616" i="3"/>
  <c r="BA490" i="3"/>
  <c r="BA338" i="3"/>
  <c r="BA324" i="3"/>
  <c r="BA321" i="3"/>
  <c r="BA290" i="3"/>
  <c r="BA287" i="3"/>
  <c r="BA246" i="3"/>
  <c r="BA243" i="3"/>
  <c r="BA144" i="3"/>
  <c r="BA112" i="3"/>
  <c r="BA109" i="3"/>
  <c r="BA106" i="3"/>
  <c r="BA43" i="3"/>
  <c r="BA17" i="3"/>
  <c r="BA438" i="3"/>
  <c r="BA432" i="3"/>
  <c r="BA429" i="3"/>
  <c r="BA426" i="3"/>
  <c r="BA379" i="3"/>
  <c r="BA376" i="3"/>
  <c r="BA373" i="3"/>
  <c r="BA367" i="3"/>
  <c r="BA296" i="3"/>
  <c r="BA293" i="3"/>
  <c r="BA255" i="3"/>
  <c r="BA252" i="3"/>
  <c r="BA29" i="3"/>
  <c r="BA23" i="3"/>
  <c r="BA20" i="3"/>
  <c r="AI293" i="3"/>
  <c r="AI252" i="3"/>
  <c r="AI209" i="3"/>
  <c r="AI157" i="3"/>
  <c r="AI143" i="3"/>
  <c r="AI89" i="3"/>
  <c r="AI58" i="3"/>
  <c r="AI43" i="3"/>
  <c r="BA684" i="3"/>
  <c r="BA608" i="3"/>
  <c r="BA543" i="3"/>
  <c r="BA540" i="3"/>
  <c r="BA534" i="3"/>
  <c r="BA528" i="3"/>
  <c r="BA519" i="3"/>
  <c r="BA461" i="3"/>
  <c r="BA458" i="3"/>
  <c r="BA452" i="3"/>
  <c r="BA415" i="3"/>
  <c r="BA353" i="3"/>
  <c r="BA350" i="3"/>
  <c r="BA347" i="3"/>
  <c r="BA333" i="3"/>
  <c r="BA273" i="3"/>
  <c r="BA218" i="3"/>
  <c r="BA209" i="3"/>
  <c r="BA203" i="3"/>
  <c r="BA191" i="3"/>
  <c r="BA165" i="3"/>
  <c r="BA162" i="3"/>
  <c r="BA159" i="3"/>
  <c r="BA156" i="3"/>
  <c r="BA150" i="3"/>
  <c r="BA147" i="3"/>
  <c r="BA89" i="3"/>
  <c r="AI424" i="3"/>
  <c r="AI505" i="3"/>
  <c r="AI503" i="3"/>
  <c r="AI543" i="3"/>
  <c r="AF542" i="3" s="1"/>
  <c r="AI560" i="3"/>
  <c r="AI529" i="3"/>
  <c r="AI483" i="3"/>
  <c r="AB623" i="3" s="1"/>
  <c r="AI623" i="3" s="1"/>
  <c r="AI527" i="3"/>
  <c r="AR142" i="3"/>
  <c r="AR126" i="3"/>
  <c r="AR89" i="3"/>
  <c r="AI497" i="3"/>
  <c r="AI569" i="3"/>
  <c r="AB587" i="3" s="1"/>
  <c r="AI587" i="3" s="1"/>
  <c r="AI526" i="3"/>
  <c r="AI482" i="3"/>
  <c r="AI433" i="3"/>
  <c r="AB455" i="3" s="1"/>
  <c r="AI455" i="3" s="1"/>
  <c r="AI371" i="3"/>
  <c r="AI400" i="3"/>
  <c r="AI354" i="3"/>
  <c r="AI478" i="3"/>
  <c r="AI461" i="3"/>
  <c r="AI448" i="3"/>
  <c r="AB705" i="3" s="1"/>
  <c r="AI415" i="3"/>
  <c r="AC416" i="3" s="1"/>
  <c r="AR610" i="3"/>
  <c r="AI490" i="3"/>
  <c r="AI458" i="3"/>
  <c r="AI519" i="3"/>
  <c r="AI411" i="3"/>
  <c r="AI390" i="3"/>
  <c r="AR152" i="3"/>
  <c r="AR144" i="3"/>
  <c r="AR125" i="3"/>
  <c r="AR120" i="3"/>
  <c r="AR117" i="3"/>
  <c r="AR106" i="3"/>
  <c r="AR59" i="3"/>
  <c r="AR36" i="3"/>
  <c r="AR19" i="3"/>
  <c r="AI426" i="3"/>
  <c r="AI376" i="3"/>
  <c r="AR634" i="3"/>
  <c r="AR631" i="3"/>
  <c r="AR628" i="3"/>
  <c r="AR556" i="3"/>
  <c r="AR478" i="3"/>
  <c r="AR150" i="3"/>
  <c r="AR147" i="3"/>
  <c r="AR139" i="3"/>
  <c r="AR131" i="3"/>
  <c r="AR94" i="3"/>
  <c r="AR81" i="3"/>
  <c r="AR78" i="3"/>
  <c r="AR65" i="3"/>
  <c r="AR34" i="3"/>
  <c r="AR17" i="3"/>
  <c r="AJ68" i="3" s="1"/>
  <c r="AI550" i="3"/>
  <c r="AI534" i="3"/>
  <c r="AR658" i="3"/>
  <c r="AR70" i="3"/>
  <c r="AR57" i="3"/>
  <c r="AR47" i="3"/>
  <c r="AR42" i="3"/>
  <c r="AR37" i="3"/>
  <c r="AR26" i="3"/>
  <c r="AK726" i="3" s="1"/>
  <c r="AR20" i="3"/>
  <c r="AI563" i="3"/>
  <c r="AR196" i="3"/>
  <c r="AR50" i="3"/>
  <c r="AR29" i="3"/>
  <c r="AR23" i="3"/>
  <c r="AJ422" i="3" s="1"/>
  <c r="AR7" i="3"/>
  <c r="AR156" i="3"/>
  <c r="AR137" i="3"/>
  <c r="AR102" i="3"/>
  <c r="AI561" i="3"/>
  <c r="AI518" i="3"/>
  <c r="AI438" i="3"/>
  <c r="AI410" i="3"/>
  <c r="AI389" i="3"/>
  <c r="AE416" i="3" s="1"/>
  <c r="AR535" i="3"/>
  <c r="AR532" i="3"/>
  <c r="AR458" i="3"/>
  <c r="AR202" i="3"/>
  <c r="AR148" i="3"/>
  <c r="AR140" i="3"/>
  <c r="AR132" i="3"/>
  <c r="AR95" i="3"/>
  <c r="AR82" i="3"/>
  <c r="AR79" i="3"/>
  <c r="AR15" i="3"/>
  <c r="AR162" i="3"/>
  <c r="AR143" i="3"/>
  <c r="AR119" i="3"/>
  <c r="AR105" i="3"/>
  <c r="AR90" i="3"/>
  <c r="AR71" i="3"/>
  <c r="AR58" i="3"/>
  <c r="AR43" i="3"/>
  <c r="AR10" i="3"/>
  <c r="AR472" i="3"/>
  <c r="AR242" i="3"/>
  <c r="AR108" i="3"/>
  <c r="AR27" i="3"/>
  <c r="AR24" i="3"/>
  <c r="AI604" i="3"/>
  <c r="AI556" i="3"/>
  <c r="AI528" i="3"/>
  <c r="AR157" i="3"/>
  <c r="AR61" i="3"/>
  <c r="AR149" i="3"/>
  <c r="AR133" i="3"/>
  <c r="AR130" i="3"/>
  <c r="AR111" i="3"/>
  <c r="AR96" i="3"/>
  <c r="AR64" i="3"/>
  <c r="AR16" i="3"/>
  <c r="AR13" i="3"/>
  <c r="AI567" i="3"/>
  <c r="AI511" i="3"/>
  <c r="AI462" i="3"/>
  <c r="AI432" i="3"/>
  <c r="AR246" i="3"/>
  <c r="AR243" i="3"/>
  <c r="AR209" i="3"/>
  <c r="AR109" i="3"/>
  <c r="AR49" i="3"/>
  <c r="AR28" i="3"/>
  <c r="AR25" i="3"/>
  <c r="AR22" i="3"/>
  <c r="AI524" i="3"/>
  <c r="AR155" i="3"/>
  <c r="AR128" i="3"/>
  <c r="AR86" i="3"/>
  <c r="AR62" i="3"/>
  <c r="AR31" i="3"/>
  <c r="AR14" i="3"/>
  <c r="AR724" i="3"/>
  <c r="AR655" i="3"/>
  <c r="AR652" i="3"/>
  <c r="AR553" i="3"/>
  <c r="AR550" i="3"/>
  <c r="AR511" i="3"/>
  <c r="AR604" i="3"/>
  <c r="AR562" i="3"/>
  <c r="AR523" i="3"/>
  <c r="AR520" i="3"/>
  <c r="AR490" i="3"/>
  <c r="AR529" i="3"/>
  <c r="AR526" i="3"/>
  <c r="AR679" i="3"/>
  <c r="AR643" i="3"/>
  <c r="AR613" i="3"/>
  <c r="AR592" i="3"/>
  <c r="AR616" i="3"/>
  <c r="AR619" i="3"/>
  <c r="AR541" i="3"/>
  <c r="AR538" i="3"/>
  <c r="AR505" i="3"/>
  <c r="AR461" i="3"/>
  <c r="AR431" i="3"/>
  <c r="AR665" i="3"/>
  <c r="AR659" i="3"/>
  <c r="AR632" i="3"/>
  <c r="AR629" i="3"/>
  <c r="AR626" i="3"/>
  <c r="AR608" i="3"/>
  <c r="AR605" i="3"/>
  <c r="AR602" i="3"/>
  <c r="AR584" i="3"/>
  <c r="AR569" i="3"/>
  <c r="AR566" i="3"/>
  <c r="AR563" i="3"/>
  <c r="AR560" i="3"/>
  <c r="AR545" i="3"/>
  <c r="AR539" i="3"/>
  <c r="AR533" i="3"/>
  <c r="AR527" i="3"/>
  <c r="AR524" i="3"/>
  <c r="AR518" i="3"/>
  <c r="AR506" i="3"/>
  <c r="AR503" i="3"/>
  <c r="AR500" i="3"/>
  <c r="AR497" i="3"/>
  <c r="AR482" i="3"/>
  <c r="AR684" i="3"/>
  <c r="AR639" i="3"/>
  <c r="AR630" i="3"/>
  <c r="AR627" i="3"/>
  <c r="AR618" i="3"/>
  <c r="AR615" i="3"/>
  <c r="AR606" i="3"/>
  <c r="AR591" i="3"/>
  <c r="AR567" i="3"/>
  <c r="AR564" i="3"/>
  <c r="AR561" i="3"/>
  <c r="AR555" i="3"/>
  <c r="AR552" i="3"/>
  <c r="AR543" i="3"/>
  <c r="AR540" i="3"/>
  <c r="AR534" i="3"/>
  <c r="AR528" i="3"/>
  <c r="AR519" i="3"/>
  <c r="AR504" i="3"/>
  <c r="AR452" i="3"/>
  <c r="AR255" i="3"/>
  <c r="AR252" i="3"/>
  <c r="AR208" i="3"/>
  <c r="AR180" i="3"/>
  <c r="AR177" i="3"/>
  <c r="AR266" i="3"/>
  <c r="AR191" i="3"/>
  <c r="AR167" i="3"/>
  <c r="AR419" i="3"/>
  <c r="AR410" i="3"/>
  <c r="AR406" i="3"/>
  <c r="AR400" i="3"/>
  <c r="AR379" i="3"/>
  <c r="AR376" i="3"/>
  <c r="AR373" i="3"/>
  <c r="AR367" i="3"/>
  <c r="AR352" i="3"/>
  <c r="AR346" i="3"/>
  <c r="AR337" i="3"/>
  <c r="AJ726" i="3" s="1"/>
  <c r="AR334" i="3"/>
  <c r="AR331" i="3"/>
  <c r="AR328" i="3"/>
  <c r="AR316" i="3"/>
  <c r="AR310" i="3"/>
  <c r="AR304" i="3"/>
  <c r="AR301" i="3"/>
  <c r="AR295" i="3"/>
  <c r="AR292" i="3"/>
  <c r="AR289" i="3"/>
  <c r="AR286" i="3"/>
  <c r="AR283" i="3"/>
  <c r="AR280" i="3"/>
  <c r="AR238" i="3"/>
  <c r="AR227" i="3"/>
  <c r="AR250" i="3"/>
  <c r="AR244" i="3"/>
  <c r="AR241" i="3"/>
  <c r="AR203" i="3"/>
  <c r="AR159" i="3"/>
  <c r="AR253" i="3"/>
  <c r="AR178" i="3"/>
  <c r="AR259" i="3"/>
  <c r="AR192" i="3"/>
  <c r="AR189" i="3"/>
  <c r="AR165" i="3"/>
  <c r="AR486" i="3"/>
  <c r="AR483" i="3"/>
  <c r="AR462" i="3"/>
  <c r="AR438" i="3"/>
  <c r="AR432" i="3"/>
  <c r="AR429" i="3"/>
  <c r="AR426" i="3"/>
  <c r="AR414" i="3"/>
  <c r="AR411" i="3"/>
  <c r="AR404" i="3"/>
  <c r="AR398" i="3"/>
  <c r="AR389" i="3"/>
  <c r="AR380" i="3"/>
  <c r="AR371" i="3"/>
  <c r="AR368" i="3"/>
  <c r="AR365" i="3"/>
  <c r="AR353" i="3"/>
  <c r="AR350" i="3"/>
  <c r="AR347" i="3"/>
  <c r="AR338" i="3"/>
  <c r="AR323" i="3"/>
  <c r="AR311" i="3"/>
  <c r="AR302" i="3"/>
  <c r="AR296" i="3"/>
  <c r="AR293" i="3"/>
  <c r="AR290" i="3"/>
  <c r="AR287" i="3"/>
  <c r="AR284" i="3"/>
  <c r="AR236" i="3"/>
  <c r="AR228" i="3"/>
  <c r="AR218" i="3"/>
  <c r="AR198" i="3"/>
  <c r="AR245" i="3"/>
  <c r="AR204" i="3"/>
  <c r="AR201" i="3"/>
  <c r="AR187" i="3"/>
  <c r="AR184" i="3"/>
  <c r="AR160" i="3"/>
  <c r="AR254" i="3"/>
  <c r="AR210" i="3"/>
  <c r="AR207" i="3"/>
  <c r="AR163" i="3"/>
  <c r="AR273" i="3"/>
  <c r="AR257" i="3"/>
  <c r="AR234" i="3"/>
  <c r="AR216" i="3"/>
  <c r="AR193" i="3"/>
  <c r="AR190" i="3"/>
  <c r="AR166" i="3"/>
  <c r="AR460" i="3"/>
  <c r="AR454" i="3"/>
  <c r="AR451" i="3"/>
  <c r="AR436" i="3"/>
  <c r="AR433" i="3"/>
  <c r="AR430" i="3"/>
  <c r="AR427" i="3"/>
  <c r="AR424" i="3"/>
  <c r="AR415" i="3"/>
  <c r="AR390" i="3"/>
  <c r="AR387" i="3"/>
  <c r="AR384" i="3"/>
  <c r="AR375" i="3"/>
  <c r="AR372" i="3"/>
  <c r="AR369" i="3"/>
  <c r="AR366" i="3"/>
  <c r="AR357" i="3"/>
  <c r="AR354" i="3"/>
  <c r="AR345" i="3"/>
  <c r="AR333" i="3"/>
  <c r="AR324" i="3"/>
  <c r="AR321" i="3"/>
  <c r="AR318" i="3"/>
  <c r="AR315" i="3"/>
  <c r="AR312" i="3"/>
  <c r="AR306" i="3"/>
  <c r="AR303" i="3"/>
  <c r="AR300" i="3"/>
  <c r="AR297" i="3"/>
  <c r="AR294" i="3"/>
  <c r="AR285" i="3"/>
  <c r="AR282" i="3"/>
  <c r="AR279" i="3"/>
  <c r="AR276" i="3"/>
  <c r="AR229" i="3"/>
  <c r="AR199" i="3"/>
  <c r="AR174" i="3"/>
  <c r="AR3" i="3"/>
  <c r="AI606" i="3"/>
  <c r="AI584" i="3"/>
  <c r="AI541" i="3"/>
  <c r="AI616" i="3"/>
  <c r="AI684" i="3"/>
  <c r="AI627" i="3"/>
  <c r="AI628" i="3"/>
  <c r="AI615" i="3"/>
  <c r="AI631" i="3"/>
  <c r="AI618" i="3"/>
  <c r="AI630" i="3"/>
  <c r="AI652" i="3"/>
  <c r="AI632" i="3"/>
  <c r="AI613" i="3"/>
  <c r="AI555" i="3"/>
  <c r="AI679" i="3"/>
  <c r="AI564" i="3"/>
  <c r="AI552" i="3"/>
  <c r="AI538" i="3"/>
  <c r="AI634" i="3"/>
  <c r="AI608" i="3"/>
  <c r="AI665" i="3"/>
  <c r="AI619" i="3"/>
  <c r="AI605" i="3"/>
  <c r="AI629" i="3"/>
  <c r="AI602" i="3"/>
  <c r="AI545" i="3"/>
  <c r="AI532" i="3"/>
  <c r="AI520" i="3"/>
  <c r="AI659" i="3"/>
  <c r="AI639" i="3"/>
  <c r="AI626" i="3"/>
  <c r="AI592" i="3"/>
  <c r="AI658" i="3"/>
  <c r="AI591" i="3"/>
  <c r="AI566" i="3"/>
  <c r="AI540" i="3"/>
  <c r="AI655" i="3"/>
  <c r="AI610" i="3"/>
  <c r="AI724" i="3"/>
  <c r="P75" i="3"/>
  <c r="N266" i="3"/>
  <c r="V266" i="3" s="1"/>
  <c r="DD266" i="3" s="1"/>
  <c r="O148" i="3"/>
  <c r="O105" i="3"/>
  <c r="A224" i="1"/>
  <c r="O494" i="3" s="1"/>
  <c r="A223" i="1"/>
  <c r="P263" i="3" s="1"/>
  <c r="P279" i="3"/>
  <c r="V279" i="3" s="1"/>
  <c r="O161" i="3"/>
  <c r="A228" i="1"/>
  <c r="N718" i="3" s="1"/>
  <c r="P175" i="3"/>
  <c r="A229" i="1"/>
  <c r="N723" i="3" s="1"/>
  <c r="O85" i="3"/>
  <c r="O92" i="3"/>
  <c r="O81" i="3"/>
  <c r="O93" i="3"/>
  <c r="O84" i="3"/>
  <c r="A230" i="1"/>
  <c r="N700" i="3" s="1"/>
  <c r="A227" i="1"/>
  <c r="N706" i="3" s="1"/>
  <c r="V724" i="3"/>
  <c r="V610" i="3"/>
  <c r="DD610" i="3" s="1"/>
  <c r="V562" i="3"/>
  <c r="V538" i="3"/>
  <c r="DD538" i="3" s="1"/>
  <c r="V514" i="3"/>
  <c r="V285" i="3"/>
  <c r="DD285" i="3" s="1"/>
  <c r="V7" i="3"/>
  <c r="DD7" i="3" s="1"/>
  <c r="V478" i="3"/>
  <c r="DD478" i="3" s="1"/>
  <c r="V454" i="3"/>
  <c r="V430" i="3"/>
  <c r="V321" i="3"/>
  <c r="V490" i="3"/>
  <c r="V345" i="3"/>
  <c r="V236" i="3"/>
  <c r="V128" i="3"/>
  <c r="V80" i="3"/>
  <c r="V632" i="3"/>
  <c r="V619" i="3"/>
  <c r="V602" i="3"/>
  <c r="V569" i="3"/>
  <c r="V555" i="3"/>
  <c r="V462" i="3"/>
  <c r="V432" i="3"/>
  <c r="V354" i="3"/>
  <c r="DD354" i="3" s="1"/>
  <c r="V323" i="3"/>
  <c r="V289" i="3"/>
  <c r="V247" i="3"/>
  <c r="V234" i="3"/>
  <c r="V139" i="3"/>
  <c r="V126" i="3"/>
  <c r="V111" i="3"/>
  <c r="DD111" i="3" s="1"/>
  <c r="V70" i="3"/>
  <c r="V37" i="3"/>
  <c r="V24" i="3"/>
  <c r="V631" i="3"/>
  <c r="V618" i="3"/>
  <c r="V592" i="3"/>
  <c r="V511" i="3"/>
  <c r="V461" i="3"/>
  <c r="V448" i="3"/>
  <c r="V398" i="3"/>
  <c r="DD398" i="3" s="1"/>
  <c r="V303" i="3"/>
  <c r="V288" i="3"/>
  <c r="V246" i="3"/>
  <c r="V216" i="3"/>
  <c r="V204" i="3"/>
  <c r="V192" i="3"/>
  <c r="V180" i="3"/>
  <c r="V125" i="3"/>
  <c r="DD125" i="3" s="1"/>
  <c r="V82" i="3"/>
  <c r="V50" i="3"/>
  <c r="V36" i="3"/>
  <c r="V23" i="3"/>
  <c r="DD23" i="3" s="1"/>
  <c r="V630" i="3"/>
  <c r="V591" i="3"/>
  <c r="V567" i="3"/>
  <c r="V553" i="3"/>
  <c r="V524" i="3"/>
  <c r="V460" i="3"/>
  <c r="DD460" i="3" s="1"/>
  <c r="V380" i="3"/>
  <c r="V368" i="3"/>
  <c r="V352" i="3"/>
  <c r="V302" i="3"/>
  <c r="V287" i="3"/>
  <c r="V245" i="3"/>
  <c r="V215" i="3"/>
  <c r="DD215" i="3" s="1"/>
  <c r="V203" i="3"/>
  <c r="V191" i="3"/>
  <c r="V137" i="3"/>
  <c r="V96" i="3"/>
  <c r="V65" i="3"/>
  <c r="V49" i="3"/>
  <c r="DD49" i="3" s="1"/>
  <c r="V22" i="3"/>
  <c r="V634" i="3"/>
  <c r="V629" i="3"/>
  <c r="DD629" i="3" s="1"/>
  <c r="V566" i="3"/>
  <c r="V552" i="3"/>
  <c r="V535" i="3"/>
  <c r="V523" i="3"/>
  <c r="V506" i="3"/>
  <c r="V492" i="3"/>
  <c r="V429" i="3"/>
  <c r="V367" i="3"/>
  <c r="V337" i="3"/>
  <c r="V286" i="3"/>
  <c r="V259" i="3"/>
  <c r="V244" i="3"/>
  <c r="DD244" i="3" s="1"/>
  <c r="V214" i="3"/>
  <c r="DD214" i="3" s="1"/>
  <c r="V202" i="3"/>
  <c r="V190" i="3"/>
  <c r="V120" i="3"/>
  <c r="V108" i="3"/>
  <c r="V95" i="3"/>
  <c r="V64" i="3"/>
  <c r="V34" i="3"/>
  <c r="V665" i="3"/>
  <c r="V643" i="3"/>
  <c r="V628" i="3"/>
  <c r="V615" i="3"/>
  <c r="V589" i="3"/>
  <c r="V534" i="3"/>
  <c r="V458" i="3"/>
  <c r="V411" i="3"/>
  <c r="V350" i="3"/>
  <c r="V334" i="3"/>
  <c r="V316" i="3"/>
  <c r="V257" i="3"/>
  <c r="V243" i="3"/>
  <c r="V213" i="3"/>
  <c r="DD213" i="3" s="1"/>
  <c r="V201" i="3"/>
  <c r="V189" i="3"/>
  <c r="V119" i="3"/>
  <c r="V94" i="3"/>
  <c r="V79" i="3"/>
  <c r="V47" i="3"/>
  <c r="V20" i="3"/>
  <c r="V684" i="3"/>
  <c r="V627" i="3"/>
  <c r="V564" i="3"/>
  <c r="V550" i="3"/>
  <c r="V533" i="3"/>
  <c r="V520" i="3"/>
  <c r="V410" i="3"/>
  <c r="V390" i="3"/>
  <c r="V333" i="3"/>
  <c r="V297" i="3"/>
  <c r="V255" i="3"/>
  <c r="DD255" i="3" s="1"/>
  <c r="V242" i="3"/>
  <c r="V229" i="3"/>
  <c r="V212" i="3"/>
  <c r="DD212" i="3" s="1"/>
  <c r="V160" i="3"/>
  <c r="V133" i="3"/>
  <c r="V118" i="3"/>
  <c r="V106" i="3"/>
  <c r="V78" i="3"/>
  <c r="V62" i="3"/>
  <c r="V32" i="3"/>
  <c r="V19" i="3"/>
  <c r="V10" i="3"/>
  <c r="DD10" i="3" s="1"/>
  <c r="V659" i="3"/>
  <c r="V626" i="3"/>
  <c r="V611" i="3"/>
  <c r="V532" i="3"/>
  <c r="V519" i="3"/>
  <c r="V503" i="3"/>
  <c r="V438" i="3"/>
  <c r="V389" i="3"/>
  <c r="V376" i="3"/>
  <c r="V331" i="3"/>
  <c r="V296" i="3"/>
  <c r="V254" i="3"/>
  <c r="V241" i="3"/>
  <c r="V228" i="3"/>
  <c r="V199" i="3"/>
  <c r="V159" i="3"/>
  <c r="V147" i="3"/>
  <c r="V132" i="3"/>
  <c r="V117" i="3"/>
  <c r="V61" i="3"/>
  <c r="V31" i="3"/>
  <c r="V17" i="3"/>
  <c r="V639" i="3"/>
  <c r="V472" i="3"/>
  <c r="V328" i="3"/>
  <c r="V313" i="3"/>
  <c r="V295" i="3"/>
  <c r="V282" i="3"/>
  <c r="V253" i="3"/>
  <c r="V227" i="3"/>
  <c r="V210" i="3"/>
  <c r="V198" i="3"/>
  <c r="V174" i="3"/>
  <c r="V131" i="3"/>
  <c r="V90" i="3"/>
  <c r="V59" i="3"/>
  <c r="DD59" i="3" s="1"/>
  <c r="V16" i="3"/>
  <c r="DD16" i="3" s="1"/>
  <c r="V655" i="3"/>
  <c r="V608" i="3"/>
  <c r="V561" i="3"/>
  <c r="V543" i="3"/>
  <c r="V486" i="3"/>
  <c r="V471" i="3"/>
  <c r="V436" i="3"/>
  <c r="V404" i="3"/>
  <c r="DD404" i="3" s="1"/>
  <c r="V312" i="3"/>
  <c r="DD312" i="3" s="1"/>
  <c r="V294" i="3"/>
  <c r="V252" i="3"/>
  <c r="V209" i="3"/>
  <c r="V197" i="3"/>
  <c r="V157" i="3"/>
  <c r="V130" i="3"/>
  <c r="V89" i="3"/>
  <c r="V74" i="3"/>
  <c r="DD74" i="3" s="1"/>
  <c r="V58" i="3"/>
  <c r="V43" i="3"/>
  <c r="DD43" i="3" s="1"/>
  <c r="V28" i="3"/>
  <c r="DD28" i="3" s="1"/>
  <c r="V679" i="3"/>
  <c r="V606" i="3"/>
  <c r="V584" i="3"/>
  <c r="V560" i="3"/>
  <c r="DD560" i="3" s="1"/>
  <c r="V541" i="3"/>
  <c r="V529" i="3"/>
  <c r="V470" i="3"/>
  <c r="V452" i="3"/>
  <c r="V419" i="3"/>
  <c r="V373" i="3"/>
  <c r="V293" i="3"/>
  <c r="V280" i="3"/>
  <c r="V250" i="3"/>
  <c r="V238" i="3"/>
  <c r="V208" i="3"/>
  <c r="V142" i="3"/>
  <c r="V114" i="3"/>
  <c r="V102" i="3"/>
  <c r="V73" i="3"/>
  <c r="V57" i="3"/>
  <c r="DD57" i="3" s="1"/>
  <c r="V42" i="3"/>
  <c r="V27" i="3"/>
  <c r="V14" i="3"/>
  <c r="DD14" i="3" s="1"/>
  <c r="V652" i="3"/>
  <c r="V605" i="3"/>
  <c r="V540" i="3"/>
  <c r="V528" i="3"/>
  <c r="V483" i="3"/>
  <c r="V451" i="3"/>
  <c r="V372" i="3"/>
  <c r="V344" i="3"/>
  <c r="V310" i="3"/>
  <c r="V207" i="3"/>
  <c r="V167" i="3"/>
  <c r="V155" i="3"/>
  <c r="V113" i="3"/>
  <c r="DD113" i="3" s="1"/>
  <c r="V72" i="3"/>
  <c r="V26" i="3"/>
  <c r="DD26" i="3" s="1"/>
  <c r="V13" i="3"/>
  <c r="DD13" i="3" s="1"/>
  <c r="V604" i="3"/>
  <c r="DD604" i="3" s="1"/>
  <c r="V582" i="3"/>
  <c r="V556" i="3"/>
  <c r="V539" i="3"/>
  <c r="V527" i="3"/>
  <c r="V497" i="3"/>
  <c r="V482" i="3"/>
  <c r="V433" i="3"/>
  <c r="V400" i="3"/>
  <c r="V371" i="3"/>
  <c r="V342" i="3"/>
  <c r="V306" i="3"/>
  <c r="V290" i="3"/>
  <c r="V218" i="3"/>
  <c r="DD218" i="3" s="1"/>
  <c r="V112" i="3"/>
  <c r="V86" i="3"/>
  <c r="DD86" i="3" s="1"/>
  <c r="V71" i="3"/>
  <c r="V25" i="3"/>
  <c r="Z372" i="3" l="1"/>
  <c r="DH372" i="3" s="1"/>
  <c r="DD372" i="3"/>
  <c r="Z229" i="3"/>
  <c r="DD229" i="3"/>
  <c r="Z209" i="3"/>
  <c r="DH209" i="3" s="1"/>
  <c r="DD209" i="3"/>
  <c r="Z328" i="3"/>
  <c r="DD328" i="3"/>
  <c r="Z659" i="3"/>
  <c r="DH659" i="3" s="1"/>
  <c r="DD659" i="3"/>
  <c r="Z242" i="3"/>
  <c r="DE242" i="3" s="1"/>
  <c r="DD242" i="3"/>
  <c r="Z108" i="3"/>
  <c r="DE108" i="3" s="1"/>
  <c r="DD108" i="3"/>
  <c r="Z506" i="3"/>
  <c r="DD506" i="3"/>
  <c r="Z191" i="3"/>
  <c r="DH191" i="3" s="1"/>
  <c r="DD191" i="3"/>
  <c r="Z184" i="3"/>
  <c r="DH184" i="3" s="1"/>
  <c r="DD184" i="3"/>
  <c r="Z143" i="3"/>
  <c r="DH143" i="3" s="1"/>
  <c r="DD143" i="3"/>
  <c r="Z150" i="3"/>
  <c r="DE150" i="3" s="1"/>
  <c r="DD150" i="3"/>
  <c r="Z475" i="3"/>
  <c r="DH475" i="3" s="1"/>
  <c r="DD475" i="3"/>
  <c r="Z451" i="3"/>
  <c r="DH451" i="3" s="1"/>
  <c r="DD451" i="3"/>
  <c r="Z197" i="3"/>
  <c r="DH197" i="3" s="1"/>
  <c r="DD197" i="3"/>
  <c r="Z626" i="3"/>
  <c r="DH626" i="3" s="1"/>
  <c r="DD626" i="3"/>
  <c r="Z334" i="3"/>
  <c r="DH334" i="3" s="1"/>
  <c r="DD334" i="3"/>
  <c r="Z492" i="3"/>
  <c r="DH492" i="3" s="1"/>
  <c r="DD492" i="3"/>
  <c r="Z553" i="3"/>
  <c r="DH553" i="3" s="1"/>
  <c r="DD553" i="3"/>
  <c r="Z555" i="3"/>
  <c r="DH555" i="3" s="1"/>
  <c r="DD555" i="3"/>
  <c r="Z252" i="3"/>
  <c r="DE252" i="3" s="1"/>
  <c r="DD252" i="3"/>
  <c r="Z591" i="3"/>
  <c r="DH591" i="3" s="1"/>
  <c r="DD591" i="3"/>
  <c r="Z400" i="3"/>
  <c r="DH400" i="3" s="1"/>
  <c r="DD400" i="3"/>
  <c r="Z652" i="3"/>
  <c r="DH652" i="3" s="1"/>
  <c r="DD652" i="3"/>
  <c r="Z62" i="3"/>
  <c r="DE62" i="3" s="1"/>
  <c r="DD62" i="3"/>
  <c r="Z155" i="3"/>
  <c r="DH155" i="3" s="1"/>
  <c r="DD155" i="3"/>
  <c r="Z436" i="3"/>
  <c r="DH436" i="3" s="1"/>
  <c r="DD436" i="3"/>
  <c r="Z198" i="3"/>
  <c r="DH198" i="3" s="1"/>
  <c r="DD198" i="3"/>
  <c r="Z61" i="3"/>
  <c r="DH61" i="3" s="1"/>
  <c r="DD61" i="3"/>
  <c r="Z389" i="3"/>
  <c r="DH389" i="3" s="1"/>
  <c r="DD389" i="3"/>
  <c r="Z78" i="3"/>
  <c r="DH78" i="3" s="1"/>
  <c r="DD78" i="3"/>
  <c r="Z410" i="3"/>
  <c r="DH410" i="3" s="1"/>
  <c r="DD410" i="3"/>
  <c r="Z189" i="3"/>
  <c r="DH189" i="3" s="1"/>
  <c r="DD189" i="3"/>
  <c r="Z615" i="3"/>
  <c r="DH615" i="3" s="1"/>
  <c r="DD615" i="3"/>
  <c r="Z302" i="3"/>
  <c r="DH302" i="3" s="1"/>
  <c r="DD302" i="3"/>
  <c r="Z50" i="3"/>
  <c r="DH50" i="3" s="1"/>
  <c r="DD50" i="3"/>
  <c r="Z461" i="3"/>
  <c r="DH461" i="3" s="1"/>
  <c r="DD461" i="3"/>
  <c r="Z247" i="3"/>
  <c r="DE247" i="3" s="1"/>
  <c r="DD247" i="3"/>
  <c r="Z128" i="3"/>
  <c r="DH128" i="3" s="1"/>
  <c r="DD128" i="3"/>
  <c r="Z562" i="3"/>
  <c r="DD562" i="3"/>
  <c r="Z149" i="3"/>
  <c r="DH149" i="3" s="1"/>
  <c r="DD149" i="3"/>
  <c r="Z504" i="3"/>
  <c r="DH504" i="3" s="1"/>
  <c r="DD504" i="3"/>
  <c r="Z318" i="3"/>
  <c r="DE318" i="3" s="1"/>
  <c r="DD318" i="3"/>
  <c r="Z64" i="3"/>
  <c r="DH64" i="3" s="1"/>
  <c r="DD64" i="3"/>
  <c r="Z70" i="3"/>
  <c r="DH70" i="3" s="1"/>
  <c r="DD70" i="3"/>
  <c r="Z528" i="3"/>
  <c r="DD528" i="3"/>
  <c r="Z280" i="3"/>
  <c r="DH280" i="3" s="1"/>
  <c r="DD280" i="3"/>
  <c r="Z174" i="3"/>
  <c r="DE174" i="3" s="1"/>
  <c r="DD174" i="3"/>
  <c r="Z376" i="3"/>
  <c r="DE376" i="3" s="1"/>
  <c r="DD376" i="3"/>
  <c r="Z390" i="3"/>
  <c r="DE390" i="3" s="1"/>
  <c r="DD390" i="3"/>
  <c r="Z119" i="3"/>
  <c r="DH119" i="3" s="1"/>
  <c r="DD119" i="3"/>
  <c r="Z589" i="3"/>
  <c r="DD589" i="3"/>
  <c r="Z566" i="3"/>
  <c r="DH566" i="3" s="1"/>
  <c r="DD566" i="3"/>
  <c r="Z287" i="3"/>
  <c r="DH287" i="3" s="1"/>
  <c r="DD287" i="3"/>
  <c r="Z448" i="3"/>
  <c r="DE448" i="3" s="1"/>
  <c r="DD448" i="3"/>
  <c r="Z234" i="3"/>
  <c r="DE234" i="3" s="1"/>
  <c r="DD234" i="3"/>
  <c r="Z80" i="3"/>
  <c r="DE80" i="3" s="1"/>
  <c r="DD80" i="3"/>
  <c r="Z433" i="3"/>
  <c r="DD433" i="3"/>
  <c r="Z293" i="3"/>
  <c r="DH293" i="3" s="1"/>
  <c r="DD293" i="3"/>
  <c r="Z482" i="3"/>
  <c r="DE482" i="3" s="1"/>
  <c r="DD482" i="3"/>
  <c r="Z167" i="3"/>
  <c r="DH167" i="3" s="1"/>
  <c r="DD167" i="3"/>
  <c r="Z373" i="3"/>
  <c r="DE373" i="3" s="1"/>
  <c r="DD373" i="3"/>
  <c r="Z58" i="3"/>
  <c r="DE58" i="3" s="1"/>
  <c r="DD58" i="3"/>
  <c r="Z471" i="3"/>
  <c r="DD471" i="3"/>
  <c r="Z210" i="3"/>
  <c r="DH210" i="3" s="1"/>
  <c r="DD210" i="3"/>
  <c r="Z117" i="3"/>
  <c r="DE117" i="3" s="1"/>
  <c r="DD117" i="3"/>
  <c r="Z438" i="3"/>
  <c r="DH438" i="3" s="1"/>
  <c r="DD438" i="3"/>
  <c r="Z106" i="3"/>
  <c r="DH106" i="3" s="1"/>
  <c r="DD106" i="3"/>
  <c r="Z520" i="3"/>
  <c r="DH520" i="3" s="1"/>
  <c r="DD520" i="3"/>
  <c r="Z201" i="3"/>
  <c r="DH201" i="3" s="1"/>
  <c r="DD201" i="3"/>
  <c r="Z628" i="3"/>
  <c r="DH628" i="3" s="1"/>
  <c r="DD628" i="3"/>
  <c r="Z259" i="3"/>
  <c r="DE259" i="3" s="1"/>
  <c r="DD259" i="3"/>
  <c r="Z634" i="3"/>
  <c r="DE634" i="3" s="1"/>
  <c r="DD634" i="3"/>
  <c r="Z352" i="3"/>
  <c r="DH352" i="3" s="1"/>
  <c r="DD352" i="3"/>
  <c r="Z82" i="3"/>
  <c r="DE82" i="3" s="1"/>
  <c r="DD82" i="3"/>
  <c r="Z511" i="3"/>
  <c r="DH511" i="3" s="1"/>
  <c r="DD511" i="3"/>
  <c r="Z289" i="3"/>
  <c r="DH289" i="3" s="1"/>
  <c r="DD289" i="3"/>
  <c r="Z236" i="3"/>
  <c r="DE236" i="3" s="1"/>
  <c r="DD236" i="3"/>
  <c r="Z518" i="3"/>
  <c r="DE518" i="3" s="1"/>
  <c r="DD518" i="3"/>
  <c r="Z516" i="3"/>
  <c r="DH516" i="3" s="1"/>
  <c r="DD516" i="3"/>
  <c r="Z102" i="3"/>
  <c r="DE102" i="3" s="1"/>
  <c r="DD102" i="3"/>
  <c r="Z295" i="3"/>
  <c r="DH295" i="3" s="1"/>
  <c r="DD295" i="3"/>
  <c r="Z316" i="3"/>
  <c r="DH316" i="3" s="1"/>
  <c r="DD316" i="3"/>
  <c r="Z429" i="3"/>
  <c r="DH429" i="3" s="1"/>
  <c r="DD429" i="3"/>
  <c r="Z430" i="3"/>
  <c r="DH430" i="3" s="1"/>
  <c r="DD430" i="3"/>
  <c r="Z142" i="3"/>
  <c r="DH142" i="3" s="1"/>
  <c r="DD142" i="3"/>
  <c r="Z350" i="3"/>
  <c r="DH350" i="3" s="1"/>
  <c r="DD350" i="3"/>
  <c r="Z246" i="3"/>
  <c r="DD246" i="3"/>
  <c r="Z306" i="3"/>
  <c r="DE306" i="3" s="1"/>
  <c r="DD306" i="3"/>
  <c r="Z208" i="3"/>
  <c r="DH208" i="3" s="1"/>
  <c r="DD208" i="3"/>
  <c r="Z472" i="3"/>
  <c r="DE472" i="3" s="1"/>
  <c r="DD472" i="3"/>
  <c r="Z254" i="3"/>
  <c r="DH254" i="3" s="1"/>
  <c r="DD254" i="3"/>
  <c r="Z47" i="3"/>
  <c r="DE47" i="3" s="1"/>
  <c r="DD47" i="3"/>
  <c r="Z120" i="3"/>
  <c r="DE120" i="3" s="1"/>
  <c r="DD120" i="3"/>
  <c r="Z203" i="3"/>
  <c r="DH203" i="3" s="1"/>
  <c r="DD203" i="3"/>
  <c r="Z497" i="3"/>
  <c r="DH497" i="3" s="1"/>
  <c r="DD497" i="3"/>
  <c r="Z207" i="3"/>
  <c r="DH207" i="3" s="1"/>
  <c r="DD207" i="3"/>
  <c r="Z42" i="3"/>
  <c r="DE42" i="3" s="1"/>
  <c r="DD42" i="3"/>
  <c r="Z419" i="3"/>
  <c r="DE419" i="3" s="1"/>
  <c r="DD419" i="3"/>
  <c r="Z486" i="3"/>
  <c r="DH486" i="3" s="1"/>
  <c r="DD486" i="3"/>
  <c r="Z227" i="3"/>
  <c r="DE227" i="3" s="1"/>
  <c r="DD227" i="3"/>
  <c r="Z132" i="3"/>
  <c r="DH132" i="3" s="1"/>
  <c r="DD132" i="3"/>
  <c r="Z503" i="3"/>
  <c r="DH503" i="3" s="1"/>
  <c r="DD503" i="3"/>
  <c r="Z118" i="3"/>
  <c r="DH118" i="3" s="1"/>
  <c r="DD118" i="3"/>
  <c r="Z533" i="3"/>
  <c r="DH533" i="3" s="1"/>
  <c r="DD533" i="3"/>
  <c r="Z643" i="3"/>
  <c r="DH643" i="3" s="1"/>
  <c r="DD643" i="3"/>
  <c r="Z286" i="3"/>
  <c r="DH286" i="3" s="1"/>
  <c r="DD286" i="3"/>
  <c r="Z368" i="3"/>
  <c r="DH368" i="3" s="1"/>
  <c r="DD368" i="3"/>
  <c r="Z592" i="3"/>
  <c r="DE592" i="3" s="1"/>
  <c r="DD592" i="3"/>
  <c r="Z323" i="3"/>
  <c r="DE323" i="3" s="1"/>
  <c r="DD323" i="3"/>
  <c r="Z345" i="3"/>
  <c r="DE345" i="3" s="1"/>
  <c r="DD345" i="3"/>
  <c r="Z724" i="3"/>
  <c r="DH724" i="3" s="1"/>
  <c r="DD724" i="3"/>
  <c r="Z279" i="3"/>
  <c r="DH279" i="3" s="1"/>
  <c r="DD279" i="3"/>
  <c r="Z563" i="3"/>
  <c r="DH563" i="3" s="1"/>
  <c r="DD563" i="3"/>
  <c r="Z71" i="3"/>
  <c r="DH71" i="3" s="1"/>
  <c r="DD71" i="3"/>
  <c r="Z527" i="3"/>
  <c r="DE527" i="3" s="1"/>
  <c r="DD527" i="3"/>
  <c r="Z310" i="3"/>
  <c r="DE310" i="3" s="1"/>
  <c r="DD310" i="3"/>
  <c r="Z452" i="3"/>
  <c r="DH452" i="3" s="1"/>
  <c r="DD452" i="3"/>
  <c r="Z89" i="3"/>
  <c r="DH89" i="3" s="1"/>
  <c r="DD89" i="3"/>
  <c r="Z543" i="3"/>
  <c r="DH543" i="3" s="1"/>
  <c r="DD543" i="3"/>
  <c r="Z253" i="3"/>
  <c r="DH253" i="3" s="1"/>
  <c r="DD253" i="3"/>
  <c r="Z147" i="3"/>
  <c r="DH147" i="3" s="1"/>
  <c r="DD147" i="3"/>
  <c r="Z519" i="3"/>
  <c r="DE519" i="3" s="1"/>
  <c r="DD519" i="3"/>
  <c r="Z133" i="3"/>
  <c r="DH133" i="3" s="1"/>
  <c r="DD133" i="3"/>
  <c r="Z550" i="3"/>
  <c r="DH550" i="3" s="1"/>
  <c r="DD550" i="3"/>
  <c r="Z243" i="3"/>
  <c r="DE243" i="3" s="1"/>
  <c r="DD243" i="3"/>
  <c r="Z665" i="3"/>
  <c r="DE665" i="3" s="1"/>
  <c r="DD665" i="3"/>
  <c r="N726" i="3"/>
  <c r="DD337" i="3"/>
  <c r="Z380" i="3"/>
  <c r="DH380" i="3" s="1"/>
  <c r="DD380" i="3"/>
  <c r="Z180" i="3"/>
  <c r="DH180" i="3" s="1"/>
  <c r="DD180" i="3"/>
  <c r="Z618" i="3"/>
  <c r="DH618" i="3" s="1"/>
  <c r="DD618" i="3"/>
  <c r="Z490" i="3"/>
  <c r="DE490" i="3" s="1"/>
  <c r="DD490" i="3"/>
  <c r="Z347" i="3"/>
  <c r="DH347" i="3" s="1"/>
  <c r="DD347" i="3"/>
  <c r="Z369" i="3"/>
  <c r="DH369" i="3" s="1"/>
  <c r="DD369" i="3"/>
  <c r="Z152" i="3"/>
  <c r="DH152" i="3" s="1"/>
  <c r="DD152" i="3"/>
  <c r="Z556" i="3"/>
  <c r="DH556" i="3" s="1"/>
  <c r="DD556" i="3"/>
  <c r="Z608" i="3"/>
  <c r="DH608" i="3" s="1"/>
  <c r="DD608" i="3"/>
  <c r="Z627" i="3"/>
  <c r="DE627" i="3" s="1"/>
  <c r="DD627" i="3"/>
  <c r="Z462" i="3"/>
  <c r="DE462" i="3" s="1"/>
  <c r="DD462" i="3"/>
  <c r="Z539" i="3"/>
  <c r="DE539" i="3" s="1"/>
  <c r="DD539" i="3"/>
  <c r="Z344" i="3"/>
  <c r="DE344" i="3" s="1"/>
  <c r="DD344" i="3"/>
  <c r="Z73" i="3"/>
  <c r="DE73" i="3" s="1"/>
  <c r="DD73" i="3"/>
  <c r="Z470" i="3"/>
  <c r="DE470" i="3" s="1"/>
  <c r="DD470" i="3"/>
  <c r="Z130" i="3"/>
  <c r="DE130" i="3" s="1"/>
  <c r="DD130" i="3"/>
  <c r="Z561" i="3"/>
  <c r="DH561" i="3" s="1"/>
  <c r="DD561" i="3"/>
  <c r="Z282" i="3"/>
  <c r="DH282" i="3" s="1"/>
  <c r="DD282" i="3"/>
  <c r="Z159" i="3"/>
  <c r="DH159" i="3" s="1"/>
  <c r="DD159" i="3"/>
  <c r="Z532" i="3"/>
  <c r="DH532" i="3" s="1"/>
  <c r="DD532" i="3"/>
  <c r="Z160" i="3"/>
  <c r="DH160" i="3" s="1"/>
  <c r="DD160" i="3"/>
  <c r="Z564" i="3"/>
  <c r="DH564" i="3" s="1"/>
  <c r="DD564" i="3"/>
  <c r="Z257" i="3"/>
  <c r="DH257" i="3" s="1"/>
  <c r="DD257" i="3"/>
  <c r="Z367" i="3"/>
  <c r="DE367" i="3" s="1"/>
  <c r="DD367" i="3"/>
  <c r="Z65" i="3"/>
  <c r="DH65" i="3" s="1"/>
  <c r="DD65" i="3"/>
  <c r="Z192" i="3"/>
  <c r="DH192" i="3" s="1"/>
  <c r="DD192" i="3"/>
  <c r="Z631" i="3"/>
  <c r="DH631" i="3" s="1"/>
  <c r="DD631" i="3"/>
  <c r="Z432" i="3"/>
  <c r="DH432" i="3" s="1"/>
  <c r="DD432" i="3"/>
  <c r="Z321" i="3"/>
  <c r="DE321" i="3" s="1"/>
  <c r="DD321" i="3"/>
  <c r="Z415" i="3"/>
  <c r="DH415" i="3" s="1"/>
  <c r="DD415" i="3"/>
  <c r="Z140" i="3"/>
  <c r="DH140" i="3" s="1"/>
  <c r="DD140" i="3"/>
  <c r="Z177" i="3"/>
  <c r="DE177" i="3" s="1"/>
  <c r="DD177" i="3"/>
  <c r="Z283" i="3"/>
  <c r="DH283" i="3" s="1"/>
  <c r="DD283" i="3"/>
  <c r="Z545" i="3"/>
  <c r="DE545" i="3" s="1"/>
  <c r="DD545" i="3"/>
  <c r="Z165" i="3"/>
  <c r="DE165" i="3" s="1"/>
  <c r="DD165" i="3"/>
  <c r="Z387" i="3"/>
  <c r="DE387" i="3" s="1"/>
  <c r="DD387" i="3"/>
  <c r="Z501" i="3"/>
  <c r="DH501" i="3" s="1"/>
  <c r="DD501" i="3"/>
  <c r="Z406" i="3"/>
  <c r="DE406" i="3" s="1"/>
  <c r="DD406" i="3"/>
  <c r="Z379" i="3"/>
  <c r="DH379" i="3" s="1"/>
  <c r="DD379" i="3"/>
  <c r="Z613" i="3"/>
  <c r="DH613" i="3" s="1"/>
  <c r="DD613" i="3"/>
  <c r="Z112" i="3"/>
  <c r="DE112" i="3" s="1"/>
  <c r="DD112" i="3"/>
  <c r="Z529" i="3"/>
  <c r="DE529" i="3" s="1"/>
  <c r="DD529" i="3"/>
  <c r="Z199" i="3"/>
  <c r="DH199" i="3" s="1"/>
  <c r="DD199" i="3"/>
  <c r="Z524" i="3"/>
  <c r="DH524" i="3" s="1"/>
  <c r="DD524" i="3"/>
  <c r="Z114" i="3"/>
  <c r="DE114" i="3" s="1"/>
  <c r="DD114" i="3"/>
  <c r="Z655" i="3"/>
  <c r="DH655" i="3" s="1"/>
  <c r="DD655" i="3"/>
  <c r="Z684" i="3"/>
  <c r="DH684" i="3" s="1"/>
  <c r="DD684" i="3"/>
  <c r="Z137" i="3"/>
  <c r="DE137" i="3" s="1"/>
  <c r="DD137" i="3"/>
  <c r="Z658" i="3"/>
  <c r="DH658" i="3" s="1"/>
  <c r="DD658" i="3"/>
  <c r="Z324" i="3"/>
  <c r="DE324" i="3" s="1"/>
  <c r="DD324" i="3"/>
  <c r="Z366" i="3"/>
  <c r="DH366" i="3" s="1"/>
  <c r="DD366" i="3"/>
  <c r="Z157" i="3"/>
  <c r="DE157" i="3" s="1"/>
  <c r="DD157" i="3"/>
  <c r="Z611" i="3"/>
  <c r="DH611" i="3" s="1"/>
  <c r="DD611" i="3"/>
  <c r="Z96" i="3"/>
  <c r="DE96" i="3" s="1"/>
  <c r="DD96" i="3"/>
  <c r="Z582" i="3"/>
  <c r="DE582" i="3" s="1"/>
  <c r="DD582" i="3"/>
  <c r="Z541" i="3"/>
  <c r="DE541" i="3" s="1"/>
  <c r="DD541" i="3"/>
  <c r="Z313" i="3"/>
  <c r="DH313" i="3" s="1"/>
  <c r="DD313" i="3"/>
  <c r="Z95" i="3"/>
  <c r="DH95" i="3" s="1"/>
  <c r="DD95" i="3"/>
  <c r="Z454" i="3"/>
  <c r="DH454" i="3" s="1"/>
  <c r="DD454" i="3"/>
  <c r="Z290" i="3"/>
  <c r="DH290" i="3" s="1"/>
  <c r="DD290" i="3"/>
  <c r="Z483" i="3"/>
  <c r="DE483" i="3" s="1"/>
  <c r="DD483" i="3"/>
  <c r="Z241" i="3"/>
  <c r="DE241" i="3" s="1"/>
  <c r="DD241" i="3"/>
  <c r="Z567" i="3"/>
  <c r="DE567" i="3" s="1"/>
  <c r="DD567" i="3"/>
  <c r="Z584" i="3"/>
  <c r="DE584" i="3" s="1"/>
  <c r="DD584" i="3"/>
  <c r="Z411" i="3"/>
  <c r="DH411" i="3" s="1"/>
  <c r="DD411" i="3"/>
  <c r="Z523" i="3"/>
  <c r="DH523" i="3" s="1"/>
  <c r="DD523" i="3"/>
  <c r="Z288" i="3"/>
  <c r="DH288" i="3" s="1"/>
  <c r="DD288" i="3"/>
  <c r="Z602" i="3"/>
  <c r="DH602" i="3" s="1"/>
  <c r="DD602" i="3"/>
  <c r="Z276" i="3"/>
  <c r="DH276" i="3" s="1"/>
  <c r="DD276" i="3"/>
  <c r="Z384" i="3"/>
  <c r="DH384" i="3" s="1"/>
  <c r="DD384" i="3"/>
  <c r="Z204" i="3"/>
  <c r="DH204" i="3" s="1"/>
  <c r="DD204" i="3"/>
  <c r="Z228" i="3"/>
  <c r="DH228" i="3" s="1"/>
  <c r="DD228" i="3"/>
  <c r="Z606" i="3"/>
  <c r="DE606" i="3" s="1"/>
  <c r="DD606" i="3"/>
  <c r="Z296" i="3"/>
  <c r="DH296" i="3" s="1"/>
  <c r="DD296" i="3"/>
  <c r="Z126" i="3"/>
  <c r="DH126" i="3" s="1"/>
  <c r="DD126" i="3"/>
  <c r="Z619" i="3"/>
  <c r="DH619" i="3" s="1"/>
  <c r="DD619" i="3"/>
  <c r="Z616" i="3"/>
  <c r="DE616" i="3" s="1"/>
  <c r="DD616" i="3"/>
  <c r="Z163" i="3"/>
  <c r="DH163" i="3" s="1"/>
  <c r="DD163" i="3"/>
  <c r="Z391" i="3"/>
  <c r="DE391" i="3" s="1"/>
  <c r="DD391" i="3"/>
  <c r="Z216" i="3"/>
  <c r="DH216" i="3" s="1"/>
  <c r="DD216" i="3"/>
  <c r="Z569" i="3"/>
  <c r="DE569" i="3" s="1"/>
  <c r="DD569" i="3"/>
  <c r="Z342" i="3"/>
  <c r="DH342" i="3" s="1"/>
  <c r="DD342" i="3"/>
  <c r="Z540" i="3"/>
  <c r="DH540" i="3" s="1"/>
  <c r="DD540" i="3"/>
  <c r="Z238" i="3"/>
  <c r="DH238" i="3" s="1"/>
  <c r="DD238" i="3"/>
  <c r="Z294" i="3"/>
  <c r="DH294" i="3" s="1"/>
  <c r="DD294" i="3"/>
  <c r="Z90" i="3"/>
  <c r="DH90" i="3" s="1"/>
  <c r="DD90" i="3"/>
  <c r="Z639" i="3"/>
  <c r="DH639" i="3" s="1"/>
  <c r="DD639" i="3"/>
  <c r="Z297" i="3"/>
  <c r="DH297" i="3" s="1"/>
  <c r="DD297" i="3"/>
  <c r="Z79" i="3"/>
  <c r="DE79" i="3" s="1"/>
  <c r="DD79" i="3"/>
  <c r="Z458" i="3"/>
  <c r="DE458" i="3" s="1"/>
  <c r="DD458" i="3"/>
  <c r="Z190" i="3"/>
  <c r="DH190" i="3" s="1"/>
  <c r="DD190" i="3"/>
  <c r="Z535" i="3"/>
  <c r="DH535" i="3" s="1"/>
  <c r="DD535" i="3"/>
  <c r="Z630" i="3"/>
  <c r="DE630" i="3" s="1"/>
  <c r="DD630" i="3"/>
  <c r="Z303" i="3"/>
  <c r="DH303" i="3" s="1"/>
  <c r="DD303" i="3"/>
  <c r="Z371" i="3"/>
  <c r="DH371" i="3" s="1"/>
  <c r="DD371" i="3"/>
  <c r="Z72" i="3"/>
  <c r="DH72" i="3" s="1"/>
  <c r="DD72" i="3"/>
  <c r="Z605" i="3"/>
  <c r="DH605" i="3" s="1"/>
  <c r="DD605" i="3"/>
  <c r="Z250" i="3"/>
  <c r="DH250" i="3" s="1"/>
  <c r="DD250" i="3"/>
  <c r="Z679" i="3"/>
  <c r="DH679" i="3" s="1"/>
  <c r="DD679" i="3"/>
  <c r="Z131" i="3"/>
  <c r="DE131" i="3" s="1"/>
  <c r="DD131" i="3"/>
  <c r="Z331" i="3"/>
  <c r="DH331" i="3" s="1"/>
  <c r="DD331" i="3"/>
  <c r="Z333" i="3"/>
  <c r="DH333" i="3" s="1"/>
  <c r="DD333" i="3"/>
  <c r="Z94" i="3"/>
  <c r="DE94" i="3" s="1"/>
  <c r="DD94" i="3"/>
  <c r="Z534" i="3"/>
  <c r="DH534" i="3" s="1"/>
  <c r="DD534" i="3"/>
  <c r="Z202" i="3"/>
  <c r="DH202" i="3" s="1"/>
  <c r="DD202" i="3"/>
  <c r="Z552" i="3"/>
  <c r="DH552" i="3" s="1"/>
  <c r="DD552" i="3"/>
  <c r="Z245" i="3"/>
  <c r="DH245" i="3" s="1"/>
  <c r="DD245" i="3"/>
  <c r="Z139" i="3"/>
  <c r="DH139" i="3" s="1"/>
  <c r="DD139" i="3"/>
  <c r="Z632" i="3"/>
  <c r="DH632" i="3" s="1"/>
  <c r="DD632" i="3"/>
  <c r="Z514" i="3"/>
  <c r="DE514" i="3" s="1"/>
  <c r="DD514" i="3"/>
  <c r="Z162" i="3"/>
  <c r="DH162" i="3" s="1"/>
  <c r="DD162" i="3"/>
  <c r="Z166" i="3"/>
  <c r="DE166" i="3" s="1"/>
  <c r="DD166" i="3"/>
  <c r="Z156" i="3"/>
  <c r="DE156" i="3" s="1"/>
  <c r="DD156" i="3"/>
  <c r="Z365" i="3"/>
  <c r="DH365" i="3" s="1"/>
  <c r="DD365" i="3"/>
  <c r="Z727" i="3"/>
  <c r="DE727" i="3" s="1"/>
  <c r="DD727" i="3"/>
  <c r="Z31" i="3"/>
  <c r="DE31" i="3" s="1"/>
  <c r="DD31" i="3"/>
  <c r="Z27" i="3"/>
  <c r="DE27" i="3" s="1"/>
  <c r="DD27" i="3"/>
  <c r="Z25" i="3"/>
  <c r="DH25" i="3" s="1"/>
  <c r="DD25" i="3"/>
  <c r="Z22" i="3"/>
  <c r="DH22" i="3" s="1"/>
  <c r="DD22" i="3"/>
  <c r="Z36" i="3"/>
  <c r="DE36" i="3" s="1"/>
  <c r="DD36" i="3"/>
  <c r="Z34" i="3"/>
  <c r="DH34" i="3" s="1"/>
  <c r="DD34" i="3"/>
  <c r="Z20" i="3"/>
  <c r="DH20" i="3" s="1"/>
  <c r="DD20" i="3"/>
  <c r="Z24" i="3"/>
  <c r="DH24" i="3" s="1"/>
  <c r="DD24" i="3"/>
  <c r="Z37" i="3"/>
  <c r="DE37" i="3" s="1"/>
  <c r="DD37" i="3"/>
  <c r="Z19" i="3"/>
  <c r="DE19" i="3" s="1"/>
  <c r="DD19" i="3"/>
  <c r="Z17" i="3"/>
  <c r="DE17" i="3" s="1"/>
  <c r="DD17" i="3"/>
  <c r="Z32" i="3"/>
  <c r="DH32" i="3" s="1"/>
  <c r="DD32" i="3"/>
  <c r="Z14" i="3"/>
  <c r="DE14" i="3" s="1"/>
  <c r="Z13" i="3"/>
  <c r="DH13" i="3" s="1"/>
  <c r="Z10" i="3"/>
  <c r="DH10" i="3" s="1"/>
  <c r="Z16" i="3"/>
  <c r="DE16" i="3" s="1"/>
  <c r="Z15" i="3"/>
  <c r="DE15" i="3" s="1"/>
  <c r="AI726" i="3"/>
  <c r="Z409" i="3"/>
  <c r="DE409" i="3" s="1"/>
  <c r="V357" i="3"/>
  <c r="BS726" i="3"/>
  <c r="CK726" i="3"/>
  <c r="BJ726" i="3"/>
  <c r="CB726" i="3"/>
  <c r="AR726" i="3"/>
  <c r="BA726" i="3"/>
  <c r="Z26" i="3"/>
  <c r="DE26" i="3" s="1"/>
  <c r="O726" i="3"/>
  <c r="AI212" i="3"/>
  <c r="AI664" i="3"/>
  <c r="CM701" i="3"/>
  <c r="AI32" i="3"/>
  <c r="C215" i="1" s="1"/>
  <c r="C223" i="1" s="1"/>
  <c r="AC263" i="3" s="1"/>
  <c r="AB116" i="3"/>
  <c r="AA467" i="3"/>
  <c r="AI467" i="3" s="1"/>
  <c r="AA672" i="3"/>
  <c r="AI672" i="3" s="1"/>
  <c r="V315" i="3"/>
  <c r="V148" i="3"/>
  <c r="V81" i="3"/>
  <c r="V109" i="3"/>
  <c r="V187" i="3"/>
  <c r="Z728" i="3"/>
  <c r="DH728" i="3" s="1"/>
  <c r="V115" i="3"/>
  <c r="V426" i="3"/>
  <c r="V338" i="3"/>
  <c r="V301" i="3"/>
  <c r="V522" i="3"/>
  <c r="V105" i="3"/>
  <c r="V284" i="3"/>
  <c r="V304" i="3"/>
  <c r="V273" i="3"/>
  <c r="V424" i="3"/>
  <c r="V292" i="3"/>
  <c r="V346" i="3"/>
  <c r="V196" i="3"/>
  <c r="AG680" i="3"/>
  <c r="AI680" i="3" s="1"/>
  <c r="V414" i="3"/>
  <c r="V193" i="3"/>
  <c r="DH373" i="3"/>
  <c r="DE471" i="3"/>
  <c r="DH471" i="3"/>
  <c r="DE119" i="3"/>
  <c r="DE589" i="3"/>
  <c r="DH589" i="3"/>
  <c r="DE106" i="3"/>
  <c r="DH234" i="3"/>
  <c r="DE452" i="3"/>
  <c r="DE433" i="3"/>
  <c r="DH433" i="3"/>
  <c r="DE511" i="3"/>
  <c r="DE562" i="3"/>
  <c r="DH562" i="3"/>
  <c r="DH120" i="3"/>
  <c r="DE506" i="3"/>
  <c r="DH506" i="3"/>
  <c r="DE328" i="3"/>
  <c r="DH328" i="3"/>
  <c r="DE229" i="3"/>
  <c r="DH229" i="3"/>
  <c r="DE528" i="3"/>
  <c r="DH528" i="3"/>
  <c r="DE246" i="3"/>
  <c r="DH246" i="3"/>
  <c r="V375" i="3"/>
  <c r="CL594" i="3"/>
  <c r="CT594" i="3" s="1"/>
  <c r="CL598" i="3"/>
  <c r="CT598" i="3" s="1"/>
  <c r="CL595" i="3"/>
  <c r="CT595" i="3" s="1"/>
  <c r="CM211" i="3"/>
  <c r="CT211" i="3" s="1"/>
  <c r="V505" i="3"/>
  <c r="V300" i="3"/>
  <c r="V427" i="3"/>
  <c r="AS723" i="3"/>
  <c r="V311" i="3"/>
  <c r="V526" i="3"/>
  <c r="V178" i="3"/>
  <c r="AA395" i="3"/>
  <c r="AI395" i="3" s="1"/>
  <c r="AA425" i="3"/>
  <c r="AI425" i="3" s="1"/>
  <c r="AD230" i="3"/>
  <c r="AI230" i="3" s="1"/>
  <c r="AE571" i="3"/>
  <c r="DE591" i="3"/>
  <c r="DE724" i="3"/>
  <c r="DE555" i="3"/>
  <c r="DE626" i="3"/>
  <c r="DE64" i="3"/>
  <c r="DE451" i="3"/>
  <c r="DE436" i="3"/>
  <c r="DE198" i="3"/>
  <c r="DE201" i="3"/>
  <c r="DE128" i="3"/>
  <c r="DE209" i="3"/>
  <c r="DE295" i="3"/>
  <c r="DE615" i="3"/>
  <c r="DE191" i="3"/>
  <c r="DE553" i="3"/>
  <c r="DE184" i="3"/>
  <c r="DE197" i="3"/>
  <c r="DE400" i="3"/>
  <c r="DE155" i="3"/>
  <c r="DE410" i="3"/>
  <c r="DE643" i="3"/>
  <c r="AI514" i="3"/>
  <c r="AB586" i="3"/>
  <c r="AI586" i="3" s="1"/>
  <c r="AC146" i="3"/>
  <c r="AI146" i="3" s="1"/>
  <c r="AE188" i="3"/>
  <c r="AA638" i="3"/>
  <c r="AB598" i="3"/>
  <c r="AB351" i="3"/>
  <c r="AI351" i="3" s="1"/>
  <c r="AB200" i="3"/>
  <c r="AB68" i="3"/>
  <c r="AD583" i="3"/>
  <c r="AA6" i="3"/>
  <c r="AI6" i="3" s="1"/>
  <c r="AA669" i="3"/>
  <c r="CC688" i="3"/>
  <c r="CK688" i="3" s="1"/>
  <c r="BB688" i="3"/>
  <c r="BJ688" i="3" s="1"/>
  <c r="BK688" i="3"/>
  <c r="BS688" i="3" s="1"/>
  <c r="AJ688" i="3"/>
  <c r="AR688" i="3" s="1"/>
  <c r="BT688" i="3"/>
  <c r="CB688" i="3" s="1"/>
  <c r="AA66" i="3"/>
  <c r="AI66" i="3" s="1"/>
  <c r="AA309" i="3" s="1"/>
  <c r="AF12" i="3"/>
  <c r="BA32" i="3"/>
  <c r="AW670" i="3" s="1"/>
  <c r="AA135" i="3"/>
  <c r="AI135" i="3" s="1"/>
  <c r="AB136" i="3" s="1"/>
  <c r="AI136" i="3" s="1"/>
  <c r="AB633" i="3"/>
  <c r="AI633" i="3" s="1"/>
  <c r="AK633" i="3"/>
  <c r="AR633" i="3" s="1"/>
  <c r="AB56" i="3"/>
  <c r="BU633" i="3"/>
  <c r="CB633" i="3" s="1"/>
  <c r="CD633" i="3"/>
  <c r="CK633" i="3" s="1"/>
  <c r="Z337" i="3"/>
  <c r="DH337" i="3" s="1"/>
  <c r="O633" i="3"/>
  <c r="AT633" i="3"/>
  <c r="BA633" i="3" s="1"/>
  <c r="BL633" i="3"/>
  <c r="BS633" i="3" s="1"/>
  <c r="BC633" i="3"/>
  <c r="BJ633" i="3" s="1"/>
  <c r="AA68" i="3"/>
  <c r="AB620" i="3"/>
  <c r="CO9" i="3"/>
  <c r="CT9" i="3" s="1"/>
  <c r="CL601" i="3"/>
  <c r="CL600" i="3"/>
  <c r="CT600" i="3" s="1"/>
  <c r="AA39" i="3"/>
  <c r="AI39" i="3" s="1"/>
  <c r="AC686" i="3" s="1"/>
  <c r="CL596" i="3"/>
  <c r="CT596" i="3" s="1"/>
  <c r="CL597" i="3"/>
  <c r="CT597" i="3" s="1"/>
  <c r="CB80" i="3"/>
  <c r="CL593" i="3"/>
  <c r="CT593" i="3" s="1"/>
  <c r="AA38" i="3"/>
  <c r="AI38" i="3" s="1"/>
  <c r="CT691" i="3"/>
  <c r="BA74" i="3"/>
  <c r="AT97" i="3" s="1"/>
  <c r="AL494" i="3"/>
  <c r="AR494" i="3" s="1"/>
  <c r="AJ495" i="3"/>
  <c r="AR214" i="3"/>
  <c r="AL702" i="3" s="1"/>
  <c r="AA444" i="3"/>
  <c r="AB186" i="3"/>
  <c r="AI186" i="3" s="1"/>
  <c r="CT696" i="3"/>
  <c r="AB702" i="3"/>
  <c r="AB358" i="3"/>
  <c r="AI358" i="3" s="1"/>
  <c r="CM537" i="3"/>
  <c r="CT537" i="3" s="1"/>
  <c r="AB698" i="3"/>
  <c r="CQ542" i="3"/>
  <c r="CT542" i="3" s="1"/>
  <c r="AB305" i="3"/>
  <c r="AD87" i="3"/>
  <c r="AI87" i="3" s="1"/>
  <c r="AA668" i="3"/>
  <c r="AA707" i="3"/>
  <c r="AI707" i="3" s="1"/>
  <c r="CN671" i="3"/>
  <c r="AR80" i="3"/>
  <c r="AK103" i="3" s="1"/>
  <c r="AR103" i="3" s="1"/>
  <c r="G224" i="1"/>
  <c r="BL494" i="3" s="1"/>
  <c r="G219" i="1"/>
  <c r="BN721" i="3" s="1"/>
  <c r="CT336" i="3"/>
  <c r="CT571" i="3"/>
  <c r="E224" i="1"/>
  <c r="AT494" i="3" s="1"/>
  <c r="E219" i="1"/>
  <c r="AV721" i="3" s="1"/>
  <c r="AR212" i="3"/>
  <c r="BS32" i="3"/>
  <c r="G215" i="1" s="1"/>
  <c r="BK582" i="3" s="1"/>
  <c r="BS582" i="3" s="1"/>
  <c r="AR589" i="3"/>
  <c r="CB391" i="3"/>
  <c r="H224" i="1"/>
  <c r="BU494" i="3" s="1"/>
  <c r="H219" i="1"/>
  <c r="BW721" i="3" s="1"/>
  <c r="F224" i="1"/>
  <c r="BC494" i="3" s="1"/>
  <c r="F219" i="1"/>
  <c r="BE721" i="3" s="1"/>
  <c r="I224" i="1"/>
  <c r="CD494" i="3" s="1"/>
  <c r="I219" i="1"/>
  <c r="CF721" i="3" s="1"/>
  <c r="AR32" i="3"/>
  <c r="D215" i="1" s="1"/>
  <c r="D223" i="1" s="1"/>
  <c r="AL263" i="3" s="1"/>
  <c r="AC635" i="3"/>
  <c r="AI635" i="3" s="1"/>
  <c r="AI214" i="3"/>
  <c r="AC702" i="3" s="1"/>
  <c r="AA270" i="3"/>
  <c r="AB637" i="3"/>
  <c r="AA271" i="3"/>
  <c r="AI271" i="3" s="1"/>
  <c r="AB361" i="3" s="1"/>
  <c r="AD200" i="3"/>
  <c r="AA359" i="3"/>
  <c r="AI359" i="3" s="1"/>
  <c r="AA269" i="3"/>
  <c r="AB235" i="3"/>
  <c r="AI235" i="3" s="1"/>
  <c r="AE703" i="3" s="1"/>
  <c r="AA67" i="3"/>
  <c r="AI67" i="3" s="1"/>
  <c r="AA360" i="3"/>
  <c r="AI360" i="3" s="1"/>
  <c r="AA272" i="3"/>
  <c r="AI272" i="3" s="1"/>
  <c r="AC361" i="3" s="1"/>
  <c r="BA391" i="3"/>
  <c r="AB487" i="3"/>
  <c r="AI487" i="3" s="1"/>
  <c r="CT638" i="3"/>
  <c r="AI589" i="3"/>
  <c r="AI687" i="3"/>
  <c r="BA80" i="3"/>
  <c r="AW717" i="3" s="1"/>
  <c r="BS212" i="3"/>
  <c r="BA589" i="3"/>
  <c r="BA212" i="3"/>
  <c r="AC183" i="3"/>
  <c r="AI183" i="3" s="1"/>
  <c r="AE446" i="3"/>
  <c r="AI446" i="3" s="1"/>
  <c r="AA685" i="3" s="1"/>
  <c r="AC708" i="3"/>
  <c r="AC308" i="3"/>
  <c r="AG708" i="3"/>
  <c r="AB171" i="3"/>
  <c r="AI171" i="3" s="1"/>
  <c r="AB694" i="3" s="1"/>
  <c r="AD668" i="3"/>
  <c r="AD725" i="3"/>
  <c r="AC44" i="3"/>
  <c r="AI44" i="3" s="1"/>
  <c r="AG418" i="3"/>
  <c r="AA51" i="3"/>
  <c r="AI51" i="3" s="1"/>
  <c r="AA650" i="3" s="1"/>
  <c r="AA305" i="3"/>
  <c r="AA417" i="3"/>
  <c r="AB356" i="3"/>
  <c r="AI356" i="3" s="1"/>
  <c r="AB332" i="3"/>
  <c r="AD649" i="3"/>
  <c r="AI649" i="3" s="1"/>
  <c r="AE704" i="3"/>
  <c r="AA646" i="3"/>
  <c r="AF682" i="3"/>
  <c r="AI682" i="3" s="1"/>
  <c r="AB325" i="3"/>
  <c r="AI325" i="3" s="1"/>
  <c r="AC654" i="3"/>
  <c r="AB668" i="3"/>
  <c r="AA18" i="3"/>
  <c r="AI18" i="3" s="1"/>
  <c r="AA484" i="3" s="1"/>
  <c r="AA521" i="3"/>
  <c r="AC703" i="3"/>
  <c r="AC685" i="3"/>
  <c r="AE719" i="3"/>
  <c r="AF692" i="3"/>
  <c r="AI692" i="3" s="1"/>
  <c r="AB217" i="3"/>
  <c r="AI217" i="3" s="1"/>
  <c r="AG721" i="3"/>
  <c r="AF718" i="3"/>
  <c r="AB181" i="3"/>
  <c r="AI181" i="3" s="1"/>
  <c r="AD690" i="3"/>
  <c r="AC725" i="3"/>
  <c r="AB464" i="3"/>
  <c r="AD83" i="3"/>
  <c r="AI83" i="3" s="1"/>
  <c r="AA394" i="3"/>
  <c r="AI394" i="3" s="1"/>
  <c r="AC590" i="3"/>
  <c r="AI590" i="3" s="1"/>
  <c r="AB383" i="3"/>
  <c r="V144" i="3"/>
  <c r="AR391" i="3"/>
  <c r="BS214" i="3"/>
  <c r="BM702" i="3" s="1"/>
  <c r="CB589" i="3"/>
  <c r="AI80" i="3"/>
  <c r="AE717" i="3" s="1"/>
  <c r="CT481" i="3"/>
  <c r="AI116" i="3"/>
  <c r="AC141" i="3"/>
  <c r="AI141" i="3" s="1"/>
  <c r="AA441" i="3"/>
  <c r="AI441" i="3" s="1"/>
  <c r="AE118" i="3"/>
  <c r="AI118" i="3" s="1"/>
  <c r="AC73" i="3"/>
  <c r="AI73" i="3" s="1"/>
  <c r="AB104" i="3" s="1"/>
  <c r="AI104" i="3" s="1"/>
  <c r="AC355" i="3"/>
  <c r="AA72" i="3"/>
  <c r="AI72" i="3" s="1"/>
  <c r="AA249" i="3"/>
  <c r="AC471" i="3"/>
  <c r="AI471" i="3" s="1"/>
  <c r="AC470" i="3"/>
  <c r="AI470" i="3" s="1"/>
  <c r="AA611" i="3"/>
  <c r="AI611" i="3" s="1"/>
  <c r="AA489" i="3"/>
  <c r="AC391" i="3"/>
  <c r="AA391" i="3"/>
  <c r="C225" i="1"/>
  <c r="AA643" i="3" s="1"/>
  <c r="AI643" i="3" s="1"/>
  <c r="AA553" i="3"/>
  <c r="AI553" i="3" s="1"/>
  <c r="AB195" i="3"/>
  <c r="AI195" i="3" s="1"/>
  <c r="AB182" i="3"/>
  <c r="AI182" i="3" s="1"/>
  <c r="AA656" i="3"/>
  <c r="AI656" i="3" s="1"/>
  <c r="AD93" i="3"/>
  <c r="AI93" i="3" s="1"/>
  <c r="AD92" i="3"/>
  <c r="AI92" i="3" s="1"/>
  <c r="AB709" i="3" s="1"/>
  <c r="AF480" i="3"/>
  <c r="AI480" i="3" s="1"/>
  <c r="AB100" i="3"/>
  <c r="AD670" i="3"/>
  <c r="AB54" i="3"/>
  <c r="AI54" i="3" s="1"/>
  <c r="AA85" i="3" s="1"/>
  <c r="AI85" i="3" s="1"/>
  <c r="AB377" i="3"/>
  <c r="AI377" i="3" s="1"/>
  <c r="AB473" i="3"/>
  <c r="AE275" i="3"/>
  <c r="AI275" i="3" s="1"/>
  <c r="AC45" i="3"/>
  <c r="AI45" i="3" s="1"/>
  <c r="AA84" i="3" s="1"/>
  <c r="AI84" i="3" s="1"/>
  <c r="AB40" i="3"/>
  <c r="AI40" i="3" s="1"/>
  <c r="AB717" i="3" s="1"/>
  <c r="AC459" i="3"/>
  <c r="AC666" i="3"/>
  <c r="AI666" i="3" s="1"/>
  <c r="AD127" i="3"/>
  <c r="AD703" i="3"/>
  <c r="AE625" i="3"/>
  <c r="AE233" i="3"/>
  <c r="AI233" i="3" s="1"/>
  <c r="AD681" i="3"/>
  <c r="AD654" i="3"/>
  <c r="AC240" i="3"/>
  <c r="AI240" i="3" s="1"/>
  <c r="AB122" i="3"/>
  <c r="AI122" i="3" s="1"/>
  <c r="AE662" i="3"/>
  <c r="AB60" i="3"/>
  <c r="AB495" i="3"/>
  <c r="AC8" i="3"/>
  <c r="AE670" i="3"/>
  <c r="AB21" i="3"/>
  <c r="AI21" i="3" s="1"/>
  <c r="CT267" i="3"/>
  <c r="CL637" i="3" s="1"/>
  <c r="CT637" i="3" s="1"/>
  <c r="CT332" i="3"/>
  <c r="AB638" i="3"/>
  <c r="AD154" i="3"/>
  <c r="AI154" i="3" s="1"/>
  <c r="AA607" i="3"/>
  <c r="AI607" i="3" s="1"/>
  <c r="AB309" i="3"/>
  <c r="AA496" i="3"/>
  <c r="AI496" i="3" s="1"/>
  <c r="CT188" i="3"/>
  <c r="AB269" i="3"/>
  <c r="AB134" i="3"/>
  <c r="AI134" i="3" s="1"/>
  <c r="AC474" i="3"/>
  <c r="AB55" i="3"/>
  <c r="AI55" i="3" s="1"/>
  <c r="AA56" i="3" s="1"/>
  <c r="AB336" i="3"/>
  <c r="AC499" i="3"/>
  <c r="AI499" i="3" s="1"/>
  <c r="AA722" i="3" s="1"/>
  <c r="CT110" i="3"/>
  <c r="CT512" i="3"/>
  <c r="CT491" i="3"/>
  <c r="CT412" i="3"/>
  <c r="CT718" i="3"/>
  <c r="F220" i="1"/>
  <c r="BD397" i="3" s="1"/>
  <c r="F222" i="1"/>
  <c r="G220" i="1"/>
  <c r="BM397" i="3" s="1"/>
  <c r="G222" i="1"/>
  <c r="CT308" i="3"/>
  <c r="CT263" i="3"/>
  <c r="H220" i="1"/>
  <c r="BV397" i="3" s="1"/>
  <c r="H222" i="1"/>
  <c r="I220" i="1"/>
  <c r="CE397" i="3" s="1"/>
  <c r="I222" i="1"/>
  <c r="E220" i="1"/>
  <c r="AU397" i="3" s="1"/>
  <c r="E222" i="1"/>
  <c r="CL495" i="3"/>
  <c r="CT495" i="3" s="1"/>
  <c r="CN494" i="3"/>
  <c r="CT494" i="3" s="1"/>
  <c r="AB219" i="3"/>
  <c r="AI219" i="3" s="1"/>
  <c r="AA222" i="3" s="1"/>
  <c r="CT681" i="3"/>
  <c r="CT669" i="3"/>
  <c r="CT459" i="3"/>
  <c r="AC636" i="3"/>
  <c r="AI636" i="3" s="1"/>
  <c r="AA544" i="3"/>
  <c r="AI544" i="3" s="1"/>
  <c r="AB151" i="3"/>
  <c r="AI151" i="3" s="1"/>
  <c r="AC46" i="3"/>
  <c r="AA491" i="3"/>
  <c r="AB382" i="3"/>
  <c r="AB75" i="3"/>
  <c r="AI75" i="3" s="1"/>
  <c r="AH660" i="3"/>
  <c r="AC671" i="3"/>
  <c r="AA60" i="3"/>
  <c r="AA317" i="3"/>
  <c r="AI317" i="3" s="1"/>
  <c r="AG711" i="3"/>
  <c r="BD600" i="3"/>
  <c r="BC596" i="3"/>
  <c r="BL596" i="3"/>
  <c r="BM600" i="3"/>
  <c r="AT596" i="3"/>
  <c r="AU600" i="3"/>
  <c r="BU596" i="3"/>
  <c r="BV600" i="3"/>
  <c r="CD596" i="3"/>
  <c r="CE600" i="3"/>
  <c r="CT654" i="3"/>
  <c r="AB683" i="3"/>
  <c r="AI683" i="3" s="1"/>
  <c r="AD693" i="3"/>
  <c r="AI693" i="3" s="1"/>
  <c r="AF413" i="3"/>
  <c r="AI413" i="3" s="1"/>
  <c r="CT68" i="3"/>
  <c r="CT711" i="3"/>
  <c r="AB476" i="3"/>
  <c r="AC617" i="3"/>
  <c r="AI617" i="3" s="1"/>
  <c r="AB364" i="3"/>
  <c r="AI364" i="3" s="1"/>
  <c r="AE175" i="3"/>
  <c r="AI175" i="3" s="1"/>
  <c r="AB640" i="3"/>
  <c r="AI640" i="3" s="1"/>
  <c r="AB381" i="3"/>
  <c r="AI381" i="3" s="1"/>
  <c r="AB363" i="3"/>
  <c r="AI363" i="3" s="1"/>
  <c r="CT646" i="3"/>
  <c r="CT12" i="3"/>
  <c r="AD485" i="3"/>
  <c r="AI485" i="3" s="1"/>
  <c r="AA251" i="3"/>
  <c r="AI251" i="3" s="1"/>
  <c r="AB127" i="3"/>
  <c r="AB695" i="3"/>
  <c r="AD403" i="3"/>
  <c r="AI403" i="3" s="1"/>
  <c r="AB99" i="3"/>
  <c r="AI99" i="3" s="1"/>
  <c r="AA4" i="3"/>
  <c r="AI4" i="3" s="1"/>
  <c r="AB11" i="3" s="1"/>
  <c r="AI11" i="3" s="1"/>
  <c r="AD383" i="3"/>
  <c r="AB348" i="3"/>
  <c r="AI348" i="3" s="1"/>
  <c r="AB349" i="3"/>
  <c r="AI349" i="3" s="1"/>
  <c r="AB362" i="3"/>
  <c r="AI362" i="3" s="1"/>
  <c r="AA457" i="3"/>
  <c r="AI457" i="3" s="1"/>
  <c r="AD663" i="3"/>
  <c r="AI663" i="3" s="1"/>
  <c r="AA648" i="3"/>
  <c r="AI648" i="3" s="1"/>
  <c r="AB536" i="3"/>
  <c r="AI536" i="3" s="1"/>
  <c r="AB239" i="3"/>
  <c r="AB48" i="3"/>
  <c r="AI48" i="3" s="1"/>
  <c r="AD239" i="3"/>
  <c r="AB474" i="3"/>
  <c r="AB565" i="3"/>
  <c r="AI565" i="3" s="1"/>
  <c r="AC469" i="3"/>
  <c r="AI469" i="3" s="1"/>
  <c r="AG678" i="3"/>
  <c r="AI678" i="3" s="1"/>
  <c r="AB583" i="3"/>
  <c r="AB437" i="3"/>
  <c r="AI437" i="3" s="1"/>
  <c r="AB12" i="3"/>
  <c r="AD388" i="3"/>
  <c r="AI388" i="3" s="1"/>
  <c r="AC370" i="3"/>
  <c r="AI370" i="3" s="1"/>
  <c r="AA579" i="3"/>
  <c r="AI579" i="3" s="1"/>
  <c r="AC330" i="3"/>
  <c r="AA225" i="3"/>
  <c r="AI225" i="3" s="1"/>
  <c r="AB232" i="3"/>
  <c r="AB101" i="3"/>
  <c r="AE206" i="3"/>
  <c r="AI206" i="3" s="1"/>
  <c r="AB341" i="3"/>
  <c r="AI341" i="3" s="1"/>
  <c r="AD588" i="3"/>
  <c r="AI588" i="3" s="1"/>
  <c r="AA332" i="3"/>
  <c r="AB597" i="3"/>
  <c r="AB418" i="3"/>
  <c r="AB188" i="3"/>
  <c r="AE170" i="3"/>
  <c r="AB281" i="3"/>
  <c r="AI281" i="3" s="1"/>
  <c r="AD173" i="3"/>
  <c r="AI173" i="3" s="1"/>
  <c r="AE110" i="3"/>
  <c r="AA574" i="3"/>
  <c r="AI574" i="3" s="1"/>
  <c r="AC476" i="3"/>
  <c r="AB164" i="3"/>
  <c r="AI164" i="3" s="1"/>
  <c r="AB585" i="3"/>
  <c r="AI585" i="3" s="1"/>
  <c r="AF493" i="3"/>
  <c r="AI493" i="3" s="1"/>
  <c r="AD477" i="3"/>
  <c r="AI477" i="3" s="1"/>
  <c r="AA423" i="3"/>
  <c r="AI423" i="3" s="1"/>
  <c r="AB686" i="3"/>
  <c r="AD445" i="3"/>
  <c r="AI445" i="3" s="1"/>
  <c r="AA385" i="3"/>
  <c r="AI385" i="3" s="1"/>
  <c r="AD374" i="3"/>
  <c r="AI374" i="3" s="1"/>
  <c r="AB568" i="3"/>
  <c r="AI568" i="3" s="1"/>
  <c r="CT517" i="3"/>
  <c r="CT663" i="3"/>
  <c r="CT620" i="3"/>
  <c r="CT305" i="3"/>
  <c r="AB416" i="3"/>
  <c r="AI416" i="3" s="1"/>
  <c r="AC473" i="3"/>
  <c r="AB513" i="3"/>
  <c r="AI513" i="3" s="1"/>
  <c r="AC278" i="3"/>
  <c r="AI278" i="3" s="1"/>
  <c r="AB168" i="3"/>
  <c r="AF662" i="3"/>
  <c r="AA170" i="3"/>
  <c r="I216" i="1"/>
  <c r="CD516" i="3" s="1"/>
  <c r="CK516" i="3" s="1"/>
  <c r="I218" i="1"/>
  <c r="CE268" i="3" s="1"/>
  <c r="CT670" i="3"/>
  <c r="F216" i="1"/>
  <c r="BD265" i="3" s="1"/>
  <c r="F218" i="1"/>
  <c r="BD268" i="3" s="1"/>
  <c r="H216" i="1"/>
  <c r="BV265" i="3" s="1"/>
  <c r="H218" i="1"/>
  <c r="BV268" i="3" s="1"/>
  <c r="J216" i="1"/>
  <c r="CN265" i="3" s="1"/>
  <c r="CT265" i="3" s="1"/>
  <c r="J218" i="1"/>
  <c r="CN268" i="3" s="1"/>
  <c r="CT268" i="3" s="1"/>
  <c r="AA261" i="3"/>
  <c r="AI261" i="3" s="1"/>
  <c r="AA263" i="3"/>
  <c r="AI263" i="3" s="1"/>
  <c r="AA264" i="3"/>
  <c r="AI264" i="3" s="1"/>
  <c r="AA262" i="3"/>
  <c r="AI262" i="3" s="1"/>
  <c r="C216" i="1"/>
  <c r="AC265" i="3" s="1"/>
  <c r="C218" i="1"/>
  <c r="AC268" i="3" s="1"/>
  <c r="AA265" i="3"/>
  <c r="AA267" i="3"/>
  <c r="AA268" i="3"/>
  <c r="AA291" i="3"/>
  <c r="AI291" i="3" s="1"/>
  <c r="CT417" i="3"/>
  <c r="CT146" i="3"/>
  <c r="CT660" i="3"/>
  <c r="AA340" i="3"/>
  <c r="AI340" i="3" s="1"/>
  <c r="CT473" i="3"/>
  <c r="AJ168" i="3"/>
  <c r="AL722" i="3"/>
  <c r="AJ355" i="3"/>
  <c r="CL720" i="3"/>
  <c r="CT720" i="3" s="1"/>
  <c r="AJ719" i="3"/>
  <c r="AK691" i="3"/>
  <c r="AL8" i="3"/>
  <c r="AN530" i="3"/>
  <c r="AR530" i="3" s="1"/>
  <c r="AP706" i="3"/>
  <c r="AJ712" i="3"/>
  <c r="AR712" i="3" s="1"/>
  <c r="AJ18" i="3"/>
  <c r="AR18" i="3" s="1"/>
  <c r="AL646" i="3"/>
  <c r="AK609" i="3"/>
  <c r="AJ713" i="3"/>
  <c r="AL267" i="3"/>
  <c r="AK722" i="3"/>
  <c r="AK235" i="3"/>
  <c r="AR235" i="3" s="1"/>
  <c r="CT661" i="3"/>
  <c r="AK97" i="3"/>
  <c r="AR97" i="3" s="1"/>
  <c r="AJ38" i="3"/>
  <c r="AR38" i="3" s="1"/>
  <c r="AN446" i="3"/>
  <c r="AR446" i="3" s="1"/>
  <c r="AL401" i="3"/>
  <c r="AR401" i="3" s="1"/>
  <c r="BD260" i="3"/>
  <c r="BB582" i="3"/>
  <c r="BJ582" i="3" s="1"/>
  <c r="AM405" i="3"/>
  <c r="AJ609" i="3"/>
  <c r="AK75" i="3"/>
  <c r="AR75" i="3" s="1"/>
  <c r="AJ91" i="3"/>
  <c r="AR91" i="3" s="1"/>
  <c r="AK625" i="3"/>
  <c r="CT568" i="3"/>
  <c r="AK355" i="3"/>
  <c r="AL667" i="3"/>
  <c r="AR667" i="3" s="1"/>
  <c r="BT582" i="3"/>
  <c r="CB582" i="3" s="1"/>
  <c r="BV260" i="3"/>
  <c r="AJ308" i="3"/>
  <c r="AM703" i="3"/>
  <c r="AK40" i="3"/>
  <c r="AR40" i="3" s="1"/>
  <c r="CE260" i="3"/>
  <c r="CC582" i="3"/>
  <c r="CK582" i="3" s="1"/>
  <c r="AM713" i="3"/>
  <c r="AN595" i="3"/>
  <c r="AJ603" i="3"/>
  <c r="AR603" i="3" s="1"/>
  <c r="AN194" i="3"/>
  <c r="AR194" i="3" s="1"/>
  <c r="CN260" i="3"/>
  <c r="CT260" i="3" s="1"/>
  <c r="CL582" i="3"/>
  <c r="CT582" i="3" s="1"/>
  <c r="AL690" i="3"/>
  <c r="AK621" i="3"/>
  <c r="AR621" i="3" s="1"/>
  <c r="AJ30" i="3"/>
  <c r="AR30" i="3" s="1"/>
  <c r="CT609" i="3"/>
  <c r="AA582" i="3"/>
  <c r="AI582" i="3" s="1"/>
  <c r="AC260" i="3"/>
  <c r="AA570" i="3"/>
  <c r="AI570" i="3" s="1"/>
  <c r="AA408" i="3"/>
  <c r="AA576" i="3"/>
  <c r="AI576" i="3" s="1"/>
  <c r="AA580" i="3"/>
  <c r="AI580" i="3" s="1"/>
  <c r="AA573" i="3"/>
  <c r="AI573" i="3" s="1"/>
  <c r="AA572" i="3"/>
  <c r="AI572" i="3" s="1"/>
  <c r="AA581" i="3"/>
  <c r="AI581" i="3" s="1"/>
  <c r="AA307" i="3"/>
  <c r="AI307" i="3" s="1"/>
  <c r="AC405" i="3"/>
  <c r="AB657" i="3"/>
  <c r="AC378" i="3"/>
  <c r="AI378" i="3" s="1"/>
  <c r="AC716" i="3" s="1"/>
  <c r="AD488" i="3"/>
  <c r="AI488" i="3" s="1"/>
  <c r="AD525" i="3"/>
  <c r="AI525" i="3" s="1"/>
  <c r="AC463" i="3"/>
  <c r="AI463" i="3" s="1"/>
  <c r="AA466" i="3" s="1"/>
  <c r="AI466" i="3" s="1"/>
  <c r="AD205" i="3"/>
  <c r="AI205" i="3" s="1"/>
  <c r="AA716" i="3" s="1"/>
  <c r="AF450" i="3"/>
  <c r="AB491" i="3"/>
  <c r="AB392" i="3"/>
  <c r="AI392" i="3" s="1"/>
  <c r="AE232" i="3"/>
  <c r="AD421" i="3"/>
  <c r="AI421" i="3" s="1"/>
  <c r="AB508" i="3"/>
  <c r="AI508" i="3" s="1"/>
  <c r="AB386" i="3"/>
  <c r="AI386" i="3" s="1"/>
  <c r="AE439" i="3"/>
  <c r="AI439" i="3" s="1"/>
  <c r="AB399" i="3"/>
  <c r="AI399" i="3" s="1"/>
  <c r="AA546" i="3"/>
  <c r="AI546" i="3" s="1"/>
  <c r="CL725" i="3"/>
  <c r="CT725" i="3" s="1"/>
  <c r="AA603" i="3"/>
  <c r="AI603" i="3" s="1"/>
  <c r="AS719" i="3"/>
  <c r="AS168" i="3"/>
  <c r="BB308" i="3"/>
  <c r="BO530" i="3"/>
  <c r="BS530" i="3" s="1"/>
  <c r="BN713" i="3"/>
  <c r="BN703" i="3"/>
  <c r="CE267" i="3"/>
  <c r="CC609" i="3"/>
  <c r="CF703" i="3"/>
  <c r="CG530" i="3"/>
  <c r="CK530" i="3" s="1"/>
  <c r="CN716" i="3"/>
  <c r="CL84" i="3"/>
  <c r="CT84" i="3" s="1"/>
  <c r="CL716" i="3"/>
  <c r="CT291" i="3"/>
  <c r="AB661" i="3"/>
  <c r="AE530" i="3"/>
  <c r="AI530" i="3" s="1"/>
  <c r="AS355" i="3"/>
  <c r="AC401" i="3"/>
  <c r="AI401" i="3" s="1"/>
  <c r="AA168" i="3"/>
  <c r="AC722" i="3"/>
  <c r="BC355" i="3"/>
  <c r="BE713" i="3"/>
  <c r="BT308" i="3"/>
  <c r="CC355" i="3"/>
  <c r="AB459" i="3"/>
  <c r="CL76" i="3"/>
  <c r="CT76" i="3" s="1"/>
  <c r="AB650" i="3"/>
  <c r="AB609" i="3"/>
  <c r="AB621" i="3"/>
  <c r="AI621" i="3" s="1"/>
  <c r="AA681" i="3"/>
  <c r="AB355" i="3"/>
  <c r="AS422" i="3"/>
  <c r="AU690" i="3"/>
  <c r="AU702" i="3"/>
  <c r="AT722" i="3"/>
  <c r="AC690" i="3"/>
  <c r="AA355" i="3"/>
  <c r="BC722" i="3"/>
  <c r="AB222" i="3"/>
  <c r="C217" i="1"/>
  <c r="BD722" i="3"/>
  <c r="BH706" i="3"/>
  <c r="BC621" i="3"/>
  <c r="BJ621" i="3" s="1"/>
  <c r="BT355" i="3"/>
  <c r="BV702" i="3"/>
  <c r="BW713" i="3"/>
  <c r="CN361" i="3"/>
  <c r="CL509" i="3"/>
  <c r="CT509" i="3" s="1"/>
  <c r="CL85" i="3"/>
  <c r="CL685" i="3"/>
  <c r="CT685" i="3" s="1"/>
  <c r="CL722" i="3"/>
  <c r="CT722" i="3" s="1"/>
  <c r="CM694" i="3"/>
  <c r="CL642" i="3"/>
  <c r="CT642" i="3" s="1"/>
  <c r="AA594" i="3"/>
  <c r="AI594" i="3" s="1"/>
  <c r="BD8" i="3"/>
  <c r="CF405" i="3"/>
  <c r="AS308" i="3"/>
  <c r="BV8" i="3"/>
  <c r="CT510" i="3"/>
  <c r="AR422" i="3"/>
  <c r="AG706" i="3"/>
  <c r="AC723" i="3"/>
  <c r="BC97" i="3"/>
  <c r="BL621" i="3"/>
  <c r="BS621" i="3" s="1"/>
  <c r="BM401" i="3"/>
  <c r="BS401" i="3" s="1"/>
  <c r="BK355" i="3"/>
  <c r="BU609" i="3"/>
  <c r="BV722" i="3"/>
  <c r="CC422" i="3"/>
  <c r="CD609" i="3"/>
  <c r="CC603" i="3"/>
  <c r="CK603" i="3" s="1"/>
  <c r="CE401" i="3"/>
  <c r="CK401" i="3" s="1"/>
  <c r="AB624" i="3"/>
  <c r="AI624" i="3" s="1"/>
  <c r="AB435" i="3"/>
  <c r="AI435" i="3" s="1"/>
  <c r="AC667" i="3"/>
  <c r="AI667" i="3" s="1"/>
  <c r="CL56" i="3"/>
  <c r="CT56" i="3" s="1"/>
  <c r="AE515" i="3"/>
  <c r="AA479" i="3"/>
  <c r="AB622" i="3"/>
  <c r="AI622" i="3" s="1"/>
  <c r="AV713" i="3"/>
  <c r="AU722" i="3"/>
  <c r="AT691" i="3"/>
  <c r="BD646" i="3"/>
  <c r="BF595" i="3"/>
  <c r="BM722" i="3"/>
  <c r="AA713" i="3"/>
  <c r="BL97" i="3"/>
  <c r="BT609" i="3"/>
  <c r="BV401" i="3"/>
  <c r="CB401" i="3" s="1"/>
  <c r="BV646" i="3"/>
  <c r="CE722" i="3"/>
  <c r="CE702" i="3"/>
  <c r="CT474" i="3"/>
  <c r="CM717" i="3"/>
  <c r="CN721" i="3"/>
  <c r="AS603" i="3"/>
  <c r="BA603" i="3" s="1"/>
  <c r="AC721" i="3"/>
  <c r="AF517" i="3"/>
  <c r="AW595" i="3"/>
  <c r="AB97" i="3"/>
  <c r="AI97" i="3" s="1"/>
  <c r="AY706" i="3"/>
  <c r="AU667" i="3"/>
  <c r="AU267" i="3"/>
  <c r="AC267" i="3"/>
  <c r="AB689" i="3"/>
  <c r="AB720" i="3"/>
  <c r="BD401" i="3"/>
  <c r="BJ401" i="3" s="1"/>
  <c r="BE405" i="3"/>
  <c r="BQ706" i="3"/>
  <c r="BL355" i="3"/>
  <c r="BM646" i="3"/>
  <c r="BK609" i="3"/>
  <c r="BM267" i="3"/>
  <c r="BW405" i="3"/>
  <c r="BZ706" i="3"/>
  <c r="BV690" i="3"/>
  <c r="CC30" i="3"/>
  <c r="CD97" i="3"/>
  <c r="CK97" i="3" s="1"/>
  <c r="CM361" i="3"/>
  <c r="CL405" i="3"/>
  <c r="CT405" i="3" s="1"/>
  <c r="AC720" i="3"/>
  <c r="AE695" i="3"/>
  <c r="AB718" i="3"/>
  <c r="AW530" i="3"/>
  <c r="AT609" i="3"/>
  <c r="AD405" i="3"/>
  <c r="AB484" i="3"/>
  <c r="BD702" i="3"/>
  <c r="BM690" i="3"/>
  <c r="BK168" i="3"/>
  <c r="BL722" i="3"/>
  <c r="BN405" i="3"/>
  <c r="BU722" i="3"/>
  <c r="BU621" i="3"/>
  <c r="CB621" i="3" s="1"/>
  <c r="BV267" i="3"/>
  <c r="AD713" i="3"/>
  <c r="CE690" i="3"/>
  <c r="CC168" i="3"/>
  <c r="CM709" i="3"/>
  <c r="CT709" i="3" s="1"/>
  <c r="CT695" i="3"/>
  <c r="AA335" i="3"/>
  <c r="AB691" i="3"/>
  <c r="AD515" i="3"/>
  <c r="AB531" i="3"/>
  <c r="AI531" i="3" s="1"/>
  <c r="BB609" i="3"/>
  <c r="AE595" i="3"/>
  <c r="BK308" i="3"/>
  <c r="BX595" i="3"/>
  <c r="BU355" i="3"/>
  <c r="BT168" i="3"/>
  <c r="BV667" i="3"/>
  <c r="CB667" i="3" s="1"/>
  <c r="CE646" i="3"/>
  <c r="AB653" i="3"/>
  <c r="AI653" i="3" s="1"/>
  <c r="CT67" i="3"/>
  <c r="CT440" i="3"/>
  <c r="CT502" i="3"/>
  <c r="CT708" i="3"/>
  <c r="CT690" i="3"/>
  <c r="AA609" i="3"/>
  <c r="AB701" i="3"/>
  <c r="AV405" i="3"/>
  <c r="AU401" i="3"/>
  <c r="BA401" i="3" s="1"/>
  <c r="AT355" i="3"/>
  <c r="AS713" i="3"/>
  <c r="AA578" i="3"/>
  <c r="AI578" i="3" s="1"/>
  <c r="AA712" i="3"/>
  <c r="AI712" i="3" s="1"/>
  <c r="AA260" i="3"/>
  <c r="AA719" i="3"/>
  <c r="BB168" i="3"/>
  <c r="BB355" i="3"/>
  <c r="BF530" i="3"/>
  <c r="BJ530" i="3" s="1"/>
  <c r="BC609" i="3"/>
  <c r="BB422" i="3"/>
  <c r="BE703" i="3"/>
  <c r="BL609" i="3"/>
  <c r="BO595" i="3"/>
  <c r="BK422" i="3"/>
  <c r="BM667" i="3"/>
  <c r="BS667" i="3" s="1"/>
  <c r="BT603" i="3"/>
  <c r="CB603" i="3" s="1"/>
  <c r="BW703" i="3"/>
  <c r="BU97" i="3"/>
  <c r="CB97" i="3" s="1"/>
  <c r="CD722" i="3"/>
  <c r="CE667" i="3"/>
  <c r="CK667" i="3" s="1"/>
  <c r="CE8" i="3"/>
  <c r="AC646" i="3"/>
  <c r="CT607" i="3"/>
  <c r="CT408" i="3"/>
  <c r="CT521" i="3"/>
  <c r="AA481" i="3"/>
  <c r="AS30" i="3"/>
  <c r="AD517" i="3"/>
  <c r="AB537" i="3"/>
  <c r="AI537" i="3" s="1"/>
  <c r="AU8" i="3"/>
  <c r="AS712" i="3"/>
  <c r="BA712" i="3" s="1"/>
  <c r="AS609" i="3"/>
  <c r="AU646" i="3"/>
  <c r="AB722" i="3"/>
  <c r="AA308" i="3"/>
  <c r="BD267" i="3"/>
  <c r="BB603" i="3"/>
  <c r="BJ603" i="3" s="1"/>
  <c r="BD690" i="3"/>
  <c r="BM8" i="3"/>
  <c r="BK30" i="3"/>
  <c r="BK603" i="3"/>
  <c r="BS603" i="3" s="1"/>
  <c r="BX530" i="3"/>
  <c r="CB530" i="3" s="1"/>
  <c r="BT422" i="3"/>
  <c r="AA641" i="3"/>
  <c r="AI641" i="3" s="1"/>
  <c r="AC668" i="3"/>
  <c r="CC308" i="3"/>
  <c r="CM650" i="3"/>
  <c r="CT168" i="3"/>
  <c r="CM625" i="3"/>
  <c r="CT625" i="3" s="1"/>
  <c r="BD667" i="3"/>
  <c r="BJ667" i="3" s="1"/>
  <c r="AD110" i="3"/>
  <c r="AG542" i="3"/>
  <c r="AE709" i="3"/>
  <c r="AV703" i="3"/>
  <c r="AT621" i="3"/>
  <c r="BA621" i="3" s="1"/>
  <c r="BB30" i="3"/>
  <c r="BT30" i="3"/>
  <c r="CG595" i="3"/>
  <c r="CD621" i="3"/>
  <c r="CK621" i="3" s="1"/>
  <c r="CI706" i="3"/>
  <c r="CF713" i="3"/>
  <c r="CT476" i="3"/>
  <c r="CT251" i="3"/>
  <c r="CT170" i="3"/>
  <c r="CT425" i="3"/>
  <c r="CT46" i="3"/>
  <c r="CT60" i="3"/>
  <c r="CT269" i="3"/>
  <c r="CM5" i="3"/>
  <c r="CT5" i="3" s="1"/>
  <c r="CM11" i="3"/>
  <c r="CT11" i="3" s="1"/>
  <c r="CT6" i="3"/>
  <c r="CL298" i="3"/>
  <c r="CT298" i="3" s="1"/>
  <c r="CM136" i="3"/>
  <c r="CT136" i="3" s="1"/>
  <c r="CL172" i="3"/>
  <c r="CT172" i="3" s="1"/>
  <c r="CM335" i="3"/>
  <c r="CT335" i="3" s="1"/>
  <c r="CM456" i="3"/>
  <c r="CT456" i="3" s="1"/>
  <c r="CN714" i="3"/>
  <c r="CM721" i="3"/>
  <c r="CN686" i="3"/>
  <c r="CT686" i="3" s="1"/>
  <c r="CT450" i="3"/>
  <c r="CT239" i="3"/>
  <c r="CL124" i="3"/>
  <c r="CT124" i="3" s="1"/>
  <c r="CL319" i="3"/>
  <c r="CT319" i="3" s="1"/>
  <c r="CL397" i="3"/>
  <c r="CT397" i="3" s="1"/>
  <c r="CL614" i="3"/>
  <c r="CT614" i="3" s="1"/>
  <c r="CM220" i="3"/>
  <c r="CN100" i="3"/>
  <c r="CT100" i="3" s="1"/>
  <c r="CO322" i="3"/>
  <c r="CT322" i="3" s="1"/>
  <c r="CL309" i="3"/>
  <c r="CT309" i="3" s="1"/>
  <c r="CL330" i="3"/>
  <c r="CT330" i="3" s="1"/>
  <c r="CL396" i="3"/>
  <c r="CT396" i="3" s="1"/>
  <c r="CL559" i="3"/>
  <c r="CM138" i="3"/>
  <c r="CT138" i="3" s="1"/>
  <c r="CM327" i="3"/>
  <c r="CT327" i="3" s="1"/>
  <c r="CN270" i="3"/>
  <c r="CT270" i="3" s="1"/>
  <c r="CO231" i="3"/>
  <c r="CT231" i="3" s="1"/>
  <c r="CL320" i="3"/>
  <c r="CL329" i="3"/>
  <c r="CT329" i="3" s="1"/>
  <c r="CL507" i="3"/>
  <c r="CT507" i="3" s="1"/>
  <c r="CM8" i="3"/>
  <c r="CT8" i="3" s="1"/>
  <c r="CM98" i="3"/>
  <c r="CT98" i="3" s="1"/>
  <c r="CM326" i="3"/>
  <c r="CT326" i="3" s="1"/>
  <c r="CN453" i="3"/>
  <c r="CT453" i="3" s="1"/>
  <c r="CM479" i="3"/>
  <c r="CT479" i="3" s="1"/>
  <c r="CO599" i="3"/>
  <c r="CT599" i="3" s="1"/>
  <c r="CN601" i="3"/>
  <c r="CT662" i="3"/>
  <c r="CT581" i="3"/>
  <c r="CT123" i="3"/>
  <c r="CP703" i="3"/>
  <c r="CT703" i="3" s="1"/>
  <c r="CT515" i="3"/>
  <c r="CT383" i="3"/>
  <c r="CL299" i="3"/>
  <c r="CT299" i="3" s="1"/>
  <c r="CM699" i="3"/>
  <c r="CT382" i="3"/>
  <c r="CL464" i="3"/>
  <c r="CT464" i="3" s="1"/>
  <c r="CL466" i="3"/>
  <c r="CT466" i="3" s="1"/>
  <c r="CL465" i="3"/>
  <c r="CT465" i="3" s="1"/>
  <c r="CL468" i="3"/>
  <c r="CT468" i="3" s="1"/>
  <c r="CN717" i="3"/>
  <c r="CL443" i="3"/>
  <c r="CT443" i="3" s="1"/>
  <c r="CM677" i="3"/>
  <c r="CL677" i="3"/>
  <c r="CL484" i="3"/>
  <c r="CT484" i="3" s="1"/>
  <c r="CN674" i="3"/>
  <c r="CT674" i="3" s="1"/>
  <c r="CT355" i="3"/>
  <c r="CL220" i="3"/>
  <c r="CL223" i="3"/>
  <c r="CT223" i="3" s="1"/>
  <c r="CL222" i="3"/>
  <c r="CT222" i="3" s="1"/>
  <c r="CL237" i="3"/>
  <c r="CT237" i="3" s="1"/>
  <c r="CL221" i="3"/>
  <c r="CT221" i="3" s="1"/>
  <c r="CT307" i="3"/>
  <c r="CT200" i="3"/>
  <c r="CT668" i="3"/>
  <c r="CT583" i="3"/>
  <c r="CL705" i="3"/>
  <c r="CT705" i="3" s="1"/>
  <c r="CL657" i="3"/>
  <c r="CT657" i="3" s="1"/>
  <c r="CM343" i="3"/>
  <c r="CQ700" i="3"/>
  <c r="CT700" i="3" s="1"/>
  <c r="CL258" i="3"/>
  <c r="CT258" i="3" s="1"/>
  <c r="CL393" i="3"/>
  <c r="CT393" i="3" s="1"/>
  <c r="CP575" i="3"/>
  <c r="CT575" i="3" s="1"/>
  <c r="CM559" i="3"/>
  <c r="CL101" i="3"/>
  <c r="CT101" i="3" s="1"/>
  <c r="CM176" i="3"/>
  <c r="CT176" i="3" s="1"/>
  <c r="CM558" i="3"/>
  <c r="CT558" i="3" s="1"/>
  <c r="CL612" i="3"/>
  <c r="CT612" i="3" s="1"/>
  <c r="CO716" i="3"/>
  <c r="CO723" i="3"/>
  <c r="CT723" i="3" s="1"/>
  <c r="CT402" i="3"/>
  <c r="CL52" i="3"/>
  <c r="CL343" i="3"/>
  <c r="CL650" i="3"/>
  <c r="CL698" i="3"/>
  <c r="CT698" i="3" s="1"/>
  <c r="CT232" i="3"/>
  <c r="CT127" i="3"/>
  <c r="CT416" i="3"/>
  <c r="CE416" i="3"/>
  <c r="CF517" i="3"/>
  <c r="CG717" i="3"/>
  <c r="CD103" i="3"/>
  <c r="CK103" i="3" s="1"/>
  <c r="CC491" i="3"/>
  <c r="CD151" i="3"/>
  <c r="CK151" i="3" s="1"/>
  <c r="CD382" i="3"/>
  <c r="CE46" i="3"/>
  <c r="CC544" i="3"/>
  <c r="CK544" i="3" s="1"/>
  <c r="CD75" i="3"/>
  <c r="CK75" i="3" s="1"/>
  <c r="CE141" i="3"/>
  <c r="CK141" i="3" s="1"/>
  <c r="CC441" i="3"/>
  <c r="CK441" i="3" s="1"/>
  <c r="CC447" i="3"/>
  <c r="CK447" i="3" s="1"/>
  <c r="CD182" i="3"/>
  <c r="CK182" i="3" s="1"/>
  <c r="CC67" i="3"/>
  <c r="CG188" i="3"/>
  <c r="CC638" i="3"/>
  <c r="CD235" i="3"/>
  <c r="CK235" i="3" s="1"/>
  <c r="CC6" i="3"/>
  <c r="CC66" i="3"/>
  <c r="CK66" i="3" s="1"/>
  <c r="CD351" i="3"/>
  <c r="CK351" i="3" s="1"/>
  <c r="CD586" i="3"/>
  <c r="CK586" i="3" s="1"/>
  <c r="CD598" i="3"/>
  <c r="CE568" i="3"/>
  <c r="CF583" i="3"/>
  <c r="CG571" i="3"/>
  <c r="CC669" i="3"/>
  <c r="CH12" i="3"/>
  <c r="CD68" i="3"/>
  <c r="CD200" i="3"/>
  <c r="CE146" i="3"/>
  <c r="CF230" i="3"/>
  <c r="CK230" i="3" s="1"/>
  <c r="CC262" i="3"/>
  <c r="CK262" i="3" s="1"/>
  <c r="CC265" i="3"/>
  <c r="CC268" i="3"/>
  <c r="CC340" i="3"/>
  <c r="CC440" i="3"/>
  <c r="CC261" i="3"/>
  <c r="CK261" i="3" s="1"/>
  <c r="CC264" i="3"/>
  <c r="CC267" i="3"/>
  <c r="CC291" i="3"/>
  <c r="CC260" i="3"/>
  <c r="CC263" i="3"/>
  <c r="CK263" i="3" s="1"/>
  <c r="CC425" i="3"/>
  <c r="CC39" i="3"/>
  <c r="CK39" i="3" s="1"/>
  <c r="CC38" i="3"/>
  <c r="CK38" i="3" s="1"/>
  <c r="CC395" i="3"/>
  <c r="CK395" i="3" s="1"/>
  <c r="CD355" i="3"/>
  <c r="CD623" i="3"/>
  <c r="CK623" i="3" s="1"/>
  <c r="CD622" i="3"/>
  <c r="CK622" i="3" s="1"/>
  <c r="CC479" i="3"/>
  <c r="CD455" i="3"/>
  <c r="CK455" i="3" s="1"/>
  <c r="CD495" i="3"/>
  <c r="CI711" i="3"/>
  <c r="CC60" i="3"/>
  <c r="CC317" i="3"/>
  <c r="CK317" i="3" s="1"/>
  <c r="CC712" i="3"/>
  <c r="CK712" i="3" s="1"/>
  <c r="CD222" i="3"/>
  <c r="CD258" i="3"/>
  <c r="CC719" i="3"/>
  <c r="CC620" i="3"/>
  <c r="CC661" i="3"/>
  <c r="CD661" i="3"/>
  <c r="CE661" i="3"/>
  <c r="CE704" i="3"/>
  <c r="CF668" i="3"/>
  <c r="CD459" i="3"/>
  <c r="CH718" i="3"/>
  <c r="CE654" i="3"/>
  <c r="CE708" i="3"/>
  <c r="CE517" i="3"/>
  <c r="CH517" i="3"/>
  <c r="CD651" i="3"/>
  <c r="CK651" i="3" s="1"/>
  <c r="CG194" i="3"/>
  <c r="CK194" i="3" s="1"/>
  <c r="CC256" i="3"/>
  <c r="CC274" i="3"/>
  <c r="CK274" i="3" s="1"/>
  <c r="CC277" i="3"/>
  <c r="CK277" i="3" s="1"/>
  <c r="CG314" i="3"/>
  <c r="CK314" i="3" s="1"/>
  <c r="CG498" i="3"/>
  <c r="CK498" i="3" s="1"/>
  <c r="CC512" i="3"/>
  <c r="CG612" i="3"/>
  <c r="CD226" i="3"/>
  <c r="CK226" i="3" s="1"/>
  <c r="CD674" i="3"/>
  <c r="CE88" i="3"/>
  <c r="CK88" i="3" s="1"/>
  <c r="CF46" i="3"/>
  <c r="CF521" i="3"/>
  <c r="CF548" i="3"/>
  <c r="CK548" i="3" s="1"/>
  <c r="CF551" i="3"/>
  <c r="CK551" i="3" s="1"/>
  <c r="CC402" i="3"/>
  <c r="CC502" i="3"/>
  <c r="CK502" i="3" s="1"/>
  <c r="CD63" i="3"/>
  <c r="CK63" i="3" s="1"/>
  <c r="CD481" i="3"/>
  <c r="CH647" i="3"/>
  <c r="CK647" i="3" s="1"/>
  <c r="CE33" i="3"/>
  <c r="CK33" i="3" s="1"/>
  <c r="CE408" i="3"/>
  <c r="CF69" i="3"/>
  <c r="CK69" i="3" s="1"/>
  <c r="CG153" i="3"/>
  <c r="CK153" i="3" s="1"/>
  <c r="CC510" i="3"/>
  <c r="CC549" i="3"/>
  <c r="CK549" i="3" s="1"/>
  <c r="CC696" i="3"/>
  <c r="CD77" i="3"/>
  <c r="CK77" i="3" s="1"/>
  <c r="CD104" i="3"/>
  <c r="CK104" i="3" s="1"/>
  <c r="CD107" i="3"/>
  <c r="CK107" i="3" s="1"/>
  <c r="CD224" i="3"/>
  <c r="CK224" i="3" s="1"/>
  <c r="CH412" i="3"/>
  <c r="CE35" i="3"/>
  <c r="CK35" i="3" s="1"/>
  <c r="CE41" i="3"/>
  <c r="CK41" i="3" s="1"/>
  <c r="CE248" i="3"/>
  <c r="CK248" i="3" s="1"/>
  <c r="CE407" i="3"/>
  <c r="CK407" i="3" s="1"/>
  <c r="CF53" i="3"/>
  <c r="CK53" i="3" s="1"/>
  <c r="CF158" i="3"/>
  <c r="CK158" i="3" s="1"/>
  <c r="CF161" i="3"/>
  <c r="CK161" i="3" s="1"/>
  <c r="CF179" i="3"/>
  <c r="CK179" i="3" s="1"/>
  <c r="CF185" i="3"/>
  <c r="CK185" i="3" s="1"/>
  <c r="CC121" i="3"/>
  <c r="CK121" i="3" s="1"/>
  <c r="CD434" i="3"/>
  <c r="CK434" i="3" s="1"/>
  <c r="CD449" i="3"/>
  <c r="CK449" i="3" s="1"/>
  <c r="CG695" i="3"/>
  <c r="CD442" i="3"/>
  <c r="CK442" i="3" s="1"/>
  <c r="CG110" i="3"/>
  <c r="CF205" i="3"/>
  <c r="CK205" i="3" s="1"/>
  <c r="CE405" i="3"/>
  <c r="CD392" i="3"/>
  <c r="CK392" i="3" s="1"/>
  <c r="CD700" i="3"/>
  <c r="CD706" i="3"/>
  <c r="CD718" i="3"/>
  <c r="CD723" i="3"/>
  <c r="CF673" i="3"/>
  <c r="CK673" i="3" s="1"/>
  <c r="CD720" i="3"/>
  <c r="CF693" i="3"/>
  <c r="CK693" i="3" s="1"/>
  <c r="CC686" i="3"/>
  <c r="CD683" i="3"/>
  <c r="CK683" i="3" s="1"/>
  <c r="CD689" i="3"/>
  <c r="CC420" i="3"/>
  <c r="CC385" i="3"/>
  <c r="CK385" i="3" s="1"/>
  <c r="CD695" i="3"/>
  <c r="CD676" i="3"/>
  <c r="CF715" i="3"/>
  <c r="CD531" i="3"/>
  <c r="CK531" i="3" s="1"/>
  <c r="CD687" i="3"/>
  <c r="CK687" i="3" s="1"/>
  <c r="CD696" i="3"/>
  <c r="CC91" i="3"/>
  <c r="CK91" i="3" s="1"/>
  <c r="CC467" i="3"/>
  <c r="CC656" i="3"/>
  <c r="CK656" i="3" s="1"/>
  <c r="CH480" i="3"/>
  <c r="CK480" i="3" s="1"/>
  <c r="CD195" i="3"/>
  <c r="CK195" i="3" s="1"/>
  <c r="CI680" i="3"/>
  <c r="CK680" i="3" s="1"/>
  <c r="CF93" i="3"/>
  <c r="CK93" i="3" s="1"/>
  <c r="CC672" i="3"/>
  <c r="CK672" i="3" s="1"/>
  <c r="CD116" i="3"/>
  <c r="CK116" i="3" s="1"/>
  <c r="CF92" i="3"/>
  <c r="CK92" i="3" s="1"/>
  <c r="CD653" i="3"/>
  <c r="CC123" i="3"/>
  <c r="CC4" i="3"/>
  <c r="CK4" i="3" s="1"/>
  <c r="CC572" i="3"/>
  <c r="CK572" i="3" s="1"/>
  <c r="CC575" i="3"/>
  <c r="CC578" i="3"/>
  <c r="CK578" i="3" s="1"/>
  <c r="CC581" i="3"/>
  <c r="CC662" i="3"/>
  <c r="CD55" i="3"/>
  <c r="CK55" i="3" s="1"/>
  <c r="CD127" i="3"/>
  <c r="CD232" i="3"/>
  <c r="CD437" i="3"/>
  <c r="CK437" i="3" s="1"/>
  <c r="CE476" i="3"/>
  <c r="CF485" i="3"/>
  <c r="CK485" i="3" s="1"/>
  <c r="CC135" i="3"/>
  <c r="CK135" i="3" s="1"/>
  <c r="CC225" i="3"/>
  <c r="CK225" i="3" s="1"/>
  <c r="CC408" i="3"/>
  <c r="CC457" i="3"/>
  <c r="CK457" i="3" s="1"/>
  <c r="CC547" i="3"/>
  <c r="CK547" i="3" s="1"/>
  <c r="CC571" i="3"/>
  <c r="CC574" i="3"/>
  <c r="CK574" i="3" s="1"/>
  <c r="CC577" i="3"/>
  <c r="CK577" i="3" s="1"/>
  <c r="CC580" i="3"/>
  <c r="CK580" i="3" s="1"/>
  <c r="CD12" i="3"/>
  <c r="CD48" i="3"/>
  <c r="CK48" i="3" s="1"/>
  <c r="CD336" i="3"/>
  <c r="CD348" i="3"/>
  <c r="CK348" i="3" s="1"/>
  <c r="CD418" i="3"/>
  <c r="CF445" i="3"/>
  <c r="CK445" i="3" s="1"/>
  <c r="CC423" i="3"/>
  <c r="CK423" i="3" s="1"/>
  <c r="CC570" i="3"/>
  <c r="CK570" i="3" s="1"/>
  <c r="CC573" i="3"/>
  <c r="CK573" i="3" s="1"/>
  <c r="CC576" i="3"/>
  <c r="CK576" i="3" s="1"/>
  <c r="CC579" i="3"/>
  <c r="CK579" i="3" s="1"/>
  <c r="CD101" i="3"/>
  <c r="CD122" i="3"/>
  <c r="CK122" i="3" s="1"/>
  <c r="CD134" i="3"/>
  <c r="CK134" i="3" s="1"/>
  <c r="CD164" i="3"/>
  <c r="CK164" i="3" s="1"/>
  <c r="CD188" i="3"/>
  <c r="CD239" i="3"/>
  <c r="CD597" i="3"/>
  <c r="CE474" i="3"/>
  <c r="CG170" i="3"/>
  <c r="CG206" i="3"/>
  <c r="CK206" i="3" s="1"/>
  <c r="CC307" i="3"/>
  <c r="CD349" i="3"/>
  <c r="CK349" i="3" s="1"/>
  <c r="CD364" i="3"/>
  <c r="CK364" i="3" s="1"/>
  <c r="CH450" i="3"/>
  <c r="CD476" i="3"/>
  <c r="CD491" i="3"/>
  <c r="CD536" i="3"/>
  <c r="CK536" i="3" s="1"/>
  <c r="CD686" i="3"/>
  <c r="CE370" i="3"/>
  <c r="CK370" i="3" s="1"/>
  <c r="CE617" i="3"/>
  <c r="CK617" i="3" s="1"/>
  <c r="CF388" i="3"/>
  <c r="CK388" i="3" s="1"/>
  <c r="CF403" i="3"/>
  <c r="CK403" i="3" s="1"/>
  <c r="CF488" i="3"/>
  <c r="CK488" i="3" s="1"/>
  <c r="CF515" i="3"/>
  <c r="CG175" i="3"/>
  <c r="CK175" i="3" s="1"/>
  <c r="CG232" i="3"/>
  <c r="CC709" i="3"/>
  <c r="CD99" i="3"/>
  <c r="CK99" i="3" s="1"/>
  <c r="CD219" i="3"/>
  <c r="CK219" i="3" s="1"/>
  <c r="CD363" i="3"/>
  <c r="CK363" i="3" s="1"/>
  <c r="CD381" i="3"/>
  <c r="CK381" i="3" s="1"/>
  <c r="CD399" i="3"/>
  <c r="CK399" i="3" s="1"/>
  <c r="CH413" i="3"/>
  <c r="CK413" i="3" s="1"/>
  <c r="CD508" i="3"/>
  <c r="CK508" i="3" s="1"/>
  <c r="CD565" i="3"/>
  <c r="CK565" i="3" s="1"/>
  <c r="CD568" i="3"/>
  <c r="CD583" i="3"/>
  <c r="CD640" i="3"/>
  <c r="CK640" i="3" s="1"/>
  <c r="CE330" i="3"/>
  <c r="CE378" i="3"/>
  <c r="CK378" i="3" s="1"/>
  <c r="CE463" i="3"/>
  <c r="CK463" i="3" s="1"/>
  <c r="CE469" i="3"/>
  <c r="CK469" i="3" s="1"/>
  <c r="CF421" i="3"/>
  <c r="CK421" i="3" s="1"/>
  <c r="CC251" i="3"/>
  <c r="CG439" i="3"/>
  <c r="CK439" i="3" s="1"/>
  <c r="CC546" i="3"/>
  <c r="CK546" i="3" s="1"/>
  <c r="CC648" i="3"/>
  <c r="CK648" i="3" s="1"/>
  <c r="CD281" i="3"/>
  <c r="CK281" i="3" s="1"/>
  <c r="CD341" i="3"/>
  <c r="CK341" i="3" s="1"/>
  <c r="CD362" i="3"/>
  <c r="CK362" i="3" s="1"/>
  <c r="CD386" i="3"/>
  <c r="CK386" i="3" s="1"/>
  <c r="CD474" i="3"/>
  <c r="CH493" i="3"/>
  <c r="CK493" i="3" s="1"/>
  <c r="CD585" i="3"/>
  <c r="CK585" i="3" s="1"/>
  <c r="CF173" i="3"/>
  <c r="CK173" i="3" s="1"/>
  <c r="CF239" i="3"/>
  <c r="CF374" i="3"/>
  <c r="CK374" i="3" s="1"/>
  <c r="CF383" i="3"/>
  <c r="CF477" i="3"/>
  <c r="CK477" i="3" s="1"/>
  <c r="CF525" i="3"/>
  <c r="CK525" i="3" s="1"/>
  <c r="CF588" i="3"/>
  <c r="CK588" i="3" s="1"/>
  <c r="CF663" i="3"/>
  <c r="CD713" i="3"/>
  <c r="CE723" i="3"/>
  <c r="CC271" i="3"/>
  <c r="CK271" i="3" s="1"/>
  <c r="CD620" i="3"/>
  <c r="CE635" i="3"/>
  <c r="CK635" i="3" s="1"/>
  <c r="CC270" i="3"/>
  <c r="CC360" i="3"/>
  <c r="CD637" i="3"/>
  <c r="CC68" i="3"/>
  <c r="CC146" i="3"/>
  <c r="CC269" i="3"/>
  <c r="CC272" i="3"/>
  <c r="CK272" i="3" s="1"/>
  <c r="CC359" i="3"/>
  <c r="CK359" i="3" s="1"/>
  <c r="CF200" i="3"/>
  <c r="CC336" i="3"/>
  <c r="CC335" i="3"/>
  <c r="CG691" i="3"/>
  <c r="CE720" i="3"/>
  <c r="CC681" i="3"/>
  <c r="CF711" i="3"/>
  <c r="CC394" i="3"/>
  <c r="CC521" i="3"/>
  <c r="CC707" i="3"/>
  <c r="CK707" i="3" s="1"/>
  <c r="CD181" i="3"/>
  <c r="CK181" i="3" s="1"/>
  <c r="CD217" i="3"/>
  <c r="CK217" i="3" s="1"/>
  <c r="CD325" i="3"/>
  <c r="CK325" i="3" s="1"/>
  <c r="CE725" i="3"/>
  <c r="CC18" i="3"/>
  <c r="CK18" i="3" s="1"/>
  <c r="CC51" i="3"/>
  <c r="CK51" i="3" s="1"/>
  <c r="CC646" i="3"/>
  <c r="CC664" i="3"/>
  <c r="CK664" i="3" s="1"/>
  <c r="CG704" i="3"/>
  <c r="CG719" i="3"/>
  <c r="CD171" i="3"/>
  <c r="CK171" i="3" s="1"/>
  <c r="CH692" i="3"/>
  <c r="CK692" i="3" s="1"/>
  <c r="CE183" i="3"/>
  <c r="CK183" i="3" s="1"/>
  <c r="CE703" i="3"/>
  <c r="CF649" i="3"/>
  <c r="CK649" i="3" s="1"/>
  <c r="CC305" i="3"/>
  <c r="CD305" i="3"/>
  <c r="CD332" i="3"/>
  <c r="CD356" i="3"/>
  <c r="CK356" i="3" s="1"/>
  <c r="CD383" i="3"/>
  <c r="CH682" i="3"/>
  <c r="CK682" i="3" s="1"/>
  <c r="CE44" i="3"/>
  <c r="CK44" i="3" s="1"/>
  <c r="CI721" i="3"/>
  <c r="CF83" i="3"/>
  <c r="CK83" i="3" s="1"/>
  <c r="CF690" i="3"/>
  <c r="CC713" i="3"/>
  <c r="CC593" i="3"/>
  <c r="CK593" i="3" s="1"/>
  <c r="CC596" i="3"/>
  <c r="CC599" i="3"/>
  <c r="CD211" i="3"/>
  <c r="CK211" i="3" s="1"/>
  <c r="CC595" i="3"/>
  <c r="CC598" i="3"/>
  <c r="CC601" i="3"/>
  <c r="CF9" i="3"/>
  <c r="CK9" i="3" s="1"/>
  <c r="CF129" i="3"/>
  <c r="CK129" i="3" s="1"/>
  <c r="CC594" i="3"/>
  <c r="CK594" i="3" s="1"/>
  <c r="CC597" i="3"/>
  <c r="CC600" i="3"/>
  <c r="CD405" i="3"/>
  <c r="CD435" i="3"/>
  <c r="CK435" i="3" s="1"/>
  <c r="CC496" i="3"/>
  <c r="CK496" i="3" s="1"/>
  <c r="CG581" i="3"/>
  <c r="CD21" i="3"/>
  <c r="CK21" i="3" s="1"/>
  <c r="CD309" i="3"/>
  <c r="CD269" i="3"/>
  <c r="CG233" i="3"/>
  <c r="CK233" i="3" s="1"/>
  <c r="CD40" i="3"/>
  <c r="CK40" i="3" s="1"/>
  <c r="CD473" i="3"/>
  <c r="CF127" i="3"/>
  <c r="CG662" i="3"/>
  <c r="CD54" i="3"/>
  <c r="CK54" i="3" s="1"/>
  <c r="CD60" i="3"/>
  <c r="CE45" i="3"/>
  <c r="CK45" i="3" s="1"/>
  <c r="CE240" i="3"/>
  <c r="CK240" i="3" s="1"/>
  <c r="CE339" i="3"/>
  <c r="CK339" i="3" s="1"/>
  <c r="CG625" i="3"/>
  <c r="CE459" i="3"/>
  <c r="CF654" i="3"/>
  <c r="CF681" i="3"/>
  <c r="CD691" i="3"/>
  <c r="CD358" i="3"/>
  <c r="CK358" i="3" s="1"/>
  <c r="CC444" i="3"/>
  <c r="CD56" i="3"/>
  <c r="CD702" i="3"/>
  <c r="CD714" i="3"/>
  <c r="CC607" i="3"/>
  <c r="CG670" i="3"/>
  <c r="CD464" i="3"/>
  <c r="CD668" i="3"/>
  <c r="CE590" i="3"/>
  <c r="CK590" i="3" s="1"/>
  <c r="CI708" i="3"/>
  <c r="CF725" i="3"/>
  <c r="CG446" i="3"/>
  <c r="CK446" i="3" s="1"/>
  <c r="CE685" i="3"/>
  <c r="CF87" i="3"/>
  <c r="CK87" i="3" s="1"/>
  <c r="CC417" i="3"/>
  <c r="CE308" i="3"/>
  <c r="CI418" i="3"/>
  <c r="CC641" i="3"/>
  <c r="CK641" i="3" s="1"/>
  <c r="CD638" i="3"/>
  <c r="CE479" i="3"/>
  <c r="CF154" i="3"/>
  <c r="CK154" i="3" s="1"/>
  <c r="CD487" i="3"/>
  <c r="CK487" i="3" s="1"/>
  <c r="CE669" i="3"/>
  <c r="CC653" i="3"/>
  <c r="CC668" i="3"/>
  <c r="CD698" i="3"/>
  <c r="CC145" i="3"/>
  <c r="CK145" i="3" s="1"/>
  <c r="CE636" i="3"/>
  <c r="CK636" i="3" s="1"/>
  <c r="CC542" i="3"/>
  <c r="CC557" i="3"/>
  <c r="CK557" i="3" s="1"/>
  <c r="CE554" i="3"/>
  <c r="CK554" i="3" s="1"/>
  <c r="CC481" i="3"/>
  <c r="CD412" i="3"/>
  <c r="CC660" i="3"/>
  <c r="CD510" i="3"/>
  <c r="CD484" i="3"/>
  <c r="CC332" i="3"/>
  <c r="CD663" i="3"/>
  <c r="CC169" i="3"/>
  <c r="CK169" i="3" s="1"/>
  <c r="CE473" i="3"/>
  <c r="CE668" i="3"/>
  <c r="CI678" i="3"/>
  <c r="CK678" i="3" s="1"/>
  <c r="CD168" i="3"/>
  <c r="CC170" i="3"/>
  <c r="CE278" i="3"/>
  <c r="CK278" i="3" s="1"/>
  <c r="CG709" i="3"/>
  <c r="CD657" i="3"/>
  <c r="CD705" i="3"/>
  <c r="CG275" i="3"/>
  <c r="CK275" i="3" s="1"/>
  <c r="CD100" i="3"/>
  <c r="CD186" i="3"/>
  <c r="CK186" i="3" s="1"/>
  <c r="CF670" i="3"/>
  <c r="CD377" i="3"/>
  <c r="CK377" i="3" s="1"/>
  <c r="CE666" i="3"/>
  <c r="CK666" i="3" s="1"/>
  <c r="CE671" i="3"/>
  <c r="CJ660" i="3"/>
  <c r="CH542" i="3"/>
  <c r="CD537" i="3"/>
  <c r="CK537" i="3" s="1"/>
  <c r="CD416" i="3"/>
  <c r="CH662" i="3"/>
  <c r="CD513" i="3"/>
  <c r="CK513" i="3" s="1"/>
  <c r="CD587" i="3"/>
  <c r="CK587" i="3" s="1"/>
  <c r="CD701" i="3"/>
  <c r="CD625" i="3"/>
  <c r="CD624" i="3"/>
  <c r="CK624" i="3" s="1"/>
  <c r="CE428" i="3"/>
  <c r="CK428" i="3" s="1"/>
  <c r="CG416" i="3"/>
  <c r="CG512" i="3"/>
  <c r="CG515" i="3"/>
  <c r="CD517" i="3"/>
  <c r="CI382" i="3"/>
  <c r="CE499" i="3"/>
  <c r="CK499" i="3" s="1"/>
  <c r="CE450" i="3"/>
  <c r="CF417" i="3"/>
  <c r="CI542" i="3"/>
  <c r="CF110" i="3"/>
  <c r="BX709" i="3"/>
  <c r="BU657" i="3"/>
  <c r="BU705" i="3"/>
  <c r="BT271" i="3"/>
  <c r="CB271" i="3" s="1"/>
  <c r="BU620" i="3"/>
  <c r="BV635" i="3"/>
  <c r="CB635" i="3" s="1"/>
  <c r="BT270" i="3"/>
  <c r="BT360" i="3"/>
  <c r="BU637" i="3"/>
  <c r="BT68" i="3"/>
  <c r="BT146" i="3"/>
  <c r="BT269" i="3"/>
  <c r="BT272" i="3"/>
  <c r="CB272" i="3" s="1"/>
  <c r="BT359" i="3"/>
  <c r="CB359" i="3" s="1"/>
  <c r="BW200" i="3"/>
  <c r="BT491" i="3"/>
  <c r="BU151" i="3"/>
  <c r="CB151" i="3" s="1"/>
  <c r="BU382" i="3"/>
  <c r="BV46" i="3"/>
  <c r="BT544" i="3"/>
  <c r="BU75" i="3"/>
  <c r="CB75" i="3" s="1"/>
  <c r="BV141" i="3"/>
  <c r="CB141" i="3" s="1"/>
  <c r="BT441" i="3"/>
  <c r="CB441" i="3" s="1"/>
  <c r="BT447" i="3"/>
  <c r="CB447" i="3" s="1"/>
  <c r="BU182" i="3"/>
  <c r="CB182" i="3" s="1"/>
  <c r="BV704" i="3"/>
  <c r="BW668" i="3"/>
  <c r="BU459" i="3"/>
  <c r="BY718" i="3"/>
  <c r="BV654" i="3"/>
  <c r="BV708" i="3"/>
  <c r="BU700" i="3"/>
  <c r="BU706" i="3"/>
  <c r="BU718" i="3"/>
  <c r="BU723" i="3"/>
  <c r="BV517" i="3"/>
  <c r="BY517" i="3"/>
  <c r="BU651" i="3"/>
  <c r="CB651" i="3" s="1"/>
  <c r="BU691" i="3"/>
  <c r="BT681" i="3"/>
  <c r="BW711" i="3"/>
  <c r="BT145" i="3"/>
  <c r="CB145" i="3" s="1"/>
  <c r="BV636" i="3"/>
  <c r="CB636" i="3" s="1"/>
  <c r="BU405" i="3"/>
  <c r="BU435" i="3"/>
  <c r="CB435" i="3" s="1"/>
  <c r="BT425" i="3"/>
  <c r="BT39" i="3"/>
  <c r="CB39" i="3" s="1"/>
  <c r="BT38" i="3"/>
  <c r="CB38" i="3" s="1"/>
  <c r="BT395" i="3"/>
  <c r="CB395" i="3" s="1"/>
  <c r="BU222" i="3"/>
  <c r="BU258" i="3"/>
  <c r="BU713" i="3"/>
  <c r="BV723" i="3"/>
  <c r="BT385" i="3"/>
  <c r="CB385" i="3" s="1"/>
  <c r="BU695" i="3"/>
  <c r="BU676" i="3"/>
  <c r="BW715" i="3"/>
  <c r="BU531" i="3"/>
  <c r="CB531" i="3" s="1"/>
  <c r="BU687" i="3"/>
  <c r="CB687" i="3" s="1"/>
  <c r="BU696" i="3"/>
  <c r="BT686" i="3"/>
  <c r="BU683" i="3"/>
  <c r="CB683" i="3" s="1"/>
  <c r="BU689" i="3"/>
  <c r="BT420" i="3"/>
  <c r="BT336" i="3"/>
  <c r="BT335" i="3"/>
  <c r="BX691" i="3"/>
  <c r="BV720" i="3"/>
  <c r="BT653" i="3"/>
  <c r="BT668" i="3"/>
  <c r="BU698" i="3"/>
  <c r="BX233" i="3"/>
  <c r="CB233" i="3" s="1"/>
  <c r="BU40" i="3"/>
  <c r="CB40" i="3" s="1"/>
  <c r="BU473" i="3"/>
  <c r="BW127" i="3"/>
  <c r="BX662" i="3"/>
  <c r="BU54" i="3"/>
  <c r="CB54" i="3" s="1"/>
  <c r="BU60" i="3"/>
  <c r="BV45" i="3"/>
  <c r="CB45" i="3" s="1"/>
  <c r="BV240" i="3"/>
  <c r="CB240" i="3" s="1"/>
  <c r="BV339" i="3"/>
  <c r="CB339" i="3" s="1"/>
  <c r="BX625" i="3"/>
  <c r="BV459" i="3"/>
  <c r="BW654" i="3"/>
  <c r="BW681" i="3"/>
  <c r="BT262" i="3"/>
  <c r="CB262" i="3" s="1"/>
  <c r="BT265" i="3"/>
  <c r="BT268" i="3"/>
  <c r="BT340" i="3"/>
  <c r="BT440" i="3"/>
  <c r="BT261" i="3"/>
  <c r="CB261" i="3" s="1"/>
  <c r="BT264" i="3"/>
  <c r="BT267" i="3"/>
  <c r="BT291" i="3"/>
  <c r="BT260" i="3"/>
  <c r="BT263" i="3"/>
  <c r="CB263" i="3" s="1"/>
  <c r="BT719" i="3"/>
  <c r="BU464" i="3"/>
  <c r="BU668" i="3"/>
  <c r="BV590" i="3"/>
  <c r="CB590" i="3" s="1"/>
  <c r="BZ708" i="3"/>
  <c r="BW725" i="3"/>
  <c r="BX446" i="3"/>
  <c r="CB446" i="3" s="1"/>
  <c r="BV685" i="3"/>
  <c r="BW87" i="3"/>
  <c r="CB87" i="3" s="1"/>
  <c r="BT417" i="3"/>
  <c r="BV308" i="3"/>
  <c r="BZ418" i="3"/>
  <c r="BT542" i="3"/>
  <c r="BT557" i="3"/>
  <c r="CB557" i="3" s="1"/>
  <c r="BV554" i="3"/>
  <c r="CB554" i="3" s="1"/>
  <c r="BT481" i="3"/>
  <c r="BU412" i="3"/>
  <c r="BT660" i="3"/>
  <c r="BU510" i="3"/>
  <c r="BT620" i="3"/>
  <c r="BT661" i="3"/>
  <c r="BU661" i="3"/>
  <c r="BV661" i="3"/>
  <c r="BW673" i="3"/>
  <c r="CB673" i="3" s="1"/>
  <c r="BU720" i="3"/>
  <c r="BW693" i="3"/>
  <c r="CB693" i="3" s="1"/>
  <c r="BT496" i="3"/>
  <c r="BX581" i="3"/>
  <c r="BU21" i="3"/>
  <c r="CB21" i="3" s="1"/>
  <c r="BU309" i="3"/>
  <c r="BU269" i="3"/>
  <c r="BU587" i="3"/>
  <c r="CB587" i="3" s="1"/>
  <c r="BU701" i="3"/>
  <c r="BZ711" i="3"/>
  <c r="BT60" i="3"/>
  <c r="BT317" i="3"/>
  <c r="CB317" i="3" s="1"/>
  <c r="BX170" i="3"/>
  <c r="BX206" i="3"/>
  <c r="CB206" i="3" s="1"/>
  <c r="BT307" i="3"/>
  <c r="BU349" i="3"/>
  <c r="CB349" i="3" s="1"/>
  <c r="BU364" i="3"/>
  <c r="CB364" i="3" s="1"/>
  <c r="BY450" i="3"/>
  <c r="BU476" i="3"/>
  <c r="BU491" i="3"/>
  <c r="BU536" i="3"/>
  <c r="CB536" i="3" s="1"/>
  <c r="BU686" i="3"/>
  <c r="BV370" i="3"/>
  <c r="CB370" i="3" s="1"/>
  <c r="BV617" i="3"/>
  <c r="CB617" i="3" s="1"/>
  <c r="BW388" i="3"/>
  <c r="CB388" i="3" s="1"/>
  <c r="BW403" i="3"/>
  <c r="CB403" i="3" s="1"/>
  <c r="BW488" i="3"/>
  <c r="CB488" i="3" s="1"/>
  <c r="BW515" i="3"/>
  <c r="BX175" i="3"/>
  <c r="CB175" i="3" s="1"/>
  <c r="BX232" i="3"/>
  <c r="BT709" i="3"/>
  <c r="BU99" i="3"/>
  <c r="CB99" i="3" s="1"/>
  <c r="BU219" i="3"/>
  <c r="CB219" i="3" s="1"/>
  <c r="BU363" i="3"/>
  <c r="CB363" i="3" s="1"/>
  <c r="BU381" i="3"/>
  <c r="CB381" i="3" s="1"/>
  <c r="BU399" i="3"/>
  <c r="CB399" i="3" s="1"/>
  <c r="BY413" i="3"/>
  <c r="CB413" i="3" s="1"/>
  <c r="BU508" i="3"/>
  <c r="CB508" i="3" s="1"/>
  <c r="BU565" i="3"/>
  <c r="CB565" i="3" s="1"/>
  <c r="BU568" i="3"/>
  <c r="BU583" i="3"/>
  <c r="BU640" i="3"/>
  <c r="CB640" i="3" s="1"/>
  <c r="BV330" i="3"/>
  <c r="BV378" i="3"/>
  <c r="CB378" i="3" s="1"/>
  <c r="BV463" i="3"/>
  <c r="CB463" i="3" s="1"/>
  <c r="BV469" i="3"/>
  <c r="CB469" i="3" s="1"/>
  <c r="BW421" i="3"/>
  <c r="CB421" i="3" s="1"/>
  <c r="BT251" i="3"/>
  <c r="BX439" i="3"/>
  <c r="CB439" i="3" s="1"/>
  <c r="BT546" i="3"/>
  <c r="CB546" i="3" s="1"/>
  <c r="BT648" i="3"/>
  <c r="CB648" i="3" s="1"/>
  <c r="BU281" i="3"/>
  <c r="CB281" i="3" s="1"/>
  <c r="BU341" i="3"/>
  <c r="CB341" i="3" s="1"/>
  <c r="BU362" i="3"/>
  <c r="CB362" i="3" s="1"/>
  <c r="BU386" i="3"/>
  <c r="CB386" i="3" s="1"/>
  <c r="BU474" i="3"/>
  <c r="BY493" i="3"/>
  <c r="CB493" i="3" s="1"/>
  <c r="BU585" i="3"/>
  <c r="CB585" i="3" s="1"/>
  <c r="BW173" i="3"/>
  <c r="CB173" i="3" s="1"/>
  <c r="BW239" i="3"/>
  <c r="BW374" i="3"/>
  <c r="CB374" i="3" s="1"/>
  <c r="BW383" i="3"/>
  <c r="BW477" i="3"/>
  <c r="CB477" i="3" s="1"/>
  <c r="BW525" i="3"/>
  <c r="CB525" i="3" s="1"/>
  <c r="BW588" i="3"/>
  <c r="CB588" i="3" s="1"/>
  <c r="BW663" i="3"/>
  <c r="BU416" i="3"/>
  <c r="BY662" i="3"/>
  <c r="BU513" i="3"/>
  <c r="CB513" i="3" s="1"/>
  <c r="BU484" i="3"/>
  <c r="BT332" i="3"/>
  <c r="BU663" i="3"/>
  <c r="BX717" i="3"/>
  <c r="BU103" i="3"/>
  <c r="CB103" i="3" s="1"/>
  <c r="BV428" i="3"/>
  <c r="CB428" i="3" s="1"/>
  <c r="BX416" i="3"/>
  <c r="BX512" i="3"/>
  <c r="BX515" i="3"/>
  <c r="BU517" i="3"/>
  <c r="BZ382" i="3"/>
  <c r="BV499" i="3"/>
  <c r="CB499" i="3" s="1"/>
  <c r="BV450" i="3"/>
  <c r="BW417" i="3"/>
  <c r="BT91" i="3"/>
  <c r="CB91" i="3" s="1"/>
  <c r="BT467" i="3"/>
  <c r="CB467" i="3" s="1"/>
  <c r="BT656" i="3"/>
  <c r="CB656" i="3" s="1"/>
  <c r="BY480" i="3"/>
  <c r="CB480" i="3" s="1"/>
  <c r="BU195" i="3"/>
  <c r="CB195" i="3" s="1"/>
  <c r="BZ680" i="3"/>
  <c r="CB680" i="3" s="1"/>
  <c r="BW93" i="3"/>
  <c r="CB93" i="3" s="1"/>
  <c r="BT672" i="3"/>
  <c r="CB672" i="3" s="1"/>
  <c r="BU116" i="3"/>
  <c r="CB116" i="3" s="1"/>
  <c r="BW92" i="3"/>
  <c r="CB92" i="3" s="1"/>
  <c r="BT607" i="3"/>
  <c r="CB607" i="3" s="1"/>
  <c r="BX670" i="3"/>
  <c r="BT479" i="3"/>
  <c r="BU455" i="3"/>
  <c r="CB455" i="3" s="1"/>
  <c r="BU495" i="3"/>
  <c r="BV416" i="3"/>
  <c r="BW517" i="3"/>
  <c r="BX194" i="3"/>
  <c r="CB194" i="3" s="1"/>
  <c r="BT256" i="3"/>
  <c r="BT274" i="3"/>
  <c r="CB274" i="3" s="1"/>
  <c r="BT277" i="3"/>
  <c r="CB277" i="3" s="1"/>
  <c r="BX314" i="3"/>
  <c r="CB314" i="3" s="1"/>
  <c r="BX498" i="3"/>
  <c r="CB498" i="3" s="1"/>
  <c r="BT512" i="3"/>
  <c r="BX612" i="3"/>
  <c r="BU226" i="3"/>
  <c r="CB226" i="3" s="1"/>
  <c r="BU674" i="3"/>
  <c r="BV88" i="3"/>
  <c r="CB88" i="3" s="1"/>
  <c r="BW46" i="3"/>
  <c r="BW521" i="3"/>
  <c r="BW548" i="3"/>
  <c r="CB548" i="3" s="1"/>
  <c r="BW551" i="3"/>
  <c r="CB551" i="3" s="1"/>
  <c r="BT402" i="3"/>
  <c r="BT502" i="3"/>
  <c r="CB502" i="3" s="1"/>
  <c r="BU63" i="3"/>
  <c r="CB63" i="3" s="1"/>
  <c r="BU481" i="3"/>
  <c r="BY647" i="3"/>
  <c r="CB647" i="3" s="1"/>
  <c r="BV33" i="3"/>
  <c r="CB33" i="3" s="1"/>
  <c r="BV408" i="3"/>
  <c r="BW69" i="3"/>
  <c r="CB69" i="3" s="1"/>
  <c r="BX153" i="3"/>
  <c r="CB153" i="3" s="1"/>
  <c r="BT510" i="3"/>
  <c r="BT549" i="3"/>
  <c r="CB549" i="3" s="1"/>
  <c r="BT696" i="3"/>
  <c r="BU77" i="3"/>
  <c r="CB77" i="3" s="1"/>
  <c r="BU104" i="3"/>
  <c r="CB104" i="3" s="1"/>
  <c r="BU107" i="3"/>
  <c r="CB107" i="3" s="1"/>
  <c r="BU224" i="3"/>
  <c r="CB224" i="3" s="1"/>
  <c r="BY412" i="3"/>
  <c r="BV35" i="3"/>
  <c r="CB35" i="3" s="1"/>
  <c r="BV41" i="3"/>
  <c r="CB41" i="3" s="1"/>
  <c r="BV248" i="3"/>
  <c r="CB248" i="3" s="1"/>
  <c r="BV407" i="3"/>
  <c r="CB407" i="3" s="1"/>
  <c r="BW53" i="3"/>
  <c r="CB53" i="3" s="1"/>
  <c r="BW158" i="3"/>
  <c r="CB158" i="3" s="1"/>
  <c r="BW161" i="3"/>
  <c r="CB161" i="3" s="1"/>
  <c r="BW179" i="3"/>
  <c r="CB179" i="3" s="1"/>
  <c r="BW185" i="3"/>
  <c r="CB185" i="3" s="1"/>
  <c r="BT712" i="3"/>
  <c r="CB712" i="3" s="1"/>
  <c r="BT394" i="3"/>
  <c r="BT521" i="3"/>
  <c r="BT707" i="3"/>
  <c r="BU181" i="3"/>
  <c r="CB181" i="3" s="1"/>
  <c r="BU217" i="3"/>
  <c r="CB217" i="3" s="1"/>
  <c r="BU325" i="3"/>
  <c r="CB325" i="3" s="1"/>
  <c r="BV725" i="3"/>
  <c r="BT18" i="3"/>
  <c r="CB18" i="3" s="1"/>
  <c r="BT51" i="3"/>
  <c r="CB51" i="3" s="1"/>
  <c r="BT646" i="3"/>
  <c r="BT664" i="3"/>
  <c r="BX704" i="3"/>
  <c r="BX719" i="3"/>
  <c r="BU171" i="3"/>
  <c r="CB171" i="3" s="1"/>
  <c r="BY692" i="3"/>
  <c r="CB692" i="3" s="1"/>
  <c r="BV183" i="3"/>
  <c r="CB183" i="3" s="1"/>
  <c r="BV703" i="3"/>
  <c r="BW649" i="3"/>
  <c r="CB649" i="3" s="1"/>
  <c r="BT305" i="3"/>
  <c r="BU305" i="3"/>
  <c r="BU332" i="3"/>
  <c r="BU356" i="3"/>
  <c r="CB356" i="3" s="1"/>
  <c r="BU383" i="3"/>
  <c r="BY682" i="3"/>
  <c r="CB682" i="3" s="1"/>
  <c r="BV44" i="3"/>
  <c r="CB44" i="3" s="1"/>
  <c r="BZ721" i="3"/>
  <c r="BW83" i="3"/>
  <c r="CB83" i="3" s="1"/>
  <c r="BW690" i="3"/>
  <c r="BT641" i="3"/>
  <c r="CB641" i="3" s="1"/>
  <c r="BU638" i="3"/>
  <c r="BV479" i="3"/>
  <c r="BW154" i="3"/>
  <c r="CB154" i="3" s="1"/>
  <c r="BU487" i="3"/>
  <c r="CB487" i="3" s="1"/>
  <c r="BV669" i="3"/>
  <c r="BU358" i="3"/>
  <c r="BT444" i="3"/>
  <c r="BU56" i="3"/>
  <c r="BU702" i="3"/>
  <c r="BU714" i="3"/>
  <c r="BV671" i="3"/>
  <c r="CA660" i="3"/>
  <c r="BY542" i="3"/>
  <c r="BU537" i="3"/>
  <c r="CB537" i="3" s="1"/>
  <c r="BT713" i="3"/>
  <c r="BT593" i="3"/>
  <c r="CB593" i="3" s="1"/>
  <c r="BT596" i="3"/>
  <c r="BT599" i="3"/>
  <c r="BU211" i="3"/>
  <c r="CB211" i="3" s="1"/>
  <c r="BT595" i="3"/>
  <c r="BT598" i="3"/>
  <c r="BT601" i="3"/>
  <c r="BW9" i="3"/>
  <c r="CB9" i="3" s="1"/>
  <c r="BW129" i="3"/>
  <c r="CB129" i="3" s="1"/>
  <c r="BT594" i="3"/>
  <c r="CB594" i="3" s="1"/>
  <c r="BT597" i="3"/>
  <c r="BT600" i="3"/>
  <c r="BX275" i="3"/>
  <c r="CB275" i="3" s="1"/>
  <c r="BU100" i="3"/>
  <c r="BU186" i="3"/>
  <c r="CB186" i="3" s="1"/>
  <c r="BW670" i="3"/>
  <c r="BU377" i="3"/>
  <c r="CB377" i="3" s="1"/>
  <c r="BV666" i="3"/>
  <c r="CB666" i="3" s="1"/>
  <c r="BZ542" i="3"/>
  <c r="BW110" i="3"/>
  <c r="BU623" i="3"/>
  <c r="CB623" i="3" s="1"/>
  <c r="BU622" i="3"/>
  <c r="CB622" i="3" s="1"/>
  <c r="BT67" i="3"/>
  <c r="BX188" i="3"/>
  <c r="BT638" i="3"/>
  <c r="BU235" i="3"/>
  <c r="CB235" i="3" s="1"/>
  <c r="BT6" i="3"/>
  <c r="BT66" i="3"/>
  <c r="CB66" i="3" s="1"/>
  <c r="BU351" i="3"/>
  <c r="CB351" i="3" s="1"/>
  <c r="BU586" i="3"/>
  <c r="CB586" i="3" s="1"/>
  <c r="BU598" i="3"/>
  <c r="BV568" i="3"/>
  <c r="BW583" i="3"/>
  <c r="BX571" i="3"/>
  <c r="BT669" i="3"/>
  <c r="BY12" i="3"/>
  <c r="BU68" i="3"/>
  <c r="BU200" i="3"/>
  <c r="BV146" i="3"/>
  <c r="BW230" i="3"/>
  <c r="CB230" i="3" s="1"/>
  <c r="BU653" i="3"/>
  <c r="BT123" i="3"/>
  <c r="BT4" i="3"/>
  <c r="CB4" i="3" s="1"/>
  <c r="BT572" i="3"/>
  <c r="CB572" i="3" s="1"/>
  <c r="BT575" i="3"/>
  <c r="BT578" i="3"/>
  <c r="CB578" i="3" s="1"/>
  <c r="BT581" i="3"/>
  <c r="BT662" i="3"/>
  <c r="BU55" i="3"/>
  <c r="CB55" i="3" s="1"/>
  <c r="BU127" i="3"/>
  <c r="BU232" i="3"/>
  <c r="BU437" i="3"/>
  <c r="CB437" i="3" s="1"/>
  <c r="BV476" i="3"/>
  <c r="BW485" i="3"/>
  <c r="CB485" i="3" s="1"/>
  <c r="BT135" i="3"/>
  <c r="CB135" i="3" s="1"/>
  <c r="BT225" i="3"/>
  <c r="CB225" i="3" s="1"/>
  <c r="BT408" i="3"/>
  <c r="BT457" i="3"/>
  <c r="CB457" i="3" s="1"/>
  <c r="BT547" i="3"/>
  <c r="CB547" i="3" s="1"/>
  <c r="BT571" i="3"/>
  <c r="BT574" i="3"/>
  <c r="CB574" i="3" s="1"/>
  <c r="BT577" i="3"/>
  <c r="CB577" i="3" s="1"/>
  <c r="BT580" i="3"/>
  <c r="CB580" i="3" s="1"/>
  <c r="BU12" i="3"/>
  <c r="BU48" i="3"/>
  <c r="CB48" i="3" s="1"/>
  <c r="BU336" i="3"/>
  <c r="BU348" i="3"/>
  <c r="CB348" i="3" s="1"/>
  <c r="BU418" i="3"/>
  <c r="BW445" i="3"/>
  <c r="CB445" i="3" s="1"/>
  <c r="BT423" i="3"/>
  <c r="CB423" i="3" s="1"/>
  <c r="BT570" i="3"/>
  <c r="CB570" i="3" s="1"/>
  <c r="BT573" i="3"/>
  <c r="CB573" i="3" s="1"/>
  <c r="BT576" i="3"/>
  <c r="CB576" i="3" s="1"/>
  <c r="BT579" i="3"/>
  <c r="CB579" i="3" s="1"/>
  <c r="BU101" i="3"/>
  <c r="BU122" i="3"/>
  <c r="CB122" i="3" s="1"/>
  <c r="BU134" i="3"/>
  <c r="CB134" i="3" s="1"/>
  <c r="BU164" i="3"/>
  <c r="CB164" i="3" s="1"/>
  <c r="BU188" i="3"/>
  <c r="BU239" i="3"/>
  <c r="BU597" i="3"/>
  <c r="BV474" i="3"/>
  <c r="BT169" i="3"/>
  <c r="CB169" i="3" s="1"/>
  <c r="BV473" i="3"/>
  <c r="BV668" i="3"/>
  <c r="BZ678" i="3"/>
  <c r="CB678" i="3" s="1"/>
  <c r="BU168" i="3"/>
  <c r="BT170" i="3"/>
  <c r="BV278" i="3"/>
  <c r="CB278" i="3" s="1"/>
  <c r="BX110" i="3"/>
  <c r="BW205" i="3"/>
  <c r="CB205" i="3" s="1"/>
  <c r="BV405" i="3"/>
  <c r="BU392" i="3"/>
  <c r="CB392" i="3" s="1"/>
  <c r="BT121" i="3"/>
  <c r="CB121" i="3" s="1"/>
  <c r="BU434" i="3"/>
  <c r="CB434" i="3" s="1"/>
  <c r="BU449" i="3"/>
  <c r="CB449" i="3" s="1"/>
  <c r="BX695" i="3"/>
  <c r="BU442" i="3"/>
  <c r="CB442" i="3" s="1"/>
  <c r="BU625" i="3"/>
  <c r="BU624" i="3"/>
  <c r="CB624" i="3" s="1"/>
  <c r="BP662" i="3"/>
  <c r="BL513" i="3"/>
  <c r="BS513" i="3" s="1"/>
  <c r="BL416" i="3"/>
  <c r="BL495" i="3"/>
  <c r="BK479" i="3"/>
  <c r="BL455" i="3"/>
  <c r="BS455" i="3" s="1"/>
  <c r="BM405" i="3"/>
  <c r="BL392" i="3"/>
  <c r="BS392" i="3" s="1"/>
  <c r="BO110" i="3"/>
  <c r="BN205" i="3"/>
  <c r="BS205" i="3" s="1"/>
  <c r="BO175" i="3"/>
  <c r="BS175" i="3" s="1"/>
  <c r="BO232" i="3"/>
  <c r="BK709" i="3"/>
  <c r="BL99" i="3"/>
  <c r="BS99" i="3" s="1"/>
  <c r="BL219" i="3"/>
  <c r="BS219" i="3" s="1"/>
  <c r="BL363" i="3"/>
  <c r="BS363" i="3" s="1"/>
  <c r="BL381" i="3"/>
  <c r="BS381" i="3" s="1"/>
  <c r="BL399" i="3"/>
  <c r="BS399" i="3" s="1"/>
  <c r="BP413" i="3"/>
  <c r="BS413" i="3" s="1"/>
  <c r="BL508" i="3"/>
  <c r="BS508" i="3" s="1"/>
  <c r="BL565" i="3"/>
  <c r="BS565" i="3" s="1"/>
  <c r="BL568" i="3"/>
  <c r="BL583" i="3"/>
  <c r="BL640" i="3"/>
  <c r="BS640" i="3" s="1"/>
  <c r="BM330" i="3"/>
  <c r="BM378" i="3"/>
  <c r="BS378" i="3" s="1"/>
  <c r="BM463" i="3"/>
  <c r="BS463" i="3" s="1"/>
  <c r="BM469" i="3"/>
  <c r="BS469" i="3" s="1"/>
  <c r="BN421" i="3"/>
  <c r="BS421" i="3" s="1"/>
  <c r="BK251" i="3"/>
  <c r="BO439" i="3"/>
  <c r="BS439" i="3" s="1"/>
  <c r="BK546" i="3"/>
  <c r="BS546" i="3" s="1"/>
  <c r="BK648" i="3"/>
  <c r="BS648" i="3" s="1"/>
  <c r="BL281" i="3"/>
  <c r="BS281" i="3" s="1"/>
  <c r="BL341" i="3"/>
  <c r="BS341" i="3" s="1"/>
  <c r="BL362" i="3"/>
  <c r="BS362" i="3" s="1"/>
  <c r="BL386" i="3"/>
  <c r="BS386" i="3" s="1"/>
  <c r="BL474" i="3"/>
  <c r="BP493" i="3"/>
  <c r="BS493" i="3" s="1"/>
  <c r="BL585" i="3"/>
  <c r="BS585" i="3" s="1"/>
  <c r="BN173" i="3"/>
  <c r="BS173" i="3" s="1"/>
  <c r="BN239" i="3"/>
  <c r="BN374" i="3"/>
  <c r="BS374" i="3" s="1"/>
  <c r="BN383" i="3"/>
  <c r="BN477" i="3"/>
  <c r="BS477" i="3" s="1"/>
  <c r="BN525" i="3"/>
  <c r="BS525" i="3" s="1"/>
  <c r="BN588" i="3"/>
  <c r="BS588" i="3" s="1"/>
  <c r="BN663" i="3"/>
  <c r="BO170" i="3"/>
  <c r="BO206" i="3"/>
  <c r="BS206" i="3" s="1"/>
  <c r="BK307" i="3"/>
  <c r="BL349" i="3"/>
  <c r="BS349" i="3" s="1"/>
  <c r="BL364" i="3"/>
  <c r="BS364" i="3" s="1"/>
  <c r="BP450" i="3"/>
  <c r="BL476" i="3"/>
  <c r="BL491" i="3"/>
  <c r="BL536" i="3"/>
  <c r="BS536" i="3" s="1"/>
  <c r="BL686" i="3"/>
  <c r="BM370" i="3"/>
  <c r="BM617" i="3"/>
  <c r="BS617" i="3" s="1"/>
  <c r="BN388" i="3"/>
  <c r="BS388" i="3" s="1"/>
  <c r="BN403" i="3"/>
  <c r="BS403" i="3" s="1"/>
  <c r="BN488" i="3"/>
  <c r="BS488" i="3" s="1"/>
  <c r="BN515" i="3"/>
  <c r="BK681" i="3"/>
  <c r="BN711" i="3"/>
  <c r="BO717" i="3"/>
  <c r="BL103" i="3"/>
  <c r="BS103" i="3" s="1"/>
  <c r="BL168" i="3"/>
  <c r="BK170" i="3"/>
  <c r="BM278" i="3"/>
  <c r="BK169" i="3"/>
  <c r="BS169" i="3" s="1"/>
  <c r="BM473" i="3"/>
  <c r="BM668" i="3"/>
  <c r="BQ678" i="3"/>
  <c r="BS678" i="3" s="1"/>
  <c r="BL587" i="3"/>
  <c r="BS587" i="3" s="1"/>
  <c r="BL701" i="3"/>
  <c r="BK261" i="3"/>
  <c r="BS261" i="3" s="1"/>
  <c r="BK264" i="3"/>
  <c r="BK267" i="3"/>
  <c r="BK291" i="3"/>
  <c r="BK260" i="3"/>
  <c r="BK263" i="3"/>
  <c r="BK262" i="3"/>
  <c r="BS262" i="3" s="1"/>
  <c r="BK265" i="3"/>
  <c r="BK268" i="3"/>
  <c r="BK340" i="3"/>
  <c r="BK440" i="3"/>
  <c r="BK496" i="3"/>
  <c r="BS496" i="3" s="1"/>
  <c r="BO581" i="3"/>
  <c r="BL21" i="3"/>
  <c r="BS21" i="3" s="1"/>
  <c r="BL309" i="3"/>
  <c r="BL269" i="3"/>
  <c r="BK712" i="3"/>
  <c r="BS712" i="3" s="1"/>
  <c r="BL691" i="3"/>
  <c r="BK60" i="3"/>
  <c r="BK317" i="3"/>
  <c r="BS317" i="3" s="1"/>
  <c r="BQ711" i="3"/>
  <c r="BK336" i="3"/>
  <c r="BK335" i="3"/>
  <c r="BO691" i="3"/>
  <c r="BM720" i="3"/>
  <c r="BL222" i="3"/>
  <c r="BL258" i="3"/>
  <c r="BN517" i="3"/>
  <c r="BM416" i="3"/>
  <c r="BO446" i="3"/>
  <c r="BS446" i="3" s="1"/>
  <c r="BM685" i="3"/>
  <c r="BN87" i="3"/>
  <c r="BS87" i="3" s="1"/>
  <c r="BK417" i="3"/>
  <c r="BM308" i="3"/>
  <c r="BQ418" i="3"/>
  <c r="BL464" i="3"/>
  <c r="BL668" i="3"/>
  <c r="BM590" i="3"/>
  <c r="BS590" i="3" s="1"/>
  <c r="BQ708" i="3"/>
  <c r="BN725" i="3"/>
  <c r="BK135" i="3"/>
  <c r="BS135" i="3" s="1"/>
  <c r="BK225" i="3"/>
  <c r="BS225" i="3" s="1"/>
  <c r="BK408" i="3"/>
  <c r="BK457" i="3"/>
  <c r="BS457" i="3" s="1"/>
  <c r="BK547" i="3"/>
  <c r="BS547" i="3" s="1"/>
  <c r="BK571" i="3"/>
  <c r="BK574" i="3"/>
  <c r="BS574" i="3" s="1"/>
  <c r="BK577" i="3"/>
  <c r="BS577" i="3" s="1"/>
  <c r="BK580" i="3"/>
  <c r="BS580" i="3" s="1"/>
  <c r="BL48" i="3"/>
  <c r="BS48" i="3" s="1"/>
  <c r="BL336" i="3"/>
  <c r="BL348" i="3"/>
  <c r="BS348" i="3" s="1"/>
  <c r="BL418" i="3"/>
  <c r="BN445" i="3"/>
  <c r="BS445" i="3" s="1"/>
  <c r="BK423" i="3"/>
  <c r="BS423" i="3" s="1"/>
  <c r="BK570" i="3"/>
  <c r="BS570" i="3" s="1"/>
  <c r="BK573" i="3"/>
  <c r="BS573" i="3" s="1"/>
  <c r="BK576" i="3"/>
  <c r="BS576" i="3" s="1"/>
  <c r="BK579" i="3"/>
  <c r="BS579" i="3" s="1"/>
  <c r="BK4" i="3"/>
  <c r="BS4" i="3" s="1"/>
  <c r="BL101" i="3"/>
  <c r="BL122" i="3"/>
  <c r="BS122" i="3" s="1"/>
  <c r="BL134" i="3"/>
  <c r="BS134" i="3" s="1"/>
  <c r="BL164" i="3"/>
  <c r="BS164" i="3" s="1"/>
  <c r="BL188" i="3"/>
  <c r="BL239" i="3"/>
  <c r="BL597" i="3"/>
  <c r="BM474" i="3"/>
  <c r="BL12" i="3"/>
  <c r="BK572" i="3"/>
  <c r="BS572" i="3" s="1"/>
  <c r="BK575" i="3"/>
  <c r="BK578" i="3"/>
  <c r="BS578" i="3" s="1"/>
  <c r="BK581" i="3"/>
  <c r="BK662" i="3"/>
  <c r="BL55" i="3"/>
  <c r="BS55" i="3" s="1"/>
  <c r="BL127" i="3"/>
  <c r="BL232" i="3"/>
  <c r="BL437" i="3"/>
  <c r="BS437" i="3" s="1"/>
  <c r="BM476" i="3"/>
  <c r="BN485" i="3"/>
  <c r="BS485" i="3" s="1"/>
  <c r="BK18" i="3"/>
  <c r="BS18" i="3" s="1"/>
  <c r="BK51" i="3"/>
  <c r="BS51" i="3" s="1"/>
  <c r="BK646" i="3"/>
  <c r="BK664" i="3"/>
  <c r="BS664" i="3" s="1"/>
  <c r="BO704" i="3"/>
  <c r="BO719" i="3"/>
  <c r="BL171" i="3"/>
  <c r="BS171" i="3" s="1"/>
  <c r="BP692" i="3"/>
  <c r="BS692" i="3" s="1"/>
  <c r="BM183" i="3"/>
  <c r="BS183" i="3" s="1"/>
  <c r="BM703" i="3"/>
  <c r="BN649" i="3"/>
  <c r="BS649" i="3" s="1"/>
  <c r="BK305" i="3"/>
  <c r="BL305" i="3"/>
  <c r="BL332" i="3"/>
  <c r="BL356" i="3"/>
  <c r="BS356" i="3" s="1"/>
  <c r="BL383" i="3"/>
  <c r="BP682" i="3"/>
  <c r="BS682" i="3" s="1"/>
  <c r="BM44" i="3"/>
  <c r="BS44" i="3" s="1"/>
  <c r="BQ721" i="3"/>
  <c r="BN83" i="3"/>
  <c r="BS83" i="3" s="1"/>
  <c r="BN690" i="3"/>
  <c r="BK394" i="3"/>
  <c r="BK521" i="3"/>
  <c r="BK707" i="3"/>
  <c r="BL181" i="3"/>
  <c r="BS181" i="3" s="1"/>
  <c r="BL217" i="3"/>
  <c r="BS217" i="3" s="1"/>
  <c r="BL325" i="3"/>
  <c r="BS325" i="3" s="1"/>
  <c r="BM725" i="3"/>
  <c r="BK402" i="3"/>
  <c r="BK502" i="3"/>
  <c r="BS502" i="3" s="1"/>
  <c r="BL63" i="3"/>
  <c r="BS63" i="3" s="1"/>
  <c r="BL481" i="3"/>
  <c r="BP647" i="3"/>
  <c r="BS647" i="3" s="1"/>
  <c r="BM33" i="3"/>
  <c r="BS33" i="3" s="1"/>
  <c r="BM408" i="3"/>
  <c r="BN69" i="3"/>
  <c r="BS69" i="3" s="1"/>
  <c r="BO153" i="3"/>
  <c r="BS153" i="3" s="1"/>
  <c r="BK510" i="3"/>
  <c r="BK549" i="3"/>
  <c r="BS549" i="3" s="1"/>
  <c r="BK696" i="3"/>
  <c r="BL77" i="3"/>
  <c r="BS77" i="3" s="1"/>
  <c r="BL104" i="3"/>
  <c r="BS104" i="3" s="1"/>
  <c r="BL107" i="3"/>
  <c r="BS107" i="3" s="1"/>
  <c r="BL224" i="3"/>
  <c r="BS224" i="3" s="1"/>
  <c r="BP412" i="3"/>
  <c r="BM35" i="3"/>
  <c r="BS35" i="3" s="1"/>
  <c r="BM41" i="3"/>
  <c r="BS41" i="3" s="1"/>
  <c r="BM248" i="3"/>
  <c r="BS248" i="3" s="1"/>
  <c r="BM407" i="3"/>
  <c r="BS407" i="3" s="1"/>
  <c r="BN53" i="3"/>
  <c r="BS53" i="3" s="1"/>
  <c r="BN158" i="3"/>
  <c r="BS158" i="3" s="1"/>
  <c r="BN161" i="3"/>
  <c r="BS161" i="3" s="1"/>
  <c r="BN179" i="3"/>
  <c r="BS179" i="3" s="1"/>
  <c r="BN185" i="3"/>
  <c r="BS185" i="3" s="1"/>
  <c r="BO194" i="3"/>
  <c r="BS194" i="3" s="1"/>
  <c r="BK256" i="3"/>
  <c r="BK274" i="3"/>
  <c r="BS274" i="3" s="1"/>
  <c r="BK277" i="3"/>
  <c r="BS277" i="3" s="1"/>
  <c r="BO314" i="3"/>
  <c r="BS314" i="3" s="1"/>
  <c r="BO498" i="3"/>
  <c r="BS498" i="3" s="1"/>
  <c r="BK512" i="3"/>
  <c r="BO612" i="3"/>
  <c r="BL226" i="3"/>
  <c r="BS226" i="3" s="1"/>
  <c r="BL674" i="3"/>
  <c r="BM88" i="3"/>
  <c r="BS88" i="3" s="1"/>
  <c r="BN46" i="3"/>
  <c r="BN521" i="3"/>
  <c r="BN548" i="3"/>
  <c r="BS548" i="3" s="1"/>
  <c r="BN551" i="3"/>
  <c r="BS551" i="3" s="1"/>
  <c r="BK713" i="3"/>
  <c r="BK661" i="3"/>
  <c r="BL661" i="3"/>
  <c r="BM661" i="3"/>
  <c r="BK620" i="3"/>
  <c r="BK544" i="3"/>
  <c r="BS544" i="3" s="1"/>
  <c r="BL75" i="3"/>
  <c r="BS75" i="3" s="1"/>
  <c r="BM141" i="3"/>
  <c r="BK441" i="3"/>
  <c r="BS441" i="3" s="1"/>
  <c r="BK447" i="3"/>
  <c r="BS447" i="3" s="1"/>
  <c r="BL182" i="3"/>
  <c r="BS182" i="3" s="1"/>
  <c r="BK491" i="3"/>
  <c r="BL151" i="3"/>
  <c r="BS151" i="3" s="1"/>
  <c r="BL382" i="3"/>
  <c r="BM46" i="3"/>
  <c r="BK444" i="3"/>
  <c r="BL56" i="3"/>
  <c r="BL702" i="3"/>
  <c r="BL714" i="3"/>
  <c r="BL358" i="3"/>
  <c r="BS358" i="3" s="1"/>
  <c r="BL625" i="3"/>
  <c r="BL624" i="3"/>
  <c r="BS624" i="3" s="1"/>
  <c r="BN673" i="3"/>
  <c r="BS673" i="3" s="1"/>
  <c r="BL720" i="3"/>
  <c r="BN693" i="3"/>
  <c r="BS693" i="3" s="1"/>
  <c r="BL484" i="3"/>
  <c r="BK332" i="3"/>
  <c r="BL663" i="3"/>
  <c r="BP542" i="3"/>
  <c r="BL537" i="3"/>
  <c r="BS537" i="3" s="1"/>
  <c r="BM671" i="3"/>
  <c r="BR660" i="3"/>
  <c r="BK653" i="3"/>
  <c r="BK668" i="3"/>
  <c r="BL698" i="3"/>
  <c r="BK420" i="3"/>
  <c r="BK686" i="3"/>
  <c r="BL683" i="3"/>
  <c r="BS683" i="3" s="1"/>
  <c r="BL689" i="3"/>
  <c r="BK123" i="3"/>
  <c r="BL653" i="3"/>
  <c r="BL405" i="3"/>
  <c r="BL435" i="3"/>
  <c r="BS435" i="3" s="1"/>
  <c r="BO416" i="3"/>
  <c r="BO512" i="3"/>
  <c r="BO515" i="3"/>
  <c r="BL517" i="3"/>
  <c r="BQ382" i="3"/>
  <c r="BM499" i="3"/>
  <c r="BS499" i="3" s="1"/>
  <c r="BM450" i="3"/>
  <c r="BN417" i="3"/>
  <c r="BM428" i="3"/>
  <c r="BS428" i="3" s="1"/>
  <c r="BK66" i="3"/>
  <c r="BS66" i="3" s="1"/>
  <c r="BL351" i="3"/>
  <c r="BS351" i="3" s="1"/>
  <c r="BL586" i="3"/>
  <c r="BS586" i="3" s="1"/>
  <c r="BL598" i="3"/>
  <c r="BM568" i="3"/>
  <c r="BN583" i="3"/>
  <c r="BO571" i="3"/>
  <c r="BK669" i="3"/>
  <c r="BL68" i="3"/>
  <c r="BL200" i="3"/>
  <c r="BM146" i="3"/>
  <c r="BN230" i="3"/>
  <c r="BS230" i="3" s="1"/>
  <c r="BK6" i="3"/>
  <c r="BK67" i="3"/>
  <c r="BO188" i="3"/>
  <c r="BK638" i="3"/>
  <c r="BL235" i="3"/>
  <c r="BS235" i="3" s="1"/>
  <c r="BP12" i="3"/>
  <c r="BO709" i="3"/>
  <c r="BL657" i="3"/>
  <c r="BL705" i="3"/>
  <c r="BK270" i="3"/>
  <c r="BK360" i="3"/>
  <c r="BL637" i="3"/>
  <c r="BK68" i="3"/>
  <c r="BK146" i="3"/>
  <c r="BK269" i="3"/>
  <c r="BK272" i="3"/>
  <c r="BS272" i="3" s="1"/>
  <c r="BK359" i="3"/>
  <c r="BS359" i="3" s="1"/>
  <c r="BN200" i="3"/>
  <c r="BK271" i="3"/>
  <c r="BS271" i="3" s="1"/>
  <c r="BL620" i="3"/>
  <c r="BM635" i="3"/>
  <c r="BS635" i="3" s="1"/>
  <c r="BM517" i="3"/>
  <c r="BP517" i="3"/>
  <c r="BL651" i="3"/>
  <c r="BS651" i="3" s="1"/>
  <c r="BO662" i="3"/>
  <c r="BL54" i="3"/>
  <c r="BS54" i="3" s="1"/>
  <c r="BL60" i="3"/>
  <c r="BM45" i="3"/>
  <c r="BS45" i="3" s="1"/>
  <c r="BM240" i="3"/>
  <c r="BS240" i="3" s="1"/>
  <c r="BM339" i="3"/>
  <c r="BS339" i="3" s="1"/>
  <c r="BO625" i="3"/>
  <c r="BM459" i="3"/>
  <c r="BN654" i="3"/>
  <c r="BN681" i="3"/>
  <c r="BO233" i="3"/>
  <c r="BS233" i="3" s="1"/>
  <c r="BL40" i="3"/>
  <c r="BS40" i="3" s="1"/>
  <c r="BL473" i="3"/>
  <c r="BN127" i="3"/>
  <c r="BK39" i="3"/>
  <c r="BS39" i="3" s="1"/>
  <c r="BK38" i="3"/>
  <c r="BS38" i="3" s="1"/>
  <c r="BK395" i="3"/>
  <c r="BS395" i="3" s="1"/>
  <c r="BK425" i="3"/>
  <c r="BO695" i="3"/>
  <c r="BL442" i="3"/>
  <c r="BS442" i="3" s="1"/>
  <c r="BK121" i="3"/>
  <c r="BS121" i="3" s="1"/>
  <c r="BL434" i="3"/>
  <c r="BS434" i="3" s="1"/>
  <c r="BL449" i="3"/>
  <c r="BS449" i="3" s="1"/>
  <c r="BL700" i="3"/>
  <c r="BL706" i="3"/>
  <c r="BL718" i="3"/>
  <c r="BL723" i="3"/>
  <c r="BM723" i="3"/>
  <c r="BL713" i="3"/>
  <c r="BL622" i="3"/>
  <c r="BS622" i="3" s="1"/>
  <c r="BL623" i="3"/>
  <c r="BS623" i="3" s="1"/>
  <c r="BL487" i="3"/>
  <c r="BS487" i="3" s="1"/>
  <c r="BM669" i="3"/>
  <c r="BK641" i="3"/>
  <c r="BS641" i="3" s="1"/>
  <c r="BL638" i="3"/>
  <c r="BM479" i="3"/>
  <c r="BN154" i="3"/>
  <c r="BS154" i="3" s="1"/>
  <c r="BL186" i="3"/>
  <c r="BS186" i="3" s="1"/>
  <c r="BN670" i="3"/>
  <c r="BL377" i="3"/>
  <c r="BS377" i="3" s="1"/>
  <c r="BM666" i="3"/>
  <c r="BS666" i="3" s="1"/>
  <c r="BO275" i="3"/>
  <c r="BS275" i="3" s="1"/>
  <c r="BL100" i="3"/>
  <c r="BM636" i="3"/>
  <c r="BS636" i="3" s="1"/>
  <c r="BK145" i="3"/>
  <c r="BS145" i="3" s="1"/>
  <c r="BQ542" i="3"/>
  <c r="BN110" i="3"/>
  <c r="BL459" i="3"/>
  <c r="BP718" i="3"/>
  <c r="BM654" i="3"/>
  <c r="BM708" i="3"/>
  <c r="BM704" i="3"/>
  <c r="BN668" i="3"/>
  <c r="BL195" i="3"/>
  <c r="BS195" i="3" s="1"/>
  <c r="BQ680" i="3"/>
  <c r="BS680" i="3" s="1"/>
  <c r="BN93" i="3"/>
  <c r="BS93" i="3" s="1"/>
  <c r="BK672" i="3"/>
  <c r="BS672" i="3" s="1"/>
  <c r="BL116" i="3"/>
  <c r="BS116" i="3" s="1"/>
  <c r="BN92" i="3"/>
  <c r="BS92" i="3" s="1"/>
  <c r="BK91" i="3"/>
  <c r="BS91" i="3" s="1"/>
  <c r="BK467" i="3"/>
  <c r="BK656" i="3"/>
  <c r="BS656" i="3" s="1"/>
  <c r="BP480" i="3"/>
  <c r="BS480" i="3" s="1"/>
  <c r="BK595" i="3"/>
  <c r="BK598" i="3"/>
  <c r="BK601" i="3"/>
  <c r="BN129" i="3"/>
  <c r="BS129" i="3" s="1"/>
  <c r="BK594" i="3"/>
  <c r="BS594" i="3" s="1"/>
  <c r="BK597" i="3"/>
  <c r="BK600" i="3"/>
  <c r="BK593" i="3"/>
  <c r="BS593" i="3" s="1"/>
  <c r="BK596" i="3"/>
  <c r="BK599" i="3"/>
  <c r="BL211" i="3"/>
  <c r="BS211" i="3" s="1"/>
  <c r="BN9" i="3"/>
  <c r="BS9" i="3" s="1"/>
  <c r="BK719" i="3"/>
  <c r="BL676" i="3"/>
  <c r="BN715" i="3"/>
  <c r="BL531" i="3"/>
  <c r="BS531" i="3" s="1"/>
  <c r="BL687" i="3"/>
  <c r="BS687" i="3" s="1"/>
  <c r="BL696" i="3"/>
  <c r="BK385" i="3"/>
  <c r="BS385" i="3" s="1"/>
  <c r="BL695" i="3"/>
  <c r="BK481" i="3"/>
  <c r="BL412" i="3"/>
  <c r="BK660" i="3"/>
  <c r="BL510" i="3"/>
  <c r="BK542" i="3"/>
  <c r="BK557" i="3"/>
  <c r="BS557" i="3" s="1"/>
  <c r="BM554" i="3"/>
  <c r="BS554" i="3" s="1"/>
  <c r="BF110" i="3"/>
  <c r="BE205" i="3"/>
  <c r="BJ205" i="3" s="1"/>
  <c r="BD405" i="3"/>
  <c r="BC392" i="3"/>
  <c r="BJ392" i="3" s="1"/>
  <c r="BB91" i="3"/>
  <c r="BJ91" i="3" s="1"/>
  <c r="BB467" i="3"/>
  <c r="BB656" i="3"/>
  <c r="BJ656" i="3" s="1"/>
  <c r="BG480" i="3"/>
  <c r="BJ480" i="3" s="1"/>
  <c r="BC195" i="3"/>
  <c r="BJ195" i="3" s="1"/>
  <c r="BH680" i="3"/>
  <c r="BJ680" i="3" s="1"/>
  <c r="BE93" i="3"/>
  <c r="BJ93" i="3" s="1"/>
  <c r="BB672" i="3"/>
  <c r="BJ672" i="3" s="1"/>
  <c r="BC116" i="3"/>
  <c r="BJ116" i="3" s="1"/>
  <c r="BE92" i="3"/>
  <c r="BJ92" i="3" s="1"/>
  <c r="BB641" i="3"/>
  <c r="BJ641" i="3" s="1"/>
  <c r="BC638" i="3"/>
  <c r="BD479" i="3"/>
  <c r="BE154" i="3"/>
  <c r="BJ154" i="3" s="1"/>
  <c r="BC487" i="3"/>
  <c r="BJ487" i="3" s="1"/>
  <c r="BD669" i="3"/>
  <c r="BB681" i="3"/>
  <c r="BE711" i="3"/>
  <c r="BF717" i="3"/>
  <c r="BC103" i="3"/>
  <c r="BJ103" i="3" s="1"/>
  <c r="BF233" i="3"/>
  <c r="BJ233" i="3" s="1"/>
  <c r="BC40" i="3"/>
  <c r="BJ40" i="3" s="1"/>
  <c r="BC473" i="3"/>
  <c r="BE127" i="3"/>
  <c r="BF662" i="3"/>
  <c r="BC54" i="3"/>
  <c r="BJ54" i="3" s="1"/>
  <c r="BC60" i="3"/>
  <c r="BD45" i="3"/>
  <c r="BJ45" i="3" s="1"/>
  <c r="BD240" i="3"/>
  <c r="BJ240" i="3" s="1"/>
  <c r="BD339" i="3"/>
  <c r="BJ339" i="3" s="1"/>
  <c r="BF625" i="3"/>
  <c r="BD459" i="3"/>
  <c r="BE654" i="3"/>
  <c r="BE681" i="3"/>
  <c r="BB620" i="3"/>
  <c r="BB661" i="3"/>
  <c r="BC661" i="3"/>
  <c r="BD661" i="3"/>
  <c r="BB479" i="3"/>
  <c r="BC455" i="3"/>
  <c r="BJ455" i="3" s="1"/>
  <c r="BC495" i="3"/>
  <c r="BC691" i="3"/>
  <c r="BF709" i="3"/>
  <c r="BC657" i="3"/>
  <c r="BC705" i="3"/>
  <c r="BB4" i="3"/>
  <c r="BJ4" i="3" s="1"/>
  <c r="BB572" i="3"/>
  <c r="BJ572" i="3" s="1"/>
  <c r="BB575" i="3"/>
  <c r="BB578" i="3"/>
  <c r="BJ578" i="3" s="1"/>
  <c r="BB581" i="3"/>
  <c r="BB662" i="3"/>
  <c r="BC55" i="3"/>
  <c r="BJ55" i="3" s="1"/>
  <c r="BC127" i="3"/>
  <c r="BC232" i="3"/>
  <c r="BC437" i="3"/>
  <c r="BJ437" i="3" s="1"/>
  <c r="BD476" i="3"/>
  <c r="BE485" i="3"/>
  <c r="BJ485" i="3" s="1"/>
  <c r="BB135" i="3"/>
  <c r="BJ135" i="3" s="1"/>
  <c r="BB225" i="3"/>
  <c r="BJ225" i="3" s="1"/>
  <c r="BB408" i="3"/>
  <c r="BB457" i="3"/>
  <c r="BJ457" i="3" s="1"/>
  <c r="BB547" i="3"/>
  <c r="BJ547" i="3" s="1"/>
  <c r="BB571" i="3"/>
  <c r="BB574" i="3"/>
  <c r="BJ574" i="3" s="1"/>
  <c r="BB577" i="3"/>
  <c r="BJ577" i="3" s="1"/>
  <c r="BB580" i="3"/>
  <c r="BJ580" i="3" s="1"/>
  <c r="BC12" i="3"/>
  <c r="BC48" i="3"/>
  <c r="BJ48" i="3" s="1"/>
  <c r="BC336" i="3"/>
  <c r="BC348" i="3"/>
  <c r="BJ348" i="3" s="1"/>
  <c r="BC418" i="3"/>
  <c r="BE445" i="3"/>
  <c r="BJ445" i="3" s="1"/>
  <c r="BB423" i="3"/>
  <c r="BJ423" i="3" s="1"/>
  <c r="BB570" i="3"/>
  <c r="BJ570" i="3" s="1"/>
  <c r="BB573" i="3"/>
  <c r="BJ573" i="3" s="1"/>
  <c r="BB576" i="3"/>
  <c r="BJ576" i="3" s="1"/>
  <c r="BB579" i="3"/>
  <c r="BJ579" i="3" s="1"/>
  <c r="BC101" i="3"/>
  <c r="BC122" i="3"/>
  <c r="BJ122" i="3" s="1"/>
  <c r="BC134" i="3"/>
  <c r="BJ134" i="3" s="1"/>
  <c r="BC164" i="3"/>
  <c r="BJ164" i="3" s="1"/>
  <c r="BC188" i="3"/>
  <c r="BC239" i="3"/>
  <c r="BC597" i="3"/>
  <c r="BD474" i="3"/>
  <c r="BD416" i="3"/>
  <c r="BE517" i="3"/>
  <c r="BB169" i="3"/>
  <c r="BJ169" i="3" s="1"/>
  <c r="BD473" i="3"/>
  <c r="BD668" i="3"/>
  <c r="BH678" i="3"/>
  <c r="BJ678" i="3" s="1"/>
  <c r="BC168" i="3"/>
  <c r="BB170" i="3"/>
  <c r="BD278" i="3"/>
  <c r="BJ278" i="3" s="1"/>
  <c r="BB686" i="3"/>
  <c r="BC683" i="3"/>
  <c r="BJ683" i="3" s="1"/>
  <c r="BC689" i="3"/>
  <c r="BB420" i="3"/>
  <c r="BB336" i="3"/>
  <c r="BB335" i="3"/>
  <c r="BF691" i="3"/>
  <c r="BD720" i="3"/>
  <c r="BD428" i="3"/>
  <c r="BJ428" i="3" s="1"/>
  <c r="BF416" i="3"/>
  <c r="BF512" i="3"/>
  <c r="BF515" i="3"/>
  <c r="BC517" i="3"/>
  <c r="BH382" i="3"/>
  <c r="BD499" i="3"/>
  <c r="BJ499" i="3" s="1"/>
  <c r="BD450" i="3"/>
  <c r="BE417" i="3"/>
  <c r="BB394" i="3"/>
  <c r="BB521" i="3"/>
  <c r="BB707" i="3"/>
  <c r="BC181" i="3"/>
  <c r="BJ181" i="3" s="1"/>
  <c r="BC217" i="3"/>
  <c r="BJ217" i="3" s="1"/>
  <c r="BC325" i="3"/>
  <c r="BJ325" i="3" s="1"/>
  <c r="BD725" i="3"/>
  <c r="BB18" i="3"/>
  <c r="BJ18" i="3" s="1"/>
  <c r="BB51" i="3"/>
  <c r="BJ51" i="3" s="1"/>
  <c r="BB646" i="3"/>
  <c r="BB664" i="3"/>
  <c r="BJ664" i="3" s="1"/>
  <c r="BF704" i="3"/>
  <c r="BF719" i="3"/>
  <c r="BC171" i="3"/>
  <c r="BJ171" i="3" s="1"/>
  <c r="BG692" i="3"/>
  <c r="BJ692" i="3" s="1"/>
  <c r="BD183" i="3"/>
  <c r="BJ183" i="3" s="1"/>
  <c r="BD703" i="3"/>
  <c r="BE649" i="3"/>
  <c r="BJ649" i="3" s="1"/>
  <c r="BB305" i="3"/>
  <c r="BC305" i="3"/>
  <c r="BC332" i="3"/>
  <c r="BC356" i="3"/>
  <c r="BJ356" i="3" s="1"/>
  <c r="BC383" i="3"/>
  <c r="BG682" i="3"/>
  <c r="BJ682" i="3" s="1"/>
  <c r="BD44" i="3"/>
  <c r="BJ44" i="3" s="1"/>
  <c r="BH721" i="3"/>
  <c r="BE83" i="3"/>
  <c r="BJ83" i="3" s="1"/>
  <c r="BE690" i="3"/>
  <c r="BB607" i="3"/>
  <c r="BF670" i="3"/>
  <c r="BC484" i="3"/>
  <c r="BB332" i="3"/>
  <c r="BC663" i="3"/>
  <c r="BB593" i="3"/>
  <c r="BJ593" i="3" s="1"/>
  <c r="BB596" i="3"/>
  <c r="BB599" i="3"/>
  <c r="BC211" i="3"/>
  <c r="BJ211" i="3" s="1"/>
  <c r="BB595" i="3"/>
  <c r="BB598" i="3"/>
  <c r="BB601" i="3"/>
  <c r="BE9" i="3"/>
  <c r="BJ9" i="3" s="1"/>
  <c r="BE129" i="3"/>
  <c r="BJ129" i="3" s="1"/>
  <c r="BB594" i="3"/>
  <c r="BJ594" i="3" s="1"/>
  <c r="BB597" i="3"/>
  <c r="BB600" i="3"/>
  <c r="BC222" i="3"/>
  <c r="BC258" i="3"/>
  <c r="BC587" i="3"/>
  <c r="BJ587" i="3" s="1"/>
  <c r="BC701" i="3"/>
  <c r="BC653" i="3"/>
  <c r="BB123" i="3"/>
  <c r="BB67" i="3"/>
  <c r="BF188" i="3"/>
  <c r="BB638" i="3"/>
  <c r="BC235" i="3"/>
  <c r="BJ235" i="3" s="1"/>
  <c r="BB6" i="3"/>
  <c r="BB66" i="3"/>
  <c r="BJ66" i="3" s="1"/>
  <c r="BC351" i="3"/>
  <c r="BJ351" i="3" s="1"/>
  <c r="BC586" i="3"/>
  <c r="BJ586" i="3" s="1"/>
  <c r="BC598" i="3"/>
  <c r="BD568" i="3"/>
  <c r="BE583" i="3"/>
  <c r="BF571" i="3"/>
  <c r="BB669" i="3"/>
  <c r="BG12" i="3"/>
  <c r="BC68" i="3"/>
  <c r="BC200" i="3"/>
  <c r="BD146" i="3"/>
  <c r="BE230" i="3"/>
  <c r="BJ230" i="3" s="1"/>
  <c r="BB491" i="3"/>
  <c r="BC151" i="3"/>
  <c r="BJ151" i="3" s="1"/>
  <c r="BC382" i="3"/>
  <c r="BD46" i="3"/>
  <c r="BB544" i="3"/>
  <c r="BJ544" i="3" s="1"/>
  <c r="BC75" i="3"/>
  <c r="BJ75" i="3" s="1"/>
  <c r="BD141" i="3"/>
  <c r="BB441" i="3"/>
  <c r="BJ441" i="3" s="1"/>
  <c r="BB447" i="3"/>
  <c r="BJ447" i="3" s="1"/>
  <c r="BC182" i="3"/>
  <c r="BJ182" i="3" s="1"/>
  <c r="BC405" i="3"/>
  <c r="BC435" i="3"/>
  <c r="BJ435" i="3" s="1"/>
  <c r="BC358" i="3"/>
  <c r="BB444" i="3"/>
  <c r="BC56" i="3"/>
  <c r="BC702" i="3"/>
  <c r="BC714" i="3"/>
  <c r="BB719" i="3"/>
  <c r="BB262" i="3"/>
  <c r="BJ262" i="3" s="1"/>
  <c r="BB265" i="3"/>
  <c r="BB268" i="3"/>
  <c r="BB340" i="3"/>
  <c r="BB440" i="3"/>
  <c r="BB261" i="3"/>
  <c r="BJ261" i="3" s="1"/>
  <c r="BB264" i="3"/>
  <c r="BB267" i="3"/>
  <c r="BB291" i="3"/>
  <c r="BB260" i="3"/>
  <c r="BB263" i="3"/>
  <c r="BJ263" i="3" s="1"/>
  <c r="BE673" i="3"/>
  <c r="BJ673" i="3" s="1"/>
  <c r="BC720" i="3"/>
  <c r="BE693" i="3"/>
  <c r="BJ693" i="3" s="1"/>
  <c r="BC625" i="3"/>
  <c r="BC624" i="3"/>
  <c r="BJ624" i="3" s="1"/>
  <c r="BB542" i="3"/>
  <c r="BB557" i="3"/>
  <c r="BJ557" i="3" s="1"/>
  <c r="BD554" i="3"/>
  <c r="BJ554" i="3" s="1"/>
  <c r="BB481" i="3"/>
  <c r="BC412" i="3"/>
  <c r="BB660" i="3"/>
  <c r="BC510" i="3"/>
  <c r="BC713" i="3"/>
  <c r="BD723" i="3"/>
  <c r="BC623" i="3"/>
  <c r="BJ623" i="3" s="1"/>
  <c r="BC622" i="3"/>
  <c r="BJ622" i="3" s="1"/>
  <c r="BB145" i="3"/>
  <c r="BJ145" i="3" s="1"/>
  <c r="BD636" i="3"/>
  <c r="BJ636" i="3" s="1"/>
  <c r="BB121" i="3"/>
  <c r="BJ121" i="3" s="1"/>
  <c r="BC434" i="3"/>
  <c r="BJ434" i="3" s="1"/>
  <c r="BC449" i="3"/>
  <c r="BJ449" i="3" s="1"/>
  <c r="BF695" i="3"/>
  <c r="BC442" i="3"/>
  <c r="BJ442" i="3" s="1"/>
  <c r="BB425" i="3"/>
  <c r="BB39" i="3"/>
  <c r="BJ39" i="3" s="1"/>
  <c r="BB38" i="3"/>
  <c r="BJ38" i="3" s="1"/>
  <c r="BB395" i="3"/>
  <c r="BJ395" i="3" s="1"/>
  <c r="BH711" i="3"/>
  <c r="BB60" i="3"/>
  <c r="BB317" i="3"/>
  <c r="BJ317" i="3" s="1"/>
  <c r="BC416" i="3"/>
  <c r="BG662" i="3"/>
  <c r="BC513" i="3"/>
  <c r="BJ513" i="3" s="1"/>
  <c r="BD671" i="3"/>
  <c r="BI660" i="3"/>
  <c r="BG542" i="3"/>
  <c r="BC537" i="3"/>
  <c r="BJ537" i="3" s="1"/>
  <c r="BD704" i="3"/>
  <c r="BE668" i="3"/>
  <c r="BC459" i="3"/>
  <c r="BG718" i="3"/>
  <c r="BD654" i="3"/>
  <c r="BD708" i="3"/>
  <c r="BD517" i="3"/>
  <c r="BG517" i="3"/>
  <c r="BC651" i="3"/>
  <c r="BJ651" i="3" s="1"/>
  <c r="BB496" i="3"/>
  <c r="BJ496" i="3" s="1"/>
  <c r="BF581" i="3"/>
  <c r="BC21" i="3"/>
  <c r="BJ21" i="3" s="1"/>
  <c r="BC309" i="3"/>
  <c r="BC269" i="3"/>
  <c r="BB271" i="3"/>
  <c r="BJ271" i="3" s="1"/>
  <c r="BC620" i="3"/>
  <c r="BD635" i="3"/>
  <c r="BJ635" i="3" s="1"/>
  <c r="BB270" i="3"/>
  <c r="BB360" i="3"/>
  <c r="BC637" i="3"/>
  <c r="BB68" i="3"/>
  <c r="BB146" i="3"/>
  <c r="BB269" i="3"/>
  <c r="BB272" i="3"/>
  <c r="BJ272" i="3" s="1"/>
  <c r="BB359" i="3"/>
  <c r="BJ359" i="3" s="1"/>
  <c r="BE200" i="3"/>
  <c r="BF194" i="3"/>
  <c r="BJ194" i="3" s="1"/>
  <c r="BB256" i="3"/>
  <c r="BB274" i="3"/>
  <c r="BJ274" i="3" s="1"/>
  <c r="BB277" i="3"/>
  <c r="BJ277" i="3" s="1"/>
  <c r="BF314" i="3"/>
  <c r="BJ314" i="3" s="1"/>
  <c r="BF498" i="3"/>
  <c r="BJ498" i="3" s="1"/>
  <c r="BB512" i="3"/>
  <c r="BF612" i="3"/>
  <c r="BC226" i="3"/>
  <c r="BJ226" i="3" s="1"/>
  <c r="BC674" i="3"/>
  <c r="BD88" i="3"/>
  <c r="BJ88" i="3" s="1"/>
  <c r="BE46" i="3"/>
  <c r="BE521" i="3"/>
  <c r="BE548" i="3"/>
  <c r="BJ548" i="3" s="1"/>
  <c r="BE551" i="3"/>
  <c r="BJ551" i="3" s="1"/>
  <c r="BB402" i="3"/>
  <c r="BB502" i="3"/>
  <c r="BC63" i="3"/>
  <c r="BJ63" i="3" s="1"/>
  <c r="BC481" i="3"/>
  <c r="BG647" i="3"/>
  <c r="BJ647" i="3" s="1"/>
  <c r="BD33" i="3"/>
  <c r="BJ33" i="3" s="1"/>
  <c r="BD408" i="3"/>
  <c r="BE69" i="3"/>
  <c r="BJ69" i="3" s="1"/>
  <c r="BF153" i="3"/>
  <c r="BJ153" i="3" s="1"/>
  <c r="BB510" i="3"/>
  <c r="BB549" i="3"/>
  <c r="BJ549" i="3" s="1"/>
  <c r="BB696" i="3"/>
  <c r="BC77" i="3"/>
  <c r="BJ77" i="3" s="1"/>
  <c r="BC104" i="3"/>
  <c r="BJ104" i="3" s="1"/>
  <c r="BC107" i="3"/>
  <c r="BJ107" i="3" s="1"/>
  <c r="BC224" i="3"/>
  <c r="BJ224" i="3" s="1"/>
  <c r="BG412" i="3"/>
  <c r="BD35" i="3"/>
  <c r="BJ35" i="3" s="1"/>
  <c r="BD41" i="3"/>
  <c r="BJ41" i="3" s="1"/>
  <c r="BD248" i="3"/>
  <c r="BJ248" i="3" s="1"/>
  <c r="BD407" i="3"/>
  <c r="BJ407" i="3" s="1"/>
  <c r="BE53" i="3"/>
  <c r="BJ53" i="3" s="1"/>
  <c r="BE158" i="3"/>
  <c r="BJ158" i="3" s="1"/>
  <c r="BE161" i="3"/>
  <c r="BJ161" i="3" s="1"/>
  <c r="BE179" i="3"/>
  <c r="BJ179" i="3" s="1"/>
  <c r="BE185" i="3"/>
  <c r="BJ185" i="3" s="1"/>
  <c r="BF170" i="3"/>
  <c r="BF206" i="3"/>
  <c r="BJ206" i="3" s="1"/>
  <c r="BB307" i="3"/>
  <c r="BC349" i="3"/>
  <c r="BJ349" i="3" s="1"/>
  <c r="BC364" i="3"/>
  <c r="BJ364" i="3" s="1"/>
  <c r="BG450" i="3"/>
  <c r="BC476" i="3"/>
  <c r="BC491" i="3"/>
  <c r="BC536" i="3"/>
  <c r="BJ536" i="3" s="1"/>
  <c r="BC686" i="3"/>
  <c r="BD370" i="3"/>
  <c r="BD617" i="3"/>
  <c r="BJ617" i="3" s="1"/>
  <c r="BE388" i="3"/>
  <c r="BJ388" i="3" s="1"/>
  <c r="BE403" i="3"/>
  <c r="BE488" i="3"/>
  <c r="BJ488" i="3" s="1"/>
  <c r="BE515" i="3"/>
  <c r="BF175" i="3"/>
  <c r="BJ175" i="3" s="1"/>
  <c r="BF232" i="3"/>
  <c r="BB709" i="3"/>
  <c r="BC99" i="3"/>
  <c r="BJ99" i="3" s="1"/>
  <c r="BC219" i="3"/>
  <c r="BJ219" i="3" s="1"/>
  <c r="BC363" i="3"/>
  <c r="BJ363" i="3" s="1"/>
  <c r="BC381" i="3"/>
  <c r="BJ381" i="3" s="1"/>
  <c r="BC399" i="3"/>
  <c r="BJ399" i="3" s="1"/>
  <c r="BG413" i="3"/>
  <c r="BJ413" i="3" s="1"/>
  <c r="BC508" i="3"/>
  <c r="BJ508" i="3" s="1"/>
  <c r="BC565" i="3"/>
  <c r="BJ565" i="3" s="1"/>
  <c r="BC568" i="3"/>
  <c r="BC583" i="3"/>
  <c r="BC640" i="3"/>
  <c r="BJ640" i="3" s="1"/>
  <c r="BD330" i="3"/>
  <c r="BD378" i="3"/>
  <c r="BJ378" i="3" s="1"/>
  <c r="BD463" i="3"/>
  <c r="BJ463" i="3" s="1"/>
  <c r="BD469" i="3"/>
  <c r="BJ469" i="3" s="1"/>
  <c r="BE421" i="3"/>
  <c r="BJ421" i="3" s="1"/>
  <c r="BB251" i="3"/>
  <c r="BF439" i="3"/>
  <c r="BJ439" i="3" s="1"/>
  <c r="BB546" i="3"/>
  <c r="BJ546" i="3" s="1"/>
  <c r="BB648" i="3"/>
  <c r="BJ648" i="3" s="1"/>
  <c r="BC281" i="3"/>
  <c r="BJ281" i="3" s="1"/>
  <c r="BC341" i="3"/>
  <c r="BJ341" i="3" s="1"/>
  <c r="BC362" i="3"/>
  <c r="BJ362" i="3" s="1"/>
  <c r="BC386" i="3"/>
  <c r="BJ386" i="3" s="1"/>
  <c r="BC474" i="3"/>
  <c r="BG493" i="3"/>
  <c r="BJ493" i="3" s="1"/>
  <c r="BC585" i="3"/>
  <c r="BJ585" i="3" s="1"/>
  <c r="BE173" i="3"/>
  <c r="BJ173" i="3" s="1"/>
  <c r="BE239" i="3"/>
  <c r="BE374" i="3"/>
  <c r="BJ374" i="3" s="1"/>
  <c r="BE383" i="3"/>
  <c r="BE477" i="3"/>
  <c r="BJ477" i="3" s="1"/>
  <c r="BE525" i="3"/>
  <c r="BJ525" i="3" s="1"/>
  <c r="BE588" i="3"/>
  <c r="BJ588" i="3" s="1"/>
  <c r="BE663" i="3"/>
  <c r="BB712" i="3"/>
  <c r="BJ712" i="3" s="1"/>
  <c r="BB385" i="3"/>
  <c r="BJ385" i="3" s="1"/>
  <c r="BC695" i="3"/>
  <c r="BC676" i="3"/>
  <c r="BE715" i="3"/>
  <c r="BC531" i="3"/>
  <c r="BJ531" i="3" s="1"/>
  <c r="BC687" i="3"/>
  <c r="BJ687" i="3" s="1"/>
  <c r="BC696" i="3"/>
  <c r="BF275" i="3"/>
  <c r="BJ275" i="3" s="1"/>
  <c r="BC100" i="3"/>
  <c r="BC186" i="3"/>
  <c r="BJ186" i="3" s="1"/>
  <c r="BE670" i="3"/>
  <c r="BC377" i="3"/>
  <c r="BJ377" i="3" s="1"/>
  <c r="BD666" i="3"/>
  <c r="BJ666" i="3" s="1"/>
  <c r="BH542" i="3"/>
  <c r="BE110" i="3"/>
  <c r="BB713" i="3"/>
  <c r="BC464" i="3"/>
  <c r="BC668" i="3"/>
  <c r="BD590" i="3"/>
  <c r="BJ590" i="3" s="1"/>
  <c r="BH708" i="3"/>
  <c r="BE725" i="3"/>
  <c r="BF446" i="3"/>
  <c r="BJ446" i="3" s="1"/>
  <c r="BD685" i="3"/>
  <c r="BE87" i="3"/>
  <c r="BJ87" i="3" s="1"/>
  <c r="BB417" i="3"/>
  <c r="BD308" i="3"/>
  <c r="BH418" i="3"/>
  <c r="BB653" i="3"/>
  <c r="BB668" i="3"/>
  <c r="BC698" i="3"/>
  <c r="BC700" i="3"/>
  <c r="BC706" i="3"/>
  <c r="BC718" i="3"/>
  <c r="BC723" i="3"/>
  <c r="AU671" i="3"/>
  <c r="AZ660" i="3"/>
  <c r="AX542" i="3"/>
  <c r="AT537" i="3"/>
  <c r="AU704" i="3"/>
  <c r="AV668" i="3"/>
  <c r="AT459" i="3"/>
  <c r="AX718" i="3"/>
  <c r="AU654" i="3"/>
  <c r="AU708" i="3"/>
  <c r="AW110" i="3"/>
  <c r="AV205" i="3"/>
  <c r="BA205" i="3" s="1"/>
  <c r="AU405" i="3"/>
  <c r="AT392" i="3"/>
  <c r="BA392" i="3" s="1"/>
  <c r="AS145" i="3"/>
  <c r="AU636" i="3"/>
  <c r="AS91" i="3"/>
  <c r="AS467" i="3"/>
  <c r="AS656" i="3"/>
  <c r="AX480" i="3"/>
  <c r="AT195" i="3"/>
  <c r="AY680" i="3"/>
  <c r="AV93" i="3"/>
  <c r="AS672" i="3"/>
  <c r="AT116" i="3"/>
  <c r="AV92" i="3"/>
  <c r="AU416" i="3"/>
  <c r="AV517" i="3"/>
  <c r="AV9" i="3"/>
  <c r="AS593" i="3"/>
  <c r="AS596" i="3"/>
  <c r="AS599" i="3"/>
  <c r="AT211" i="3"/>
  <c r="AS595" i="3"/>
  <c r="AS598" i="3"/>
  <c r="AS601" i="3"/>
  <c r="AV129" i="3"/>
  <c r="AS594" i="3"/>
  <c r="AS597" i="3"/>
  <c r="AS600" i="3"/>
  <c r="AS262" i="3"/>
  <c r="AS265" i="3"/>
  <c r="AS268" i="3"/>
  <c r="AS340" i="3"/>
  <c r="AS440" i="3"/>
  <c r="AS261" i="3"/>
  <c r="AS264" i="3"/>
  <c r="AS267" i="3"/>
  <c r="AS291" i="3"/>
  <c r="AS260" i="3"/>
  <c r="AS263" i="3"/>
  <c r="AY542" i="3"/>
  <c r="AV110" i="3"/>
  <c r="AS425" i="3"/>
  <c r="AS39" i="3"/>
  <c r="AS38" i="3"/>
  <c r="AS395" i="3"/>
  <c r="AT625" i="3"/>
  <c r="AT624" i="3"/>
  <c r="AT222" i="3"/>
  <c r="AT258" i="3"/>
  <c r="AU428" i="3"/>
  <c r="BA428" i="3" s="1"/>
  <c r="AW416" i="3"/>
  <c r="AW512" i="3"/>
  <c r="AW515" i="3"/>
  <c r="AT517" i="3"/>
  <c r="AY382" i="3"/>
  <c r="AU499" i="3"/>
  <c r="BA499" i="3" s="1"/>
  <c r="AU450" i="3"/>
  <c r="AV417" i="3"/>
  <c r="AS121" i="3"/>
  <c r="AT434" i="3"/>
  <c r="AT449" i="3"/>
  <c r="AW695" i="3"/>
  <c r="AT442" i="3"/>
  <c r="AT484" i="3"/>
  <c r="AS332" i="3"/>
  <c r="AT663" i="3"/>
  <c r="AS169" i="3"/>
  <c r="AU473" i="3"/>
  <c r="AU668" i="3"/>
  <c r="AY678" i="3"/>
  <c r="AT168" i="3"/>
  <c r="AS170" i="3"/>
  <c r="AU278" i="3"/>
  <c r="AS336" i="3"/>
  <c r="AS335" i="3"/>
  <c r="AW691" i="3"/>
  <c r="AU720" i="3"/>
  <c r="AT405" i="3"/>
  <c r="AT435" i="3"/>
  <c r="AW170" i="3"/>
  <c r="AW206" i="3"/>
  <c r="BA206" i="3" s="1"/>
  <c r="AS307" i="3"/>
  <c r="AT349" i="3"/>
  <c r="BA349" i="3" s="1"/>
  <c r="AT364" i="3"/>
  <c r="BA364" i="3" s="1"/>
  <c r="AX450" i="3"/>
  <c r="AT476" i="3"/>
  <c r="AT491" i="3"/>
  <c r="AT536" i="3"/>
  <c r="BA536" i="3" s="1"/>
  <c r="AT686" i="3"/>
  <c r="AU370" i="3"/>
  <c r="BA370" i="3" s="1"/>
  <c r="AU617" i="3"/>
  <c r="BA617" i="3" s="1"/>
  <c r="AV388" i="3"/>
  <c r="BA388" i="3" s="1"/>
  <c r="AV403" i="3"/>
  <c r="AV488" i="3"/>
  <c r="BA488" i="3" s="1"/>
  <c r="AV515" i="3"/>
  <c r="AW175" i="3"/>
  <c r="AW232" i="3"/>
  <c r="AS709" i="3"/>
  <c r="AT99" i="3"/>
  <c r="BA99" i="3" s="1"/>
  <c r="AT219" i="3"/>
  <c r="BA219" i="3" s="1"/>
  <c r="AT363" i="3"/>
  <c r="BA363" i="3" s="1"/>
  <c r="AT381" i="3"/>
  <c r="BA381" i="3" s="1"/>
  <c r="AT399" i="3"/>
  <c r="BA399" i="3" s="1"/>
  <c r="AX413" i="3"/>
  <c r="BA413" i="3" s="1"/>
  <c r="AT508" i="3"/>
  <c r="BA508" i="3" s="1"/>
  <c r="AT565" i="3"/>
  <c r="BA565" i="3" s="1"/>
  <c r="AT568" i="3"/>
  <c r="AT583" i="3"/>
  <c r="AT640" i="3"/>
  <c r="BA640" i="3" s="1"/>
  <c r="AU330" i="3"/>
  <c r="AU378" i="3"/>
  <c r="BA378" i="3" s="1"/>
  <c r="AU463" i="3"/>
  <c r="BA463" i="3" s="1"/>
  <c r="AU469" i="3"/>
  <c r="BA469" i="3" s="1"/>
  <c r="AV421" i="3"/>
  <c r="BA421" i="3" s="1"/>
  <c r="AS251" i="3"/>
  <c r="AW439" i="3"/>
  <c r="BA439" i="3" s="1"/>
  <c r="AS546" i="3"/>
  <c r="BA546" i="3" s="1"/>
  <c r="AS648" i="3"/>
  <c r="BA648" i="3" s="1"/>
  <c r="AT281" i="3"/>
  <c r="BA281" i="3" s="1"/>
  <c r="AT341" i="3"/>
  <c r="AT362" i="3"/>
  <c r="BA362" i="3" s="1"/>
  <c r="AT386" i="3"/>
  <c r="BA386" i="3" s="1"/>
  <c r="AT474" i="3"/>
  <c r="AX493" i="3"/>
  <c r="BA493" i="3" s="1"/>
  <c r="AT585" i="3"/>
  <c r="BA585" i="3" s="1"/>
  <c r="AV173" i="3"/>
  <c r="BA173" i="3" s="1"/>
  <c r="AV239" i="3"/>
  <c r="AV374" i="3"/>
  <c r="BA374" i="3" s="1"/>
  <c r="AV383" i="3"/>
  <c r="AV477" i="3"/>
  <c r="BA477" i="3" s="1"/>
  <c r="AV525" i="3"/>
  <c r="BA525" i="3" s="1"/>
  <c r="AV588" i="3"/>
  <c r="BA588" i="3" s="1"/>
  <c r="AV663" i="3"/>
  <c r="AT21" i="3"/>
  <c r="BA21" i="3" s="1"/>
  <c r="AS496" i="3"/>
  <c r="AW581" i="3"/>
  <c r="AT309" i="3"/>
  <c r="AT269" i="3"/>
  <c r="AS653" i="3"/>
  <c r="AS668" i="3"/>
  <c r="AT698" i="3"/>
  <c r="AS271" i="3"/>
  <c r="AT620" i="3"/>
  <c r="AU635" i="3"/>
  <c r="AS270" i="3"/>
  <c r="AS360" i="3"/>
  <c r="AT637" i="3"/>
  <c r="AS68" i="3"/>
  <c r="AS146" i="3"/>
  <c r="AS269" i="3"/>
  <c r="AS272" i="3"/>
  <c r="AS359" i="3"/>
  <c r="AV200" i="3"/>
  <c r="AW233" i="3"/>
  <c r="BA233" i="3" s="1"/>
  <c r="AT40" i="3"/>
  <c r="BA40" i="3" s="1"/>
  <c r="AT473" i="3"/>
  <c r="AV127" i="3"/>
  <c r="AW662" i="3"/>
  <c r="AT54" i="3"/>
  <c r="BA54" i="3" s="1"/>
  <c r="AT60" i="3"/>
  <c r="AU45" i="3"/>
  <c r="BA45" i="3" s="1"/>
  <c r="AU240" i="3"/>
  <c r="BA240" i="3" s="1"/>
  <c r="AU339" i="3"/>
  <c r="BA339" i="3" s="1"/>
  <c r="AW625" i="3"/>
  <c r="AU459" i="3"/>
  <c r="AV654" i="3"/>
  <c r="AV681" i="3"/>
  <c r="AS686" i="3"/>
  <c r="AT683" i="3"/>
  <c r="AT689" i="3"/>
  <c r="AS420" i="3"/>
  <c r="AW275" i="3"/>
  <c r="BA275" i="3" s="1"/>
  <c r="AT100" i="3"/>
  <c r="AT186" i="3"/>
  <c r="BA186" i="3" s="1"/>
  <c r="AV670" i="3"/>
  <c r="AT377" i="3"/>
  <c r="BA377" i="3" s="1"/>
  <c r="AU666" i="3"/>
  <c r="BA666" i="3" s="1"/>
  <c r="AS385" i="3"/>
  <c r="AT695" i="3"/>
  <c r="AT676" i="3"/>
  <c r="AV715" i="3"/>
  <c r="AT531" i="3"/>
  <c r="AT687" i="3"/>
  <c r="AT696" i="3"/>
  <c r="AS572" i="3"/>
  <c r="BA572" i="3" s="1"/>
  <c r="AS575" i="3"/>
  <c r="AS578" i="3"/>
  <c r="BA578" i="3" s="1"/>
  <c r="AS581" i="3"/>
  <c r="AS662" i="3"/>
  <c r="AT55" i="3"/>
  <c r="BA55" i="3" s="1"/>
  <c r="AT127" i="3"/>
  <c r="AT232" i="3"/>
  <c r="AT437" i="3"/>
  <c r="BA437" i="3" s="1"/>
  <c r="AU476" i="3"/>
  <c r="AV485" i="3"/>
  <c r="BA485" i="3" s="1"/>
  <c r="AS135" i="3"/>
  <c r="BA135" i="3" s="1"/>
  <c r="AS225" i="3"/>
  <c r="BA225" i="3" s="1"/>
  <c r="AS408" i="3"/>
  <c r="AS457" i="3"/>
  <c r="BA457" i="3" s="1"/>
  <c r="AS547" i="3"/>
  <c r="BA547" i="3" s="1"/>
  <c r="AS571" i="3"/>
  <c r="AS574" i="3"/>
  <c r="BA574" i="3" s="1"/>
  <c r="AS577" i="3"/>
  <c r="BA577" i="3" s="1"/>
  <c r="AS580" i="3"/>
  <c r="BA580" i="3" s="1"/>
  <c r="AT48" i="3"/>
  <c r="BA48" i="3" s="1"/>
  <c r="AT336" i="3"/>
  <c r="AT348" i="3"/>
  <c r="BA348" i="3" s="1"/>
  <c r="AT418" i="3"/>
  <c r="AV445" i="3"/>
  <c r="BA445" i="3" s="1"/>
  <c r="AS423" i="3"/>
  <c r="BA423" i="3" s="1"/>
  <c r="AS570" i="3"/>
  <c r="BA570" i="3" s="1"/>
  <c r="AS573" i="3"/>
  <c r="BA573" i="3" s="1"/>
  <c r="AS576" i="3"/>
  <c r="BA576" i="3" s="1"/>
  <c r="AS579" i="3"/>
  <c r="BA579" i="3" s="1"/>
  <c r="AT101" i="3"/>
  <c r="AT122" i="3"/>
  <c r="BA122" i="3" s="1"/>
  <c r="AT134" i="3"/>
  <c r="BA134" i="3" s="1"/>
  <c r="AT164" i="3"/>
  <c r="BA164" i="3" s="1"/>
  <c r="AT188" i="3"/>
  <c r="AT239" i="3"/>
  <c r="AT597" i="3"/>
  <c r="AU474" i="3"/>
  <c r="AY711" i="3"/>
  <c r="AS60" i="3"/>
  <c r="AS317" i="3"/>
  <c r="AT713" i="3"/>
  <c r="AU723" i="3"/>
  <c r="AS641" i="3"/>
  <c r="AT638" i="3"/>
  <c r="AU479" i="3"/>
  <c r="AV154" i="3"/>
  <c r="AT487" i="3"/>
  <c r="AU669" i="3"/>
  <c r="AS542" i="3"/>
  <c r="AS557" i="3"/>
  <c r="AU554" i="3"/>
  <c r="AS481" i="3"/>
  <c r="AT412" i="3"/>
  <c r="AS660" i="3"/>
  <c r="AT510" i="3"/>
  <c r="AS18" i="3"/>
  <c r="BA18" i="3" s="1"/>
  <c r="AS394" i="3"/>
  <c r="AS521" i="3"/>
  <c r="AS707" i="3"/>
  <c r="AT181" i="3"/>
  <c r="BA181" i="3" s="1"/>
  <c r="AT217" i="3"/>
  <c r="BA217" i="3" s="1"/>
  <c r="AT325" i="3"/>
  <c r="BA325" i="3" s="1"/>
  <c r="AU725" i="3"/>
  <c r="AS51" i="3"/>
  <c r="BA51" i="3" s="1"/>
  <c r="AS646" i="3"/>
  <c r="AS664" i="3"/>
  <c r="AW704" i="3"/>
  <c r="AW719" i="3"/>
  <c r="AT171" i="3"/>
  <c r="BA171" i="3" s="1"/>
  <c r="AX692" i="3"/>
  <c r="BA692" i="3" s="1"/>
  <c r="AU183" i="3"/>
  <c r="BA183" i="3" s="1"/>
  <c r="AU703" i="3"/>
  <c r="AV649" i="3"/>
  <c r="BA649" i="3" s="1"/>
  <c r="AS305" i="3"/>
  <c r="AT305" i="3"/>
  <c r="AT332" i="3"/>
  <c r="AT356" i="3"/>
  <c r="BA356" i="3" s="1"/>
  <c r="AT383" i="3"/>
  <c r="AX682" i="3"/>
  <c r="BA682" i="3" s="1"/>
  <c r="AU44" i="3"/>
  <c r="BA44" i="3" s="1"/>
  <c r="AY721" i="3"/>
  <c r="AV83" i="3"/>
  <c r="BA83" i="3" s="1"/>
  <c r="AV690" i="3"/>
  <c r="AS479" i="3"/>
  <c r="AT455" i="3"/>
  <c r="AT495" i="3"/>
  <c r="AT416" i="3"/>
  <c r="AX662" i="3"/>
  <c r="AT513" i="3"/>
  <c r="BA513" i="3" s="1"/>
  <c r="AS681" i="3"/>
  <c r="AV711" i="3"/>
  <c r="AT358" i="3"/>
  <c r="AS444" i="3"/>
  <c r="AT56" i="3"/>
  <c r="AT702" i="3"/>
  <c r="AT714" i="3"/>
  <c r="AT700" i="3"/>
  <c r="AT706" i="3"/>
  <c r="AT718" i="3"/>
  <c r="AT723" i="3"/>
  <c r="AT464" i="3"/>
  <c r="AT668" i="3"/>
  <c r="AU590" i="3"/>
  <c r="BA590" i="3" s="1"/>
  <c r="AY708" i="3"/>
  <c r="AV725" i="3"/>
  <c r="AW446" i="3"/>
  <c r="BA446" i="3" s="1"/>
  <c r="AU685" i="3"/>
  <c r="AV87" i="3"/>
  <c r="BA87" i="3" s="1"/>
  <c r="AS417" i="3"/>
  <c r="AU308" i="3"/>
  <c r="AY418" i="3"/>
  <c r="AT587" i="3"/>
  <c r="AT701" i="3"/>
  <c r="AW709" i="3"/>
  <c r="AT657" i="3"/>
  <c r="AT705" i="3"/>
  <c r="AS67" i="3"/>
  <c r="AW188" i="3"/>
  <c r="AS638" i="3"/>
  <c r="AT235" i="3"/>
  <c r="AS66" i="3"/>
  <c r="AT351" i="3"/>
  <c r="AT586" i="3"/>
  <c r="AT598" i="3"/>
  <c r="AU568" i="3"/>
  <c r="AV583" i="3"/>
  <c r="AW571" i="3"/>
  <c r="AS669" i="3"/>
  <c r="AT68" i="3"/>
  <c r="AT200" i="3"/>
  <c r="AU146" i="3"/>
  <c r="AV230" i="3"/>
  <c r="AT623" i="3"/>
  <c r="AT622" i="3"/>
  <c r="AW194" i="3"/>
  <c r="BA194" i="3" s="1"/>
  <c r="AS256" i="3"/>
  <c r="AS274" i="3"/>
  <c r="BA274" i="3" s="1"/>
  <c r="AS277" i="3"/>
  <c r="BA277" i="3" s="1"/>
  <c r="AW314" i="3"/>
  <c r="BA314" i="3" s="1"/>
  <c r="AW498" i="3"/>
  <c r="BA498" i="3" s="1"/>
  <c r="AS512" i="3"/>
  <c r="AW612" i="3"/>
  <c r="AT226" i="3"/>
  <c r="BA226" i="3" s="1"/>
  <c r="AT674" i="3"/>
  <c r="AU88" i="3"/>
  <c r="BA88" i="3" s="1"/>
  <c r="AV46" i="3"/>
  <c r="AV521" i="3"/>
  <c r="AV548" i="3"/>
  <c r="BA548" i="3" s="1"/>
  <c r="AV551" i="3"/>
  <c r="BA551" i="3" s="1"/>
  <c r="AS402" i="3"/>
  <c r="AS502" i="3"/>
  <c r="AT63" i="3"/>
  <c r="BA63" i="3" s="1"/>
  <c r="AT481" i="3"/>
  <c r="AX647" i="3"/>
  <c r="BA647" i="3" s="1"/>
  <c r="AU33" i="3"/>
  <c r="BA33" i="3" s="1"/>
  <c r="AU408" i="3"/>
  <c r="AV69" i="3"/>
  <c r="BA69" i="3" s="1"/>
  <c r="AW153" i="3"/>
  <c r="BA153" i="3" s="1"/>
  <c r="AS510" i="3"/>
  <c r="AS549" i="3"/>
  <c r="BA549" i="3" s="1"/>
  <c r="AS696" i="3"/>
  <c r="AT77" i="3"/>
  <c r="BA77" i="3" s="1"/>
  <c r="AT104" i="3"/>
  <c r="BA104" i="3" s="1"/>
  <c r="AT107" i="3"/>
  <c r="BA107" i="3" s="1"/>
  <c r="AT224" i="3"/>
  <c r="BA224" i="3" s="1"/>
  <c r="AX412" i="3"/>
  <c r="AU35" i="3"/>
  <c r="BA35" i="3" s="1"/>
  <c r="AU41" i="3"/>
  <c r="BA41" i="3" s="1"/>
  <c r="AU248" i="3"/>
  <c r="BA248" i="3" s="1"/>
  <c r="AU407" i="3"/>
  <c r="BA407" i="3" s="1"/>
  <c r="AV53" i="3"/>
  <c r="BA53" i="3" s="1"/>
  <c r="AV158" i="3"/>
  <c r="BA158" i="3" s="1"/>
  <c r="AV161" i="3"/>
  <c r="BA161" i="3" s="1"/>
  <c r="AV179" i="3"/>
  <c r="BA179" i="3" s="1"/>
  <c r="AV185" i="3"/>
  <c r="BA185" i="3" s="1"/>
  <c r="AV673" i="3"/>
  <c r="BA673" i="3" s="1"/>
  <c r="AT720" i="3"/>
  <c r="AV693" i="3"/>
  <c r="BA693" i="3" s="1"/>
  <c r="AS620" i="3"/>
  <c r="AS661" i="3"/>
  <c r="AT661" i="3"/>
  <c r="AU661" i="3"/>
  <c r="AT653" i="3"/>
  <c r="AS123" i="3"/>
  <c r="AS491" i="3"/>
  <c r="AT151" i="3"/>
  <c r="BA151" i="3" s="1"/>
  <c r="AT382" i="3"/>
  <c r="AU46" i="3"/>
  <c r="AS544" i="3"/>
  <c r="BA544" i="3" s="1"/>
  <c r="AT75" i="3"/>
  <c r="BA75" i="3" s="1"/>
  <c r="AU141" i="3"/>
  <c r="AS441" i="3"/>
  <c r="AS447" i="3"/>
  <c r="BA447" i="3" s="1"/>
  <c r="AT182" i="3"/>
  <c r="BA182" i="3" s="1"/>
  <c r="AU517" i="3"/>
  <c r="AX517" i="3"/>
  <c r="AT651" i="3"/>
  <c r="BA651" i="3" s="1"/>
  <c r="AS4" i="3"/>
  <c r="BA4" i="3" s="1"/>
  <c r="AT12" i="3"/>
  <c r="AS6" i="3"/>
  <c r="AX12" i="3"/>
  <c r="AC669" i="3"/>
  <c r="AA686" i="3"/>
  <c r="AA575" i="3"/>
  <c r="AB723" i="3"/>
  <c r="AL141" i="3"/>
  <c r="AR141" i="3" s="1"/>
  <c r="AA601" i="3"/>
  <c r="AA600" i="3"/>
  <c r="AB696" i="3"/>
  <c r="AD715" i="3"/>
  <c r="AA597" i="3"/>
  <c r="AD129" i="3"/>
  <c r="AI129" i="3" s="1"/>
  <c r="AD9" i="3"/>
  <c r="AI9" i="3" s="1"/>
  <c r="AA598" i="3"/>
  <c r="AI598" i="3" s="1"/>
  <c r="AB676" i="3"/>
  <c r="AD599" i="3"/>
  <c r="AA547" i="3"/>
  <c r="AI547" i="3" s="1"/>
  <c r="AL46" i="3"/>
  <c r="AA599" i="3"/>
  <c r="AK624" i="3"/>
  <c r="AR624" i="3" s="1"/>
  <c r="AA620" i="3"/>
  <c r="AI620" i="3" s="1"/>
  <c r="AB211" i="3"/>
  <c r="AI211" i="3" s="1"/>
  <c r="AA661" i="3"/>
  <c r="AA662" i="3"/>
  <c r="AA577" i="3"/>
  <c r="AI577" i="3" s="1"/>
  <c r="AC661" i="3"/>
  <c r="AB700" i="3"/>
  <c r="AB706" i="3"/>
  <c r="AA571" i="3"/>
  <c r="AI571" i="3" s="1"/>
  <c r="AA329" i="3"/>
  <c r="AI329" i="3" s="1"/>
  <c r="AA614" i="3"/>
  <c r="AI614" i="3" s="1"/>
  <c r="AA507" i="3"/>
  <c r="AI507" i="3" s="1"/>
  <c r="AE691" i="3"/>
  <c r="AB479" i="3"/>
  <c r="AL45" i="3"/>
  <c r="AR45" i="3" s="1"/>
  <c r="AN233" i="3"/>
  <c r="AR233" i="3" s="1"/>
  <c r="AK182" i="3"/>
  <c r="AR182" i="3" s="1"/>
  <c r="AK200" i="3"/>
  <c r="AD711" i="3"/>
  <c r="AJ417" i="3"/>
  <c r="AB258" i="3"/>
  <c r="AJ39" i="3"/>
  <c r="AK151" i="3"/>
  <c r="AR151" i="3" s="1"/>
  <c r="AK195" i="3"/>
  <c r="AR195" i="3" s="1"/>
  <c r="AK68" i="3"/>
  <c r="AR68" i="3" s="1"/>
  <c r="AO12" i="3"/>
  <c r="AM93" i="3"/>
  <c r="AR93" i="3" s="1"/>
  <c r="AJ66" i="3"/>
  <c r="AJ6" i="3"/>
  <c r="AN188" i="3"/>
  <c r="AJ67" i="3"/>
  <c r="AM92" i="3"/>
  <c r="AR92" i="3" s="1"/>
  <c r="AM161" i="3"/>
  <c r="AR161" i="3" s="1"/>
  <c r="AJ359" i="3"/>
  <c r="AM87" i="3"/>
  <c r="AR87" i="3" s="1"/>
  <c r="AJ271" i="3"/>
  <c r="AA336" i="3"/>
  <c r="AK116" i="3"/>
  <c r="AR116" i="3" s="1"/>
  <c r="AK54" i="3"/>
  <c r="AR54" i="3" s="1"/>
  <c r="AL308" i="3"/>
  <c r="AK104" i="3"/>
  <c r="AR104" i="3" s="1"/>
  <c r="AK351" i="3"/>
  <c r="AR351" i="3" s="1"/>
  <c r="AB651" i="3"/>
  <c r="AI651" i="3" s="1"/>
  <c r="AL183" i="3"/>
  <c r="AR183" i="3" s="1"/>
  <c r="AK181" i="3"/>
  <c r="AR181" i="3" s="1"/>
  <c r="AL146" i="3"/>
  <c r="AK217" i="3"/>
  <c r="AR217" i="3" s="1"/>
  <c r="AC517" i="3"/>
  <c r="AM83" i="3"/>
  <c r="AR83" i="3" s="1"/>
  <c r="AK60" i="3"/>
  <c r="AM127" i="3"/>
  <c r="AL44" i="3"/>
  <c r="AR44" i="3" s="1"/>
  <c r="AJ51" i="3"/>
  <c r="AA121" i="3"/>
  <c r="AI121" i="3" s="1"/>
  <c r="AB434" i="3"/>
  <c r="AI434" i="3" s="1"/>
  <c r="AB449" i="3"/>
  <c r="AI449" i="3" s="1"/>
  <c r="AB442" i="3"/>
  <c r="AI442" i="3" s="1"/>
  <c r="AK77" i="3"/>
  <c r="AR77" i="3" s="1"/>
  <c r="AM158" i="3"/>
  <c r="AR158" i="3" s="1"/>
  <c r="AN153" i="3"/>
  <c r="AR153" i="3" s="1"/>
  <c r="AM53" i="3"/>
  <c r="AR53" i="3" s="1"/>
  <c r="AA660" i="3"/>
  <c r="AB510" i="3"/>
  <c r="AM69" i="3"/>
  <c r="AR69" i="3" s="1"/>
  <c r="AB412" i="3"/>
  <c r="AL33" i="3"/>
  <c r="AR33" i="3" s="1"/>
  <c r="AM200" i="3"/>
  <c r="AK63" i="3"/>
  <c r="AR63" i="3" s="1"/>
  <c r="AM46" i="3"/>
  <c r="AJ270" i="3"/>
  <c r="AL88" i="3"/>
  <c r="AR88" i="3" s="1"/>
  <c r="AJ360" i="3"/>
  <c r="AL41" i="3"/>
  <c r="AR41" i="3" s="1"/>
  <c r="AK226" i="3"/>
  <c r="AR226" i="3" s="1"/>
  <c r="AJ272" i="3"/>
  <c r="AC270" i="3"/>
  <c r="AL35" i="3"/>
  <c r="AR35" i="3" s="1"/>
  <c r="AJ274" i="3"/>
  <c r="AJ269" i="3"/>
  <c r="AC554" i="3"/>
  <c r="AI554" i="3" s="1"/>
  <c r="AK224" i="3"/>
  <c r="AR224" i="3" s="1"/>
  <c r="AJ256" i="3"/>
  <c r="AJ146" i="3"/>
  <c r="AK107" i="3"/>
  <c r="AR107" i="3" s="1"/>
  <c r="AE512" i="3"/>
  <c r="AB405" i="3"/>
  <c r="AG382" i="3"/>
  <c r="AI382" i="3" s="1"/>
  <c r="AJ60" i="3"/>
  <c r="AJ317" i="3"/>
  <c r="AP711" i="3"/>
  <c r="AC428" i="3"/>
  <c r="AI428" i="3" s="1"/>
  <c r="AC450" i="3"/>
  <c r="AB517" i="3"/>
  <c r="AD417" i="3"/>
  <c r="AA557" i="3"/>
  <c r="AI557" i="3" s="1"/>
  <c r="AJ145" i="3"/>
  <c r="AL636" i="3"/>
  <c r="AR636" i="3" s="1"/>
  <c r="AA542" i="3"/>
  <c r="AA124" i="3"/>
  <c r="AI124" i="3" s="1"/>
  <c r="AB138" i="3"/>
  <c r="AI138" i="3" s="1"/>
  <c r="AJ544" i="3"/>
  <c r="AJ441" i="3"/>
  <c r="AK382" i="3"/>
  <c r="AJ491" i="3"/>
  <c r="AJ447" i="3"/>
  <c r="AM185" i="3"/>
  <c r="AR185" i="3" s="1"/>
  <c r="AJ402" i="3"/>
  <c r="AJ277" i="3"/>
  <c r="AL407" i="3"/>
  <c r="AR407" i="3" s="1"/>
  <c r="AJ512" i="3"/>
  <c r="AM179" i="3"/>
  <c r="AR179" i="3" s="1"/>
  <c r="AN612" i="3"/>
  <c r="AN314" i="3"/>
  <c r="AR314" i="3" s="1"/>
  <c r="AJ549" i="3"/>
  <c r="AK674" i="3"/>
  <c r="AO647" i="3"/>
  <c r="AR647" i="3" s="1"/>
  <c r="AN498" i="3"/>
  <c r="AR498" i="3" s="1"/>
  <c r="AL248" i="3"/>
  <c r="AR248" i="3" s="1"/>
  <c r="AL408" i="3"/>
  <c r="AK481" i="3"/>
  <c r="AM521" i="3"/>
  <c r="AJ502" i="3"/>
  <c r="AO412" i="3"/>
  <c r="AJ510" i="3"/>
  <c r="AM548" i="3"/>
  <c r="AR548" i="3" s="1"/>
  <c r="AM551" i="3"/>
  <c r="AR551" i="3" s="1"/>
  <c r="AJ696" i="3"/>
  <c r="AK171" i="3"/>
  <c r="AR171" i="3" s="1"/>
  <c r="AJ664" i="3"/>
  <c r="AO692" i="3"/>
  <c r="AR692" i="3" s="1"/>
  <c r="AK325" i="3"/>
  <c r="AR325" i="3" s="1"/>
  <c r="AK383" i="3"/>
  <c r="AK356" i="3"/>
  <c r="AR356" i="3" s="1"/>
  <c r="AL725" i="3"/>
  <c r="AJ305" i="3"/>
  <c r="AK332" i="3"/>
  <c r="AJ646" i="3"/>
  <c r="AO682" i="3"/>
  <c r="AR682" i="3" s="1"/>
  <c r="AN719" i="3"/>
  <c r="AK305" i="3"/>
  <c r="AJ521" i="3"/>
  <c r="AP721" i="3"/>
  <c r="AM649" i="3"/>
  <c r="AR649" i="3" s="1"/>
  <c r="AN704" i="3"/>
  <c r="AM690" i="3"/>
  <c r="AL703" i="3"/>
  <c r="AJ394" i="3"/>
  <c r="AJ707" i="3"/>
  <c r="AJ123" i="3"/>
  <c r="AK653" i="3"/>
  <c r="AK698" i="3"/>
  <c r="AJ653" i="3"/>
  <c r="AJ668" i="3"/>
  <c r="AK21" i="3"/>
  <c r="AR21" i="3" s="1"/>
  <c r="AK269" i="3"/>
  <c r="AN581" i="3"/>
  <c r="AK309" i="3"/>
  <c r="AJ496" i="3"/>
  <c r="AB625" i="3"/>
  <c r="AL723" i="3"/>
  <c r="AK713" i="3"/>
  <c r="AK620" i="3"/>
  <c r="AL635" i="3"/>
  <c r="AR635" i="3" s="1"/>
  <c r="AK637" i="3"/>
  <c r="AN670" i="3"/>
  <c r="AK100" i="3"/>
  <c r="AN275" i="3"/>
  <c r="AR275" i="3" s="1"/>
  <c r="AM670" i="3"/>
  <c r="AK377" i="3"/>
  <c r="AR377" i="3" s="1"/>
  <c r="AK186" i="3"/>
  <c r="AR186" i="3" s="1"/>
  <c r="AL666" i="3"/>
  <c r="AR666" i="3" s="1"/>
  <c r="AJ672" i="3"/>
  <c r="AP680" i="3"/>
  <c r="AR680" i="3" s="1"/>
  <c r="AJ467" i="3"/>
  <c r="AO480" i="3"/>
  <c r="AR480" i="3" s="1"/>
  <c r="AJ656" i="3"/>
  <c r="AK459" i="3"/>
  <c r="AL704" i="3"/>
  <c r="AL654" i="3"/>
  <c r="AL708" i="3"/>
  <c r="AM668" i="3"/>
  <c r="AO718" i="3"/>
  <c r="AJ425" i="3"/>
  <c r="AJ395" i="3"/>
  <c r="AK586" i="3"/>
  <c r="AR586" i="3" s="1"/>
  <c r="AJ669" i="3"/>
  <c r="AM230" i="3"/>
  <c r="AR230" i="3" s="1"/>
  <c r="AK598" i="3"/>
  <c r="AM583" i="3"/>
  <c r="AJ638" i="3"/>
  <c r="AL568" i="3"/>
  <c r="AN571" i="3"/>
  <c r="AC100" i="3"/>
  <c r="AK56" i="3"/>
  <c r="AJ444" i="3"/>
  <c r="AK702" i="3"/>
  <c r="AK358" i="3"/>
  <c r="AR358" i="3" s="1"/>
  <c r="AK714" i="3"/>
  <c r="AP708" i="3"/>
  <c r="AP418" i="3"/>
  <c r="AM725" i="3"/>
  <c r="AK464" i="3"/>
  <c r="AK668" i="3"/>
  <c r="AL590" i="3"/>
  <c r="AR590" i="3" s="1"/>
  <c r="AL685" i="3"/>
  <c r="AK473" i="3"/>
  <c r="AL240" i="3"/>
  <c r="AR240" i="3" s="1"/>
  <c r="AN625" i="3"/>
  <c r="AN662" i="3"/>
  <c r="AL459" i="3"/>
  <c r="AM681" i="3"/>
  <c r="AM654" i="3"/>
  <c r="AL339" i="3"/>
  <c r="AR339" i="3" s="1"/>
  <c r="AM154" i="3"/>
  <c r="AR154" i="3" s="1"/>
  <c r="AK487" i="3"/>
  <c r="AR487" i="3" s="1"/>
  <c r="AJ641" i="3"/>
  <c r="AK638" i="3"/>
  <c r="AL479" i="3"/>
  <c r="AL669" i="3"/>
  <c r="AN416" i="3"/>
  <c r="AP382" i="3"/>
  <c r="AL450" i="3"/>
  <c r="AM417" i="3"/>
  <c r="AK517" i="3"/>
  <c r="AL499" i="3"/>
  <c r="AR499" i="3" s="1"/>
  <c r="AL428" i="3"/>
  <c r="AR428" i="3" s="1"/>
  <c r="AN515" i="3"/>
  <c r="AN512" i="3"/>
  <c r="AK587" i="3"/>
  <c r="AR587" i="3" s="1"/>
  <c r="AK701" i="3"/>
  <c r="AM110" i="3"/>
  <c r="AP542" i="3"/>
  <c r="AJ121" i="3"/>
  <c r="AK442" i="3"/>
  <c r="AR442" i="3" s="1"/>
  <c r="AK434" i="3"/>
  <c r="AR434" i="3" s="1"/>
  <c r="AK449" i="3"/>
  <c r="AR449" i="3" s="1"/>
  <c r="AN695" i="3"/>
  <c r="AJ262" i="3"/>
  <c r="AJ265" i="3"/>
  <c r="AJ268" i="3"/>
  <c r="AJ260" i="3"/>
  <c r="AJ263" i="3"/>
  <c r="AJ291" i="3"/>
  <c r="AJ267" i="3"/>
  <c r="AJ264" i="3"/>
  <c r="AJ261" i="3"/>
  <c r="AJ340" i="3"/>
  <c r="AJ440" i="3"/>
  <c r="AL517" i="3"/>
  <c r="AO517" i="3"/>
  <c r="AK651" i="3"/>
  <c r="AR651" i="3" s="1"/>
  <c r="AJ420" i="3"/>
  <c r="AJ686" i="3"/>
  <c r="AK689" i="3"/>
  <c r="AK683" i="3"/>
  <c r="AR683" i="3" s="1"/>
  <c r="AK622" i="3"/>
  <c r="AR622" i="3" s="1"/>
  <c r="AK623" i="3"/>
  <c r="AR623" i="3" s="1"/>
  <c r="AJ681" i="3"/>
  <c r="AM711" i="3"/>
  <c r="AK718" i="3"/>
  <c r="AK723" i="3"/>
  <c r="AK706" i="3"/>
  <c r="AR706" i="3" s="1"/>
  <c r="AK700" i="3"/>
  <c r="AJ332" i="3"/>
  <c r="AK484" i="3"/>
  <c r="AK663" i="3"/>
  <c r="AN709" i="3"/>
  <c r="AK657" i="3"/>
  <c r="AK705" i="3"/>
  <c r="AJ620" i="3"/>
  <c r="AJ661" i="3"/>
  <c r="AK661" i="3"/>
  <c r="AL661" i="3"/>
  <c r="AO542" i="3"/>
  <c r="AK537" i="3"/>
  <c r="AR537" i="3" s="1"/>
  <c r="AL671" i="3"/>
  <c r="AQ660" i="3"/>
  <c r="AL416" i="3"/>
  <c r="AM517" i="3"/>
  <c r="AN110" i="3"/>
  <c r="AM205" i="3"/>
  <c r="AR205" i="3" s="1"/>
  <c r="AK392" i="3"/>
  <c r="AR392" i="3" s="1"/>
  <c r="AL405" i="3"/>
  <c r="AK412" i="3"/>
  <c r="AJ660" i="3"/>
  <c r="AK510" i="3"/>
  <c r="AJ542" i="3"/>
  <c r="AJ557" i="3"/>
  <c r="AL554" i="3"/>
  <c r="AR554" i="3" s="1"/>
  <c r="AJ481" i="3"/>
  <c r="AJ4" i="3"/>
  <c r="AK55" i="3"/>
  <c r="AR55" i="3" s="1"/>
  <c r="AK127" i="3"/>
  <c r="AK232" i="3"/>
  <c r="AJ135" i="3"/>
  <c r="AJ225" i="3"/>
  <c r="AK12" i="3"/>
  <c r="AK48" i="3"/>
  <c r="AR48" i="3" s="1"/>
  <c r="AK101" i="3"/>
  <c r="AK122" i="3"/>
  <c r="AR122" i="3" s="1"/>
  <c r="AK134" i="3"/>
  <c r="AR134" i="3" s="1"/>
  <c r="AK164" i="3"/>
  <c r="AR164" i="3" s="1"/>
  <c r="AK188" i="3"/>
  <c r="AK239" i="3"/>
  <c r="AJ408" i="3"/>
  <c r="AJ457" i="3"/>
  <c r="AK336" i="3"/>
  <c r="AK348" i="3"/>
  <c r="AR348" i="3" s="1"/>
  <c r="AK418" i="3"/>
  <c r="AJ423" i="3"/>
  <c r="AK437" i="3"/>
  <c r="AR437" i="3" s="1"/>
  <c r="AJ570" i="3"/>
  <c r="AJ573" i="3"/>
  <c r="AJ576" i="3"/>
  <c r="AJ579" i="3"/>
  <c r="AK597" i="3"/>
  <c r="AL474" i="3"/>
  <c r="AJ572" i="3"/>
  <c r="AJ575" i="3"/>
  <c r="AJ578" i="3"/>
  <c r="AJ581" i="3"/>
  <c r="AJ662" i="3"/>
  <c r="AL476" i="3"/>
  <c r="AM445" i="3"/>
  <c r="AR445" i="3" s="1"/>
  <c r="AJ574" i="3"/>
  <c r="AJ571" i="3"/>
  <c r="AM485" i="3"/>
  <c r="AR485" i="3" s="1"/>
  <c r="AJ580" i="3"/>
  <c r="AJ547" i="3"/>
  <c r="AJ577" i="3"/>
  <c r="AK416" i="3"/>
  <c r="AK513" i="3"/>
  <c r="AR513" i="3" s="1"/>
  <c r="AO662" i="3"/>
  <c r="AJ336" i="3"/>
  <c r="AJ335" i="3"/>
  <c r="AN691" i="3"/>
  <c r="AL720" i="3"/>
  <c r="AK222" i="3"/>
  <c r="AK258" i="3"/>
  <c r="AK211" i="3"/>
  <c r="AR211" i="3" s="1"/>
  <c r="AM9" i="3"/>
  <c r="AR9" i="3" s="1"/>
  <c r="AM129" i="3"/>
  <c r="AR129" i="3" s="1"/>
  <c r="AJ594" i="3"/>
  <c r="AJ597" i="3"/>
  <c r="AJ600" i="3"/>
  <c r="AJ593" i="3"/>
  <c r="AJ596" i="3"/>
  <c r="AJ599" i="3"/>
  <c r="AJ595" i="3"/>
  <c r="AJ601" i="3"/>
  <c r="AJ598" i="3"/>
  <c r="AK720" i="3"/>
  <c r="AM693" i="3"/>
  <c r="AR693" i="3" s="1"/>
  <c r="AM673" i="3"/>
  <c r="AR673" i="3" s="1"/>
  <c r="AK405" i="3"/>
  <c r="AK435" i="3"/>
  <c r="AR435" i="3" s="1"/>
  <c r="AJ169" i="3"/>
  <c r="AJ170" i="3"/>
  <c r="AK168" i="3"/>
  <c r="AL278" i="3"/>
  <c r="AR278" i="3" s="1"/>
  <c r="AL473" i="3"/>
  <c r="AP678" i="3"/>
  <c r="AR678" i="3" s="1"/>
  <c r="AL668" i="3"/>
  <c r="AJ385" i="3"/>
  <c r="AK531" i="3"/>
  <c r="AR531" i="3" s="1"/>
  <c r="AK696" i="3"/>
  <c r="AK676" i="3"/>
  <c r="AM715" i="3"/>
  <c r="AK687" i="3"/>
  <c r="AR687" i="3" s="1"/>
  <c r="AK695" i="3"/>
  <c r="AK455" i="3"/>
  <c r="AR455" i="3" s="1"/>
  <c r="AK495" i="3"/>
  <c r="AJ479" i="3"/>
  <c r="AN170" i="3"/>
  <c r="AN206" i="3"/>
  <c r="AR206" i="3" s="1"/>
  <c r="AN175" i="3"/>
  <c r="AR175" i="3" s="1"/>
  <c r="AN232" i="3"/>
  <c r="AK99" i="3"/>
  <c r="AR99" i="3" s="1"/>
  <c r="AJ251" i="3"/>
  <c r="AK219" i="3"/>
  <c r="AR219" i="3" s="1"/>
  <c r="AK363" i="3"/>
  <c r="AR363" i="3" s="1"/>
  <c r="AK381" i="3"/>
  <c r="AR381" i="3" s="1"/>
  <c r="AK399" i="3"/>
  <c r="AR399" i="3" s="1"/>
  <c r="AO413" i="3"/>
  <c r="AR413" i="3" s="1"/>
  <c r="AL330" i="3"/>
  <c r="AL378" i="3"/>
  <c r="AR378" i="3" s="1"/>
  <c r="AN439" i="3"/>
  <c r="AR439" i="3" s="1"/>
  <c r="AK281" i="3"/>
  <c r="AR281" i="3" s="1"/>
  <c r="AK341" i="3"/>
  <c r="AR341" i="3" s="1"/>
  <c r="AK362" i="3"/>
  <c r="AR362" i="3" s="1"/>
  <c r="AK386" i="3"/>
  <c r="AR386" i="3" s="1"/>
  <c r="AM239" i="3"/>
  <c r="AM173" i="3"/>
  <c r="AR173" i="3" s="1"/>
  <c r="AM374" i="3"/>
  <c r="AR374" i="3" s="1"/>
  <c r="AM383" i="3"/>
  <c r="AJ307" i="3"/>
  <c r="AK349" i="3"/>
  <c r="AR349" i="3" s="1"/>
  <c r="AK364" i="3"/>
  <c r="AR364" i="3" s="1"/>
  <c r="AO450" i="3"/>
  <c r="AL370" i="3"/>
  <c r="AR370" i="3" s="1"/>
  <c r="AM403" i="3"/>
  <c r="AR403" i="3" s="1"/>
  <c r="AK508" i="3"/>
  <c r="AR508" i="3" s="1"/>
  <c r="AK565" i="3"/>
  <c r="AR565" i="3" s="1"/>
  <c r="AK568" i="3"/>
  <c r="AK583" i="3"/>
  <c r="AK640" i="3"/>
  <c r="AR640" i="3" s="1"/>
  <c r="AL469" i="3"/>
  <c r="AR469" i="3" s="1"/>
  <c r="AJ546" i="3"/>
  <c r="AJ648" i="3"/>
  <c r="AM421" i="3"/>
  <c r="AR421" i="3" s="1"/>
  <c r="AL463" i="3"/>
  <c r="AR463" i="3" s="1"/>
  <c r="AK474" i="3"/>
  <c r="AO493" i="3"/>
  <c r="AR493" i="3" s="1"/>
  <c r="AK585" i="3"/>
  <c r="AR585" i="3" s="1"/>
  <c r="AM388" i="3"/>
  <c r="AR388" i="3" s="1"/>
  <c r="AM477" i="3"/>
  <c r="AR477" i="3" s="1"/>
  <c r="AM525" i="3"/>
  <c r="AR525" i="3" s="1"/>
  <c r="AM588" i="3"/>
  <c r="AR588" i="3" s="1"/>
  <c r="AK476" i="3"/>
  <c r="AK491" i="3"/>
  <c r="AK536" i="3"/>
  <c r="AR536" i="3" s="1"/>
  <c r="AL617" i="3"/>
  <c r="AR617" i="3" s="1"/>
  <c r="AM663" i="3"/>
  <c r="AM488" i="3"/>
  <c r="AR488" i="3" s="1"/>
  <c r="AJ709" i="3"/>
  <c r="AM515" i="3"/>
  <c r="AK686" i="3"/>
  <c r="AB220" i="3"/>
  <c r="AC601" i="3"/>
  <c r="AB326" i="3"/>
  <c r="AI326" i="3" s="1"/>
  <c r="AB98" i="3"/>
  <c r="AI98" i="3" s="1"/>
  <c r="AD322" i="3"/>
  <c r="AI322" i="3" s="1"/>
  <c r="AD231" i="3"/>
  <c r="AI231" i="3" s="1"/>
  <c r="AC453" i="3"/>
  <c r="AI453" i="3" s="1"/>
  <c r="AB8" i="3"/>
  <c r="AA593" i="3"/>
  <c r="AI593" i="3" s="1"/>
  <c r="AA595" i="3"/>
  <c r="AA596" i="3"/>
  <c r="AA319" i="3"/>
  <c r="AI319" i="3" s="1"/>
  <c r="AA559" i="3"/>
  <c r="AA330" i="3"/>
  <c r="AB699" i="3"/>
  <c r="AA720" i="3"/>
  <c r="AA697" i="3"/>
  <c r="AI697" i="3" s="1"/>
  <c r="AA642" i="3"/>
  <c r="AI642" i="3" s="1"/>
  <c r="P267" i="3"/>
  <c r="Z266" i="3"/>
  <c r="DH266" i="3" s="1"/>
  <c r="P690" i="3"/>
  <c r="N719" i="3"/>
  <c r="Z460" i="3"/>
  <c r="P646" i="3"/>
  <c r="Z113" i="3"/>
  <c r="O97" i="3"/>
  <c r="Z74" i="3"/>
  <c r="P667" i="3"/>
  <c r="Z404" i="3"/>
  <c r="DH404" i="3" s="1"/>
  <c r="Q713" i="3"/>
  <c r="Z255" i="3"/>
  <c r="O621" i="3"/>
  <c r="Z629" i="3"/>
  <c r="O609" i="3"/>
  <c r="Z610" i="3"/>
  <c r="Q703" i="3"/>
  <c r="Z86" i="3"/>
  <c r="DH86" i="3" s="1"/>
  <c r="R595" i="3"/>
  <c r="Z215" i="3"/>
  <c r="DH215" i="3" s="1"/>
  <c r="O691" i="3"/>
  <c r="Z560" i="3"/>
  <c r="DH560" i="3" s="1"/>
  <c r="O722" i="3"/>
  <c r="Z500" i="3"/>
  <c r="DH500" i="3" s="1"/>
  <c r="R530" i="3"/>
  <c r="Z478" i="3"/>
  <c r="DH478" i="3" s="1"/>
  <c r="N355" i="3"/>
  <c r="Z353" i="3"/>
  <c r="O355" i="3"/>
  <c r="Z354" i="3"/>
  <c r="DH354" i="3" s="1"/>
  <c r="N603" i="3"/>
  <c r="V603" i="3" s="1"/>
  <c r="DD603" i="3" s="1"/>
  <c r="Z604" i="3"/>
  <c r="DH604" i="3" s="1"/>
  <c r="Q405" i="3"/>
  <c r="Z398" i="3"/>
  <c r="DH398" i="3" s="1"/>
  <c r="N713" i="3"/>
  <c r="Z285" i="3"/>
  <c r="DH285" i="3" s="1"/>
  <c r="N641" i="3"/>
  <c r="V641" i="3" s="1"/>
  <c r="DD641" i="3" s="1"/>
  <c r="Z218" i="3"/>
  <c r="DH218" i="3" s="1"/>
  <c r="P702" i="3"/>
  <c r="Z214" i="3"/>
  <c r="DH214" i="3" s="1"/>
  <c r="N712" i="3"/>
  <c r="V712" i="3" s="1"/>
  <c r="DD712" i="3" s="1"/>
  <c r="Z431" i="3"/>
  <c r="DH431" i="3" s="1"/>
  <c r="O565" i="3"/>
  <c r="Z244" i="3"/>
  <c r="DH244" i="3" s="1"/>
  <c r="P401" i="3"/>
  <c r="Z125" i="3"/>
  <c r="DH125" i="3" s="1"/>
  <c r="N609" i="3"/>
  <c r="Z538" i="3"/>
  <c r="N30" i="3"/>
  <c r="V30" i="3" s="1"/>
  <c r="DD30" i="3" s="1"/>
  <c r="Z29" i="3"/>
  <c r="DH29" i="3" s="1"/>
  <c r="T711" i="3"/>
  <c r="Z59" i="3"/>
  <c r="DH59" i="3" s="1"/>
  <c r="T706" i="3"/>
  <c r="Z43" i="3"/>
  <c r="DH43" i="3" s="1"/>
  <c r="P8" i="3"/>
  <c r="Z28" i="3"/>
  <c r="DH28" i="3" s="1"/>
  <c r="R662" i="3"/>
  <c r="Z57" i="3"/>
  <c r="DH57" i="3" s="1"/>
  <c r="O698" i="3"/>
  <c r="Z49" i="3"/>
  <c r="DH49" i="3" s="1"/>
  <c r="N422" i="3"/>
  <c r="V422" i="3" s="1"/>
  <c r="DD422" i="3" s="1"/>
  <c r="Z23" i="3"/>
  <c r="DH23" i="3" s="1"/>
  <c r="P494" i="3"/>
  <c r="V494" i="3" s="1"/>
  <c r="N495" i="3"/>
  <c r="N607" i="3"/>
  <c r="V607" i="3" s="1"/>
  <c r="DD607" i="3" s="1"/>
  <c r="R670" i="3"/>
  <c r="N681" i="3"/>
  <c r="Q711" i="3"/>
  <c r="R110" i="3"/>
  <c r="Q205" i="3"/>
  <c r="P405" i="3"/>
  <c r="O392" i="3"/>
  <c r="Q129" i="3"/>
  <c r="Q9" i="3"/>
  <c r="O211" i="3"/>
  <c r="P450" i="3"/>
  <c r="O517" i="3"/>
  <c r="R515" i="3"/>
  <c r="P428" i="3"/>
  <c r="V428" i="3" s="1"/>
  <c r="T382" i="3"/>
  <c r="R416" i="3"/>
  <c r="R512" i="3"/>
  <c r="P499" i="3"/>
  <c r="Q417" i="3"/>
  <c r="N479" i="3"/>
  <c r="O495" i="3"/>
  <c r="O455" i="3"/>
  <c r="Q673" i="3"/>
  <c r="O720" i="3"/>
  <c r="Q693" i="3"/>
  <c r="P141" i="3"/>
  <c r="O75" i="3"/>
  <c r="P46" i="3"/>
  <c r="O151" i="3"/>
  <c r="O182" i="3"/>
  <c r="O382" i="3"/>
  <c r="P33" i="3"/>
  <c r="Q158" i="3"/>
  <c r="V158" i="3" s="1"/>
  <c r="Q69" i="3"/>
  <c r="P88" i="3"/>
  <c r="O107" i="3"/>
  <c r="R194" i="3"/>
  <c r="V194" i="3" s="1"/>
  <c r="O481" i="3"/>
  <c r="Q551" i="3"/>
  <c r="P35" i="3"/>
  <c r="R153" i="3"/>
  <c r="V153" i="3" s="1"/>
  <c r="P408" i="3"/>
  <c r="S412" i="3"/>
  <c r="S647" i="3"/>
  <c r="Q179" i="3"/>
  <c r="R498" i="3"/>
  <c r="O104" i="3"/>
  <c r="O224" i="3"/>
  <c r="Q548" i="3"/>
  <c r="O63" i="3"/>
  <c r="P248" i="3"/>
  <c r="O226" i="3"/>
  <c r="R314" i="3"/>
  <c r="O77" i="3"/>
  <c r="P407" i="3"/>
  <c r="Q521" i="3"/>
  <c r="O674" i="3"/>
  <c r="P41" i="3"/>
  <c r="Q46" i="3"/>
  <c r="Q53" i="3"/>
  <c r="Q161" i="3"/>
  <c r="V161" i="3" s="1"/>
  <c r="Q185" i="3"/>
  <c r="R612" i="3"/>
  <c r="P668" i="3"/>
  <c r="P278" i="3"/>
  <c r="T678" i="3"/>
  <c r="P473" i="3"/>
  <c r="O168" i="3"/>
  <c r="N385" i="3"/>
  <c r="V385" i="3" s="1"/>
  <c r="DD385" i="3" s="1"/>
  <c r="O687" i="3"/>
  <c r="O531" i="3"/>
  <c r="O696" i="3"/>
  <c r="Q715" i="3"/>
  <c r="O676" i="3"/>
  <c r="O695" i="3"/>
  <c r="N496" i="3"/>
  <c r="V496" i="3" s="1"/>
  <c r="DD496" i="3" s="1"/>
  <c r="O269" i="3"/>
  <c r="O309" i="3"/>
  <c r="O21" i="3"/>
  <c r="R581" i="3"/>
  <c r="N121" i="3"/>
  <c r="V121" i="3" s="1"/>
  <c r="DD121" i="3" s="1"/>
  <c r="R695" i="3"/>
  <c r="O442" i="3"/>
  <c r="O449" i="3"/>
  <c r="O434" i="3"/>
  <c r="Q230" i="3"/>
  <c r="O68" i="3"/>
  <c r="O200" i="3"/>
  <c r="O586" i="3"/>
  <c r="O598" i="3"/>
  <c r="S12" i="3"/>
  <c r="R188" i="3"/>
  <c r="O235" i="3"/>
  <c r="Q583" i="3"/>
  <c r="O351" i="3"/>
  <c r="R571" i="3"/>
  <c r="P146" i="3"/>
  <c r="P568" i="3"/>
  <c r="Q110" i="3"/>
  <c r="T542" i="3"/>
  <c r="R709" i="3"/>
  <c r="O705" i="3"/>
  <c r="O657" i="3"/>
  <c r="O701" i="3"/>
  <c r="O587" i="3"/>
  <c r="O689" i="3"/>
  <c r="O683" i="3"/>
  <c r="Q93" i="3"/>
  <c r="V93" i="3" s="1"/>
  <c r="O116" i="3"/>
  <c r="O195" i="3"/>
  <c r="Q92" i="3"/>
  <c r="V92" i="3" s="1"/>
  <c r="DD92" i="3" s="1"/>
  <c r="T680" i="3"/>
  <c r="S480" i="3"/>
  <c r="N444" i="3"/>
  <c r="O702" i="3"/>
  <c r="O714" i="3"/>
  <c r="O56" i="3"/>
  <c r="O358" i="3"/>
  <c r="O435" i="3"/>
  <c r="O405" i="3"/>
  <c r="O40" i="3"/>
  <c r="P45" i="3"/>
  <c r="Q654" i="3"/>
  <c r="O54" i="3"/>
  <c r="P459" i="3"/>
  <c r="R625" i="3"/>
  <c r="O473" i="3"/>
  <c r="O60" i="3"/>
  <c r="P240" i="3"/>
  <c r="V240" i="3" s="1"/>
  <c r="R233" i="3"/>
  <c r="V233" i="3" s="1"/>
  <c r="Q127" i="3"/>
  <c r="P339" i="3"/>
  <c r="Q681" i="3"/>
  <c r="P479" i="3"/>
  <c r="O487" i="3"/>
  <c r="Q154" i="3"/>
  <c r="O638" i="3"/>
  <c r="P669" i="3"/>
  <c r="O100" i="3"/>
  <c r="O377" i="3"/>
  <c r="P666" i="3"/>
  <c r="O186" i="3"/>
  <c r="Q670" i="3"/>
  <c r="R275" i="3"/>
  <c r="P517" i="3"/>
  <c r="O651" i="3"/>
  <c r="S517" i="3"/>
  <c r="O222" i="3"/>
  <c r="O258" i="3"/>
  <c r="R175" i="3"/>
  <c r="V175" i="3" s="1"/>
  <c r="O281" i="3"/>
  <c r="O341" i="3"/>
  <c r="P370" i="3"/>
  <c r="O474" i="3"/>
  <c r="R170" i="3"/>
  <c r="R206" i="3"/>
  <c r="Q515" i="3"/>
  <c r="P469" i="3"/>
  <c r="O476" i="3"/>
  <c r="O536" i="3"/>
  <c r="R232" i="3"/>
  <c r="Q239" i="3"/>
  <c r="O362" i="3"/>
  <c r="O386" i="3"/>
  <c r="Q421" i="3"/>
  <c r="O381" i="3"/>
  <c r="Q403" i="3"/>
  <c r="V403" i="3" s="1"/>
  <c r="S450" i="3"/>
  <c r="Q488" i="3"/>
  <c r="O99" i="3"/>
  <c r="O219" i="3"/>
  <c r="O364" i="3"/>
  <c r="Q374" i="3"/>
  <c r="S493" i="3"/>
  <c r="Q663" i="3"/>
  <c r="P617" i="3"/>
  <c r="Q388" i="3"/>
  <c r="O583" i="3"/>
  <c r="P330" i="3"/>
  <c r="O349" i="3"/>
  <c r="P378" i="3"/>
  <c r="Q383" i="3"/>
  <c r="P463" i="3"/>
  <c r="Q588" i="3"/>
  <c r="O686" i="3"/>
  <c r="Q173" i="3"/>
  <c r="S413" i="3"/>
  <c r="V413" i="3" s="1"/>
  <c r="O585" i="3"/>
  <c r="O363" i="3"/>
  <c r="O399" i="3"/>
  <c r="R439" i="3"/>
  <c r="O508" i="3"/>
  <c r="O568" i="3"/>
  <c r="O640" i="3"/>
  <c r="Q477" i="3"/>
  <c r="O491" i="3"/>
  <c r="Q525" i="3"/>
  <c r="V525" i="3" s="1"/>
  <c r="O718" i="3"/>
  <c r="O706" i="3"/>
  <c r="O723" i="3"/>
  <c r="O700" i="3"/>
  <c r="O232" i="3"/>
  <c r="O239" i="3"/>
  <c r="O336" i="3"/>
  <c r="O348" i="3"/>
  <c r="P474" i="3"/>
  <c r="O12" i="3"/>
  <c r="Q445" i="3"/>
  <c r="P476" i="3"/>
  <c r="O164" i="3"/>
  <c r="O188" i="3"/>
  <c r="O418" i="3"/>
  <c r="O437" i="3"/>
  <c r="O101" i="3"/>
  <c r="Q485" i="3"/>
  <c r="O48" i="3"/>
  <c r="O55" i="3"/>
  <c r="O127" i="3"/>
  <c r="O597" i="3"/>
  <c r="O122" i="3"/>
  <c r="O134" i="3"/>
  <c r="O625" i="3"/>
  <c r="O624" i="3"/>
  <c r="O661" i="3"/>
  <c r="P661" i="3"/>
  <c r="R717" i="3"/>
  <c r="O103" i="3"/>
  <c r="O305" i="3"/>
  <c r="R719" i="3"/>
  <c r="Q690" i="3"/>
  <c r="Q649" i="3"/>
  <c r="Q83" i="3"/>
  <c r="O181" i="3"/>
  <c r="O217" i="3"/>
  <c r="P44" i="3"/>
  <c r="O171" i="3"/>
  <c r="R704" i="3"/>
  <c r="P703" i="3"/>
  <c r="P183" i="3"/>
  <c r="O383" i="3"/>
  <c r="S692" i="3"/>
  <c r="T721" i="3"/>
  <c r="P725" i="3"/>
  <c r="S682" i="3"/>
  <c r="O325" i="3"/>
  <c r="O332" i="3"/>
  <c r="O356" i="3"/>
  <c r="P635" i="3"/>
  <c r="O637" i="3"/>
  <c r="O620" i="3"/>
  <c r="Q200" i="3"/>
  <c r="P685" i="3"/>
  <c r="O668" i="3"/>
  <c r="O464" i="3"/>
  <c r="Q87" i="3"/>
  <c r="Q725" i="3"/>
  <c r="T418" i="3"/>
  <c r="P590" i="3"/>
  <c r="P308" i="3"/>
  <c r="R446" i="3"/>
  <c r="T708" i="3"/>
  <c r="P654" i="3"/>
  <c r="P704" i="3"/>
  <c r="O459" i="3"/>
  <c r="Q668" i="3"/>
  <c r="P708" i="3"/>
  <c r="S718" i="3"/>
  <c r="S542" i="3"/>
  <c r="U660" i="3"/>
  <c r="P671" i="3"/>
  <c r="O537" i="3"/>
  <c r="O510" i="3"/>
  <c r="P554" i="3"/>
  <c r="O412" i="3"/>
  <c r="N332" i="3"/>
  <c r="O663" i="3"/>
  <c r="O484" i="3"/>
  <c r="O622" i="3"/>
  <c r="O623" i="3"/>
  <c r="P723" i="3"/>
  <c r="O713" i="3"/>
  <c r="P416" i="3"/>
  <c r="Q517" i="3"/>
  <c r="N620" i="3"/>
  <c r="N661" i="3"/>
  <c r="N420" i="3"/>
  <c r="N686" i="3"/>
  <c r="N168" i="3"/>
  <c r="N595" i="3"/>
  <c r="N596" i="3"/>
  <c r="V596" i="3" s="1"/>
  <c r="DD596" i="3" s="1"/>
  <c r="N597" i="3"/>
  <c r="N598" i="3"/>
  <c r="N599" i="3"/>
  <c r="N600" i="3"/>
  <c r="V600" i="3" s="1"/>
  <c r="DD600" i="3" s="1"/>
  <c r="N601" i="3"/>
  <c r="N593" i="3"/>
  <c r="V593" i="3" s="1"/>
  <c r="DD593" i="3" s="1"/>
  <c r="N594" i="3"/>
  <c r="V594" i="3" s="1"/>
  <c r="DD594" i="3" s="1"/>
  <c r="N402" i="3"/>
  <c r="V402" i="3" s="1"/>
  <c r="DD402" i="3" s="1"/>
  <c r="N512" i="3"/>
  <c r="N549" i="3"/>
  <c r="V549" i="3" s="1"/>
  <c r="DD549" i="3" s="1"/>
  <c r="N502" i="3"/>
  <c r="V502" i="3" s="1"/>
  <c r="DD502" i="3" s="1"/>
  <c r="N274" i="3"/>
  <c r="V274" i="3" s="1"/>
  <c r="N696" i="3"/>
  <c r="N277" i="3"/>
  <c r="V277" i="3" s="1"/>
  <c r="DD277" i="3" s="1"/>
  <c r="N256" i="3"/>
  <c r="V256" i="3" s="1"/>
  <c r="DD256" i="3" s="1"/>
  <c r="N510" i="3"/>
  <c r="N18" i="3"/>
  <c r="V18" i="3" s="1"/>
  <c r="DD18" i="3" s="1"/>
  <c r="N646" i="3"/>
  <c r="N394" i="3"/>
  <c r="V394" i="3" s="1"/>
  <c r="DD394" i="3" s="1"/>
  <c r="N707" i="3"/>
  <c r="V707" i="3" s="1"/>
  <c r="DD707" i="3" s="1"/>
  <c r="N664" i="3"/>
  <c r="V664" i="3" s="1"/>
  <c r="DD664" i="3" s="1"/>
  <c r="N51" i="3"/>
  <c r="V51" i="3" s="1"/>
  <c r="DD51" i="3" s="1"/>
  <c r="N521" i="3"/>
  <c r="N305" i="3"/>
  <c r="N270" i="3"/>
  <c r="N271" i="3"/>
  <c r="V271" i="3" s="1"/>
  <c r="DD271" i="3" s="1"/>
  <c r="N272" i="3"/>
  <c r="V272" i="3" s="1"/>
  <c r="DD272" i="3" s="1"/>
  <c r="N68" i="3"/>
  <c r="N359" i="3"/>
  <c r="V359" i="3" s="1"/>
  <c r="DD359" i="3" s="1"/>
  <c r="N360" i="3"/>
  <c r="V360" i="3" s="1"/>
  <c r="DD360" i="3" s="1"/>
  <c r="N146" i="3"/>
  <c r="N269" i="3"/>
  <c r="N417" i="3"/>
  <c r="N441" i="3"/>
  <c r="V441" i="3" s="1"/>
  <c r="DD441" i="3" s="1"/>
  <c r="N491" i="3"/>
  <c r="N447" i="3"/>
  <c r="V447" i="3" s="1"/>
  <c r="N544" i="3"/>
  <c r="V544" i="3" s="1"/>
  <c r="DD544" i="3" s="1"/>
  <c r="N307" i="3"/>
  <c r="V307" i="3" s="1"/>
  <c r="DD307" i="3" s="1"/>
  <c r="N648" i="3"/>
  <c r="V648" i="3" s="1"/>
  <c r="DD648" i="3" s="1"/>
  <c r="N251" i="3"/>
  <c r="V251" i="3" s="1"/>
  <c r="DD251" i="3" s="1"/>
  <c r="N709" i="3"/>
  <c r="N546" i="3"/>
  <c r="V546" i="3" s="1"/>
  <c r="N668" i="3"/>
  <c r="N653" i="3"/>
  <c r="N440" i="3"/>
  <c r="V440" i="3" s="1"/>
  <c r="DD440" i="3" s="1"/>
  <c r="N260" i="3"/>
  <c r="V260" i="3" s="1"/>
  <c r="DD260" i="3" s="1"/>
  <c r="N261" i="3"/>
  <c r="V261" i="3" s="1"/>
  <c r="N262" i="3"/>
  <c r="V262" i="3" s="1"/>
  <c r="DD262" i="3" s="1"/>
  <c r="N263" i="3"/>
  <c r="V263" i="3" s="1"/>
  <c r="N264" i="3"/>
  <c r="V264" i="3" s="1"/>
  <c r="DD264" i="3" s="1"/>
  <c r="N265" i="3"/>
  <c r="V265" i="3" s="1"/>
  <c r="DD265" i="3" s="1"/>
  <c r="N267" i="3"/>
  <c r="N291" i="3"/>
  <c r="V291" i="3" s="1"/>
  <c r="DD291" i="3" s="1"/>
  <c r="N268" i="3"/>
  <c r="V268" i="3" s="1"/>
  <c r="DD268" i="3" s="1"/>
  <c r="N340" i="3"/>
  <c r="V340" i="3" s="1"/>
  <c r="DD340" i="3" s="1"/>
  <c r="N66" i="3"/>
  <c r="V66" i="3" s="1"/>
  <c r="DD66" i="3" s="1"/>
  <c r="N6" i="3"/>
  <c r="V6" i="3" s="1"/>
  <c r="DD6" i="3" s="1"/>
  <c r="N67" i="3"/>
  <c r="V67" i="3" s="1"/>
  <c r="DD67" i="3" s="1"/>
  <c r="N669" i="3"/>
  <c r="N638" i="3"/>
  <c r="N656" i="3"/>
  <c r="V656" i="3" s="1"/>
  <c r="DD656" i="3" s="1"/>
  <c r="N91" i="3"/>
  <c r="V91" i="3" s="1"/>
  <c r="DD91" i="3" s="1"/>
  <c r="N467" i="3"/>
  <c r="V467" i="3" s="1"/>
  <c r="DD467" i="3" s="1"/>
  <c r="N672" i="3"/>
  <c r="V672" i="3" s="1"/>
  <c r="DD672" i="3" s="1"/>
  <c r="N4" i="3"/>
  <c r="V4" i="3" s="1"/>
  <c r="DD4" i="3" s="1"/>
  <c r="N547" i="3"/>
  <c r="V547" i="3" s="1"/>
  <c r="DD547" i="3" s="1"/>
  <c r="N571" i="3"/>
  <c r="N572" i="3"/>
  <c r="V572" i="3" s="1"/>
  <c r="DD572" i="3" s="1"/>
  <c r="N573" i="3"/>
  <c r="V573" i="3" s="1"/>
  <c r="DD573" i="3" s="1"/>
  <c r="N574" i="3"/>
  <c r="V574" i="3" s="1"/>
  <c r="DD574" i="3" s="1"/>
  <c r="N225" i="3"/>
  <c r="N575" i="3"/>
  <c r="N576" i="3"/>
  <c r="V576" i="3" s="1"/>
  <c r="DD576" i="3" s="1"/>
  <c r="N408" i="3"/>
  <c r="N457" i="3"/>
  <c r="V457" i="3" s="1"/>
  <c r="DD457" i="3" s="1"/>
  <c r="N577" i="3"/>
  <c r="V577" i="3" s="1"/>
  <c r="DD577" i="3" s="1"/>
  <c r="N578" i="3"/>
  <c r="V578" i="3" s="1"/>
  <c r="DD578" i="3" s="1"/>
  <c r="N662" i="3"/>
  <c r="N423" i="3"/>
  <c r="V423" i="3" s="1"/>
  <c r="DD423" i="3" s="1"/>
  <c r="N579" i="3"/>
  <c r="V579" i="3" s="1"/>
  <c r="N580" i="3"/>
  <c r="V580" i="3" s="1"/>
  <c r="DD580" i="3" s="1"/>
  <c r="N135" i="3"/>
  <c r="N581" i="3"/>
  <c r="N570" i="3"/>
  <c r="V570" i="3" s="1"/>
  <c r="DD570" i="3" s="1"/>
  <c r="N395" i="3"/>
  <c r="V395" i="3" s="1"/>
  <c r="DD395" i="3" s="1"/>
  <c r="N38" i="3"/>
  <c r="V38" i="3" s="1"/>
  <c r="DD38" i="3" s="1"/>
  <c r="N39" i="3"/>
  <c r="N425" i="3"/>
  <c r="V425" i="3" s="1"/>
  <c r="N60" i="3"/>
  <c r="N317" i="3"/>
  <c r="V317" i="3" s="1"/>
  <c r="N169" i="3"/>
  <c r="V169" i="3" s="1"/>
  <c r="DD169" i="3" s="1"/>
  <c r="N170" i="3"/>
  <c r="N660" i="3"/>
  <c r="N481" i="3"/>
  <c r="N542" i="3"/>
  <c r="N557" i="3"/>
  <c r="V557" i="3" s="1"/>
  <c r="DD557" i="3" s="1"/>
  <c r="DH47" i="3" l="1"/>
  <c r="DH345" i="3"/>
  <c r="DE210" i="3"/>
  <c r="DH80" i="3"/>
  <c r="DE380" i="3"/>
  <c r="DH102" i="3"/>
  <c r="DE520" i="3"/>
  <c r="DH82" i="3"/>
  <c r="DH306" i="3"/>
  <c r="DE334" i="3"/>
  <c r="DE280" i="3"/>
  <c r="DE316" i="3"/>
  <c r="DE289" i="3"/>
  <c r="DE143" i="3"/>
  <c r="DE149" i="3"/>
  <c r="DE61" i="3"/>
  <c r="DE302" i="3"/>
  <c r="DE659" i="3"/>
  <c r="DE628" i="3"/>
  <c r="DE293" i="3"/>
  <c r="DE159" i="3"/>
  <c r="DE254" i="3"/>
  <c r="DE118" i="3"/>
  <c r="DE516" i="3"/>
  <c r="DE486" i="3"/>
  <c r="DH252" i="3"/>
  <c r="DH247" i="3"/>
  <c r="DE566" i="3"/>
  <c r="DH58" i="3"/>
  <c r="DE142" i="3"/>
  <c r="DH42" i="3"/>
  <c r="DH390" i="3"/>
  <c r="DE352" i="3"/>
  <c r="DE533" i="3"/>
  <c r="DE203" i="3"/>
  <c r="DE350" i="3"/>
  <c r="DE189" i="3"/>
  <c r="DE70" i="3"/>
  <c r="DE147" i="3"/>
  <c r="DE503" i="3"/>
  <c r="DH419" i="3"/>
  <c r="DE556" i="3"/>
  <c r="DE71" i="3"/>
  <c r="DE279" i="3"/>
  <c r="DE140" i="3"/>
  <c r="DE524" i="3"/>
  <c r="DE180" i="3"/>
  <c r="DH310" i="3"/>
  <c r="DH406" i="3"/>
  <c r="DE618" i="3"/>
  <c r="DH177" i="3"/>
  <c r="DE296" i="3"/>
  <c r="DE532" i="3"/>
  <c r="DE192" i="3"/>
  <c r="DE250" i="3"/>
  <c r="DE602" i="3"/>
  <c r="DE90" i="3"/>
  <c r="DH324" i="3"/>
  <c r="DE461" i="3"/>
  <c r="DH472" i="3"/>
  <c r="DH62" i="3"/>
  <c r="DE257" i="3"/>
  <c r="DH112" i="3"/>
  <c r="DE245" i="3"/>
  <c r="DE253" i="3"/>
  <c r="DH634" i="3"/>
  <c r="DE331" i="3"/>
  <c r="DE204" i="3"/>
  <c r="DH376" i="3"/>
  <c r="DE20" i="3"/>
  <c r="DE438" i="3"/>
  <c r="DE133" i="3"/>
  <c r="DE347" i="3"/>
  <c r="DE611" i="3"/>
  <c r="DH592" i="3"/>
  <c r="DH448" i="3"/>
  <c r="DH108" i="3"/>
  <c r="DE78" i="3"/>
  <c r="DE454" i="3"/>
  <c r="DH165" i="3"/>
  <c r="DH541" i="3"/>
  <c r="DE561" i="3"/>
  <c r="DE475" i="3"/>
  <c r="DH318" i="3"/>
  <c r="DH518" i="3"/>
  <c r="DE371" i="3"/>
  <c r="DE372" i="3"/>
  <c r="DH14" i="3"/>
  <c r="DH462" i="3"/>
  <c r="DE152" i="3"/>
  <c r="DE167" i="3"/>
  <c r="DE684" i="3"/>
  <c r="DH321" i="3"/>
  <c r="DH665" i="3"/>
  <c r="DE658" i="3"/>
  <c r="DE430" i="3"/>
  <c r="DE411" i="3"/>
  <c r="DE207" i="3"/>
  <c r="DH19" i="3"/>
  <c r="DE379" i="3"/>
  <c r="DH73" i="3"/>
  <c r="DE631" i="3"/>
  <c r="DH241" i="3"/>
  <c r="DE608" i="3"/>
  <c r="DE283" i="3"/>
  <c r="DH470" i="3"/>
  <c r="DE534" i="3"/>
  <c r="DE160" i="3"/>
  <c r="DE22" i="3"/>
  <c r="DE89" i="3"/>
  <c r="DE535" i="3"/>
  <c r="DE366" i="3"/>
  <c r="DH483" i="3"/>
  <c r="DE216" i="3"/>
  <c r="DE13" i="3"/>
  <c r="DH567" i="3"/>
  <c r="DH344" i="3"/>
  <c r="DH114" i="3"/>
  <c r="DH31" i="3"/>
  <c r="DH519" i="3"/>
  <c r="DE313" i="3"/>
  <c r="DE550" i="3"/>
  <c r="DE605" i="3"/>
  <c r="DE276" i="3"/>
  <c r="DH227" i="3"/>
  <c r="DE32" i="3"/>
  <c r="DE288" i="3"/>
  <c r="DE10" i="3"/>
  <c r="DE679" i="3"/>
  <c r="DE639" i="3"/>
  <c r="DE162" i="3"/>
  <c r="DH527" i="3"/>
  <c r="DH323" i="3"/>
  <c r="DE369" i="3"/>
  <c r="DE282" i="3"/>
  <c r="DE540" i="3"/>
  <c r="DH514" i="3"/>
  <c r="DH156" i="3"/>
  <c r="DE126" i="3"/>
  <c r="DH569" i="3"/>
  <c r="DH616" i="3"/>
  <c r="DH79" i="3"/>
  <c r="DE202" i="3"/>
  <c r="DE24" i="3"/>
  <c r="DH94" i="3"/>
  <c r="DE208" i="3"/>
  <c r="DH157" i="3"/>
  <c r="DH242" i="3"/>
  <c r="DE497" i="3"/>
  <c r="DH130" i="3"/>
  <c r="DH367" i="3"/>
  <c r="DE50" i="3"/>
  <c r="DE342" i="3"/>
  <c r="DH259" i="3"/>
  <c r="DH482" i="3"/>
  <c r="DE365" i="3"/>
  <c r="DE95" i="3"/>
  <c r="DH582" i="3"/>
  <c r="DE163" i="3"/>
  <c r="DE65" i="3"/>
  <c r="DE501" i="3"/>
  <c r="DE290" i="3"/>
  <c r="DH17" i="3"/>
  <c r="DH16" i="3"/>
  <c r="DE228" i="3"/>
  <c r="DE132" i="3"/>
  <c r="DE429" i="3"/>
  <c r="DH15" i="3"/>
  <c r="DE294" i="3"/>
  <c r="DE619" i="3"/>
  <c r="DE389" i="3"/>
  <c r="DH131" i="3"/>
  <c r="DH37" i="3"/>
  <c r="DH606" i="3"/>
  <c r="DE652" i="3"/>
  <c r="DE492" i="3"/>
  <c r="DE552" i="3"/>
  <c r="DH545" i="3"/>
  <c r="DE25" i="3"/>
  <c r="DH391" i="3"/>
  <c r="DE523" i="3"/>
  <c r="DE303" i="3"/>
  <c r="DE504" i="3"/>
  <c r="DE384" i="3"/>
  <c r="DH243" i="3"/>
  <c r="DH236" i="3"/>
  <c r="DH150" i="3"/>
  <c r="DE190" i="3"/>
  <c r="DE563" i="3"/>
  <c r="DE199" i="3"/>
  <c r="DE655" i="3"/>
  <c r="DE564" i="3"/>
  <c r="DE297" i="3"/>
  <c r="DH584" i="3"/>
  <c r="DH490" i="3"/>
  <c r="DH117" i="3"/>
  <c r="DH166" i="3"/>
  <c r="DE432" i="3"/>
  <c r="DE543" i="3"/>
  <c r="DE613" i="3"/>
  <c r="DH96" i="3"/>
  <c r="DH627" i="3"/>
  <c r="DH174" i="3"/>
  <c r="DE368" i="3"/>
  <c r="DE139" i="3"/>
  <c r="DE287" i="3"/>
  <c r="DE632" i="3"/>
  <c r="Z261" i="3"/>
  <c r="DE261" i="3" s="1"/>
  <c r="DD261" i="3"/>
  <c r="Z161" i="3"/>
  <c r="DH161" i="3" s="1"/>
  <c r="DD161" i="3"/>
  <c r="Z194" i="3"/>
  <c r="DH194" i="3" s="1"/>
  <c r="DD194" i="3"/>
  <c r="Z178" i="3"/>
  <c r="DE178" i="3" s="1"/>
  <c r="DD178" i="3"/>
  <c r="Z346" i="3"/>
  <c r="DE346" i="3" s="1"/>
  <c r="DD346" i="3"/>
  <c r="Z93" i="3"/>
  <c r="DE93" i="3" s="1"/>
  <c r="DD93" i="3"/>
  <c r="Z526" i="3"/>
  <c r="DE526" i="3" s="1"/>
  <c r="DD526" i="3"/>
  <c r="Z292" i="3"/>
  <c r="DE292" i="3" s="1"/>
  <c r="DD292" i="3"/>
  <c r="Z187" i="3"/>
  <c r="DH187" i="3" s="1"/>
  <c r="DD187" i="3"/>
  <c r="Z403" i="3"/>
  <c r="DH403" i="3" s="1"/>
  <c r="DD403" i="3"/>
  <c r="Z311" i="3"/>
  <c r="DE311" i="3" s="1"/>
  <c r="DD311" i="3"/>
  <c r="Z424" i="3"/>
  <c r="DH424" i="3" s="1"/>
  <c r="DD424" i="3"/>
  <c r="Z109" i="3"/>
  <c r="DE109" i="3" s="1"/>
  <c r="DD109" i="3"/>
  <c r="Z233" i="3"/>
  <c r="DE233" i="3" s="1"/>
  <c r="DD233" i="3"/>
  <c r="Z494" i="3"/>
  <c r="DH494" i="3" s="1"/>
  <c r="DD494" i="3"/>
  <c r="DE238" i="3"/>
  <c r="DE415" i="3"/>
  <c r="Z273" i="3"/>
  <c r="DH273" i="3" s="1"/>
  <c r="DD273" i="3"/>
  <c r="Z81" i="3"/>
  <c r="DE81" i="3" s="1"/>
  <c r="DD81" i="3"/>
  <c r="Z240" i="3"/>
  <c r="DH240" i="3" s="1"/>
  <c r="DD240" i="3"/>
  <c r="Z158" i="3"/>
  <c r="DE158" i="3" s="1"/>
  <c r="DD158" i="3"/>
  <c r="Z427" i="3"/>
  <c r="DE427" i="3" s="1"/>
  <c r="DD427" i="3"/>
  <c r="DH387" i="3"/>
  <c r="DH458" i="3"/>
  <c r="Z304" i="3"/>
  <c r="DH304" i="3" s="1"/>
  <c r="DD304" i="3"/>
  <c r="Z148" i="3"/>
  <c r="DE148" i="3" s="1"/>
  <c r="DD148" i="3"/>
  <c r="Z546" i="3"/>
  <c r="DE546" i="3" s="1"/>
  <c r="DD546" i="3"/>
  <c r="DE72" i="3"/>
  <c r="Z300" i="3"/>
  <c r="DE300" i="3" s="1"/>
  <c r="DD300" i="3"/>
  <c r="Z284" i="3"/>
  <c r="DE284" i="3" s="1"/>
  <c r="DD284" i="3"/>
  <c r="Z315" i="3"/>
  <c r="DE315" i="3" s="1"/>
  <c r="DD315" i="3"/>
  <c r="Z317" i="3"/>
  <c r="DE317" i="3" s="1"/>
  <c r="DD317" i="3"/>
  <c r="Z413" i="3"/>
  <c r="DE413" i="3" s="1"/>
  <c r="DD413" i="3"/>
  <c r="DE333" i="3"/>
  <c r="Z505" i="3"/>
  <c r="DE505" i="3" s="1"/>
  <c r="DD505" i="3"/>
  <c r="DH539" i="3"/>
  <c r="DH137" i="3"/>
  <c r="DH27" i="3"/>
  <c r="Z105" i="3"/>
  <c r="DE105" i="3" s="1"/>
  <c r="DD105" i="3"/>
  <c r="Z579" i="3"/>
  <c r="DE579" i="3" s="1"/>
  <c r="DD579" i="3"/>
  <c r="Z175" i="3"/>
  <c r="DH175" i="3" s="1"/>
  <c r="DD175" i="3"/>
  <c r="Z522" i="3"/>
  <c r="DE522" i="3" s="1"/>
  <c r="DD522" i="3"/>
  <c r="Z425" i="3"/>
  <c r="DE425" i="3" s="1"/>
  <c r="DD425" i="3"/>
  <c r="Z525" i="3"/>
  <c r="DH525" i="3" s="1"/>
  <c r="DD525" i="3"/>
  <c r="Z153" i="3"/>
  <c r="DE153" i="3" s="1"/>
  <c r="DD153" i="3"/>
  <c r="Z193" i="3"/>
  <c r="DH193" i="3" s="1"/>
  <c r="DD193" i="3"/>
  <c r="Z301" i="3"/>
  <c r="DH301" i="3" s="1"/>
  <c r="DD301" i="3"/>
  <c r="Z144" i="3"/>
  <c r="DE144" i="3" s="1"/>
  <c r="DD144" i="3"/>
  <c r="Z414" i="3"/>
  <c r="DH414" i="3" s="1"/>
  <c r="DD414" i="3"/>
  <c r="Z338" i="3"/>
  <c r="DE338" i="3" s="1"/>
  <c r="DD338" i="3"/>
  <c r="Z357" i="3"/>
  <c r="DH357" i="3" s="1"/>
  <c r="DD357" i="3"/>
  <c r="Z263" i="3"/>
  <c r="DH263" i="3" s="1"/>
  <c r="DD263" i="3"/>
  <c r="DH529" i="3"/>
  <c r="DH630" i="3"/>
  <c r="Z426" i="3"/>
  <c r="DE426" i="3" s="1"/>
  <c r="DD426" i="3"/>
  <c r="Z447" i="3"/>
  <c r="DH447" i="3" s="1"/>
  <c r="DD447" i="3"/>
  <c r="Z274" i="3"/>
  <c r="DH274" i="3" s="1"/>
  <c r="DD274" i="3"/>
  <c r="Z428" i="3"/>
  <c r="DE428" i="3" s="1"/>
  <c r="DD428" i="3"/>
  <c r="P722" i="3"/>
  <c r="DD375" i="3"/>
  <c r="Z196" i="3"/>
  <c r="DH196" i="3" s="1"/>
  <c r="DD196" i="3"/>
  <c r="Z115" i="3"/>
  <c r="DE115" i="3" s="1"/>
  <c r="DD115" i="3"/>
  <c r="DH727" i="3"/>
  <c r="DH36" i="3"/>
  <c r="BJ600" i="3"/>
  <c r="AI669" i="3"/>
  <c r="DH409" i="3"/>
  <c r="V726" i="3"/>
  <c r="DH26" i="3"/>
  <c r="G218" i="1"/>
  <c r="BM268" i="3" s="1"/>
  <c r="N336" i="3"/>
  <c r="V336" i="3" s="1"/>
  <c r="N335" i="3"/>
  <c r="R691" i="3"/>
  <c r="V691" i="3" s="1"/>
  <c r="P720" i="3"/>
  <c r="AT103" i="3"/>
  <c r="BA103" i="3" s="1"/>
  <c r="O416" i="3"/>
  <c r="DE728" i="3"/>
  <c r="N688" i="3"/>
  <c r="V688" i="3" s="1"/>
  <c r="DD688" i="3" s="1"/>
  <c r="O653" i="3"/>
  <c r="N123" i="3"/>
  <c r="V123" i="3" s="1"/>
  <c r="DD123" i="3" s="1"/>
  <c r="AA657" i="3"/>
  <c r="AI657" i="3" s="1"/>
  <c r="AA705" i="3"/>
  <c r="AI705" i="3" s="1"/>
  <c r="O513" i="3"/>
  <c r="S662" i="3"/>
  <c r="V662" i="3" s="1"/>
  <c r="Z672" i="3"/>
  <c r="DH672" i="3" s="1"/>
  <c r="V446" i="3"/>
  <c r="V617" i="3"/>
  <c r="V687" i="3"/>
  <c r="Z580" i="3"/>
  <c r="DH580" i="3" s="1"/>
  <c r="DH6" i="3"/>
  <c r="Z502" i="3"/>
  <c r="DH502" i="3" s="1"/>
  <c r="V348" i="3"/>
  <c r="V378" i="3"/>
  <c r="Z572" i="3"/>
  <c r="DH572" i="3" s="1"/>
  <c r="Z66" i="3"/>
  <c r="DH66" i="3" s="1"/>
  <c r="Z51" i="3"/>
  <c r="DE51" i="3" s="1"/>
  <c r="Z549" i="3"/>
  <c r="DH549" i="3" s="1"/>
  <c r="V48" i="3"/>
  <c r="V508" i="3"/>
  <c r="V349" i="3"/>
  <c r="V206" i="3"/>
  <c r="V45" i="3"/>
  <c r="V195" i="3"/>
  <c r="V230" i="3"/>
  <c r="V185" i="3"/>
  <c r="V63" i="3"/>
  <c r="V151" i="3"/>
  <c r="V392" i="3"/>
  <c r="V103" i="3"/>
  <c r="V485" i="3"/>
  <c r="V439" i="3"/>
  <c r="V40" i="3"/>
  <c r="V116" i="3"/>
  <c r="V434" i="3"/>
  <c r="V548" i="3"/>
  <c r="V499" i="3"/>
  <c r="V275" i="3"/>
  <c r="V75" i="3"/>
  <c r="Z340" i="3"/>
  <c r="DE340" i="3" s="1"/>
  <c r="V339" i="3"/>
  <c r="V205" i="3"/>
  <c r="Z578" i="3"/>
  <c r="DE578" i="3" s="1"/>
  <c r="Z291" i="3"/>
  <c r="DH291" i="3" s="1"/>
  <c r="Z394" i="3"/>
  <c r="DE394" i="3" s="1"/>
  <c r="Z594" i="3"/>
  <c r="DH594" i="3" s="1"/>
  <c r="V554" i="3"/>
  <c r="V437" i="3"/>
  <c r="V363" i="3"/>
  <c r="V388" i="3"/>
  <c r="V421" i="3"/>
  <c r="V370" i="3"/>
  <c r="V435" i="3"/>
  <c r="V683" i="3"/>
  <c r="V351" i="3"/>
  <c r="V442" i="3"/>
  <c r="V531" i="3"/>
  <c r="V104" i="3"/>
  <c r="V88" i="3"/>
  <c r="V141" i="3"/>
  <c r="V401" i="3"/>
  <c r="V667" i="3"/>
  <c r="Z547" i="3"/>
  <c r="DH547" i="3" s="1"/>
  <c r="V171" i="3"/>
  <c r="V186" i="3"/>
  <c r="V498" i="3"/>
  <c r="V633" i="3"/>
  <c r="Z664" i="3"/>
  <c r="DH664" i="3" s="1"/>
  <c r="V449" i="3"/>
  <c r="Z577" i="3"/>
  <c r="DE577" i="3" s="1"/>
  <c r="V386" i="3"/>
  <c r="Z457" i="3"/>
  <c r="DE457" i="3" s="1"/>
  <c r="Z467" i="3"/>
  <c r="DE467" i="3" s="1"/>
  <c r="Z265" i="3"/>
  <c r="DE265" i="3" s="1"/>
  <c r="Z648" i="3"/>
  <c r="DH648" i="3" s="1"/>
  <c r="Z359" i="3"/>
  <c r="DH359" i="3" s="1"/>
  <c r="V537" i="3"/>
  <c r="V356" i="3"/>
  <c r="V44" i="3"/>
  <c r="V624" i="3"/>
  <c r="V362" i="3"/>
  <c r="V281" i="3"/>
  <c r="V666" i="3"/>
  <c r="V587" i="3"/>
  <c r="V235" i="3"/>
  <c r="Z121" i="3"/>
  <c r="DH121" i="3" s="1"/>
  <c r="Z385" i="3"/>
  <c r="DE385" i="3" s="1"/>
  <c r="V179" i="3"/>
  <c r="V565" i="3"/>
  <c r="Z603" i="3"/>
  <c r="DH603" i="3" s="1"/>
  <c r="V97" i="3"/>
  <c r="Z402" i="3"/>
  <c r="DH402" i="3" s="1"/>
  <c r="V53" i="3"/>
  <c r="V358" i="3"/>
  <c r="V69" i="3"/>
  <c r="Z38" i="3"/>
  <c r="DH38" i="3" s="1"/>
  <c r="Z91" i="3"/>
  <c r="DH91" i="3" s="1"/>
  <c r="Z264" i="3"/>
  <c r="DH264" i="3" s="1"/>
  <c r="Z307" i="3"/>
  <c r="DH307" i="3" s="1"/>
  <c r="Z600" i="3"/>
  <c r="DH600" i="3" s="1"/>
  <c r="V590" i="3"/>
  <c r="V217" i="3"/>
  <c r="V164" i="3"/>
  <c r="V173" i="3"/>
  <c r="V493" i="3"/>
  <c r="V377" i="3"/>
  <c r="V647" i="3"/>
  <c r="V33" i="3"/>
  <c r="V693" i="3"/>
  <c r="Z707" i="3"/>
  <c r="DH707" i="3" s="1"/>
  <c r="V399" i="3"/>
  <c r="Z360" i="3"/>
  <c r="DH360" i="3" s="1"/>
  <c r="Z395" i="3"/>
  <c r="DH395" i="3" s="1"/>
  <c r="Z576" i="3"/>
  <c r="DE576" i="3" s="1"/>
  <c r="Z656" i="3"/>
  <c r="DH656" i="3" s="1"/>
  <c r="Z544" i="3"/>
  <c r="DE544" i="3" s="1"/>
  <c r="Z256" i="3"/>
  <c r="DE256" i="3" s="1"/>
  <c r="V325" i="3"/>
  <c r="V181" i="3"/>
  <c r="V134" i="3"/>
  <c r="V374" i="3"/>
  <c r="V21" i="3"/>
  <c r="V407" i="3"/>
  <c r="Z607" i="3"/>
  <c r="DE607" i="3" s="1"/>
  <c r="Z277" i="3"/>
  <c r="DE277" i="3" s="1"/>
  <c r="V682" i="3"/>
  <c r="V83" i="3"/>
  <c r="V122" i="3"/>
  <c r="V445" i="3"/>
  <c r="V588" i="3"/>
  <c r="V364" i="3"/>
  <c r="V536" i="3"/>
  <c r="V678" i="3"/>
  <c r="V77" i="3"/>
  <c r="V673" i="3"/>
  <c r="BS596" i="3"/>
  <c r="Z423" i="3"/>
  <c r="DH423" i="3" s="1"/>
  <c r="V183" i="3"/>
  <c r="V107" i="3"/>
  <c r="V585" i="3"/>
  <c r="Z570" i="3"/>
  <c r="DH570" i="3" s="1"/>
  <c r="Z262" i="3"/>
  <c r="DH262" i="3" s="1"/>
  <c r="V623" i="3"/>
  <c r="V87" i="3"/>
  <c r="V649" i="3"/>
  <c r="V477" i="3"/>
  <c r="V463" i="3"/>
  <c r="V219" i="3"/>
  <c r="V480" i="3"/>
  <c r="V586" i="3"/>
  <c r="V278" i="3"/>
  <c r="V314" i="3"/>
  <c r="V455" i="3"/>
  <c r="V211" i="3"/>
  <c r="Z268" i="3"/>
  <c r="DE268" i="3" s="1"/>
  <c r="Z251" i="3"/>
  <c r="DH251" i="3" s="1"/>
  <c r="V635" i="3"/>
  <c r="V341" i="3"/>
  <c r="V41" i="3"/>
  <c r="Z557" i="3"/>
  <c r="DH557" i="3" s="1"/>
  <c r="Z574" i="3"/>
  <c r="DE574" i="3" s="1"/>
  <c r="Z67" i="3"/>
  <c r="DH67" i="3" s="1"/>
  <c r="Z260" i="3"/>
  <c r="DE260" i="3" s="1"/>
  <c r="Z441" i="3"/>
  <c r="DH441" i="3" s="1"/>
  <c r="Z596" i="3"/>
  <c r="DE596" i="3" s="1"/>
  <c r="V622" i="3"/>
  <c r="V640" i="3"/>
  <c r="V99" i="3"/>
  <c r="V469" i="3"/>
  <c r="V651" i="3"/>
  <c r="V154" i="3"/>
  <c r="V54" i="3"/>
  <c r="V680" i="3"/>
  <c r="Z496" i="3"/>
  <c r="DE496" i="3" s="1"/>
  <c r="V226" i="3"/>
  <c r="V35" i="3"/>
  <c r="V9" i="3"/>
  <c r="DD9" i="3" s="1"/>
  <c r="Z169" i="3"/>
  <c r="DE169" i="3" s="1"/>
  <c r="V381" i="3"/>
  <c r="V224" i="3"/>
  <c r="Z593" i="3"/>
  <c r="DH593" i="3" s="1"/>
  <c r="Z573" i="3"/>
  <c r="DE573" i="3" s="1"/>
  <c r="Z440" i="3"/>
  <c r="DH440" i="3" s="1"/>
  <c r="V692" i="3"/>
  <c r="V55" i="3"/>
  <c r="V488" i="3"/>
  <c r="V487" i="3"/>
  <c r="V248" i="3"/>
  <c r="V551" i="3"/>
  <c r="V182" i="3"/>
  <c r="V129" i="3"/>
  <c r="Z422" i="3"/>
  <c r="DH422" i="3" s="1"/>
  <c r="Z30" i="3"/>
  <c r="DH30" i="3" s="1"/>
  <c r="Z641" i="3"/>
  <c r="DE641" i="3" s="1"/>
  <c r="V530" i="3"/>
  <c r="V621" i="3"/>
  <c r="AI583" i="3"/>
  <c r="BJ596" i="3"/>
  <c r="AI305" i="3"/>
  <c r="Z375" i="3"/>
  <c r="DH375" i="3" s="1"/>
  <c r="DE538" i="3"/>
  <c r="DH538" i="3"/>
  <c r="DE629" i="3"/>
  <c r="DH629" i="3"/>
  <c r="DE255" i="3"/>
  <c r="DH255" i="3"/>
  <c r="DE74" i="3"/>
  <c r="DH74" i="3"/>
  <c r="DE353" i="3"/>
  <c r="DH353" i="3"/>
  <c r="DE113" i="3"/>
  <c r="DH113" i="3"/>
  <c r="DE610" i="3"/>
  <c r="DH610" i="3"/>
  <c r="DE460" i="3"/>
  <c r="DH460" i="3"/>
  <c r="N308" i="3"/>
  <c r="V308" i="3" s="1"/>
  <c r="AI474" i="3"/>
  <c r="AF412" i="3"/>
  <c r="AI412" i="3" s="1"/>
  <c r="AA512" i="3"/>
  <c r="AI12" i="3"/>
  <c r="AE194" i="3"/>
  <c r="AI194" i="3" s="1"/>
  <c r="AB327" i="3"/>
  <c r="AI327" i="3" s="1"/>
  <c r="AA320" i="3"/>
  <c r="AI320" i="3" s="1"/>
  <c r="AI638" i="3"/>
  <c r="AA396" i="3"/>
  <c r="AI396" i="3" s="1"/>
  <c r="AA397" i="3"/>
  <c r="AI309" i="3"/>
  <c r="AI68" i="3"/>
  <c r="AA361" i="3" s="1"/>
  <c r="AI361" i="3" s="1"/>
  <c r="AA298" i="3"/>
  <c r="AI298" i="3" s="1"/>
  <c r="AI188" i="3"/>
  <c r="AI200" i="3"/>
  <c r="AS607" i="3"/>
  <c r="AC714" i="3"/>
  <c r="AI383" i="3"/>
  <c r="G223" i="1"/>
  <c r="BM263" i="3" s="1"/>
  <c r="BS263" i="3" s="1"/>
  <c r="AB721" i="3"/>
  <c r="G216" i="1"/>
  <c r="BM265" i="3" s="1"/>
  <c r="BS265" i="3" s="1"/>
  <c r="BM260" i="3"/>
  <c r="BO670" i="3"/>
  <c r="BS670" i="3" s="1"/>
  <c r="BK607" i="3"/>
  <c r="BS607" i="3" s="1"/>
  <c r="AB335" i="3"/>
  <c r="AI335" i="3" s="1"/>
  <c r="AI270" i="3"/>
  <c r="AA172" i="3"/>
  <c r="AI172" i="3" s="1"/>
  <c r="AB456" i="3"/>
  <c r="AI456" i="3" s="1"/>
  <c r="AI56" i="3"/>
  <c r="DE266" i="3"/>
  <c r="DE57" i="3"/>
  <c r="DE125" i="3"/>
  <c r="DE398" i="3"/>
  <c r="DE560" i="3"/>
  <c r="DE244" i="3"/>
  <c r="DE604" i="3"/>
  <c r="DE215" i="3"/>
  <c r="DE404" i="3"/>
  <c r="DE43" i="3"/>
  <c r="DE431" i="3"/>
  <c r="DE354" i="3"/>
  <c r="DE86" i="3"/>
  <c r="DE59" i="3"/>
  <c r="DE214" i="3"/>
  <c r="DE337" i="3"/>
  <c r="DE218" i="3"/>
  <c r="DE478" i="3"/>
  <c r="DE49" i="3"/>
  <c r="DE285" i="3"/>
  <c r="DE500" i="3"/>
  <c r="DE28" i="3"/>
  <c r="DE6" i="3"/>
  <c r="DE23" i="3"/>
  <c r="DE29" i="3"/>
  <c r="AI708" i="3"/>
  <c r="AI8" i="3"/>
  <c r="AI127" i="3"/>
  <c r="AI595" i="3"/>
  <c r="AE153" i="3"/>
  <c r="AI153" i="3" s="1"/>
  <c r="AA223" i="3"/>
  <c r="AI223" i="3" s="1"/>
  <c r="AD551" i="3"/>
  <c r="AI551" i="3" s="1"/>
  <c r="CK308" i="3"/>
  <c r="AJ582" i="3"/>
  <c r="AR582" i="3" s="1"/>
  <c r="CB596" i="3"/>
  <c r="BJ690" i="3"/>
  <c r="CB308" i="3"/>
  <c r="AR625" i="3"/>
  <c r="AD185" i="3"/>
  <c r="AI185" i="3" s="1"/>
  <c r="AC407" i="3"/>
  <c r="AI407" i="3" s="1"/>
  <c r="AD179" i="3"/>
  <c r="AI179" i="3" s="1"/>
  <c r="AD161" i="3"/>
  <c r="AI161" i="3" s="1"/>
  <c r="AC35" i="3"/>
  <c r="AI35" i="3" s="1"/>
  <c r="AD521" i="3"/>
  <c r="AI521" i="3" s="1"/>
  <c r="AB224" i="3"/>
  <c r="AI224" i="3" s="1"/>
  <c r="AE314" i="3"/>
  <c r="AI314" i="3" s="1"/>
  <c r="AB226" i="3"/>
  <c r="AI226" i="3" s="1"/>
  <c r="AB481" i="3"/>
  <c r="AI481" i="3" s="1"/>
  <c r="AD46" i="3"/>
  <c r="AI46" i="3" s="1"/>
  <c r="AA274" i="3"/>
  <c r="AI274" i="3" s="1"/>
  <c r="AB107" i="3"/>
  <c r="AI107" i="3" s="1"/>
  <c r="AA256" i="3"/>
  <c r="AI256" i="3" s="1"/>
  <c r="AC41" i="3"/>
  <c r="AI41" i="3" s="1"/>
  <c r="BS600" i="3"/>
  <c r="AA402" i="3"/>
  <c r="AI402" i="3" s="1"/>
  <c r="AB420" i="3" s="1"/>
  <c r="AI420" i="3" s="1"/>
  <c r="AA549" i="3"/>
  <c r="AI549" i="3" s="1"/>
  <c r="AC88" i="3"/>
  <c r="AI88" i="3" s="1"/>
  <c r="AB674" i="3"/>
  <c r="AA277" i="3"/>
  <c r="AI277" i="3" s="1"/>
  <c r="AA696" i="3"/>
  <c r="AI696" i="3" s="1"/>
  <c r="AE612" i="3"/>
  <c r="AA502" i="3"/>
  <c r="AI502" i="3" s="1"/>
  <c r="AB63" i="3"/>
  <c r="AI63" i="3" s="1"/>
  <c r="CL361" i="3"/>
  <c r="CT361" i="3" s="1"/>
  <c r="AF647" i="3"/>
  <c r="AI647" i="3" s="1"/>
  <c r="AB77" i="3"/>
  <c r="AI77" i="3" s="1"/>
  <c r="AB677" i="3" s="1"/>
  <c r="AI332" i="3"/>
  <c r="AD548" i="3"/>
  <c r="AI548" i="3" s="1"/>
  <c r="AI308" i="3"/>
  <c r="AD69" i="3"/>
  <c r="AI69" i="3" s="1"/>
  <c r="AD53" i="3"/>
  <c r="AI53" i="3" s="1"/>
  <c r="AJ607" i="3"/>
  <c r="AR607" i="3" s="1"/>
  <c r="AL260" i="3"/>
  <c r="AR260" i="3" s="1"/>
  <c r="D218" i="1"/>
  <c r="AL268" i="3" s="1"/>
  <c r="AR268" i="3" s="1"/>
  <c r="CT601" i="3"/>
  <c r="D216" i="1"/>
  <c r="AL265" i="3" s="1"/>
  <c r="AR265" i="3" s="1"/>
  <c r="BS168" i="3"/>
  <c r="AR495" i="3"/>
  <c r="AR690" i="3"/>
  <c r="CK646" i="3"/>
  <c r="AI646" i="3"/>
  <c r="BA417" i="3"/>
  <c r="AX418" i="3" s="1"/>
  <c r="BJ232" i="3"/>
  <c r="BB714" i="3" s="1"/>
  <c r="CK491" i="3"/>
  <c r="AI459" i="3"/>
  <c r="AC717" i="3"/>
  <c r="AI476" i="3"/>
  <c r="AI60" i="3"/>
  <c r="AN717" i="3"/>
  <c r="AI269" i="3"/>
  <c r="AR691" i="3"/>
  <c r="CQ418" i="3"/>
  <c r="CT418" i="3" s="1"/>
  <c r="BJ308" i="3"/>
  <c r="BJ521" i="3"/>
  <c r="CB267" i="3"/>
  <c r="BT637" i="3" s="1"/>
  <c r="CB637" i="3" s="1"/>
  <c r="AA299" i="3"/>
  <c r="AI299" i="3" s="1"/>
  <c r="BS646" i="3"/>
  <c r="AI100" i="3"/>
  <c r="AB103" i="3"/>
  <c r="AI103" i="3" s="1"/>
  <c r="AI690" i="3"/>
  <c r="BS690" i="3"/>
  <c r="BS473" i="3"/>
  <c r="AI668" i="3"/>
  <c r="AI654" i="3"/>
  <c r="CB600" i="3"/>
  <c r="AI718" i="3"/>
  <c r="BJ646" i="3"/>
  <c r="BL516" i="3"/>
  <c r="BS516" i="3" s="1"/>
  <c r="AI670" i="3"/>
  <c r="AI685" i="3"/>
  <c r="BA609" i="3"/>
  <c r="CK600" i="3"/>
  <c r="AD723" i="3"/>
  <c r="AI723" i="3" s="1"/>
  <c r="AD716" i="3"/>
  <c r="AI716" i="3" s="1"/>
  <c r="BS308" i="3"/>
  <c r="CB170" i="3"/>
  <c r="P636" i="3"/>
  <c r="N145" i="3"/>
  <c r="V145" i="3" s="1"/>
  <c r="DD145" i="3" s="1"/>
  <c r="CN715" i="3"/>
  <c r="CB690" i="3"/>
  <c r="AM721" i="3"/>
  <c r="C224" i="1"/>
  <c r="AB494" i="3" s="1"/>
  <c r="C219" i="1"/>
  <c r="AD721" i="3" s="1"/>
  <c r="AI662" i="3"/>
  <c r="AI417" i="3"/>
  <c r="AF418" i="3" s="1"/>
  <c r="AI418" i="3" s="1"/>
  <c r="AA258" i="3"/>
  <c r="AI258" i="3" s="1"/>
  <c r="AI681" i="3"/>
  <c r="CK267" i="3"/>
  <c r="CC637" i="3" s="1"/>
  <c r="CK637" i="3" s="1"/>
  <c r="CK476" i="3"/>
  <c r="BA690" i="3"/>
  <c r="AI625" i="3"/>
  <c r="AA698" i="3"/>
  <c r="AI698" i="3" s="1"/>
  <c r="AC674" i="3"/>
  <c r="AA343" i="3"/>
  <c r="AA52" i="3"/>
  <c r="AI52" i="3" s="1"/>
  <c r="AA645" i="3" s="1"/>
  <c r="AI645" i="3" s="1"/>
  <c r="AA677" i="3"/>
  <c r="AI391" i="3"/>
  <c r="BJ597" i="3"/>
  <c r="AA510" i="3"/>
  <c r="AI510" i="3" s="1"/>
  <c r="AE498" i="3"/>
  <c r="AI498" i="3" s="1"/>
  <c r="AC248" i="3"/>
  <c r="AI248" i="3" s="1"/>
  <c r="AC408" i="3"/>
  <c r="AI408" i="3" s="1"/>
  <c r="AC33" i="3"/>
  <c r="AI33" i="3" s="1"/>
  <c r="AD158" i="3"/>
  <c r="AI158" i="3" s="1"/>
  <c r="AI609" i="3"/>
  <c r="BJ568" i="3"/>
  <c r="AR609" i="3"/>
  <c r="BJ110" i="3"/>
  <c r="BJ654" i="3"/>
  <c r="CE265" i="3"/>
  <c r="CK265" i="3" s="1"/>
  <c r="AA101" i="3"/>
  <c r="AI101" i="3" s="1"/>
  <c r="AB559" i="3"/>
  <c r="AI559" i="3" s="1"/>
  <c r="AA612" i="3"/>
  <c r="AA393" i="3"/>
  <c r="AI393" i="3" s="1"/>
  <c r="AE575" i="3"/>
  <c r="AI575" i="3" s="1"/>
  <c r="AB558" i="3"/>
  <c r="AI558" i="3" s="1"/>
  <c r="AI232" i="3"/>
  <c r="AA714" i="3" s="1"/>
  <c r="AB176" i="3"/>
  <c r="AI176" i="3" s="1"/>
  <c r="AA464" i="3"/>
  <c r="AI464" i="3" s="1"/>
  <c r="AI473" i="3"/>
  <c r="AC715" i="3" s="1"/>
  <c r="AA468" i="3"/>
  <c r="AI468" i="3" s="1"/>
  <c r="AI711" i="3"/>
  <c r="AA465" i="3"/>
  <c r="AI465" i="3" s="1"/>
  <c r="CB609" i="3"/>
  <c r="CK568" i="3"/>
  <c r="CK110" i="3"/>
  <c r="AI703" i="3"/>
  <c r="AB5" i="3"/>
  <c r="AI5" i="3" s="1"/>
  <c r="AI491" i="3"/>
  <c r="AI222" i="3"/>
  <c r="AI706" i="3"/>
  <c r="AA221" i="3"/>
  <c r="AI221" i="3" s="1"/>
  <c r="AA220" i="3"/>
  <c r="AI220" i="3" s="1"/>
  <c r="AA237" i="3"/>
  <c r="AI237" i="3" s="1"/>
  <c r="AF704" i="3"/>
  <c r="AI704" i="3" s="1"/>
  <c r="AB249" i="3"/>
  <c r="AI249" i="3" s="1"/>
  <c r="AC489" i="3"/>
  <c r="AI489" i="3" s="1"/>
  <c r="AI336" i="3"/>
  <c r="BA646" i="3"/>
  <c r="CK596" i="3"/>
  <c r="BJ625" i="3"/>
  <c r="BS491" i="3"/>
  <c r="AR168" i="3"/>
  <c r="BJ188" i="3"/>
  <c r="CB625" i="3"/>
  <c r="BJ706" i="3"/>
  <c r="AI110" i="3"/>
  <c r="AI660" i="3"/>
  <c r="BS355" i="3"/>
  <c r="BC516" i="3"/>
  <c r="BJ516" i="3" s="1"/>
  <c r="CK609" i="3"/>
  <c r="BS269" i="3"/>
  <c r="BS110" i="3"/>
  <c r="BS267" i="3"/>
  <c r="BK637" i="3" s="1"/>
  <c r="BS637" i="3" s="1"/>
  <c r="BS412" i="3"/>
  <c r="CK260" i="3"/>
  <c r="CK598" i="3"/>
  <c r="AI512" i="3"/>
  <c r="AI450" i="3"/>
  <c r="AC713" i="3" s="1"/>
  <c r="AI713" i="3" s="1"/>
  <c r="AI170" i="3"/>
  <c r="CE494" i="3"/>
  <c r="CK494" i="3" s="1"/>
  <c r="CC495" i="3"/>
  <c r="CK495" i="3" s="1"/>
  <c r="BV494" i="3"/>
  <c r="CB494" i="3" s="1"/>
  <c r="BT495" i="3"/>
  <c r="CB495" i="3" s="1"/>
  <c r="CB581" i="3"/>
  <c r="BK495" i="3"/>
  <c r="BS495" i="3" s="1"/>
  <c r="BM494" i="3"/>
  <c r="BS494" i="3" s="1"/>
  <c r="BD494" i="3"/>
  <c r="BJ494" i="3" s="1"/>
  <c r="BB495" i="3"/>
  <c r="BJ495" i="3" s="1"/>
  <c r="BJ408" i="3"/>
  <c r="BB676" i="3" s="1"/>
  <c r="BJ676" i="3" s="1"/>
  <c r="AU494" i="3"/>
  <c r="BA494" i="3" s="1"/>
  <c r="AS495" i="3"/>
  <c r="C220" i="1"/>
  <c r="AC397" i="3" s="1"/>
  <c r="C222" i="1"/>
  <c r="AF700" i="3"/>
  <c r="AI700" i="3" s="1"/>
  <c r="AI239" i="3"/>
  <c r="AB343" i="3"/>
  <c r="AA76" i="3"/>
  <c r="AI76" i="3" s="1"/>
  <c r="AI267" i="3"/>
  <c r="AA637" i="3" s="1"/>
  <c r="AI637" i="3" s="1"/>
  <c r="AI168" i="3"/>
  <c r="AI686" i="3"/>
  <c r="AB516" i="3"/>
  <c r="AI516" i="3" s="1"/>
  <c r="CM516" i="3"/>
  <c r="CT516" i="3" s="1"/>
  <c r="CK718" i="3"/>
  <c r="AB596" i="3"/>
  <c r="AI596" i="3" s="1"/>
  <c r="AC600" i="3"/>
  <c r="AI600" i="3" s="1"/>
  <c r="AI695" i="3"/>
  <c r="AI597" i="3"/>
  <c r="AI330" i="3"/>
  <c r="BU516" i="3"/>
  <c r="CB516" i="3" s="1"/>
  <c r="CK68" i="3"/>
  <c r="BS336" i="3"/>
  <c r="AI260" i="3"/>
  <c r="BA46" i="3"/>
  <c r="BA239" i="3"/>
  <c r="AI355" i="3"/>
  <c r="BA336" i="3"/>
  <c r="CB265" i="3"/>
  <c r="CB417" i="3"/>
  <c r="BY418" i="3" s="1"/>
  <c r="CB418" i="3" s="1"/>
  <c r="CB60" i="3"/>
  <c r="AI265" i="3"/>
  <c r="CK517" i="3"/>
  <c r="CK269" i="3"/>
  <c r="CB332" i="3"/>
  <c r="CB408" i="3"/>
  <c r="BT676" i="3" s="1"/>
  <c r="CB676" i="3" s="1"/>
  <c r="AJ677" i="3"/>
  <c r="AL674" i="3"/>
  <c r="AR674" i="3" s="1"/>
  <c r="AJ484" i="3"/>
  <c r="AR484" i="3" s="1"/>
  <c r="BJ417" i="3"/>
  <c r="BG418" i="3" s="1"/>
  <c r="BJ418" i="3" s="1"/>
  <c r="CB662" i="3"/>
  <c r="CB696" i="3"/>
  <c r="CB269" i="3"/>
  <c r="BJ267" i="3"/>
  <c r="CK60" i="3"/>
  <c r="CK146" i="3"/>
  <c r="CK583" i="3"/>
  <c r="BJ459" i="3"/>
  <c r="CK521" i="3"/>
  <c r="CK706" i="3"/>
  <c r="CK571" i="3"/>
  <c r="BJ595" i="3"/>
  <c r="AR355" i="3"/>
  <c r="BJ620" i="3"/>
  <c r="BA308" i="3"/>
  <c r="BJ476" i="3"/>
  <c r="BJ46" i="3"/>
  <c r="BS383" i="3"/>
  <c r="CB646" i="3"/>
  <c r="AR308" i="3"/>
  <c r="AI691" i="3"/>
  <c r="BA476" i="3"/>
  <c r="BJ512" i="3"/>
  <c r="BJ305" i="3"/>
  <c r="BA491" i="3"/>
  <c r="BS332" i="3"/>
  <c r="CM249" i="3"/>
  <c r="CT249" i="3" s="1"/>
  <c r="BJ355" i="3"/>
  <c r="BA521" i="3"/>
  <c r="BJ670" i="3"/>
  <c r="CK653" i="3"/>
  <c r="BJ491" i="3"/>
  <c r="CB146" i="3"/>
  <c r="BJ200" i="3"/>
  <c r="CB670" i="3"/>
  <c r="CK170" i="3"/>
  <c r="AI650" i="3"/>
  <c r="AI268" i="3"/>
  <c r="AA509" i="3"/>
  <c r="AI509" i="3" s="1"/>
  <c r="AI484" i="3"/>
  <c r="BS595" i="3"/>
  <c r="CK690" i="3"/>
  <c r="CT721" i="3"/>
  <c r="CB595" i="3"/>
  <c r="BJ265" i="3"/>
  <c r="BJ12" i="3"/>
  <c r="CK695" i="3"/>
  <c r="BA232" i="3"/>
  <c r="BS620" i="3"/>
  <c r="CK450" i="3"/>
  <c r="CK408" i="3"/>
  <c r="CC676" i="3" s="1"/>
  <c r="CK676" i="3" s="1"/>
  <c r="BJ609" i="3"/>
  <c r="BJ718" i="3"/>
  <c r="CK663" i="3"/>
  <c r="CT220" i="3"/>
  <c r="BS654" i="3"/>
  <c r="BS60" i="3"/>
  <c r="BS232" i="3"/>
  <c r="AR188" i="3"/>
  <c r="BS170" i="3"/>
  <c r="CT716" i="3"/>
  <c r="CK711" i="3"/>
  <c r="CB620" i="3"/>
  <c r="CB336" i="3"/>
  <c r="CB168" i="3"/>
  <c r="CB355" i="3"/>
  <c r="BS481" i="3"/>
  <c r="BS568" i="3"/>
  <c r="BS663" i="3"/>
  <c r="BS598" i="3"/>
  <c r="BJ60" i="3"/>
  <c r="BJ68" i="3"/>
  <c r="BJ127" i="3"/>
  <c r="BJ474" i="3"/>
  <c r="AK717" i="3"/>
  <c r="BJ239" i="3"/>
  <c r="CK481" i="3"/>
  <c r="AK694" i="3"/>
  <c r="BJ336" i="3"/>
  <c r="BS521" i="3"/>
  <c r="AN703" i="3"/>
  <c r="AR703" i="3" s="1"/>
  <c r="AJ361" i="3"/>
  <c r="AJ405" i="3"/>
  <c r="AR405" i="3" s="1"/>
  <c r="AL721" i="3"/>
  <c r="AJ84" i="3"/>
  <c r="AR84" i="3" s="1"/>
  <c r="BA450" i="3"/>
  <c r="AU713" i="3" s="1"/>
  <c r="BJ598" i="3"/>
  <c r="CB383" i="3"/>
  <c r="AJ509" i="3"/>
  <c r="AR509" i="3" s="1"/>
  <c r="AJ722" i="3"/>
  <c r="AR722" i="3" s="1"/>
  <c r="AJ443" i="3"/>
  <c r="AR443" i="3" s="1"/>
  <c r="BL11" i="3"/>
  <c r="BS11" i="3" s="1"/>
  <c r="CB188" i="3"/>
  <c r="CK417" i="3"/>
  <c r="AJ685" i="3"/>
  <c r="AR685" i="3" s="1"/>
  <c r="AJ85" i="3"/>
  <c r="AR85" i="3" s="1"/>
  <c r="BL5" i="3"/>
  <c r="BS5" i="3" s="1"/>
  <c r="AK650" i="3"/>
  <c r="AK709" i="3"/>
  <c r="AR709" i="3" s="1"/>
  <c r="AJ76" i="3"/>
  <c r="AR76" i="3" s="1"/>
  <c r="CK336" i="3"/>
  <c r="AJ725" i="3"/>
  <c r="AR725" i="3" s="1"/>
  <c r="AL716" i="3"/>
  <c r="AJ716" i="3"/>
  <c r="BJ515" i="3"/>
  <c r="AJ56" i="3"/>
  <c r="AR56" i="3" s="1"/>
  <c r="CB127" i="3"/>
  <c r="CK512" i="3"/>
  <c r="AI479" i="3"/>
  <c r="AI722" i="3"/>
  <c r="AI601" i="3"/>
  <c r="AI515" i="3"/>
  <c r="AI542" i="3"/>
  <c r="BA581" i="3"/>
  <c r="BA691" i="3"/>
  <c r="BA512" i="3"/>
  <c r="BA383" i="3"/>
  <c r="V581" i="3"/>
  <c r="BA251" i="3"/>
  <c r="BD361" i="3"/>
  <c r="AS76" i="3"/>
  <c r="AS685" i="3"/>
  <c r="BA685" i="3" s="1"/>
  <c r="BA394" i="3"/>
  <c r="BC717" i="3"/>
  <c r="BC709" i="3"/>
  <c r="BJ709" i="3" s="1"/>
  <c r="BU717" i="3"/>
  <c r="BB76" i="3"/>
  <c r="BJ76" i="3" s="1"/>
  <c r="AI720" i="3"/>
  <c r="AR594" i="3"/>
  <c r="AR135" i="3"/>
  <c r="AR291" i="3"/>
  <c r="AR467" i="3"/>
  <c r="AJ705" i="3" s="1"/>
  <c r="AR402" i="3"/>
  <c r="AR145" i="3"/>
  <c r="AR272" i="3"/>
  <c r="AR39" i="3"/>
  <c r="AK456" i="3" s="1"/>
  <c r="AR456" i="3" s="1"/>
  <c r="BB85" i="3"/>
  <c r="AT650" i="3"/>
  <c r="BD716" i="3"/>
  <c r="BJ422" i="3"/>
  <c r="BS422" i="3"/>
  <c r="BV716" i="3"/>
  <c r="BU650" i="3"/>
  <c r="CB706" i="3"/>
  <c r="CN489" i="3"/>
  <c r="CT489" i="3" s="1"/>
  <c r="CC405" i="3"/>
  <c r="CK405" i="3" s="1"/>
  <c r="AR572" i="3"/>
  <c r="BJ394" i="3"/>
  <c r="BK725" i="3"/>
  <c r="BS725" i="3" s="1"/>
  <c r="CK291" i="3"/>
  <c r="CL676" i="3"/>
  <c r="CT676" i="3" s="1"/>
  <c r="AR547" i="3"/>
  <c r="AR408" i="3"/>
  <c r="AR395" i="3"/>
  <c r="AR672" i="3"/>
  <c r="AR664" i="3"/>
  <c r="AR447" i="3"/>
  <c r="BK56" i="3"/>
  <c r="BS56" i="3" s="1"/>
  <c r="BJ97" i="3"/>
  <c r="BT76" i="3"/>
  <c r="CB76" i="3" s="1"/>
  <c r="AS85" i="3"/>
  <c r="BS695" i="3"/>
  <c r="BL361" i="3"/>
  <c r="BS68" i="3"/>
  <c r="BK722" i="3"/>
  <c r="BS722" i="3" s="1"/>
  <c r="CB422" i="3"/>
  <c r="BT685" i="3"/>
  <c r="CB685" i="3" s="1"/>
  <c r="BT84" i="3"/>
  <c r="CB84" i="3" s="1"/>
  <c r="BS97" i="3"/>
  <c r="AR648" i="3"/>
  <c r="AR385" i="3"/>
  <c r="AR580" i="3"/>
  <c r="AR641" i="3"/>
  <c r="AR425" i="3"/>
  <c r="AR256" i="3"/>
  <c r="AR6" i="3"/>
  <c r="AS405" i="3"/>
  <c r="AI661" i="3"/>
  <c r="BD721" i="3"/>
  <c r="AT717" i="3"/>
  <c r="BC361" i="3"/>
  <c r="BJ467" i="3"/>
  <c r="BB705" i="3" s="1"/>
  <c r="BJ705" i="3" s="1"/>
  <c r="BL709" i="3"/>
  <c r="BS709" i="3" s="1"/>
  <c r="BL650" i="3"/>
  <c r="BS394" i="3"/>
  <c r="BK509" i="3"/>
  <c r="BS509" i="3" s="1"/>
  <c r="BT56" i="3"/>
  <c r="CB56" i="3" s="1"/>
  <c r="CC685" i="3"/>
  <c r="CK685" i="3" s="1"/>
  <c r="CC85" i="3"/>
  <c r="CD361" i="3"/>
  <c r="CK251" i="3"/>
  <c r="CC716" i="3"/>
  <c r="CN713" i="3"/>
  <c r="CT713" i="3" s="1"/>
  <c r="AR546" i="3"/>
  <c r="AR307" i="3"/>
  <c r="AR579" i="3"/>
  <c r="AR4" i="3"/>
  <c r="AR360" i="3"/>
  <c r="AR66" i="3"/>
  <c r="AJ397" i="3" s="1"/>
  <c r="BJ67" i="3"/>
  <c r="BJ268" i="3"/>
  <c r="BC694" i="3"/>
  <c r="CB571" i="3"/>
  <c r="BT85" i="3"/>
  <c r="CK474" i="3"/>
  <c r="CE716" i="3"/>
  <c r="CK188" i="3"/>
  <c r="AI709" i="3"/>
  <c r="CT30" i="3"/>
  <c r="BK716" i="3"/>
  <c r="AR576" i="3"/>
  <c r="AR262" i="3"/>
  <c r="AR549" i="3"/>
  <c r="AR441" i="3"/>
  <c r="AS722" i="3"/>
  <c r="BA722" i="3" s="1"/>
  <c r="BJ607" i="3"/>
  <c r="BK84" i="3"/>
  <c r="BS84" i="3" s="1"/>
  <c r="BS264" i="3"/>
  <c r="CB669" i="3"/>
  <c r="BU694" i="3"/>
  <c r="CB521" i="3"/>
  <c r="CB491" i="3"/>
  <c r="CK691" i="3"/>
  <c r="CK422" i="3"/>
  <c r="CT320" i="3"/>
  <c r="CT256" i="3"/>
  <c r="AA405" i="3"/>
  <c r="AI405" i="3" s="1"/>
  <c r="AR457" i="3"/>
  <c r="AR67" i="3"/>
  <c r="CC722" i="3"/>
  <c r="CK722" i="3" s="1"/>
  <c r="AR595" i="3"/>
  <c r="AR574" i="3"/>
  <c r="AR573" i="3"/>
  <c r="AR123" i="3"/>
  <c r="AR646" i="3"/>
  <c r="AR544" i="3"/>
  <c r="AI599" i="3"/>
  <c r="AT694" i="3"/>
  <c r="BB509" i="3"/>
  <c r="BJ509" i="3" s="1"/>
  <c r="BM721" i="3"/>
  <c r="BS706" i="3"/>
  <c r="CB512" i="3"/>
  <c r="BT509" i="3"/>
  <c r="CB509" i="3" s="1"/>
  <c r="CE721" i="3"/>
  <c r="CE361" i="3"/>
  <c r="BT405" i="3"/>
  <c r="CB405" i="3" s="1"/>
  <c r="AR570" i="3"/>
  <c r="AR557" i="3"/>
  <c r="AR440" i="3"/>
  <c r="AR707" i="3"/>
  <c r="AR317" i="3"/>
  <c r="AR51" i="3"/>
  <c r="AJ698" i="3" s="1"/>
  <c r="AS509" i="3"/>
  <c r="BJ360" i="3"/>
  <c r="BJ170" i="3"/>
  <c r="BB84" i="3"/>
  <c r="BJ84" i="3" s="1"/>
  <c r="BK85" i="3"/>
  <c r="BT725" i="3"/>
  <c r="CB725" i="3" s="1"/>
  <c r="CD717" i="3"/>
  <c r="CK67" i="3"/>
  <c r="CK12" i="3"/>
  <c r="CD709" i="3"/>
  <c r="CK709" i="3" s="1"/>
  <c r="CC76" i="3"/>
  <c r="CK76" i="3" s="1"/>
  <c r="CM710" i="3"/>
  <c r="CT710" i="3" s="1"/>
  <c r="BS609" i="3"/>
  <c r="BK405" i="3"/>
  <c r="BS405" i="3" s="1"/>
  <c r="AS84" i="3"/>
  <c r="BA84" i="3" s="1"/>
  <c r="BS307" i="3"/>
  <c r="AR596" i="3"/>
  <c r="AR340" i="3"/>
  <c r="AR394" i="3"/>
  <c r="AR274" i="3"/>
  <c r="AR271" i="3"/>
  <c r="BS200" i="3"/>
  <c r="AS56" i="3"/>
  <c r="AU716" i="3"/>
  <c r="AS725" i="3"/>
  <c r="BB685" i="3"/>
  <c r="BJ685" i="3" s="1"/>
  <c r="BB722" i="3"/>
  <c r="BJ722" i="3" s="1"/>
  <c r="BS291" i="3"/>
  <c r="BV361" i="3"/>
  <c r="CK467" i="3"/>
  <c r="CD694" i="3"/>
  <c r="CK264" i="3"/>
  <c r="CK268" i="3"/>
  <c r="CC725" i="3"/>
  <c r="CK725" i="3" s="1"/>
  <c r="CL694" i="3"/>
  <c r="CT694" i="3" s="1"/>
  <c r="CT340" i="3"/>
  <c r="CC84" i="3"/>
  <c r="CK84" i="3" s="1"/>
  <c r="AR251" i="3"/>
  <c r="AR593" i="3"/>
  <c r="AR423" i="3"/>
  <c r="AR261" i="3"/>
  <c r="AR496" i="3"/>
  <c r="AR502" i="3"/>
  <c r="BK76" i="3"/>
  <c r="BS76" i="3" s="1"/>
  <c r="BM361" i="3"/>
  <c r="BS141" i="3"/>
  <c r="BJ269" i="3"/>
  <c r="BJ332" i="3"/>
  <c r="BS542" i="3"/>
  <c r="BL717" i="3"/>
  <c r="BL694" i="3"/>
  <c r="BM716" i="3"/>
  <c r="BT716" i="3"/>
  <c r="BU361" i="3"/>
  <c r="BU709" i="3"/>
  <c r="CB709" i="3" s="1"/>
  <c r="BT722" i="3"/>
  <c r="CB722" i="3" s="1"/>
  <c r="CT677" i="3"/>
  <c r="CM715" i="3"/>
  <c r="AR263" i="3"/>
  <c r="AR169" i="3"/>
  <c r="AR600" i="3"/>
  <c r="AR264" i="3"/>
  <c r="AR121" i="3"/>
  <c r="AR656" i="3"/>
  <c r="AR359" i="3"/>
  <c r="BB56" i="3"/>
  <c r="BJ56" i="3" s="1"/>
  <c r="BJ264" i="3"/>
  <c r="CB200" i="3"/>
  <c r="AS716" i="3"/>
  <c r="BJ695" i="3"/>
  <c r="BC650" i="3"/>
  <c r="BK685" i="3"/>
  <c r="BS685" i="3" s="1"/>
  <c r="BV721" i="3"/>
  <c r="CB440" i="3"/>
  <c r="CC509" i="3"/>
  <c r="CK509" i="3" s="1"/>
  <c r="CC56" i="3"/>
  <c r="CK56" i="3" s="1"/>
  <c r="AA725" i="3"/>
  <c r="AI725" i="3" s="1"/>
  <c r="AR577" i="3"/>
  <c r="BB725" i="3"/>
  <c r="BJ725" i="3" s="1"/>
  <c r="BB716" i="3"/>
  <c r="AR578" i="3"/>
  <c r="AR225" i="3"/>
  <c r="AR267" i="3"/>
  <c r="AR277" i="3"/>
  <c r="BA141" i="3"/>
  <c r="BB405" i="3"/>
  <c r="BJ405" i="3" s="1"/>
  <c r="BA502" i="3"/>
  <c r="BS708" i="3"/>
  <c r="CB476" i="3"/>
  <c r="CB307" i="3"/>
  <c r="CB291" i="3"/>
  <c r="CK607" i="3"/>
  <c r="CD650" i="3"/>
  <c r="CK595" i="3"/>
  <c r="CK355" i="3"/>
  <c r="CQ704" i="3"/>
  <c r="CT704" i="3" s="1"/>
  <c r="CT85" i="3"/>
  <c r="CT559" i="3"/>
  <c r="CK305" i="3"/>
  <c r="CB718" i="3"/>
  <c r="CB68" i="3"/>
  <c r="CB544" i="3"/>
  <c r="CB663" i="3"/>
  <c r="CB450" i="3"/>
  <c r="CB360" i="3"/>
  <c r="CB510" i="3"/>
  <c r="CB232" i="3"/>
  <c r="BS408" i="3"/>
  <c r="BS467" i="3"/>
  <c r="BS67" i="3"/>
  <c r="BS718" i="3"/>
  <c r="BS46" i="3"/>
  <c r="BS512" i="3"/>
  <c r="BS661" i="3"/>
  <c r="BS239" i="3"/>
  <c r="BS251" i="3"/>
  <c r="BS146" i="3"/>
  <c r="BS417" i="3"/>
  <c r="BS459" i="3"/>
  <c r="BS450" i="3"/>
  <c r="BS581" i="3"/>
  <c r="BS597" i="3"/>
  <c r="BJ425" i="3"/>
  <c r="BJ291" i="3"/>
  <c r="BJ146" i="3"/>
  <c r="BJ416" i="3"/>
  <c r="BJ669" i="3"/>
  <c r="BJ383" i="3"/>
  <c r="BJ141" i="3"/>
  <c r="BJ473" i="3"/>
  <c r="BJ382" i="3"/>
  <c r="BJ307" i="3"/>
  <c r="CT650" i="3"/>
  <c r="CT343" i="3"/>
  <c r="CM420" i="3"/>
  <c r="CT420" i="3" s="1"/>
  <c r="CN444" i="3"/>
  <c r="CT444" i="3" s="1"/>
  <c r="CL671" i="3"/>
  <c r="CT671" i="3" s="1"/>
  <c r="CL689" i="3"/>
  <c r="CT689" i="3" s="1"/>
  <c r="CL699" i="3"/>
  <c r="CT699" i="3" s="1"/>
  <c r="CL717" i="3"/>
  <c r="CT717" i="3" s="1"/>
  <c r="CL714" i="3"/>
  <c r="CT714" i="3" s="1"/>
  <c r="CT52" i="3"/>
  <c r="CK412" i="3"/>
  <c r="CK670" i="3"/>
  <c r="CK597" i="3"/>
  <c r="CK332" i="3"/>
  <c r="CK232" i="3"/>
  <c r="CC677" i="3"/>
  <c r="CE674" i="3"/>
  <c r="CK674" i="3" s="1"/>
  <c r="CC484" i="3"/>
  <c r="CK484" i="3" s="1"/>
  <c r="CK6" i="3"/>
  <c r="BA175" i="3"/>
  <c r="CD343" i="3"/>
  <c r="CH700" i="3"/>
  <c r="CK700" i="3" s="1"/>
  <c r="CK654" i="3"/>
  <c r="CK416" i="3"/>
  <c r="CK668" i="3"/>
  <c r="CC52" i="3"/>
  <c r="CC343" i="3"/>
  <c r="CC650" i="3"/>
  <c r="CC698" i="3"/>
  <c r="CK698" i="3" s="1"/>
  <c r="CK515" i="3"/>
  <c r="CK168" i="3"/>
  <c r="CK459" i="3"/>
  <c r="CK200" i="3"/>
  <c r="CK123" i="3"/>
  <c r="CG703" i="3"/>
  <c r="CK703" i="3" s="1"/>
  <c r="CK46" i="3"/>
  <c r="CD5" i="3"/>
  <c r="CK5" i="3" s="1"/>
  <c r="CD11" i="3"/>
  <c r="CK11" i="3" s="1"/>
  <c r="CF716" i="3"/>
  <c r="CF723" i="3"/>
  <c r="CK723" i="3" s="1"/>
  <c r="CK510" i="3"/>
  <c r="CC124" i="3"/>
  <c r="CK124" i="3" s="1"/>
  <c r="CC319" i="3"/>
  <c r="CC397" i="3"/>
  <c r="CK397" i="3" s="1"/>
  <c r="CC614" i="3"/>
  <c r="CK614" i="3" s="1"/>
  <c r="CD220" i="3"/>
  <c r="CD479" i="3"/>
  <c r="CK479" i="3" s="1"/>
  <c r="CE100" i="3"/>
  <c r="CK100" i="3" s="1"/>
  <c r="CF322" i="3"/>
  <c r="CK322" i="3" s="1"/>
  <c r="CF599" i="3"/>
  <c r="CK599" i="3" s="1"/>
  <c r="CC309" i="3"/>
  <c r="CK309" i="3" s="1"/>
  <c r="CC330" i="3"/>
  <c r="CC396" i="3"/>
  <c r="CK396" i="3" s="1"/>
  <c r="CC559" i="3"/>
  <c r="CD138" i="3"/>
  <c r="CK138" i="3" s="1"/>
  <c r="CD327" i="3"/>
  <c r="CK327" i="3" s="1"/>
  <c r="CE270" i="3"/>
  <c r="CK270" i="3" s="1"/>
  <c r="CE601" i="3"/>
  <c r="CK601" i="3" s="1"/>
  <c r="CF231" i="3"/>
  <c r="CK231" i="3" s="1"/>
  <c r="CC320" i="3"/>
  <c r="CK320" i="3" s="1"/>
  <c r="CC329" i="3"/>
  <c r="CK329" i="3" s="1"/>
  <c r="CC507" i="3"/>
  <c r="CK507" i="3" s="1"/>
  <c r="CD8" i="3"/>
  <c r="CK8" i="3" s="1"/>
  <c r="CD98" i="3"/>
  <c r="CK98" i="3" s="1"/>
  <c r="CD326" i="3"/>
  <c r="CK326" i="3" s="1"/>
  <c r="CE453" i="3"/>
  <c r="CK453" i="3" s="1"/>
  <c r="CC443" i="3"/>
  <c r="CK443" i="3" s="1"/>
  <c r="CD677" i="3"/>
  <c r="CK382" i="3"/>
  <c r="CK660" i="3"/>
  <c r="CK383" i="3"/>
  <c r="CK681" i="3"/>
  <c r="CK360" i="3"/>
  <c r="CK127" i="3"/>
  <c r="CK696" i="3"/>
  <c r="CK669" i="3"/>
  <c r="CK662" i="3"/>
  <c r="CK307" i="3"/>
  <c r="CK581" i="3"/>
  <c r="CK394" i="3"/>
  <c r="CC172" i="3"/>
  <c r="CK172" i="3" s="1"/>
  <c r="CE686" i="3"/>
  <c r="CK686" i="3" s="1"/>
  <c r="CD721" i="3"/>
  <c r="CD335" i="3"/>
  <c r="CK335" i="3" s="1"/>
  <c r="CD456" i="3"/>
  <c r="CK456" i="3" s="1"/>
  <c r="CE714" i="3"/>
  <c r="CK625" i="3"/>
  <c r="CC299" i="3"/>
  <c r="CK299" i="3" s="1"/>
  <c r="CD699" i="3"/>
  <c r="CK473" i="3"/>
  <c r="CC464" i="3"/>
  <c r="CK464" i="3" s="1"/>
  <c r="CC466" i="3"/>
  <c r="CK466" i="3" s="1"/>
  <c r="CC465" i="3"/>
  <c r="CK465" i="3" s="1"/>
  <c r="CC468" i="3"/>
  <c r="CK468" i="3" s="1"/>
  <c r="CE717" i="3"/>
  <c r="CC220" i="3"/>
  <c r="CC223" i="3"/>
  <c r="CC222" i="3"/>
  <c r="CK222" i="3" s="1"/>
  <c r="CC237" i="3"/>
  <c r="CK237" i="3" s="1"/>
  <c r="CC221" i="3"/>
  <c r="CK221" i="3" s="1"/>
  <c r="CC697" i="3"/>
  <c r="CK697" i="3" s="1"/>
  <c r="CC642" i="3"/>
  <c r="CK642" i="3" s="1"/>
  <c r="CC720" i="3"/>
  <c r="CK720" i="3" s="1"/>
  <c r="CK542" i="3"/>
  <c r="CC258" i="3"/>
  <c r="CK258" i="3" s="1"/>
  <c r="CC393" i="3"/>
  <c r="CK393" i="3" s="1"/>
  <c r="CG575" i="3"/>
  <c r="CK575" i="3" s="1"/>
  <c r="CD559" i="3"/>
  <c r="CC101" i="3"/>
  <c r="CK101" i="3" s="1"/>
  <c r="CC612" i="3"/>
  <c r="CK612" i="3" s="1"/>
  <c r="CD176" i="3"/>
  <c r="CK176" i="3" s="1"/>
  <c r="CD558" i="3"/>
  <c r="CK558" i="3" s="1"/>
  <c r="CK661" i="3"/>
  <c r="CK239" i="3"/>
  <c r="CC298" i="3"/>
  <c r="CK298" i="3" s="1"/>
  <c r="CD136" i="3"/>
  <c r="CK136" i="3" s="1"/>
  <c r="CK620" i="3"/>
  <c r="CK708" i="3"/>
  <c r="CB6" i="3"/>
  <c r="BT299" i="3"/>
  <c r="CB299" i="3" s="1"/>
  <c r="BU699" i="3"/>
  <c r="BT298" i="3"/>
  <c r="CB298" i="3" s="1"/>
  <c r="BU136" i="3"/>
  <c r="CB136" i="3" s="1"/>
  <c r="BU5" i="3"/>
  <c r="CB5" i="3" s="1"/>
  <c r="BU11" i="3"/>
  <c r="CB11" i="3" s="1"/>
  <c r="BT52" i="3"/>
  <c r="BT343" i="3"/>
  <c r="BT650" i="3"/>
  <c r="BT698" i="3"/>
  <c r="CB698" i="3" s="1"/>
  <c r="BT677" i="3"/>
  <c r="BV674" i="3"/>
  <c r="CB674" i="3" s="1"/>
  <c r="BT484" i="3"/>
  <c r="CB484" i="3" s="1"/>
  <c r="CB12" i="3"/>
  <c r="CB597" i="3"/>
  <c r="CB394" i="3"/>
  <c r="BT172" i="3"/>
  <c r="CB172" i="3" s="1"/>
  <c r="BV686" i="3"/>
  <c r="CB686" i="3" s="1"/>
  <c r="BU721" i="3"/>
  <c r="BU335" i="3"/>
  <c r="CB335" i="3" s="1"/>
  <c r="BU456" i="3"/>
  <c r="CB456" i="3" s="1"/>
  <c r="BV714" i="3"/>
  <c r="CB517" i="3"/>
  <c r="CB412" i="3"/>
  <c r="CB459" i="3"/>
  <c r="CB382" i="3"/>
  <c r="BW716" i="3"/>
  <c r="BW723" i="3"/>
  <c r="CB723" i="3" s="1"/>
  <c r="CB481" i="3"/>
  <c r="CB110" i="3"/>
  <c r="CB67" i="3"/>
  <c r="CB496" i="3"/>
  <c r="CB695" i="3"/>
  <c r="CB123" i="3"/>
  <c r="BX703" i="3"/>
  <c r="CB703" i="3" s="1"/>
  <c r="BT657" i="3"/>
  <c r="CB657" i="3" s="1"/>
  <c r="BT705" i="3"/>
  <c r="CB705" i="3" s="1"/>
  <c r="BT697" i="3"/>
  <c r="CB697" i="3" s="1"/>
  <c r="BT642" i="3"/>
  <c r="CB642" i="3" s="1"/>
  <c r="BT720" i="3"/>
  <c r="CB720" i="3" s="1"/>
  <c r="CB542" i="3"/>
  <c r="CB598" i="3"/>
  <c r="CB711" i="3"/>
  <c r="CB251" i="3"/>
  <c r="BT464" i="3"/>
  <c r="CB464" i="3" s="1"/>
  <c r="BT466" i="3"/>
  <c r="CB466" i="3" s="1"/>
  <c r="BT465" i="3"/>
  <c r="CB465" i="3" s="1"/>
  <c r="BT468" i="3"/>
  <c r="CB468" i="3" s="1"/>
  <c r="BV717" i="3"/>
  <c r="CB473" i="3"/>
  <c r="CB681" i="3"/>
  <c r="CB474" i="3"/>
  <c r="BT258" i="3"/>
  <c r="CB258" i="3" s="1"/>
  <c r="BT393" i="3"/>
  <c r="CB393" i="3" s="1"/>
  <c r="BX575" i="3"/>
  <c r="CB575" i="3" s="1"/>
  <c r="BU559" i="3"/>
  <c r="BT101" i="3"/>
  <c r="CB101" i="3" s="1"/>
  <c r="BT612" i="3"/>
  <c r="CB612" i="3" s="1"/>
  <c r="BU176" i="3"/>
  <c r="CB176" i="3" s="1"/>
  <c r="BU558" i="3"/>
  <c r="CB558" i="3" s="1"/>
  <c r="CB239" i="3"/>
  <c r="BT443" i="3"/>
  <c r="CB443" i="3" s="1"/>
  <c r="BU677" i="3"/>
  <c r="CB416" i="3"/>
  <c r="CB661" i="3"/>
  <c r="CB691" i="3"/>
  <c r="CB708" i="3"/>
  <c r="BT124" i="3"/>
  <c r="CB124" i="3" s="1"/>
  <c r="BT319" i="3"/>
  <c r="BT397" i="3"/>
  <c r="CB397" i="3" s="1"/>
  <c r="BT614" i="3"/>
  <c r="CB614" i="3" s="1"/>
  <c r="BU220" i="3"/>
  <c r="BU479" i="3"/>
  <c r="CB479" i="3" s="1"/>
  <c r="BV100" i="3"/>
  <c r="CB100" i="3" s="1"/>
  <c r="BW322" i="3"/>
  <c r="CB322" i="3" s="1"/>
  <c r="BW599" i="3"/>
  <c r="CB599" i="3" s="1"/>
  <c r="BT309" i="3"/>
  <c r="CB309" i="3" s="1"/>
  <c r="BT330" i="3"/>
  <c r="CB330" i="3" s="1"/>
  <c r="BT396" i="3"/>
  <c r="CB396" i="3" s="1"/>
  <c r="BT559" i="3"/>
  <c r="BU138" i="3"/>
  <c r="CB138" i="3" s="1"/>
  <c r="BU327" i="3"/>
  <c r="CB327" i="3" s="1"/>
  <c r="BV270" i="3"/>
  <c r="CB270" i="3" s="1"/>
  <c r="BV601" i="3"/>
  <c r="CB601" i="3" s="1"/>
  <c r="BW231" i="3"/>
  <c r="CB231" i="3" s="1"/>
  <c r="BT320" i="3"/>
  <c r="CB320" i="3" s="1"/>
  <c r="BT329" i="3"/>
  <c r="CB329" i="3" s="1"/>
  <c r="BT507" i="3"/>
  <c r="CB507" i="3" s="1"/>
  <c r="BU8" i="3"/>
  <c r="CB8" i="3" s="1"/>
  <c r="BU98" i="3"/>
  <c r="CB98" i="3" s="1"/>
  <c r="BU326" i="3"/>
  <c r="CB326" i="3" s="1"/>
  <c r="BV453" i="3"/>
  <c r="CB453" i="3" s="1"/>
  <c r="BU343" i="3"/>
  <c r="BY700" i="3"/>
  <c r="CB700" i="3" s="1"/>
  <c r="CB583" i="3"/>
  <c r="CB654" i="3"/>
  <c r="BT220" i="3"/>
  <c r="BT223" i="3"/>
  <c r="CB223" i="3" s="1"/>
  <c r="BT222" i="3"/>
  <c r="CB222" i="3" s="1"/>
  <c r="BT237" i="3"/>
  <c r="CB237" i="3" s="1"/>
  <c r="BT221" i="3"/>
  <c r="CB221" i="3" s="1"/>
  <c r="CB268" i="3"/>
  <c r="CB568" i="3"/>
  <c r="CB515" i="3"/>
  <c r="CB660" i="3"/>
  <c r="CB46" i="3"/>
  <c r="BK52" i="3"/>
  <c r="BK343" i="3"/>
  <c r="BK650" i="3"/>
  <c r="BK698" i="3"/>
  <c r="BS698" i="3" s="1"/>
  <c r="BL721" i="3"/>
  <c r="BL335" i="3"/>
  <c r="BS335" i="3" s="1"/>
  <c r="BL456" i="3"/>
  <c r="BS456" i="3" s="1"/>
  <c r="BM714" i="3"/>
  <c r="BK172" i="3"/>
  <c r="BS172" i="3" s="1"/>
  <c r="BM686" i="3"/>
  <c r="BS686" i="3" s="1"/>
  <c r="BS123" i="3"/>
  <c r="BO703" i="3"/>
  <c r="BS703" i="3" s="1"/>
  <c r="BS402" i="3"/>
  <c r="BK299" i="3"/>
  <c r="BS299" i="3" s="1"/>
  <c r="BL699" i="3"/>
  <c r="BS476" i="3"/>
  <c r="BS360" i="3"/>
  <c r="BK484" i="3"/>
  <c r="BS484" i="3" s="1"/>
  <c r="BK677" i="3"/>
  <c r="BM674" i="3"/>
  <c r="BS674" i="3" s="1"/>
  <c r="BS625" i="3"/>
  <c r="BS571" i="3"/>
  <c r="BS711" i="3"/>
  <c r="BS12" i="3"/>
  <c r="BS681" i="3"/>
  <c r="BS6" i="3"/>
  <c r="BS669" i="3"/>
  <c r="BS515" i="3"/>
  <c r="BS517" i="3"/>
  <c r="BS691" i="3"/>
  <c r="BK466" i="3"/>
  <c r="BS466" i="3" s="1"/>
  <c r="BK465" i="3"/>
  <c r="BS465" i="3" s="1"/>
  <c r="BK468" i="3"/>
  <c r="BS468" i="3" s="1"/>
  <c r="BM717" i="3"/>
  <c r="BK464" i="3"/>
  <c r="BS464" i="3" s="1"/>
  <c r="BK222" i="3"/>
  <c r="BS222" i="3" s="1"/>
  <c r="BK237" i="3"/>
  <c r="BS237" i="3" s="1"/>
  <c r="BK221" i="3"/>
  <c r="BS221" i="3" s="1"/>
  <c r="BK220" i="3"/>
  <c r="BK223" i="3"/>
  <c r="BN723" i="3"/>
  <c r="BS723" i="3" s="1"/>
  <c r="BN716" i="3"/>
  <c r="BS474" i="3"/>
  <c r="BK298" i="3"/>
  <c r="BS298" i="3" s="1"/>
  <c r="BL136" i="3"/>
  <c r="BS136" i="3" s="1"/>
  <c r="BS188" i="3"/>
  <c r="BS127" i="3"/>
  <c r="BK258" i="3"/>
  <c r="BS258" i="3" s="1"/>
  <c r="BK393" i="3"/>
  <c r="BS393" i="3" s="1"/>
  <c r="BO575" i="3"/>
  <c r="BS575" i="3" s="1"/>
  <c r="BL559" i="3"/>
  <c r="BK101" i="3"/>
  <c r="BS101" i="3" s="1"/>
  <c r="BK612" i="3"/>
  <c r="BS612" i="3" s="1"/>
  <c r="BL176" i="3"/>
  <c r="BS176" i="3" s="1"/>
  <c r="BL558" i="3"/>
  <c r="BS558" i="3" s="1"/>
  <c r="BS583" i="3"/>
  <c r="BS416" i="3"/>
  <c r="BS660" i="3"/>
  <c r="BK309" i="3"/>
  <c r="BS309" i="3" s="1"/>
  <c r="BK330" i="3"/>
  <c r="BS330" i="3" s="1"/>
  <c r="BK396" i="3"/>
  <c r="BS396" i="3" s="1"/>
  <c r="BK559" i="3"/>
  <c r="BL8" i="3"/>
  <c r="BS8" i="3" s="1"/>
  <c r="BL138" i="3"/>
  <c r="BS138" i="3" s="1"/>
  <c r="BL327" i="3"/>
  <c r="BS327" i="3" s="1"/>
  <c r="BM270" i="3"/>
  <c r="BS270" i="3" s="1"/>
  <c r="BM601" i="3"/>
  <c r="BS601" i="3" s="1"/>
  <c r="BN231" i="3"/>
  <c r="BS231" i="3" s="1"/>
  <c r="BK320" i="3"/>
  <c r="BS320" i="3" s="1"/>
  <c r="BK329" i="3"/>
  <c r="BS329" i="3" s="1"/>
  <c r="BK507" i="3"/>
  <c r="BS507" i="3" s="1"/>
  <c r="BL98" i="3"/>
  <c r="BS98" i="3" s="1"/>
  <c r="BL326" i="3"/>
  <c r="BS326" i="3" s="1"/>
  <c r="BM453" i="3"/>
  <c r="BS453" i="3" s="1"/>
  <c r="BK124" i="3"/>
  <c r="BS124" i="3" s="1"/>
  <c r="BK319" i="3"/>
  <c r="BK397" i="3"/>
  <c r="BS397" i="3" s="1"/>
  <c r="BK614" i="3"/>
  <c r="BL220" i="3"/>
  <c r="BL479" i="3"/>
  <c r="BS479" i="3" s="1"/>
  <c r="BM100" i="3"/>
  <c r="BS100" i="3" s="1"/>
  <c r="BN322" i="3"/>
  <c r="BS322" i="3" s="1"/>
  <c r="BN599" i="3"/>
  <c r="BS599" i="3" s="1"/>
  <c r="BK443" i="3"/>
  <c r="BS443" i="3" s="1"/>
  <c r="BL677" i="3"/>
  <c r="BS662" i="3"/>
  <c r="BP700" i="3"/>
  <c r="BS700" i="3" s="1"/>
  <c r="BL343" i="3"/>
  <c r="BS268" i="3"/>
  <c r="BK697" i="3"/>
  <c r="BS697" i="3" s="1"/>
  <c r="BK642" i="3"/>
  <c r="BS642" i="3" s="1"/>
  <c r="BK720" i="3"/>
  <c r="BS720" i="3" s="1"/>
  <c r="BS382" i="3"/>
  <c r="BS696" i="3"/>
  <c r="BS510" i="3"/>
  <c r="BB124" i="3"/>
  <c r="BJ124" i="3" s="1"/>
  <c r="BB319" i="3"/>
  <c r="BJ319" i="3" s="1"/>
  <c r="BB397" i="3"/>
  <c r="BJ397" i="3" s="1"/>
  <c r="BB614" i="3"/>
  <c r="BC220" i="3"/>
  <c r="BC479" i="3"/>
  <c r="BJ479" i="3" s="1"/>
  <c r="BD100" i="3"/>
  <c r="BJ100" i="3" s="1"/>
  <c r="BE322" i="3"/>
  <c r="BJ322" i="3" s="1"/>
  <c r="BE599" i="3"/>
  <c r="BJ599" i="3" s="1"/>
  <c r="BB309" i="3"/>
  <c r="BJ309" i="3" s="1"/>
  <c r="BB330" i="3"/>
  <c r="BJ330" i="3" s="1"/>
  <c r="BB396" i="3"/>
  <c r="BJ396" i="3" s="1"/>
  <c r="BB559" i="3"/>
  <c r="BC138" i="3"/>
  <c r="BJ138" i="3" s="1"/>
  <c r="BC327" i="3"/>
  <c r="BJ327" i="3" s="1"/>
  <c r="BD270" i="3"/>
  <c r="BJ270" i="3" s="1"/>
  <c r="BD601" i="3"/>
  <c r="BJ601" i="3" s="1"/>
  <c r="BE231" i="3"/>
  <c r="BJ231" i="3" s="1"/>
  <c r="BB320" i="3"/>
  <c r="BJ320" i="3" s="1"/>
  <c r="BB329" i="3"/>
  <c r="BJ329" i="3" s="1"/>
  <c r="BB507" i="3"/>
  <c r="BJ507" i="3" s="1"/>
  <c r="BC8" i="3"/>
  <c r="BJ8" i="3" s="1"/>
  <c r="BC98" i="3"/>
  <c r="BJ98" i="3" s="1"/>
  <c r="BC326" i="3"/>
  <c r="BJ326" i="3" s="1"/>
  <c r="BD453" i="3"/>
  <c r="BJ453" i="3" s="1"/>
  <c r="BJ123" i="3"/>
  <c r="BF703" i="3"/>
  <c r="BJ703" i="3" s="1"/>
  <c r="BB299" i="3"/>
  <c r="BJ299" i="3" s="1"/>
  <c r="BC699" i="3"/>
  <c r="BJ402" i="3"/>
  <c r="BB464" i="3"/>
  <c r="BJ464" i="3" s="1"/>
  <c r="BB466" i="3"/>
  <c r="BJ466" i="3" s="1"/>
  <c r="BB465" i="3"/>
  <c r="BJ465" i="3" s="1"/>
  <c r="BB468" i="3"/>
  <c r="BJ468" i="3" s="1"/>
  <c r="BD717" i="3"/>
  <c r="BB443" i="3"/>
  <c r="BJ443" i="3" s="1"/>
  <c r="BC677" i="3"/>
  <c r="BB258" i="3"/>
  <c r="BJ258" i="3" s="1"/>
  <c r="BB393" i="3"/>
  <c r="BJ393" i="3" s="1"/>
  <c r="BF575" i="3"/>
  <c r="BJ575" i="3" s="1"/>
  <c r="BC559" i="3"/>
  <c r="BB101" i="3"/>
  <c r="BJ101" i="3" s="1"/>
  <c r="BB612" i="3"/>
  <c r="BC176" i="3"/>
  <c r="BJ176" i="3" s="1"/>
  <c r="BC558" i="3"/>
  <c r="BJ558" i="3" s="1"/>
  <c r="BJ681" i="3"/>
  <c r="BC5" i="3"/>
  <c r="BJ5" i="3" s="1"/>
  <c r="BC11" i="3"/>
  <c r="BJ11" i="3" s="1"/>
  <c r="BB52" i="3"/>
  <c r="BB343" i="3"/>
  <c r="BB650" i="3"/>
  <c r="BB698" i="3"/>
  <c r="BJ698" i="3" s="1"/>
  <c r="BJ510" i="3"/>
  <c r="BJ691" i="3"/>
  <c r="BB298" i="3"/>
  <c r="BJ298" i="3" s="1"/>
  <c r="BC136" i="3"/>
  <c r="BJ136" i="3" s="1"/>
  <c r="BB697" i="3"/>
  <c r="BJ697" i="3" s="1"/>
  <c r="BB642" i="3"/>
  <c r="BJ642" i="3" s="1"/>
  <c r="BB720" i="3"/>
  <c r="BJ720" i="3" s="1"/>
  <c r="BJ660" i="3"/>
  <c r="BJ251" i="3"/>
  <c r="BJ412" i="3"/>
  <c r="BB677" i="3"/>
  <c r="BD674" i="3"/>
  <c r="BJ674" i="3" s="1"/>
  <c r="BB484" i="3"/>
  <c r="BJ484" i="3" s="1"/>
  <c r="BJ450" i="3"/>
  <c r="BJ571" i="3"/>
  <c r="BJ662" i="3"/>
  <c r="BJ696" i="3"/>
  <c r="BJ481" i="3"/>
  <c r="BJ663" i="3"/>
  <c r="BJ581" i="3"/>
  <c r="BJ708" i="3"/>
  <c r="BJ340" i="3"/>
  <c r="BB220" i="3"/>
  <c r="BB223" i="3"/>
  <c r="BB222" i="3"/>
  <c r="BJ222" i="3" s="1"/>
  <c r="BB237" i="3"/>
  <c r="BJ237" i="3" s="1"/>
  <c r="BB221" i="3"/>
  <c r="BJ221" i="3" s="1"/>
  <c r="BJ517" i="3"/>
  <c r="BJ6" i="3"/>
  <c r="BC343" i="3"/>
  <c r="BG700" i="3"/>
  <c r="BJ700" i="3" s="1"/>
  <c r="BB172" i="3"/>
  <c r="BJ172" i="3" s="1"/>
  <c r="BD686" i="3"/>
  <c r="BJ686" i="3" s="1"/>
  <c r="BC721" i="3"/>
  <c r="BC335" i="3"/>
  <c r="BJ335" i="3" s="1"/>
  <c r="BC456" i="3"/>
  <c r="BJ456" i="3" s="1"/>
  <c r="BD714" i="3"/>
  <c r="BJ542" i="3"/>
  <c r="BJ502" i="3"/>
  <c r="BJ661" i="3"/>
  <c r="BJ711" i="3"/>
  <c r="AS443" i="3"/>
  <c r="BA443" i="3" s="1"/>
  <c r="AT677" i="3"/>
  <c r="AS220" i="3"/>
  <c r="AS223" i="3"/>
  <c r="AS222" i="3"/>
  <c r="AS237" i="3"/>
  <c r="AS221" i="3"/>
  <c r="AS258" i="3"/>
  <c r="AS393" i="3"/>
  <c r="AW575" i="3"/>
  <c r="AT559" i="3"/>
  <c r="AS101" i="3"/>
  <c r="AS612" i="3"/>
  <c r="AT176" i="3"/>
  <c r="AT558" i="3"/>
  <c r="AS677" i="3"/>
  <c r="AU674" i="3"/>
  <c r="BA674" i="3" s="1"/>
  <c r="AS484" i="3"/>
  <c r="AS298" i="3"/>
  <c r="AT136" i="3"/>
  <c r="AS299" i="3"/>
  <c r="BA299" i="3" s="1"/>
  <c r="AT699" i="3"/>
  <c r="AS52" i="3"/>
  <c r="AS343" i="3"/>
  <c r="AS650" i="3"/>
  <c r="AS698" i="3"/>
  <c r="AS464" i="3"/>
  <c r="AS466" i="3"/>
  <c r="AS465" i="3"/>
  <c r="AS468" i="3"/>
  <c r="AU717" i="3"/>
  <c r="AS697" i="3"/>
  <c r="BA697" i="3" s="1"/>
  <c r="AS642" i="3"/>
  <c r="BA642" i="3" s="1"/>
  <c r="AS720" i="3"/>
  <c r="BA720" i="3" s="1"/>
  <c r="AT5" i="3"/>
  <c r="AT11" i="3"/>
  <c r="BA307" i="3"/>
  <c r="BA305" i="3"/>
  <c r="BA408" i="3"/>
  <c r="BA382" i="3"/>
  <c r="BA127" i="3"/>
  <c r="BA662" i="3"/>
  <c r="BA474" i="3"/>
  <c r="AK677" i="3"/>
  <c r="BA706" i="3"/>
  <c r="BA121" i="3"/>
  <c r="BA434" i="3"/>
  <c r="BA449" i="3"/>
  <c r="BA442" i="3"/>
  <c r="BA269" i="3"/>
  <c r="BA272" i="3"/>
  <c r="BA359" i="3"/>
  <c r="BA271" i="3"/>
  <c r="BA635" i="3"/>
  <c r="BA360" i="3"/>
  <c r="BA681" i="3"/>
  <c r="BA441" i="3"/>
  <c r="BA435" i="3"/>
  <c r="BA670" i="3"/>
  <c r="BA641" i="3"/>
  <c r="BA154" i="3"/>
  <c r="BA487" i="3"/>
  <c r="BA537" i="3"/>
  <c r="BA459" i="3"/>
  <c r="BA654" i="3"/>
  <c r="BA708" i="3"/>
  <c r="BA515" i="3"/>
  <c r="BA587" i="3"/>
  <c r="BA110" i="3"/>
  <c r="BS305" i="3"/>
  <c r="BJ168" i="3"/>
  <c r="AR412" i="3"/>
  <c r="CB305" i="3"/>
  <c r="BJ583" i="3"/>
  <c r="BJ403" i="3"/>
  <c r="AR491" i="3"/>
  <c r="AR46" i="3"/>
  <c r="AR200" i="3"/>
  <c r="AR583" i="3"/>
  <c r="BA403" i="3"/>
  <c r="AR146" i="3"/>
  <c r="AR711" i="3"/>
  <c r="AR417" i="3"/>
  <c r="AR598" i="3"/>
  <c r="AR481" i="3"/>
  <c r="AR383" i="3"/>
  <c r="AR581" i="3"/>
  <c r="AR681" i="3"/>
  <c r="AR473" i="3"/>
  <c r="AR127" i="3"/>
  <c r="AR332" i="3"/>
  <c r="AR60" i="3"/>
  <c r="AR568" i="3"/>
  <c r="AR474" i="3"/>
  <c r="AR638" i="3"/>
  <c r="AR510" i="3"/>
  <c r="AR12" i="3"/>
  <c r="AI517" i="3"/>
  <c r="AR416" i="3"/>
  <c r="AR620" i="3"/>
  <c r="AR476" i="3"/>
  <c r="AR269" i="3"/>
  <c r="AR660" i="3"/>
  <c r="AR382" i="3"/>
  <c r="AR696" i="3"/>
  <c r="AR653" i="3"/>
  <c r="AR668" i="3"/>
  <c r="AR695" i="3"/>
  <c r="AR669" i="3"/>
  <c r="AR512" i="3"/>
  <c r="AR718" i="3"/>
  <c r="AR597" i="3"/>
  <c r="AR521" i="3"/>
  <c r="AR708" i="3"/>
  <c r="AR515" i="3"/>
  <c r="AR670" i="3"/>
  <c r="AR654" i="3"/>
  <c r="AR459" i="3"/>
  <c r="AR571" i="3"/>
  <c r="AR336" i="3"/>
  <c r="AR305" i="3"/>
  <c r="AR663" i="3"/>
  <c r="AR450" i="3"/>
  <c r="AJ466" i="3"/>
  <c r="AJ465" i="3"/>
  <c r="AJ468" i="3"/>
  <c r="AJ464" i="3"/>
  <c r="AL717" i="3"/>
  <c r="AJ642" i="3"/>
  <c r="AJ720" i="3"/>
  <c r="AJ697" i="3"/>
  <c r="AR110" i="3"/>
  <c r="AR542" i="3"/>
  <c r="AR662" i="3"/>
  <c r="AR661" i="3"/>
  <c r="AJ220" i="3"/>
  <c r="AJ223" i="3"/>
  <c r="AJ222" i="3"/>
  <c r="AJ221" i="3"/>
  <c r="AJ237" i="3"/>
  <c r="AR232" i="3"/>
  <c r="AJ101" i="3"/>
  <c r="AK176" i="3"/>
  <c r="AR176" i="3" s="1"/>
  <c r="AJ393" i="3"/>
  <c r="AJ258" i="3"/>
  <c r="AK559" i="3"/>
  <c r="AJ612" i="3"/>
  <c r="AK558" i="3"/>
  <c r="AR558" i="3" s="1"/>
  <c r="AN575" i="3"/>
  <c r="AR575" i="3" s="1"/>
  <c r="AR517" i="3"/>
  <c r="AM716" i="3"/>
  <c r="AM723" i="3"/>
  <c r="AR723" i="3" s="1"/>
  <c r="AK343" i="3"/>
  <c r="AO700" i="3"/>
  <c r="AR700" i="3" s="1"/>
  <c r="AR170" i="3"/>
  <c r="AR239" i="3"/>
  <c r="V473" i="3"/>
  <c r="V609" i="3"/>
  <c r="V646" i="3"/>
  <c r="V706" i="3"/>
  <c r="V690" i="3"/>
  <c r="DD690" i="3" s="1"/>
  <c r="V711" i="3"/>
  <c r="V595" i="3"/>
  <c r="V355" i="3"/>
  <c r="O361" i="3"/>
  <c r="Z271" i="3"/>
  <c r="DH271" i="3" s="1"/>
  <c r="N725" i="3"/>
  <c r="V725" i="3" s="1"/>
  <c r="Z712" i="3"/>
  <c r="DH712" i="3" s="1"/>
  <c r="P361" i="3"/>
  <c r="Z272" i="3"/>
  <c r="DH272" i="3" s="1"/>
  <c r="P721" i="3"/>
  <c r="O709" i="3"/>
  <c r="Z92" i="3"/>
  <c r="P674" i="3"/>
  <c r="V674" i="3" s="1"/>
  <c r="DD674" i="3" s="1"/>
  <c r="Z18" i="3"/>
  <c r="DH18" i="3" s="1"/>
  <c r="V495" i="3"/>
  <c r="V491" i="3"/>
  <c r="V12" i="3"/>
  <c r="DD12" i="3" s="1"/>
  <c r="V110" i="3"/>
  <c r="V663" i="3"/>
  <c r="V571" i="3"/>
  <c r="V168" i="3"/>
  <c r="V412" i="3"/>
  <c r="V542" i="3"/>
  <c r="V521" i="3"/>
  <c r="V515" i="3"/>
  <c r="V60" i="3"/>
  <c r="V188" i="3"/>
  <c r="V670" i="3"/>
  <c r="V146" i="3"/>
  <c r="V305" i="3"/>
  <c r="V654" i="3"/>
  <c r="V170" i="3"/>
  <c r="V620" i="3"/>
  <c r="V583" i="3"/>
  <c r="V232" i="3"/>
  <c r="V660" i="3"/>
  <c r="V668" i="3"/>
  <c r="V459" i="3"/>
  <c r="V269" i="3"/>
  <c r="V696" i="3"/>
  <c r="V638" i="3"/>
  <c r="V512" i="3"/>
  <c r="V661" i="3"/>
  <c r="V382" i="3"/>
  <c r="V332" i="3"/>
  <c r="V239" i="3"/>
  <c r="V383" i="3"/>
  <c r="V598" i="3"/>
  <c r="V669" i="3"/>
  <c r="V625" i="3"/>
  <c r="V597" i="3"/>
  <c r="V46" i="3"/>
  <c r="V510" i="3"/>
  <c r="V718" i="3"/>
  <c r="O220" i="3"/>
  <c r="P100" i="3"/>
  <c r="V100" i="3" s="1"/>
  <c r="Q322" i="3"/>
  <c r="Q599" i="3"/>
  <c r="O138" i="3"/>
  <c r="P601" i="3"/>
  <c r="O326" i="3"/>
  <c r="Q231" i="3"/>
  <c r="P270" i="3"/>
  <c r="O98" i="3"/>
  <c r="O327" i="3"/>
  <c r="P453" i="3"/>
  <c r="O8" i="3"/>
  <c r="O479" i="3"/>
  <c r="O420" i="3"/>
  <c r="P444" i="3"/>
  <c r="V681" i="3"/>
  <c r="V417" i="3"/>
  <c r="DD417" i="3" s="1"/>
  <c r="V476" i="3"/>
  <c r="V708" i="3"/>
  <c r="V127" i="3"/>
  <c r="V517" i="3"/>
  <c r="V568" i="3"/>
  <c r="V450" i="3"/>
  <c r="DD450" i="3" s="1"/>
  <c r="S704" i="3"/>
  <c r="V704" i="3" s="1"/>
  <c r="P489" i="3"/>
  <c r="O249" i="3"/>
  <c r="V481" i="3"/>
  <c r="Q723" i="3"/>
  <c r="V723" i="3" s="1"/>
  <c r="Q716" i="3"/>
  <c r="V200" i="3"/>
  <c r="O5" i="3"/>
  <c r="O11" i="3"/>
  <c r="V474" i="3"/>
  <c r="V695" i="3"/>
  <c r="N484" i="3"/>
  <c r="V484" i="3" s="1"/>
  <c r="N677" i="3"/>
  <c r="N343" i="3"/>
  <c r="N650" i="3"/>
  <c r="N698" i="3"/>
  <c r="V698" i="3" s="1"/>
  <c r="N52" i="3"/>
  <c r="V52" i="3" s="1"/>
  <c r="DD52" i="3" s="1"/>
  <c r="N657" i="3"/>
  <c r="V657" i="3" s="1"/>
  <c r="N705" i="3"/>
  <c r="V705" i="3" s="1"/>
  <c r="N330" i="3"/>
  <c r="V330" i="3" s="1"/>
  <c r="N559" i="3"/>
  <c r="N319" i="3"/>
  <c r="V319" i="3" s="1"/>
  <c r="DD319" i="3" s="1"/>
  <c r="N320" i="3"/>
  <c r="V320" i="3" s="1"/>
  <c r="DD320" i="3" s="1"/>
  <c r="N309" i="3"/>
  <c r="V309" i="3" s="1"/>
  <c r="N396" i="3"/>
  <c r="V396" i="3" s="1"/>
  <c r="DD396" i="3" s="1"/>
  <c r="N397" i="3"/>
  <c r="V397" i="3" s="1"/>
  <c r="DD397" i="3" s="1"/>
  <c r="N614" i="3"/>
  <c r="V614" i="3" s="1"/>
  <c r="DD614" i="3" s="1"/>
  <c r="N507" i="3"/>
  <c r="V507" i="3" s="1"/>
  <c r="DD507" i="3" s="1"/>
  <c r="N124" i="3"/>
  <c r="V124" i="3" s="1"/>
  <c r="DD124" i="3" s="1"/>
  <c r="N329" i="3"/>
  <c r="V329" i="3" s="1"/>
  <c r="DD329" i="3" s="1"/>
  <c r="V267" i="3"/>
  <c r="DD267" i="3" s="1"/>
  <c r="V68" i="3"/>
  <c r="DD68" i="3" s="1"/>
  <c r="V408" i="3"/>
  <c r="DD408" i="3" s="1"/>
  <c r="V135" i="3"/>
  <c r="DD135" i="3" s="1"/>
  <c r="V39" i="3"/>
  <c r="DD39" i="3" s="1"/>
  <c r="V225" i="3"/>
  <c r="DD225" i="3" s="1"/>
  <c r="DE357" i="3" l="1"/>
  <c r="DH311" i="3"/>
  <c r="DH346" i="3"/>
  <c r="DE175" i="3"/>
  <c r="DH413" i="3"/>
  <c r="DE301" i="3"/>
  <c r="DE240" i="3"/>
  <c r="DH338" i="3"/>
  <c r="DE525" i="3"/>
  <c r="DE274" i="3"/>
  <c r="DE196" i="3"/>
  <c r="DE194" i="3"/>
  <c r="DH93" i="3"/>
  <c r="DH81" i="3"/>
  <c r="DH158" i="3"/>
  <c r="DE161" i="3"/>
  <c r="DH233" i="3"/>
  <c r="DH505" i="3"/>
  <c r="DH284" i="3"/>
  <c r="DE403" i="3"/>
  <c r="DH178" i="3"/>
  <c r="DH105" i="3"/>
  <c r="DH428" i="3"/>
  <c r="DH261" i="3"/>
  <c r="DH546" i="3"/>
  <c r="DH526" i="3"/>
  <c r="DH153" i="3"/>
  <c r="DH109" i="3"/>
  <c r="DH115" i="3"/>
  <c r="DH144" i="3"/>
  <c r="DH426" i="3"/>
  <c r="DE494" i="3"/>
  <c r="DE187" i="3"/>
  <c r="DE424" i="3"/>
  <c r="DH300" i="3"/>
  <c r="DH425" i="3"/>
  <c r="DH427" i="3"/>
  <c r="DE447" i="3"/>
  <c r="DE414" i="3"/>
  <c r="DE304" i="3"/>
  <c r="DE273" i="3"/>
  <c r="DH292" i="3"/>
  <c r="DH315" i="3"/>
  <c r="DH522" i="3"/>
  <c r="Z309" i="3"/>
  <c r="DH309" i="3" s="1"/>
  <c r="DD309" i="3"/>
  <c r="Z695" i="3"/>
  <c r="DH695" i="3" s="1"/>
  <c r="DD695" i="3"/>
  <c r="Z568" i="3"/>
  <c r="DH568" i="3" s="1"/>
  <c r="DD568" i="3"/>
  <c r="Z510" i="3"/>
  <c r="DH510" i="3" s="1"/>
  <c r="DD510" i="3"/>
  <c r="Z638" i="3"/>
  <c r="DH638" i="3" s="1"/>
  <c r="DD638" i="3"/>
  <c r="Z146" i="3"/>
  <c r="DH146" i="3" s="1"/>
  <c r="DD146" i="3"/>
  <c r="DH317" i="3"/>
  <c r="Z551" i="3"/>
  <c r="DH551" i="3" s="1"/>
  <c r="DD551" i="3"/>
  <c r="Z455" i="3"/>
  <c r="DE455" i="3" s="1"/>
  <c r="DD455" i="3"/>
  <c r="Z445" i="3"/>
  <c r="DH445" i="3" s="1"/>
  <c r="DD445" i="3"/>
  <c r="Z493" i="3"/>
  <c r="DE493" i="3" s="1"/>
  <c r="DD493" i="3"/>
  <c r="Z53" i="3"/>
  <c r="DH53" i="3" s="1"/>
  <c r="DD53" i="3"/>
  <c r="Z362" i="3"/>
  <c r="DH362" i="3" s="1"/>
  <c r="DD362" i="3"/>
  <c r="Z449" i="3"/>
  <c r="DH449" i="3" s="1"/>
  <c r="DD449" i="3"/>
  <c r="Z531" i="3"/>
  <c r="DH531" i="3" s="1"/>
  <c r="DD531" i="3"/>
  <c r="O717" i="3"/>
  <c r="DD40" i="3"/>
  <c r="Z349" i="3"/>
  <c r="DH349" i="3" s="1"/>
  <c r="DD349" i="3"/>
  <c r="Z687" i="3"/>
  <c r="DE687" i="3" s="1"/>
  <c r="DD687" i="3"/>
  <c r="DE193" i="3"/>
  <c r="Z248" i="3"/>
  <c r="DE248" i="3" s="1"/>
  <c r="DD248" i="3"/>
  <c r="Z314" i="3"/>
  <c r="DH314" i="3" s="1"/>
  <c r="DD314" i="3"/>
  <c r="Z585" i="3"/>
  <c r="DH585" i="3" s="1"/>
  <c r="DD585" i="3"/>
  <c r="Z122" i="3"/>
  <c r="DH122" i="3" s="1"/>
  <c r="DD122" i="3"/>
  <c r="Z173" i="3"/>
  <c r="DH173" i="3" s="1"/>
  <c r="DD173" i="3"/>
  <c r="Z624" i="3"/>
  <c r="DH624" i="3" s="1"/>
  <c r="DD624" i="3"/>
  <c r="Z442" i="3"/>
  <c r="DH442" i="3" s="1"/>
  <c r="DD442" i="3"/>
  <c r="Z439" i="3"/>
  <c r="DE439" i="3" s="1"/>
  <c r="DD439" i="3"/>
  <c r="N509" i="3"/>
  <c r="V509" i="3" s="1"/>
  <c r="DD509" i="3" s="1"/>
  <c r="DD508" i="3"/>
  <c r="Z617" i="3"/>
  <c r="DD617" i="3"/>
  <c r="Z487" i="3"/>
  <c r="DH487" i="3" s="1"/>
  <c r="DD487" i="3"/>
  <c r="Z226" i="3"/>
  <c r="DH226" i="3" s="1"/>
  <c r="DD226" i="3"/>
  <c r="Z278" i="3"/>
  <c r="DH278" i="3" s="1"/>
  <c r="DD278" i="3"/>
  <c r="Z107" i="3"/>
  <c r="DH107" i="3" s="1"/>
  <c r="DD107" i="3"/>
  <c r="Z83" i="3"/>
  <c r="DH83" i="3" s="1"/>
  <c r="DD83" i="3"/>
  <c r="Z164" i="3"/>
  <c r="DH164" i="3" s="1"/>
  <c r="DD164" i="3"/>
  <c r="Z97" i="3"/>
  <c r="DH97" i="3" s="1"/>
  <c r="DD97" i="3"/>
  <c r="Z44" i="3"/>
  <c r="DH44" i="3" s="1"/>
  <c r="DD44" i="3"/>
  <c r="Z633" i="3"/>
  <c r="DH633" i="3" s="1"/>
  <c r="DD633" i="3"/>
  <c r="Z351" i="3"/>
  <c r="DH351" i="3" s="1"/>
  <c r="DD351" i="3"/>
  <c r="Z485" i="3"/>
  <c r="DH485" i="3" s="1"/>
  <c r="DD485" i="3"/>
  <c r="Z48" i="3"/>
  <c r="DH48" i="3" s="1"/>
  <c r="DD48" i="3"/>
  <c r="N685" i="3"/>
  <c r="V685" i="3" s="1"/>
  <c r="DD446" i="3"/>
  <c r="Z726" i="3"/>
  <c r="DE726" i="3" s="1"/>
  <c r="DD726" i="3"/>
  <c r="Z597" i="3"/>
  <c r="DE597" i="3" s="1"/>
  <c r="DD597" i="3"/>
  <c r="Z269" i="3"/>
  <c r="DH269" i="3" s="1"/>
  <c r="DD269" i="3"/>
  <c r="Z188" i="3"/>
  <c r="DH188" i="3" s="1"/>
  <c r="DD188" i="3"/>
  <c r="Z495" i="3"/>
  <c r="DH495" i="3" s="1"/>
  <c r="DD495" i="3"/>
  <c r="Z355" i="3"/>
  <c r="DE355" i="3" s="1"/>
  <c r="DD355" i="3"/>
  <c r="Z708" i="3"/>
  <c r="DE708" i="3" s="1"/>
  <c r="DD708" i="3"/>
  <c r="Z625" i="3"/>
  <c r="DH625" i="3" s="1"/>
  <c r="DD625" i="3"/>
  <c r="Z459" i="3"/>
  <c r="DH459" i="3" s="1"/>
  <c r="DD459" i="3"/>
  <c r="Z60" i="3"/>
  <c r="DE60" i="3" s="1"/>
  <c r="DD60" i="3"/>
  <c r="Z595" i="3"/>
  <c r="DH595" i="3" s="1"/>
  <c r="DD595" i="3"/>
  <c r="Z308" i="3"/>
  <c r="DH308" i="3" s="1"/>
  <c r="DD308" i="3"/>
  <c r="Z488" i="3"/>
  <c r="DH488" i="3" s="1"/>
  <c r="DD488" i="3"/>
  <c r="Z586" i="3"/>
  <c r="DH586" i="3" s="1"/>
  <c r="DD586" i="3"/>
  <c r="Z183" i="3"/>
  <c r="DH183" i="3" s="1"/>
  <c r="DD183" i="3"/>
  <c r="Z682" i="3"/>
  <c r="DE682" i="3" s="1"/>
  <c r="DD682" i="3"/>
  <c r="Z217" i="3"/>
  <c r="DH217" i="3" s="1"/>
  <c r="DD217" i="3"/>
  <c r="Z356" i="3"/>
  <c r="DE356" i="3" s="1"/>
  <c r="DD356" i="3"/>
  <c r="Z498" i="3"/>
  <c r="DH498" i="3" s="1"/>
  <c r="DD498" i="3"/>
  <c r="Z683" i="3"/>
  <c r="DE683" i="3" s="1"/>
  <c r="DD683" i="3"/>
  <c r="N716" i="3"/>
  <c r="DD205" i="3"/>
  <c r="Z103" i="3"/>
  <c r="DH103" i="3" s="1"/>
  <c r="DD103" i="3"/>
  <c r="Z127" i="3"/>
  <c r="DE127" i="3" s="1"/>
  <c r="DD127" i="3"/>
  <c r="Z330" i="3"/>
  <c r="DH330" i="3" s="1"/>
  <c r="DD330" i="3"/>
  <c r="Z705" i="3"/>
  <c r="DE705" i="3" s="1"/>
  <c r="DD705" i="3"/>
  <c r="Z200" i="3"/>
  <c r="DH200" i="3" s="1"/>
  <c r="DD200" i="3"/>
  <c r="Z476" i="3"/>
  <c r="DH476" i="3" s="1"/>
  <c r="DD476" i="3"/>
  <c r="Z669" i="3"/>
  <c r="DH669" i="3" s="1"/>
  <c r="DD669" i="3"/>
  <c r="Z668" i="3"/>
  <c r="DE668" i="3" s="1"/>
  <c r="DD668" i="3"/>
  <c r="Z515" i="3"/>
  <c r="DE515" i="3" s="1"/>
  <c r="DD515" i="3"/>
  <c r="Z711" i="3"/>
  <c r="DH711" i="3" s="1"/>
  <c r="DD711" i="3"/>
  <c r="N56" i="3"/>
  <c r="V56" i="3" s="1"/>
  <c r="DD55" i="3"/>
  <c r="Z680" i="3"/>
  <c r="DH680" i="3" s="1"/>
  <c r="DD680" i="3"/>
  <c r="Z480" i="3"/>
  <c r="DH480" i="3" s="1"/>
  <c r="DD480" i="3"/>
  <c r="Z590" i="3"/>
  <c r="DH590" i="3" s="1"/>
  <c r="DD590" i="3"/>
  <c r="Z565" i="3"/>
  <c r="DH565" i="3" s="1"/>
  <c r="DD565" i="3"/>
  <c r="Z537" i="3"/>
  <c r="DH537" i="3" s="1"/>
  <c r="DD537" i="3"/>
  <c r="Z186" i="3"/>
  <c r="DH186" i="3" s="1"/>
  <c r="DD186" i="3"/>
  <c r="Z435" i="3"/>
  <c r="DH435" i="3" s="1"/>
  <c r="DD435" i="3"/>
  <c r="O650" i="3"/>
  <c r="V650" i="3" s="1"/>
  <c r="DD339" i="3"/>
  <c r="Z392" i="3"/>
  <c r="DH392" i="3" s="1"/>
  <c r="DD392" i="3"/>
  <c r="Z46" i="3"/>
  <c r="DH46" i="3" s="1"/>
  <c r="DD46" i="3"/>
  <c r="Z696" i="3"/>
  <c r="DE696" i="3" s="1"/>
  <c r="DD696" i="3"/>
  <c r="Z670" i="3"/>
  <c r="DH670" i="3" s="1"/>
  <c r="DD670" i="3"/>
  <c r="Z491" i="3"/>
  <c r="DE491" i="3" s="1"/>
  <c r="DD491" i="3"/>
  <c r="Z657" i="3"/>
  <c r="DE657" i="3" s="1"/>
  <c r="DD657" i="3"/>
  <c r="Z598" i="3"/>
  <c r="DH598" i="3" s="1"/>
  <c r="DD598" i="3"/>
  <c r="Z660" i="3"/>
  <c r="DH660" i="3" s="1"/>
  <c r="DD660" i="3"/>
  <c r="Z521" i="3"/>
  <c r="DH521" i="3" s="1"/>
  <c r="DD521" i="3"/>
  <c r="Z581" i="3"/>
  <c r="DE581" i="3" s="1"/>
  <c r="DD581" i="3"/>
  <c r="Z621" i="3"/>
  <c r="DH621" i="3" s="1"/>
  <c r="DD621" i="3"/>
  <c r="Z692" i="3"/>
  <c r="DH692" i="3" s="1"/>
  <c r="DD692" i="3"/>
  <c r="N85" i="3"/>
  <c r="V85" i="3" s="1"/>
  <c r="DD85" i="3" s="1"/>
  <c r="DD54" i="3"/>
  <c r="N221" i="3"/>
  <c r="V221" i="3" s="1"/>
  <c r="DD221" i="3" s="1"/>
  <c r="DD219" i="3"/>
  <c r="Z179" i="3"/>
  <c r="DE179" i="3" s="1"/>
  <c r="DD179" i="3"/>
  <c r="O694" i="3"/>
  <c r="DD171" i="3"/>
  <c r="Z370" i="3"/>
  <c r="DH370" i="3" s="1"/>
  <c r="DD370" i="3"/>
  <c r="Z151" i="3"/>
  <c r="DE151" i="3" s="1"/>
  <c r="DD151" i="3"/>
  <c r="Z691" i="3"/>
  <c r="DH691" i="3" s="1"/>
  <c r="DD691" i="3"/>
  <c r="Z723" i="3"/>
  <c r="DH723" i="3" s="1"/>
  <c r="DD723" i="3"/>
  <c r="Z681" i="3"/>
  <c r="DH681" i="3" s="1"/>
  <c r="DD681" i="3"/>
  <c r="Z383" i="3"/>
  <c r="DH383" i="3" s="1"/>
  <c r="DD383" i="3"/>
  <c r="Z232" i="3"/>
  <c r="DH232" i="3" s="1"/>
  <c r="DD232" i="3"/>
  <c r="Z542" i="3"/>
  <c r="DH542" i="3" s="1"/>
  <c r="DD542" i="3"/>
  <c r="Z706" i="3"/>
  <c r="DH706" i="3" s="1"/>
  <c r="DD706" i="3"/>
  <c r="Z530" i="3"/>
  <c r="DH530" i="3" s="1"/>
  <c r="DD530" i="3"/>
  <c r="Z154" i="3"/>
  <c r="DH154" i="3" s="1"/>
  <c r="DD154" i="3"/>
  <c r="Z41" i="3"/>
  <c r="DE41" i="3" s="1"/>
  <c r="DD41" i="3"/>
  <c r="Z463" i="3"/>
  <c r="DH463" i="3" s="1"/>
  <c r="DD463" i="3"/>
  <c r="Z673" i="3"/>
  <c r="DH673" i="3" s="1"/>
  <c r="DD673" i="3"/>
  <c r="Z407" i="3"/>
  <c r="DH407" i="3" s="1"/>
  <c r="DD407" i="3"/>
  <c r="Z399" i="3"/>
  <c r="DH399" i="3" s="1"/>
  <c r="DD399" i="3"/>
  <c r="Z421" i="3"/>
  <c r="DE421" i="3" s="1"/>
  <c r="DD421" i="3"/>
  <c r="Z75" i="3"/>
  <c r="DH75" i="3" s="1"/>
  <c r="DD75" i="3"/>
  <c r="Z63" i="3"/>
  <c r="DH63" i="3" s="1"/>
  <c r="DD63" i="3"/>
  <c r="Z474" i="3"/>
  <c r="DE474" i="3" s="1"/>
  <c r="DD474" i="3"/>
  <c r="Z517" i="3"/>
  <c r="DH517" i="3" s="1"/>
  <c r="DD517" i="3"/>
  <c r="Z698" i="3"/>
  <c r="DE698" i="3" s="1"/>
  <c r="DD698" i="3"/>
  <c r="Z481" i="3"/>
  <c r="DH481" i="3" s="1"/>
  <c r="DD481" i="3"/>
  <c r="Z239" i="3"/>
  <c r="DH239" i="3" s="1"/>
  <c r="DD239" i="3"/>
  <c r="Z583" i="3"/>
  <c r="DH583" i="3" s="1"/>
  <c r="DD583" i="3"/>
  <c r="Z412" i="3"/>
  <c r="DE412" i="3" s="1"/>
  <c r="DD412" i="3"/>
  <c r="Z646" i="3"/>
  <c r="DE646" i="3" s="1"/>
  <c r="DD646" i="3"/>
  <c r="DE263" i="3"/>
  <c r="Z651" i="3"/>
  <c r="DH651" i="3" s="1"/>
  <c r="DD651" i="3"/>
  <c r="Z341" i="3"/>
  <c r="DH341" i="3" s="1"/>
  <c r="DD341" i="3"/>
  <c r="Z477" i="3"/>
  <c r="DH477" i="3" s="1"/>
  <c r="DD477" i="3"/>
  <c r="Z77" i="3"/>
  <c r="DE77" i="3" s="1"/>
  <c r="DD77" i="3"/>
  <c r="Z667" i="3"/>
  <c r="DH667" i="3" s="1"/>
  <c r="DD667" i="3"/>
  <c r="Z388" i="3"/>
  <c r="DH388" i="3" s="1"/>
  <c r="DD388" i="3"/>
  <c r="Z275" i="3"/>
  <c r="DH275" i="3" s="1"/>
  <c r="DD275" i="3"/>
  <c r="Z185" i="3"/>
  <c r="DH185" i="3" s="1"/>
  <c r="DD185" i="3"/>
  <c r="P716" i="3"/>
  <c r="DD378" i="3"/>
  <c r="Z332" i="3"/>
  <c r="DH332" i="3" s="1"/>
  <c r="DD332" i="3"/>
  <c r="Z620" i="3"/>
  <c r="DH620" i="3" s="1"/>
  <c r="DD620" i="3"/>
  <c r="Z168" i="3"/>
  <c r="DH168" i="3" s="1"/>
  <c r="DD168" i="3"/>
  <c r="Z609" i="3"/>
  <c r="DE609" i="3" s="1"/>
  <c r="DD609" i="3"/>
  <c r="Z469" i="3"/>
  <c r="DH469" i="3" s="1"/>
  <c r="DD469" i="3"/>
  <c r="Z635" i="3"/>
  <c r="DH635" i="3" s="1"/>
  <c r="DD635" i="3"/>
  <c r="Z649" i="3"/>
  <c r="DH649" i="3" s="1"/>
  <c r="DD649" i="3"/>
  <c r="Z678" i="3"/>
  <c r="DE678" i="3" s="1"/>
  <c r="DD678" i="3"/>
  <c r="Z374" i="3"/>
  <c r="DH374" i="3" s="1"/>
  <c r="DD374" i="3"/>
  <c r="Z693" i="3"/>
  <c r="DH693" i="3" s="1"/>
  <c r="DD693" i="3"/>
  <c r="R703" i="3"/>
  <c r="V703" i="3" s="1"/>
  <c r="DD235" i="3"/>
  <c r="Z401" i="3"/>
  <c r="DE401" i="3" s="1"/>
  <c r="DD401" i="3"/>
  <c r="Z363" i="3"/>
  <c r="DH363" i="3" s="1"/>
  <c r="DD363" i="3"/>
  <c r="N722" i="3"/>
  <c r="V722" i="3" s="1"/>
  <c r="DD499" i="3"/>
  <c r="Z230" i="3"/>
  <c r="DH230" i="3" s="1"/>
  <c r="DD230" i="3"/>
  <c r="Z348" i="3"/>
  <c r="DH348" i="3" s="1"/>
  <c r="DD348" i="3"/>
  <c r="Z336" i="3"/>
  <c r="DE336" i="3" s="1"/>
  <c r="DD336" i="3"/>
  <c r="Z100" i="3"/>
  <c r="DH100" i="3" s="1"/>
  <c r="DD100" i="3"/>
  <c r="Z382" i="3"/>
  <c r="DE382" i="3" s="1"/>
  <c r="DD382" i="3"/>
  <c r="Z170" i="3"/>
  <c r="DE170" i="3" s="1"/>
  <c r="DD170" i="3"/>
  <c r="Z571" i="3"/>
  <c r="DH571" i="3" s="1"/>
  <c r="DD571" i="3"/>
  <c r="Z473" i="3"/>
  <c r="DE473" i="3" s="1"/>
  <c r="DD473" i="3"/>
  <c r="Z224" i="3"/>
  <c r="DH224" i="3" s="1"/>
  <c r="DD224" i="3"/>
  <c r="N393" i="3"/>
  <c r="V393" i="3" s="1"/>
  <c r="DD393" i="3" s="1"/>
  <c r="DD99" i="3"/>
  <c r="Z87" i="3"/>
  <c r="DH87" i="3" s="1"/>
  <c r="DD87" i="3"/>
  <c r="Z536" i="3"/>
  <c r="DH536" i="3" s="1"/>
  <c r="DD536" i="3"/>
  <c r="Z134" i="3"/>
  <c r="DH134" i="3" s="1"/>
  <c r="DD134" i="3"/>
  <c r="Z587" i="3"/>
  <c r="DH587" i="3" s="1"/>
  <c r="DD587" i="3"/>
  <c r="Z141" i="3"/>
  <c r="DE141" i="3" s="1"/>
  <c r="DD141" i="3"/>
  <c r="Z437" i="3"/>
  <c r="DH437" i="3" s="1"/>
  <c r="DD437" i="3"/>
  <c r="Z548" i="3"/>
  <c r="DH548" i="3" s="1"/>
  <c r="DD548" i="3"/>
  <c r="Z195" i="3"/>
  <c r="DH195" i="3" s="1"/>
  <c r="DD195" i="3"/>
  <c r="Z662" i="3"/>
  <c r="DH662" i="3" s="1"/>
  <c r="DD662" i="3"/>
  <c r="DH148" i="3"/>
  <c r="Z704" i="3"/>
  <c r="DE704" i="3" s="1"/>
  <c r="DD704" i="3"/>
  <c r="Z661" i="3"/>
  <c r="DH661" i="3" s="1"/>
  <c r="DD661" i="3"/>
  <c r="Z654" i="3"/>
  <c r="DH654" i="3" s="1"/>
  <c r="DD654" i="3"/>
  <c r="Z663" i="3"/>
  <c r="DE663" i="3" s="1"/>
  <c r="DD663" i="3"/>
  <c r="DH579" i="3"/>
  <c r="Z129" i="3"/>
  <c r="DE129" i="3" s="1"/>
  <c r="DD129" i="3"/>
  <c r="Z381" i="3"/>
  <c r="DH381" i="3" s="1"/>
  <c r="DD381" i="3"/>
  <c r="Z640" i="3"/>
  <c r="DH640" i="3" s="1"/>
  <c r="DD640" i="3"/>
  <c r="Z623" i="3"/>
  <c r="DH623" i="3" s="1"/>
  <c r="DD623" i="3"/>
  <c r="Z364" i="3"/>
  <c r="DH364" i="3" s="1"/>
  <c r="DD364" i="3"/>
  <c r="Z181" i="3"/>
  <c r="DH181" i="3" s="1"/>
  <c r="DD181" i="3"/>
  <c r="Z647" i="3"/>
  <c r="DH647" i="3" s="1"/>
  <c r="DD647" i="3"/>
  <c r="Z69" i="3"/>
  <c r="DE69" i="3" s="1"/>
  <c r="DD69" i="3"/>
  <c r="Z666" i="3"/>
  <c r="DH666" i="3" s="1"/>
  <c r="DD666" i="3"/>
  <c r="Z386" i="3"/>
  <c r="DH386" i="3" s="1"/>
  <c r="DD386" i="3"/>
  <c r="Z88" i="3"/>
  <c r="DH88" i="3" s="1"/>
  <c r="DD88" i="3"/>
  <c r="Z554" i="3"/>
  <c r="DH554" i="3" s="1"/>
  <c r="DD554" i="3"/>
  <c r="Z434" i="3"/>
  <c r="DH434" i="3" s="1"/>
  <c r="DD434" i="3"/>
  <c r="N84" i="3"/>
  <c r="V84" i="3" s="1"/>
  <c r="DD84" i="3" s="1"/>
  <c r="DD45" i="3"/>
  <c r="Z484" i="3"/>
  <c r="DH484" i="3" s="1"/>
  <c r="DD484" i="3"/>
  <c r="Z718" i="3"/>
  <c r="DH718" i="3" s="1"/>
  <c r="DD718" i="3"/>
  <c r="Z512" i="3"/>
  <c r="DH512" i="3" s="1"/>
  <c r="DD512" i="3"/>
  <c r="Z305" i="3"/>
  <c r="DH305" i="3" s="1"/>
  <c r="DD305" i="3"/>
  <c r="Z110" i="3"/>
  <c r="DH110" i="3" s="1"/>
  <c r="DD110" i="3"/>
  <c r="Z725" i="3"/>
  <c r="DH725" i="3" s="1"/>
  <c r="DD725" i="3"/>
  <c r="Z182" i="3"/>
  <c r="DH182" i="3" s="1"/>
  <c r="DD182" i="3"/>
  <c r="Z622" i="3"/>
  <c r="DH622" i="3" s="1"/>
  <c r="DD622" i="3"/>
  <c r="Z211" i="3"/>
  <c r="DH211" i="3" s="1"/>
  <c r="DD211" i="3"/>
  <c r="Z588" i="3"/>
  <c r="DH588" i="3" s="1"/>
  <c r="DD588" i="3"/>
  <c r="Z325" i="3"/>
  <c r="DH325" i="3" s="1"/>
  <c r="DD325" i="3"/>
  <c r="Z377" i="3"/>
  <c r="DH377" i="3" s="1"/>
  <c r="DD377" i="3"/>
  <c r="Z358" i="3"/>
  <c r="DE358" i="3" s="1"/>
  <c r="DD358" i="3"/>
  <c r="Z281" i="3"/>
  <c r="DH281" i="3" s="1"/>
  <c r="DD281" i="3"/>
  <c r="Z104" i="3"/>
  <c r="DE104" i="3" s="1"/>
  <c r="DD104" i="3"/>
  <c r="Z116" i="3"/>
  <c r="DH116" i="3" s="1"/>
  <c r="DD116" i="3"/>
  <c r="Z206" i="3"/>
  <c r="DH206" i="3" s="1"/>
  <c r="DD206" i="3"/>
  <c r="Z33" i="3"/>
  <c r="DH33" i="3" s="1"/>
  <c r="DD33" i="3"/>
  <c r="Z35" i="3"/>
  <c r="DE35" i="3" s="1"/>
  <c r="DD35" i="3"/>
  <c r="Z21" i="3"/>
  <c r="DH21" i="3" s="1"/>
  <c r="DD21" i="3"/>
  <c r="DH12" i="3"/>
  <c r="V513" i="3"/>
  <c r="Z688" i="3"/>
  <c r="DH688" i="3" s="1"/>
  <c r="V416" i="3"/>
  <c r="Z123" i="3"/>
  <c r="DH123" i="3" s="1"/>
  <c r="V653" i="3"/>
  <c r="N468" i="3"/>
  <c r="V468" i="3" s="1"/>
  <c r="DD468" i="3" s="1"/>
  <c r="DE664" i="3"/>
  <c r="Z171" i="3"/>
  <c r="DH171" i="3" s="1"/>
  <c r="O559" i="3"/>
  <c r="Z499" i="3"/>
  <c r="DH499" i="3" s="1"/>
  <c r="N720" i="3"/>
  <c r="V720" i="3" s="1"/>
  <c r="N642" i="3"/>
  <c r="V642" i="3" s="1"/>
  <c r="DD642" i="3" s="1"/>
  <c r="N76" i="3"/>
  <c r="V76" i="3" s="1"/>
  <c r="DD76" i="3" s="1"/>
  <c r="P717" i="3"/>
  <c r="N464" i="3"/>
  <c r="V464" i="3" s="1"/>
  <c r="DD464" i="3" s="1"/>
  <c r="N465" i="3"/>
  <c r="V465" i="3" s="1"/>
  <c r="DD465" i="3" s="1"/>
  <c r="N697" i="3"/>
  <c r="V697" i="3" s="1"/>
  <c r="DD697" i="3" s="1"/>
  <c r="N466" i="3"/>
  <c r="V466" i="3" s="1"/>
  <c r="DD466" i="3" s="1"/>
  <c r="N405" i="3"/>
  <c r="V405" i="3" s="1"/>
  <c r="DD405" i="3" s="1"/>
  <c r="Z235" i="3"/>
  <c r="DH235" i="3" s="1"/>
  <c r="DH467" i="3"/>
  <c r="O677" i="3"/>
  <c r="N443" i="3"/>
  <c r="V443" i="3" s="1"/>
  <c r="DD443" i="3" s="1"/>
  <c r="S700" i="3"/>
  <c r="DE547" i="3"/>
  <c r="O176" i="3"/>
  <c r="R575" i="3"/>
  <c r="O558" i="3"/>
  <c r="N101" i="3"/>
  <c r="V101" i="3" s="1"/>
  <c r="DD101" i="3" s="1"/>
  <c r="Z99" i="3"/>
  <c r="DH99" i="3" s="1"/>
  <c r="Z378" i="3"/>
  <c r="DH378" i="3" s="1"/>
  <c r="DE185" i="3"/>
  <c r="N220" i="3"/>
  <c r="V220" i="3" s="1"/>
  <c r="Z219" i="3"/>
  <c r="DH219" i="3" s="1"/>
  <c r="N222" i="3"/>
  <c r="V222" i="3" s="1"/>
  <c r="DD222" i="3" s="1"/>
  <c r="N223" i="3"/>
  <c r="V223" i="3" s="1"/>
  <c r="DD223" i="3" s="1"/>
  <c r="DE648" i="3"/>
  <c r="O343" i="3"/>
  <c r="DE572" i="3"/>
  <c r="DE341" i="3"/>
  <c r="N258" i="3"/>
  <c r="V258" i="3" s="1"/>
  <c r="DD258" i="3" s="1"/>
  <c r="N612" i="3"/>
  <c r="V612" i="3" s="1"/>
  <c r="DD612" i="3" s="1"/>
  <c r="DE656" i="3"/>
  <c r="DE121" i="3"/>
  <c r="Z508" i="3"/>
  <c r="DH508" i="3" s="1"/>
  <c r="DE264" i="3"/>
  <c r="Z45" i="3"/>
  <c r="DE45" i="3" s="1"/>
  <c r="DH385" i="3"/>
  <c r="DE38" i="3"/>
  <c r="DE707" i="3"/>
  <c r="DE30" i="3"/>
  <c r="DE502" i="3"/>
  <c r="DH340" i="3"/>
  <c r="DE66" i="3"/>
  <c r="DE307" i="3"/>
  <c r="DE440" i="3"/>
  <c r="DE91" i="3"/>
  <c r="DE395" i="3"/>
  <c r="DE423" i="3"/>
  <c r="DH607" i="3"/>
  <c r="N237" i="3"/>
  <c r="V237" i="3" s="1"/>
  <c r="DD237" i="3" s="1"/>
  <c r="Z54" i="3"/>
  <c r="DH54" i="3" s="1"/>
  <c r="DH51" i="3"/>
  <c r="DE557" i="3"/>
  <c r="Z339" i="3"/>
  <c r="DH339" i="3" s="1"/>
  <c r="DH496" i="3"/>
  <c r="Z55" i="3"/>
  <c r="DH55" i="3" s="1"/>
  <c r="Z446" i="3"/>
  <c r="DE446" i="3" s="1"/>
  <c r="DE360" i="3"/>
  <c r="DH576" i="3"/>
  <c r="DH578" i="3"/>
  <c r="DE603" i="3"/>
  <c r="DE672" i="3"/>
  <c r="Z205" i="3"/>
  <c r="DH205" i="3" s="1"/>
  <c r="DE549" i="3"/>
  <c r="DH277" i="3"/>
  <c r="DE251" i="3"/>
  <c r="DE67" i="3"/>
  <c r="DE291" i="3"/>
  <c r="DE593" i="3"/>
  <c r="DE570" i="3"/>
  <c r="DH574" i="3"/>
  <c r="DE375" i="3"/>
  <c r="Z40" i="3"/>
  <c r="DH40" i="3" s="1"/>
  <c r="DH577" i="3"/>
  <c r="DE402" i="3"/>
  <c r="DE594" i="3"/>
  <c r="DE580" i="3"/>
  <c r="DH260" i="3"/>
  <c r="DE359" i="3"/>
  <c r="DH394" i="3"/>
  <c r="DE362" i="3"/>
  <c r="DH457" i="3"/>
  <c r="DH169" i="3"/>
  <c r="DH573" i="3"/>
  <c r="DE640" i="3"/>
  <c r="DH268" i="3"/>
  <c r="DH256" i="3"/>
  <c r="DE441" i="3"/>
  <c r="DE224" i="3"/>
  <c r="DH641" i="3"/>
  <c r="DE422" i="3"/>
  <c r="Z397" i="3"/>
  <c r="DH397" i="3" s="1"/>
  <c r="Z396" i="3"/>
  <c r="DH396" i="3" s="1"/>
  <c r="Z225" i="3"/>
  <c r="DH225" i="3" s="1"/>
  <c r="V231" i="3"/>
  <c r="DH596" i="3"/>
  <c r="Z124" i="3"/>
  <c r="DH124" i="3" s="1"/>
  <c r="Z507" i="3"/>
  <c r="DH507" i="3" s="1"/>
  <c r="Z614" i="3"/>
  <c r="DH614" i="3" s="1"/>
  <c r="V326" i="3"/>
  <c r="Z145" i="3"/>
  <c r="DH145" i="3" s="1"/>
  <c r="DE262" i="3"/>
  <c r="DE600" i="3"/>
  <c r="V453" i="3"/>
  <c r="Z320" i="3"/>
  <c r="DH320" i="3" s="1"/>
  <c r="Z319" i="3"/>
  <c r="DH319" i="3" s="1"/>
  <c r="V601" i="3"/>
  <c r="V636" i="3"/>
  <c r="DH544" i="3"/>
  <c r="DH265" i="3"/>
  <c r="V11" i="3"/>
  <c r="DD11" i="3" s="1"/>
  <c r="V444" i="3"/>
  <c r="V709" i="3"/>
  <c r="V138" i="3"/>
  <c r="V599" i="3"/>
  <c r="V420" i="3"/>
  <c r="V322" i="3"/>
  <c r="V5" i="3"/>
  <c r="DD5" i="3" s="1"/>
  <c r="Z329" i="3"/>
  <c r="DH329" i="3" s="1"/>
  <c r="V479" i="3"/>
  <c r="Z52" i="3"/>
  <c r="DE52" i="3" s="1"/>
  <c r="V249" i="3"/>
  <c r="V327" i="3"/>
  <c r="V489" i="3"/>
  <c r="V8" i="3"/>
  <c r="DD8" i="3" s="1"/>
  <c r="V98" i="3"/>
  <c r="V270" i="3"/>
  <c r="AI714" i="3"/>
  <c r="DE92" i="3"/>
  <c r="DH92" i="3"/>
  <c r="DH336" i="3"/>
  <c r="AI397" i="3"/>
  <c r="BM715" i="3"/>
  <c r="AR677" i="3"/>
  <c r="AJ343" i="3"/>
  <c r="AR343" i="3" s="1"/>
  <c r="AJ650" i="3"/>
  <c r="AR650" i="3" s="1"/>
  <c r="AJ172" i="3"/>
  <c r="AI721" i="3"/>
  <c r="AI674" i="3"/>
  <c r="AB710" i="3" s="1"/>
  <c r="AI710" i="3" s="1"/>
  <c r="DE272" i="3"/>
  <c r="DE712" i="3"/>
  <c r="DE459" i="3"/>
  <c r="DE271" i="3"/>
  <c r="DE8" i="3"/>
  <c r="DE18" i="3"/>
  <c r="DE12" i="3"/>
  <c r="AA644" i="3"/>
  <c r="AI644" i="3" s="1"/>
  <c r="BB717" i="3"/>
  <c r="BJ717" i="3" s="1"/>
  <c r="BB699" i="3"/>
  <c r="BJ699" i="3" s="1"/>
  <c r="BB689" i="3"/>
  <c r="BJ689" i="3" s="1"/>
  <c r="BB671" i="3"/>
  <c r="BJ671" i="3" s="1"/>
  <c r="AI612" i="3"/>
  <c r="AA671" i="3"/>
  <c r="AI671" i="3" s="1"/>
  <c r="AA717" i="3"/>
  <c r="AI717" i="3" s="1"/>
  <c r="AA699" i="3"/>
  <c r="AI699" i="3" s="1"/>
  <c r="AI677" i="3"/>
  <c r="CT715" i="3"/>
  <c r="AK516" i="3"/>
  <c r="AR516" i="3" s="1"/>
  <c r="AA443" i="3"/>
  <c r="AI443" i="3" s="1"/>
  <c r="AC444" i="3"/>
  <c r="AI444" i="3" s="1"/>
  <c r="AK335" i="3"/>
  <c r="AR335" i="3" s="1"/>
  <c r="AA689" i="3"/>
  <c r="AI689" i="3" s="1"/>
  <c r="AA701" i="3" s="1"/>
  <c r="AI701" i="3" s="1"/>
  <c r="AL686" i="3"/>
  <c r="AR686" i="3" s="1"/>
  <c r="AI343" i="3"/>
  <c r="AK721" i="3"/>
  <c r="AR721" i="3" s="1"/>
  <c r="BB637" i="3"/>
  <c r="BJ637" i="3" s="1"/>
  <c r="CD249" i="3"/>
  <c r="CK249" i="3" s="1"/>
  <c r="CE489" i="3"/>
  <c r="CK489" i="3" s="1"/>
  <c r="CH704" i="3"/>
  <c r="CK704" i="3" s="1"/>
  <c r="AJ396" i="3"/>
  <c r="AR396" i="3" s="1"/>
  <c r="AK479" i="3"/>
  <c r="AR479" i="3" s="1"/>
  <c r="AK327" i="3"/>
  <c r="AR327" i="3" s="1"/>
  <c r="AJ329" i="3"/>
  <c r="AR329" i="3" s="1"/>
  <c r="AJ124" i="3"/>
  <c r="AR124" i="3" s="1"/>
  <c r="BJ721" i="3"/>
  <c r="BB361" i="3"/>
  <c r="BJ361" i="3" s="1"/>
  <c r="CC361" i="3"/>
  <c r="CK361" i="3" s="1"/>
  <c r="BB657" i="3"/>
  <c r="BJ657" i="3" s="1"/>
  <c r="BK361" i="3"/>
  <c r="BS361" i="3" s="1"/>
  <c r="BS721" i="3"/>
  <c r="AL270" i="3"/>
  <c r="AR270" i="3" s="1"/>
  <c r="AM231" i="3"/>
  <c r="AR231" i="3" s="1"/>
  <c r="AK8" i="3"/>
  <c r="AR8" i="3" s="1"/>
  <c r="AL453" i="3"/>
  <c r="AR453" i="3" s="1"/>
  <c r="AM599" i="3"/>
  <c r="AR599" i="3" s="1"/>
  <c r="AL601" i="3"/>
  <c r="AR601" i="3" s="1"/>
  <c r="AA676" i="3"/>
  <c r="AI676" i="3" s="1"/>
  <c r="AB719" i="3"/>
  <c r="AI719" i="3" s="1"/>
  <c r="CE713" i="3"/>
  <c r="CK713" i="3" s="1"/>
  <c r="CK721" i="3"/>
  <c r="AK326" i="3"/>
  <c r="AR326" i="3" s="1"/>
  <c r="AK220" i="3"/>
  <c r="AR220" i="3" s="1"/>
  <c r="BS559" i="3"/>
  <c r="BK689" i="3"/>
  <c r="BS689" i="3" s="1"/>
  <c r="BP704" i="3"/>
  <c r="BS704" i="3" s="1"/>
  <c r="BS716" i="3"/>
  <c r="AC494" i="3"/>
  <c r="AI494" i="3" s="1"/>
  <c r="AA495" i="3"/>
  <c r="AI495" i="3" s="1"/>
  <c r="AK11" i="3"/>
  <c r="AR11" i="3" s="1"/>
  <c r="AK5" i="3"/>
  <c r="AR5" i="3" s="1"/>
  <c r="BK671" i="3"/>
  <c r="BS671" i="3" s="1"/>
  <c r="BK717" i="3"/>
  <c r="BS717" i="3" s="1"/>
  <c r="BK714" i="3"/>
  <c r="BS714" i="3" s="1"/>
  <c r="AR716" i="3"/>
  <c r="BK699" i="3"/>
  <c r="BS699" i="3" s="1"/>
  <c r="AA694" i="3"/>
  <c r="AI694" i="3" s="1"/>
  <c r="AB715" i="3"/>
  <c r="AI715" i="3" s="1"/>
  <c r="BA677" i="3"/>
  <c r="AJ298" i="3"/>
  <c r="AR298" i="3" s="1"/>
  <c r="AS689" i="3"/>
  <c r="AK136" i="3"/>
  <c r="AR136" i="3" s="1"/>
  <c r="AS671" i="3"/>
  <c r="BA671" i="3" s="1"/>
  <c r="BL249" i="3"/>
  <c r="BS249" i="3" s="1"/>
  <c r="AU489" i="3"/>
  <c r="BA489" i="3" s="1"/>
  <c r="AX704" i="3"/>
  <c r="BA704" i="3" s="1"/>
  <c r="AT249" i="3"/>
  <c r="BA249" i="3" s="1"/>
  <c r="AS717" i="3"/>
  <c r="AS714" i="3"/>
  <c r="CB721" i="3"/>
  <c r="AS699" i="3"/>
  <c r="BA699" i="3" s="1"/>
  <c r="CH418" i="3"/>
  <c r="CK418" i="3" s="1"/>
  <c r="CB559" i="3"/>
  <c r="CK220" i="3"/>
  <c r="BL715" i="3"/>
  <c r="BK705" i="3"/>
  <c r="BS705" i="3" s="1"/>
  <c r="BK657" i="3"/>
  <c r="BS657" i="3" s="1"/>
  <c r="CC714" i="3"/>
  <c r="CK714" i="3" s="1"/>
  <c r="CC705" i="3"/>
  <c r="CK705" i="3" s="1"/>
  <c r="CC657" i="3"/>
  <c r="CK657" i="3" s="1"/>
  <c r="CD715" i="3"/>
  <c r="CK716" i="3"/>
  <c r="CC694" i="3"/>
  <c r="CK694" i="3" s="1"/>
  <c r="CB220" i="3"/>
  <c r="BK694" i="3"/>
  <c r="BS694" i="3" s="1"/>
  <c r="AJ676" i="3"/>
  <c r="AR676" i="3" s="1"/>
  <c r="AJ299" i="3"/>
  <c r="AR299" i="3" s="1"/>
  <c r="BT714" i="3"/>
  <c r="CB714" i="3" s="1"/>
  <c r="AJ657" i="3"/>
  <c r="AR657" i="3" s="1"/>
  <c r="BT699" i="3"/>
  <c r="CB699" i="3" s="1"/>
  <c r="CC717" i="3"/>
  <c r="CK717" i="3" s="1"/>
  <c r="AL489" i="3"/>
  <c r="AR489" i="3" s="1"/>
  <c r="BT689" i="3"/>
  <c r="CB689" i="3" s="1"/>
  <c r="AK249" i="3"/>
  <c r="AR249" i="3" s="1"/>
  <c r="CB677" i="3"/>
  <c r="BT671" i="3"/>
  <c r="CB671" i="3" s="1"/>
  <c r="CC699" i="3"/>
  <c r="CK699" i="3" s="1"/>
  <c r="AL715" i="3"/>
  <c r="AK715" i="3"/>
  <c r="AJ694" i="3"/>
  <c r="AR694" i="3" s="1"/>
  <c r="AK710" i="3"/>
  <c r="AR710" i="3" s="1"/>
  <c r="BU715" i="3"/>
  <c r="BT361" i="3"/>
  <c r="CB361" i="3" s="1"/>
  <c r="CC689" i="3"/>
  <c r="CK689" i="3" s="1"/>
  <c r="AO704" i="3"/>
  <c r="AR704" i="3" s="1"/>
  <c r="AL713" i="3"/>
  <c r="AR713" i="3" s="1"/>
  <c r="AO418" i="3"/>
  <c r="AR418" i="3" s="1"/>
  <c r="BT694" i="3"/>
  <c r="CB694" i="3" s="1"/>
  <c r="CC671" i="3"/>
  <c r="CK671" i="3" s="1"/>
  <c r="AM322" i="3"/>
  <c r="AR322" i="3" s="1"/>
  <c r="AJ637" i="3"/>
  <c r="AR637" i="3" s="1"/>
  <c r="AL714" i="3"/>
  <c r="AJ52" i="3"/>
  <c r="AR52" i="3" s="1"/>
  <c r="AL361" i="3"/>
  <c r="CB716" i="3"/>
  <c r="AK361" i="3"/>
  <c r="AK699" i="3"/>
  <c r="BT717" i="3"/>
  <c r="CB717" i="3" s="1"/>
  <c r="AK98" i="3"/>
  <c r="AR98" i="3" s="1"/>
  <c r="AJ507" i="3"/>
  <c r="AR507" i="3" s="1"/>
  <c r="AJ309" i="3"/>
  <c r="AR309" i="3" s="1"/>
  <c r="BA664" i="3"/>
  <c r="CK638" i="3"/>
  <c r="AR465" i="3"/>
  <c r="AR397" i="3"/>
  <c r="BA97" i="3"/>
  <c r="BD713" i="3"/>
  <c r="BJ713" i="3" s="1"/>
  <c r="BS256" i="3"/>
  <c r="BM489" i="3"/>
  <c r="BS489" i="3" s="1"/>
  <c r="CB340" i="3"/>
  <c r="CB650" i="3"/>
  <c r="BS370" i="3"/>
  <c r="CK425" i="3"/>
  <c r="AR258" i="3"/>
  <c r="AR393" i="3"/>
  <c r="AR221" i="3"/>
  <c r="AR720" i="3"/>
  <c r="BA341" i="3"/>
  <c r="AT710" i="3"/>
  <c r="BC710" i="3"/>
  <c r="BJ710" i="3" s="1"/>
  <c r="BJ650" i="3"/>
  <c r="BS668" i="3"/>
  <c r="CB425" i="3"/>
  <c r="CK85" i="3"/>
  <c r="BS340" i="3"/>
  <c r="BS30" i="3"/>
  <c r="AK420" i="3"/>
  <c r="AR420" i="3" s="1"/>
  <c r="AL444" i="3"/>
  <c r="AR444" i="3" s="1"/>
  <c r="AR705" i="3"/>
  <c r="CB638" i="3"/>
  <c r="AR222" i="3"/>
  <c r="AR642" i="3"/>
  <c r="BJ677" i="3"/>
  <c r="BA358" i="3"/>
  <c r="BS440" i="3"/>
  <c r="BL710" i="3"/>
  <c r="BS710" i="3" s="1"/>
  <c r="BU710" i="3"/>
  <c r="CB710" i="3" s="1"/>
  <c r="AR101" i="3"/>
  <c r="AR223" i="3"/>
  <c r="BJ260" i="3"/>
  <c r="BS319" i="3"/>
  <c r="BS52" i="3"/>
  <c r="BS260" i="3"/>
  <c r="CB52" i="3"/>
  <c r="BJ370" i="3"/>
  <c r="CB260" i="3"/>
  <c r="CK330" i="3"/>
  <c r="CK650" i="3"/>
  <c r="BD715" i="3"/>
  <c r="BM713" i="3"/>
  <c r="BS713" i="3" s="1"/>
  <c r="CB30" i="3"/>
  <c r="CB264" i="3"/>
  <c r="AR172" i="3"/>
  <c r="AR698" i="3"/>
  <c r="BS707" i="3"/>
  <c r="BS425" i="3"/>
  <c r="BK676" i="3"/>
  <c r="BS676" i="3" s="1"/>
  <c r="AL100" i="3"/>
  <c r="AR100" i="3" s="1"/>
  <c r="AJ614" i="3"/>
  <c r="AK138" i="3"/>
  <c r="AR138" i="3" s="1"/>
  <c r="AJ330" i="3"/>
  <c r="AJ320" i="3"/>
  <c r="AJ319" i="3"/>
  <c r="AJ559" i="3"/>
  <c r="AR697" i="3"/>
  <c r="AR464" i="3"/>
  <c r="AR468" i="3"/>
  <c r="AT361" i="3"/>
  <c r="BJ256" i="3"/>
  <c r="BC715" i="3"/>
  <c r="CB85" i="3"/>
  <c r="CK52" i="3"/>
  <c r="CK30" i="3"/>
  <c r="CK319" i="3"/>
  <c r="CT653" i="3"/>
  <c r="BP418" i="3"/>
  <c r="BS418" i="3" s="1"/>
  <c r="BJ440" i="3"/>
  <c r="BJ707" i="3"/>
  <c r="BB694" i="3"/>
  <c r="BJ694" i="3" s="1"/>
  <c r="BS85" i="3"/>
  <c r="CB358" i="3"/>
  <c r="CL701" i="3"/>
  <c r="CT701" i="3" s="1"/>
  <c r="BJ30" i="3"/>
  <c r="AA702" i="3"/>
  <c r="AI702" i="3" s="1"/>
  <c r="AR466" i="3"/>
  <c r="BJ358" i="3"/>
  <c r="CB664" i="3"/>
  <c r="CD710" i="3"/>
  <c r="CK710" i="3" s="1"/>
  <c r="BS278" i="3"/>
  <c r="BA707" i="3"/>
  <c r="BJ220" i="3"/>
  <c r="BV713" i="3"/>
  <c r="CB713" i="3" s="1"/>
  <c r="AU721" i="3"/>
  <c r="BA422" i="3"/>
  <c r="BJ85" i="3"/>
  <c r="BS638" i="3"/>
  <c r="CK256" i="3"/>
  <c r="CM719" i="3"/>
  <c r="CT719" i="3" s="1"/>
  <c r="AR237" i="3"/>
  <c r="AR612" i="3"/>
  <c r="AS676" i="3"/>
  <c r="BJ638" i="3"/>
  <c r="BB701" i="3"/>
  <c r="BJ701" i="3" s="1"/>
  <c r="CB256" i="3"/>
  <c r="CB707" i="3"/>
  <c r="CK440" i="3"/>
  <c r="CK340" i="3"/>
  <c r="CB319" i="3"/>
  <c r="CB343" i="3"/>
  <c r="BS677" i="3"/>
  <c r="BJ52" i="3"/>
  <c r="BJ612" i="3"/>
  <c r="CL644" i="3"/>
  <c r="CT644" i="3" s="1"/>
  <c r="CL645" i="3"/>
  <c r="CT645" i="3" s="1"/>
  <c r="CK677" i="3"/>
  <c r="CK559" i="3"/>
  <c r="CK402" i="3"/>
  <c r="CE715" i="3"/>
  <c r="CK223" i="3"/>
  <c r="CK343" i="3"/>
  <c r="CB402" i="3"/>
  <c r="BV715" i="3"/>
  <c r="BU249" i="3"/>
  <c r="CB249" i="3" s="1"/>
  <c r="BY704" i="3"/>
  <c r="CB704" i="3" s="1"/>
  <c r="BV489" i="3"/>
  <c r="CB489" i="3" s="1"/>
  <c r="BS650" i="3"/>
  <c r="BS220" i="3"/>
  <c r="BL420" i="3"/>
  <c r="BS420" i="3" s="1"/>
  <c r="BM444" i="3"/>
  <c r="BS444" i="3" s="1"/>
  <c r="BS343" i="3"/>
  <c r="BC249" i="3"/>
  <c r="BJ249" i="3" s="1"/>
  <c r="BG704" i="3"/>
  <c r="BJ704" i="3" s="1"/>
  <c r="BD489" i="3"/>
  <c r="BJ489" i="3" s="1"/>
  <c r="BJ559" i="3"/>
  <c r="BJ343" i="3"/>
  <c r="BJ223" i="3"/>
  <c r="BE716" i="3"/>
  <c r="BJ716" i="3" s="1"/>
  <c r="BE723" i="3"/>
  <c r="BJ723" i="3" s="1"/>
  <c r="BJ714" i="3"/>
  <c r="BC420" i="3"/>
  <c r="BJ420" i="3" s="1"/>
  <c r="BD444" i="3"/>
  <c r="BJ444" i="3" s="1"/>
  <c r="AV716" i="3"/>
  <c r="BA716" i="3" s="1"/>
  <c r="AV723" i="3"/>
  <c r="BA723" i="3" s="1"/>
  <c r="AU361" i="3"/>
  <c r="BA661" i="3"/>
  <c r="BA620" i="3"/>
  <c r="BA624" i="3"/>
  <c r="BA625" i="3"/>
  <c r="BA495" i="3"/>
  <c r="BA455" i="3"/>
  <c r="BA718" i="3"/>
  <c r="AJ699" i="3"/>
  <c r="AJ714" i="3"/>
  <c r="AJ717" i="3"/>
  <c r="AJ671" i="3"/>
  <c r="AJ689" i="3"/>
  <c r="P715" i="3"/>
  <c r="O710" i="3"/>
  <c r="Z674" i="3"/>
  <c r="N361" i="3"/>
  <c r="V361" i="3" s="1"/>
  <c r="Z68" i="3"/>
  <c r="DH68" i="3" s="1"/>
  <c r="S418" i="3"/>
  <c r="Z417" i="3"/>
  <c r="DH417" i="3" s="1"/>
  <c r="N676" i="3"/>
  <c r="V676" i="3" s="1"/>
  <c r="DD676" i="3" s="1"/>
  <c r="Z408" i="3"/>
  <c r="N637" i="3"/>
  <c r="V637" i="3" s="1"/>
  <c r="DD637" i="3" s="1"/>
  <c r="Z267" i="3"/>
  <c r="DH267" i="3" s="1"/>
  <c r="P713" i="3"/>
  <c r="Z450" i="3"/>
  <c r="O136" i="3"/>
  <c r="Z135" i="3"/>
  <c r="DH135" i="3" s="1"/>
  <c r="O456" i="3"/>
  <c r="Z39" i="3"/>
  <c r="DH39" i="3" s="1"/>
  <c r="N644" i="3"/>
  <c r="V644" i="3" s="1"/>
  <c r="DD644" i="3" s="1"/>
  <c r="N645" i="3"/>
  <c r="V645" i="3" s="1"/>
  <c r="DD645" i="3" s="1"/>
  <c r="O721" i="3"/>
  <c r="O335" i="3"/>
  <c r="N717" i="3"/>
  <c r="N671" i="3"/>
  <c r="V671" i="3" s="1"/>
  <c r="DD671" i="3" s="1"/>
  <c r="N699" i="3"/>
  <c r="N689" i="3"/>
  <c r="V689" i="3" s="1"/>
  <c r="DD689" i="3" s="1"/>
  <c r="N714" i="3"/>
  <c r="P714" i="3"/>
  <c r="P686" i="3"/>
  <c r="N299" i="3"/>
  <c r="V299" i="3" s="1"/>
  <c r="DD299" i="3" s="1"/>
  <c r="O699" i="3"/>
  <c r="N172" i="3"/>
  <c r="V172" i="3" s="1"/>
  <c r="DD172" i="3" s="1"/>
  <c r="N298" i="3"/>
  <c r="V298" i="3" s="1"/>
  <c r="DD298" i="3" s="1"/>
  <c r="DE449" i="3" l="1"/>
  <c r="DE351" i="3"/>
  <c r="DE477" i="3"/>
  <c r="DE635" i="3"/>
  <c r="DE100" i="3"/>
  <c r="DE332" i="3"/>
  <c r="DE551" i="3"/>
  <c r="DH401" i="3"/>
  <c r="DE211" i="3"/>
  <c r="DE442" i="3"/>
  <c r="DE383" i="3"/>
  <c r="DE531" i="3"/>
  <c r="DE88" i="3"/>
  <c r="DH455" i="3"/>
  <c r="DE649" i="3"/>
  <c r="DH382" i="3"/>
  <c r="DH77" i="3"/>
  <c r="DE512" i="3"/>
  <c r="DE269" i="3"/>
  <c r="DE695" i="3"/>
  <c r="DE183" i="3"/>
  <c r="DH439" i="3"/>
  <c r="DE680" i="3"/>
  <c r="DE107" i="3"/>
  <c r="DE718" i="3"/>
  <c r="DE364" i="3"/>
  <c r="DE495" i="3"/>
  <c r="DH141" i="3"/>
  <c r="DE217" i="3"/>
  <c r="DE182" i="3"/>
  <c r="DE666" i="3"/>
  <c r="DE122" i="3"/>
  <c r="DE598" i="3"/>
  <c r="DE706" i="3"/>
  <c r="DH35" i="3"/>
  <c r="DE469" i="3"/>
  <c r="DH358" i="3"/>
  <c r="DH668" i="3"/>
  <c r="DE510" i="3"/>
  <c r="DE48" i="3"/>
  <c r="DH646" i="3"/>
  <c r="Z85" i="3"/>
  <c r="DE85" i="3" s="1"/>
  <c r="DE585" i="3"/>
  <c r="DE392" i="3"/>
  <c r="DE595" i="3"/>
  <c r="DE517" i="3"/>
  <c r="DE164" i="3"/>
  <c r="DE691" i="3"/>
  <c r="DE590" i="3"/>
  <c r="DH127" i="3"/>
  <c r="DE46" i="3"/>
  <c r="DH356" i="3"/>
  <c r="DH515" i="3"/>
  <c r="DE622" i="3"/>
  <c r="DE314" i="3"/>
  <c r="DE435" i="3"/>
  <c r="DE232" i="3"/>
  <c r="DE621" i="3"/>
  <c r="DE623" i="3"/>
  <c r="DE407" i="3"/>
  <c r="DE173" i="3"/>
  <c r="DH355" i="3"/>
  <c r="DE638" i="3"/>
  <c r="DE308" i="3"/>
  <c r="DE487" i="3"/>
  <c r="DE330" i="3"/>
  <c r="DE586" i="3"/>
  <c r="DE661" i="3"/>
  <c r="DH597" i="3"/>
  <c r="DE278" i="3"/>
  <c r="DE75" i="3"/>
  <c r="DH683" i="3"/>
  <c r="DE633" i="3"/>
  <c r="DE200" i="3"/>
  <c r="DE309" i="3"/>
  <c r="DH581" i="3"/>
  <c r="DE239" i="3"/>
  <c r="DH248" i="3"/>
  <c r="DE625" i="3"/>
  <c r="DE670" i="3"/>
  <c r="DE83" i="3"/>
  <c r="DE568" i="3"/>
  <c r="Z509" i="3"/>
  <c r="DH509" i="3" s="1"/>
  <c r="DH41" i="3"/>
  <c r="DE281" i="3"/>
  <c r="DE445" i="3"/>
  <c r="DE305" i="3"/>
  <c r="DE620" i="3"/>
  <c r="DH678" i="3"/>
  <c r="DE181" i="3"/>
  <c r="DE588" i="3"/>
  <c r="DE195" i="3"/>
  <c r="DH170" i="3"/>
  <c r="DE168" i="3"/>
  <c r="DE571" i="3"/>
  <c r="V716" i="3"/>
  <c r="Z716" i="3" s="1"/>
  <c r="DH716" i="3" s="1"/>
  <c r="DE363" i="3"/>
  <c r="Z393" i="3"/>
  <c r="DE393" i="3" s="1"/>
  <c r="DE87" i="3"/>
  <c r="DE437" i="3"/>
  <c r="DE548" i="3"/>
  <c r="DH104" i="3"/>
  <c r="DE123" i="3"/>
  <c r="DE647" i="3"/>
  <c r="DH129" i="3"/>
  <c r="DE374" i="3"/>
  <c r="DE388" i="3"/>
  <c r="DE662" i="3"/>
  <c r="DE134" i="3"/>
  <c r="DE230" i="3"/>
  <c r="DE110" i="3"/>
  <c r="DE206" i="3"/>
  <c r="DH493" i="3"/>
  <c r="DE349" i="3"/>
  <c r="DE434" i="3"/>
  <c r="DE325" i="3"/>
  <c r="DE463" i="3"/>
  <c r="DE188" i="3"/>
  <c r="DE370" i="3"/>
  <c r="DE63" i="3"/>
  <c r="DE583" i="3"/>
  <c r="DE692" i="3"/>
  <c r="DH151" i="3"/>
  <c r="DE654" i="3"/>
  <c r="DH491" i="3"/>
  <c r="DE485" i="3"/>
  <c r="DE476" i="3"/>
  <c r="DE530" i="3"/>
  <c r="DE669" i="3"/>
  <c r="DH412" i="3"/>
  <c r="DE673" i="3"/>
  <c r="DE480" i="3"/>
  <c r="DE386" i="3"/>
  <c r="DE399" i="3"/>
  <c r="DH474" i="3"/>
  <c r="DH698" i="3"/>
  <c r="DH682" i="3"/>
  <c r="DE542" i="3"/>
  <c r="DH60" i="3"/>
  <c r="DH663" i="3"/>
  <c r="DH657" i="3"/>
  <c r="DE660" i="3"/>
  <c r="DE723" i="3"/>
  <c r="Z221" i="3"/>
  <c r="DE221" i="3" s="1"/>
  <c r="DE97" i="3"/>
  <c r="DE565" i="3"/>
  <c r="DH696" i="3"/>
  <c r="DH179" i="3"/>
  <c r="DE44" i="3"/>
  <c r="DE521" i="3"/>
  <c r="DH708" i="3"/>
  <c r="DH704" i="3"/>
  <c r="DE488" i="3"/>
  <c r="DE537" i="3"/>
  <c r="DE554" i="3"/>
  <c r="DE536" i="3"/>
  <c r="DE681" i="3"/>
  <c r="DE498" i="3"/>
  <c r="DH726" i="3"/>
  <c r="DE103" i="3"/>
  <c r="DE186" i="3"/>
  <c r="DE667" i="3"/>
  <c r="DE154" i="3"/>
  <c r="DE481" i="3"/>
  <c r="DE711" i="3"/>
  <c r="DH421" i="3"/>
  <c r="DE146" i="3"/>
  <c r="DH705" i="3"/>
  <c r="DE226" i="3"/>
  <c r="DE624" i="3"/>
  <c r="Z703" i="3"/>
  <c r="DD703" i="3"/>
  <c r="Z361" i="3"/>
  <c r="DH361" i="3" s="1"/>
  <c r="DD361" i="3"/>
  <c r="DE587" i="3"/>
  <c r="DH687" i="3"/>
  <c r="Z489" i="3"/>
  <c r="DH489" i="3" s="1"/>
  <c r="DD489" i="3"/>
  <c r="DE275" i="3"/>
  <c r="Z650" i="3"/>
  <c r="DE650" i="3" s="1"/>
  <c r="DD650" i="3"/>
  <c r="Z420" i="3"/>
  <c r="DH420" i="3" s="1"/>
  <c r="DD420" i="3"/>
  <c r="Z326" i="3"/>
  <c r="DH326" i="3" s="1"/>
  <c r="DD326" i="3"/>
  <c r="DE53" i="3"/>
  <c r="Z685" i="3"/>
  <c r="DD685" i="3"/>
  <c r="DH473" i="3"/>
  <c r="Z599" i="3"/>
  <c r="DH599" i="3" s="1"/>
  <c r="DD599" i="3"/>
  <c r="Z416" i="3"/>
  <c r="DD416" i="3"/>
  <c r="DE33" i="3"/>
  <c r="Z327" i="3"/>
  <c r="DH327" i="3" s="1"/>
  <c r="DD327" i="3"/>
  <c r="Z138" i="3"/>
  <c r="DH138" i="3" s="1"/>
  <c r="DD138" i="3"/>
  <c r="Z636" i="3"/>
  <c r="DH636" i="3" s="1"/>
  <c r="DD636" i="3"/>
  <c r="Z220" i="3"/>
  <c r="DH220" i="3" s="1"/>
  <c r="DD220" i="3"/>
  <c r="DH617" i="3"/>
  <c r="DE617" i="3"/>
  <c r="Z322" i="3"/>
  <c r="DH322" i="3" s="1"/>
  <c r="DD322" i="3"/>
  <c r="DE725" i="3"/>
  <c r="Z249" i="3"/>
  <c r="DE249" i="3" s="1"/>
  <c r="DD249" i="3"/>
  <c r="Z709" i="3"/>
  <c r="DH709" i="3" s="1"/>
  <c r="DD709" i="3"/>
  <c r="Z601" i="3"/>
  <c r="DH601" i="3" s="1"/>
  <c r="DD601" i="3"/>
  <c r="Z513" i="3"/>
  <c r="DH513" i="3" s="1"/>
  <c r="DD513" i="3"/>
  <c r="Z722" i="3"/>
  <c r="DD722" i="3"/>
  <c r="Z653" i="3"/>
  <c r="DE653" i="3" s="1"/>
  <c r="DD653" i="3"/>
  <c r="Z444" i="3"/>
  <c r="DE444" i="3" s="1"/>
  <c r="DD444" i="3"/>
  <c r="DE348" i="3"/>
  <c r="Z720" i="3"/>
  <c r="DE720" i="3" s="1"/>
  <c r="DD720" i="3"/>
  <c r="DE484" i="3"/>
  <c r="DE377" i="3"/>
  <c r="DE116" i="3"/>
  <c r="DE21" i="3"/>
  <c r="Z270" i="3"/>
  <c r="DH270" i="3" s="1"/>
  <c r="DD270" i="3"/>
  <c r="Z84" i="3"/>
  <c r="DH84" i="3" s="1"/>
  <c r="Z453" i="3"/>
  <c r="DH453" i="3" s="1"/>
  <c r="DD453" i="3"/>
  <c r="Z231" i="3"/>
  <c r="DH231" i="3" s="1"/>
  <c r="DD231" i="3"/>
  <c r="DE381" i="3"/>
  <c r="DH609" i="3"/>
  <c r="Z98" i="3"/>
  <c r="DH98" i="3" s="1"/>
  <c r="DD98" i="3"/>
  <c r="DE693" i="3"/>
  <c r="Z479" i="3"/>
  <c r="DH479" i="3" s="1"/>
  <c r="DD479" i="3"/>
  <c r="DE651" i="3"/>
  <c r="DH69" i="3"/>
  <c r="Z56" i="3"/>
  <c r="DD56" i="3"/>
  <c r="DH8" i="3"/>
  <c r="DH11" i="3"/>
  <c r="DE688" i="3"/>
  <c r="Z101" i="3"/>
  <c r="DE101" i="3" s="1"/>
  <c r="V558" i="3"/>
  <c r="Z405" i="3"/>
  <c r="DH405" i="3" s="1"/>
  <c r="V559" i="3"/>
  <c r="V575" i="3"/>
  <c r="Z466" i="3"/>
  <c r="DE466" i="3" s="1"/>
  <c r="Z223" i="3"/>
  <c r="DH223" i="3" s="1"/>
  <c r="V176" i="3"/>
  <c r="Z697" i="3"/>
  <c r="DE697" i="3" s="1"/>
  <c r="Z468" i="3"/>
  <c r="DE468" i="3" s="1"/>
  <c r="Z222" i="3"/>
  <c r="DH222" i="3" s="1"/>
  <c r="Z465" i="3"/>
  <c r="DE465" i="3" s="1"/>
  <c r="Z612" i="3"/>
  <c r="DH612" i="3" s="1"/>
  <c r="Z464" i="3"/>
  <c r="DH464" i="3" s="1"/>
  <c r="Z258" i="3"/>
  <c r="DH258" i="3" s="1"/>
  <c r="V700" i="3"/>
  <c r="Z443" i="3"/>
  <c r="DE443" i="3" s="1"/>
  <c r="Z76" i="3"/>
  <c r="DH76" i="3" s="1"/>
  <c r="V677" i="3"/>
  <c r="Z642" i="3"/>
  <c r="DE642" i="3" s="1"/>
  <c r="Z237" i="3"/>
  <c r="DH237" i="3" s="1"/>
  <c r="V343" i="3"/>
  <c r="BS715" i="3"/>
  <c r="DE171" i="3"/>
  <c r="N694" i="3"/>
  <c r="V694" i="3" s="1"/>
  <c r="DD694" i="3" s="1"/>
  <c r="O715" i="3"/>
  <c r="DE499" i="3"/>
  <c r="DE378" i="3"/>
  <c r="V717" i="3"/>
  <c r="DH45" i="3"/>
  <c r="DE235" i="3"/>
  <c r="DE219" i="3"/>
  <c r="DE99" i="3"/>
  <c r="DE508" i="3"/>
  <c r="O719" i="3"/>
  <c r="DE55" i="3"/>
  <c r="DE40" i="3"/>
  <c r="DE54" i="3"/>
  <c r="DE145" i="3"/>
  <c r="DE320" i="3"/>
  <c r="DH446" i="3"/>
  <c r="DE614" i="3"/>
  <c r="DE205" i="3"/>
  <c r="DE339" i="3"/>
  <c r="DE397" i="3"/>
  <c r="DH52" i="3"/>
  <c r="DE225" i="3"/>
  <c r="DE319" i="3"/>
  <c r="DE124" i="3"/>
  <c r="DE329" i="3"/>
  <c r="DE11" i="3"/>
  <c r="DE507" i="3"/>
  <c r="DE396" i="3"/>
  <c r="Z637" i="3"/>
  <c r="DE637" i="3" s="1"/>
  <c r="Z676" i="3"/>
  <c r="DH676" i="3" s="1"/>
  <c r="V456" i="3"/>
  <c r="V418" i="3"/>
  <c r="Z671" i="3"/>
  <c r="DH671" i="3" s="1"/>
  <c r="V136" i="3"/>
  <c r="Z172" i="3"/>
  <c r="DH172" i="3" s="1"/>
  <c r="V713" i="3"/>
  <c r="Z298" i="3"/>
  <c r="DH298" i="3" s="1"/>
  <c r="Z299" i="3"/>
  <c r="DH299" i="3" s="1"/>
  <c r="V710" i="3"/>
  <c r="V335" i="3"/>
  <c r="V686" i="3"/>
  <c r="V721" i="3"/>
  <c r="DE450" i="3"/>
  <c r="DH450" i="3"/>
  <c r="DE674" i="3"/>
  <c r="DH674" i="3"/>
  <c r="DE408" i="3"/>
  <c r="DH408" i="3"/>
  <c r="AA675" i="3"/>
  <c r="AI675" i="3" s="1"/>
  <c r="DE267" i="3"/>
  <c r="DE417" i="3"/>
  <c r="DE135" i="3"/>
  <c r="DE68" i="3"/>
  <c r="DE39" i="3"/>
  <c r="CU731" i="3"/>
  <c r="BK701" i="3"/>
  <c r="BS701" i="3" s="1"/>
  <c r="CC701" i="3"/>
  <c r="CK701" i="3" s="1"/>
  <c r="BT701" i="3"/>
  <c r="CB701" i="3" s="1"/>
  <c r="AR715" i="3"/>
  <c r="AR361" i="3"/>
  <c r="BT644" i="3"/>
  <c r="CB644" i="3" s="1"/>
  <c r="CK715" i="3"/>
  <c r="CB715" i="3"/>
  <c r="BJ715" i="3"/>
  <c r="AK719" i="3"/>
  <c r="AR719" i="3" s="1"/>
  <c r="BT645" i="3"/>
  <c r="CB645" i="3" s="1"/>
  <c r="BT702" i="3" s="1"/>
  <c r="CB702" i="3" s="1"/>
  <c r="CC645" i="3"/>
  <c r="CK645" i="3" s="1"/>
  <c r="CC702" i="3" s="1"/>
  <c r="CK702" i="3" s="1"/>
  <c r="CC644" i="3"/>
  <c r="CK644" i="3" s="1"/>
  <c r="CC675" i="3" s="1"/>
  <c r="CK675" i="3" s="1"/>
  <c r="AR559" i="3"/>
  <c r="AR689" i="3"/>
  <c r="AR330" i="3"/>
  <c r="BS653" i="3"/>
  <c r="AR717" i="3"/>
  <c r="BL719" i="3"/>
  <c r="BS719" i="3" s="1"/>
  <c r="AR614" i="3"/>
  <c r="AR714" i="3"/>
  <c r="AR699" i="3"/>
  <c r="CL702" i="3"/>
  <c r="CT702" i="3" s="1"/>
  <c r="BS223" i="3"/>
  <c r="AX700" i="3"/>
  <c r="BA700" i="3" s="1"/>
  <c r="CL675" i="3"/>
  <c r="CT675" i="3" s="1"/>
  <c r="AT343" i="3"/>
  <c r="BK644" i="3"/>
  <c r="BS644" i="3" s="1"/>
  <c r="BJ653" i="3"/>
  <c r="BK645" i="3"/>
  <c r="BS645" i="3" s="1"/>
  <c r="BJ614" i="3"/>
  <c r="CB668" i="3"/>
  <c r="BS614" i="3"/>
  <c r="BB645" i="3"/>
  <c r="BJ645" i="3" s="1"/>
  <c r="AR671" i="3"/>
  <c r="BC719" i="3"/>
  <c r="BJ719" i="3" s="1"/>
  <c r="BJ668" i="3"/>
  <c r="BB644" i="3"/>
  <c r="BJ644" i="3" s="1"/>
  <c r="CB653" i="3"/>
  <c r="AR319" i="3"/>
  <c r="AR320" i="3"/>
  <c r="AJ645" i="3"/>
  <c r="AJ644" i="3"/>
  <c r="CD420" i="3"/>
  <c r="CK420" i="3" s="1"/>
  <c r="CE444" i="3"/>
  <c r="CK444" i="3" s="1"/>
  <c r="BU420" i="3"/>
  <c r="CB420" i="3" s="1"/>
  <c r="BV444" i="3"/>
  <c r="CB444" i="3" s="1"/>
  <c r="N675" i="3"/>
  <c r="V675" i="3" s="1"/>
  <c r="DD675" i="3" s="1"/>
  <c r="Z644" i="3"/>
  <c r="N702" i="3"/>
  <c r="V702" i="3" s="1"/>
  <c r="DD702" i="3" s="1"/>
  <c r="Z645" i="3"/>
  <c r="N701" i="3"/>
  <c r="V701" i="3" s="1"/>
  <c r="DD701" i="3" s="1"/>
  <c r="Z689" i="3"/>
  <c r="V714" i="3"/>
  <c r="V699" i="3"/>
  <c r="DH85" i="3" l="1"/>
  <c r="DE322" i="3"/>
  <c r="DE509" i="3"/>
  <c r="DE220" i="3"/>
  <c r="DH249" i="3"/>
  <c r="DE601" i="3"/>
  <c r="DD716" i="3"/>
  <c r="DH393" i="3"/>
  <c r="DH221" i="3"/>
  <c r="DH650" i="3"/>
  <c r="DH720" i="3"/>
  <c r="DE453" i="3"/>
  <c r="DE716" i="3"/>
  <c r="DE489" i="3"/>
  <c r="DE636" i="3"/>
  <c r="DH444" i="3"/>
  <c r="DE138" i="3"/>
  <c r="DE709" i="3"/>
  <c r="DE270" i="3"/>
  <c r="DE361" i="3"/>
  <c r="DE84" i="3"/>
  <c r="DE327" i="3"/>
  <c r="DE231" i="3"/>
  <c r="DE599" i="3"/>
  <c r="DE98" i="3"/>
  <c r="DE513" i="3"/>
  <c r="DE479" i="3"/>
  <c r="DE326" i="3"/>
  <c r="DH653" i="3"/>
  <c r="DE420" i="3"/>
  <c r="Z713" i="3"/>
  <c r="DH713" i="3" s="1"/>
  <c r="DD713" i="3"/>
  <c r="Z343" i="3"/>
  <c r="DH343" i="3" s="1"/>
  <c r="DD343" i="3"/>
  <c r="Z136" i="3"/>
  <c r="DH136" i="3" s="1"/>
  <c r="DD136" i="3"/>
  <c r="DH722" i="3"/>
  <c r="DE722" i="3"/>
  <c r="Z699" i="3"/>
  <c r="DH699" i="3" s="1"/>
  <c r="DD699" i="3"/>
  <c r="Z714" i="3"/>
  <c r="DH714" i="3" s="1"/>
  <c r="DD714" i="3"/>
  <c r="Z176" i="3"/>
  <c r="DE176" i="3" s="1"/>
  <c r="DD176" i="3"/>
  <c r="DH416" i="3"/>
  <c r="DE416" i="3"/>
  <c r="Z677" i="3"/>
  <c r="DH677" i="3" s="1"/>
  <c r="DD677" i="3"/>
  <c r="Z721" i="3"/>
  <c r="DH721" i="3" s="1"/>
  <c r="DD721" i="3"/>
  <c r="Z456" i="3"/>
  <c r="DH456" i="3" s="1"/>
  <c r="DD456" i="3"/>
  <c r="DE56" i="3"/>
  <c r="DH56" i="3"/>
  <c r="DE685" i="3"/>
  <c r="DH685" i="3"/>
  <c r="Z686" i="3"/>
  <c r="DH686" i="3" s="1"/>
  <c r="DD686" i="3"/>
  <c r="Z717" i="3"/>
  <c r="DE717" i="3" s="1"/>
  <c r="DD717" i="3"/>
  <c r="Z575" i="3"/>
  <c r="DE575" i="3" s="1"/>
  <c r="DD575" i="3"/>
  <c r="Z335" i="3"/>
  <c r="DH335" i="3" s="1"/>
  <c r="DD335" i="3"/>
  <c r="Z700" i="3"/>
  <c r="DH700" i="3" s="1"/>
  <c r="DD700" i="3"/>
  <c r="Z559" i="3"/>
  <c r="DD559" i="3"/>
  <c r="Z418" i="3"/>
  <c r="DH418" i="3" s="1"/>
  <c r="DD418" i="3"/>
  <c r="Z710" i="3"/>
  <c r="DH710" i="3" s="1"/>
  <c r="DD710" i="3"/>
  <c r="Z558" i="3"/>
  <c r="DE558" i="3" s="1"/>
  <c r="DD558" i="3"/>
  <c r="DH703" i="3"/>
  <c r="DE703" i="3"/>
  <c r="DE258" i="3"/>
  <c r="DH466" i="3"/>
  <c r="DH101" i="3"/>
  <c r="DE76" i="3"/>
  <c r="DH465" i="3"/>
  <c r="DH443" i="3"/>
  <c r="DH468" i="3"/>
  <c r="DE405" i="3"/>
  <c r="DH697" i="3"/>
  <c r="DH642" i="3"/>
  <c r="Z694" i="3"/>
  <c r="DE694" i="3" s="1"/>
  <c r="DE223" i="3"/>
  <c r="DE237" i="3"/>
  <c r="DE222" i="3"/>
  <c r="V715" i="3"/>
  <c r="DE612" i="3"/>
  <c r="DE464" i="3"/>
  <c r="V719" i="3"/>
  <c r="V731" i="3"/>
  <c r="DH637" i="3"/>
  <c r="DE671" i="3"/>
  <c r="DE676" i="3"/>
  <c r="DE299" i="3"/>
  <c r="Z701" i="3"/>
  <c r="DH701" i="3" s="1"/>
  <c r="Z702" i="3"/>
  <c r="DE702" i="3" s="1"/>
  <c r="DE172" i="3"/>
  <c r="DE298" i="3"/>
  <c r="Z675" i="3"/>
  <c r="DE675" i="3" s="1"/>
  <c r="DE689" i="3"/>
  <c r="DH689" i="3"/>
  <c r="DE645" i="3"/>
  <c r="DH645" i="3"/>
  <c r="DE644" i="3"/>
  <c r="DH644" i="3"/>
  <c r="DB731" i="3"/>
  <c r="BT675" i="3"/>
  <c r="CB675" i="3" s="1"/>
  <c r="AJ701" i="3"/>
  <c r="AR701" i="3" s="1"/>
  <c r="BK702" i="3"/>
  <c r="BS702" i="3" s="1"/>
  <c r="CD719" i="3"/>
  <c r="CK719" i="3" s="1"/>
  <c r="AR644" i="3"/>
  <c r="AR645" i="3"/>
  <c r="BK675" i="3"/>
  <c r="BS675" i="3" s="1"/>
  <c r="CY731" i="3" s="1"/>
  <c r="BB702" i="3"/>
  <c r="BJ702" i="3" s="1"/>
  <c r="BB675" i="3"/>
  <c r="BJ675" i="3" s="1"/>
  <c r="CX731" i="3" s="1"/>
  <c r="BU719" i="3"/>
  <c r="CB719" i="3" s="1"/>
  <c r="DE721" i="3" l="1"/>
  <c r="DE699" i="3"/>
  <c r="DE714" i="3"/>
  <c r="DE456" i="3"/>
  <c r="DE559" i="3"/>
  <c r="DE335" i="3"/>
  <c r="DE713" i="3"/>
  <c r="DE700" i="3"/>
  <c r="DH575" i="3"/>
  <c r="DH717" i="3"/>
  <c r="DE136" i="3"/>
  <c r="DE418" i="3"/>
  <c r="DH176" i="3"/>
  <c r="DE343" i="3"/>
  <c r="DE710" i="3"/>
  <c r="Z715" i="3"/>
  <c r="DE715" i="3" s="1"/>
  <c r="DD715" i="3"/>
  <c r="DE686" i="3"/>
  <c r="DH558" i="3"/>
  <c r="DE677" i="3"/>
  <c r="Z719" i="3"/>
  <c r="DH719" i="3" s="1"/>
  <c r="DD719" i="3"/>
  <c r="DH694" i="3"/>
  <c r="DE701" i="3"/>
  <c r="DH675" i="3"/>
  <c r="DH702" i="3"/>
  <c r="CZ731" i="3"/>
  <c r="DA731" i="3"/>
  <c r="AJ702" i="3"/>
  <c r="AR702" i="3" s="1"/>
  <c r="AJ675" i="3"/>
  <c r="AR675" i="3" s="1"/>
  <c r="X737" i="3"/>
  <c r="X734" i="3"/>
  <c r="BA256" i="3"/>
  <c r="BA713" i="3"/>
  <c r="BA402" i="3"/>
  <c r="BA405" i="3"/>
  <c r="BA607" i="3"/>
  <c r="BA496" i="3"/>
  <c r="BA85" i="3"/>
  <c r="BA5" i="3"/>
  <c r="BA11" i="3"/>
  <c r="BA9" i="3"/>
  <c r="BA6" i="3"/>
  <c r="BA12" i="3"/>
  <c r="BA583" i="3"/>
  <c r="BA343" i="3"/>
  <c r="BA575" i="3"/>
  <c r="BA39" i="3"/>
  <c r="BA597" i="3"/>
  <c r="BA480" i="3"/>
  <c r="BA211" i="3"/>
  <c r="BA393" i="3"/>
  <c r="BA554" i="3"/>
  <c r="BA612" i="3"/>
  <c r="BA170" i="3"/>
  <c r="BA465" i="3"/>
  <c r="BA636" i="3"/>
  <c r="BA145" i="3"/>
  <c r="BA223" i="3"/>
  <c r="BA355" i="3"/>
  <c r="BA517" i="3"/>
  <c r="BA416" i="3"/>
  <c r="BA188" i="3"/>
  <c r="BA261" i="3"/>
  <c r="BA93" i="3"/>
  <c r="BA656" i="3"/>
  <c r="BA101" i="3"/>
  <c r="BA176" i="3"/>
  <c r="BA473" i="3"/>
  <c r="BA264" i="3"/>
  <c r="BA598" i="3"/>
  <c r="BA425" i="3"/>
  <c r="BA340" i="3"/>
  <c r="BA440" i="3"/>
  <c r="BA263" i="3"/>
  <c r="BA56" i="3"/>
  <c r="BA235" i="3"/>
  <c r="BA395" i="3"/>
  <c r="BA38" i="3"/>
  <c r="BA291" i="3"/>
  <c r="BA466" i="3"/>
  <c r="BA258" i="3"/>
  <c r="BA638" i="3"/>
  <c r="BA687" i="3"/>
  <c r="BA351" i="3"/>
  <c r="BA317" i="3"/>
  <c r="BA222" i="3"/>
  <c r="BA695" i="3"/>
  <c r="BA622" i="3"/>
  <c r="BA332" i="3"/>
  <c r="BA76" i="3"/>
  <c r="BA594" i="3"/>
  <c r="BA571" i="3"/>
  <c r="BA669" i="3"/>
  <c r="BA265" i="3"/>
  <c r="BA698" i="3"/>
  <c r="BA169" i="3"/>
  <c r="BA676" i="3"/>
  <c r="BA129" i="3"/>
  <c r="BA663" i="3"/>
  <c r="BA678" i="3"/>
  <c r="BA600" i="3"/>
  <c r="BA595" i="3"/>
  <c r="BA689" i="3"/>
  <c r="BA596" i="3"/>
  <c r="BA593" i="3"/>
  <c r="BA418" i="3"/>
  <c r="BA531" i="3"/>
  <c r="BA509" i="3"/>
  <c r="BA200" i="3"/>
  <c r="BA221" i="3"/>
  <c r="BA467" i="3"/>
  <c r="BA696" i="3"/>
  <c r="BA586" i="3"/>
  <c r="BA717" i="3"/>
  <c r="BA464" i="3"/>
  <c r="BA468" i="3"/>
  <c r="BA510" i="3"/>
  <c r="BA60" i="3"/>
  <c r="BA711" i="3"/>
  <c r="BA680" i="3"/>
  <c r="BA68" i="3"/>
  <c r="BA481" i="3"/>
  <c r="BA385" i="3"/>
  <c r="BA542" i="3"/>
  <c r="BA30" i="3"/>
  <c r="BA668" i="3"/>
  <c r="BA278" i="3"/>
  <c r="BA168" i="3"/>
  <c r="BA146" i="3"/>
  <c r="BA557" i="3"/>
  <c r="BA267" i="3"/>
  <c r="BA237" i="3"/>
  <c r="BA653" i="3"/>
  <c r="BA568" i="3"/>
  <c r="BA116" i="3"/>
  <c r="BA123" i="3"/>
  <c r="BA230" i="3"/>
  <c r="BA683" i="3"/>
  <c r="BA672" i="3"/>
  <c r="BA52" i="3"/>
  <c r="BA650" i="3"/>
  <c r="BA136" i="3"/>
  <c r="BA298" i="3"/>
  <c r="BA558" i="3"/>
  <c r="BA530" i="3"/>
  <c r="BA484" i="3"/>
  <c r="BA623" i="3"/>
  <c r="BA660" i="3"/>
  <c r="BA412" i="3"/>
  <c r="BA268" i="3"/>
  <c r="BA195" i="3"/>
  <c r="BA260" i="3"/>
  <c r="BA262" i="3"/>
  <c r="BA91" i="3"/>
  <c r="BA92" i="3"/>
  <c r="BA66" i="3"/>
  <c r="BA67" i="3"/>
  <c r="DH715" i="3" l="1"/>
  <c r="DE719" i="3"/>
  <c r="DE1" i="3" s="1"/>
  <c r="CV731" i="3"/>
  <c r="AT8" i="3"/>
  <c r="BA8" i="3" s="1"/>
  <c r="AS637" i="3"/>
  <c r="BA637" i="3" s="1"/>
  <c r="BA667" i="3"/>
  <c r="BA725" i="3"/>
  <c r="AU715" i="3"/>
  <c r="AS701" i="3"/>
  <c r="BA701" i="3" s="1"/>
  <c r="AW703" i="3"/>
  <c r="BA703" i="3" s="1"/>
  <c r="AT709" i="3"/>
  <c r="BA709" i="3" s="1"/>
  <c r="AS361" i="3"/>
  <c r="BA361" i="3" s="1"/>
  <c r="AS172" i="3"/>
  <c r="BA172" i="3" s="1"/>
  <c r="AU686" i="3"/>
  <c r="BA686" i="3" s="1"/>
  <c r="AT721" i="3"/>
  <c r="BA721" i="3" s="1"/>
  <c r="AT335" i="3"/>
  <c r="BA335" i="3" s="1"/>
  <c r="AT456" i="3"/>
  <c r="BA456" i="3" s="1"/>
  <c r="AU714" i="3"/>
  <c r="BA714" i="3" s="1"/>
  <c r="AS644" i="3"/>
  <c r="BA644" i="3" s="1"/>
  <c r="AS645" i="3"/>
  <c r="BA645" i="3" s="1"/>
  <c r="AS694" i="3"/>
  <c r="BA694" i="3" s="1"/>
  <c r="AT715" i="3"/>
  <c r="AT420" i="3"/>
  <c r="BA420" i="3" s="1"/>
  <c r="AU444" i="3"/>
  <c r="BA444" i="3" s="1"/>
  <c r="AS657" i="3"/>
  <c r="BA657" i="3" s="1"/>
  <c r="AS705" i="3"/>
  <c r="BA705" i="3" s="1"/>
  <c r="AS124" i="3"/>
  <c r="BA124" i="3" s="1"/>
  <c r="AS319" i="3"/>
  <c r="BA319" i="3" s="1"/>
  <c r="AS397" i="3"/>
  <c r="BA397" i="3" s="1"/>
  <c r="AS614" i="3"/>
  <c r="BA614" i="3" s="1"/>
  <c r="AT220" i="3"/>
  <c r="BA220" i="3" s="1"/>
  <c r="AT479" i="3"/>
  <c r="BA479" i="3" s="1"/>
  <c r="AU100" i="3"/>
  <c r="BA100" i="3" s="1"/>
  <c r="AV322" i="3"/>
  <c r="BA322" i="3" s="1"/>
  <c r="AV599" i="3"/>
  <c r="BA599" i="3" s="1"/>
  <c r="AS309" i="3"/>
  <c r="BA309" i="3" s="1"/>
  <c r="AS330" i="3"/>
  <c r="BA330" i="3" s="1"/>
  <c r="AS396" i="3"/>
  <c r="BA396" i="3" s="1"/>
  <c r="AS559" i="3"/>
  <c r="BA559" i="3" s="1"/>
  <c r="AT138" i="3"/>
  <c r="BA138" i="3" s="1"/>
  <c r="AT327" i="3"/>
  <c r="BA327" i="3" s="1"/>
  <c r="AU270" i="3"/>
  <c r="BA270" i="3" s="1"/>
  <c r="AU601" i="3"/>
  <c r="BA601" i="3" s="1"/>
  <c r="AV231" i="3"/>
  <c r="BA231" i="3" s="1"/>
  <c r="AS320" i="3"/>
  <c r="BA320" i="3" s="1"/>
  <c r="AS329" i="3"/>
  <c r="BA329" i="3" s="1"/>
  <c r="AS507" i="3"/>
  <c r="BA507" i="3" s="1"/>
  <c r="AT98" i="3"/>
  <c r="BA98" i="3" s="1"/>
  <c r="AT326" i="3"/>
  <c r="BA326" i="3" s="1"/>
  <c r="AU453" i="3"/>
  <c r="BA453" i="3" s="1"/>
  <c r="CW731" i="3" l="1"/>
  <c r="AS675" i="3"/>
  <c r="BA675" i="3" s="1"/>
  <c r="AT719" i="3"/>
  <c r="BA719" i="3" s="1"/>
  <c r="BA715" i="3"/>
  <c r="AS702" i="3"/>
  <c r="BA702" i="3" s="1"/>
  <c r="BA710" i="3" l="1"/>
</calcChain>
</file>

<file path=xl/sharedStrings.xml><?xml version="1.0" encoding="utf-8"?>
<sst xmlns="http://schemas.openxmlformats.org/spreadsheetml/2006/main" count="13096" uniqueCount="3503">
  <si>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</si>
  <si>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</si>
  <si>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</si>
  <si>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</si>
  <si>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</si>
  <si>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</si>
  <si>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</si>
  <si>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</si>
  <si>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</si>
  <si>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</si>
  <si>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</si>
  <si>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</si>
  <si>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</si>
  <si>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</si>
  <si>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</si>
  <si>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</si>
  <si>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</si>
  <si>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</si>
  <si>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</si>
  <si>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</si>
  <si>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</si>
  <si>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</si>
  <si>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</si>
  <si>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</si>
  <si>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</si>
  <si>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</si>
  <si>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</si>
  <si>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</si>
  <si>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</si>
  <si>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</si>
  <si>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</si>
  <si>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</si>
  <si>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</si>
  <si>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</si>
  <si>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</si>
  <si>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</si>
  <si>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</si>
  <si>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</si>
  <si>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</si>
  <si>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</si>
  <si>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</si>
  <si>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</si>
  <si>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</si>
  <si>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</si>
  <si>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</si>
  <si>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</si>
  <si>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</si>
  <si>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</si>
  <si>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</si>
  <si>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</si>
  <si>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</si>
  <si>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</si>
  <si>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</si>
  <si>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</si>
  <si>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</si>
  <si>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</si>
  <si>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</si>
  <si>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</si>
  <si>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</si>
  <si>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</si>
  <si>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</si>
  <si>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</si>
  <si>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</si>
  <si>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</si>
  <si>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</si>
  <si>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</si>
  <si>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</si>
  <si>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</si>
  <si>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</si>
  <si>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</si>
  <si>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</si>
  <si>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</si>
  <si>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</si>
  <si>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</si>
  <si>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</si>
  <si>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</si>
  <si>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</si>
  <si>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</si>
  <si>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</si>
  <si>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</si>
  <si>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</si>
  <si>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</si>
  <si>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</si>
  <si>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</si>
  <si>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</si>
  <si>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</si>
  <si>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</si>
  <si>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</si>
  <si>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</si>
  <si>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</si>
  <si>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</si>
  <si>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</si>
  <si>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</si>
  <si>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</si>
  <si>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</si>
  <si>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</si>
  <si>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</si>
  <si>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</si>
  <si>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</si>
  <si>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</si>
  <si>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</si>
  <si>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</si>
  <si>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</si>
  <si>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</si>
  <si>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</si>
  <si>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</si>
  <si>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</si>
  <si>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</si>
  <si>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</si>
  <si>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</si>
  <si>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</si>
  <si>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</si>
  <si>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</si>
  <si>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</si>
  <si>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</si>
  <si>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</si>
  <si>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</si>
  <si>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</si>
  <si>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</si>
  <si>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</si>
  <si>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</si>
  <si>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</si>
  <si>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</si>
  <si>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</si>
  <si>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</si>
  <si>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</si>
  <si>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</si>
  <si>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</si>
  <si>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</si>
  <si>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</si>
  <si>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</si>
  <si>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</si>
  <si>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</si>
  <si>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</si>
  <si>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</si>
  <si>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</si>
  <si>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</si>
  <si>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</si>
  <si>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</si>
  <si>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</si>
  <si>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</si>
  <si>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</si>
  <si>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</si>
  <si>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</si>
  <si>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</si>
  <si>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</si>
  <si>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</si>
  <si>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</si>
  <si>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</si>
  <si>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</si>
  <si>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</si>
  <si>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</si>
  <si>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</si>
  <si>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</si>
  <si>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</si>
  <si>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</si>
  <si>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</si>
  <si>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</si>
  <si>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</si>
  <si>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</si>
  <si>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</si>
  <si>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</si>
  <si>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</si>
  <si>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</si>
  <si>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</si>
  <si>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</si>
  <si>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</si>
  <si>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</si>
  <si>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</si>
  <si>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</si>
  <si>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</si>
  <si>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</si>
  <si>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</si>
  <si>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</si>
  <si>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</si>
  <si>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</si>
  <si>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</si>
  <si>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</si>
  <si>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</si>
  <si>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</si>
  <si>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</si>
  <si>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</si>
  <si>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</si>
  <si>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</si>
  <si>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</si>
  <si>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</si>
  <si>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</si>
  <si>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</si>
  <si>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</si>
  <si>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</si>
  <si>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</si>
  <si>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</si>
  <si>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</si>
  <si>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</si>
  <si>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</si>
  <si>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</si>
  <si>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</si>
  <si>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</si>
  <si>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</si>
  <si>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</si>
  <si>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</si>
  <si>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</si>
  <si>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</si>
  <si>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</si>
  <si>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</si>
  <si>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</si>
  <si>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</si>
  <si>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</si>
  <si>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</si>
  <si>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</si>
  <si>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</si>
  <si>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</si>
  <si>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</si>
  <si>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</si>
  <si>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</si>
  <si>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</si>
  <si>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</si>
  <si>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</si>
  <si>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</si>
  <si>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</si>
  <si>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</si>
  <si>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</si>
  <si>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</si>
  <si>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</si>
  <si>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</si>
  <si>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</si>
  <si>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</si>
  <si>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</si>
  <si>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</si>
  <si>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</si>
  <si>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</si>
  <si>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</si>
  <si>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</si>
  <si>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</si>
  <si>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</si>
  <si>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</si>
  <si>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</si>
  <si>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</si>
  <si>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</si>
  <si>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</si>
  <si>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</si>
  <si>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</si>
  <si>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</si>
  <si>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</si>
  <si>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</si>
  <si>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</si>
  <si>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</si>
  <si>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</si>
  <si>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</si>
  <si>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</si>
  <si>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</si>
  <si>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</si>
  <si>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</si>
  <si>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</si>
  <si>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</si>
  <si>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</si>
  <si>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</si>
  <si>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</si>
  <si>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</si>
  <si>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</si>
  <si>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</si>
  <si>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</si>
  <si>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</si>
  <si>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</si>
  <si>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</si>
  <si>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</si>
  <si>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</si>
  <si>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</si>
  <si>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</si>
  <si>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</si>
  <si>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</si>
  <si>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</si>
  <si>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</si>
  <si>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</si>
  <si>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</si>
  <si>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</si>
  <si>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</si>
  <si>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</si>
  <si>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</si>
  <si>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</si>
  <si>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</si>
  <si>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</si>
  <si>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</si>
  <si>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</si>
  <si>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</si>
  <si>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</si>
  <si>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</si>
  <si>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</si>
  <si>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</si>
  <si>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</si>
  <si>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</si>
  <si>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</si>
  <si>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</si>
  <si>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</si>
  <si>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</si>
  <si>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</si>
  <si>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</si>
  <si>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</si>
  <si>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</si>
  <si>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</si>
  <si>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</si>
  <si>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</si>
  <si>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</si>
  <si>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</si>
  <si>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</si>
  <si>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</si>
  <si>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</si>
  <si>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</si>
  <si>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</si>
  <si>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</si>
  <si>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</si>
  <si>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</si>
  <si>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</si>
  <si>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</si>
  <si>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</si>
  <si>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</si>
  <si>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</si>
  <si>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</si>
  <si>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</si>
  <si>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</si>
  <si>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</si>
  <si>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</si>
  <si>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</si>
  <si>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</si>
  <si>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</si>
  <si>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</si>
  <si>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</si>
  <si>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</si>
  <si>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</si>
  <si>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</si>
  <si>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</si>
  <si>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</si>
  <si>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</si>
  <si>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</si>
  <si>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</si>
  <si>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</si>
  <si>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</si>
  <si>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</si>
  <si>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</si>
  <si>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</si>
  <si>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</si>
  <si>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</si>
  <si>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</si>
  <si>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</si>
  <si>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</si>
  <si>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</si>
  <si>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</si>
  <si>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</si>
  <si>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</si>
  <si>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</si>
  <si>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</si>
  <si>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</si>
  <si>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</si>
  <si>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</si>
  <si>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</si>
  <si>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</si>
  <si>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</si>
  <si>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</si>
  <si>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</si>
  <si>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</si>
  <si>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</si>
  <si>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</si>
  <si>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</si>
  <si>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</si>
  <si>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</si>
  <si>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</si>
  <si>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</si>
  <si>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</si>
  <si>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</si>
  <si>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</si>
  <si>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</si>
  <si>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</si>
  <si>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</si>
  <si>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</si>
  <si>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</si>
  <si>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</si>
  <si>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</si>
  <si>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</si>
  <si>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</si>
  <si>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</si>
  <si>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</si>
  <si>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</si>
  <si>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</si>
  <si>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</si>
  <si>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</si>
  <si>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</si>
  <si>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</si>
  <si>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</si>
  <si>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</si>
  <si>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</si>
  <si>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</si>
  <si>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</si>
  <si>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</si>
  <si>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</si>
  <si>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</si>
  <si>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</si>
  <si>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</si>
  <si>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</si>
  <si>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</si>
  <si>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</si>
  <si>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</si>
  <si>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</si>
  <si>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</si>
  <si>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</si>
  <si>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</si>
  <si>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</si>
  <si>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</si>
  <si>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</si>
  <si>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</si>
  <si>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</si>
  <si>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</si>
  <si>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</si>
  <si>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</si>
  <si>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</si>
  <si>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</si>
  <si>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</si>
  <si>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</si>
  <si>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</si>
  <si>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</si>
  <si>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</si>
  <si>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</si>
  <si>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</si>
  <si>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</si>
  <si>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</si>
  <si>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</si>
  <si>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</si>
  <si>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</si>
  <si>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</si>
  <si>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</si>
  <si>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</si>
  <si>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</si>
  <si>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</si>
  <si>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</si>
  <si>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</si>
  <si>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</si>
  <si>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</si>
  <si>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</si>
  <si>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</si>
  <si>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</si>
  <si>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</si>
  <si>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</si>
  <si>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</si>
  <si>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</si>
  <si>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</si>
  <si>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</si>
  <si>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</si>
  <si>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</si>
  <si>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</si>
  <si>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</si>
  <si>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</si>
  <si>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</si>
  <si>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</si>
  <si>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</si>
  <si>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</si>
  <si>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</si>
  <si>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</si>
  <si>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</si>
  <si>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</si>
  <si>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</si>
  <si>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</si>
  <si>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</si>
  <si>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</si>
  <si>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</si>
  <si>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</si>
  <si>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</si>
  <si>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</si>
  <si>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</si>
  <si>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</si>
  <si>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</si>
  <si>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</si>
  <si>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</si>
  <si>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</si>
  <si>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</si>
  <si>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</si>
  <si>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</si>
  <si>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</si>
  <si>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</si>
  <si>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</si>
  <si>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</si>
  <si>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</si>
  <si>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</si>
  <si>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</si>
  <si>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</si>
  <si>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</si>
  <si>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</si>
  <si>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</si>
  <si>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</si>
  <si>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</si>
  <si>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</si>
  <si>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</si>
  <si>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</si>
  <si>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</si>
  <si>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</si>
  <si>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</si>
  <si>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</si>
  <si>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</si>
  <si>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</si>
  <si>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</si>
  <si>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</si>
  <si>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</si>
  <si>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</si>
  <si>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</si>
  <si>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</si>
  <si>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</si>
  <si>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</si>
  <si>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</si>
  <si>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</si>
  <si>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</si>
  <si>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</si>
  <si>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</si>
  <si>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</si>
  <si>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</si>
  <si>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</si>
  <si>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</si>
  <si>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</si>
  <si>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</si>
  <si>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</si>
  <si>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</si>
  <si>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</si>
  <si>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</si>
  <si>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</si>
  <si>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</si>
  <si>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</si>
  <si>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</si>
  <si>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</si>
  <si>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</si>
  <si>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</si>
  <si>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</si>
  <si>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</si>
  <si>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</si>
  <si>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</si>
  <si>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</si>
  <si>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</si>
  <si>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</si>
  <si>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</si>
  <si>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</si>
  <si>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</si>
  <si>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</si>
  <si>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</si>
  <si>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</si>
  <si>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</si>
  <si>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</si>
  <si>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</si>
  <si>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</si>
  <si>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</si>
  <si>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</si>
  <si>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</si>
  <si>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</si>
  <si>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</si>
  <si>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</si>
  <si>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</si>
  <si>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</si>
  <si>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</si>
  <si>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</si>
  <si>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</si>
  <si>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</si>
  <si>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</si>
  <si>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</si>
  <si>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</si>
  <si>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</si>
  <si>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</si>
  <si>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</si>
  <si>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</si>
  <si>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</si>
  <si>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</si>
  <si>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</si>
  <si>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</si>
  <si>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</si>
  <si>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</si>
  <si>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</si>
  <si>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</si>
  <si>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</si>
  <si>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</si>
  <si>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</si>
  <si>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</si>
  <si>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</si>
  <si>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</si>
  <si>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</si>
  <si>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</si>
  <si>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</si>
  <si>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</si>
  <si>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</si>
  <si>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</si>
  <si>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</si>
  <si>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</si>
  <si>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</si>
  <si>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</si>
  <si>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</si>
  <si>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</si>
  <si>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</si>
  <si>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</si>
  <si>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</si>
  <si>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</si>
  <si>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</si>
  <si>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</si>
  <si>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</si>
  <si>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</si>
  <si>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</si>
  <si>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</si>
  <si>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</si>
  <si>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</si>
  <si>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</si>
  <si>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</si>
  <si>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</si>
  <si>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</si>
  <si>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</si>
  <si>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</si>
  <si>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</si>
  <si>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</si>
  <si>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</si>
  <si>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</si>
  <si>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</si>
  <si>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</si>
  <si>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</si>
  <si>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</si>
  <si>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</si>
  <si>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</si>
  <si>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</si>
  <si>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</si>
  <si>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</si>
  <si>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</si>
  <si>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</si>
  <si>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</si>
  <si>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</si>
  <si>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</si>
  <si>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</si>
  <si>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</si>
  <si>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</si>
  <si>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</si>
  <si>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</si>
  <si>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</si>
  <si>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</si>
  <si>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</si>
  <si>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</si>
  <si>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</si>
  <si>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</si>
  <si>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</si>
  <si>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</si>
  <si>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</si>
  <si>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</si>
  <si>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</si>
  <si>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</si>
  <si>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</si>
  <si>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</si>
  <si>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</si>
  <si>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</si>
  <si>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</si>
  <si>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</si>
  <si>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</si>
  <si>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</si>
  <si>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</si>
  <si>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</si>
  <si>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</si>
  <si>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</si>
  <si>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</si>
  <si>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</si>
  <si>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</si>
  <si>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</si>
  <si>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</si>
  <si>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</si>
  <si>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</si>
  <si>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</si>
  <si>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</si>
  <si>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</si>
  <si>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</si>
  <si>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</si>
  <si>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</si>
  <si>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</si>
  <si>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</si>
  <si>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</si>
  <si>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</si>
  <si>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</si>
  <si>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</si>
  <si>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</si>
  <si>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</si>
  <si>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</si>
  <si>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</si>
  <si>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</si>
  <si>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</si>
  <si>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</si>
  <si>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</si>
  <si>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</si>
  <si>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</si>
  <si>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</si>
  <si>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</si>
  <si>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</si>
  <si>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</si>
  <si>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</si>
  <si>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</si>
  <si>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</si>
  <si>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</si>
  <si>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</si>
  <si>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</si>
  <si>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</si>
  <si>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</si>
  <si>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</si>
  <si>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</si>
  <si>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</si>
  <si>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</si>
  <si>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</si>
  <si>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</si>
  <si>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</si>
  <si>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</si>
  <si>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</si>
  <si>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</si>
  <si>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</si>
  <si>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</si>
  <si>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</si>
  <si>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</si>
  <si>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</si>
  <si>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</si>
  <si>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</si>
  <si>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</si>
  <si>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</si>
  <si>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</si>
  <si>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</si>
  <si>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</si>
  <si>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</si>
  <si>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</si>
  <si>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</si>
  <si>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</si>
  <si>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</si>
  <si>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</si>
  <si>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</si>
  <si>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</si>
  <si>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</si>
  <si>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</si>
  <si>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</si>
  <si>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</si>
  <si>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</si>
  <si>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</si>
  <si>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</si>
  <si>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</si>
  <si>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</si>
  <si>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</si>
  <si>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</si>
  <si>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</si>
  <si>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</si>
  <si>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</si>
  <si>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</si>
  <si>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</si>
  <si>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</si>
  <si>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</si>
  <si>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</si>
  <si>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</si>
  <si>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</si>
  <si>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</si>
  <si>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</si>
  <si>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</si>
  <si>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</si>
  <si>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</si>
  <si>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</si>
  <si>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</si>
  <si>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</si>
  <si>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</si>
  <si>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</si>
  <si>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</si>
  <si>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</si>
  <si>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</si>
  <si>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</si>
  <si>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</si>
  <si>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</si>
  <si>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</si>
  <si>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</si>
  <si>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</si>
  <si>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</si>
  <si>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</si>
  <si>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</si>
  <si>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</si>
  <si>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</si>
  <si>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</si>
  <si>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</si>
  <si>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</si>
  <si>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</si>
  <si>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</si>
  <si>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</si>
  <si>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</si>
  <si>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</si>
  <si>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</si>
  <si>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</si>
  <si>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</si>
  <si>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</si>
  <si>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</si>
  <si>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</si>
  <si>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</si>
  <si>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</si>
  <si>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</si>
  <si>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</si>
  <si>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</si>
  <si>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</si>
  <si>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</si>
  <si>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</si>
  <si>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</si>
  <si>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</si>
  <si>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</si>
  <si>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</si>
  <si>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</si>
  <si>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</si>
  <si>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</si>
  <si>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</si>
  <si>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</si>
  <si>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</si>
  <si>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</si>
  <si>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</si>
  <si>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</si>
  <si>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</si>
  <si>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</si>
  <si>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</si>
  <si>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</si>
  <si>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</si>
  <si>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</si>
  <si>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</si>
  <si>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</si>
  <si>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</si>
  <si>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</si>
  <si>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</si>
  <si>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</si>
  <si>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</si>
  <si>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</si>
  <si>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</si>
  <si>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</si>
  <si>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</si>
  <si>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</si>
  <si>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</si>
  <si>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</si>
  <si>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</si>
  <si>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</si>
  <si>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</si>
  <si>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</si>
  <si>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</si>
  <si>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</si>
  <si>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</si>
  <si>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</si>
  <si>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</si>
  <si>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</si>
  <si>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</si>
  <si>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</si>
  <si>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</si>
  <si>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</si>
  <si>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</si>
  <si>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</si>
  <si>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</si>
  <si>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</si>
  <si>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</si>
  <si>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</si>
  <si>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</si>
  <si>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</si>
  <si>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</si>
  <si>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</si>
  <si>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</si>
  <si>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</si>
  <si>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</si>
  <si>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</si>
  <si>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</si>
  <si>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</si>
  <si>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</si>
  <si>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</si>
  <si>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</si>
  <si>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</si>
  <si>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</si>
  <si>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</si>
  <si>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</si>
  <si>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</si>
  <si>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</si>
  <si>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</si>
  <si>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</si>
  <si>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</si>
  <si>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</si>
  <si>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</si>
  <si>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</si>
  <si>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</si>
  <si>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</si>
  <si>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</si>
  <si>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</si>
  <si>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</si>
  <si>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</si>
  <si>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</si>
  <si>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</si>
  <si>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</si>
  <si>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</si>
  <si>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</si>
  <si>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</si>
  <si>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</si>
  <si>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</si>
  <si>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</si>
  <si>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</si>
  <si>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</si>
  <si>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</si>
  <si>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</si>
  <si>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</si>
  <si>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</si>
  <si>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</si>
  <si>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</si>
  <si>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</si>
  <si>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</si>
  <si>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</si>
  <si>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</si>
  <si>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</si>
  <si>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</si>
  <si>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</si>
  <si>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</si>
  <si>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</si>
  <si>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</si>
  <si>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</si>
  <si>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</si>
  <si>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</si>
  <si>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</si>
  <si>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</si>
  <si>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</si>
  <si>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</si>
  <si>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</si>
  <si>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</si>
  <si>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</si>
  <si>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</si>
  <si>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</si>
  <si>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</si>
  <si>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</si>
  <si>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</si>
  <si>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</si>
  <si>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</si>
  <si>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</si>
  <si>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</si>
  <si>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</si>
  <si>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</si>
  <si>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</si>
  <si>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</si>
  <si>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</si>
  <si>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</si>
  <si>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</si>
  <si>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</si>
  <si>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</si>
  <si>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</si>
  <si>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</si>
  <si>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</si>
  <si>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</si>
  <si>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</si>
  <si>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</si>
  <si>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</si>
  <si>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</si>
  <si>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</si>
  <si>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</si>
  <si>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</si>
  <si>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</si>
  <si>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</si>
  <si>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</si>
  <si>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</si>
  <si>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</si>
  <si>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</si>
  <si>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</si>
  <si>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</si>
  <si>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</si>
  <si>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</si>
  <si>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</si>
  <si>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</si>
  <si>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</si>
  <si>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</si>
  <si>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</si>
  <si>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</si>
  <si>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</si>
  <si>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</si>
  <si>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</si>
  <si>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</si>
  <si>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</si>
  <si>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</si>
  <si>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</si>
  <si>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</si>
  <si>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</si>
  <si>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</si>
  <si>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</si>
  <si>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</si>
  <si>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</si>
  <si>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</si>
  <si>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</si>
  <si>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</si>
  <si>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</si>
  <si>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</si>
  <si>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</si>
  <si>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</si>
  <si>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</si>
  <si>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</si>
  <si>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</si>
  <si>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</si>
  <si>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</si>
  <si>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</si>
  <si>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</si>
  <si>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</si>
  <si>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</si>
  <si>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</si>
  <si>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</si>
  <si>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</si>
  <si>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</si>
  <si>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</si>
  <si>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</si>
  <si>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</si>
  <si>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</si>
  <si>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</si>
  <si>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</si>
  <si>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</si>
  <si>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</si>
  <si>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</si>
  <si>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</si>
  <si>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</si>
  <si>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</si>
  <si>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</si>
  <si>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</si>
  <si>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</si>
  <si>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</si>
  <si>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</si>
  <si>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</si>
  <si>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</si>
  <si>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</si>
  <si>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</si>
  <si>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</si>
  <si>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</si>
  <si>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</si>
  <si>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</si>
  <si>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</si>
  <si>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</si>
  <si>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</si>
  <si>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</si>
  <si>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</si>
  <si>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</si>
  <si>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</si>
  <si>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</si>
  <si>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</si>
  <si>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</si>
  <si>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</si>
  <si>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</si>
  <si>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</si>
  <si>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</si>
  <si>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</si>
  <si>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</si>
  <si>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</si>
  <si>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</si>
  <si>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</si>
  <si>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</si>
  <si>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</si>
  <si>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</si>
  <si>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</si>
  <si>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</si>
  <si>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</si>
  <si>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</si>
  <si>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</si>
  <si>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</si>
  <si>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</si>
  <si>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</si>
  <si>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</si>
  <si>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</si>
  <si>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</si>
  <si>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</si>
  <si>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</si>
  <si>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</si>
  <si>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</si>
  <si>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</si>
  <si>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</si>
  <si>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</si>
  <si>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</si>
  <si>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</si>
  <si>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</si>
  <si>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</si>
  <si>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</si>
  <si>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</si>
  <si>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</si>
  <si>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</si>
  <si>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</si>
  <si>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</si>
  <si>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</si>
  <si>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</si>
  <si>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</si>
  <si>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</si>
  <si>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</si>
  <si>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</si>
  <si>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</si>
  <si>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</si>
  <si>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</si>
  <si>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</si>
  <si>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</si>
  <si>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</si>
  <si>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</si>
  <si>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</si>
  <si>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</si>
  <si>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</si>
  <si>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</si>
  <si>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</si>
  <si>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</si>
  <si>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</si>
  <si>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</si>
  <si>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</si>
  <si>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</si>
  <si>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</si>
  <si>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</si>
  <si>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</si>
  <si>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</si>
  <si>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</si>
  <si>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</si>
  <si>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</si>
  <si>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</si>
  <si>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</si>
  <si>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</si>
  <si>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</si>
  <si>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</si>
  <si>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</si>
  <si>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</si>
  <si>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</si>
  <si>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</si>
  <si>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</si>
  <si>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</si>
  <si>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</si>
  <si>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</si>
  <si>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</si>
  <si>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</si>
  <si>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</si>
  <si>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</si>
  <si>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</si>
  <si>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</si>
  <si>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</si>
  <si>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</si>
  <si>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</si>
  <si>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</si>
  <si>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</si>
  <si>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</si>
  <si>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</si>
  <si>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</si>
  <si>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</si>
  <si>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</si>
  <si>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</si>
  <si>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</si>
  <si>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</si>
  <si>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</si>
  <si>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</si>
  <si>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</si>
  <si>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</si>
  <si>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</si>
  <si>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</si>
  <si>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</si>
  <si>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</si>
  <si>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</si>
  <si>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</si>
  <si>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</si>
  <si>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</si>
  <si>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</si>
  <si>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</si>
  <si>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</si>
  <si>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</si>
  <si>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</si>
  <si>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</si>
  <si>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</si>
  <si>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</si>
  <si>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</si>
  <si>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</si>
  <si>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</si>
  <si>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</si>
  <si>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</si>
  <si>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</si>
  <si>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</si>
  <si>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</si>
  <si>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</si>
  <si>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</si>
  <si>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</si>
  <si>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</si>
  <si>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</si>
  <si>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</si>
  <si>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</si>
  <si>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</si>
  <si>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</si>
  <si>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</si>
  <si>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</si>
  <si>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</si>
  <si>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</si>
  <si>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</si>
  <si>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</si>
  <si>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</si>
  <si>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</si>
  <si>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</si>
  <si>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</si>
  <si>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</si>
  <si>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</si>
  <si>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</si>
  <si>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</si>
  <si>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</si>
  <si>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</si>
  <si>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</si>
  <si>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</si>
  <si>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</si>
  <si>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</si>
  <si>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</si>
  <si>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</si>
  <si>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</si>
  <si>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</si>
  <si>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</si>
  <si>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</si>
  <si>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</si>
  <si>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</si>
  <si>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</si>
  <si>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</si>
  <si>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</si>
  <si>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</si>
  <si>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</si>
  <si>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</si>
  <si>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</si>
  <si>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</si>
  <si>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</si>
  <si>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</si>
  <si>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</si>
  <si>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</si>
  <si>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</si>
  <si>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</si>
  <si>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</si>
  <si>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</si>
  <si>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</si>
  <si>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</si>
  <si>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</si>
  <si>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</si>
  <si>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</si>
  <si>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</si>
  <si>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</si>
  <si>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</si>
  <si>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</si>
  <si>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</si>
  <si>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</si>
  <si>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</si>
  <si>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</si>
  <si>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</si>
  <si>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</si>
  <si>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</si>
  <si>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</si>
  <si>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</si>
  <si>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</si>
  <si>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</si>
  <si>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</si>
  <si>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</si>
  <si>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</si>
  <si>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</si>
  <si>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</si>
  <si>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</si>
  <si>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</si>
  <si>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</si>
  <si>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</si>
  <si>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</si>
  <si>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</si>
  <si>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</si>
  <si>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</si>
  <si>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</si>
  <si>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</si>
  <si>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</si>
  <si>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</si>
  <si>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</si>
  <si>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</si>
  <si>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</si>
  <si>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</si>
  <si>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</si>
  <si>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</si>
  <si>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</si>
  <si>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</si>
  <si>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</si>
  <si>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</si>
  <si>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</si>
  <si>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</si>
  <si>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</si>
  <si>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</si>
  <si>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</si>
  <si>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</si>
  <si>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</si>
  <si>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</si>
  <si>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</si>
  <si>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</si>
  <si>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</si>
  <si>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</si>
  <si>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</si>
  <si>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</si>
  <si>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</si>
  <si>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</si>
  <si>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</si>
  <si>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</si>
  <si>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</si>
  <si>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</si>
  <si>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</si>
  <si>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</si>
  <si>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</si>
  <si>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</si>
  <si>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</si>
  <si>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</si>
  <si>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</si>
  <si>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</si>
  <si>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</si>
  <si>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</si>
  <si>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</si>
  <si>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</si>
  <si>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</si>
  <si>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</si>
  <si>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</si>
  <si>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</si>
  <si>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</si>
  <si>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</si>
  <si>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</si>
  <si>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</si>
  <si>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</si>
  <si>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</si>
  <si>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</si>
  <si>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</si>
  <si>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</si>
  <si>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</si>
  <si>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</si>
  <si>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</si>
  <si>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</si>
  <si>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</si>
  <si>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</si>
  <si>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</si>
  <si>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</si>
  <si>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</si>
  <si>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</si>
  <si>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</si>
  <si>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</si>
  <si>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</si>
  <si>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</si>
  <si>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</si>
  <si>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</si>
  <si>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</si>
  <si>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</si>
  <si>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</si>
  <si>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</si>
  <si>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</si>
  <si>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</si>
  <si>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</si>
  <si>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</si>
  <si>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</si>
  <si>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</si>
  <si>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</si>
  <si>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</si>
  <si>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</si>
  <si>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</si>
  <si>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</si>
  <si>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</si>
  <si>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</si>
  <si>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</si>
  <si>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</si>
  <si>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</si>
  <si>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</si>
  <si>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</si>
  <si>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</si>
  <si>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</si>
  <si>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</si>
  <si>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</si>
  <si>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</si>
  <si>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</si>
  <si>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</si>
  <si>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</si>
  <si>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</si>
  <si>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</si>
  <si>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</si>
  <si>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</si>
  <si>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</si>
  <si>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</si>
  <si>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</si>
  <si>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</si>
  <si>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</si>
  <si>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</si>
  <si>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</si>
  <si>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</si>
  <si>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</si>
  <si>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</si>
  <si>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</si>
  <si>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</si>
  <si>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</si>
  <si>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</si>
  <si>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</si>
  <si>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</si>
  <si>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</si>
  <si>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</si>
  <si>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</si>
  <si>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</si>
  <si>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</si>
  <si>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</si>
  <si>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</si>
  <si>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</si>
  <si>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</si>
  <si>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</si>
  <si>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</si>
  <si>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</si>
  <si>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</si>
  <si>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</si>
  <si>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</si>
  <si>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</si>
  <si>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</si>
  <si>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</si>
  <si>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</si>
  <si>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</si>
  <si>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</si>
  <si>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</si>
  <si>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</si>
  <si>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</si>
  <si>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</si>
  <si>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</si>
  <si>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</si>
  <si>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</si>
  <si>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</si>
  <si>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</si>
  <si>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</si>
  <si>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</si>
  <si>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</si>
  <si>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</si>
  <si>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</si>
  <si>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</si>
  <si>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</si>
  <si>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</si>
  <si>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</si>
  <si>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</si>
  <si>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</si>
  <si>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</si>
  <si>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</si>
  <si>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</si>
  <si>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</si>
  <si>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</si>
  <si>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</si>
  <si>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</si>
  <si>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</si>
  <si>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</si>
  <si>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</si>
  <si>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</si>
  <si>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</si>
  <si>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</si>
  <si>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</si>
  <si>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</si>
  <si>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</si>
  <si>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</si>
  <si>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</si>
  <si>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</si>
  <si>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</si>
  <si>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</si>
  <si>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</si>
  <si>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</si>
  <si>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</si>
  <si>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</si>
  <si>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</si>
  <si>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</si>
  <si>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</si>
  <si>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</si>
  <si>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</si>
  <si>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</si>
  <si>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</si>
  <si>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</si>
  <si>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</si>
  <si>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</si>
  <si>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</si>
  <si>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</si>
  <si>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</si>
  <si>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</si>
  <si>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</si>
  <si>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</si>
  <si>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</si>
  <si>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</si>
  <si>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</si>
  <si>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</si>
  <si>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</si>
  <si>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</si>
  <si>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</si>
  <si>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</si>
  <si>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</si>
  <si>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</si>
  <si>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</si>
  <si>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</si>
  <si>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</si>
  <si>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</si>
  <si>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</si>
  <si>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</si>
  <si>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</si>
  <si>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</si>
  <si>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</si>
  <si>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</si>
  <si>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</si>
  <si>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</si>
  <si>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</si>
  <si>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</si>
  <si>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</si>
  <si>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</si>
  <si>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</si>
  <si>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</si>
  <si>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</si>
  <si>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</si>
  <si>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</si>
  <si>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</si>
  <si>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</si>
  <si>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</si>
  <si>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</si>
  <si>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</si>
  <si>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</si>
  <si>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</si>
  <si>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</si>
  <si>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</si>
  <si>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</si>
  <si>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</si>
  <si>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</si>
  <si>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</si>
  <si>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</si>
  <si>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</si>
  <si>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</si>
  <si>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</si>
  <si>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</si>
  <si>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</si>
  <si>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</si>
  <si>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</si>
  <si>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</si>
  <si>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</si>
  <si>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</si>
  <si>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</si>
  <si>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</si>
  <si>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</si>
  <si>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</si>
  <si>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</si>
  <si>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</si>
  <si>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</si>
  <si>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</si>
  <si>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</si>
  <si>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</si>
  <si>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</si>
  <si>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</si>
  <si>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</si>
  <si>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</si>
  <si>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</si>
  <si>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</si>
  <si>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</si>
  <si>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</si>
  <si>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</si>
  <si>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</si>
  <si>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</si>
  <si>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</si>
  <si>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</si>
  <si>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</si>
  <si>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</si>
  <si>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</si>
  <si>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</si>
  <si>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</si>
  <si>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</si>
  <si>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</si>
  <si>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</si>
  <si>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</si>
  <si>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</si>
  <si>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</si>
  <si>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</si>
  <si>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</si>
  <si>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</si>
  <si>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</si>
  <si>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</si>
  <si>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</si>
  <si>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</si>
  <si>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</si>
  <si>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</si>
  <si>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</si>
  <si>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</si>
  <si>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</si>
  <si>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</si>
  <si>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</si>
  <si>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</si>
  <si>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</si>
  <si>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</si>
  <si>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</si>
  <si>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</si>
  <si>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</si>
  <si>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</si>
  <si>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</si>
  <si>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</si>
  <si>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</si>
  <si>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</si>
  <si>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</si>
  <si>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</si>
  <si>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</si>
  <si>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</si>
  <si>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</si>
  <si>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</si>
  <si>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</si>
  <si>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</si>
  <si>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</si>
  <si>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</si>
  <si>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</si>
  <si>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</si>
  <si>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</si>
  <si>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</si>
  <si>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</si>
  <si>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</si>
  <si>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</si>
  <si>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</si>
  <si>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</si>
  <si>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</si>
  <si>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</si>
  <si>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</si>
  <si>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</si>
  <si>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</si>
  <si>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</si>
  <si>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</si>
  <si>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</si>
  <si>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</si>
  <si>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</si>
  <si>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</si>
  <si>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</si>
  <si>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</si>
  <si>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</si>
  <si>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</si>
  <si>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</si>
  <si>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</si>
  <si>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</si>
  <si>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</si>
  <si>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</si>
  <si>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</si>
  <si>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</si>
  <si>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</si>
  <si>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</si>
  <si>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</si>
  <si>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</si>
  <si>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</si>
  <si>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</si>
  <si>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</si>
  <si>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</si>
  <si>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</si>
  <si>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</si>
  <si>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</si>
  <si>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</si>
  <si>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</si>
  <si>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</si>
  <si>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</si>
  <si>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</si>
  <si>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</si>
  <si>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</si>
  <si>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</si>
  <si>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</si>
  <si>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</si>
  <si>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</si>
  <si>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</si>
  <si>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</si>
  <si>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</si>
  <si>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</si>
  <si>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</si>
  <si>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</si>
  <si>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</si>
  <si>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</si>
  <si>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</si>
  <si>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</si>
  <si>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</si>
  <si>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</si>
  <si>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</si>
  <si>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</si>
  <si>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</si>
  <si>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</si>
  <si>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</si>
  <si>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</si>
  <si>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</si>
  <si>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</si>
  <si>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</si>
  <si>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</si>
  <si>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</si>
  <si>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</si>
  <si>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</si>
  <si>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</si>
  <si>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</si>
  <si>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</si>
  <si>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</si>
  <si>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</si>
  <si>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</si>
  <si>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</si>
  <si>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</si>
  <si>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</si>
  <si>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</si>
  <si>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</si>
  <si>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</si>
  <si>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</si>
  <si>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</si>
  <si>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</si>
  <si>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</si>
  <si>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</si>
  <si>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</si>
  <si>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</si>
  <si>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</si>
  <si>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</si>
  <si>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</si>
  <si>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</si>
  <si>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</si>
  <si>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</si>
  <si>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</si>
  <si>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</si>
  <si>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</si>
  <si>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</si>
  <si>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</si>
  <si>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</si>
  <si>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</si>
  <si>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</si>
  <si>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</si>
  <si>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</si>
  <si>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</si>
  <si>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</si>
  <si>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</si>
  <si>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</si>
  <si>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</si>
  <si>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</si>
  <si>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</si>
  <si>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</si>
  <si>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</si>
  <si>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</si>
  <si>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</si>
  <si>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</si>
  <si>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</si>
  <si>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</si>
  <si>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</si>
  <si>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</si>
  <si>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</si>
  <si>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</si>
  <si>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</si>
  <si>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</si>
  <si>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</si>
  <si>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</si>
  <si>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</si>
  <si>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</si>
  <si>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</si>
  <si>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</si>
  <si>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</si>
  <si>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</si>
  <si>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</si>
  <si>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</si>
  <si>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</si>
  <si>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</si>
  <si>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</si>
  <si>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</si>
  <si>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</si>
  <si>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</si>
  <si>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</si>
  <si>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</si>
  <si>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</si>
  <si>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</si>
  <si>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</si>
  <si>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</si>
  <si>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</si>
  <si>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</si>
  <si>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</si>
  <si>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</si>
  <si>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</si>
  <si>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</si>
  <si>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</si>
  <si>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</si>
  <si>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</si>
  <si>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</si>
  <si>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</si>
  <si>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</si>
  <si>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</si>
  <si>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</si>
  <si>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</si>
  <si>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</si>
  <si>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</si>
  <si>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</si>
  <si>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</si>
  <si>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</si>
  <si>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</si>
  <si>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</si>
  <si>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</si>
  <si>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</si>
  <si>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</si>
  <si>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</si>
  <si>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</si>
  <si>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</si>
  <si>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</si>
  <si>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</si>
  <si>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</si>
  <si>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</si>
  <si>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</si>
  <si>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</si>
  <si>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</si>
  <si>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</si>
  <si>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</si>
  <si>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</si>
  <si>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</si>
  <si>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</si>
  <si>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</si>
  <si>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</si>
  <si>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</si>
  <si>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</si>
  <si>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</si>
  <si>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</si>
  <si>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</si>
  <si>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</si>
  <si>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</si>
  <si>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</si>
  <si>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</si>
  <si>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</si>
  <si>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</si>
  <si>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</si>
  <si>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</si>
  <si>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</si>
  <si>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</si>
  <si>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</si>
  <si>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</si>
  <si>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</si>
  <si>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</si>
  <si>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</si>
  <si>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</si>
  <si>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</si>
  <si>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</si>
  <si>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</si>
  <si>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</si>
  <si>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</si>
  <si>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</si>
  <si>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</si>
  <si>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</si>
  <si>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</si>
  <si>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</si>
  <si>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</si>
  <si>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</si>
  <si>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</si>
  <si>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</si>
  <si>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</si>
  <si>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</si>
  <si>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</si>
  <si>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</si>
  <si>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</si>
  <si>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</si>
  <si>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</si>
  <si>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</si>
  <si>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</si>
  <si>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</si>
  <si>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</si>
  <si>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</si>
  <si>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</si>
  <si>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</si>
  <si>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</si>
  <si>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</si>
  <si>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</si>
  <si>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</si>
  <si>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</si>
  <si>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</si>
  <si>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</si>
  <si>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</si>
  <si>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</si>
  <si>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</si>
  <si>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</si>
  <si>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</si>
  <si>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</si>
  <si>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</si>
  <si>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</si>
  <si>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</si>
  <si>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</si>
  <si>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</si>
  <si>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</si>
  <si>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</si>
  <si>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</si>
  <si>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</si>
  <si>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</si>
  <si>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</si>
  <si>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</si>
  <si>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</si>
  <si>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</si>
  <si>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</si>
  <si>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</si>
  <si>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</si>
  <si>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</si>
  <si>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</si>
  <si>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</si>
  <si>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</si>
  <si>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</si>
  <si>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</si>
  <si>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</si>
  <si>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</si>
  <si>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</si>
  <si>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</si>
  <si>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</si>
  <si>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</si>
  <si>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</si>
  <si>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</si>
  <si>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</si>
  <si>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</si>
  <si>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</si>
  <si>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</si>
  <si>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</si>
  <si>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</si>
  <si>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</si>
  <si>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</si>
  <si>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</si>
  <si>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</si>
  <si>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</si>
  <si>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</si>
  <si>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</si>
  <si>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</si>
  <si>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</si>
  <si>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</si>
  <si>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</si>
  <si>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</si>
  <si>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</si>
  <si>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</si>
  <si>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</si>
  <si>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</si>
  <si>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</si>
  <si>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</si>
  <si>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</si>
  <si>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</si>
  <si>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</si>
  <si>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</si>
  <si>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</si>
  <si>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</si>
  <si>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</si>
  <si>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</si>
  <si>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</si>
  <si>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</si>
  <si>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</si>
  <si>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</si>
  <si>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</si>
  <si>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</si>
  <si>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</si>
  <si>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</si>
  <si>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</si>
  <si>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</si>
  <si>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</si>
  <si>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</si>
  <si>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</si>
  <si>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</si>
  <si>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</si>
  <si>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</si>
  <si>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</si>
  <si>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</si>
  <si>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</si>
  <si>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</si>
  <si>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</si>
  <si>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</si>
  <si>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</si>
  <si>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</si>
  <si>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</si>
  <si>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</si>
  <si>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</si>
  <si>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</si>
  <si>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</si>
  <si>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</si>
  <si>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</si>
  <si>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</si>
  <si>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</si>
  <si>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</si>
  <si>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</si>
  <si>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</si>
  <si>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</si>
  <si>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</si>
  <si>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</si>
  <si>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</si>
  <si>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</si>
  <si>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</si>
  <si>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</si>
  <si>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</si>
  <si>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</si>
  <si>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</si>
  <si>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</si>
  <si>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</si>
  <si>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</si>
  <si>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</si>
  <si>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</si>
  <si>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</si>
  <si>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</si>
  <si>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</si>
  <si>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</si>
  <si>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</si>
  <si>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</si>
  <si>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</si>
  <si>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</si>
  <si>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</si>
  <si>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</si>
  <si>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</si>
  <si>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</si>
  <si>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</si>
  <si>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</si>
  <si>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</si>
  <si>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</si>
  <si>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</si>
  <si>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</si>
  <si>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</si>
  <si>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</si>
  <si>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</si>
  <si>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</si>
  <si>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</si>
  <si>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</si>
  <si>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</si>
  <si>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</si>
  <si>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</si>
  <si>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</si>
  <si>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</si>
  <si>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</si>
  <si>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</si>
  <si>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</si>
  <si>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</si>
  <si>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</si>
  <si>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</si>
  <si>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</si>
  <si>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</si>
  <si>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</si>
  <si>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</si>
  <si>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</si>
  <si>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</si>
  <si>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</si>
  <si>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</si>
  <si>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</si>
  <si>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</si>
  <si>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</si>
  <si>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</si>
  <si>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</si>
  <si>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</si>
  <si>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</si>
  <si>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</si>
  <si>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</si>
  <si>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</si>
  <si>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</si>
  <si>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</si>
  <si>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</si>
  <si>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</si>
  <si>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</si>
  <si>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</si>
  <si>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</si>
  <si>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</si>
  <si>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</si>
  <si>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</si>
  <si>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</si>
  <si>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</si>
  <si>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</si>
  <si>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</si>
  <si>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</si>
  <si>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</si>
  <si>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</si>
  <si>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</si>
  <si>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</si>
  <si>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</si>
  <si>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</si>
  <si>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</si>
  <si>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</si>
  <si>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</si>
  <si>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</si>
  <si>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</si>
  <si>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</si>
  <si>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</si>
  <si>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</si>
  <si>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</si>
  <si>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</si>
  <si>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</si>
  <si>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</si>
  <si>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</si>
  <si>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</si>
  <si>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</si>
  <si>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</si>
  <si>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</si>
  <si>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</si>
  <si>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</si>
  <si>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</si>
  <si>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</si>
  <si>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</si>
  <si>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</si>
  <si>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</si>
  <si>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</si>
  <si>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</si>
  <si>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</si>
  <si>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</si>
  <si>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</si>
  <si>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</si>
  <si>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</si>
  <si>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</si>
  <si>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</si>
  <si>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</si>
  <si>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</si>
  <si>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</si>
  <si>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</si>
  <si>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</si>
  <si>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</si>
  <si>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</si>
  <si>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</si>
  <si>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</si>
  <si>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</si>
  <si>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</si>
  <si>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</si>
  <si>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</si>
  <si>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</si>
  <si>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</si>
  <si>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</si>
  <si>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</si>
  <si>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</si>
  <si>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</si>
  <si>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</si>
  <si>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</si>
  <si>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</si>
  <si>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</si>
  <si>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</si>
  <si>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</si>
  <si>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</si>
  <si>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</si>
  <si>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</si>
  <si>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</si>
  <si>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</si>
  <si>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</si>
  <si>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</si>
  <si>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</si>
  <si>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</si>
  <si>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</si>
  <si>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</si>
  <si>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</si>
  <si>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</si>
  <si>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</si>
  <si>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</si>
  <si>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</si>
  <si>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</si>
  <si>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</si>
  <si>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</si>
  <si>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</si>
  <si>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</si>
  <si>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</si>
  <si>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</si>
  <si>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</si>
  <si>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</si>
  <si>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</si>
  <si>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</si>
  <si>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</si>
  <si>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</si>
  <si>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</si>
  <si>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</si>
  <si>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</si>
  <si>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</si>
  <si>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</si>
  <si>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</si>
  <si>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</si>
  <si>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</si>
  <si>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</si>
  <si>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</si>
  <si>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</si>
  <si>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</si>
  <si>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</si>
  <si>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</si>
  <si>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</si>
  <si>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</si>
  <si>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</si>
  <si>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</si>
  <si>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</si>
  <si>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</si>
  <si>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</si>
  <si>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</si>
  <si>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</si>
  <si>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</si>
  <si>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</si>
  <si>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</si>
  <si>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</si>
  <si>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</si>
  <si>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</si>
  <si>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</si>
  <si>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</si>
  <si>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</si>
  <si>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</si>
  <si>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</si>
  <si>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</si>
  <si>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</si>
  <si>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</si>
  <si>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</si>
  <si>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</si>
  <si>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</si>
  <si>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</si>
  <si>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</si>
  <si>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</si>
  <si>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</si>
  <si>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</si>
  <si>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</si>
  <si>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</si>
  <si>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</si>
  <si>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</si>
  <si>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</si>
  <si>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</si>
  <si>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</si>
  <si>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</si>
  <si>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</si>
  <si>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</si>
  <si>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</si>
  <si>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</si>
  <si>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</si>
  <si>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</si>
  <si>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</si>
  <si>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</si>
  <si>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</si>
  <si>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</si>
  <si>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</si>
  <si>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</si>
  <si>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</si>
  <si>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</si>
  <si>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</si>
  <si>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</si>
  <si>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</si>
  <si>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</si>
  <si>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</si>
  <si>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</si>
  <si>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</si>
  <si>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</si>
  <si>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</si>
  <si>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</si>
  <si>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</si>
  <si>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</si>
  <si>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</si>
  <si>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</si>
  <si>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</si>
  <si>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</si>
  <si>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</si>
  <si>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</si>
  <si>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</si>
  <si>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</si>
  <si>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</si>
  <si>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</si>
  <si>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</si>
  <si>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</si>
  <si>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</si>
  <si>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</si>
  <si>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</si>
  <si>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</si>
  <si>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</si>
  <si>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</si>
  <si>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</si>
  <si>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</si>
  <si>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</si>
  <si>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</si>
  <si>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</si>
  <si>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</si>
  <si>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</si>
  <si>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</si>
  <si>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</si>
  <si>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</si>
  <si>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</si>
  <si>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</si>
  <si>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</si>
  <si>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</si>
  <si>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</si>
  <si>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</si>
  <si>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</si>
  <si>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</si>
  <si>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</si>
  <si>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</si>
  <si>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</si>
  <si>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</si>
  <si>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</si>
  <si>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</si>
  <si>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</si>
  <si>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</si>
  <si>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</si>
  <si>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</si>
  <si>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</si>
  <si>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</si>
  <si>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</si>
  <si>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</si>
  <si>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</si>
  <si>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</si>
  <si>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</si>
  <si>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</si>
  <si>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</si>
  <si>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</si>
  <si>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</si>
  <si>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</si>
  <si>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</si>
  <si>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</si>
  <si>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</si>
  <si>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</si>
  <si>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</si>
  <si>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</si>
  <si>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</si>
  <si>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</si>
  <si>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</si>
  <si>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</si>
  <si>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</si>
  <si>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</si>
  <si>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</si>
  <si>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</si>
  <si>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</si>
  <si>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</si>
  <si>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</si>
  <si>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</si>
  <si>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</si>
  <si>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</si>
  <si>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</si>
  <si>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</si>
  <si>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</si>
  <si>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</si>
  <si>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</si>
  <si>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</si>
  <si>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</si>
  <si>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</si>
  <si>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</si>
  <si>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</si>
  <si>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</si>
  <si>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</si>
  <si>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</si>
  <si>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</si>
  <si>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</si>
  <si>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</si>
  <si>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</si>
  <si>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</si>
  <si>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</si>
  <si>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</si>
  <si>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</si>
  <si>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</si>
  <si>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</si>
  <si>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</si>
  <si>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</si>
  <si>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</si>
  <si>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</si>
  <si>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</si>
  <si>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</si>
  <si>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</si>
  <si>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</si>
  <si>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</si>
  <si>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</si>
  <si>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</si>
  <si>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</si>
  <si>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</si>
  <si>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</si>
  <si>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</si>
  <si>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</si>
  <si>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</si>
  <si>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</si>
  <si>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</si>
  <si>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</si>
  <si>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</si>
  <si>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</si>
  <si>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</si>
  <si>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</si>
  <si>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</si>
  <si>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</si>
  <si>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</si>
  <si>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</si>
  <si>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</si>
  <si>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</si>
  <si>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</si>
  <si>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</si>
  <si>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</si>
  <si>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</si>
  <si>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</si>
  <si>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</si>
  <si>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</si>
  <si>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</si>
  <si>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</si>
  <si>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</si>
  <si>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</si>
  <si>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</si>
  <si>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</si>
  <si>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</si>
  <si>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</si>
  <si>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</si>
  <si>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</si>
  <si>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</si>
  <si>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</si>
  <si>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</si>
  <si>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</si>
  <si>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</si>
  <si>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</si>
  <si>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</si>
  <si>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</si>
  <si>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</si>
  <si>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</si>
  <si>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</si>
  <si>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</si>
  <si>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</si>
  <si>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</si>
  <si>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</si>
  <si>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</si>
  <si>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</si>
  <si>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</si>
  <si>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</si>
  <si>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</si>
  <si>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</si>
  <si>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</si>
  <si>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</si>
  <si>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</si>
  <si>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</si>
  <si>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</si>
  <si>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</si>
  <si>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</si>
  <si>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</si>
  <si>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</si>
  <si>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</si>
  <si>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</si>
  <si>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</si>
  <si>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</si>
  <si>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</si>
  <si>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</si>
  <si>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</si>
  <si>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</si>
  <si>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</si>
  <si>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</si>
  <si>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</si>
  <si>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</si>
  <si>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</si>
  <si>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</si>
  <si>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</si>
  <si>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</si>
  <si>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</si>
  <si>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</si>
  <si>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</si>
  <si>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</si>
  <si>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</si>
  <si>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</si>
  <si>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</si>
  <si>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</si>
  <si>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</si>
  <si>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</si>
  <si>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</si>
  <si>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</si>
  <si>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</si>
  <si>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</si>
  <si>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</si>
  <si>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</si>
  <si>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</si>
  <si>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</si>
  <si>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</si>
  <si>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</si>
  <si>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</si>
  <si>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</si>
  <si>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</si>
  <si>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</si>
  <si>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</si>
  <si>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</si>
  <si>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</si>
  <si>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</si>
  <si>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</si>
  <si>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</si>
  <si>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</si>
  <si>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</si>
  <si>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</si>
  <si>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</si>
  <si>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</si>
  <si>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</si>
  <si>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</si>
  <si>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</si>
  <si>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</si>
  <si>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</si>
  <si>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</si>
  <si>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</si>
  <si>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</si>
  <si>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</si>
  <si>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</si>
  <si>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</si>
  <si>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</si>
  <si>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</si>
  <si>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</si>
  <si>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</si>
  <si>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</si>
  <si>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</si>
  <si>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</si>
  <si>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</si>
  <si>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</si>
  <si>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</si>
  <si>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</si>
  <si>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</si>
  <si>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</si>
  <si>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</si>
  <si>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</si>
  <si>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</si>
  <si>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</si>
  <si>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</si>
  <si>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</si>
  <si>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</si>
  <si>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</si>
  <si>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</si>
  <si>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</si>
  <si>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</si>
  <si>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</si>
  <si>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</si>
  <si>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</si>
  <si>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</si>
  <si>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</si>
  <si>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</si>
  <si>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</si>
  <si>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</si>
  <si>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</si>
  <si>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</si>
  <si>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</si>
  <si>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</si>
  <si>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</si>
  <si>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</si>
  <si>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</si>
  <si>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</si>
  <si>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</si>
  <si>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</si>
  <si>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</si>
  <si>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</si>
  <si>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</si>
  <si>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</si>
  <si>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</si>
  <si>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</si>
  <si>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</si>
  <si>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</si>
  <si>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</si>
  <si>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</si>
  <si>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</si>
  <si>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</si>
  <si>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</si>
  <si>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</si>
  <si>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</si>
  <si>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</si>
  <si>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</si>
  <si>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</si>
  <si>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</si>
  <si>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</si>
  <si>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</si>
  <si>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</si>
  <si>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</si>
  <si>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</si>
  <si>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</si>
  <si>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</si>
  <si>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</si>
  <si>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</si>
  <si>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</si>
  <si>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</si>
  <si>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</si>
  <si>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</si>
  <si>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</si>
  <si>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</si>
  <si>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</si>
  <si>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</si>
  <si>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</si>
  <si>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</si>
  <si>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</si>
  <si>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</si>
  <si>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</si>
  <si>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</si>
  <si>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</si>
  <si>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</si>
  <si>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</si>
  <si>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</si>
  <si>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</si>
  <si>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</si>
  <si>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</si>
  <si>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</si>
  <si>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</si>
  <si>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</si>
  <si>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</si>
  <si>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</si>
  <si>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</si>
  <si>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</si>
  <si>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</si>
  <si>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</si>
  <si>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</si>
  <si>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</si>
  <si>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</si>
  <si>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</si>
  <si>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</si>
  <si>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</si>
  <si>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</si>
  <si>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</si>
  <si>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</si>
  <si>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</si>
  <si>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</si>
  <si>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</si>
  <si>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</si>
  <si>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</si>
  <si>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</si>
  <si>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</si>
  <si>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</si>
  <si>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</si>
  <si>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</si>
  <si>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</si>
  <si>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</si>
  <si>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</si>
  <si>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</si>
  <si>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</si>
  <si>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</si>
  <si>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</si>
  <si>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</si>
  <si>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</si>
  <si>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</si>
  <si>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</si>
  <si>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</si>
  <si>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</si>
  <si>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</si>
  <si>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</si>
  <si>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</si>
  <si>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</si>
  <si>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</si>
  <si>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</si>
  <si>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</si>
  <si>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</si>
  <si>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</si>
  <si>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</si>
  <si>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</si>
  <si>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</si>
  <si>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</si>
  <si>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</si>
  <si>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</si>
  <si>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</si>
  <si>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</si>
  <si>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</si>
  <si>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</si>
  <si>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</si>
  <si>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</si>
  <si>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</si>
  <si>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</si>
  <si>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</si>
  <si>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</si>
  <si>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</si>
  <si>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</si>
  <si>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</si>
  <si>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</si>
  <si>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</si>
  <si>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</si>
  <si>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</si>
  <si>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</si>
  <si>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</si>
  <si>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</si>
  <si>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</si>
  <si>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</si>
  <si>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</si>
  <si>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</si>
  <si>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</si>
  <si>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</si>
  <si>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</si>
  <si>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</si>
  <si>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</si>
  <si>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</si>
  <si>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</si>
  <si>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</si>
  <si>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</si>
  <si>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</si>
  <si>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</si>
  <si>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</si>
  <si>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</si>
  <si>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</si>
  <si>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</si>
  <si>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</si>
  <si>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</si>
  <si>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</si>
  <si>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</si>
  <si>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</si>
  <si>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</si>
  <si>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</si>
  <si>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</si>
  <si>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</si>
  <si>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</si>
  <si>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</si>
  <si>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</si>
  <si>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</si>
  <si>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</si>
  <si>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</si>
  <si>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</si>
  <si>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</si>
  <si>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</si>
  <si>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</si>
  <si>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</si>
  <si>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</si>
  <si>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</si>
  <si>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</si>
  <si>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</si>
  <si>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</si>
  <si>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</si>
  <si>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</si>
  <si>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</si>
  <si>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</si>
  <si>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</si>
  <si>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</si>
  <si>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</si>
  <si>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</si>
  <si>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</si>
  <si>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</si>
  <si>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</si>
  <si>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</si>
  <si>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</si>
  <si>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</si>
  <si>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</si>
  <si>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</si>
  <si>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</si>
  <si>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</si>
  <si>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</si>
  <si>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</si>
  <si>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</si>
  <si>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</si>
  <si>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</si>
  <si>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</si>
  <si>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</si>
  <si>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</si>
  <si>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</si>
  <si>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</si>
  <si>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</si>
  <si>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</si>
  <si>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</si>
  <si>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</si>
  <si>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</si>
  <si>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</si>
  <si>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</si>
  <si>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</si>
  <si>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</si>
  <si>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</si>
  <si>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</si>
  <si>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</si>
  <si>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</si>
  <si>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</si>
  <si>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</si>
  <si>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</si>
  <si>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</si>
  <si>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</si>
  <si>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</si>
  <si>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</si>
  <si>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</si>
  <si>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</si>
  <si>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</si>
  <si>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</si>
  <si>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</si>
  <si>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</si>
  <si>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</si>
  <si>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</si>
  <si>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</si>
  <si>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</si>
  <si>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</si>
  <si>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</si>
  <si>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</si>
  <si>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</si>
  <si>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</si>
  <si>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</si>
  <si>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</si>
  <si>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</si>
  <si>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</si>
  <si>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</si>
  <si>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</si>
  <si>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</si>
  <si>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</si>
  <si>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</si>
  <si>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</si>
  <si>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</si>
  <si>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</si>
  <si>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</si>
  <si>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</si>
  <si>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</si>
  <si>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</si>
  <si>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</si>
  <si>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</si>
  <si>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</si>
  <si>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</si>
  <si>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</si>
  <si>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</si>
  <si>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</si>
  <si>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</si>
  <si>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</si>
  <si>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</si>
  <si>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</si>
  <si>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</si>
  <si>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</si>
  <si>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</si>
  <si>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</si>
  <si>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</si>
  <si>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</si>
  <si>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</si>
  <si>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</si>
  <si>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</si>
  <si>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</si>
  <si>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</si>
  <si>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</si>
  <si>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</si>
  <si>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</si>
  <si>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</si>
  <si>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</si>
  <si>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</si>
  <si>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</si>
  <si>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</si>
  <si>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</si>
  <si>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</si>
  <si>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</si>
  <si>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</si>
  <si>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</si>
  <si>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</si>
  <si>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</si>
  <si>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</si>
  <si>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</si>
  <si>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</si>
  <si>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</si>
  <si>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</si>
  <si>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</si>
  <si>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</si>
  <si>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</si>
  <si>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</si>
  <si>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</si>
  <si>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</si>
  <si>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</si>
  <si>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</si>
  <si>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</si>
  <si>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</si>
  <si>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</si>
  <si>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</si>
  <si>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</si>
  <si>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</si>
  <si>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</si>
  <si>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</si>
  <si>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</si>
  <si>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</si>
  <si>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</si>
  <si>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</si>
  <si>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</si>
  <si>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</si>
  <si>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</si>
  <si>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</si>
  <si>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</si>
  <si>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</si>
  <si>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</si>
  <si>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</si>
  <si>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</si>
  <si>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</si>
  <si>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</si>
  <si>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</si>
  <si>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</si>
  <si>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</si>
  <si>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</si>
  <si>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</si>
  <si>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</si>
  <si>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</si>
  <si>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</si>
  <si>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</si>
  <si>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</si>
  <si>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</si>
  <si>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</si>
  <si>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</si>
  <si>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</si>
  <si>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</si>
  <si>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</si>
  <si>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</si>
  <si>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</si>
  <si>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</si>
  <si>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</si>
  <si>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</si>
  <si>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</si>
  <si>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</si>
  <si>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</si>
  <si>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</si>
  <si>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</si>
  <si>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</si>
  <si>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</si>
  <si>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</si>
  <si>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</si>
  <si>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</si>
  <si>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</si>
  <si>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</si>
  <si>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</si>
  <si>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</si>
  <si>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</si>
  <si>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</si>
  <si>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</si>
  <si>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</si>
  <si>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</si>
  <si>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</si>
  <si>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</si>
  <si>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</si>
  <si>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</si>
  <si>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</si>
  <si>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</si>
  <si>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</si>
  <si>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</si>
  <si>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</si>
  <si>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</si>
  <si>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</si>
  <si>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</si>
  <si>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</si>
  <si>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</si>
  <si>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</si>
  <si>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</si>
  <si>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</si>
  <si>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</si>
  <si>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</si>
  <si>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</si>
  <si>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</si>
  <si>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</si>
  <si>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</si>
  <si>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</si>
  <si>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</si>
  <si>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</si>
  <si>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</si>
  <si>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</si>
  <si>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</si>
  <si>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</si>
  <si>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</si>
  <si>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</si>
  <si>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</si>
  <si>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</si>
  <si>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</si>
  <si>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</si>
  <si>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</si>
  <si>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</si>
  <si>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</si>
  <si>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</si>
  <si>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</si>
  <si>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</si>
  <si>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</si>
  <si>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</si>
  <si>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</si>
  <si>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</si>
  <si>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</si>
  <si>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</si>
  <si>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</si>
  <si>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</si>
  <si>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</si>
  <si>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</si>
  <si>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</si>
  <si>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</si>
  <si>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</si>
  <si>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</si>
  <si>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</si>
  <si>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</si>
  <si>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</si>
  <si>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</si>
  <si>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</si>
  <si>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</si>
  <si>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</si>
  <si>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</si>
  <si>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</si>
  <si>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</si>
  <si>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</si>
  <si>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</si>
  <si>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</si>
  <si>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</si>
  <si>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</si>
  <si>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</si>
  <si>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</si>
  <si>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</si>
  <si>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</si>
  <si>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</si>
  <si>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</si>
  <si>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</si>
  <si>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</si>
  <si>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</si>
  <si>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</si>
  <si>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</si>
  <si>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</si>
  <si>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</si>
  <si>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</si>
  <si>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</si>
  <si>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</si>
  <si>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</si>
  <si>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</si>
  <si>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</si>
  <si>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</si>
  <si>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</si>
  <si>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</si>
  <si>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</si>
  <si>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</si>
  <si>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</si>
  <si>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</si>
  <si>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</si>
  <si>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</si>
  <si>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</si>
  <si>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</si>
  <si>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</si>
  <si>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</si>
  <si>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</si>
  <si>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</si>
  <si>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</si>
  <si>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</si>
  <si>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</si>
  <si>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</si>
  <si>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</si>
  <si>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</si>
  <si>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</si>
  <si>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</si>
  <si>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</si>
  <si>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</si>
  <si>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</si>
  <si>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</si>
  <si>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</si>
  <si>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</si>
  <si>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</si>
  <si>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</si>
  <si>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</si>
  <si>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</si>
  <si>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</si>
  <si>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</si>
  <si>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</si>
  <si>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</si>
  <si>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</si>
  <si>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</si>
  <si>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</si>
  <si>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</si>
  <si>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</si>
  <si>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</si>
  <si>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</si>
  <si>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</si>
  <si>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</si>
  <si>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</si>
  <si>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</si>
  <si>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</si>
  <si>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</si>
  <si>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</si>
  <si>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</si>
  <si>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</si>
  <si>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</si>
  <si>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</si>
  <si>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</si>
  <si>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</si>
  <si>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</si>
  <si>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</si>
  <si>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</si>
  <si>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</si>
  <si>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</si>
  <si>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</si>
  <si>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</si>
  <si>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</si>
  <si>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</si>
  <si>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</si>
  <si>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</si>
  <si>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</si>
  <si>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</si>
  <si>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</si>
  <si>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</si>
  <si>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</si>
  <si>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</si>
  <si>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</si>
  <si>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</si>
  <si>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</si>
  <si>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</si>
  <si>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</si>
  <si>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</si>
  <si>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</si>
  <si>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</si>
  <si>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</si>
  <si>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</si>
  <si>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</si>
  <si>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</si>
  <si>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</si>
  <si>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</si>
  <si>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</si>
  <si>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</si>
  <si>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</si>
  <si>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</si>
  <si>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</si>
  <si>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</si>
  <si>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</si>
  <si>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</si>
  <si>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</si>
  <si>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</si>
  <si>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</si>
  <si>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</si>
  <si>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</si>
  <si>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</si>
  <si>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</si>
  <si>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</si>
  <si>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</si>
  <si>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</si>
  <si>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</si>
  <si>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</si>
  <si>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</si>
  <si>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</si>
  <si>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</si>
  <si>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</si>
  <si>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</si>
  <si>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</si>
  <si>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</si>
  <si>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</si>
  <si>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</si>
  <si>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</si>
  <si>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</si>
  <si>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</si>
  <si>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</si>
  <si>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</si>
  <si>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</si>
  <si>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</si>
  <si>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</si>
  <si>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</si>
  <si>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</si>
  <si>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</si>
  <si>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</si>
  <si>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</si>
  <si>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</si>
  <si>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</si>
  <si>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</si>
  <si>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</si>
  <si>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</si>
  <si>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</si>
  <si>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</si>
  <si>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</si>
  <si>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</si>
  <si>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</si>
  <si>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</si>
  <si>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</si>
  <si>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</si>
  <si>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</si>
  <si>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</si>
  <si>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</si>
  <si>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</si>
  <si>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</si>
  <si>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</si>
  <si>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</si>
  <si>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</si>
  <si>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</si>
  <si>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</si>
  <si>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</si>
  <si>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</si>
  <si>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</si>
  <si>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</si>
  <si>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</si>
  <si>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</si>
  <si>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</si>
  <si>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</si>
  <si>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</si>
  <si>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</si>
  <si>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</si>
  <si>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</si>
  <si>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</si>
  <si>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</si>
  <si>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</si>
  <si>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</si>
  <si>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</si>
  <si>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</si>
  <si>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</si>
  <si>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</si>
  <si>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</si>
  <si>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</si>
  <si>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</si>
  <si>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</si>
  <si>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</si>
  <si>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</si>
  <si>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</si>
  <si>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</si>
  <si>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</si>
  <si>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</si>
  <si>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</si>
  <si>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</si>
  <si>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</si>
  <si>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</si>
  <si>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</si>
  <si>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</si>
  <si>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</si>
  <si>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</si>
  <si>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</si>
  <si>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</si>
  <si>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</si>
  <si>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</si>
  <si>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</si>
  <si>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</si>
  <si>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</si>
  <si>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</si>
  <si>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</si>
  <si>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</si>
  <si>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</si>
  <si>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</si>
  <si>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</si>
  <si>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</si>
  <si>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</si>
  <si>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</si>
  <si>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</si>
  <si>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</si>
  <si>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</si>
  <si>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</si>
  <si>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</si>
  <si>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</si>
  <si>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</si>
  <si>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</si>
  <si>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</si>
  <si>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</si>
  <si>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</si>
  <si>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</si>
  <si>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</si>
  <si>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</si>
  <si>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</si>
  <si>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</si>
  <si>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</si>
  <si>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</si>
  <si>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</si>
  <si>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</si>
  <si>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</si>
  <si>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</si>
  <si>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</si>
  <si>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</si>
  <si>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</si>
  <si>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</si>
  <si>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</si>
  <si>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</si>
  <si>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</si>
  <si>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</si>
  <si>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</si>
  <si>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</si>
  <si>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</si>
  <si>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</si>
  <si>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</si>
  <si>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</si>
  <si>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</si>
  <si>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</si>
  <si>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</si>
  <si>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</si>
  <si>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</si>
  <si>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</si>
  <si>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</si>
  <si>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</si>
  <si>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</si>
  <si>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</si>
  <si>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</si>
  <si>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</si>
  <si>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</si>
  <si>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</si>
  <si>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</si>
  <si>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</si>
  <si>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</si>
  <si>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</si>
  <si>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</si>
  <si>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</si>
  <si>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</si>
  <si>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</si>
  <si>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</si>
  <si>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</si>
  <si>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</si>
  <si>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</si>
  <si>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</si>
  <si>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</si>
  <si>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</si>
  <si>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</si>
  <si>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</si>
  <si>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</si>
  <si>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</si>
  <si>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</si>
  <si>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</si>
  <si>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</si>
  <si>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</si>
  <si>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</si>
  <si>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</si>
  <si>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</si>
  <si>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</si>
  <si>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</si>
  <si>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</si>
  <si>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</si>
  <si>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</si>
  <si>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</si>
  <si>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</si>
  <si>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</si>
  <si>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</si>
  <si>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</si>
  <si>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</si>
  <si>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</si>
  <si>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</si>
  <si>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</si>
  <si>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</si>
  <si>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</si>
  <si>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</si>
  <si>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</si>
  <si>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</si>
  <si>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</si>
  <si>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</si>
  <si>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</si>
  <si>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</si>
  <si>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</si>
  <si>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</si>
  <si>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</si>
  <si>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</si>
  <si>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</si>
  <si>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</si>
  <si>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</si>
  <si>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</si>
  <si>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</si>
  <si>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</si>
  <si>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</si>
  <si>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</si>
  <si>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</si>
  <si>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</si>
  <si>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</si>
  <si>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</si>
  <si>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</si>
  <si>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</si>
  <si>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</si>
  <si>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</si>
  <si>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</si>
  <si>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</si>
  <si>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</si>
  <si>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</si>
  <si>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</si>
  <si>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</si>
  <si>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</si>
  <si>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</si>
  <si>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</si>
  <si>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</si>
  <si>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</si>
  <si>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</si>
  <si>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</si>
  <si>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</si>
  <si>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</si>
  <si>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</si>
  <si>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</si>
  <si>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</si>
  <si>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</si>
  <si>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</si>
  <si>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</si>
  <si>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</si>
  <si>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</si>
  <si>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</si>
  <si>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</si>
  <si>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</si>
  <si>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</si>
  <si>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</si>
  <si>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</si>
  <si>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</si>
  <si>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</si>
  <si>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</si>
  <si>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</si>
  <si>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</si>
  <si>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</si>
  <si>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</si>
  <si>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</si>
  <si>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</si>
  <si>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</si>
  <si>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</si>
  <si>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</si>
  <si>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</si>
  <si>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</si>
  <si>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</si>
  <si>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</si>
  <si>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</si>
  <si>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</si>
  <si>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</si>
  <si>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</si>
  <si>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</si>
  <si>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</si>
  <si>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</si>
  <si>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</si>
  <si>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</si>
  <si>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</si>
  <si>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</si>
  <si>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</si>
  <si>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</si>
  <si>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</si>
  <si>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</si>
  <si>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</si>
  <si>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</si>
  <si>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</si>
  <si>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</si>
  <si>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</si>
  <si>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</si>
  <si>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</si>
  <si>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</si>
  <si>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</si>
  <si>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</si>
  <si>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</si>
  <si>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</si>
  <si>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</si>
  <si>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</si>
  <si>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</si>
  <si>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</si>
  <si>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</si>
  <si>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</si>
  <si>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</si>
  <si>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</si>
  <si>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</si>
  <si>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</si>
  <si>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</si>
  <si>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</si>
  <si>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</si>
  <si>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</si>
  <si>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</si>
  <si>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</si>
  <si>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</si>
  <si>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</si>
  <si>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</si>
  <si>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</si>
  <si>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</si>
  <si>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</si>
  <si>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</si>
  <si>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</si>
  <si>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</si>
  <si>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</si>
  <si>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</si>
  <si>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</si>
  <si>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</si>
  <si>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</si>
  <si>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</si>
  <si>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</si>
  <si>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</si>
  <si>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</si>
  <si>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</si>
  <si>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</si>
  <si>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</si>
  <si>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</si>
  <si>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</si>
  <si>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</si>
  <si>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</si>
  <si>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</si>
  <si>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</si>
  <si>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</si>
  <si>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</si>
  <si>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</si>
  <si>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</si>
  <si>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</si>
  <si>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</si>
  <si>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</si>
  <si>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</si>
  <si>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</si>
  <si>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</si>
  <si>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</si>
  <si>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</si>
  <si>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</si>
  <si>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</si>
  <si>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</si>
  <si>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</si>
  <si>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</si>
  <si>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</si>
  <si>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</si>
  <si>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</si>
  <si>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</si>
  <si>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</si>
  <si>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</si>
  <si>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</si>
  <si>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</si>
  <si>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</si>
  <si>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</si>
  <si>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</si>
  <si>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</si>
  <si>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</si>
  <si>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</si>
  <si>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</si>
  <si>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</si>
  <si>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</si>
  <si>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</si>
  <si>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</si>
  <si>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</si>
  <si>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</si>
  <si>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</si>
  <si>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</si>
  <si>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</si>
  <si>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</si>
  <si>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</si>
  <si>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</si>
  <si>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</si>
  <si>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</si>
  <si>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</si>
  <si>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</si>
  <si>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</si>
  <si>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</si>
  <si>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</si>
  <si>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</si>
  <si>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</si>
  <si>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</si>
  <si>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</si>
  <si>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</si>
  <si>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</si>
  <si>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</si>
  <si>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</si>
  <si>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</si>
  <si>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</si>
  <si>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</si>
  <si>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</si>
  <si>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</si>
  <si>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</si>
  <si>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</si>
  <si>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</si>
  <si>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</si>
  <si>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</si>
  <si>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</si>
  <si>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</si>
  <si>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</si>
  <si>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</si>
  <si>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</si>
  <si>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</si>
  <si>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</si>
  <si>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</si>
  <si>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</si>
  <si>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</si>
  <si>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</si>
  <si>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</si>
  <si>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</si>
  <si>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</si>
  <si>
    <t>Remove cup of Coffee recipe</t>
  </si>
  <si>
    <t>Remove cup of Tea recipe</t>
  </si>
  <si>
    <t>RawFish</t>
  </si>
  <si>
    <t>Removed ad banned items</t>
  </si>
  <si>
    <t>Fish</t>
  </si>
  <si>
    <t>fish_0</t>
  </si>
  <si>
    <t>DRYING</t>
  </si>
  <si>
    <t>FirmaLife</t>
  </si>
  <si>
    <t>FirmaLife foods added to oreDict</t>
  </si>
  <si>
    <t>Chocolate Bar</t>
  </si>
  <si>
    <t>Chocolate bar DISABLED</t>
  </si>
  <si>
    <t>Pumpkin seeds DISABLED</t>
  </si>
  <si>
    <t>Ground Cinnamon</t>
  </si>
  <si>
    <t>Remove some recipes that are implemented by FL</t>
  </si>
  <si>
    <t>Completed</t>
  </si>
  <si>
    <t>Add dried soup recipe</t>
  </si>
  <si>
    <t>Coconut milk DISABLED</t>
  </si>
  <si>
    <t>NEW</t>
  </si>
  <si>
    <t>waterMelon</t>
  </si>
  <si>
    <t>pbandJ</t>
  </si>
  <si>
    <t>TO BE ADDED</t>
  </si>
  <si>
    <t>Add melon recipes</t>
  </si>
  <si>
    <t>"foodCocoapowder"</t>
  </si>
  <si>
    <t>"cropPumpkin"</t>
  </si>
  <si>
    <t>"foodChocolatebar"</t>
  </si>
  <si>
    <t>"foodGroundcinnamon"</t>
  </si>
  <si>
    <t>Add chestnut bread to breads</t>
  </si>
  <si>
    <t>"cropCoconut"</t>
  </si>
  <si>
    <t>"cropCinnamon"</t>
  </si>
  <si>
    <t>Replace recipes</t>
  </si>
  <si>
    <t>Roasted pumpin seeds</t>
  </si>
  <si>
    <t>ToastedSesameseeds</t>
  </si>
  <si>
    <t>Ideas</t>
  </si>
  <si>
    <t>Use Oven recipes</t>
  </si>
  <si>
    <t>Texture</t>
  </si>
  <si>
    <t>Raisins drying recipe</t>
  </si>
  <si>
    <t>Add pineapple recipes</t>
  </si>
  <si>
    <t>Investigate trail mix</t>
  </si>
  <si>
    <t>Recipe</t>
  </si>
  <si>
    <t>OVEN</t>
  </si>
  <si>
    <t>Raisin cookies</t>
  </si>
  <si>
    <t>Peanut butter cookies</t>
  </si>
  <si>
    <t>Peach cobbler</t>
  </si>
  <si>
    <t>BBq chicken pizza</t>
  </si>
  <si>
    <t>Honey soy ribs</t>
  </si>
  <si>
    <t>Used Roasted variant</t>
  </si>
  <si>
    <t>Craftable old no addon</t>
  </si>
  <si>
    <t>Craftable pre FL2.2</t>
  </si>
  <si>
    <t>"cropPecan"</t>
  </si>
  <si>
    <t>"foodRoastedchestnut"</t>
  </si>
  <si>
    <t>"cropChestnut"</t>
  </si>
  <si>
    <t>Add new oredicts for v0.2.2</t>
  </si>
  <si>
    <t>Add newly available food values for v0.2.2</t>
  </si>
  <si>
    <t>Remove pinacolada recipe from PH</t>
  </si>
  <si>
    <t>Should give 9 slices</t>
  </si>
  <si>
    <t>Already added by FirmaLife</t>
  </si>
  <si>
    <t>Added at PH foods expanded</t>
  </si>
  <si>
    <t>ÖSSZEFŰZ(NAGYBETŰS(C559), "(", E559, ", ItemRegistry.",C559,", ",4," ,", KEREKÍTÉS(CU559/5,2),"f,",KEREKÍTÉS(CV559,2),"f,",KEREKÍTÉS(CX559,2),"f,",KEREKÍTÉS(CZ559,2),"f,",KEREKÍTÉS(CY559,2),"f,",KEREKÍTÉS(DA559,2),"f,",KEREKÍTÉS(DB559,2),"f,",KEREKÍTÉS(21/CW559,2), "f),")</t>
  </si>
  <si>
    <t>Old Recipes removed</t>
  </si>
  <si>
    <t>New Recipes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</si>
</sst>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30"/>
  <sheetViews>
    <sheetView workbookViewId="0">
      <pane ySplit="2" topLeftCell="A156" activePane="bottomLeft" state="frozen"/>
      <selection pane="bottomLeft" activeCell="K174" sqref="K174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1087</v>
      </c>
      <c r="L2" s="8"/>
      <c r="M2" s="1"/>
      <c r="N2" s="1" t="s">
        <v>2753</v>
      </c>
      <c r="O2" s="1"/>
      <c r="P2" s="1"/>
      <c r="Q2" s="1" t="s">
        <v>2751</v>
      </c>
      <c r="R2" s="1" t="s">
        <v>1095</v>
      </c>
      <c r="S2" s="1" t="s">
        <v>2709</v>
      </c>
      <c r="T2" s="1"/>
      <c r="U2" s="104" t="s">
        <v>2776</v>
      </c>
      <c r="V2" s="104"/>
      <c r="W2" s="104"/>
      <c r="X2" s="52" t="s">
        <v>2940</v>
      </c>
      <c r="Y2" s="52" t="s">
        <v>2943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5"/>
      <c r="M3" s="95"/>
      <c r="N3" t="s">
        <v>2754</v>
      </c>
      <c r="O3" t="s">
        <v>2791</v>
      </c>
      <c r="Q3" t="s">
        <v>202</v>
      </c>
      <c r="S3" s="96" t="s">
        <v>2839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5"/>
      <c r="M4" s="95"/>
      <c r="N4" t="s">
        <v>2754</v>
      </c>
      <c r="O4" t="s">
        <v>2768</v>
      </c>
      <c r="P4" t="s">
        <v>2777</v>
      </c>
      <c r="Q4" t="s">
        <v>202</v>
      </c>
      <c r="S4" s="96" t="s">
        <v>2840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5"/>
      <c r="M5" s="95"/>
      <c r="N5" t="s">
        <v>2754</v>
      </c>
      <c r="O5" t="s">
        <v>2768</v>
      </c>
      <c r="P5" t="s">
        <v>2778</v>
      </c>
      <c r="Q5" t="s">
        <v>202</v>
      </c>
      <c r="S5" s="96" t="s">
        <v>2841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5"/>
      <c r="M6" s="95"/>
      <c r="N6" t="s">
        <v>2754</v>
      </c>
      <c r="O6" t="s">
        <v>2768</v>
      </c>
      <c r="Q6" t="s">
        <v>202</v>
      </c>
      <c r="R6" t="s">
        <v>1090</v>
      </c>
      <c r="S6" s="96" t="s">
        <v>2842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5"/>
      <c r="M7" s="95"/>
      <c r="N7" t="s">
        <v>2754</v>
      </c>
      <c r="O7" t="s">
        <v>2779</v>
      </c>
      <c r="Q7" t="s">
        <v>202</v>
      </c>
      <c r="S7" s="96" t="s">
        <v>2843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5"/>
      <c r="M8" s="95"/>
      <c r="N8" t="s">
        <v>2754</v>
      </c>
      <c r="O8" t="s">
        <v>2768</v>
      </c>
      <c r="Q8" t="s">
        <v>202</v>
      </c>
      <c r="R8" t="s">
        <v>1090</v>
      </c>
      <c r="S8" s="96" t="s">
        <v>2844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5"/>
      <c r="M9" s="95"/>
      <c r="N9" t="s">
        <v>2754</v>
      </c>
      <c r="O9" t="s">
        <v>2768</v>
      </c>
      <c r="P9" t="s">
        <v>2780</v>
      </c>
      <c r="Q9" t="s">
        <v>202</v>
      </c>
      <c r="S9" s="96" t="s">
        <v>2845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5"/>
      <c r="M10" s="95"/>
      <c r="N10" t="s">
        <v>2754</v>
      </c>
      <c r="O10" t="s">
        <v>2768</v>
      </c>
      <c r="P10" t="s">
        <v>2781</v>
      </c>
      <c r="Q10" t="s">
        <v>202</v>
      </c>
      <c r="S10" s="96" t="s">
        <v>2846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5"/>
      <c r="M11" s="95"/>
      <c r="N11" t="s">
        <v>2754</v>
      </c>
      <c r="O11" t="s">
        <v>2768</v>
      </c>
      <c r="P11" t="s">
        <v>2782</v>
      </c>
      <c r="Q11" t="s">
        <v>202</v>
      </c>
      <c r="S11" s="96" t="s">
        <v>2847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5"/>
      <c r="M12" s="95"/>
      <c r="N12" t="s">
        <v>2754</v>
      </c>
      <c r="O12" t="s">
        <v>2792</v>
      </c>
      <c r="Q12" t="s">
        <v>202</v>
      </c>
      <c r="R12" t="s">
        <v>1094</v>
      </c>
      <c r="S12" s="96" t="s">
        <v>2848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5"/>
      <c r="M13" s="95"/>
      <c r="N13" t="s">
        <v>2754</v>
      </c>
      <c r="O13" t="s">
        <v>2793</v>
      </c>
      <c r="P13" t="s">
        <v>2783</v>
      </c>
      <c r="Q13" t="s">
        <v>202</v>
      </c>
      <c r="S13" s="96" t="s">
        <v>2849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5"/>
      <c r="M14" s="95"/>
      <c r="N14" t="s">
        <v>2755</v>
      </c>
      <c r="Q14" t="s">
        <v>202</v>
      </c>
      <c r="S14" s="96" t="s">
        <v>2850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5"/>
      <c r="M15" s="95"/>
      <c r="N15" t="s">
        <v>2754</v>
      </c>
      <c r="O15" t="s">
        <v>2793</v>
      </c>
      <c r="P15" t="s">
        <v>2784</v>
      </c>
      <c r="Q15" t="s">
        <v>202</v>
      </c>
      <c r="S15" s="96" t="s">
        <v>2851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5"/>
      <c r="M16" s="95"/>
      <c r="N16" t="s">
        <v>2754</v>
      </c>
      <c r="O16" t="s">
        <v>2785</v>
      </c>
      <c r="Q16" t="s">
        <v>202</v>
      </c>
      <c r="S16" s="96" t="s">
        <v>2852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5"/>
      <c r="M17" s="95"/>
      <c r="N17" t="s">
        <v>2754</v>
      </c>
      <c r="O17" t="s">
        <v>2786</v>
      </c>
      <c r="Q17" t="s">
        <v>202</v>
      </c>
      <c r="S17" s="96" t="s">
        <v>2853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5"/>
      <c r="M18" s="95"/>
      <c r="N18" t="s">
        <v>2754</v>
      </c>
      <c r="O18" t="s">
        <v>2768</v>
      </c>
      <c r="P18" t="s">
        <v>2787</v>
      </c>
      <c r="Q18" t="s">
        <v>202</v>
      </c>
      <c r="S18" s="96" t="s">
        <v>2854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5"/>
      <c r="M19" s="95"/>
      <c r="N19" t="s">
        <v>2754</v>
      </c>
      <c r="O19" t="s">
        <v>2792</v>
      </c>
      <c r="Q19" t="s">
        <v>202</v>
      </c>
      <c r="R19" t="s">
        <v>1094</v>
      </c>
      <c r="S19" s="96" t="s">
        <v>2855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5"/>
      <c r="M20" s="95"/>
      <c r="N20" t="s">
        <v>2754</v>
      </c>
      <c r="O20" t="s">
        <v>2768</v>
      </c>
      <c r="Q20" t="s">
        <v>202</v>
      </c>
      <c r="R20" t="s">
        <v>1090</v>
      </c>
      <c r="S20" s="96" t="s">
        <v>2856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5"/>
      <c r="M21" s="95"/>
      <c r="N21" t="s">
        <v>2754</v>
      </c>
      <c r="O21" t="s">
        <v>2768</v>
      </c>
      <c r="P21" t="s">
        <v>2788</v>
      </c>
      <c r="Q21" t="s">
        <v>202</v>
      </c>
      <c r="S21" s="96" t="s">
        <v>2857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5"/>
      <c r="M22" s="95"/>
      <c r="N22" t="s">
        <v>2794</v>
      </c>
      <c r="O22" t="s">
        <v>2768</v>
      </c>
      <c r="Q22" t="s">
        <v>202</v>
      </c>
      <c r="R22" t="s">
        <v>1090</v>
      </c>
      <c r="S22" s="96" t="s">
        <v>2858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5"/>
      <c r="M23" s="95"/>
      <c r="N23" t="s">
        <v>2756</v>
      </c>
      <c r="O23" t="s">
        <v>2789</v>
      </c>
      <c r="Q23" t="s">
        <v>202</v>
      </c>
      <c r="S23" s="96" t="s">
        <v>1209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2941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5"/>
      <c r="M24" s="95"/>
      <c r="N24" t="s">
        <v>2756</v>
      </c>
      <c r="O24" t="s">
        <v>2789</v>
      </c>
      <c r="Q24" t="s">
        <v>202</v>
      </c>
      <c r="S24" s="96" t="s">
        <v>2859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5"/>
      <c r="M25" s="95"/>
      <c r="N25" t="s">
        <v>2757</v>
      </c>
      <c r="Q25" t="s">
        <v>202</v>
      </c>
      <c r="R25" t="s">
        <v>1091</v>
      </c>
      <c r="S25" s="96" t="s">
        <v>2860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5"/>
      <c r="M26" s="95"/>
      <c r="N26" t="s">
        <v>2759</v>
      </c>
      <c r="Q26" t="s">
        <v>202</v>
      </c>
      <c r="R26" t="s">
        <v>1092</v>
      </c>
      <c r="S26" s="96" t="s">
        <v>2861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5"/>
      <c r="M27" s="95"/>
      <c r="N27" t="s">
        <v>2797</v>
      </c>
      <c r="O27" t="s">
        <v>2760</v>
      </c>
      <c r="Q27" t="s">
        <v>202</v>
      </c>
      <c r="R27" t="s">
        <v>1093</v>
      </c>
      <c r="S27" s="96" t="s">
        <v>2862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5"/>
      <c r="M28" s="95"/>
      <c r="N28" t="s">
        <v>2756</v>
      </c>
      <c r="O28" t="s">
        <v>2798</v>
      </c>
      <c r="Q28" t="s">
        <v>202</v>
      </c>
      <c r="R28" t="s">
        <v>107</v>
      </c>
      <c r="S28" s="96" t="s">
        <v>1211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2941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5"/>
      <c r="M29" s="95"/>
      <c r="N29" t="s">
        <v>2756</v>
      </c>
      <c r="O29" t="s">
        <v>2798</v>
      </c>
      <c r="Q29" t="s">
        <v>202</v>
      </c>
      <c r="R29" t="s">
        <v>1096</v>
      </c>
      <c r="S29" s="96" t="s">
        <v>2863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5"/>
      <c r="M30" s="95"/>
      <c r="N30" t="s">
        <v>2758</v>
      </c>
      <c r="Q30" t="s">
        <v>202</v>
      </c>
      <c r="R30" t="s">
        <v>336</v>
      </c>
      <c r="S30" s="96" t="s">
        <v>2865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5"/>
      <c r="M31" s="95"/>
      <c r="N31" t="s">
        <v>2759</v>
      </c>
      <c r="Q31" t="s">
        <v>202</v>
      </c>
      <c r="R31" t="s">
        <v>1092</v>
      </c>
      <c r="S31" s="96" t="s">
        <v>2866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5"/>
      <c r="M32" s="95"/>
      <c r="N32" t="s">
        <v>2797</v>
      </c>
      <c r="O32" t="s">
        <v>2760</v>
      </c>
      <c r="Q32" t="s">
        <v>202</v>
      </c>
      <c r="S32" s="96" t="s">
        <v>2864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5"/>
      <c r="M33" s="95"/>
      <c r="N33" t="s">
        <v>2756</v>
      </c>
      <c r="O33" t="s">
        <v>2799</v>
      </c>
      <c r="Q33" t="s">
        <v>202</v>
      </c>
      <c r="R33" t="s">
        <v>1093</v>
      </c>
      <c r="S33" s="96" t="s">
        <v>1212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2941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5"/>
      <c r="M34" s="95"/>
      <c r="N34" t="s">
        <v>2756</v>
      </c>
      <c r="O34" t="s">
        <v>2799</v>
      </c>
      <c r="Q34" t="s">
        <v>202</v>
      </c>
      <c r="S34" s="96" t="s">
        <v>2867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5"/>
      <c r="M35" s="95"/>
      <c r="N35" t="s">
        <v>2757</v>
      </c>
      <c r="Q35" t="s">
        <v>202</v>
      </c>
      <c r="R35" t="s">
        <v>1091</v>
      </c>
      <c r="S35" s="96" t="s">
        <v>2868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5"/>
      <c r="M36" s="95"/>
      <c r="N36" t="s">
        <v>2759</v>
      </c>
      <c r="Q36" t="s">
        <v>202</v>
      </c>
      <c r="R36" t="s">
        <v>1092</v>
      </c>
      <c r="S36" s="96" t="s">
        <v>2869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5"/>
      <c r="M37" s="95"/>
      <c r="N37" t="s">
        <v>2797</v>
      </c>
      <c r="O37" t="s">
        <v>2760</v>
      </c>
      <c r="Q37" t="s">
        <v>202</v>
      </c>
      <c r="R37" t="s">
        <v>1093</v>
      </c>
      <c r="S37" s="96" t="s">
        <v>2870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5"/>
      <c r="M38" s="95"/>
      <c r="N38" t="s">
        <v>2756</v>
      </c>
      <c r="O38" t="s">
        <v>2790</v>
      </c>
      <c r="Q38" t="s">
        <v>202</v>
      </c>
      <c r="S38" s="96" t="s">
        <v>1213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2941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5"/>
      <c r="M39" s="95"/>
      <c r="N39" t="s">
        <v>2756</v>
      </c>
      <c r="O39" t="s">
        <v>2790</v>
      </c>
      <c r="Q39" t="s">
        <v>202</v>
      </c>
      <c r="S39" s="96" t="s">
        <v>2871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5"/>
      <c r="M40" s="95"/>
      <c r="N40" t="s">
        <v>2757</v>
      </c>
      <c r="Q40" t="s">
        <v>202</v>
      </c>
      <c r="R40" t="s">
        <v>1091</v>
      </c>
      <c r="S40" s="96" t="s">
        <v>2872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5"/>
      <c r="M41" s="95"/>
      <c r="N41" t="s">
        <v>2759</v>
      </c>
      <c r="Q41" t="s">
        <v>202</v>
      </c>
      <c r="R41" t="s">
        <v>1092</v>
      </c>
      <c r="S41" s="96" t="s">
        <v>2873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5"/>
      <c r="M42" s="95"/>
      <c r="N42" t="s">
        <v>2797</v>
      </c>
      <c r="O42" t="s">
        <v>2760</v>
      </c>
      <c r="Q42" t="s">
        <v>202</v>
      </c>
      <c r="R42" t="s">
        <v>1093</v>
      </c>
      <c r="S42" s="96" t="s">
        <v>2874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5"/>
      <c r="M43" s="95"/>
      <c r="N43" t="s">
        <v>2756</v>
      </c>
      <c r="O43" t="s">
        <v>2795</v>
      </c>
      <c r="Q43" t="s">
        <v>202</v>
      </c>
      <c r="S43" s="96" t="s">
        <v>1214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2941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5"/>
      <c r="M44" s="95"/>
      <c r="N44" t="s">
        <v>2756</v>
      </c>
      <c r="O44" t="s">
        <v>2795</v>
      </c>
      <c r="Q44" t="s">
        <v>202</v>
      </c>
      <c r="S44" s="96" t="s">
        <v>2875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5"/>
      <c r="M45" s="95"/>
      <c r="N45" t="s">
        <v>2757</v>
      </c>
      <c r="Q45" t="s">
        <v>202</v>
      </c>
      <c r="R45" t="s">
        <v>1091</v>
      </c>
      <c r="S45" s="96" t="s">
        <v>2876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5"/>
      <c r="M46" s="95"/>
      <c r="N46" t="s">
        <v>2759</v>
      </c>
      <c r="Q46" t="s">
        <v>202</v>
      </c>
      <c r="R46" t="s">
        <v>1092</v>
      </c>
      <c r="S46" s="96" t="s">
        <v>2877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5"/>
      <c r="M47" s="95"/>
      <c r="N47" t="s">
        <v>2797</v>
      </c>
      <c r="O47" t="s">
        <v>2760</v>
      </c>
      <c r="Q47" t="s">
        <v>202</v>
      </c>
      <c r="R47" t="s">
        <v>1093</v>
      </c>
      <c r="S47" s="96" t="s">
        <v>2878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5"/>
      <c r="M48" s="95"/>
      <c r="N48" t="s">
        <v>2756</v>
      </c>
      <c r="O48" t="s">
        <v>2796</v>
      </c>
      <c r="Q48" t="s">
        <v>202</v>
      </c>
      <c r="S48" s="96" t="s">
        <v>1215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2941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5"/>
      <c r="M49" s="95"/>
      <c r="N49" t="s">
        <v>2756</v>
      </c>
      <c r="O49" t="s">
        <v>2796</v>
      </c>
      <c r="Q49" t="s">
        <v>202</v>
      </c>
      <c r="S49" s="96" t="s">
        <v>2879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5"/>
      <c r="M50" s="95"/>
      <c r="N50" t="s">
        <v>2757</v>
      </c>
      <c r="Q50" t="s">
        <v>202</v>
      </c>
      <c r="R50" t="s">
        <v>1091</v>
      </c>
      <c r="S50" s="96" t="s">
        <v>2880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5"/>
      <c r="M51" s="95"/>
      <c r="N51" t="s">
        <v>2759</v>
      </c>
      <c r="Q51" t="s">
        <v>202</v>
      </c>
      <c r="R51" t="s">
        <v>1092</v>
      </c>
      <c r="S51" s="96" t="s">
        <v>2881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5"/>
      <c r="M52" s="95"/>
      <c r="N52" t="s">
        <v>2797</v>
      </c>
      <c r="O52" t="s">
        <v>2760</v>
      </c>
      <c r="Q52" t="s">
        <v>202</v>
      </c>
      <c r="R52" t="s">
        <v>1093</v>
      </c>
      <c r="S52" s="96" t="s">
        <v>2882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5"/>
      <c r="M53" s="95"/>
      <c r="N53" t="s">
        <v>2805</v>
      </c>
      <c r="O53" t="s">
        <v>2800</v>
      </c>
      <c r="Q53" t="s">
        <v>202</v>
      </c>
      <c r="S53" s="96" t="s">
        <v>1216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2941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5"/>
      <c r="M54" s="95"/>
      <c r="N54" t="s">
        <v>2805</v>
      </c>
      <c r="O54" t="s">
        <v>2810</v>
      </c>
      <c r="P54" t="s">
        <v>2801</v>
      </c>
      <c r="Q54" t="s">
        <v>202</v>
      </c>
      <c r="S54" s="96" t="s">
        <v>1217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2941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5"/>
      <c r="M55" s="95"/>
      <c r="N55" t="s">
        <v>2805</v>
      </c>
      <c r="O55" t="s">
        <v>2802</v>
      </c>
      <c r="Q55" t="s">
        <v>202</v>
      </c>
      <c r="R55" t="s">
        <v>1099</v>
      </c>
      <c r="S55" s="96" t="s">
        <v>1218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2941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5"/>
      <c r="M56" s="95"/>
      <c r="N56" t="s">
        <v>2822</v>
      </c>
      <c r="O56" t="s">
        <v>2803</v>
      </c>
      <c r="Q56" t="s">
        <v>202</v>
      </c>
      <c r="S56" s="96" t="s">
        <v>1219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2941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5"/>
      <c r="M57" s="95"/>
      <c r="N57" t="s">
        <v>2805</v>
      </c>
      <c r="O57" t="s">
        <v>2811</v>
      </c>
      <c r="Q57" t="s">
        <v>202</v>
      </c>
      <c r="R57" t="s">
        <v>1097</v>
      </c>
      <c r="S57" s="96" t="s">
        <v>1220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2941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5"/>
      <c r="M58" s="95"/>
      <c r="N58" t="s">
        <v>2805</v>
      </c>
      <c r="O58" t="s">
        <v>2823</v>
      </c>
      <c r="P58" t="s">
        <v>2812</v>
      </c>
      <c r="Q58" t="s">
        <v>202</v>
      </c>
      <c r="R58" t="s">
        <v>1098</v>
      </c>
      <c r="S58" s="96" t="s">
        <v>1229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5"/>
      <c r="M59" s="95"/>
      <c r="N59" t="s">
        <v>2805</v>
      </c>
      <c r="O59" t="s">
        <v>2804</v>
      </c>
      <c r="Q59" t="s">
        <v>202</v>
      </c>
      <c r="S59" s="96" t="s">
        <v>1222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2941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5"/>
      <c r="M60" s="95"/>
      <c r="N60" t="s">
        <v>2805</v>
      </c>
      <c r="O60" t="s">
        <v>2806</v>
      </c>
      <c r="Q60" t="s">
        <v>202</v>
      </c>
      <c r="R60" t="s">
        <v>1099</v>
      </c>
      <c r="S60" s="96" t="s">
        <v>1223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2941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5"/>
      <c r="M61" s="95"/>
      <c r="N61" t="s">
        <v>2805</v>
      </c>
      <c r="O61" t="s">
        <v>2823</v>
      </c>
      <c r="P61" t="s">
        <v>2812</v>
      </c>
      <c r="Q61" t="s">
        <v>202</v>
      </c>
      <c r="R61" t="s">
        <v>1098</v>
      </c>
      <c r="S61" s="96" t="s">
        <v>1228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2941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5"/>
      <c r="M62" s="95"/>
      <c r="N62" t="s">
        <v>2805</v>
      </c>
      <c r="O62" t="s">
        <v>2810</v>
      </c>
      <c r="P62" t="s">
        <v>2807</v>
      </c>
      <c r="Q62" t="s">
        <v>202</v>
      </c>
      <c r="S62" s="96" t="s">
        <v>2883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5"/>
      <c r="M63" s="95"/>
      <c r="N63" t="s">
        <v>2805</v>
      </c>
      <c r="O63" t="s">
        <v>2808</v>
      </c>
      <c r="Q63" t="s">
        <v>202</v>
      </c>
      <c r="S63" s="96" t="s">
        <v>1224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2941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5"/>
      <c r="M64" s="95"/>
      <c r="N64" t="s">
        <v>2805</v>
      </c>
      <c r="O64" t="s">
        <v>2813</v>
      </c>
      <c r="Q64" t="s">
        <v>202</v>
      </c>
      <c r="R64" t="s">
        <v>1111</v>
      </c>
      <c r="S64" s="96" t="s">
        <v>1225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2941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5"/>
      <c r="M65" s="95"/>
      <c r="N65" t="s">
        <v>2805</v>
      </c>
      <c r="O65" t="s">
        <v>2809</v>
      </c>
      <c r="Q65" t="s">
        <v>202</v>
      </c>
      <c r="S65" s="96" t="s">
        <v>1227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2941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5"/>
      <c r="M66" s="95"/>
      <c r="N66" t="s">
        <v>2805</v>
      </c>
      <c r="O66" t="s">
        <v>2823</v>
      </c>
      <c r="P66" t="s">
        <v>2812</v>
      </c>
      <c r="Q66" t="s">
        <v>202</v>
      </c>
      <c r="R66" t="s">
        <v>1098</v>
      </c>
      <c r="S66" s="96" t="s">
        <v>1230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2941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5"/>
      <c r="M67" s="95"/>
      <c r="N67" t="s">
        <v>2761</v>
      </c>
      <c r="Q67" t="s">
        <v>202</v>
      </c>
      <c r="R67" t="s">
        <v>1087</v>
      </c>
      <c r="S67" s="96" t="s">
        <v>2884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1028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5"/>
      <c r="M68" s="95"/>
      <c r="N68" t="s">
        <v>2762</v>
      </c>
      <c r="Q68" t="s">
        <v>202</v>
      </c>
      <c r="R68" t="s">
        <v>1087</v>
      </c>
      <c r="S68" s="96" t="s">
        <v>2885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5"/>
      <c r="M69" s="95"/>
      <c r="Q69" t="s">
        <v>199</v>
      </c>
      <c r="R69" t="s">
        <v>2764</v>
      </c>
      <c r="S69" s="96" t="s">
        <v>1226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5"/>
      <c r="M70" s="95"/>
      <c r="N70" t="s">
        <v>2765</v>
      </c>
      <c r="O70" t="s">
        <v>2814</v>
      </c>
      <c r="Q70" t="s">
        <v>202</v>
      </c>
      <c r="S70" s="96" t="s">
        <v>2886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5"/>
      <c r="M71" s="95"/>
      <c r="N71" t="s">
        <v>2766</v>
      </c>
      <c r="O71" t="s">
        <v>2815</v>
      </c>
      <c r="Q71" t="s">
        <v>202</v>
      </c>
      <c r="S71" s="96" t="s">
        <v>2901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5"/>
      <c r="M72" s="95"/>
      <c r="N72" t="s">
        <v>2765</v>
      </c>
      <c r="O72" t="s">
        <v>2816</v>
      </c>
      <c r="Q72" t="s">
        <v>202</v>
      </c>
      <c r="S72" s="96" t="s">
        <v>2887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5"/>
      <c r="M73" s="95"/>
      <c r="N73" t="s">
        <v>2766</v>
      </c>
      <c r="O73" t="s">
        <v>2817</v>
      </c>
      <c r="Q73" t="s">
        <v>202</v>
      </c>
      <c r="S73" s="96" t="s">
        <v>2902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5"/>
      <c r="M74" s="95"/>
      <c r="N74" t="s">
        <v>2765</v>
      </c>
      <c r="O74" t="s">
        <v>2818</v>
      </c>
      <c r="Q74" t="s">
        <v>202</v>
      </c>
      <c r="S74" s="96" t="s">
        <v>2888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5"/>
      <c r="M75" s="95"/>
      <c r="N75" t="s">
        <v>2766</v>
      </c>
      <c r="O75" t="s">
        <v>2819</v>
      </c>
      <c r="Q75" t="s">
        <v>202</v>
      </c>
      <c r="S75" s="96" t="s">
        <v>2903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5"/>
      <c r="M76" s="95"/>
      <c r="N76" t="s">
        <v>2765</v>
      </c>
      <c r="O76" t="s">
        <v>2824</v>
      </c>
      <c r="P76" t="s">
        <v>2820</v>
      </c>
      <c r="Q76" t="s">
        <v>202</v>
      </c>
      <c r="S76" s="96" t="s">
        <v>2889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5"/>
      <c r="M77" s="95"/>
      <c r="N77" t="s">
        <v>2766</v>
      </c>
      <c r="O77" t="s">
        <v>2828</v>
      </c>
      <c r="P77" t="s">
        <v>2821</v>
      </c>
      <c r="Q77" t="s">
        <v>202</v>
      </c>
      <c r="S77" s="96" t="s">
        <v>2904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5"/>
      <c r="M78" s="95"/>
      <c r="N78" t="s">
        <v>2825</v>
      </c>
      <c r="O78" t="s">
        <v>2826</v>
      </c>
      <c r="P78" t="s">
        <v>2827</v>
      </c>
      <c r="Q78" t="s">
        <v>202</v>
      </c>
      <c r="S78" s="96" t="s">
        <v>2890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5"/>
      <c r="M79" s="95"/>
      <c r="N79" t="s">
        <v>2763</v>
      </c>
      <c r="Q79" t="s">
        <v>202</v>
      </c>
      <c r="S79" s="96" t="s">
        <v>2905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5"/>
      <c r="M80" s="95"/>
      <c r="N80" t="s">
        <v>2765</v>
      </c>
      <c r="Q80" t="s">
        <v>202</v>
      </c>
      <c r="S80" s="96" t="s">
        <v>2891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5"/>
      <c r="M81" s="95"/>
      <c r="N81" t="s">
        <v>2766</v>
      </c>
      <c r="Q81" t="s">
        <v>202</v>
      </c>
      <c r="S81" s="96" t="s">
        <v>2906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5"/>
      <c r="M82" s="95"/>
      <c r="N82" t="s">
        <v>2825</v>
      </c>
      <c r="O82" t="s">
        <v>2826</v>
      </c>
      <c r="P82" t="s">
        <v>2829</v>
      </c>
      <c r="Q82" t="s">
        <v>202</v>
      </c>
      <c r="S82" s="96" t="s">
        <v>2892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5"/>
      <c r="M83" s="95"/>
      <c r="N83" t="s">
        <v>2763</v>
      </c>
      <c r="O83" t="s">
        <v>2832</v>
      </c>
      <c r="Q83" t="s">
        <v>202</v>
      </c>
      <c r="S83" s="96" t="s">
        <v>2907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5"/>
      <c r="M84" s="95"/>
      <c r="N84" t="s">
        <v>2765</v>
      </c>
      <c r="Q84" t="s">
        <v>202</v>
      </c>
      <c r="S84" s="96" t="s">
        <v>2893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5"/>
      <c r="M85" s="95"/>
      <c r="N85" t="s">
        <v>2766</v>
      </c>
      <c r="Q85" t="s">
        <v>202</v>
      </c>
      <c r="S85" s="96" t="s">
        <v>2908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5"/>
      <c r="M86" s="95"/>
      <c r="N86" t="s">
        <v>2765</v>
      </c>
      <c r="O86" t="s">
        <v>2818</v>
      </c>
      <c r="Q86" t="s">
        <v>202</v>
      </c>
      <c r="S86" s="96" t="s">
        <v>2894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5"/>
      <c r="M87" s="95"/>
      <c r="N87" t="s">
        <v>2766</v>
      </c>
      <c r="O87" t="s">
        <v>2819</v>
      </c>
      <c r="Q87" t="s">
        <v>202</v>
      </c>
      <c r="S87" s="96" t="s">
        <v>2909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5"/>
      <c r="M88" s="95"/>
      <c r="N88" t="s">
        <v>2765</v>
      </c>
      <c r="O88" t="s">
        <v>2833</v>
      </c>
      <c r="P88" t="s">
        <v>2830</v>
      </c>
      <c r="Q88" t="s">
        <v>202</v>
      </c>
      <c r="S88" s="96" t="s">
        <v>2895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5"/>
      <c r="M89" s="95"/>
      <c r="N89" t="s">
        <v>2766</v>
      </c>
      <c r="O89" t="s">
        <v>2835</v>
      </c>
      <c r="P89" t="s">
        <v>2837</v>
      </c>
      <c r="Q89" t="s">
        <v>202</v>
      </c>
      <c r="S89" s="96" t="s">
        <v>2910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5"/>
      <c r="M90" s="95"/>
      <c r="N90" t="s">
        <v>2765</v>
      </c>
      <c r="Q90" t="s">
        <v>202</v>
      </c>
      <c r="S90" s="96" t="s">
        <v>2896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5"/>
      <c r="M91" s="95"/>
      <c r="N91" t="s">
        <v>2766</v>
      </c>
      <c r="Q91" t="s">
        <v>202</v>
      </c>
      <c r="S91" s="96" t="s">
        <v>2911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5"/>
      <c r="M92" s="95"/>
      <c r="N92" t="s">
        <v>2765</v>
      </c>
      <c r="O92" t="s">
        <v>2834</v>
      </c>
      <c r="P92" t="s">
        <v>2831</v>
      </c>
      <c r="Q92" t="s">
        <v>202</v>
      </c>
      <c r="S92" s="96" t="s">
        <v>2897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5"/>
      <c r="M93" s="95"/>
      <c r="N93" t="s">
        <v>2766</v>
      </c>
      <c r="O93" t="s">
        <v>2836</v>
      </c>
      <c r="P93" t="s">
        <v>2838</v>
      </c>
      <c r="Q93" t="s">
        <v>202</v>
      </c>
      <c r="S93" s="96" t="s">
        <v>2912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5"/>
      <c r="M94" s="95"/>
      <c r="N94" t="s">
        <v>2765</v>
      </c>
      <c r="Q94" t="s">
        <v>202</v>
      </c>
      <c r="S94" s="96" t="s">
        <v>2898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5"/>
      <c r="M95" s="95"/>
      <c r="N95" t="s">
        <v>2766</v>
      </c>
      <c r="Q95" t="s">
        <v>202</v>
      </c>
      <c r="S95" s="96" t="s">
        <v>2913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5"/>
      <c r="M96" s="95"/>
      <c r="N96" t="s">
        <v>2765</v>
      </c>
      <c r="Q96" t="s">
        <v>202</v>
      </c>
      <c r="S96" s="96" t="s">
        <v>2899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5"/>
      <c r="M97" s="95"/>
      <c r="N97" t="s">
        <v>2766</v>
      </c>
      <c r="Q97" t="s">
        <v>202</v>
      </c>
      <c r="S97" s="96" t="s">
        <v>2914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5"/>
      <c r="M98" s="95"/>
      <c r="N98" t="s">
        <v>2765</v>
      </c>
      <c r="Q98" t="s">
        <v>202</v>
      </c>
      <c r="S98" s="96" t="s">
        <v>2900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5"/>
      <c r="M99" s="95"/>
      <c r="N99" t="s">
        <v>2766</v>
      </c>
      <c r="Q99" t="s">
        <v>202</v>
      </c>
      <c r="S99" s="96" t="s">
        <v>2915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2753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5"/>
      <c r="M101" s="9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5"/>
      <c r="M102" s="9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5"/>
      <c r="M103" s="9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5"/>
      <c r="M104" s="9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5"/>
      <c r="M105" s="9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5"/>
      <c r="M106" s="9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5"/>
      <c r="M107" s="9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5"/>
      <c r="M108" s="9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5"/>
      <c r="M109" s="9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5"/>
      <c r="M110" s="9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5"/>
      <c r="M111" s="9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5"/>
      <c r="M112" s="9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5"/>
      <c r="M113" s="95"/>
      <c r="N113" t="s">
        <v>2767</v>
      </c>
      <c r="Q113" t="s">
        <v>200</v>
      </c>
      <c r="R113" t="s">
        <v>3070</v>
      </c>
    </row>
    <row r="114" spans="1:25" x14ac:dyDescent="0.3">
      <c r="A114">
        <v>1</v>
      </c>
      <c r="B114" t="s">
        <v>480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5"/>
      <c r="M114" s="9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5"/>
      <c r="M115" s="9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5"/>
      <c r="M116" s="95"/>
      <c r="Q116" t="s">
        <v>200</v>
      </c>
    </row>
    <row r="117" spans="1:25" x14ac:dyDescent="0.3">
      <c r="A117">
        <v>1</v>
      </c>
      <c r="B117" t="s">
        <v>781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5"/>
      <c r="M117" s="95"/>
      <c r="Q117" t="s">
        <v>200</v>
      </c>
    </row>
    <row r="118" spans="1:25" x14ac:dyDescent="0.3">
      <c r="A118">
        <v>1</v>
      </c>
      <c r="B118" t="s">
        <v>1088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5"/>
      <c r="M118" s="9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5"/>
      <c r="M119" s="95"/>
      <c r="Q119" t="s">
        <v>200</v>
      </c>
    </row>
    <row r="120" spans="1:25" x14ac:dyDescent="0.3">
      <c r="B120" s="1" t="s">
        <v>1086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1100</v>
      </c>
      <c r="M120" s="1" t="s">
        <v>1109</v>
      </c>
      <c r="N120" s="1" t="s">
        <v>2753</v>
      </c>
      <c r="O120" s="104" t="s">
        <v>2940</v>
      </c>
      <c r="P120" s="104"/>
      <c r="Q120" s="1" t="s">
        <v>2751</v>
      </c>
      <c r="R120" s="1" t="s">
        <v>1095</v>
      </c>
      <c r="S120" s="1" t="s">
        <v>2709</v>
      </c>
      <c r="T120" s="1" t="s">
        <v>110</v>
      </c>
      <c r="U120" s="1" t="s">
        <v>1268</v>
      </c>
      <c r="V120" s="1" t="s">
        <v>2776</v>
      </c>
      <c r="W120" s="1" t="s">
        <v>2942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1101</v>
      </c>
      <c r="M121" s="22">
        <v>76</v>
      </c>
      <c r="N121" t="s">
        <v>2770</v>
      </c>
      <c r="O121" s="95" t="s">
        <v>2941</v>
      </c>
      <c r="P121" s="95"/>
      <c r="Q121" t="s">
        <v>202</v>
      </c>
      <c r="R121" t="s">
        <v>1104</v>
      </c>
      <c r="S121" t="s">
        <v>2724</v>
      </c>
      <c r="T121" s="11" t="s">
        <v>1183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400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1101</v>
      </c>
      <c r="M122" s="22">
        <v>46</v>
      </c>
      <c r="N122" t="s">
        <v>2770</v>
      </c>
      <c r="O122" s="95" t="s">
        <v>2941</v>
      </c>
      <c r="P122" s="95"/>
      <c r="Q122" t="s">
        <v>202</v>
      </c>
      <c r="R122" t="s">
        <v>1181</v>
      </c>
      <c r="S122" t="s">
        <v>2710</v>
      </c>
      <c r="T122" s="11" t="s">
        <v>1183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2770</v>
      </c>
      <c r="O123" s="95" t="s">
        <v>2941</v>
      </c>
      <c r="P123" s="95"/>
      <c r="Q123" t="s">
        <v>202</v>
      </c>
      <c r="R123" t="s">
        <v>2775</v>
      </c>
      <c r="S123" t="s">
        <v>2710</v>
      </c>
      <c r="T123" s="11" t="s">
        <v>1183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2770</v>
      </c>
      <c r="O124" s="95" t="s">
        <v>2941</v>
      </c>
      <c r="P124" s="95"/>
      <c r="Q124" t="s">
        <v>202</v>
      </c>
      <c r="S124" t="s">
        <v>2725</v>
      </c>
      <c r="T124" s="11" t="s">
        <v>1183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1102</v>
      </c>
      <c r="M125" s="22">
        <v>6</v>
      </c>
      <c r="N125" t="s">
        <v>2769</v>
      </c>
      <c r="O125" s="95" t="s">
        <v>2941</v>
      </c>
      <c r="P125" s="95"/>
      <c r="Q125" t="s">
        <v>202</v>
      </c>
      <c r="S125" t="s">
        <v>2726</v>
      </c>
      <c r="T125" s="11" t="s">
        <v>1187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1101</v>
      </c>
      <c r="M126" s="22">
        <v>21</v>
      </c>
      <c r="N126" t="s">
        <v>2769</v>
      </c>
      <c r="O126" s="95" t="s">
        <v>2941</v>
      </c>
      <c r="P126" s="95"/>
      <c r="Q126" t="s">
        <v>202</v>
      </c>
      <c r="R126" t="s">
        <v>1104</v>
      </c>
      <c r="S126" t="s">
        <v>2711</v>
      </c>
      <c r="T126" s="11" t="s">
        <v>1187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2769</v>
      </c>
      <c r="O127" s="95" t="s">
        <v>2941</v>
      </c>
      <c r="P127" s="95"/>
      <c r="Q127" t="s">
        <v>202</v>
      </c>
      <c r="S127" t="s">
        <v>2712</v>
      </c>
      <c r="T127" s="11" t="s">
        <v>1187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2770</v>
      </c>
      <c r="O128" s="95"/>
      <c r="P128" s="95"/>
      <c r="Q128" t="s">
        <v>202</v>
      </c>
      <c r="R128" t="s">
        <v>3357</v>
      </c>
      <c r="S128" t="s">
        <v>2730</v>
      </c>
      <c r="T128" s="11" t="s">
        <v>1183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1101</v>
      </c>
      <c r="M129" s="22">
        <v>26</v>
      </c>
      <c r="N129" t="s">
        <v>2769</v>
      </c>
      <c r="O129" s="95" t="s">
        <v>2941</v>
      </c>
      <c r="P129" s="95"/>
      <c r="Q129" t="s">
        <v>202</v>
      </c>
      <c r="S129" t="s">
        <v>2727</v>
      </c>
      <c r="T129" s="11" t="s">
        <v>1187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2944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1102</v>
      </c>
      <c r="M130" s="22">
        <v>7</v>
      </c>
      <c r="N130" t="s">
        <v>2769</v>
      </c>
      <c r="O130" s="95" t="s">
        <v>2941</v>
      </c>
      <c r="P130" s="95"/>
      <c r="Q130" t="s">
        <v>202</v>
      </c>
      <c r="S130" t="s">
        <v>2713</v>
      </c>
      <c r="T130" s="11" t="s">
        <v>1187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409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1102</v>
      </c>
      <c r="M131" s="22">
        <v>6</v>
      </c>
      <c r="N131" t="s">
        <v>2769</v>
      </c>
      <c r="O131" s="95" t="s">
        <v>2941</v>
      </c>
      <c r="P131" s="95"/>
      <c r="Q131" t="s">
        <v>202</v>
      </c>
      <c r="S131" t="s">
        <v>2714</v>
      </c>
      <c r="T131" s="11" t="s">
        <v>1187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2770</v>
      </c>
      <c r="O132" s="95" t="s">
        <v>2941</v>
      </c>
      <c r="P132" s="95"/>
      <c r="Q132" t="s">
        <v>202</v>
      </c>
      <c r="S132" t="s">
        <v>2715</v>
      </c>
      <c r="T132" s="11" t="s">
        <v>1183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1102</v>
      </c>
      <c r="M133" s="22">
        <v>10</v>
      </c>
      <c r="O133" s="95"/>
      <c r="P133" s="95"/>
      <c r="Q133" t="s">
        <v>200</v>
      </c>
      <c r="R133" t="s">
        <v>1106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1101</v>
      </c>
      <c r="M134" s="22">
        <v>43</v>
      </c>
      <c r="O134" s="95"/>
      <c r="P134" s="95"/>
      <c r="Q134" t="s">
        <v>200</v>
      </c>
      <c r="R134" t="s">
        <v>1105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432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1102</v>
      </c>
      <c r="M135" s="22">
        <v>5</v>
      </c>
      <c r="N135" t="s">
        <v>2769</v>
      </c>
      <c r="O135" s="95" t="s">
        <v>2941</v>
      </c>
      <c r="P135" s="95"/>
      <c r="Q135" t="s">
        <v>202</v>
      </c>
      <c r="S135" t="s">
        <v>2716</v>
      </c>
      <c r="T135" s="11" t="s">
        <v>1187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1102</v>
      </c>
      <c r="M136" s="22">
        <v>9</v>
      </c>
      <c r="O136" s="95"/>
      <c r="P136" s="95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551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1101</v>
      </c>
      <c r="M137" s="22">
        <v>10</v>
      </c>
      <c r="N137" t="s">
        <v>2770</v>
      </c>
      <c r="O137" s="95"/>
      <c r="P137" s="95"/>
      <c r="Q137" t="s">
        <v>199</v>
      </c>
      <c r="R137" t="s">
        <v>1107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1102</v>
      </c>
      <c r="M138" s="22">
        <v>3</v>
      </c>
      <c r="O138" s="95"/>
      <c r="P138" s="95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2771</v>
      </c>
      <c r="O139" s="95" t="s">
        <v>2941</v>
      </c>
      <c r="P139" s="95"/>
      <c r="Q139" t="s">
        <v>202</v>
      </c>
      <c r="S139" t="s">
        <v>2728</v>
      </c>
      <c r="T139" s="11" t="s">
        <v>1185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2770</v>
      </c>
      <c r="O140" s="95" t="s">
        <v>2941</v>
      </c>
      <c r="P140" s="95"/>
      <c r="Q140" t="s">
        <v>202</v>
      </c>
      <c r="S140" t="s">
        <v>2731</v>
      </c>
      <c r="T140" s="11" t="s">
        <v>1183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1102</v>
      </c>
      <c r="M141" s="22">
        <v>5</v>
      </c>
      <c r="N141" t="s">
        <v>2769</v>
      </c>
      <c r="O141" s="95" t="s">
        <v>2941</v>
      </c>
      <c r="P141" s="95"/>
      <c r="Q141" t="s">
        <v>202</v>
      </c>
      <c r="S141" t="s">
        <v>2717</v>
      </c>
      <c r="T141" s="11" t="s">
        <v>1187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1102</v>
      </c>
      <c r="M142" s="22">
        <v>4</v>
      </c>
      <c r="N142" t="s">
        <v>2769</v>
      </c>
      <c r="O142" s="95" t="s">
        <v>2941</v>
      </c>
      <c r="P142" s="95"/>
      <c r="Q142" t="s">
        <v>202</v>
      </c>
      <c r="S142" t="s">
        <v>2718</v>
      </c>
      <c r="T142" s="11" t="s">
        <v>1187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1102</v>
      </c>
      <c r="M143" s="22">
        <v>3</v>
      </c>
      <c r="O143" s="95"/>
      <c r="P143" s="95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2772</v>
      </c>
      <c r="O144" s="95" t="s">
        <v>2941</v>
      </c>
      <c r="P144" s="95"/>
      <c r="Q144" t="s">
        <v>202</v>
      </c>
      <c r="S144" t="s">
        <v>2719</v>
      </c>
      <c r="T144" s="11" t="s">
        <v>1184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1102</v>
      </c>
      <c r="M145" s="22">
        <v>3</v>
      </c>
      <c r="O145" s="95"/>
      <c r="P145" s="95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1102</v>
      </c>
      <c r="M146" s="22">
        <v>9</v>
      </c>
      <c r="O146" s="95"/>
      <c r="P146" s="95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1102</v>
      </c>
      <c r="M147" s="22">
        <v>5</v>
      </c>
      <c r="N147" t="s">
        <v>2769</v>
      </c>
      <c r="O147" s="95" t="s">
        <v>2941</v>
      </c>
      <c r="P147" s="95"/>
      <c r="Q147" t="s">
        <v>202</v>
      </c>
      <c r="S147" t="s">
        <v>2720</v>
      </c>
      <c r="T147" s="11" t="s">
        <v>1187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1102</v>
      </c>
      <c r="M148" s="22">
        <v>9</v>
      </c>
      <c r="N148" t="s">
        <v>2770</v>
      </c>
      <c r="O148" s="95" t="s">
        <v>2941</v>
      </c>
      <c r="P148" s="95"/>
      <c r="Q148" t="s">
        <v>202</v>
      </c>
      <c r="S148" t="s">
        <v>2729</v>
      </c>
      <c r="T148" s="11" t="s">
        <v>1183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2771</v>
      </c>
      <c r="O149" s="95" t="s">
        <v>2941</v>
      </c>
      <c r="P149" s="95"/>
      <c r="Q149" t="s">
        <v>200</v>
      </c>
      <c r="S149" t="s">
        <v>2721</v>
      </c>
      <c r="T149" s="11" t="s">
        <v>1185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1102</v>
      </c>
      <c r="M150" s="22">
        <v>3</v>
      </c>
      <c r="O150" s="95"/>
      <c r="P150" s="95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1102</v>
      </c>
      <c r="M151" s="22">
        <v>9</v>
      </c>
      <c r="N151" t="s">
        <v>2769</v>
      </c>
      <c r="O151" s="95" t="s">
        <v>2941</v>
      </c>
      <c r="P151" s="95"/>
      <c r="Q151" t="s">
        <v>202</v>
      </c>
      <c r="S151" t="s">
        <v>2722</v>
      </c>
      <c r="T151" s="11" t="s">
        <v>1187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505</v>
      </c>
      <c r="F152" s="3"/>
      <c r="G152" s="2"/>
      <c r="H152" s="4"/>
      <c r="I152" s="5"/>
      <c r="J152" s="6"/>
      <c r="K152" t="s">
        <v>199</v>
      </c>
      <c r="L152" s="10" t="s">
        <v>1102</v>
      </c>
      <c r="M152" s="22">
        <v>3</v>
      </c>
      <c r="O152" s="95"/>
      <c r="P152" s="95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2769</v>
      </c>
      <c r="O153" s="95" t="s">
        <v>2941</v>
      </c>
      <c r="P153" s="95"/>
      <c r="Q153" t="s">
        <v>202</v>
      </c>
      <c r="S153" t="s">
        <v>2723</v>
      </c>
      <c r="T153" s="11" t="s">
        <v>1187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1102</v>
      </c>
      <c r="M154" s="22">
        <v>1</v>
      </c>
      <c r="O154" s="95"/>
      <c r="P154" s="95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1102</v>
      </c>
      <c r="M155" s="22">
        <v>1</v>
      </c>
      <c r="O155" s="95"/>
      <c r="P155" s="95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575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5"/>
      <c r="P156" s="95"/>
      <c r="Q156" t="s">
        <v>200</v>
      </c>
      <c r="R156" t="s">
        <v>1110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1102</v>
      </c>
      <c r="M157" s="22">
        <v>3</v>
      </c>
      <c r="O157" s="95"/>
      <c r="P157" s="95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645</v>
      </c>
      <c r="F158" s="3"/>
      <c r="G158" s="2"/>
      <c r="H158" s="4"/>
      <c r="I158" s="5"/>
      <c r="J158" s="6"/>
      <c r="K158" t="s">
        <v>199</v>
      </c>
      <c r="L158" s="10" t="s">
        <v>1102</v>
      </c>
      <c r="M158" s="22">
        <v>1</v>
      </c>
      <c r="O158" s="95"/>
      <c r="P158" s="95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1102</v>
      </c>
      <c r="M159" s="22">
        <v>2</v>
      </c>
      <c r="O159" s="95"/>
      <c r="P159" s="95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1150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1102</v>
      </c>
      <c r="M160" s="22">
        <v>0</v>
      </c>
      <c r="N160" t="s">
        <v>2773</v>
      </c>
      <c r="O160" s="95"/>
      <c r="P160" s="95"/>
      <c r="Q160" t="s">
        <v>200</v>
      </c>
      <c r="R160" t="s">
        <v>1151</v>
      </c>
      <c r="S160" t="s">
        <v>1803</v>
      </c>
      <c r="T160" s="11" t="s">
        <v>1188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2732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1102</v>
      </c>
      <c r="M161" s="22">
        <v>0</v>
      </c>
      <c r="N161" t="s">
        <v>2774</v>
      </c>
      <c r="O161" s="95"/>
      <c r="P161" s="95"/>
      <c r="Q161" t="s">
        <v>200</v>
      </c>
      <c r="R161" t="s">
        <v>2734</v>
      </c>
      <c r="S161" t="s">
        <v>1804</v>
      </c>
      <c r="T161" s="11" t="s">
        <v>1189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814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1101</v>
      </c>
      <c r="M162" s="22">
        <v>3</v>
      </c>
      <c r="N162" t="s">
        <v>2773</v>
      </c>
      <c r="O162" s="95"/>
      <c r="P162" s="95"/>
      <c r="Q162" t="s">
        <v>200</v>
      </c>
      <c r="R162" t="s">
        <v>1149</v>
      </c>
      <c r="S162" t="s">
        <v>2024</v>
      </c>
      <c r="T162" s="11" t="s">
        <v>1188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2733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1101</v>
      </c>
      <c r="M163" s="22">
        <v>0</v>
      </c>
      <c r="N163" t="s">
        <v>2774</v>
      </c>
      <c r="O163" s="95"/>
      <c r="P163" s="95"/>
      <c r="Q163" t="s">
        <v>200</v>
      </c>
      <c r="R163" t="s">
        <v>2734</v>
      </c>
      <c r="S163" t="s">
        <v>2025</v>
      </c>
      <c r="T163" s="11" t="s">
        <v>1189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3450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8"/>
      <c r="O164" s="8"/>
      <c r="P164" s="8"/>
      <c r="Q164" s="8"/>
      <c r="R164" s="1" t="s">
        <v>1095</v>
      </c>
      <c r="T164" s="11"/>
    </row>
    <row r="165" spans="1:23" x14ac:dyDescent="0.3">
      <c r="A165">
        <f>IF(K165="Yes", 1, 0)</f>
        <v>1</v>
      </c>
      <c r="B165" s="12" t="s">
        <v>236</v>
      </c>
      <c r="D165">
        <v>1</v>
      </c>
      <c r="E165">
        <v>12</v>
      </c>
      <c r="F165" s="3"/>
      <c r="G165" s="2">
        <v>1.5</v>
      </c>
      <c r="H165" s="4"/>
      <c r="I165" s="5"/>
      <c r="J165" s="6"/>
      <c r="K165" t="s">
        <v>202</v>
      </c>
      <c r="L165" s="11"/>
      <c r="M165" s="11"/>
      <c r="N165" t="s">
        <v>3466</v>
      </c>
      <c r="O165" t="s">
        <v>2805</v>
      </c>
      <c r="T165" s="11"/>
    </row>
    <row r="166" spans="1:23" x14ac:dyDescent="0.3">
      <c r="A166">
        <f>IF(K166="Yes", 1, 0)</f>
        <v>1</v>
      </c>
      <c r="B166" s="12" t="s">
        <v>266</v>
      </c>
      <c r="C166">
        <v>1</v>
      </c>
      <c r="F166" s="3">
        <v>0.5</v>
      </c>
      <c r="G166" s="2"/>
      <c r="H166" s="4"/>
      <c r="I166" s="5"/>
      <c r="J166" s="6"/>
      <c r="K166" t="s">
        <v>202</v>
      </c>
      <c r="L166" s="11"/>
      <c r="M166" s="11"/>
      <c r="T166" s="11"/>
    </row>
    <row r="167" spans="1:23" x14ac:dyDescent="0.3">
      <c r="A167">
        <f t="shared" ref="A167:A176" si="26">IF(K167="Yes", 1, 0)</f>
        <v>1</v>
      </c>
      <c r="B167" s="12" t="s">
        <v>272</v>
      </c>
      <c r="C167">
        <v>1</v>
      </c>
      <c r="D167">
        <v>5</v>
      </c>
      <c r="F167" s="3"/>
      <c r="G167" s="2">
        <v>1</v>
      </c>
      <c r="H167" s="4"/>
      <c r="I167" s="5"/>
      <c r="J167" s="6"/>
      <c r="K167" t="s">
        <v>202</v>
      </c>
      <c r="L167" s="11"/>
      <c r="M167" s="11"/>
      <c r="R167" t="s">
        <v>3463</v>
      </c>
      <c r="T167" s="11"/>
    </row>
    <row r="168" spans="1:23" x14ac:dyDescent="0.3">
      <c r="A168">
        <f t="shared" si="26"/>
        <v>1</v>
      </c>
      <c r="B168" s="12" t="s">
        <v>3452</v>
      </c>
      <c r="C168">
        <v>1</v>
      </c>
      <c r="E168">
        <v>19</v>
      </c>
      <c r="F168" s="3"/>
      <c r="G168" s="2"/>
      <c r="H168" s="4"/>
      <c r="I168" s="5"/>
      <c r="J168" s="6">
        <v>0.2</v>
      </c>
      <c r="K168" t="s">
        <v>202</v>
      </c>
      <c r="L168" s="11"/>
      <c r="M168" s="11"/>
      <c r="N168" t="s">
        <v>3467</v>
      </c>
      <c r="T168" s="11"/>
    </row>
    <row r="169" spans="1:23" x14ac:dyDescent="0.3">
      <c r="A169">
        <f t="shared" si="26"/>
        <v>1</v>
      </c>
      <c r="B169" s="12" t="s">
        <v>221</v>
      </c>
      <c r="E169">
        <v>21</v>
      </c>
      <c r="F169" s="3"/>
      <c r="G169" s="2"/>
      <c r="H169" s="4"/>
      <c r="I169" s="5"/>
      <c r="J169" s="6">
        <v>0.2</v>
      </c>
      <c r="K169" t="s">
        <v>202</v>
      </c>
      <c r="L169" s="11"/>
      <c r="M169" s="11"/>
      <c r="N169" t="s">
        <v>3465</v>
      </c>
      <c r="R169" t="s">
        <v>1142</v>
      </c>
      <c r="T169" s="11"/>
    </row>
    <row r="170" spans="1:23" x14ac:dyDescent="0.3">
      <c r="A170">
        <f t="shared" si="26"/>
        <v>1</v>
      </c>
      <c r="B170" s="12" t="s">
        <v>195</v>
      </c>
      <c r="E170">
        <v>21</v>
      </c>
      <c r="F170" s="3"/>
      <c r="G170" s="2"/>
      <c r="H170" s="4"/>
      <c r="I170" s="5"/>
      <c r="J170" s="6"/>
      <c r="K170" t="s">
        <v>202</v>
      </c>
      <c r="L170" s="11"/>
      <c r="M170" s="11"/>
      <c r="N170" t="s">
        <v>3471</v>
      </c>
      <c r="R170" t="s">
        <v>1142</v>
      </c>
      <c r="T170" s="11"/>
    </row>
    <row r="171" spans="1:23" x14ac:dyDescent="0.3">
      <c r="A171">
        <f t="shared" si="26"/>
        <v>1</v>
      </c>
      <c r="B171" s="12" t="s">
        <v>3455</v>
      </c>
      <c r="E171">
        <v>21</v>
      </c>
      <c r="F171" s="3"/>
      <c r="G171" s="2"/>
      <c r="H171" s="4"/>
      <c r="I171" s="5"/>
      <c r="J171" s="6"/>
      <c r="K171" t="s">
        <v>202</v>
      </c>
      <c r="L171" s="11"/>
      <c r="M171" s="11"/>
      <c r="N171" t="s">
        <v>3468</v>
      </c>
      <c r="R171" t="s">
        <v>1142</v>
      </c>
      <c r="T171" s="11"/>
    </row>
    <row r="172" spans="1:23" x14ac:dyDescent="0.3">
      <c r="A172">
        <f t="shared" si="26"/>
        <v>1</v>
      </c>
      <c r="B172" s="12" t="s">
        <v>184</v>
      </c>
      <c r="C172">
        <v>1</v>
      </c>
      <c r="E172">
        <v>21</v>
      </c>
      <c r="F172" s="3">
        <v>0.3</v>
      </c>
      <c r="G172" s="2"/>
      <c r="H172" s="4"/>
      <c r="I172" s="5">
        <v>0.1</v>
      </c>
      <c r="J172" s="6"/>
      <c r="K172" t="s">
        <v>202</v>
      </c>
      <c r="L172" s="11"/>
      <c r="M172" s="11"/>
      <c r="N172" t="s">
        <v>3470</v>
      </c>
      <c r="T172" s="11"/>
    </row>
    <row r="173" spans="1:23" x14ac:dyDescent="0.3">
      <c r="A173">
        <f t="shared" si="26"/>
        <v>1</v>
      </c>
      <c r="B173" s="12" t="s">
        <v>182</v>
      </c>
      <c r="C173">
        <v>5</v>
      </c>
      <c r="E173">
        <v>19</v>
      </c>
      <c r="F173" s="3">
        <v>1.2</v>
      </c>
      <c r="G173" s="2"/>
      <c r="H173" s="4"/>
      <c r="I173" s="5">
        <v>0.8</v>
      </c>
      <c r="J173" s="6"/>
      <c r="K173" t="s">
        <v>202</v>
      </c>
      <c r="L173" s="11"/>
      <c r="M173" s="11"/>
      <c r="N173" t="s">
        <v>3493</v>
      </c>
      <c r="O173" t="s">
        <v>3492</v>
      </c>
      <c r="R173" t="s">
        <v>3488</v>
      </c>
      <c r="T173" s="11"/>
    </row>
    <row r="174" spans="1:23" x14ac:dyDescent="0.3">
      <c r="A174">
        <f t="shared" si="26"/>
        <v>1</v>
      </c>
      <c r="B174" s="12" t="s">
        <v>176</v>
      </c>
      <c r="C174">
        <v>2</v>
      </c>
      <c r="E174">
        <v>21</v>
      </c>
      <c r="F174" s="3">
        <v>0.9</v>
      </c>
      <c r="G174" s="2"/>
      <c r="H174" s="4"/>
      <c r="I174" s="5">
        <v>0.6</v>
      </c>
      <c r="J174" s="6"/>
      <c r="K174" t="s">
        <v>202</v>
      </c>
      <c r="L174" s="11"/>
      <c r="M174" s="11"/>
      <c r="N174" t="s">
        <v>3491</v>
      </c>
      <c r="T174" s="11"/>
    </row>
    <row r="175" spans="1:23" x14ac:dyDescent="0.3">
      <c r="A175">
        <f t="shared" si="26"/>
        <v>1</v>
      </c>
      <c r="B175" s="12" t="s">
        <v>138</v>
      </c>
      <c r="C175">
        <v>20</v>
      </c>
      <c r="E175">
        <v>4</v>
      </c>
      <c r="F175" s="3"/>
      <c r="G175" s="2">
        <v>0.8</v>
      </c>
      <c r="H175" s="4"/>
      <c r="I175" s="5"/>
      <c r="J175" s="6"/>
      <c r="K175" t="s">
        <v>202</v>
      </c>
      <c r="L175" s="11"/>
      <c r="M175" s="11"/>
      <c r="T175" s="11"/>
    </row>
    <row r="176" spans="1:23" x14ac:dyDescent="0.3">
      <c r="A176">
        <f t="shared" si="26"/>
        <v>1</v>
      </c>
      <c r="B176" s="12" t="s">
        <v>359</v>
      </c>
      <c r="C176">
        <v>1</v>
      </c>
      <c r="D176">
        <v>5</v>
      </c>
      <c r="F176" s="3">
        <v>0.3</v>
      </c>
      <c r="G176" s="2"/>
      <c r="H176" s="4"/>
      <c r="I176" s="5">
        <v>0.1</v>
      </c>
      <c r="J176" s="6"/>
      <c r="K176" t="s">
        <v>202</v>
      </c>
      <c r="L176" s="11"/>
      <c r="M176" s="11"/>
      <c r="R176" t="s">
        <v>3472</v>
      </c>
      <c r="T176" s="11"/>
    </row>
    <row r="177" spans="1:21" x14ac:dyDescent="0.3">
      <c r="B177" s="1" t="s">
        <v>1085</v>
      </c>
      <c r="C177" s="1" t="s">
        <v>2</v>
      </c>
      <c r="D177" s="1" t="s">
        <v>9</v>
      </c>
      <c r="E177" s="1" t="s">
        <v>10</v>
      </c>
      <c r="F177" s="1" t="s">
        <v>4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207</v>
      </c>
      <c r="L177" s="8"/>
      <c r="M177" s="8"/>
      <c r="N177" s="1" t="s">
        <v>2753</v>
      </c>
      <c r="O177" s="8"/>
      <c r="P177" s="8"/>
      <c r="Q177" s="8"/>
      <c r="R177" s="1" t="s">
        <v>1095</v>
      </c>
    </row>
    <row r="178" spans="1:21" x14ac:dyDescent="0.3">
      <c r="A178" s="17">
        <f>IF(K178="Yes", 1, 0)</f>
        <v>1</v>
      </c>
      <c r="B178" t="s">
        <v>312</v>
      </c>
      <c r="F178" s="3"/>
      <c r="G178" s="2"/>
      <c r="H178" s="4"/>
      <c r="I178" s="5">
        <v>0.5</v>
      </c>
      <c r="J178" s="6"/>
      <c r="K178" t="s">
        <v>202</v>
      </c>
      <c r="R178" t="s">
        <v>1142</v>
      </c>
    </row>
    <row r="179" spans="1:21" x14ac:dyDescent="0.3">
      <c r="A179" s="17">
        <f t="shared" ref="A179:A213" si="27">IF(K179="Yes", 1, 0)</f>
        <v>0</v>
      </c>
      <c r="B179" t="s">
        <v>1030</v>
      </c>
      <c r="C179">
        <v>5</v>
      </c>
      <c r="E179">
        <v>7</v>
      </c>
      <c r="F179" s="3"/>
      <c r="G179" s="2"/>
      <c r="H179" s="4"/>
      <c r="I179" s="5">
        <v>1</v>
      </c>
      <c r="J179" s="6"/>
      <c r="K179" t="s">
        <v>199</v>
      </c>
      <c r="R179" s="12" t="s">
        <v>1115</v>
      </c>
    </row>
    <row r="180" spans="1:21" x14ac:dyDescent="0.3">
      <c r="A180" s="17">
        <f t="shared" si="27"/>
        <v>0</v>
      </c>
      <c r="B180" t="s">
        <v>751</v>
      </c>
      <c r="C180">
        <v>5</v>
      </c>
      <c r="E180">
        <v>7</v>
      </c>
      <c r="F180" s="3"/>
      <c r="G180" s="2"/>
      <c r="H180" s="4"/>
      <c r="I180" s="5">
        <v>1</v>
      </c>
      <c r="J180" s="6"/>
      <c r="K180" t="s">
        <v>199</v>
      </c>
      <c r="R180" s="12" t="s">
        <v>1115</v>
      </c>
    </row>
    <row r="181" spans="1:21" x14ac:dyDescent="0.3">
      <c r="A181" s="17">
        <f t="shared" si="27"/>
        <v>0</v>
      </c>
      <c r="B181" t="s">
        <v>738</v>
      </c>
      <c r="C181">
        <v>5</v>
      </c>
      <c r="E181">
        <v>7</v>
      </c>
      <c r="F181" s="3"/>
      <c r="G181" s="2"/>
      <c r="H181" s="4"/>
      <c r="I181" s="5">
        <v>1</v>
      </c>
      <c r="J181" s="6"/>
      <c r="K181" t="s">
        <v>199</v>
      </c>
      <c r="R181" s="12" t="s">
        <v>1115</v>
      </c>
    </row>
    <row r="182" spans="1:21" x14ac:dyDescent="0.3">
      <c r="A182" s="17">
        <f t="shared" si="27"/>
        <v>0</v>
      </c>
      <c r="B182" t="s">
        <v>989</v>
      </c>
      <c r="C182">
        <v>5</v>
      </c>
      <c r="E182">
        <v>7</v>
      </c>
      <c r="F182" s="3"/>
      <c r="G182" s="2"/>
      <c r="H182" s="4"/>
      <c r="I182" s="5">
        <v>1</v>
      </c>
      <c r="J182" s="6"/>
      <c r="K182" t="s">
        <v>199</v>
      </c>
      <c r="R182" s="12"/>
    </row>
    <row r="183" spans="1:21" x14ac:dyDescent="0.3">
      <c r="A183" s="17">
        <f t="shared" si="27"/>
        <v>0</v>
      </c>
      <c r="B183" t="s">
        <v>571</v>
      </c>
      <c r="C183">
        <v>5</v>
      </c>
      <c r="E183">
        <v>7</v>
      </c>
      <c r="F183" s="3"/>
      <c r="G183" s="2"/>
      <c r="H183" s="4"/>
      <c r="I183" s="5">
        <v>1</v>
      </c>
      <c r="J183" s="6"/>
      <c r="K183" t="s">
        <v>199</v>
      </c>
      <c r="R183" s="12" t="s">
        <v>1114</v>
      </c>
    </row>
    <row r="184" spans="1:21" x14ac:dyDescent="0.3">
      <c r="A184" s="17">
        <f t="shared" si="27"/>
        <v>1</v>
      </c>
      <c r="B184" t="s">
        <v>953</v>
      </c>
      <c r="C184">
        <f>C72</f>
        <v>10</v>
      </c>
      <c r="E184">
        <f t="shared" ref="E184" si="28">E72</f>
        <v>10</v>
      </c>
      <c r="F184" s="3"/>
      <c r="G184" s="2"/>
      <c r="H184" s="4"/>
      <c r="I184" s="5">
        <f>I72</f>
        <v>1.5</v>
      </c>
      <c r="J184" s="6"/>
      <c r="K184" t="s">
        <v>202</v>
      </c>
    </row>
    <row r="185" spans="1:21" x14ac:dyDescent="0.3">
      <c r="A185" s="17">
        <f t="shared" si="27"/>
        <v>1</v>
      </c>
      <c r="B185" t="s">
        <v>1119</v>
      </c>
      <c r="C185">
        <f>C70</f>
        <v>10</v>
      </c>
      <c r="E185">
        <f t="shared" ref="E185:I185" si="29">E70</f>
        <v>10</v>
      </c>
      <c r="F185" s="3"/>
      <c r="G185" s="2"/>
      <c r="H185" s="4"/>
      <c r="I185" s="5">
        <f t="shared" si="29"/>
        <v>2</v>
      </c>
      <c r="J185" s="6"/>
      <c r="K185" t="s">
        <v>202</v>
      </c>
    </row>
    <row r="186" spans="1:21" x14ac:dyDescent="0.3">
      <c r="A186" s="17">
        <f t="shared" si="27"/>
        <v>1</v>
      </c>
      <c r="B186" t="s">
        <v>849</v>
      </c>
      <c r="C186">
        <v>2</v>
      </c>
      <c r="F186" s="3"/>
      <c r="G186" s="2"/>
      <c r="H186" s="4"/>
      <c r="I186" s="5"/>
      <c r="J186" s="6"/>
      <c r="K186" t="s">
        <v>202</v>
      </c>
      <c r="R186" s="12" t="s">
        <v>1142</v>
      </c>
    </row>
    <row r="187" spans="1:21" x14ac:dyDescent="0.3">
      <c r="A187" s="17">
        <f t="shared" si="27"/>
        <v>0</v>
      </c>
      <c r="B187" t="s">
        <v>852</v>
      </c>
      <c r="C187">
        <v>10</v>
      </c>
      <c r="F187" s="3"/>
      <c r="G187" s="2"/>
      <c r="H187" s="4"/>
      <c r="I187" s="5"/>
      <c r="J187" s="6"/>
      <c r="K187" t="s">
        <v>199</v>
      </c>
      <c r="R187" s="12" t="s">
        <v>1116</v>
      </c>
    </row>
    <row r="188" spans="1:21" x14ac:dyDescent="0.3">
      <c r="A188" s="17">
        <f t="shared" si="27"/>
        <v>0</v>
      </c>
      <c r="B188" t="s">
        <v>773</v>
      </c>
      <c r="C188">
        <v>5</v>
      </c>
      <c r="F188" s="3"/>
      <c r="G188" s="2"/>
      <c r="H188" s="4"/>
      <c r="I188" s="5"/>
      <c r="J188" s="6"/>
      <c r="K188" t="s">
        <v>199</v>
      </c>
      <c r="R188" s="12" t="s">
        <v>1116</v>
      </c>
    </row>
    <row r="189" spans="1:21" x14ac:dyDescent="0.3">
      <c r="A189" s="17">
        <f t="shared" si="27"/>
        <v>1</v>
      </c>
      <c r="B189" t="s">
        <v>1112</v>
      </c>
      <c r="C189">
        <f>C64</f>
        <v>5</v>
      </c>
      <c r="E189">
        <f t="shared" ref="E189" si="30">E64</f>
        <v>12</v>
      </c>
      <c r="F189" s="3"/>
      <c r="G189" s="2"/>
      <c r="H189" s="4">
        <f>H64</f>
        <v>1.5</v>
      </c>
      <c r="I189" s="5"/>
      <c r="J189" s="6"/>
      <c r="K189" t="str">
        <f>IF(A64=1, "Yes", "No")</f>
        <v>Yes</v>
      </c>
      <c r="R189" s="12" t="s">
        <v>1113</v>
      </c>
    </row>
    <row r="190" spans="1:21" x14ac:dyDescent="0.3">
      <c r="A190" s="17">
        <f t="shared" si="27"/>
        <v>1</v>
      </c>
      <c r="B190" t="s">
        <v>717</v>
      </c>
      <c r="F190" s="3"/>
      <c r="G190" s="2"/>
      <c r="H190" s="4"/>
      <c r="I190" s="5"/>
      <c r="J190" s="6"/>
      <c r="K190" t="s">
        <v>202</v>
      </c>
      <c r="R190" s="12" t="s">
        <v>1142</v>
      </c>
    </row>
    <row r="191" spans="1:21" x14ac:dyDescent="0.3">
      <c r="A191" s="17">
        <f t="shared" si="27"/>
        <v>1</v>
      </c>
      <c r="B191" t="s">
        <v>491</v>
      </c>
      <c r="C191">
        <v>5</v>
      </c>
      <c r="E191">
        <v>20</v>
      </c>
      <c r="F191" s="3"/>
      <c r="G191" s="2"/>
      <c r="H191" s="4">
        <v>1</v>
      </c>
      <c r="I191" s="5"/>
      <c r="J191" s="6"/>
      <c r="K191" t="s">
        <v>202</v>
      </c>
      <c r="N191" t="s">
        <v>2961</v>
      </c>
      <c r="Q191" t="s">
        <v>200</v>
      </c>
      <c r="R191" s="12" t="s">
        <v>1144</v>
      </c>
      <c r="U191" t="str">
        <f>IF(N191="","",CONCATENATE("OreDictionary.registerOre(",N191, ", new ItemStack(ItemFoodTFC.get(Food.",$S198,")));"))</f>
        <v>OreDictionary.registerOre("blockCactus", new ItemStack(ItemFoodTFC.get(Food.SALT)));</v>
      </c>
    </row>
    <row r="192" spans="1:21" x14ac:dyDescent="0.3">
      <c r="A192" s="17">
        <f t="shared" si="27"/>
        <v>0</v>
      </c>
      <c r="B192" t="s">
        <v>179</v>
      </c>
      <c r="C192">
        <f>C13</f>
        <v>1</v>
      </c>
      <c r="D192">
        <f t="shared" ref="D192:G192" si="31">D13</f>
        <v>5</v>
      </c>
      <c r="E192">
        <f t="shared" si="31"/>
        <v>10</v>
      </c>
      <c r="F192" s="3"/>
      <c r="G192" s="2">
        <f t="shared" si="31"/>
        <v>0.8</v>
      </c>
      <c r="H192" s="4"/>
      <c r="I192" s="5"/>
      <c r="J192" s="6"/>
      <c r="K192" t="s">
        <v>199</v>
      </c>
    </row>
    <row r="193" spans="1:22" x14ac:dyDescent="0.3">
      <c r="A193" s="17">
        <f t="shared" si="27"/>
        <v>1</v>
      </c>
      <c r="B193" t="s">
        <v>454</v>
      </c>
      <c r="C193">
        <v>10</v>
      </c>
      <c r="D193">
        <v>5</v>
      </c>
      <c r="E193">
        <v>7</v>
      </c>
      <c r="F193" s="3"/>
      <c r="G193" s="2"/>
      <c r="H193" s="4"/>
      <c r="I193" s="5"/>
      <c r="J193" s="6">
        <v>1.5</v>
      </c>
      <c r="K193" t="s">
        <v>202</v>
      </c>
      <c r="L193" s="1" t="s">
        <v>3010</v>
      </c>
      <c r="M193" t="str">
        <f>CONCATENATE( "PLAINYOGURT(DAIRY, ItemRegistry.plainyogurtItem, ",4," ,", ROUND(C193/5,2),"f,",ROUND(D193,0),"f,",ROUND(F193,0),"f,",ROUND(H193,2),"f,",ROUND(G193,2),"f,",ROUND(I193,2),"f,",ROUND(J193,2),"f,",ROUND(21/E193,2), "f),")</f>
        <v>PLAINYOGURT(DAIRY, ItemRegistry.plainyogurtItem, 4 ,2f,5f,0f,0f,0f,0f,1.5f,3f),</v>
      </c>
      <c r="R193" t="s">
        <v>2962</v>
      </c>
    </row>
    <row r="194" spans="1:22" x14ac:dyDescent="0.3">
      <c r="A194" s="17">
        <f t="shared" si="27"/>
        <v>1</v>
      </c>
      <c r="B194" t="s">
        <v>420</v>
      </c>
      <c r="C194">
        <v>10</v>
      </c>
      <c r="D194">
        <v>5</v>
      </c>
      <c r="E194">
        <v>7</v>
      </c>
      <c r="F194" s="3"/>
      <c r="G194" s="2"/>
      <c r="H194" s="4"/>
      <c r="I194" s="5"/>
      <c r="J194" s="6">
        <v>1.5</v>
      </c>
      <c r="K194" t="s">
        <v>202</v>
      </c>
      <c r="R194" t="s">
        <v>2962</v>
      </c>
    </row>
    <row r="195" spans="1:22" x14ac:dyDescent="0.3">
      <c r="A195" s="17">
        <f t="shared" si="27"/>
        <v>1</v>
      </c>
      <c r="B195" t="s">
        <v>276</v>
      </c>
      <c r="C195">
        <f>C60</f>
        <v>10</v>
      </c>
      <c r="E195">
        <f>E60</f>
        <v>32</v>
      </c>
      <c r="F195" s="3"/>
      <c r="G195" s="2"/>
      <c r="H195" s="4">
        <f>H60</f>
        <v>1.5</v>
      </c>
      <c r="I195" s="5"/>
      <c r="J195" s="6"/>
      <c r="K195" t="s">
        <v>202</v>
      </c>
      <c r="L195" s="1" t="s">
        <v>3010</v>
      </c>
      <c r="M195" s="51" t="s">
        <v>3011</v>
      </c>
      <c r="N195" s="51"/>
      <c r="O195" s="51"/>
      <c r="P195" s="51"/>
      <c r="Q195" s="51"/>
      <c r="R195" t="s">
        <v>1145</v>
      </c>
      <c r="U195" s="96"/>
    </row>
    <row r="196" spans="1:22" x14ac:dyDescent="0.3">
      <c r="A196" s="17">
        <f t="shared" si="27"/>
        <v>1</v>
      </c>
      <c r="B196" t="s">
        <v>350</v>
      </c>
      <c r="E196">
        <v>30</v>
      </c>
      <c r="F196" s="3"/>
      <c r="G196" s="2"/>
      <c r="H196" s="4"/>
      <c r="I196" s="5"/>
      <c r="J196" s="6"/>
      <c r="K196" t="s">
        <v>202</v>
      </c>
      <c r="R196" t="s">
        <v>1146</v>
      </c>
    </row>
    <row r="197" spans="1:22" x14ac:dyDescent="0.3">
      <c r="A197" s="17">
        <f t="shared" si="27"/>
        <v>1</v>
      </c>
      <c r="B197" t="s">
        <v>247</v>
      </c>
      <c r="C197">
        <v>5</v>
      </c>
      <c r="E197">
        <v>12</v>
      </c>
      <c r="F197" s="3"/>
      <c r="G197" s="2"/>
      <c r="H197" s="4"/>
      <c r="I197" s="5"/>
      <c r="J197" s="6">
        <v>1</v>
      </c>
      <c r="K197" t="s">
        <v>202</v>
      </c>
      <c r="R197" t="s">
        <v>1147</v>
      </c>
    </row>
    <row r="198" spans="1:22" x14ac:dyDescent="0.3">
      <c r="A198" s="17">
        <f t="shared" si="27"/>
        <v>1</v>
      </c>
      <c r="B198" t="s">
        <v>249</v>
      </c>
      <c r="E198">
        <v>30</v>
      </c>
      <c r="F198" s="3"/>
      <c r="G198" s="2"/>
      <c r="H198" s="4"/>
      <c r="I198" s="5"/>
      <c r="J198" s="6"/>
      <c r="K198" t="s">
        <v>202</v>
      </c>
      <c r="N198" t="s">
        <v>2963</v>
      </c>
      <c r="O198" t="s">
        <v>2964</v>
      </c>
      <c r="Q198" t="s">
        <v>200</v>
      </c>
      <c r="R198" t="s">
        <v>1148</v>
      </c>
      <c r="S198" s="12" t="s">
        <v>3014</v>
      </c>
      <c r="U198" t="str">
        <f>IF(N198="","",CONCATENATE("OreDictionary.registerOre(",N198, ", new ItemStack(ItemsTFC.",$S$198,"));"))</f>
        <v>OreDictionary.registerOre("foodSalt", new ItemStack(ItemsTFC.SALT));</v>
      </c>
      <c r="V198" t="str">
        <f>IF(O198="","",CONCATENATE("OreDictionary.registerOre(",O198, ", new ItemStack(ItemsTFC.",$S$198,"));"))</f>
        <v>OreDictionary.registerOre("itemSalt", new ItemStack(ItemsTFC.SALT));</v>
      </c>
    </row>
    <row r="199" spans="1:22" x14ac:dyDescent="0.3">
      <c r="A199" s="17">
        <f t="shared" si="27"/>
        <v>1</v>
      </c>
      <c r="B199" t="s">
        <v>217</v>
      </c>
      <c r="C199">
        <v>5</v>
      </c>
      <c r="E199">
        <v>7</v>
      </c>
      <c r="F199" s="3"/>
      <c r="G199" s="2"/>
      <c r="H199" s="4"/>
      <c r="I199" s="5"/>
      <c r="J199" s="6">
        <v>1</v>
      </c>
      <c r="K199" t="s">
        <v>202</v>
      </c>
      <c r="R199" t="s">
        <v>1147</v>
      </c>
    </row>
    <row r="200" spans="1:22" x14ac:dyDescent="0.3">
      <c r="A200" s="17">
        <f t="shared" si="27"/>
        <v>1</v>
      </c>
      <c r="B200" t="s">
        <v>210</v>
      </c>
      <c r="E200">
        <v>30</v>
      </c>
      <c r="F200" s="3"/>
      <c r="G200" s="2"/>
      <c r="H200" s="4"/>
      <c r="I200" s="5"/>
      <c r="J200" s="6"/>
      <c r="K200" t="s">
        <v>202</v>
      </c>
      <c r="R200" t="s">
        <v>2752</v>
      </c>
    </row>
    <row r="201" spans="1:22" x14ac:dyDescent="0.3">
      <c r="A201" s="17">
        <f t="shared" si="27"/>
        <v>1</v>
      </c>
      <c r="B201" t="s">
        <v>226</v>
      </c>
      <c r="E201">
        <v>16</v>
      </c>
      <c r="F201" s="3"/>
      <c r="G201" s="2"/>
      <c r="H201" s="4"/>
      <c r="I201" s="5"/>
      <c r="J201" s="6"/>
      <c r="K201" t="s">
        <v>202</v>
      </c>
      <c r="R201" t="s">
        <v>1142</v>
      </c>
    </row>
    <row r="202" spans="1:22" x14ac:dyDescent="0.3">
      <c r="A202" s="17">
        <f t="shared" si="27"/>
        <v>1</v>
      </c>
      <c r="B202" t="s">
        <v>250</v>
      </c>
      <c r="D202">
        <v>5</v>
      </c>
      <c r="F202" s="3"/>
      <c r="G202" s="2"/>
      <c r="H202" s="4"/>
      <c r="I202" s="5"/>
      <c r="J202" s="6"/>
      <c r="K202" t="s">
        <v>202</v>
      </c>
      <c r="R202" t="s">
        <v>1142</v>
      </c>
    </row>
    <row r="203" spans="1:22" x14ac:dyDescent="0.3">
      <c r="A203" s="17">
        <f t="shared" si="27"/>
        <v>1</v>
      </c>
      <c r="B203" t="s">
        <v>9</v>
      </c>
      <c r="D203">
        <v>10</v>
      </c>
      <c r="F203" s="3"/>
      <c r="G203" s="2"/>
      <c r="H203" s="4"/>
      <c r="I203" s="5"/>
      <c r="J203" s="6"/>
      <c r="K203" t="s">
        <v>202</v>
      </c>
      <c r="R203" t="s">
        <v>1142</v>
      </c>
    </row>
    <row r="204" spans="1:22" ht="15" customHeight="1" x14ac:dyDescent="0.3">
      <c r="A204" s="17">
        <f t="shared" si="27"/>
        <v>1</v>
      </c>
      <c r="B204" t="s">
        <v>716</v>
      </c>
      <c r="F204" s="3"/>
      <c r="G204" s="2"/>
      <c r="H204" s="4"/>
      <c r="I204" s="5"/>
      <c r="J204" s="6"/>
      <c r="K204" t="s">
        <v>202</v>
      </c>
      <c r="R204" t="s">
        <v>1142</v>
      </c>
    </row>
    <row r="205" spans="1:22" ht="15" customHeight="1" x14ac:dyDescent="0.3">
      <c r="A205" s="17">
        <f t="shared" si="27"/>
        <v>1</v>
      </c>
      <c r="B205" t="s">
        <v>995</v>
      </c>
      <c r="F205" s="3"/>
      <c r="G205" s="2"/>
      <c r="H205" s="4"/>
      <c r="I205" s="5"/>
      <c r="J205" s="6"/>
      <c r="K205" t="s">
        <v>202</v>
      </c>
      <c r="R205" t="s">
        <v>1142</v>
      </c>
    </row>
    <row r="206" spans="1:22" x14ac:dyDescent="0.3">
      <c r="A206" s="17">
        <f t="shared" si="27"/>
        <v>1</v>
      </c>
      <c r="B206" t="s">
        <v>590</v>
      </c>
      <c r="F206" s="3"/>
      <c r="G206" s="2"/>
      <c r="H206" s="4"/>
      <c r="I206" s="5"/>
      <c r="J206" s="6"/>
      <c r="K206" t="s">
        <v>202</v>
      </c>
      <c r="R206" t="s">
        <v>1142</v>
      </c>
    </row>
    <row r="207" spans="1:22" x14ac:dyDescent="0.3">
      <c r="A207" s="17">
        <f t="shared" si="27"/>
        <v>1</v>
      </c>
      <c r="B207" t="s">
        <v>364</v>
      </c>
      <c r="F207" s="3"/>
      <c r="G207" s="2"/>
      <c r="H207" s="4"/>
      <c r="I207" s="5"/>
      <c r="J207" s="6"/>
      <c r="K207" t="s">
        <v>202</v>
      </c>
      <c r="R207" t="s">
        <v>1142</v>
      </c>
    </row>
    <row r="208" spans="1:22" x14ac:dyDescent="0.3">
      <c r="A208" s="17">
        <f t="shared" si="27"/>
        <v>1</v>
      </c>
      <c r="B208" t="s">
        <v>363</v>
      </c>
      <c r="F208" s="3"/>
      <c r="G208" s="2"/>
      <c r="H208" s="4"/>
      <c r="I208" s="5"/>
      <c r="J208" s="6"/>
      <c r="K208" t="s">
        <v>202</v>
      </c>
      <c r="R208" t="s">
        <v>1142</v>
      </c>
    </row>
    <row r="209" spans="1:18" x14ac:dyDescent="0.3">
      <c r="A209" s="17">
        <f t="shared" si="27"/>
        <v>1</v>
      </c>
      <c r="B209" t="s">
        <v>362</v>
      </c>
      <c r="F209" s="3"/>
      <c r="G209" s="2"/>
      <c r="H209" s="4"/>
      <c r="I209" s="5"/>
      <c r="J209" s="6"/>
      <c r="K209" t="s">
        <v>202</v>
      </c>
      <c r="R209" t="s">
        <v>1142</v>
      </c>
    </row>
    <row r="210" spans="1:18" x14ac:dyDescent="0.3">
      <c r="A210" s="17">
        <f t="shared" si="27"/>
        <v>1</v>
      </c>
      <c r="B210" t="s">
        <v>222</v>
      </c>
      <c r="F210" s="3"/>
      <c r="G210" s="2"/>
      <c r="H210" s="4"/>
      <c r="I210" s="5"/>
      <c r="J210" s="6"/>
      <c r="K210" t="s">
        <v>202</v>
      </c>
      <c r="R210" t="s">
        <v>1142</v>
      </c>
    </row>
    <row r="211" spans="1:18" x14ac:dyDescent="0.3">
      <c r="A211" s="17">
        <f t="shared" si="27"/>
        <v>1</v>
      </c>
      <c r="B211" t="s">
        <v>224</v>
      </c>
      <c r="F211" s="3"/>
      <c r="G211" s="2"/>
      <c r="H211" s="4"/>
      <c r="I211" s="5"/>
      <c r="J211" s="6"/>
      <c r="K211" t="s">
        <v>202</v>
      </c>
      <c r="R211" t="s">
        <v>1142</v>
      </c>
    </row>
    <row r="212" spans="1:18" x14ac:dyDescent="0.3">
      <c r="A212" s="17">
        <f t="shared" si="27"/>
        <v>1</v>
      </c>
      <c r="B212" t="s">
        <v>223</v>
      </c>
      <c r="F212" s="3"/>
      <c r="G212" s="2"/>
      <c r="H212" s="4"/>
      <c r="I212" s="5"/>
      <c r="J212" s="6"/>
      <c r="K212" t="s">
        <v>202</v>
      </c>
      <c r="R212" t="s">
        <v>1142</v>
      </c>
    </row>
    <row r="213" spans="1:18" x14ac:dyDescent="0.3">
      <c r="A213" s="17">
        <f t="shared" si="27"/>
        <v>1</v>
      </c>
      <c r="B213" t="s">
        <v>348</v>
      </c>
      <c r="C213">
        <v>2</v>
      </c>
      <c r="F213" s="3"/>
      <c r="G213" s="2"/>
      <c r="H213" s="4"/>
      <c r="I213" s="5"/>
      <c r="J213" s="6"/>
      <c r="K213" t="s">
        <v>202</v>
      </c>
      <c r="R213" t="s">
        <v>1142</v>
      </c>
    </row>
    <row r="214" spans="1:18" x14ac:dyDescent="0.3">
      <c r="B214" s="1" t="s">
        <v>1089</v>
      </c>
      <c r="C214" s="1" t="s">
        <v>2</v>
      </c>
      <c r="D214" s="1" t="s">
        <v>9</v>
      </c>
      <c r="E214" s="1" t="s">
        <v>10</v>
      </c>
      <c r="F214" s="1" t="s">
        <v>4</v>
      </c>
      <c r="G214" s="1" t="s">
        <v>5</v>
      </c>
      <c r="H214" s="1" t="s">
        <v>6</v>
      </c>
      <c r="I214" s="1" t="s">
        <v>7</v>
      </c>
      <c r="J214" s="1" t="s">
        <v>8</v>
      </c>
      <c r="K214" s="8"/>
      <c r="L214" s="8"/>
      <c r="M214" s="8"/>
      <c r="N214" s="8"/>
      <c r="O214" s="8"/>
      <c r="P214" s="8"/>
      <c r="Q214" s="8"/>
      <c r="R214" s="1" t="s">
        <v>1095</v>
      </c>
    </row>
    <row r="215" spans="1:18" x14ac:dyDescent="0.3">
      <c r="A215">
        <v>1</v>
      </c>
      <c r="B215" t="s">
        <v>528</v>
      </c>
      <c r="C215" s="26">
        <f>'PH complex foods'!CU32</f>
        <v>3</v>
      </c>
      <c r="D215" s="26">
        <f>'PH complex foods'!CV32</f>
        <v>9.5</v>
      </c>
      <c r="E215" s="26">
        <f>'PH complex foods'!CW32</f>
        <v>10</v>
      </c>
      <c r="F215" s="3">
        <f>'PH complex foods'!CX32</f>
        <v>0</v>
      </c>
      <c r="G215" s="2">
        <f>'PH complex foods'!CY32</f>
        <v>1.5</v>
      </c>
      <c r="H215" s="4">
        <f>'PH complex foods'!CZ32</f>
        <v>0</v>
      </c>
      <c r="I215" s="5">
        <f>'PH complex foods'!DA32</f>
        <v>0</v>
      </c>
      <c r="J215" s="6">
        <f>'PH complex foods'!DB32</f>
        <v>0</v>
      </c>
    </row>
    <row r="216" spans="1:18" x14ac:dyDescent="0.3">
      <c r="A216">
        <v>1</v>
      </c>
      <c r="B216" t="s">
        <v>536</v>
      </c>
      <c r="C216" s="26">
        <f>C215</f>
        <v>3</v>
      </c>
      <c r="D216" s="26">
        <f t="shared" ref="D216:J216" si="32">D215</f>
        <v>9.5</v>
      </c>
      <c r="E216" s="26">
        <f t="shared" si="32"/>
        <v>10</v>
      </c>
      <c r="F216" s="3">
        <f t="shared" si="32"/>
        <v>0</v>
      </c>
      <c r="G216" s="2">
        <f t="shared" si="32"/>
        <v>1.5</v>
      </c>
      <c r="H216" s="4">
        <f t="shared" si="32"/>
        <v>0</v>
      </c>
      <c r="I216" s="5">
        <f t="shared" si="32"/>
        <v>0</v>
      </c>
      <c r="J216" s="6">
        <f t="shared" si="32"/>
        <v>0</v>
      </c>
    </row>
    <row r="217" spans="1:18" x14ac:dyDescent="0.3">
      <c r="A217">
        <v>1</v>
      </c>
      <c r="B217" t="s">
        <v>912</v>
      </c>
      <c r="C217" s="26">
        <f>'PH complex foods'!CU257</f>
        <v>1.5</v>
      </c>
      <c r="D217" s="26">
        <f>'PH complex foods'!CV257</f>
        <v>0</v>
      </c>
      <c r="E217" s="26">
        <f>'PH complex foods'!CW257</f>
        <v>87</v>
      </c>
      <c r="F217" s="3">
        <f>'PH complex foods'!CX257</f>
        <v>0</v>
      </c>
      <c r="G217" s="2">
        <f>'PH complex foods'!CY257</f>
        <v>0.5</v>
      </c>
      <c r="H217" s="4">
        <f>'PH complex foods'!CZ257</f>
        <v>0</v>
      </c>
      <c r="I217" s="5">
        <f>'PH complex foods'!DA257</f>
        <v>0</v>
      </c>
      <c r="J217" s="6">
        <f>'PH complex foods'!DB257</f>
        <v>0</v>
      </c>
    </row>
    <row r="218" spans="1:18" x14ac:dyDescent="0.3">
      <c r="A218">
        <v>1</v>
      </c>
      <c r="B218" t="s">
        <v>540</v>
      </c>
      <c r="C218" s="26">
        <f>C215</f>
        <v>3</v>
      </c>
      <c r="D218" s="26">
        <f t="shared" ref="D218:J218" si="33">D215</f>
        <v>9.5</v>
      </c>
      <c r="E218" s="26">
        <f t="shared" si="33"/>
        <v>10</v>
      </c>
      <c r="F218" s="3">
        <f t="shared" si="33"/>
        <v>0</v>
      </c>
      <c r="G218" s="2">
        <f t="shared" si="33"/>
        <v>1.5</v>
      </c>
      <c r="H218" s="4">
        <f t="shared" si="33"/>
        <v>0</v>
      </c>
      <c r="I218" s="5">
        <f t="shared" si="33"/>
        <v>0</v>
      </c>
      <c r="J218" s="6">
        <f t="shared" si="33"/>
        <v>0</v>
      </c>
    </row>
    <row r="219" spans="1:18" x14ac:dyDescent="0.3">
      <c r="A219">
        <v>1</v>
      </c>
      <c r="B219" t="s">
        <v>1072</v>
      </c>
      <c r="C219" s="26">
        <f>C217</f>
        <v>1.5</v>
      </c>
      <c r="D219" s="26">
        <f t="shared" ref="D219:J219" si="34">D217</f>
        <v>0</v>
      </c>
      <c r="E219" s="26">
        <f t="shared" si="34"/>
        <v>87</v>
      </c>
      <c r="F219" s="3">
        <f t="shared" si="34"/>
        <v>0</v>
      </c>
      <c r="G219" s="2">
        <f t="shared" si="34"/>
        <v>0.5</v>
      </c>
      <c r="H219" s="4">
        <f t="shared" si="34"/>
        <v>0</v>
      </c>
      <c r="I219" s="5">
        <f t="shared" si="34"/>
        <v>0</v>
      </c>
      <c r="J219" s="6">
        <f t="shared" si="34"/>
        <v>0</v>
      </c>
    </row>
    <row r="220" spans="1:18" x14ac:dyDescent="0.3">
      <c r="A220">
        <v>1</v>
      </c>
      <c r="B220" t="s">
        <v>1137</v>
      </c>
      <c r="C220" s="26">
        <f>C217</f>
        <v>1.5</v>
      </c>
      <c r="D220" s="26">
        <f t="shared" ref="D220:J220" si="35">D217</f>
        <v>0</v>
      </c>
      <c r="E220" s="26">
        <f t="shared" si="35"/>
        <v>87</v>
      </c>
      <c r="F220" s="3">
        <f t="shared" si="35"/>
        <v>0</v>
      </c>
      <c r="G220" s="2">
        <f t="shared" si="35"/>
        <v>0.5</v>
      </c>
      <c r="H220" s="4">
        <f t="shared" si="35"/>
        <v>0</v>
      </c>
      <c r="I220" s="5">
        <f t="shared" si="35"/>
        <v>0</v>
      </c>
      <c r="J220" s="6">
        <f t="shared" si="35"/>
        <v>0</v>
      </c>
    </row>
    <row r="221" spans="1:18" x14ac:dyDescent="0.3">
      <c r="A221">
        <v>1</v>
      </c>
      <c r="B221" t="s">
        <v>1037</v>
      </c>
      <c r="C221">
        <v>0</v>
      </c>
      <c r="D221">
        <v>20</v>
      </c>
      <c r="E221">
        <v>30</v>
      </c>
      <c r="F221" s="3">
        <v>0</v>
      </c>
      <c r="G221" s="2">
        <v>0</v>
      </c>
      <c r="H221" s="4">
        <v>0</v>
      </c>
      <c r="I221" s="5">
        <v>0</v>
      </c>
      <c r="J221" s="6">
        <v>0</v>
      </c>
    </row>
    <row r="222" spans="1:18" x14ac:dyDescent="0.3">
      <c r="A222">
        <f>A129</f>
        <v>1</v>
      </c>
      <c r="B222" t="s">
        <v>788</v>
      </c>
      <c r="C222" s="26">
        <f>C217</f>
        <v>1.5</v>
      </c>
      <c r="D222" s="26">
        <f t="shared" ref="D222:J222" si="36">D217</f>
        <v>0</v>
      </c>
      <c r="E222" s="26">
        <f t="shared" si="36"/>
        <v>87</v>
      </c>
      <c r="F222" s="3">
        <f t="shared" si="36"/>
        <v>0</v>
      </c>
      <c r="G222" s="2">
        <f t="shared" si="36"/>
        <v>0.5</v>
      </c>
      <c r="H222" s="4">
        <f t="shared" si="36"/>
        <v>0</v>
      </c>
      <c r="I222" s="5">
        <f t="shared" si="36"/>
        <v>0</v>
      </c>
      <c r="J222" s="6">
        <f t="shared" si="36"/>
        <v>0</v>
      </c>
      <c r="R222" t="s">
        <v>1140</v>
      </c>
    </row>
    <row r="223" spans="1:18" x14ac:dyDescent="0.3">
      <c r="A223">
        <f>$A$144</f>
        <v>1</v>
      </c>
      <c r="B223" t="s">
        <v>532</v>
      </c>
      <c r="C223" s="26">
        <f>C215</f>
        <v>3</v>
      </c>
      <c r="D223" s="26">
        <f t="shared" ref="D223:J223" si="37">D215</f>
        <v>9.5</v>
      </c>
      <c r="E223" s="26">
        <f t="shared" si="37"/>
        <v>10</v>
      </c>
      <c r="F223" s="3">
        <f t="shared" si="37"/>
        <v>0</v>
      </c>
      <c r="G223" s="2">
        <f t="shared" si="37"/>
        <v>1.5</v>
      </c>
      <c r="H223" s="4">
        <f t="shared" si="37"/>
        <v>0</v>
      </c>
      <c r="I223" s="5">
        <f t="shared" si="37"/>
        <v>0</v>
      </c>
      <c r="J223" s="6">
        <f t="shared" si="37"/>
        <v>0</v>
      </c>
      <c r="R223" t="s">
        <v>1117</v>
      </c>
    </row>
    <row r="224" spans="1:18" x14ac:dyDescent="0.3">
      <c r="A224">
        <f>$A$144</f>
        <v>1</v>
      </c>
      <c r="B224" t="s">
        <v>787</v>
      </c>
      <c r="C224" s="26">
        <f>C217</f>
        <v>1.5</v>
      </c>
      <c r="D224" s="26">
        <f t="shared" ref="D224:I224" si="38">D217</f>
        <v>0</v>
      </c>
      <c r="E224" s="26">
        <f t="shared" si="38"/>
        <v>87</v>
      </c>
      <c r="F224" s="3">
        <f t="shared" si="38"/>
        <v>0</v>
      </c>
      <c r="G224" s="2">
        <f t="shared" si="38"/>
        <v>0.5</v>
      </c>
      <c r="H224" s="4">
        <f t="shared" si="38"/>
        <v>0</v>
      </c>
      <c r="I224" s="5">
        <f t="shared" si="38"/>
        <v>0</v>
      </c>
      <c r="J224" s="6">
        <f>J217</f>
        <v>0</v>
      </c>
      <c r="R224" t="s">
        <v>1117</v>
      </c>
    </row>
    <row r="225" spans="1:18" x14ac:dyDescent="0.3">
      <c r="A225">
        <v>1</v>
      </c>
      <c r="B225" t="s">
        <v>964</v>
      </c>
      <c r="C225" s="26">
        <f>C226</f>
        <v>7.166666666666667</v>
      </c>
      <c r="D225" s="26">
        <f t="shared" ref="D225:J225" si="39">D226</f>
        <v>0</v>
      </c>
      <c r="E225" s="26">
        <f t="shared" si="39"/>
        <v>12</v>
      </c>
      <c r="F225" s="3">
        <f t="shared" si="39"/>
        <v>0</v>
      </c>
      <c r="G225" s="2">
        <f t="shared" si="39"/>
        <v>0</v>
      </c>
      <c r="H225" s="4">
        <f t="shared" si="39"/>
        <v>0</v>
      </c>
      <c r="I225" s="5">
        <f t="shared" si="39"/>
        <v>2</v>
      </c>
      <c r="J225" s="6">
        <f t="shared" si="39"/>
        <v>0</v>
      </c>
    </row>
    <row r="226" spans="1:18" x14ac:dyDescent="0.3">
      <c r="A226">
        <v>1</v>
      </c>
      <c r="B226" t="s">
        <v>1118</v>
      </c>
      <c r="C226" s="26">
        <f t="shared" ref="C226:J226" si="40">C105</f>
        <v>7.166666666666667</v>
      </c>
      <c r="D226" s="26">
        <f t="shared" si="40"/>
        <v>0</v>
      </c>
      <c r="E226" s="26">
        <f t="shared" si="40"/>
        <v>12</v>
      </c>
      <c r="F226" s="3">
        <f t="shared" si="40"/>
        <v>0</v>
      </c>
      <c r="G226" s="2">
        <f t="shared" si="40"/>
        <v>0</v>
      </c>
      <c r="H226" s="4">
        <f t="shared" si="40"/>
        <v>0</v>
      </c>
      <c r="I226" s="5">
        <f t="shared" si="40"/>
        <v>2</v>
      </c>
      <c r="J226" s="6">
        <f t="shared" si="40"/>
        <v>0</v>
      </c>
    </row>
    <row r="227" spans="1:18" x14ac:dyDescent="0.3">
      <c r="A227">
        <f t="shared" ref="A227:A229" si="41">IF(AND($A$122=1,$A$124=1,$A$121=1),1,0)</f>
        <v>1</v>
      </c>
      <c r="B227" t="s">
        <v>1049</v>
      </c>
      <c r="C227">
        <f>C76</f>
        <v>10</v>
      </c>
      <c r="E227" s="26">
        <f>'PH complex foods'!CW553</f>
        <v>14</v>
      </c>
      <c r="F227" s="3"/>
      <c r="G227" s="2"/>
      <c r="H227" s="4"/>
      <c r="I227" s="5">
        <f>I76</f>
        <v>1.5</v>
      </c>
      <c r="J227" s="6"/>
      <c r="R227" t="s">
        <v>1120</v>
      </c>
    </row>
    <row r="228" spans="1:18" x14ac:dyDescent="0.3">
      <c r="A228">
        <f t="shared" si="41"/>
        <v>1</v>
      </c>
      <c r="B228" t="s">
        <v>1068</v>
      </c>
      <c r="C228">
        <f>C70</f>
        <v>10</v>
      </c>
      <c r="E228" s="26">
        <f>E227</f>
        <v>14</v>
      </c>
      <c r="F228" s="3"/>
      <c r="G228" s="2"/>
      <c r="H228" s="4"/>
      <c r="I228" s="5">
        <f>I70</f>
        <v>2</v>
      </c>
      <c r="J228" s="6"/>
      <c r="R228" t="s">
        <v>1120</v>
      </c>
    </row>
    <row r="229" spans="1:18" x14ac:dyDescent="0.3">
      <c r="A229">
        <f t="shared" si="41"/>
        <v>1</v>
      </c>
      <c r="B229" t="s">
        <v>1075</v>
      </c>
      <c r="C229">
        <f>C88</f>
        <v>5</v>
      </c>
      <c r="E229" s="26">
        <f t="shared" ref="E229:E230" si="42">E228</f>
        <v>14</v>
      </c>
      <c r="F229" s="3"/>
      <c r="G229" s="2"/>
      <c r="H229" s="4"/>
      <c r="I229" s="5">
        <f>I88</f>
        <v>1</v>
      </c>
      <c r="J229" s="6"/>
      <c r="R229" t="s">
        <v>1120</v>
      </c>
    </row>
    <row r="230" spans="1:18" x14ac:dyDescent="0.3">
      <c r="A230">
        <f>IF(AND($A$122=1,$A$124=1,$A$121=1),1,0)</f>
        <v>1</v>
      </c>
      <c r="B230" t="s">
        <v>1121</v>
      </c>
      <c r="C230">
        <f>C72</f>
        <v>10</v>
      </c>
      <c r="E230" s="26">
        <f t="shared" si="42"/>
        <v>14</v>
      </c>
      <c r="F230" s="3"/>
      <c r="G230" s="2"/>
      <c r="H230" s="4"/>
      <c r="I230" s="5">
        <f>I72</f>
        <v>1.5</v>
      </c>
      <c r="J230" s="6"/>
      <c r="R230" t="s">
        <v>1120</v>
      </c>
    </row>
  </sheetData>
  <mergeCells count="2">
    <mergeCell ref="U2:W2"/>
    <mergeCell ref="O120:P120"/>
  </mergeCells>
  <conditionalFormatting sqref="K3:K99 K101:K119">
    <cfRule type="cellIs" dxfId="146" priority="73" operator="equal">
      <formula>1</formula>
    </cfRule>
  </conditionalFormatting>
  <conditionalFormatting sqref="R179:R183 R195:R200 K121:K164 R186:R193 S198 K184:K213 K176">
    <cfRule type="cellIs" dxfId="145" priority="71" operator="equal">
      <formula>"No"</formula>
    </cfRule>
    <cfRule type="cellIs" dxfId="144" priority="72" operator="equal">
      <formula>"Yes"</formula>
    </cfRule>
  </conditionalFormatting>
  <conditionalFormatting sqref="B142:B153 B156:B163 B165:B166 B169:B176">
    <cfRule type="expression" dxfId="143" priority="70">
      <formula>J142=1</formula>
    </cfRule>
  </conditionalFormatting>
  <conditionalFormatting sqref="L163:L176 L121:M162">
    <cfRule type="cellIs" dxfId="142" priority="66" operator="equal">
      <formula>"Low"</formula>
    </cfRule>
    <cfRule type="cellIs" dxfId="141" priority="67" operator="equal">
      <formula>"Medium"</formula>
    </cfRule>
    <cfRule type="cellIs" dxfId="140" priority="68" operator="equal">
      <formula>"High"</formula>
    </cfRule>
  </conditionalFormatting>
  <conditionalFormatting sqref="B154">
    <cfRule type="expression" dxfId="139" priority="65">
      <formula>J154=1</formula>
    </cfRule>
  </conditionalFormatting>
  <conditionalFormatting sqref="B155">
    <cfRule type="expression" dxfId="138" priority="64">
      <formula>J155=1</formula>
    </cfRule>
  </conditionalFormatting>
  <conditionalFormatting sqref="B122:B163 B165:B166 B169:B176">
    <cfRule type="expression" dxfId="137" priority="62">
      <formula>$K122="No"</formula>
    </cfRule>
  </conditionalFormatting>
  <conditionalFormatting sqref="R201:R213">
    <cfRule type="cellIs" dxfId="136" priority="56" operator="equal">
      <formula>"No"</formula>
    </cfRule>
    <cfRule type="cellIs" dxfId="135" priority="57" operator="equal">
      <formula>"Yes"</formula>
    </cfRule>
  </conditionalFormatting>
  <conditionalFormatting sqref="M121:M1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76">
    <cfRule type="cellIs" dxfId="134" priority="31" operator="equal">
      <formula>"Low"</formula>
    </cfRule>
    <cfRule type="cellIs" dxfId="133" priority="32" operator="equal">
      <formula>"Medium"</formula>
    </cfRule>
    <cfRule type="cellIs" dxfId="132" priority="33" operator="equal">
      <formula>"High"</formula>
    </cfRule>
  </conditionalFormatting>
  <conditionalFormatting sqref="M165:M176 M1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76">
    <cfRule type="cellIs" dxfId="131" priority="29" operator="equal">
      <formula>"No"</formula>
    </cfRule>
    <cfRule type="cellIs" dxfId="130" priority="30" operator="equal">
      <formula>"Yes"</formula>
    </cfRule>
  </conditionalFormatting>
  <conditionalFormatting sqref="Q101:Q119 Q3:Q99">
    <cfRule type="cellIs" dxfId="129" priority="27" operator="equal">
      <formula>"No"</formula>
    </cfRule>
    <cfRule type="cellIs" dxfId="128" priority="28" operator="equal">
      <formula>"Yes"</formula>
    </cfRule>
  </conditionalFormatting>
  <conditionalFormatting sqref="N121:N163">
    <cfRule type="expression" dxfId="127" priority="26">
      <formula>$K121="No"</formula>
    </cfRule>
  </conditionalFormatting>
  <conditionalFormatting sqref="K178">
    <cfRule type="cellIs" dxfId="126" priority="24" operator="equal">
      <formula>"No"</formula>
    </cfRule>
    <cfRule type="cellIs" dxfId="125" priority="25" operator="equal">
      <formula>"Yes"</formula>
    </cfRule>
  </conditionalFormatting>
  <conditionalFormatting sqref="K179:K183">
    <cfRule type="cellIs" dxfId="124" priority="22" operator="equal">
      <formula>"No"</formula>
    </cfRule>
    <cfRule type="cellIs" dxfId="123" priority="23" operator="equal">
      <formula>"Yes"</formula>
    </cfRule>
  </conditionalFormatting>
  <conditionalFormatting sqref="R194">
    <cfRule type="cellIs" dxfId="122" priority="18" operator="equal">
      <formula>"No"</formula>
    </cfRule>
    <cfRule type="cellIs" dxfId="121" priority="19" operator="equal">
      <formula>"Yes"</formula>
    </cfRule>
  </conditionalFormatting>
  <conditionalFormatting sqref="Q191">
    <cfRule type="cellIs" dxfId="120" priority="16" operator="equal">
      <formula>"No"</formula>
    </cfRule>
    <cfRule type="cellIs" dxfId="119" priority="17" operator="equal">
      <formula>"Yes"</formula>
    </cfRule>
  </conditionalFormatting>
  <conditionalFormatting sqref="Q198">
    <cfRule type="cellIs" dxfId="118" priority="14" operator="equal">
      <formula>"No"</formula>
    </cfRule>
    <cfRule type="cellIs" dxfId="117" priority="15" operator="equal">
      <formula>"Yes"</formula>
    </cfRule>
  </conditionalFormatting>
  <conditionalFormatting sqref="K232:K237">
    <cfRule type="cellIs" dxfId="116" priority="12" operator="equal">
      <formula>"No"</formula>
    </cfRule>
    <cfRule type="cellIs" dxfId="115" priority="13" operator="equal">
      <formula>"Yes"</formula>
    </cfRule>
  </conditionalFormatting>
  <conditionalFormatting sqref="K165:K175">
    <cfRule type="cellIs" dxfId="114" priority="9" operator="equal">
      <formula>"No"</formula>
    </cfRule>
    <cfRule type="cellIs" dxfId="113" priority="10" operator="equal">
      <formula>"Yes"</formula>
    </cfRule>
  </conditionalFormatting>
  <conditionalFormatting sqref="B167:B168">
    <cfRule type="expression" dxfId="112" priority="2">
      <formula>J167=1</formula>
    </cfRule>
  </conditionalFormatting>
  <conditionalFormatting sqref="B167:B168">
    <cfRule type="expression" dxfId="111" priority="1">
      <formula>$K167="No"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L121:L176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K232:K237 Q121:Q176 Q3:Q119 Q191 Q198 K178:K213 K121:K176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465" workbookViewId="0">
      <selection activeCell="B489" sqref="B489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839</v>
      </c>
      <c r="B1" t="s">
        <v>2053</v>
      </c>
      <c r="D1" t="s">
        <v>1751</v>
      </c>
    </row>
    <row r="2" spans="1:4" x14ac:dyDescent="0.3">
      <c r="A2" t="s">
        <v>641</v>
      </c>
      <c r="B2" t="s">
        <v>1822</v>
      </c>
      <c r="D2" t="s">
        <v>1621</v>
      </c>
    </row>
    <row r="3" spans="1:4" x14ac:dyDescent="0.3">
      <c r="A3" t="s">
        <v>1029</v>
      </c>
      <c r="B3" t="s">
        <v>1911</v>
      </c>
      <c r="D3" t="s">
        <v>1622</v>
      </c>
    </row>
    <row r="4" spans="1:4" x14ac:dyDescent="0.3">
      <c r="A4" t="s">
        <v>612</v>
      </c>
      <c r="B4" t="s">
        <v>1785</v>
      </c>
      <c r="D4" t="s">
        <v>2151</v>
      </c>
    </row>
    <row r="5" spans="1:4" x14ac:dyDescent="0.3">
      <c r="A5" t="s">
        <v>702</v>
      </c>
      <c r="B5" t="s">
        <v>1902</v>
      </c>
      <c r="D5" t="s">
        <v>1859</v>
      </c>
    </row>
    <row r="6" spans="1:4" x14ac:dyDescent="0.3">
      <c r="A6" t="s">
        <v>257</v>
      </c>
      <c r="B6" t="s">
        <v>1355</v>
      </c>
      <c r="D6" t="s">
        <v>1597</v>
      </c>
    </row>
    <row r="7" spans="1:4" x14ac:dyDescent="0.3">
      <c r="A7" t="s">
        <v>252</v>
      </c>
      <c r="B7" t="s">
        <v>1354</v>
      </c>
      <c r="D7" t="s">
        <v>1687</v>
      </c>
    </row>
    <row r="8" spans="1:4" x14ac:dyDescent="0.3">
      <c r="A8" t="s">
        <v>908</v>
      </c>
      <c r="B8" t="s">
        <v>2205</v>
      </c>
      <c r="D8" t="s">
        <v>1688</v>
      </c>
    </row>
    <row r="9" spans="1:4" x14ac:dyDescent="0.3">
      <c r="A9" t="s">
        <v>562</v>
      </c>
      <c r="B9" t="s">
        <v>1686</v>
      </c>
      <c r="D9" t="s">
        <v>2172</v>
      </c>
    </row>
    <row r="10" spans="1:4" x14ac:dyDescent="0.3">
      <c r="A10" t="s">
        <v>447</v>
      </c>
      <c r="B10" t="s">
        <v>1522</v>
      </c>
      <c r="D10" t="s">
        <v>1689</v>
      </c>
    </row>
    <row r="11" spans="1:4" x14ac:dyDescent="0.3">
      <c r="A11" t="s">
        <v>448</v>
      </c>
      <c r="B11" t="s">
        <v>1523</v>
      </c>
      <c r="D11" t="s">
        <v>1685</v>
      </c>
    </row>
    <row r="12" spans="1:4" x14ac:dyDescent="0.3">
      <c r="A12" t="s">
        <v>459</v>
      </c>
      <c r="B12" t="s">
        <v>1533</v>
      </c>
      <c r="D12" t="s">
        <v>1300</v>
      </c>
    </row>
    <row r="13" spans="1:4" x14ac:dyDescent="0.3">
      <c r="A13" t="s">
        <v>779</v>
      </c>
      <c r="B13" t="s">
        <v>1996</v>
      </c>
      <c r="D13" t="s">
        <v>1752</v>
      </c>
    </row>
    <row r="14" spans="1:4" x14ac:dyDescent="0.3">
      <c r="A14" t="s">
        <v>700</v>
      </c>
      <c r="B14" t="s">
        <v>1900</v>
      </c>
      <c r="D14" t="s">
        <v>2141</v>
      </c>
    </row>
    <row r="15" spans="1:4" x14ac:dyDescent="0.3">
      <c r="A15" t="s">
        <v>965</v>
      </c>
      <c r="B15" t="s">
        <v>1379</v>
      </c>
      <c r="D15" t="s">
        <v>1339</v>
      </c>
    </row>
    <row r="16" spans="1:4" x14ac:dyDescent="0.3">
      <c r="A16" t="s">
        <v>1003</v>
      </c>
      <c r="B16" t="s">
        <v>1610</v>
      </c>
      <c r="D16" t="s">
        <v>1623</v>
      </c>
    </row>
    <row r="17" spans="1:4" x14ac:dyDescent="0.3">
      <c r="A17" t="s">
        <v>853</v>
      </c>
      <c r="B17" t="s">
        <v>2070</v>
      </c>
      <c r="D17" t="s">
        <v>1624</v>
      </c>
    </row>
    <row r="18" spans="1:4" x14ac:dyDescent="0.3">
      <c r="A18" t="s">
        <v>2269</v>
      </c>
      <c r="B18" t="s">
        <v>1708</v>
      </c>
      <c r="D18" t="s">
        <v>2165</v>
      </c>
    </row>
    <row r="19" spans="1:4" x14ac:dyDescent="0.3">
      <c r="A19" t="s">
        <v>922</v>
      </c>
      <c r="B19" t="s">
        <v>2221</v>
      </c>
      <c r="D19" t="s">
        <v>1585</v>
      </c>
    </row>
    <row r="20" spans="1:4" x14ac:dyDescent="0.3">
      <c r="A20" t="s">
        <v>909</v>
      </c>
      <c r="B20" t="s">
        <v>2206</v>
      </c>
      <c r="D20" t="s">
        <v>1586</v>
      </c>
    </row>
    <row r="21" spans="1:4" x14ac:dyDescent="0.3">
      <c r="A21" t="s">
        <v>366</v>
      </c>
      <c r="B21" t="s">
        <v>1450</v>
      </c>
    </row>
    <row r="22" spans="1:4" x14ac:dyDescent="0.3">
      <c r="A22" t="s">
        <v>407</v>
      </c>
      <c r="B22" t="s">
        <v>1488</v>
      </c>
      <c r="D22" t="s">
        <v>1604</v>
      </c>
    </row>
    <row r="23" spans="1:4" x14ac:dyDescent="0.3">
      <c r="A23" t="s">
        <v>827</v>
      </c>
      <c r="B23" t="s">
        <v>2044</v>
      </c>
      <c r="D23" t="s">
        <v>1625</v>
      </c>
    </row>
    <row r="24" spans="1:4" x14ac:dyDescent="0.3">
      <c r="A24" t="s">
        <v>292</v>
      </c>
      <c r="B24" t="s">
        <v>1376</v>
      </c>
      <c r="D24" t="s">
        <v>1626</v>
      </c>
    </row>
    <row r="25" spans="1:4" x14ac:dyDescent="0.3">
      <c r="A25" t="s">
        <v>242</v>
      </c>
      <c r="B25" t="s">
        <v>1291</v>
      </c>
      <c r="D25" t="s">
        <v>2156</v>
      </c>
    </row>
    <row r="26" spans="1:4" x14ac:dyDescent="0.3">
      <c r="A26" t="s">
        <v>423</v>
      </c>
      <c r="B26" t="s">
        <v>1501</v>
      </c>
      <c r="D26" t="s">
        <v>1578</v>
      </c>
    </row>
    <row r="27" spans="1:4" x14ac:dyDescent="0.3">
      <c r="A27" t="s">
        <v>511</v>
      </c>
      <c r="B27" t="s">
        <v>1608</v>
      </c>
      <c r="D27" t="s">
        <v>1352</v>
      </c>
    </row>
    <row r="28" spans="1:4" x14ac:dyDescent="0.3">
      <c r="A28" t="s">
        <v>558</v>
      </c>
      <c r="B28" t="s">
        <v>1681</v>
      </c>
      <c r="D28" t="s">
        <v>2169</v>
      </c>
    </row>
    <row r="29" spans="1:4" x14ac:dyDescent="0.3">
      <c r="A29" t="s">
        <v>630</v>
      </c>
      <c r="B29" t="s">
        <v>1809</v>
      </c>
      <c r="D29" t="s">
        <v>1310</v>
      </c>
    </row>
    <row r="30" spans="1:4" x14ac:dyDescent="0.3">
      <c r="A30" t="s">
        <v>466</v>
      </c>
      <c r="B30" t="s">
        <v>1539</v>
      </c>
      <c r="D30" t="s">
        <v>1309</v>
      </c>
    </row>
    <row r="31" spans="1:4" x14ac:dyDescent="0.3">
      <c r="A31" t="s">
        <v>467</v>
      </c>
      <c r="B31" t="s">
        <v>1540</v>
      </c>
      <c r="D31" t="s">
        <v>1753</v>
      </c>
    </row>
    <row r="32" spans="1:4" x14ac:dyDescent="0.3">
      <c r="A32" t="s">
        <v>465</v>
      </c>
      <c r="B32" t="s">
        <v>1538</v>
      </c>
      <c r="D32" t="s">
        <v>2153</v>
      </c>
    </row>
    <row r="33" spans="1:4" x14ac:dyDescent="0.3">
      <c r="A33" t="s">
        <v>468</v>
      </c>
      <c r="B33" t="s">
        <v>1541</v>
      </c>
      <c r="D33" t="s">
        <v>1754</v>
      </c>
    </row>
    <row r="34" spans="1:4" x14ac:dyDescent="0.3">
      <c r="A34" t="s">
        <v>613</v>
      </c>
      <c r="B34" t="s">
        <v>1786</v>
      </c>
      <c r="D34" t="s">
        <v>1755</v>
      </c>
    </row>
    <row r="35" spans="1:4" x14ac:dyDescent="0.3">
      <c r="A35" t="s">
        <v>994</v>
      </c>
      <c r="B35" t="s">
        <v>2226</v>
      </c>
      <c r="D35" t="s">
        <v>1353</v>
      </c>
    </row>
    <row r="36" spans="1:4" x14ac:dyDescent="0.3">
      <c r="A36" t="s">
        <v>216</v>
      </c>
      <c r="B36" t="s">
        <v>1788</v>
      </c>
      <c r="D36" t="s">
        <v>1627</v>
      </c>
    </row>
    <row r="37" spans="1:4" x14ac:dyDescent="0.3">
      <c r="A37" t="s">
        <v>615</v>
      </c>
      <c r="B37" t="s">
        <v>1787</v>
      </c>
      <c r="D37" t="s">
        <v>1628</v>
      </c>
    </row>
    <row r="38" spans="1:4" x14ac:dyDescent="0.3">
      <c r="A38" t="s">
        <v>1040</v>
      </c>
      <c r="B38" t="s">
        <v>2264</v>
      </c>
      <c r="D38" t="s">
        <v>2157</v>
      </c>
    </row>
    <row r="39" spans="1:4" x14ac:dyDescent="0.3">
      <c r="A39" t="s">
        <v>901</v>
      </c>
      <c r="B39" t="s">
        <v>2196</v>
      </c>
      <c r="D39" t="s">
        <v>1580</v>
      </c>
    </row>
    <row r="40" spans="1:4" x14ac:dyDescent="0.3">
      <c r="A40" t="s">
        <v>918</v>
      </c>
      <c r="B40" t="s">
        <v>2214</v>
      </c>
      <c r="D40" t="s">
        <v>1583</v>
      </c>
    </row>
    <row r="41" spans="1:4" x14ac:dyDescent="0.3">
      <c r="A41" t="s">
        <v>1036</v>
      </c>
      <c r="B41" t="s">
        <v>1949</v>
      </c>
      <c r="D41" t="s">
        <v>1776</v>
      </c>
    </row>
    <row r="42" spans="1:4" x14ac:dyDescent="0.3">
      <c r="A42" t="s">
        <v>756</v>
      </c>
      <c r="B42" t="s">
        <v>1964</v>
      </c>
      <c r="D42" t="s">
        <v>1756</v>
      </c>
    </row>
    <row r="43" spans="1:4" x14ac:dyDescent="0.3">
      <c r="A43" t="s">
        <v>634</v>
      </c>
      <c r="B43" t="s">
        <v>1815</v>
      </c>
      <c r="D43" t="s">
        <v>1863</v>
      </c>
    </row>
    <row r="44" spans="1:4" x14ac:dyDescent="0.3">
      <c r="A44" t="s">
        <v>883</v>
      </c>
      <c r="B44" t="s">
        <v>2178</v>
      </c>
    </row>
    <row r="45" spans="1:4" x14ac:dyDescent="0.3">
      <c r="A45" t="s">
        <v>370</v>
      </c>
      <c r="B45" t="s">
        <v>1453</v>
      </c>
      <c r="D45" t="s">
        <v>2137</v>
      </c>
    </row>
    <row r="46" spans="1:4" x14ac:dyDescent="0.3">
      <c r="A46" t="s">
        <v>368</v>
      </c>
      <c r="B46" t="s">
        <v>1451</v>
      </c>
      <c r="D46" t="s">
        <v>2131</v>
      </c>
    </row>
    <row r="47" spans="1:4" x14ac:dyDescent="0.3">
      <c r="A47" t="s">
        <v>968</v>
      </c>
      <c r="B47" t="s">
        <v>1730</v>
      </c>
      <c r="D47" t="s">
        <v>2126</v>
      </c>
    </row>
    <row r="48" spans="1:4" x14ac:dyDescent="0.3">
      <c r="A48" t="s">
        <v>553</v>
      </c>
      <c r="B48" t="s">
        <v>1973</v>
      </c>
      <c r="D48" t="s">
        <v>2125</v>
      </c>
    </row>
    <row r="49" spans="1:4" x14ac:dyDescent="0.3">
      <c r="A49" t="s">
        <v>588</v>
      </c>
      <c r="B49" t="s">
        <v>1723</v>
      </c>
      <c r="D49" t="s">
        <v>2128</v>
      </c>
    </row>
    <row r="50" spans="1:4" x14ac:dyDescent="0.3">
      <c r="A50" t="s">
        <v>1027</v>
      </c>
      <c r="B50" t="s">
        <v>1739</v>
      </c>
      <c r="D50" t="s">
        <v>2133</v>
      </c>
    </row>
    <row r="51" spans="1:4" x14ac:dyDescent="0.3">
      <c r="A51" t="s">
        <v>405</v>
      </c>
      <c r="B51" t="s">
        <v>1486</v>
      </c>
      <c r="D51" t="s">
        <v>2130</v>
      </c>
    </row>
    <row r="52" spans="1:4" x14ac:dyDescent="0.3">
      <c r="A52" t="s">
        <v>406</v>
      </c>
      <c r="B52" t="s">
        <v>1487</v>
      </c>
      <c r="D52" t="s">
        <v>2127</v>
      </c>
    </row>
    <row r="53" spans="1:4" x14ac:dyDescent="0.3">
      <c r="A53" t="s">
        <v>2270</v>
      </c>
      <c r="B53" t="s">
        <v>2215</v>
      </c>
      <c r="D53" t="s">
        <v>2134</v>
      </c>
    </row>
    <row r="54" spans="1:4" x14ac:dyDescent="0.3">
      <c r="A54" t="s">
        <v>910</v>
      </c>
      <c r="B54" t="s">
        <v>2207</v>
      </c>
      <c r="D54" t="s">
        <v>2132</v>
      </c>
    </row>
    <row r="55" spans="1:4" x14ac:dyDescent="0.3">
      <c r="A55" t="s">
        <v>780</v>
      </c>
      <c r="B55" t="s">
        <v>1997</v>
      </c>
      <c r="D55" t="s">
        <v>2129</v>
      </c>
    </row>
    <row r="56" spans="1:4" x14ac:dyDescent="0.3">
      <c r="A56" t="s">
        <v>904</v>
      </c>
      <c r="B56" t="s">
        <v>2200</v>
      </c>
      <c r="D56" t="s">
        <v>1421</v>
      </c>
    </row>
    <row r="57" spans="1:4" x14ac:dyDescent="0.3">
      <c r="A57" t="s">
        <v>495</v>
      </c>
      <c r="B57" t="s">
        <v>1573</v>
      </c>
      <c r="D57" t="s">
        <v>1810</v>
      </c>
    </row>
    <row r="58" spans="1:4" x14ac:dyDescent="0.3">
      <c r="A58" t="s">
        <v>701</v>
      </c>
      <c r="B58" t="s">
        <v>1901</v>
      </c>
      <c r="D58" t="s">
        <v>1420</v>
      </c>
    </row>
    <row r="59" spans="1:4" x14ac:dyDescent="0.3">
      <c r="A59" t="s">
        <v>2741</v>
      </c>
      <c r="B59" t="s">
        <v>2071</v>
      </c>
      <c r="D59" t="s">
        <v>1777</v>
      </c>
    </row>
    <row r="60" spans="1:4" x14ac:dyDescent="0.3">
      <c r="A60" t="s">
        <v>500</v>
      </c>
      <c r="B60" t="s">
        <v>1584</v>
      </c>
      <c r="D60" t="s">
        <v>1757</v>
      </c>
    </row>
    <row r="61" spans="1:4" x14ac:dyDescent="0.3">
      <c r="A61" t="s">
        <v>854</v>
      </c>
      <c r="B61" t="s">
        <v>2072</v>
      </c>
      <c r="D61" t="s">
        <v>1629</v>
      </c>
    </row>
    <row r="62" spans="1:4" x14ac:dyDescent="0.3">
      <c r="A62" t="s">
        <v>327</v>
      </c>
      <c r="B62" t="s">
        <v>1409</v>
      </c>
      <c r="D62" t="s">
        <v>1630</v>
      </c>
    </row>
    <row r="63" spans="1:4" x14ac:dyDescent="0.3">
      <c r="A63" t="s">
        <v>389</v>
      </c>
      <c r="B63" t="s">
        <v>1472</v>
      </c>
      <c r="D63" t="s">
        <v>2168</v>
      </c>
    </row>
    <row r="64" spans="1:4" x14ac:dyDescent="0.3">
      <c r="A64" t="s">
        <v>391</v>
      </c>
      <c r="B64" t="s">
        <v>1474</v>
      </c>
      <c r="D64" t="s">
        <v>1865</v>
      </c>
    </row>
    <row r="65" spans="1:4" x14ac:dyDescent="0.3">
      <c r="A65" t="s">
        <v>388</v>
      </c>
      <c r="B65" t="s">
        <v>1471</v>
      </c>
      <c r="D65" t="s">
        <v>1866</v>
      </c>
    </row>
    <row r="66" spans="1:4" x14ac:dyDescent="0.3">
      <c r="A66" t="s">
        <v>387</v>
      </c>
      <c r="B66" t="s">
        <v>1470</v>
      </c>
      <c r="D66" t="s">
        <v>1778</v>
      </c>
    </row>
    <row r="67" spans="1:4" x14ac:dyDescent="0.3">
      <c r="A67" t="s">
        <v>299</v>
      </c>
      <c r="B67" t="s">
        <v>1387</v>
      </c>
      <c r="D67" t="s">
        <v>1758</v>
      </c>
    </row>
    <row r="68" spans="1:4" x14ac:dyDescent="0.3">
      <c r="A68" t="s">
        <v>942</v>
      </c>
      <c r="B68" t="s">
        <v>2255</v>
      </c>
    </row>
    <row r="69" spans="1:4" x14ac:dyDescent="0.3">
      <c r="A69" t="s">
        <v>943</v>
      </c>
      <c r="B69" t="s">
        <v>2243</v>
      </c>
      <c r="D69" t="s">
        <v>1296</v>
      </c>
    </row>
    <row r="70" spans="1:4" x14ac:dyDescent="0.3">
      <c r="A70" t="s">
        <v>333</v>
      </c>
      <c r="B70" t="s">
        <v>1417</v>
      </c>
      <c r="D70" t="s">
        <v>1349</v>
      </c>
    </row>
    <row r="71" spans="1:4" x14ac:dyDescent="0.3">
      <c r="A71" t="s">
        <v>1023</v>
      </c>
      <c r="B71" t="s">
        <v>2254</v>
      </c>
      <c r="D71" t="s">
        <v>2025</v>
      </c>
    </row>
    <row r="72" spans="1:4" x14ac:dyDescent="0.3">
      <c r="A72" t="s">
        <v>290</v>
      </c>
      <c r="B72" t="s">
        <v>1374</v>
      </c>
      <c r="D72" t="s">
        <v>2024</v>
      </c>
    </row>
    <row r="73" spans="1:4" x14ac:dyDescent="0.3">
      <c r="A73" t="s">
        <v>981</v>
      </c>
      <c r="B73" t="s">
        <v>1960</v>
      </c>
      <c r="D73" t="s">
        <v>1759</v>
      </c>
    </row>
    <row r="74" spans="1:4" x14ac:dyDescent="0.3">
      <c r="A74" t="s">
        <v>857</v>
      </c>
      <c r="B74" t="s">
        <v>2073</v>
      </c>
      <c r="D74" t="s">
        <v>1691</v>
      </c>
    </row>
    <row r="75" spans="1:4" x14ac:dyDescent="0.3">
      <c r="A75" t="s">
        <v>408</v>
      </c>
      <c r="B75" t="s">
        <v>1489</v>
      </c>
      <c r="D75" t="s">
        <v>1692</v>
      </c>
    </row>
    <row r="76" spans="1:4" x14ac:dyDescent="0.3">
      <c r="A76" t="s">
        <v>410</v>
      </c>
      <c r="B76" t="s">
        <v>1490</v>
      </c>
      <c r="D76" t="s">
        <v>2173</v>
      </c>
    </row>
    <row r="77" spans="1:4" x14ac:dyDescent="0.3">
      <c r="A77" t="s">
        <v>451</v>
      </c>
      <c r="B77" t="s">
        <v>1526</v>
      </c>
      <c r="D77" t="s">
        <v>1693</v>
      </c>
    </row>
    <row r="78" spans="1:4" x14ac:dyDescent="0.3">
      <c r="A78" t="s">
        <v>808</v>
      </c>
      <c r="B78" t="s">
        <v>2023</v>
      </c>
      <c r="D78" t="s">
        <v>1694</v>
      </c>
    </row>
    <row r="79" spans="1:4" x14ac:dyDescent="0.3">
      <c r="A79" t="s">
        <v>526</v>
      </c>
      <c r="B79" t="s">
        <v>1655</v>
      </c>
      <c r="D79" t="s">
        <v>1679</v>
      </c>
    </row>
    <row r="80" spans="1:4" x14ac:dyDescent="0.3">
      <c r="A80" t="s">
        <v>794</v>
      </c>
      <c r="B80" t="s">
        <v>2009</v>
      </c>
      <c r="D80" t="s">
        <v>2145</v>
      </c>
    </row>
    <row r="81" spans="1:4" x14ac:dyDescent="0.3">
      <c r="A81" t="s">
        <v>753</v>
      </c>
      <c r="B81" t="s">
        <v>1961</v>
      </c>
      <c r="D81" t="s">
        <v>1348</v>
      </c>
    </row>
    <row r="82" spans="1:4" x14ac:dyDescent="0.3">
      <c r="A82" t="s">
        <v>993</v>
      </c>
      <c r="B82" t="s">
        <v>2222</v>
      </c>
      <c r="D82" t="s">
        <v>1308</v>
      </c>
    </row>
    <row r="83" spans="1:4" x14ac:dyDescent="0.3">
      <c r="A83" t="s">
        <v>275</v>
      </c>
      <c r="B83" t="s">
        <v>1363</v>
      </c>
      <c r="D83" t="s">
        <v>1307</v>
      </c>
    </row>
    <row r="84" spans="1:4" x14ac:dyDescent="0.3">
      <c r="A84" t="s">
        <v>490</v>
      </c>
      <c r="B84" t="s">
        <v>1568</v>
      </c>
      <c r="D84" t="s">
        <v>1385</v>
      </c>
    </row>
    <row r="85" spans="1:4" x14ac:dyDescent="0.3">
      <c r="A85" t="s">
        <v>602</v>
      </c>
      <c r="B85" t="s">
        <v>1742</v>
      </c>
      <c r="D85" t="s">
        <v>1779</v>
      </c>
    </row>
    <row r="86" spans="1:4" x14ac:dyDescent="0.3">
      <c r="A86" t="s">
        <v>593</v>
      </c>
      <c r="B86" t="s">
        <v>1728</v>
      </c>
      <c r="D86" t="s">
        <v>1760</v>
      </c>
    </row>
    <row r="87" spans="1:4" x14ac:dyDescent="0.3">
      <c r="A87" t="s">
        <v>426</v>
      </c>
      <c r="B87" t="s">
        <v>1504</v>
      </c>
      <c r="D87" t="s">
        <v>2142</v>
      </c>
    </row>
    <row r="88" spans="1:4" x14ac:dyDescent="0.3">
      <c r="A88" t="s">
        <v>385</v>
      </c>
      <c r="B88" t="s">
        <v>1468</v>
      </c>
      <c r="D88" t="s">
        <v>1311</v>
      </c>
    </row>
    <row r="89" spans="1:4" x14ac:dyDescent="0.3">
      <c r="A89" t="s">
        <v>818</v>
      </c>
      <c r="B89" t="s">
        <v>2034</v>
      </c>
    </row>
    <row r="90" spans="1:4" x14ac:dyDescent="0.3">
      <c r="A90" t="s">
        <v>414</v>
      </c>
      <c r="B90" t="s">
        <v>1493</v>
      </c>
      <c r="D90" t="s">
        <v>1832</v>
      </c>
    </row>
    <row r="91" spans="1:4" x14ac:dyDescent="0.3">
      <c r="A91" t="s">
        <v>450</v>
      </c>
      <c r="B91" t="s">
        <v>1525</v>
      </c>
      <c r="D91" t="s">
        <v>1835</v>
      </c>
    </row>
    <row r="92" spans="1:4" x14ac:dyDescent="0.3">
      <c r="A92" t="s">
        <v>840</v>
      </c>
      <c r="B92" t="s">
        <v>2054</v>
      </c>
      <c r="D92" t="s">
        <v>1836</v>
      </c>
    </row>
    <row r="93" spans="1:4" x14ac:dyDescent="0.3">
      <c r="A93" t="s">
        <v>986</v>
      </c>
      <c r="B93" t="s">
        <v>2055</v>
      </c>
      <c r="D93" t="s">
        <v>2079</v>
      </c>
    </row>
    <row r="94" spans="1:4" x14ac:dyDescent="0.3">
      <c r="A94" t="s">
        <v>256</v>
      </c>
      <c r="B94" t="s">
        <v>1389</v>
      </c>
      <c r="D94" t="s">
        <v>2081</v>
      </c>
    </row>
    <row r="95" spans="1:4" x14ac:dyDescent="0.3">
      <c r="A95" t="s">
        <v>255</v>
      </c>
      <c r="B95" t="s">
        <v>1356</v>
      </c>
      <c r="D95" t="s">
        <v>2083</v>
      </c>
    </row>
    <row r="96" spans="1:4" x14ac:dyDescent="0.3">
      <c r="A96" t="s">
        <v>895</v>
      </c>
      <c r="B96" t="s">
        <v>2190</v>
      </c>
      <c r="D96" t="s">
        <v>2085</v>
      </c>
    </row>
    <row r="97" spans="1:4" x14ac:dyDescent="0.3">
      <c r="A97" t="s">
        <v>541</v>
      </c>
      <c r="B97" t="s">
        <v>2006</v>
      </c>
      <c r="D97" t="s">
        <v>2143</v>
      </c>
    </row>
    <row r="98" spans="1:4" x14ac:dyDescent="0.3">
      <c r="A98" t="s">
        <v>208</v>
      </c>
      <c r="B98" t="s">
        <v>1280</v>
      </c>
      <c r="D98" t="s">
        <v>1695</v>
      </c>
    </row>
    <row r="99" spans="1:4" x14ac:dyDescent="0.3">
      <c r="A99" t="s">
        <v>886</v>
      </c>
      <c r="B99" t="s">
        <v>2181</v>
      </c>
      <c r="D99" t="s">
        <v>1696</v>
      </c>
    </row>
    <row r="100" spans="1:4" x14ac:dyDescent="0.3">
      <c r="A100" t="s">
        <v>273</v>
      </c>
      <c r="B100" t="s">
        <v>1361</v>
      </c>
      <c r="D100" t="s">
        <v>2174</v>
      </c>
    </row>
    <row r="101" spans="1:4" x14ac:dyDescent="0.3">
      <c r="A101" t="s">
        <v>642</v>
      </c>
      <c r="B101" t="s">
        <v>1823</v>
      </c>
      <c r="D101" t="s">
        <v>1697</v>
      </c>
    </row>
    <row r="102" spans="1:4" x14ac:dyDescent="0.3">
      <c r="A102" t="s">
        <v>561</v>
      </c>
      <c r="B102" t="s">
        <v>1684</v>
      </c>
      <c r="D102" t="s">
        <v>1698</v>
      </c>
    </row>
    <row r="103" spans="1:4" x14ac:dyDescent="0.3">
      <c r="A103" t="s">
        <v>1022</v>
      </c>
      <c r="B103" t="s">
        <v>2246</v>
      </c>
      <c r="D103" t="s">
        <v>1436</v>
      </c>
    </row>
    <row r="104" spans="1:4" x14ac:dyDescent="0.3">
      <c r="A104" t="s">
        <v>439</v>
      </c>
      <c r="B104" t="s">
        <v>1514</v>
      </c>
      <c r="D104" t="s">
        <v>2155</v>
      </c>
    </row>
    <row r="105" spans="1:4" x14ac:dyDescent="0.3">
      <c r="A105" t="s">
        <v>442</v>
      </c>
      <c r="B105" t="s">
        <v>1517</v>
      </c>
      <c r="D105" t="s">
        <v>1437</v>
      </c>
    </row>
    <row r="106" spans="1:4" x14ac:dyDescent="0.3">
      <c r="A106" t="s">
        <v>826</v>
      </c>
      <c r="B106" t="s">
        <v>2042</v>
      </c>
      <c r="D106" t="s">
        <v>1869</v>
      </c>
    </row>
    <row r="107" spans="1:4" x14ac:dyDescent="0.3">
      <c r="A107" t="s">
        <v>398</v>
      </c>
      <c r="B107" t="s">
        <v>1481</v>
      </c>
      <c r="D107" t="s">
        <v>1582</v>
      </c>
    </row>
    <row r="108" spans="1:4" x14ac:dyDescent="0.3">
      <c r="A108" t="s">
        <v>603</v>
      </c>
      <c r="B108" t="s">
        <v>1743</v>
      </c>
      <c r="D108" t="s">
        <v>1837</v>
      </c>
    </row>
    <row r="109" spans="1:4" x14ac:dyDescent="0.3">
      <c r="A109" t="s">
        <v>697</v>
      </c>
      <c r="B109" t="s">
        <v>1897</v>
      </c>
      <c r="D109" t="s">
        <v>2106</v>
      </c>
    </row>
    <row r="110" spans="1:4" x14ac:dyDescent="0.3">
      <c r="A110" t="s">
        <v>758</v>
      </c>
      <c r="B110" t="s">
        <v>1966</v>
      </c>
      <c r="D110" t="s">
        <v>2107</v>
      </c>
    </row>
    <row r="111" spans="1:4" x14ac:dyDescent="0.3">
      <c r="A111" t="s">
        <v>215</v>
      </c>
      <c r="B111" t="s">
        <v>1281</v>
      </c>
      <c r="D111" t="s">
        <v>1605</v>
      </c>
    </row>
    <row r="112" spans="1:4" x14ac:dyDescent="0.3">
      <c r="A112" t="s">
        <v>950</v>
      </c>
      <c r="B112" t="s">
        <v>2252</v>
      </c>
      <c r="D112" t="s">
        <v>2108</v>
      </c>
    </row>
    <row r="113" spans="1:4" x14ac:dyDescent="0.3">
      <c r="A113" t="s">
        <v>676</v>
      </c>
      <c r="B113" t="s">
        <v>1860</v>
      </c>
      <c r="D113" t="s">
        <v>2109</v>
      </c>
    </row>
    <row r="114" spans="1:4" x14ac:dyDescent="0.3">
      <c r="A114" t="s">
        <v>966</v>
      </c>
      <c r="B114" t="s">
        <v>1378</v>
      </c>
      <c r="D114" t="s">
        <v>2110</v>
      </c>
    </row>
    <row r="115" spans="1:4" x14ac:dyDescent="0.3">
      <c r="A115" t="s">
        <v>991</v>
      </c>
      <c r="B115" t="s">
        <v>2199</v>
      </c>
      <c r="D115" t="s">
        <v>1606</v>
      </c>
    </row>
    <row r="116" spans="1:4" x14ac:dyDescent="0.3">
      <c r="A116" t="s">
        <v>793</v>
      </c>
      <c r="B116" t="s">
        <v>2008</v>
      </c>
      <c r="D116" t="s">
        <v>2111</v>
      </c>
    </row>
    <row r="117" spans="1:4" x14ac:dyDescent="0.3">
      <c r="A117" t="s">
        <v>1170</v>
      </c>
      <c r="B117" t="s">
        <v>1970</v>
      </c>
      <c r="D117" t="s">
        <v>2112</v>
      </c>
    </row>
    <row r="118" spans="1:4" x14ac:dyDescent="0.3">
      <c r="A118" t="s">
        <v>218</v>
      </c>
      <c r="B118" t="s">
        <v>1282</v>
      </c>
      <c r="D118" t="s">
        <v>2113</v>
      </c>
    </row>
    <row r="119" spans="1:4" x14ac:dyDescent="0.3">
      <c r="A119" t="s">
        <v>597</v>
      </c>
      <c r="B119" t="s">
        <v>1733</v>
      </c>
      <c r="D119" t="s">
        <v>2114</v>
      </c>
    </row>
    <row r="120" spans="1:4" x14ac:dyDescent="0.3">
      <c r="A120" t="s">
        <v>638</v>
      </c>
      <c r="B120" t="s">
        <v>1818</v>
      </c>
      <c r="D120" t="s">
        <v>1761</v>
      </c>
    </row>
    <row r="121" spans="1:4" x14ac:dyDescent="0.3">
      <c r="A121" t="s">
        <v>392</v>
      </c>
      <c r="B121" t="s">
        <v>1475</v>
      </c>
      <c r="D121" t="s">
        <v>2136</v>
      </c>
    </row>
    <row r="122" spans="1:4" x14ac:dyDescent="0.3">
      <c r="A122" t="s">
        <v>896</v>
      </c>
      <c r="B122" t="s">
        <v>2191</v>
      </c>
      <c r="D122" t="s">
        <v>1317</v>
      </c>
    </row>
    <row r="123" spans="1:4" x14ac:dyDescent="0.3">
      <c r="A123" t="s">
        <v>394</v>
      </c>
      <c r="B123" t="s">
        <v>1477</v>
      </c>
      <c r="D123" t="s">
        <v>1314</v>
      </c>
    </row>
    <row r="124" spans="1:4" x14ac:dyDescent="0.3">
      <c r="A124" t="s">
        <v>527</v>
      </c>
      <c r="B124" t="s">
        <v>1656</v>
      </c>
      <c r="D124" t="s">
        <v>1334</v>
      </c>
    </row>
    <row r="125" spans="1:4" x14ac:dyDescent="0.3">
      <c r="A125" t="s">
        <v>643</v>
      </c>
      <c r="B125" t="s">
        <v>1824</v>
      </c>
      <c r="D125" t="s">
        <v>2268</v>
      </c>
    </row>
    <row r="126" spans="1:4" x14ac:dyDescent="0.3">
      <c r="A126" t="s">
        <v>1038</v>
      </c>
      <c r="B126" t="s">
        <v>1982</v>
      </c>
      <c r="D126" t="s">
        <v>1319</v>
      </c>
    </row>
    <row r="127" spans="1:4" x14ac:dyDescent="0.3">
      <c r="A127" t="s">
        <v>1024</v>
      </c>
      <c r="B127" t="s">
        <v>2265</v>
      </c>
      <c r="D127" t="s">
        <v>1331</v>
      </c>
    </row>
    <row r="128" spans="1:4" x14ac:dyDescent="0.3">
      <c r="A128" t="s">
        <v>440</v>
      </c>
      <c r="B128" t="s">
        <v>1515</v>
      </c>
      <c r="D128" t="s">
        <v>1318</v>
      </c>
    </row>
    <row r="129" spans="1:4" x14ac:dyDescent="0.3">
      <c r="A129" t="s">
        <v>693</v>
      </c>
      <c r="B129" t="s">
        <v>1893</v>
      </c>
      <c r="D129" t="s">
        <v>1320</v>
      </c>
    </row>
    <row r="130" spans="1:4" x14ac:dyDescent="0.3">
      <c r="A130" t="s">
        <v>924</v>
      </c>
      <c r="B130" t="s">
        <v>2224</v>
      </c>
      <c r="D130" t="s">
        <v>1328</v>
      </c>
    </row>
    <row r="131" spans="1:4" x14ac:dyDescent="0.3">
      <c r="A131" t="s">
        <v>469</v>
      </c>
      <c r="B131" t="s">
        <v>1543</v>
      </c>
      <c r="D131" t="s">
        <v>1326</v>
      </c>
    </row>
    <row r="132" spans="1:4" x14ac:dyDescent="0.3">
      <c r="A132" t="s">
        <v>747</v>
      </c>
      <c r="B132" t="s">
        <v>1948</v>
      </c>
      <c r="D132" t="s">
        <v>1322</v>
      </c>
    </row>
    <row r="133" spans="1:4" x14ac:dyDescent="0.3">
      <c r="A133" t="s">
        <v>592</v>
      </c>
      <c r="B133" t="s">
        <v>1726</v>
      </c>
      <c r="D133" t="s">
        <v>1324</v>
      </c>
    </row>
    <row r="134" spans="1:4" x14ac:dyDescent="0.3">
      <c r="A134" t="s">
        <v>803</v>
      </c>
      <c r="B134" t="s">
        <v>2018</v>
      </c>
      <c r="D134" t="s">
        <v>1330</v>
      </c>
    </row>
    <row r="135" spans="1:4" x14ac:dyDescent="0.3">
      <c r="A135" t="s">
        <v>288</v>
      </c>
      <c r="B135" t="s">
        <v>1372</v>
      </c>
      <c r="D135" t="s">
        <v>1335</v>
      </c>
    </row>
    <row r="136" spans="1:4" x14ac:dyDescent="0.3">
      <c r="A136" t="s">
        <v>858</v>
      </c>
      <c r="B136" t="s">
        <v>2074</v>
      </c>
      <c r="D136" t="s">
        <v>1327</v>
      </c>
    </row>
    <row r="137" spans="1:4" x14ac:dyDescent="0.3">
      <c r="A137" t="s">
        <v>323</v>
      </c>
      <c r="B137" t="s">
        <v>1404</v>
      </c>
      <c r="D137" t="s">
        <v>1315</v>
      </c>
    </row>
    <row r="138" spans="1:4" x14ac:dyDescent="0.3">
      <c r="A138" t="s">
        <v>289</v>
      </c>
      <c r="B138" t="s">
        <v>1373</v>
      </c>
      <c r="D138" t="s">
        <v>1333</v>
      </c>
    </row>
    <row r="139" spans="1:4" x14ac:dyDescent="0.3">
      <c r="A139" t="s">
        <v>286</v>
      </c>
      <c r="B139" t="s">
        <v>1371</v>
      </c>
      <c r="D139" t="s">
        <v>1325</v>
      </c>
    </row>
    <row r="140" spans="1:4" x14ac:dyDescent="0.3">
      <c r="A140" t="s">
        <v>970</v>
      </c>
      <c r="B140" t="s">
        <v>1737</v>
      </c>
      <c r="D140" t="s">
        <v>1321</v>
      </c>
    </row>
    <row r="141" spans="1:4" x14ac:dyDescent="0.3">
      <c r="A141" t="s">
        <v>369</v>
      </c>
      <c r="B141" t="s">
        <v>1452</v>
      </c>
      <c r="D141" t="s">
        <v>2267</v>
      </c>
    </row>
    <row r="142" spans="1:4" x14ac:dyDescent="0.3">
      <c r="A142" t="s">
        <v>379</v>
      </c>
      <c r="B142" t="s">
        <v>1462</v>
      </c>
      <c r="D142" t="s">
        <v>1332</v>
      </c>
    </row>
    <row r="143" spans="1:4" x14ac:dyDescent="0.3">
      <c r="A143" t="s">
        <v>888</v>
      </c>
      <c r="B143" t="s">
        <v>2183</v>
      </c>
      <c r="D143" t="s">
        <v>1316</v>
      </c>
    </row>
    <row r="144" spans="1:4" x14ac:dyDescent="0.3">
      <c r="A144" t="s">
        <v>977</v>
      </c>
      <c r="B144" t="s">
        <v>1952</v>
      </c>
      <c r="D144" t="s">
        <v>1323</v>
      </c>
    </row>
    <row r="145" spans="1:4" x14ac:dyDescent="0.3">
      <c r="A145" t="s">
        <v>882</v>
      </c>
      <c r="B145" t="s">
        <v>2177</v>
      </c>
      <c r="D145" t="s">
        <v>1329</v>
      </c>
    </row>
    <row r="146" spans="1:4" x14ac:dyDescent="0.3">
      <c r="A146" t="s">
        <v>377</v>
      </c>
      <c r="B146" t="s">
        <v>1460</v>
      </c>
      <c r="D146" t="s">
        <v>1313</v>
      </c>
    </row>
    <row r="147" spans="1:4" x14ac:dyDescent="0.3">
      <c r="A147" t="s">
        <v>1054</v>
      </c>
      <c r="B147" t="s">
        <v>1958</v>
      </c>
      <c r="D147" t="s">
        <v>1351</v>
      </c>
    </row>
    <row r="148" spans="1:4" x14ac:dyDescent="0.3">
      <c r="A148" t="s">
        <v>760</v>
      </c>
      <c r="B148" t="s">
        <v>1969</v>
      </c>
      <c r="D148" t="s">
        <v>1762</v>
      </c>
    </row>
    <row r="149" spans="1:4" x14ac:dyDescent="0.3">
      <c r="A149" t="s">
        <v>982</v>
      </c>
      <c r="B149" t="s">
        <v>1968</v>
      </c>
      <c r="D149" t="s">
        <v>2138</v>
      </c>
    </row>
    <row r="150" spans="1:4" x14ac:dyDescent="0.3">
      <c r="A150" t="s">
        <v>710</v>
      </c>
      <c r="B150" t="s">
        <v>1912</v>
      </c>
      <c r="D150" t="s">
        <v>1304</v>
      </c>
    </row>
    <row r="151" spans="1:4" x14ac:dyDescent="0.3">
      <c r="A151" t="s">
        <v>230</v>
      </c>
      <c r="B151" t="s">
        <v>1394</v>
      </c>
      <c r="D151" t="s">
        <v>1763</v>
      </c>
    </row>
    <row r="152" spans="1:4" x14ac:dyDescent="0.3">
      <c r="A152" t="s">
        <v>604</v>
      </c>
      <c r="B152" t="s">
        <v>1744</v>
      </c>
      <c r="D152" t="s">
        <v>1303</v>
      </c>
    </row>
    <row r="153" spans="1:4" x14ac:dyDescent="0.3">
      <c r="A153" t="s">
        <v>586</v>
      </c>
      <c r="B153" t="s">
        <v>1721</v>
      </c>
      <c r="D153" t="s">
        <v>1631</v>
      </c>
    </row>
    <row r="154" spans="1:4" x14ac:dyDescent="0.3">
      <c r="A154" t="s">
        <v>393</v>
      </c>
      <c r="B154" t="s">
        <v>1476</v>
      </c>
      <c r="D154" t="s">
        <v>1632</v>
      </c>
    </row>
    <row r="155" spans="1:4" x14ac:dyDescent="0.3">
      <c r="A155" t="s">
        <v>930</v>
      </c>
      <c r="B155" t="s">
        <v>2232</v>
      </c>
      <c r="D155" t="s">
        <v>2167</v>
      </c>
    </row>
    <row r="156" spans="1:4" x14ac:dyDescent="0.3">
      <c r="A156" t="s">
        <v>885</v>
      </c>
      <c r="B156" t="s">
        <v>2180</v>
      </c>
      <c r="D156" t="s">
        <v>1594</v>
      </c>
    </row>
    <row r="157" spans="1:4" x14ac:dyDescent="0.3">
      <c r="A157" t="s">
        <v>485</v>
      </c>
      <c r="B157" t="s">
        <v>1564</v>
      </c>
      <c r="D157" t="s">
        <v>1595</v>
      </c>
    </row>
    <row r="158" spans="1:4" x14ac:dyDescent="0.3">
      <c r="A158" t="s">
        <v>309</v>
      </c>
      <c r="B158" t="s">
        <v>1396</v>
      </c>
      <c r="D158" t="s">
        <v>1633</v>
      </c>
    </row>
    <row r="159" spans="1:4" x14ac:dyDescent="0.3">
      <c r="A159" t="s">
        <v>501</v>
      </c>
      <c r="B159" t="s">
        <v>1587</v>
      </c>
      <c r="D159" t="s">
        <v>1634</v>
      </c>
    </row>
    <row r="160" spans="1:4" x14ac:dyDescent="0.3">
      <c r="A160" t="s">
        <v>629</v>
      </c>
      <c r="B160" t="s">
        <v>1808</v>
      </c>
      <c r="D160" t="s">
        <v>1579</v>
      </c>
    </row>
    <row r="161" spans="1:4" x14ac:dyDescent="0.3">
      <c r="A161" t="s">
        <v>804</v>
      </c>
      <c r="B161" t="s">
        <v>2019</v>
      </c>
      <c r="D161" t="s">
        <v>1635</v>
      </c>
    </row>
    <row r="162" spans="1:4" x14ac:dyDescent="0.3">
      <c r="A162" t="s">
        <v>900</v>
      </c>
      <c r="B162" t="s">
        <v>2195</v>
      </c>
      <c r="D162" t="s">
        <v>1636</v>
      </c>
    </row>
    <row r="163" spans="1:4" x14ac:dyDescent="0.3">
      <c r="A163" t="s">
        <v>678</v>
      </c>
      <c r="B163" t="s">
        <v>1861</v>
      </c>
      <c r="D163" t="s">
        <v>2162</v>
      </c>
    </row>
    <row r="164" spans="1:4" x14ac:dyDescent="0.3">
      <c r="A164" t="s">
        <v>219</v>
      </c>
      <c r="B164" t="s">
        <v>1283</v>
      </c>
      <c r="D164" t="s">
        <v>1637</v>
      </c>
    </row>
    <row r="165" spans="1:4" x14ac:dyDescent="0.3">
      <c r="A165" t="s">
        <v>344</v>
      </c>
      <c r="B165" t="s">
        <v>1430</v>
      </c>
      <c r="D165" t="s">
        <v>1638</v>
      </c>
    </row>
    <row r="166" spans="1:4" x14ac:dyDescent="0.3">
      <c r="A166" t="s">
        <v>616</v>
      </c>
      <c r="B166" t="s">
        <v>1789</v>
      </c>
      <c r="D166" t="s">
        <v>2163</v>
      </c>
    </row>
    <row r="167" spans="1:4" x14ac:dyDescent="0.3">
      <c r="A167" t="s">
        <v>837</v>
      </c>
      <c r="B167" t="s">
        <v>2052</v>
      </c>
      <c r="D167" t="s">
        <v>1555</v>
      </c>
    </row>
    <row r="168" spans="1:4" x14ac:dyDescent="0.3">
      <c r="A168" t="s">
        <v>580</v>
      </c>
      <c r="B168" t="s">
        <v>1715</v>
      </c>
      <c r="D168" t="s">
        <v>1556</v>
      </c>
    </row>
    <row r="169" spans="1:4" x14ac:dyDescent="0.3">
      <c r="A169" t="s">
        <v>957</v>
      </c>
      <c r="B169" t="s">
        <v>2260</v>
      </c>
      <c r="D169" t="s">
        <v>2152</v>
      </c>
    </row>
    <row r="170" spans="1:4" x14ac:dyDescent="0.3">
      <c r="A170" t="s">
        <v>482</v>
      </c>
      <c r="B170" t="s">
        <v>1560</v>
      </c>
      <c r="D170" t="s">
        <v>1593</v>
      </c>
    </row>
    <row r="171" spans="1:4" x14ac:dyDescent="0.3">
      <c r="A171" t="s">
        <v>503</v>
      </c>
      <c r="B171" t="s">
        <v>1592</v>
      </c>
      <c r="D171" t="s">
        <v>1302</v>
      </c>
    </row>
    <row r="172" spans="1:4" x14ac:dyDescent="0.3">
      <c r="A172" t="s">
        <v>712</v>
      </c>
      <c r="B172" t="s">
        <v>1913</v>
      </c>
      <c r="D172" t="s">
        <v>1301</v>
      </c>
    </row>
    <row r="173" spans="1:4" x14ac:dyDescent="0.3">
      <c r="A173" t="s">
        <v>567</v>
      </c>
      <c r="B173" t="s">
        <v>1700</v>
      </c>
      <c r="D173" t="s">
        <v>1764</v>
      </c>
    </row>
    <row r="174" spans="1:4" x14ac:dyDescent="0.3">
      <c r="A174" t="s">
        <v>979</v>
      </c>
      <c r="B174" t="s">
        <v>1959</v>
      </c>
      <c r="D174" t="s">
        <v>1931</v>
      </c>
    </row>
    <row r="175" spans="1:4" x14ac:dyDescent="0.3">
      <c r="A175" t="s">
        <v>822</v>
      </c>
      <c r="B175" t="s">
        <v>2040</v>
      </c>
      <c r="D175" t="s">
        <v>1932</v>
      </c>
    </row>
    <row r="176" spans="1:4" x14ac:dyDescent="0.3">
      <c r="A176" t="s">
        <v>221</v>
      </c>
      <c r="B176" t="s">
        <v>1393</v>
      </c>
      <c r="D176" t="s">
        <v>1780</v>
      </c>
    </row>
    <row r="177" spans="1:4" x14ac:dyDescent="0.3">
      <c r="A177" t="s">
        <v>680</v>
      </c>
      <c r="B177" t="s">
        <v>1862</v>
      </c>
      <c r="D177" t="s">
        <v>1765</v>
      </c>
    </row>
    <row r="178" spans="1:4" x14ac:dyDescent="0.3">
      <c r="A178" t="s">
        <v>359</v>
      </c>
      <c r="B178" t="s">
        <v>1542</v>
      </c>
    </row>
    <row r="179" spans="1:4" x14ac:dyDescent="0.3">
      <c r="A179" t="s">
        <v>470</v>
      </c>
      <c r="B179" t="s">
        <v>1544</v>
      </c>
      <c r="D179" t="s">
        <v>1639</v>
      </c>
    </row>
    <row r="180" spans="1:4" x14ac:dyDescent="0.3">
      <c r="A180" t="s">
        <v>472</v>
      </c>
      <c r="B180" t="s">
        <v>1545</v>
      </c>
      <c r="D180" t="s">
        <v>1640</v>
      </c>
    </row>
    <row r="181" spans="1:4" x14ac:dyDescent="0.3">
      <c r="A181" t="s">
        <v>402</v>
      </c>
      <c r="B181" t="s">
        <v>1483</v>
      </c>
      <c r="D181" t="s">
        <v>2160</v>
      </c>
    </row>
    <row r="182" spans="1:4" x14ac:dyDescent="0.3">
      <c r="A182" t="s">
        <v>893</v>
      </c>
      <c r="B182" t="s">
        <v>2188</v>
      </c>
      <c r="D182" t="s">
        <v>2062</v>
      </c>
    </row>
    <row r="183" spans="1:4" x14ac:dyDescent="0.3">
      <c r="A183" t="s">
        <v>529</v>
      </c>
      <c r="B183" t="s">
        <v>1657</v>
      </c>
      <c r="D183" t="s">
        <v>2063</v>
      </c>
    </row>
    <row r="184" spans="1:4" x14ac:dyDescent="0.3">
      <c r="A184" t="s">
        <v>617</v>
      </c>
      <c r="B184" t="s">
        <v>1790</v>
      </c>
      <c r="D184" t="s">
        <v>1641</v>
      </c>
    </row>
    <row r="185" spans="1:4" x14ac:dyDescent="0.3">
      <c r="A185" t="s">
        <v>972</v>
      </c>
      <c r="B185" t="s">
        <v>1811</v>
      </c>
      <c r="D185" t="s">
        <v>1642</v>
      </c>
    </row>
    <row r="186" spans="1:4" x14ac:dyDescent="0.3">
      <c r="A186" t="s">
        <v>610</v>
      </c>
      <c r="D186" t="s">
        <v>2158</v>
      </c>
    </row>
    <row r="187" spans="1:4" x14ac:dyDescent="0.3">
      <c r="A187" t="s">
        <v>744</v>
      </c>
      <c r="B187" t="s">
        <v>1946</v>
      </c>
      <c r="D187" t="s">
        <v>1433</v>
      </c>
    </row>
    <row r="188" spans="1:4" x14ac:dyDescent="0.3">
      <c r="A188" t="s">
        <v>346</v>
      </c>
      <c r="B188" t="s">
        <v>1607</v>
      </c>
      <c r="D188" t="s">
        <v>1549</v>
      </c>
    </row>
    <row r="189" spans="1:4" x14ac:dyDescent="0.3">
      <c r="A189" t="s">
        <v>958</v>
      </c>
      <c r="B189" t="s">
        <v>2262</v>
      </c>
      <c r="D189" t="s">
        <v>1714</v>
      </c>
    </row>
    <row r="190" spans="1:4" x14ac:dyDescent="0.3">
      <c r="A190" t="s">
        <v>748</v>
      </c>
      <c r="B190" t="s">
        <v>1951</v>
      </c>
      <c r="D190" t="s">
        <v>1644</v>
      </c>
    </row>
    <row r="191" spans="1:4" x14ac:dyDescent="0.3">
      <c r="A191" t="s">
        <v>334</v>
      </c>
      <c r="B191" t="s">
        <v>1419</v>
      </c>
      <c r="D191" t="s">
        <v>2161</v>
      </c>
    </row>
    <row r="192" spans="1:4" x14ac:dyDescent="0.3">
      <c r="A192" t="s">
        <v>713</v>
      </c>
      <c r="B192" t="s">
        <v>1915</v>
      </c>
      <c r="D192" t="s">
        <v>1550</v>
      </c>
    </row>
    <row r="193" spans="1:4" x14ac:dyDescent="0.3">
      <c r="A193" t="s">
        <v>1083</v>
      </c>
      <c r="B193" t="s">
        <v>1942</v>
      </c>
      <c r="D193" t="s">
        <v>1551</v>
      </c>
    </row>
    <row r="194" spans="1:4" x14ac:dyDescent="0.3">
      <c r="A194" t="s">
        <v>1057</v>
      </c>
      <c r="B194" t="s">
        <v>1914</v>
      </c>
      <c r="D194" t="s">
        <v>1878</v>
      </c>
    </row>
    <row r="195" spans="1:4" x14ac:dyDescent="0.3">
      <c r="A195" t="s">
        <v>644</v>
      </c>
      <c r="B195" t="s">
        <v>1825</v>
      </c>
      <c r="D195" t="s">
        <v>1879</v>
      </c>
    </row>
    <row r="196" spans="1:4" x14ac:dyDescent="0.3">
      <c r="A196" t="s">
        <v>646</v>
      </c>
      <c r="B196" t="s">
        <v>1826</v>
      </c>
      <c r="D196" t="s">
        <v>2171</v>
      </c>
    </row>
    <row r="197" spans="1:4" x14ac:dyDescent="0.3">
      <c r="A197" t="s">
        <v>714</v>
      </c>
      <c r="B197" t="s">
        <v>1916</v>
      </c>
      <c r="D197" t="s">
        <v>1880</v>
      </c>
    </row>
    <row r="198" spans="1:4" x14ac:dyDescent="0.3">
      <c r="A198" t="s">
        <v>798</v>
      </c>
      <c r="B198" t="s">
        <v>2014</v>
      </c>
      <c r="D198" t="s">
        <v>2003</v>
      </c>
    </row>
    <row r="199" spans="1:4" x14ac:dyDescent="0.3">
      <c r="A199" t="s">
        <v>681</v>
      </c>
      <c r="B199" t="s">
        <v>1864</v>
      </c>
      <c r="D199" t="s">
        <v>1766</v>
      </c>
    </row>
    <row r="200" spans="1:4" x14ac:dyDescent="0.3">
      <c r="A200" t="s">
        <v>718</v>
      </c>
      <c r="B200" t="s">
        <v>1917</v>
      </c>
      <c r="D200" t="s">
        <v>1705</v>
      </c>
    </row>
    <row r="201" spans="1:4" x14ac:dyDescent="0.3">
      <c r="A201" t="s">
        <v>746</v>
      </c>
      <c r="B201" t="s">
        <v>1947</v>
      </c>
      <c r="D201" t="s">
        <v>1706</v>
      </c>
    </row>
    <row r="202" spans="1:4" x14ac:dyDescent="0.3">
      <c r="A202" t="s">
        <v>836</v>
      </c>
      <c r="B202" t="s">
        <v>2051</v>
      </c>
      <c r="D202" t="s">
        <v>2175</v>
      </c>
    </row>
    <row r="203" spans="1:4" x14ac:dyDescent="0.3">
      <c r="A203" t="s">
        <v>509</v>
      </c>
      <c r="B203" t="s">
        <v>1602</v>
      </c>
      <c r="D203" t="s">
        <v>1704</v>
      </c>
    </row>
    <row r="204" spans="1:4" x14ac:dyDescent="0.3">
      <c r="A204" t="s">
        <v>508</v>
      </c>
      <c r="B204" t="s">
        <v>1601</v>
      </c>
      <c r="D204" t="s">
        <v>1703</v>
      </c>
    </row>
    <row r="205" spans="1:4" x14ac:dyDescent="0.3">
      <c r="A205" t="s">
        <v>983</v>
      </c>
      <c r="B205" t="s">
        <v>2016</v>
      </c>
      <c r="D205" t="s">
        <v>1596</v>
      </c>
    </row>
    <row r="206" spans="1:4" x14ac:dyDescent="0.3">
      <c r="A206" t="s">
        <v>824</v>
      </c>
      <c r="B206" t="s">
        <v>2041</v>
      </c>
      <c r="D206" t="s">
        <v>1881</v>
      </c>
    </row>
    <row r="207" spans="1:4" x14ac:dyDescent="0.3">
      <c r="A207" t="s">
        <v>496</v>
      </c>
      <c r="B207" t="s">
        <v>1574</v>
      </c>
      <c r="D207" t="s">
        <v>1882</v>
      </c>
    </row>
    <row r="208" spans="1:4" x14ac:dyDescent="0.3">
      <c r="A208" t="s">
        <v>458</v>
      </c>
      <c r="B208" t="s">
        <v>1532</v>
      </c>
      <c r="D208" t="s">
        <v>2170</v>
      </c>
    </row>
    <row r="209" spans="1:4" x14ac:dyDescent="0.3">
      <c r="A209" t="s">
        <v>411</v>
      </c>
      <c r="B209" t="s">
        <v>1491</v>
      </c>
      <c r="D209" t="s">
        <v>1883</v>
      </c>
    </row>
    <row r="210" spans="1:4" x14ac:dyDescent="0.3">
      <c r="A210" t="s">
        <v>340</v>
      </c>
      <c r="B210" t="s">
        <v>1426</v>
      </c>
      <c r="D210" t="s">
        <v>1645</v>
      </c>
    </row>
    <row r="211" spans="1:4" x14ac:dyDescent="0.3">
      <c r="A211" t="s">
        <v>704</v>
      </c>
      <c r="B211" t="s">
        <v>1904</v>
      </c>
      <c r="D211" t="s">
        <v>1646</v>
      </c>
    </row>
    <row r="212" spans="1:4" x14ac:dyDescent="0.3">
      <c r="A212" t="s">
        <v>719</v>
      </c>
      <c r="B212" t="s">
        <v>1918</v>
      </c>
      <c r="D212" t="s">
        <v>2164</v>
      </c>
    </row>
    <row r="213" spans="1:4" x14ac:dyDescent="0.3">
      <c r="A213" t="s">
        <v>778</v>
      </c>
      <c r="B213" t="s">
        <v>1995</v>
      </c>
      <c r="D213" t="s">
        <v>1557</v>
      </c>
    </row>
    <row r="214" spans="1:4" x14ac:dyDescent="0.3">
      <c r="A214" t="s">
        <v>777</v>
      </c>
      <c r="B214" t="s">
        <v>1994</v>
      </c>
      <c r="D214" t="s">
        <v>1558</v>
      </c>
    </row>
    <row r="215" spans="1:4" x14ac:dyDescent="0.3">
      <c r="A215" t="s">
        <v>647</v>
      </c>
      <c r="B215" t="s">
        <v>1827</v>
      </c>
      <c r="D215" t="s">
        <v>1297</v>
      </c>
    </row>
    <row r="216" spans="1:4" x14ac:dyDescent="0.3">
      <c r="A216" t="s">
        <v>351</v>
      </c>
      <c r="B216" t="s">
        <v>1440</v>
      </c>
      <c r="D216" t="s">
        <v>1588</v>
      </c>
    </row>
    <row r="217" spans="1:4" x14ac:dyDescent="0.3">
      <c r="A217" t="s">
        <v>926</v>
      </c>
      <c r="B217" t="s">
        <v>2227</v>
      </c>
      <c r="D217" t="s">
        <v>2135</v>
      </c>
    </row>
    <row r="218" spans="1:4" x14ac:dyDescent="0.3">
      <c r="A218" t="s">
        <v>352</v>
      </c>
      <c r="B218" t="s">
        <v>1441</v>
      </c>
      <c r="D218" t="s">
        <v>1338</v>
      </c>
    </row>
    <row r="219" spans="1:4" x14ac:dyDescent="0.3">
      <c r="A219" t="s">
        <v>259</v>
      </c>
      <c r="B219" t="s">
        <v>1341</v>
      </c>
      <c r="D219" t="s">
        <v>1438</v>
      </c>
    </row>
    <row r="220" spans="1:4" x14ac:dyDescent="0.3">
      <c r="A220" t="s">
        <v>258</v>
      </c>
      <c r="B220" t="s">
        <v>1340</v>
      </c>
      <c r="D220" t="s">
        <v>1647</v>
      </c>
    </row>
    <row r="221" spans="1:4" x14ac:dyDescent="0.3">
      <c r="A221" t="s">
        <v>360</v>
      </c>
      <c r="B221" t="s">
        <v>1828</v>
      </c>
      <c r="D221" t="s">
        <v>1648</v>
      </c>
    </row>
    <row r="222" spans="1:4" x14ac:dyDescent="0.3">
      <c r="A222" t="s">
        <v>358</v>
      </c>
      <c r="B222" t="s">
        <v>1447</v>
      </c>
      <c r="D222" t="s">
        <v>2166</v>
      </c>
    </row>
    <row r="223" spans="1:4" x14ac:dyDescent="0.3">
      <c r="A223" t="s">
        <v>521</v>
      </c>
      <c r="B223" t="s">
        <v>1618</v>
      </c>
      <c r="D223" t="s">
        <v>1590</v>
      </c>
    </row>
    <row r="224" spans="1:4" x14ac:dyDescent="0.3">
      <c r="A224" t="s">
        <v>600</v>
      </c>
      <c r="B224" t="s">
        <v>1738</v>
      </c>
      <c r="D224" t="s">
        <v>1591</v>
      </c>
    </row>
    <row r="225" spans="1:4" x14ac:dyDescent="0.3">
      <c r="A225" t="s">
        <v>927</v>
      </c>
      <c r="B225" t="s">
        <v>2229</v>
      </c>
      <c r="D225" t="s">
        <v>2121</v>
      </c>
    </row>
    <row r="226" spans="1:4" x14ac:dyDescent="0.3">
      <c r="A226" t="s">
        <v>947</v>
      </c>
      <c r="B226" t="s">
        <v>2249</v>
      </c>
      <c r="D226" t="s">
        <v>2116</v>
      </c>
    </row>
    <row r="227" spans="1:4" x14ac:dyDescent="0.3">
      <c r="A227" t="s">
        <v>987</v>
      </c>
      <c r="B227" t="s">
        <v>2056</v>
      </c>
      <c r="D227" t="s">
        <v>2115</v>
      </c>
    </row>
    <row r="228" spans="1:4" x14ac:dyDescent="0.3">
      <c r="A228" t="s">
        <v>572</v>
      </c>
      <c r="B228" t="s">
        <v>1709</v>
      </c>
      <c r="D228" t="s">
        <v>2118</v>
      </c>
    </row>
    <row r="229" spans="1:4" x14ac:dyDescent="0.3">
      <c r="A229" t="s">
        <v>1041</v>
      </c>
      <c r="B229" t="s">
        <v>1413</v>
      </c>
      <c r="D229" t="s">
        <v>2123</v>
      </c>
    </row>
    <row r="230" spans="1:4" x14ac:dyDescent="0.3">
      <c r="A230" t="s">
        <v>967</v>
      </c>
      <c r="B230" t="s">
        <v>1412</v>
      </c>
      <c r="D230" t="s">
        <v>2120</v>
      </c>
    </row>
    <row r="231" spans="1:4" x14ac:dyDescent="0.3">
      <c r="A231" t="s">
        <v>1063</v>
      </c>
      <c r="B231" t="s">
        <v>1867</v>
      </c>
      <c r="D231" t="s">
        <v>2117</v>
      </c>
    </row>
    <row r="232" spans="1:4" x14ac:dyDescent="0.3">
      <c r="A232" t="s">
        <v>1045</v>
      </c>
      <c r="B232" t="s">
        <v>2043</v>
      </c>
      <c r="D232" t="s">
        <v>2124</v>
      </c>
    </row>
    <row r="233" spans="1:4" x14ac:dyDescent="0.3">
      <c r="A233" t="s">
        <v>764</v>
      </c>
      <c r="B233" t="s">
        <v>1975</v>
      </c>
      <c r="D233" t="s">
        <v>2122</v>
      </c>
    </row>
    <row r="234" spans="1:4" x14ac:dyDescent="0.3">
      <c r="A234" t="s">
        <v>721</v>
      </c>
      <c r="B234" t="s">
        <v>1919</v>
      </c>
      <c r="D234" t="s">
        <v>2119</v>
      </c>
    </row>
    <row r="235" spans="1:4" x14ac:dyDescent="0.3">
      <c r="A235" t="s">
        <v>648</v>
      </c>
      <c r="B235" t="s">
        <v>1829</v>
      </c>
      <c r="D235" t="s">
        <v>2140</v>
      </c>
    </row>
    <row r="236" spans="1:4" x14ac:dyDescent="0.3">
      <c r="A236" t="s">
        <v>484</v>
      </c>
      <c r="B236" t="s">
        <v>1563</v>
      </c>
      <c r="D236" t="s">
        <v>1305</v>
      </c>
    </row>
    <row r="237" spans="1:4" x14ac:dyDescent="0.3">
      <c r="A237" t="s">
        <v>797</v>
      </c>
      <c r="B237" t="s">
        <v>2013</v>
      </c>
      <c r="D237" t="s">
        <v>1937</v>
      </c>
    </row>
    <row r="238" spans="1:4" x14ac:dyDescent="0.3">
      <c r="A238" t="s">
        <v>722</v>
      </c>
      <c r="B238" t="s">
        <v>1920</v>
      </c>
      <c r="D238" t="s">
        <v>1299</v>
      </c>
    </row>
    <row r="239" spans="1:4" x14ac:dyDescent="0.3">
      <c r="A239" t="s">
        <v>723</v>
      </c>
      <c r="B239" t="s">
        <v>1921</v>
      </c>
      <c r="D239" t="s">
        <v>1781</v>
      </c>
    </row>
    <row r="240" spans="1:4" x14ac:dyDescent="0.3">
      <c r="A240" t="s">
        <v>538</v>
      </c>
      <c r="B240" t="s">
        <v>1888</v>
      </c>
      <c r="D240" t="s">
        <v>1767</v>
      </c>
    </row>
    <row r="241" spans="1:4" x14ac:dyDescent="0.3">
      <c r="A241" t="s">
        <v>519</v>
      </c>
      <c r="B241" t="s">
        <v>1617</v>
      </c>
      <c r="D241" t="s">
        <v>1782</v>
      </c>
    </row>
    <row r="242" spans="1:4" x14ac:dyDescent="0.3">
      <c r="A242" t="s">
        <v>843</v>
      </c>
      <c r="B242" t="s">
        <v>2058</v>
      </c>
      <c r="D242" t="s">
        <v>1768</v>
      </c>
    </row>
    <row r="243" spans="1:4" x14ac:dyDescent="0.3">
      <c r="A243" t="s">
        <v>300</v>
      </c>
      <c r="B243" t="s">
        <v>1388</v>
      </c>
      <c r="D243" t="s">
        <v>1680</v>
      </c>
    </row>
    <row r="244" spans="1:4" x14ac:dyDescent="0.3">
      <c r="A244" t="s">
        <v>844</v>
      </c>
      <c r="B244" t="s">
        <v>2059</v>
      </c>
      <c r="D244" t="s">
        <v>1298</v>
      </c>
    </row>
    <row r="245" spans="1:4" x14ac:dyDescent="0.3">
      <c r="A245" t="s">
        <v>396</v>
      </c>
      <c r="B245" t="s">
        <v>1479</v>
      </c>
      <c r="D245" t="s">
        <v>1783</v>
      </c>
    </row>
    <row r="246" spans="1:4" x14ac:dyDescent="0.3">
      <c r="A246" t="s">
        <v>1014</v>
      </c>
      <c r="B246" t="s">
        <v>1980</v>
      </c>
      <c r="D246" t="s">
        <v>1769</v>
      </c>
    </row>
    <row r="247" spans="1:4" x14ac:dyDescent="0.3">
      <c r="A247" t="s">
        <v>1001</v>
      </c>
      <c r="B247" t="s">
        <v>2035</v>
      </c>
      <c r="D247" t="s">
        <v>1770</v>
      </c>
    </row>
    <row r="248" spans="1:4" x14ac:dyDescent="0.3">
      <c r="A248" t="s">
        <v>618</v>
      </c>
      <c r="B248" t="s">
        <v>1791</v>
      </c>
      <c r="D248" t="s">
        <v>1678</v>
      </c>
    </row>
    <row r="249" spans="1:4" x14ac:dyDescent="0.3">
      <c r="A249" t="s">
        <v>589</v>
      </c>
      <c r="B249" t="s">
        <v>1724</v>
      </c>
      <c r="D249" t="s">
        <v>1821</v>
      </c>
    </row>
    <row r="250" spans="1:4" x14ac:dyDescent="0.3">
      <c r="A250" t="s">
        <v>1025</v>
      </c>
      <c r="B250" t="s">
        <v>2075</v>
      </c>
      <c r="D250" t="s">
        <v>1649</v>
      </c>
    </row>
    <row r="251" spans="1:4" x14ac:dyDescent="0.3">
      <c r="A251" t="s">
        <v>859</v>
      </c>
      <c r="B251" t="s">
        <v>2076</v>
      </c>
      <c r="D251" t="s">
        <v>1650</v>
      </c>
    </row>
    <row r="252" spans="1:4" x14ac:dyDescent="0.3">
      <c r="A252" t="s">
        <v>401</v>
      </c>
      <c r="B252" t="s">
        <v>1482</v>
      </c>
      <c r="D252" t="s">
        <v>2159</v>
      </c>
    </row>
    <row r="253" spans="1:4" x14ac:dyDescent="0.3">
      <c r="A253" t="s">
        <v>911</v>
      </c>
      <c r="B253" t="s">
        <v>2208</v>
      </c>
      <c r="D253" t="s">
        <v>1651</v>
      </c>
    </row>
    <row r="254" spans="1:4" x14ac:dyDescent="0.3">
      <c r="A254" t="s">
        <v>378</v>
      </c>
      <c r="B254" t="s">
        <v>1461</v>
      </c>
      <c r="D254" t="s">
        <v>1652</v>
      </c>
    </row>
    <row r="255" spans="1:4" x14ac:dyDescent="0.3">
      <c r="A255" t="s">
        <v>598</v>
      </c>
      <c r="B255" t="s">
        <v>1734</v>
      </c>
      <c r="D255" t="s">
        <v>2154</v>
      </c>
    </row>
    <row r="256" spans="1:4" x14ac:dyDescent="0.3">
      <c r="A256" t="s">
        <v>805</v>
      </c>
      <c r="B256" t="s">
        <v>2020</v>
      </c>
      <c r="D256" t="s">
        <v>1581</v>
      </c>
    </row>
    <row r="257" spans="1:4" x14ac:dyDescent="0.3">
      <c r="A257" t="s">
        <v>784</v>
      </c>
      <c r="B257" t="s">
        <v>2000</v>
      </c>
    </row>
    <row r="258" spans="1:4" x14ac:dyDescent="0.3">
      <c r="A258" t="s">
        <v>564</v>
      </c>
      <c r="B258" t="s">
        <v>1690</v>
      </c>
      <c r="D258" t="s">
        <v>1889</v>
      </c>
    </row>
    <row r="259" spans="1:4" x14ac:dyDescent="0.3">
      <c r="A259" t="s">
        <v>297</v>
      </c>
      <c r="B259" t="s">
        <v>1383</v>
      </c>
    </row>
    <row r="260" spans="1:4" x14ac:dyDescent="0.3">
      <c r="A260" t="s">
        <v>382</v>
      </c>
      <c r="B260" t="s">
        <v>1465</v>
      </c>
      <c r="D260" t="s">
        <v>1771</v>
      </c>
    </row>
    <row r="261" spans="1:4" x14ac:dyDescent="0.3">
      <c r="A261" t="s">
        <v>326</v>
      </c>
      <c r="B261" t="s">
        <v>1408</v>
      </c>
      <c r="D261" t="s">
        <v>1347</v>
      </c>
    </row>
    <row r="262" spans="1:4" x14ac:dyDescent="0.3">
      <c r="A262" t="s">
        <v>295</v>
      </c>
      <c r="B262" t="s">
        <v>1381</v>
      </c>
      <c r="D262" t="s">
        <v>1772</v>
      </c>
    </row>
    <row r="263" spans="1:4" x14ac:dyDescent="0.3">
      <c r="A263" t="s">
        <v>296</v>
      </c>
      <c r="B263" t="s">
        <v>1382</v>
      </c>
      <c r="D263" t="s">
        <v>1773</v>
      </c>
    </row>
    <row r="264" spans="1:4" x14ac:dyDescent="0.3">
      <c r="A264" t="s">
        <v>339</v>
      </c>
      <c r="B264" t="s">
        <v>1425</v>
      </c>
      <c r="D264" t="s">
        <v>1804</v>
      </c>
    </row>
    <row r="265" spans="1:4" x14ac:dyDescent="0.3">
      <c r="A265" t="s">
        <v>696</v>
      </c>
      <c r="B265" t="s">
        <v>1896</v>
      </c>
      <c r="D265" t="s">
        <v>1803</v>
      </c>
    </row>
    <row r="266" spans="1:4" x14ac:dyDescent="0.3">
      <c r="A266" t="s">
        <v>499</v>
      </c>
      <c r="B266" t="s">
        <v>1577</v>
      </c>
      <c r="D266" t="s">
        <v>1784</v>
      </c>
    </row>
    <row r="267" spans="1:4" x14ac:dyDescent="0.3">
      <c r="A267" t="s">
        <v>763</v>
      </c>
      <c r="B267" t="s">
        <v>1974</v>
      </c>
      <c r="D267" t="s">
        <v>1774</v>
      </c>
    </row>
    <row r="268" spans="1:4" x14ac:dyDescent="0.3">
      <c r="A268" t="s">
        <v>483</v>
      </c>
      <c r="B268" t="s">
        <v>1561</v>
      </c>
      <c r="D268" t="s">
        <v>1346</v>
      </c>
    </row>
    <row r="269" spans="1:4" x14ac:dyDescent="0.3">
      <c r="A269" t="s">
        <v>941</v>
      </c>
      <c r="B269" t="s">
        <v>2242</v>
      </c>
      <c r="D269" t="s">
        <v>1559</v>
      </c>
    </row>
    <row r="270" spans="1:4" x14ac:dyDescent="0.3">
      <c r="A270" t="s">
        <v>498</v>
      </c>
      <c r="B270" t="s">
        <v>1576</v>
      </c>
      <c r="D270" t="s">
        <v>2144</v>
      </c>
    </row>
    <row r="271" spans="1:4" x14ac:dyDescent="0.3">
      <c r="A271" t="s">
        <v>1060</v>
      </c>
      <c r="B271" t="s">
        <v>2217</v>
      </c>
      <c r="D271" t="s">
        <v>1806</v>
      </c>
    </row>
    <row r="272" spans="1:4" x14ac:dyDescent="0.3">
      <c r="A272" t="s">
        <v>767</v>
      </c>
      <c r="B272" t="s">
        <v>1981</v>
      </c>
      <c r="D272" t="s">
        <v>1805</v>
      </c>
    </row>
    <row r="273" spans="1:4" x14ac:dyDescent="0.3">
      <c r="A273" t="s">
        <v>620</v>
      </c>
      <c r="B273" t="s">
        <v>1792</v>
      </c>
      <c r="D273" t="s">
        <v>1435</v>
      </c>
    </row>
    <row r="274" spans="1:4" x14ac:dyDescent="0.3">
      <c r="A274" t="s">
        <v>649</v>
      </c>
      <c r="B274" t="s">
        <v>1830</v>
      </c>
      <c r="D274" t="s">
        <v>1775</v>
      </c>
    </row>
    <row r="275" spans="1:4" x14ac:dyDescent="0.3">
      <c r="A275" t="s">
        <v>356</v>
      </c>
      <c r="B275" t="s">
        <v>1445</v>
      </c>
      <c r="D275" t="s">
        <v>1653</v>
      </c>
    </row>
    <row r="276" spans="1:4" x14ac:dyDescent="0.3">
      <c r="A276" t="s">
        <v>282</v>
      </c>
      <c r="B276" t="s">
        <v>1368</v>
      </c>
      <c r="D276" t="s">
        <v>1654</v>
      </c>
    </row>
    <row r="277" spans="1:4" x14ac:dyDescent="0.3">
      <c r="A277" t="s">
        <v>800</v>
      </c>
      <c r="B277" t="s">
        <v>2015</v>
      </c>
      <c r="D277" t="s">
        <v>2139</v>
      </c>
    </row>
    <row r="278" spans="1:4" x14ac:dyDescent="0.3">
      <c r="A278" t="s">
        <v>489</v>
      </c>
      <c r="B278" t="s">
        <v>1567</v>
      </c>
      <c r="D278" t="s">
        <v>1306</v>
      </c>
    </row>
    <row r="279" spans="1:4" x14ac:dyDescent="0.3">
      <c r="A279" t="s">
        <v>998</v>
      </c>
      <c r="B279" t="s">
        <v>2261</v>
      </c>
      <c r="D279" t="s">
        <v>2150</v>
      </c>
    </row>
    <row r="280" spans="1:4" x14ac:dyDescent="0.3">
      <c r="A280" t="s">
        <v>806</v>
      </c>
      <c r="B280" t="s">
        <v>2021</v>
      </c>
      <c r="D280" t="s">
        <v>2148</v>
      </c>
    </row>
    <row r="281" spans="1:4" x14ac:dyDescent="0.3">
      <c r="A281" t="s">
        <v>462</v>
      </c>
      <c r="B281" t="s">
        <v>1535</v>
      </c>
      <c r="D281" t="s">
        <v>2147</v>
      </c>
    </row>
    <row r="282" spans="1:4" x14ac:dyDescent="0.3">
      <c r="A282" t="s">
        <v>513</v>
      </c>
      <c r="B282" t="s">
        <v>1611</v>
      </c>
      <c r="D282" t="s">
        <v>2146</v>
      </c>
    </row>
    <row r="283" spans="1:4" x14ac:dyDescent="0.3">
      <c r="A283" t="s">
        <v>316</v>
      </c>
      <c r="B283" t="s">
        <v>1399</v>
      </c>
      <c r="D283" t="s">
        <v>2149</v>
      </c>
    </row>
    <row r="284" spans="1:4" x14ac:dyDescent="0.3">
      <c r="A284" t="s">
        <v>594</v>
      </c>
      <c r="B284" t="s">
        <v>1729</v>
      </c>
      <c r="D284" t="s">
        <v>1312</v>
      </c>
    </row>
    <row r="285" spans="1:4" x14ac:dyDescent="0.3">
      <c r="A285" t="s">
        <v>682</v>
      </c>
      <c r="B285" t="s">
        <v>1868</v>
      </c>
      <c r="D285" t="s">
        <v>1336</v>
      </c>
    </row>
    <row r="286" spans="1:4" x14ac:dyDescent="0.3">
      <c r="A286" t="s">
        <v>523</v>
      </c>
      <c r="B286" t="s">
        <v>1620</v>
      </c>
    </row>
    <row r="287" spans="1:4" x14ac:dyDescent="0.3">
      <c r="A287" t="s">
        <v>433</v>
      </c>
      <c r="B287" t="s">
        <v>1509</v>
      </c>
    </row>
    <row r="288" spans="1:4" x14ac:dyDescent="0.3">
      <c r="A288" t="s">
        <v>435</v>
      </c>
      <c r="B288" t="s">
        <v>1511</v>
      </c>
    </row>
    <row r="289" spans="1:2" x14ac:dyDescent="0.3">
      <c r="A289" t="s">
        <v>434</v>
      </c>
      <c r="B289" t="s">
        <v>1510</v>
      </c>
    </row>
    <row r="290" spans="1:2" x14ac:dyDescent="0.3">
      <c r="A290" t="s">
        <v>828</v>
      </c>
      <c r="B290" t="s">
        <v>2045</v>
      </c>
    </row>
    <row r="291" spans="1:2" x14ac:dyDescent="0.3">
      <c r="A291" t="s">
        <v>1164</v>
      </c>
      <c r="B291" t="s">
        <v>1727</v>
      </c>
    </row>
    <row r="292" spans="1:2" x14ac:dyDescent="0.3">
      <c r="A292" t="s">
        <v>601</v>
      </c>
      <c r="B292" t="s">
        <v>1740</v>
      </c>
    </row>
    <row r="293" spans="1:2" x14ac:dyDescent="0.3">
      <c r="A293" t="s">
        <v>530</v>
      </c>
      <c r="B293" t="s">
        <v>1658</v>
      </c>
    </row>
    <row r="294" spans="1:2" x14ac:dyDescent="0.3">
      <c r="A294" t="s">
        <v>424</v>
      </c>
      <c r="B294" t="s">
        <v>1502</v>
      </c>
    </row>
    <row r="295" spans="1:2" x14ac:dyDescent="0.3">
      <c r="A295" t="s">
        <v>545</v>
      </c>
      <c r="B295" t="s">
        <v>1667</v>
      </c>
    </row>
    <row r="296" spans="1:2" x14ac:dyDescent="0.3">
      <c r="A296" t="s">
        <v>425</v>
      </c>
      <c r="B296" t="s">
        <v>1503</v>
      </c>
    </row>
    <row r="297" spans="1:2" x14ac:dyDescent="0.3">
      <c r="A297" t="s">
        <v>548</v>
      </c>
      <c r="B297" t="s">
        <v>1670</v>
      </c>
    </row>
    <row r="298" spans="1:2" x14ac:dyDescent="0.3">
      <c r="A298" t="s">
        <v>274</v>
      </c>
      <c r="B298" t="s">
        <v>1362</v>
      </c>
    </row>
    <row r="299" spans="1:2" x14ac:dyDescent="0.3">
      <c r="A299" t="s">
        <v>1015</v>
      </c>
      <c r="B299" t="s">
        <v>2077</v>
      </c>
    </row>
    <row r="300" spans="1:2" x14ac:dyDescent="0.3">
      <c r="A300" t="s">
        <v>650</v>
      </c>
      <c r="B300" t="s">
        <v>1831</v>
      </c>
    </row>
    <row r="301" spans="1:2" x14ac:dyDescent="0.3">
      <c r="A301" t="s">
        <v>651</v>
      </c>
      <c r="B301" t="s">
        <v>1833</v>
      </c>
    </row>
    <row r="302" spans="1:2" x14ac:dyDescent="0.3">
      <c r="A302" t="s">
        <v>652</v>
      </c>
      <c r="B302" t="s">
        <v>1834</v>
      </c>
    </row>
    <row r="303" spans="1:2" x14ac:dyDescent="0.3">
      <c r="A303" t="s">
        <v>1067</v>
      </c>
      <c r="B303" t="s">
        <v>2078</v>
      </c>
    </row>
    <row r="304" spans="1:2" x14ac:dyDescent="0.3">
      <c r="A304" t="s">
        <v>1048</v>
      </c>
      <c r="B304" t="s">
        <v>2080</v>
      </c>
    </row>
    <row r="305" spans="1:2" x14ac:dyDescent="0.3">
      <c r="A305" t="s">
        <v>1039</v>
      </c>
      <c r="B305" t="s">
        <v>2082</v>
      </c>
    </row>
    <row r="306" spans="1:2" x14ac:dyDescent="0.3">
      <c r="A306" t="s">
        <v>1074</v>
      </c>
      <c r="B306" t="s">
        <v>2084</v>
      </c>
    </row>
    <row r="307" spans="1:2" x14ac:dyDescent="0.3">
      <c r="A307" t="s">
        <v>861</v>
      </c>
    </row>
    <row r="308" spans="1:2" x14ac:dyDescent="0.3">
      <c r="A308" t="s">
        <v>531</v>
      </c>
      <c r="B308" t="s">
        <v>1659</v>
      </c>
    </row>
    <row r="309" spans="1:2" x14ac:dyDescent="0.3">
      <c r="A309" t="s">
        <v>565</v>
      </c>
      <c r="B309" t="s">
        <v>1699</v>
      </c>
    </row>
    <row r="310" spans="1:2" x14ac:dyDescent="0.3">
      <c r="A310" t="s">
        <v>948</v>
      </c>
      <c r="B310" t="s">
        <v>2251</v>
      </c>
    </row>
    <row r="311" spans="1:2" x14ac:dyDescent="0.3">
      <c r="A311" t="s">
        <v>684</v>
      </c>
      <c r="B311" t="s">
        <v>1870</v>
      </c>
    </row>
    <row r="312" spans="1:2" x14ac:dyDescent="0.3">
      <c r="A312" t="s">
        <v>820</v>
      </c>
      <c r="B312" t="s">
        <v>2037</v>
      </c>
    </row>
    <row r="313" spans="1:2" x14ac:dyDescent="0.3">
      <c r="A313" t="s">
        <v>742</v>
      </c>
      <c r="B313" t="s">
        <v>1943</v>
      </c>
    </row>
    <row r="314" spans="1:2" x14ac:dyDescent="0.3">
      <c r="A314" t="s">
        <v>845</v>
      </c>
      <c r="B314" t="s">
        <v>2060</v>
      </c>
    </row>
    <row r="315" spans="1:2" x14ac:dyDescent="0.3">
      <c r="A315" t="s">
        <v>239</v>
      </c>
      <c r="B315" t="s">
        <v>1290</v>
      </c>
    </row>
    <row r="316" spans="1:2" x14ac:dyDescent="0.3">
      <c r="A316" t="s">
        <v>251</v>
      </c>
      <c r="B316" t="s">
        <v>1295</v>
      </c>
    </row>
    <row r="317" spans="1:2" x14ac:dyDescent="0.3">
      <c r="A317" t="s">
        <v>775</v>
      </c>
      <c r="B317" t="s">
        <v>1991</v>
      </c>
    </row>
    <row r="318" spans="1:2" x14ac:dyDescent="0.3">
      <c r="A318" t="s">
        <v>243</v>
      </c>
      <c r="B318" t="s">
        <v>1292</v>
      </c>
    </row>
    <row r="319" spans="1:2" x14ac:dyDescent="0.3">
      <c r="A319" t="s">
        <v>283</v>
      </c>
      <c r="B319" t="s">
        <v>1369</v>
      </c>
    </row>
    <row r="320" spans="1:2" x14ac:dyDescent="0.3">
      <c r="A320" t="s">
        <v>373</v>
      </c>
      <c r="B320" t="s">
        <v>1456</v>
      </c>
    </row>
    <row r="321" spans="1:2" x14ac:dyDescent="0.3">
      <c r="A321" t="s">
        <v>752</v>
      </c>
      <c r="B321" t="s">
        <v>1956</v>
      </c>
    </row>
    <row r="322" spans="1:2" x14ac:dyDescent="0.3">
      <c r="A322" t="s">
        <v>990</v>
      </c>
      <c r="B322" t="s">
        <v>2086</v>
      </c>
    </row>
    <row r="323" spans="1:2" x14ac:dyDescent="0.3">
      <c r="A323" t="s">
        <v>963</v>
      </c>
    </row>
    <row r="324" spans="1:2" x14ac:dyDescent="0.3">
      <c r="A324" t="s">
        <v>457</v>
      </c>
      <c r="B324" t="s">
        <v>1531</v>
      </c>
    </row>
    <row r="325" spans="1:2" x14ac:dyDescent="0.3">
      <c r="A325" t="s">
        <v>863</v>
      </c>
      <c r="B325" t="s">
        <v>2087</v>
      </c>
    </row>
    <row r="326" spans="1:2" x14ac:dyDescent="0.3">
      <c r="A326" t="s">
        <v>1032</v>
      </c>
      <c r="B326" t="s">
        <v>1977</v>
      </c>
    </row>
    <row r="327" spans="1:2" x14ac:dyDescent="0.3">
      <c r="A327" t="s">
        <v>512</v>
      </c>
      <c r="B327" t="s">
        <v>1609</v>
      </c>
    </row>
    <row r="328" spans="1:2" x14ac:dyDescent="0.3">
      <c r="A328" t="s">
        <v>932</v>
      </c>
      <c r="B328" t="s">
        <v>2234</v>
      </c>
    </row>
    <row r="329" spans="1:2" x14ac:dyDescent="0.3">
      <c r="A329" t="s">
        <v>802</v>
      </c>
      <c r="B329" t="s">
        <v>2017</v>
      </c>
    </row>
    <row r="330" spans="1:2" x14ac:dyDescent="0.3">
      <c r="A330" t="s">
        <v>749</v>
      </c>
      <c r="B330" t="s">
        <v>1953</v>
      </c>
    </row>
    <row r="331" spans="1:2" x14ac:dyDescent="0.3">
      <c r="A331" t="s">
        <v>821</v>
      </c>
      <c r="B331" t="s">
        <v>2038</v>
      </c>
    </row>
    <row r="332" spans="1:2" x14ac:dyDescent="0.3">
      <c r="A332" t="s">
        <v>1012</v>
      </c>
      <c r="B332" t="s">
        <v>1838</v>
      </c>
    </row>
    <row r="333" spans="1:2" x14ac:dyDescent="0.3">
      <c r="A333" t="s">
        <v>293</v>
      </c>
      <c r="B333" t="s">
        <v>1377</v>
      </c>
    </row>
    <row r="334" spans="1:2" x14ac:dyDescent="0.3">
      <c r="A334" t="s">
        <v>332</v>
      </c>
      <c r="B334" t="s">
        <v>1416</v>
      </c>
    </row>
    <row r="335" spans="1:2" x14ac:dyDescent="0.3">
      <c r="A335" t="s">
        <v>1043</v>
      </c>
      <c r="B335" t="s">
        <v>1418</v>
      </c>
    </row>
    <row r="336" spans="1:2" x14ac:dyDescent="0.3">
      <c r="A336" t="s">
        <v>556</v>
      </c>
      <c r="B336" t="s">
        <v>1676</v>
      </c>
    </row>
    <row r="337" spans="1:2" x14ac:dyDescent="0.3">
      <c r="A337" t="s">
        <v>695</v>
      </c>
      <c r="B337" t="s">
        <v>1895</v>
      </c>
    </row>
    <row r="338" spans="1:2" x14ac:dyDescent="0.3">
      <c r="A338" t="s">
        <v>225</v>
      </c>
      <c r="B338" t="s">
        <v>1284</v>
      </c>
    </row>
    <row r="339" spans="1:2" x14ac:dyDescent="0.3">
      <c r="A339" t="s">
        <v>1005</v>
      </c>
      <c r="B339" t="s">
        <v>1922</v>
      </c>
    </row>
    <row r="340" spans="1:2" x14ac:dyDescent="0.3">
      <c r="A340" t="s">
        <v>705</v>
      </c>
      <c r="B340" t="s">
        <v>1906</v>
      </c>
    </row>
    <row r="341" spans="1:2" x14ac:dyDescent="0.3">
      <c r="A341" t="s">
        <v>706</v>
      </c>
      <c r="B341" t="s">
        <v>1907</v>
      </c>
    </row>
    <row r="342" spans="1:2" x14ac:dyDescent="0.3">
      <c r="A342" t="s">
        <v>707</v>
      </c>
      <c r="B342" t="s">
        <v>1908</v>
      </c>
    </row>
    <row r="343" spans="1:2" x14ac:dyDescent="0.3">
      <c r="A343" t="s">
        <v>708</v>
      </c>
      <c r="B343" t="s">
        <v>1909</v>
      </c>
    </row>
    <row r="344" spans="1:2" x14ac:dyDescent="0.3">
      <c r="A344" t="s">
        <v>550</v>
      </c>
      <c r="B344" t="s">
        <v>1672</v>
      </c>
    </row>
    <row r="345" spans="1:2" x14ac:dyDescent="0.3">
      <c r="A345" t="s">
        <v>675</v>
      </c>
      <c r="B345" t="s">
        <v>1871</v>
      </c>
    </row>
    <row r="346" spans="1:2" x14ac:dyDescent="0.3">
      <c r="A346" t="s">
        <v>709</v>
      </c>
      <c r="B346" t="s">
        <v>1910</v>
      </c>
    </row>
    <row r="347" spans="1:2" x14ac:dyDescent="0.3">
      <c r="A347" t="s">
        <v>596</v>
      </c>
      <c r="B347" t="s">
        <v>1732</v>
      </c>
    </row>
    <row r="348" spans="1:2" x14ac:dyDescent="0.3">
      <c r="A348" t="s">
        <v>973</v>
      </c>
      <c r="B348" t="s">
        <v>1891</v>
      </c>
    </row>
    <row r="349" spans="1:2" x14ac:dyDescent="0.3">
      <c r="A349" t="s">
        <v>308</v>
      </c>
      <c r="B349" t="s">
        <v>1395</v>
      </c>
    </row>
    <row r="350" spans="1:2" x14ac:dyDescent="0.3">
      <c r="A350" t="s">
        <v>956</v>
      </c>
      <c r="B350" t="s">
        <v>2259</v>
      </c>
    </row>
    <row r="351" spans="1:2" x14ac:dyDescent="0.3">
      <c r="A351" t="s">
        <v>830</v>
      </c>
      <c r="B351" t="s">
        <v>2047</v>
      </c>
    </row>
    <row r="352" spans="1:2" x14ac:dyDescent="0.3">
      <c r="A352" t="s">
        <v>376</v>
      </c>
      <c r="B352" t="s">
        <v>1923</v>
      </c>
    </row>
    <row r="353" spans="1:2" x14ac:dyDescent="0.3">
      <c r="A353" t="s">
        <v>375</v>
      </c>
      <c r="B353" t="s">
        <v>1459</v>
      </c>
    </row>
    <row r="354" spans="1:2" x14ac:dyDescent="0.3">
      <c r="A354" t="s">
        <v>291</v>
      </c>
      <c r="B354" t="s">
        <v>1375</v>
      </c>
    </row>
    <row r="355" spans="1:2" x14ac:dyDescent="0.3">
      <c r="A355" t="s">
        <v>724</v>
      </c>
      <c r="B355" t="s">
        <v>1924</v>
      </c>
    </row>
    <row r="356" spans="1:2" x14ac:dyDescent="0.3">
      <c r="A356" t="s">
        <v>653</v>
      </c>
      <c r="B356" t="s">
        <v>1839</v>
      </c>
    </row>
    <row r="357" spans="1:2" x14ac:dyDescent="0.3">
      <c r="A357" t="s">
        <v>248</v>
      </c>
      <c r="B357" t="s">
        <v>1294</v>
      </c>
    </row>
    <row r="358" spans="1:2" x14ac:dyDescent="0.3">
      <c r="A358" t="s">
        <v>934</v>
      </c>
      <c r="B358" t="s">
        <v>2236</v>
      </c>
    </row>
    <row r="359" spans="1:2" x14ac:dyDescent="0.3">
      <c r="A359" t="s">
        <v>946</v>
      </c>
      <c r="B359" t="s">
        <v>2247</v>
      </c>
    </row>
    <row r="360" spans="1:2" x14ac:dyDescent="0.3">
      <c r="A360" t="s">
        <v>725</v>
      </c>
      <c r="B360" t="s">
        <v>1925</v>
      </c>
    </row>
    <row r="361" spans="1:2" x14ac:dyDescent="0.3">
      <c r="A361" t="s">
        <v>497</v>
      </c>
      <c r="B361" t="s">
        <v>1575</v>
      </c>
    </row>
    <row r="362" spans="1:2" x14ac:dyDescent="0.3">
      <c r="A362" t="s">
        <v>679</v>
      </c>
      <c r="B362" t="s">
        <v>1872</v>
      </c>
    </row>
    <row r="363" spans="1:2" x14ac:dyDescent="0.3">
      <c r="A363" t="s">
        <v>1034</v>
      </c>
      <c r="B363" t="s">
        <v>1978</v>
      </c>
    </row>
    <row r="364" spans="1:2" x14ac:dyDescent="0.3">
      <c r="A364" t="s">
        <v>865</v>
      </c>
      <c r="B364" t="s">
        <v>2088</v>
      </c>
    </row>
    <row r="365" spans="1:2" x14ac:dyDescent="0.3">
      <c r="A365" t="s">
        <v>494</v>
      </c>
      <c r="B365" t="s">
        <v>1572</v>
      </c>
    </row>
    <row r="366" spans="1:2" x14ac:dyDescent="0.3">
      <c r="A366" t="s">
        <v>487</v>
      </c>
      <c r="B366" t="s">
        <v>1566</v>
      </c>
    </row>
    <row r="367" spans="1:2" x14ac:dyDescent="0.3">
      <c r="A367" t="s">
        <v>868</v>
      </c>
      <c r="B367" t="s">
        <v>2089</v>
      </c>
    </row>
    <row r="368" spans="1:2" x14ac:dyDescent="0.3">
      <c r="A368" t="s">
        <v>322</v>
      </c>
      <c r="B368" t="s">
        <v>1403</v>
      </c>
    </row>
    <row r="369" spans="1:2" x14ac:dyDescent="0.3">
      <c r="A369" t="s">
        <v>476</v>
      </c>
      <c r="B369" t="s">
        <v>1552</v>
      </c>
    </row>
    <row r="370" spans="1:2" x14ac:dyDescent="0.3">
      <c r="A370" t="s">
        <v>654</v>
      </c>
      <c r="B370" t="s">
        <v>1840</v>
      </c>
    </row>
    <row r="371" spans="1:2" x14ac:dyDescent="0.3">
      <c r="A371" t="s">
        <v>1026</v>
      </c>
      <c r="B371" t="s">
        <v>2090</v>
      </c>
    </row>
    <row r="372" spans="1:2" x14ac:dyDescent="0.3">
      <c r="A372" t="s">
        <v>1073</v>
      </c>
      <c r="B372" t="s">
        <v>2011</v>
      </c>
    </row>
    <row r="373" spans="1:2" x14ac:dyDescent="0.3">
      <c r="A373" t="s">
        <v>694</v>
      </c>
      <c r="B373" t="s">
        <v>1894</v>
      </c>
    </row>
    <row r="374" spans="1:2" x14ac:dyDescent="0.3">
      <c r="A374" t="s">
        <v>549</v>
      </c>
      <c r="B374" t="s">
        <v>1671</v>
      </c>
    </row>
    <row r="375" spans="1:2" x14ac:dyDescent="0.3">
      <c r="A375" t="s">
        <v>605</v>
      </c>
      <c r="B375" t="s">
        <v>1745</v>
      </c>
    </row>
    <row r="376" spans="1:2" x14ac:dyDescent="0.3">
      <c r="A376" t="s">
        <v>635</v>
      </c>
      <c r="B376" t="s">
        <v>1816</v>
      </c>
    </row>
    <row r="377" spans="1:2" x14ac:dyDescent="0.3">
      <c r="A377" t="s">
        <v>229</v>
      </c>
      <c r="B377" t="s">
        <v>1285</v>
      </c>
    </row>
    <row r="378" spans="1:2" x14ac:dyDescent="0.3">
      <c r="A378" t="s">
        <v>727</v>
      </c>
      <c r="B378" t="s">
        <v>1926</v>
      </c>
    </row>
    <row r="379" spans="1:2" x14ac:dyDescent="0.3">
      <c r="A379" t="s">
        <v>328</v>
      </c>
      <c r="B379" t="s">
        <v>1410</v>
      </c>
    </row>
    <row r="380" spans="1:2" x14ac:dyDescent="0.3">
      <c r="A380" t="s">
        <v>330</v>
      </c>
      <c r="B380" t="s">
        <v>1411</v>
      </c>
    </row>
    <row r="381" spans="1:2" x14ac:dyDescent="0.3">
      <c r="A381" t="s">
        <v>555</v>
      </c>
      <c r="B381" t="s">
        <v>1675</v>
      </c>
    </row>
    <row r="382" spans="1:2" x14ac:dyDescent="0.3">
      <c r="A382" t="s">
        <v>381</v>
      </c>
      <c r="B382" t="s">
        <v>1464</v>
      </c>
    </row>
    <row r="383" spans="1:2" x14ac:dyDescent="0.3">
      <c r="A383" t="s">
        <v>386</v>
      </c>
      <c r="B383" t="s">
        <v>1469</v>
      </c>
    </row>
    <row r="384" spans="1:2" x14ac:dyDescent="0.3">
      <c r="A384" t="s">
        <v>890</v>
      </c>
      <c r="B384" t="s">
        <v>2185</v>
      </c>
    </row>
    <row r="385" spans="1:2" x14ac:dyDescent="0.3">
      <c r="A385" t="s">
        <v>733</v>
      </c>
      <c r="B385" t="s">
        <v>1927</v>
      </c>
    </row>
    <row r="386" spans="1:2" x14ac:dyDescent="0.3">
      <c r="A386" t="s">
        <v>533</v>
      </c>
      <c r="B386" t="s">
        <v>1660</v>
      </c>
    </row>
    <row r="387" spans="1:2" x14ac:dyDescent="0.3">
      <c r="A387" t="s">
        <v>384</v>
      </c>
      <c r="B387" t="s">
        <v>1467</v>
      </c>
    </row>
    <row r="388" spans="1:2" x14ac:dyDescent="0.3">
      <c r="A388" t="s">
        <v>383</v>
      </c>
      <c r="B388" t="s">
        <v>1466</v>
      </c>
    </row>
    <row r="389" spans="1:2" x14ac:dyDescent="0.3">
      <c r="A389" t="s">
        <v>380</v>
      </c>
      <c r="B389" t="s">
        <v>1463</v>
      </c>
    </row>
    <row r="390" spans="1:2" x14ac:dyDescent="0.3">
      <c r="A390" t="s">
        <v>587</v>
      </c>
      <c r="B390" t="s">
        <v>1722</v>
      </c>
    </row>
    <row r="391" spans="1:2" x14ac:dyDescent="0.3">
      <c r="A391" t="s">
        <v>477</v>
      </c>
      <c r="B391" t="s">
        <v>1553</v>
      </c>
    </row>
    <row r="392" spans="1:2" x14ac:dyDescent="0.3">
      <c r="A392" t="s">
        <v>478</v>
      </c>
      <c r="B392" t="s">
        <v>1554</v>
      </c>
    </row>
    <row r="393" spans="1:2" x14ac:dyDescent="0.3">
      <c r="A393" t="s">
        <v>762</v>
      </c>
      <c r="B393" t="s">
        <v>1972</v>
      </c>
    </row>
    <row r="394" spans="1:2" x14ac:dyDescent="0.3">
      <c r="A394" t="s">
        <v>277</v>
      </c>
      <c r="B394" t="s">
        <v>1364</v>
      </c>
    </row>
    <row r="395" spans="1:2" x14ac:dyDescent="0.3">
      <c r="A395" t="s">
        <v>921</v>
      </c>
      <c r="B395" t="s">
        <v>2220</v>
      </c>
    </row>
    <row r="396" spans="1:2" x14ac:dyDescent="0.3">
      <c r="A396" t="s">
        <v>685</v>
      </c>
      <c r="B396" t="s">
        <v>1873</v>
      </c>
    </row>
    <row r="397" spans="1:2" x14ac:dyDescent="0.3">
      <c r="A397" t="s">
        <v>591</v>
      </c>
      <c r="B397" t="s">
        <v>1725</v>
      </c>
    </row>
    <row r="398" spans="1:2" x14ac:dyDescent="0.3">
      <c r="A398" t="s">
        <v>581</v>
      </c>
      <c r="B398" t="s">
        <v>1716</v>
      </c>
    </row>
    <row r="399" spans="1:2" x14ac:dyDescent="0.3">
      <c r="A399" t="s">
        <v>578</v>
      </c>
      <c r="B399" t="s">
        <v>1713</v>
      </c>
    </row>
    <row r="400" spans="1:2" x14ac:dyDescent="0.3">
      <c r="A400" t="s">
        <v>577</v>
      </c>
      <c r="B400" t="s">
        <v>1712</v>
      </c>
    </row>
    <row r="401" spans="1:2" x14ac:dyDescent="0.3">
      <c r="A401" t="s">
        <v>574</v>
      </c>
      <c r="B401" t="s">
        <v>1710</v>
      </c>
    </row>
    <row r="402" spans="1:2" x14ac:dyDescent="0.3">
      <c r="A402" t="s">
        <v>576</v>
      </c>
      <c r="B402" t="s">
        <v>1711</v>
      </c>
    </row>
    <row r="403" spans="1:2" x14ac:dyDescent="0.3">
      <c r="A403" t="s">
        <v>354</v>
      </c>
      <c r="B403" t="s">
        <v>1443</v>
      </c>
    </row>
    <row r="404" spans="1:2" x14ac:dyDescent="0.3">
      <c r="A404" t="s">
        <v>959</v>
      </c>
      <c r="B404" t="s">
        <v>2263</v>
      </c>
    </row>
    <row r="405" spans="1:2" x14ac:dyDescent="0.3">
      <c r="A405" t="s">
        <v>413</v>
      </c>
      <c r="B405" t="s">
        <v>1562</v>
      </c>
    </row>
    <row r="406" spans="1:2" x14ac:dyDescent="0.3">
      <c r="A406" t="s">
        <v>686</v>
      </c>
      <c r="B406" t="s">
        <v>1874</v>
      </c>
    </row>
    <row r="407" spans="1:2" x14ac:dyDescent="0.3">
      <c r="A407" t="s">
        <v>278</v>
      </c>
      <c r="B407" t="s">
        <v>1365</v>
      </c>
    </row>
    <row r="408" spans="1:2" x14ac:dyDescent="0.3">
      <c r="A408" t="s">
        <v>1021</v>
      </c>
      <c r="B408" t="s">
        <v>2198</v>
      </c>
    </row>
    <row r="409" spans="1:2" x14ac:dyDescent="0.3">
      <c r="A409" t="s">
        <v>415</v>
      </c>
      <c r="B409" t="s">
        <v>1494</v>
      </c>
    </row>
    <row r="410" spans="1:2" x14ac:dyDescent="0.3">
      <c r="A410" t="s">
        <v>280</v>
      </c>
      <c r="B410" t="s">
        <v>1384</v>
      </c>
    </row>
    <row r="411" spans="1:2" x14ac:dyDescent="0.3">
      <c r="A411" t="s">
        <v>1044</v>
      </c>
      <c r="B411" t="s">
        <v>1741</v>
      </c>
    </row>
    <row r="412" spans="1:2" x14ac:dyDescent="0.3">
      <c r="A412" t="s">
        <v>1070</v>
      </c>
      <c r="B412" t="s">
        <v>1793</v>
      </c>
    </row>
    <row r="413" spans="1:2" x14ac:dyDescent="0.3">
      <c r="A413" t="s">
        <v>734</v>
      </c>
      <c r="B413" t="s">
        <v>1928</v>
      </c>
    </row>
    <row r="414" spans="1:2" x14ac:dyDescent="0.3">
      <c r="A414" t="s">
        <v>969</v>
      </c>
      <c r="B414" t="s">
        <v>1736</v>
      </c>
    </row>
    <row r="415" spans="1:2" x14ac:dyDescent="0.3">
      <c r="A415" t="s">
        <v>1020</v>
      </c>
      <c r="B415" t="s">
        <v>2091</v>
      </c>
    </row>
    <row r="416" spans="1:2" x14ac:dyDescent="0.3">
      <c r="A416" t="s">
        <v>514</v>
      </c>
      <c r="B416" t="s">
        <v>1612</v>
      </c>
    </row>
    <row r="417" spans="1:2" x14ac:dyDescent="0.3">
      <c r="A417" t="s">
        <v>811</v>
      </c>
      <c r="B417" t="s">
        <v>2028</v>
      </c>
    </row>
    <row r="418" spans="1:2" x14ac:dyDescent="0.3">
      <c r="A418" t="s">
        <v>846</v>
      </c>
      <c r="B418" t="s">
        <v>2061</v>
      </c>
    </row>
    <row r="419" spans="1:2" x14ac:dyDescent="0.3">
      <c r="A419" t="s">
        <v>271</v>
      </c>
      <c r="B419" t="s">
        <v>1360</v>
      </c>
    </row>
    <row r="420" spans="1:2" x14ac:dyDescent="0.3">
      <c r="A420" t="s">
        <v>233</v>
      </c>
      <c r="B420" t="s">
        <v>2204</v>
      </c>
    </row>
    <row r="421" spans="1:2" x14ac:dyDescent="0.3">
      <c r="A421" t="s">
        <v>913</v>
      </c>
      <c r="B421" t="s">
        <v>2209</v>
      </c>
    </row>
    <row r="422" spans="1:2" x14ac:dyDescent="0.3">
      <c r="A422" t="s">
        <v>914</v>
      </c>
      <c r="B422" t="s">
        <v>2210</v>
      </c>
    </row>
    <row r="423" spans="1:2" x14ac:dyDescent="0.3">
      <c r="A423" t="s">
        <v>915</v>
      </c>
      <c r="B423" t="s">
        <v>2211</v>
      </c>
    </row>
    <row r="424" spans="1:2" x14ac:dyDescent="0.3">
      <c r="A424" t="s">
        <v>916</v>
      </c>
      <c r="B424" t="s">
        <v>2212</v>
      </c>
    </row>
    <row r="425" spans="1:2" x14ac:dyDescent="0.3">
      <c r="A425" t="s">
        <v>917</v>
      </c>
      <c r="B425" t="s">
        <v>2213</v>
      </c>
    </row>
    <row r="426" spans="1:2" x14ac:dyDescent="0.3">
      <c r="A426" t="s">
        <v>833</v>
      </c>
      <c r="B426" t="s">
        <v>2049</v>
      </c>
    </row>
    <row r="427" spans="1:2" x14ac:dyDescent="0.3">
      <c r="A427" t="s">
        <v>621</v>
      </c>
      <c r="B427" t="s">
        <v>1794</v>
      </c>
    </row>
    <row r="428" spans="1:2" x14ac:dyDescent="0.3">
      <c r="A428" t="s">
        <v>1076</v>
      </c>
      <c r="B428" t="s">
        <v>2092</v>
      </c>
    </row>
    <row r="429" spans="1:2" x14ac:dyDescent="0.3">
      <c r="A429" t="s">
        <v>542</v>
      </c>
      <c r="B429" t="s">
        <v>1664</v>
      </c>
    </row>
    <row r="430" spans="1:2" x14ac:dyDescent="0.3">
      <c r="A430" t="s">
        <v>892</v>
      </c>
      <c r="B430" t="s">
        <v>2187</v>
      </c>
    </row>
    <row r="431" spans="1:2" x14ac:dyDescent="0.3">
      <c r="A431" t="s">
        <v>938</v>
      </c>
      <c r="B431" t="s">
        <v>2248</v>
      </c>
    </row>
    <row r="432" spans="1:2" x14ac:dyDescent="0.3">
      <c r="A432" t="s">
        <v>772</v>
      </c>
      <c r="B432" t="s">
        <v>1989</v>
      </c>
    </row>
    <row r="433" spans="1:2" x14ac:dyDescent="0.3">
      <c r="A433" t="s">
        <v>515</v>
      </c>
      <c r="B433" t="s">
        <v>1613</v>
      </c>
    </row>
    <row r="434" spans="1:2" x14ac:dyDescent="0.3">
      <c r="A434" t="s">
        <v>1007</v>
      </c>
      <c r="B434" t="s">
        <v>2093</v>
      </c>
    </row>
    <row r="435" spans="1:2" x14ac:dyDescent="0.3">
      <c r="A435" t="s">
        <v>403</v>
      </c>
      <c r="B435" t="s">
        <v>1484</v>
      </c>
    </row>
    <row r="436" spans="1:2" x14ac:dyDescent="0.3">
      <c r="A436" t="s">
        <v>655</v>
      </c>
      <c r="B436" t="s">
        <v>1841</v>
      </c>
    </row>
    <row r="437" spans="1:2" x14ac:dyDescent="0.3">
      <c r="A437" t="s">
        <v>935</v>
      </c>
      <c r="B437" t="s">
        <v>2237</v>
      </c>
    </row>
    <row r="438" spans="1:2" x14ac:dyDescent="0.3">
      <c r="A438" t="s">
        <v>936</v>
      </c>
      <c r="B438" t="s">
        <v>2238</v>
      </c>
    </row>
    <row r="439" spans="1:2" x14ac:dyDescent="0.3">
      <c r="A439" t="s">
        <v>776</v>
      </c>
      <c r="B439" t="s">
        <v>1992</v>
      </c>
    </row>
    <row r="440" spans="1:2" x14ac:dyDescent="0.3">
      <c r="A440" t="s">
        <v>1006</v>
      </c>
      <c r="B440" t="s">
        <v>1929</v>
      </c>
    </row>
    <row r="441" spans="1:2" x14ac:dyDescent="0.3">
      <c r="A441" t="s">
        <v>765</v>
      </c>
      <c r="B441" t="s">
        <v>1976</v>
      </c>
    </row>
    <row r="442" spans="1:2" x14ac:dyDescent="0.3">
      <c r="A442" t="s">
        <v>656</v>
      </c>
      <c r="B442" t="s">
        <v>1842</v>
      </c>
    </row>
    <row r="443" spans="1:2" x14ac:dyDescent="0.3">
      <c r="A443" t="s">
        <v>920</v>
      </c>
      <c r="B443" t="s">
        <v>2219</v>
      </c>
    </row>
    <row r="444" spans="1:2" x14ac:dyDescent="0.3">
      <c r="A444" t="s">
        <v>919</v>
      </c>
      <c r="B444" t="s">
        <v>2218</v>
      </c>
    </row>
    <row r="445" spans="1:2" x14ac:dyDescent="0.3">
      <c r="A445" t="s">
        <v>735</v>
      </c>
      <c r="B445" t="s">
        <v>1930</v>
      </c>
    </row>
    <row r="446" spans="1:2" x14ac:dyDescent="0.3">
      <c r="A446" t="s">
        <v>357</v>
      </c>
      <c r="B446" t="s">
        <v>1446</v>
      </c>
    </row>
    <row r="447" spans="1:2" x14ac:dyDescent="0.3">
      <c r="A447" t="s">
        <v>829</v>
      </c>
      <c r="B447" t="s">
        <v>2046</v>
      </c>
    </row>
    <row r="448" spans="1:2" x14ac:dyDescent="0.3">
      <c r="A448" t="s">
        <v>427</v>
      </c>
      <c r="B448" t="s">
        <v>1505</v>
      </c>
    </row>
    <row r="449" spans="1:2" x14ac:dyDescent="0.3">
      <c r="A449" t="s">
        <v>945</v>
      </c>
      <c r="B449" t="s">
        <v>2245</v>
      </c>
    </row>
    <row r="450" spans="1:2" x14ac:dyDescent="0.3">
      <c r="A450" t="s">
        <v>657</v>
      </c>
      <c r="B450" t="s">
        <v>1843</v>
      </c>
    </row>
    <row r="451" spans="1:2" x14ac:dyDescent="0.3">
      <c r="A451" t="s">
        <v>337</v>
      </c>
      <c r="B451" t="s">
        <v>1423</v>
      </c>
    </row>
    <row r="452" spans="1:2" x14ac:dyDescent="0.3">
      <c r="A452" t="s">
        <v>640</v>
      </c>
      <c r="B452" t="s">
        <v>1820</v>
      </c>
    </row>
    <row r="453" spans="1:2" x14ac:dyDescent="0.3">
      <c r="A453" t="s">
        <v>728</v>
      </c>
      <c r="B453" t="s">
        <v>1933</v>
      </c>
    </row>
    <row r="454" spans="1:2" x14ac:dyDescent="0.3">
      <c r="A454" t="s">
        <v>1050</v>
      </c>
      <c r="B454" t="s">
        <v>2094</v>
      </c>
    </row>
    <row r="455" spans="1:2" x14ac:dyDescent="0.3">
      <c r="A455" t="s">
        <v>692</v>
      </c>
      <c r="B455" t="s">
        <v>1892</v>
      </c>
    </row>
    <row r="456" spans="1:2" x14ac:dyDescent="0.3">
      <c r="A456" t="s">
        <v>907</v>
      </c>
      <c r="B456" t="s">
        <v>2203</v>
      </c>
    </row>
    <row r="457" spans="1:2" x14ac:dyDescent="0.3">
      <c r="A457" t="s">
        <v>606</v>
      </c>
      <c r="B457" t="s">
        <v>1746</v>
      </c>
    </row>
    <row r="458" spans="1:2" x14ac:dyDescent="0.3">
      <c r="A458" t="s">
        <v>658</v>
      </c>
      <c r="B458" t="s">
        <v>1844</v>
      </c>
    </row>
    <row r="459" spans="1:2" x14ac:dyDescent="0.3">
      <c r="A459" t="s">
        <v>659</v>
      </c>
      <c r="B459" t="s">
        <v>1845</v>
      </c>
    </row>
    <row r="460" spans="1:2" x14ac:dyDescent="0.3">
      <c r="A460" t="s">
        <v>546</v>
      </c>
      <c r="B460" t="s">
        <v>1668</v>
      </c>
    </row>
    <row r="461" spans="1:2" x14ac:dyDescent="0.3">
      <c r="A461" t="s">
        <v>374</v>
      </c>
      <c r="B461" t="s">
        <v>1458</v>
      </c>
    </row>
    <row r="462" spans="1:2" x14ac:dyDescent="0.3">
      <c r="A462" t="s">
        <v>795</v>
      </c>
      <c r="B462" t="s">
        <v>2010</v>
      </c>
    </row>
    <row r="463" spans="1:2" x14ac:dyDescent="0.3">
      <c r="A463" t="s">
        <v>774</v>
      </c>
      <c r="B463" t="s">
        <v>1990</v>
      </c>
    </row>
    <row r="464" spans="1:2" x14ac:dyDescent="0.3">
      <c r="A464" t="s">
        <v>622</v>
      </c>
      <c r="B464" t="s">
        <v>1795</v>
      </c>
    </row>
    <row r="465" spans="1:2" x14ac:dyDescent="0.3">
      <c r="A465" t="s">
        <v>1002</v>
      </c>
      <c r="B465" t="s">
        <v>1414</v>
      </c>
    </row>
    <row r="466" spans="1:2" x14ac:dyDescent="0.3">
      <c r="A466" t="s">
        <v>473</v>
      </c>
      <c r="B466" t="s">
        <v>1546</v>
      </c>
    </row>
    <row r="467" spans="1:2" x14ac:dyDescent="0.3">
      <c r="A467" t="s">
        <v>813</v>
      </c>
      <c r="B467" t="s">
        <v>2030</v>
      </c>
    </row>
    <row r="468" spans="1:2" x14ac:dyDescent="0.3">
      <c r="A468" t="s">
        <v>474</v>
      </c>
      <c r="B468" t="s">
        <v>1547</v>
      </c>
    </row>
    <row r="469" spans="1:2" x14ac:dyDescent="0.3">
      <c r="A469" t="s">
        <v>535</v>
      </c>
      <c r="B469" t="s">
        <v>1661</v>
      </c>
    </row>
    <row r="470" spans="1:2" x14ac:dyDescent="0.3">
      <c r="A470" t="s">
        <v>475</v>
      </c>
      <c r="B470" t="s">
        <v>1548</v>
      </c>
    </row>
    <row r="471" spans="1:2" x14ac:dyDescent="0.3">
      <c r="A471" t="s">
        <v>554</v>
      </c>
      <c r="B471" t="s">
        <v>1674</v>
      </c>
    </row>
    <row r="472" spans="1:2" x14ac:dyDescent="0.3">
      <c r="A472" t="s">
        <v>841</v>
      </c>
      <c r="B472" t="s">
        <v>2064</v>
      </c>
    </row>
    <row r="473" spans="1:2" x14ac:dyDescent="0.3">
      <c r="A473" t="s">
        <v>869</v>
      </c>
      <c r="B473" t="s">
        <v>2095</v>
      </c>
    </row>
    <row r="474" spans="1:2" x14ac:dyDescent="0.3">
      <c r="A474" t="s">
        <v>897</v>
      </c>
      <c r="B474" t="s">
        <v>2192</v>
      </c>
    </row>
    <row r="475" spans="1:2" x14ac:dyDescent="0.3">
      <c r="A475" t="s">
        <v>390</v>
      </c>
      <c r="B475" t="s">
        <v>1473</v>
      </c>
    </row>
    <row r="476" spans="1:2" x14ac:dyDescent="0.3">
      <c r="A476" t="s">
        <v>683</v>
      </c>
      <c r="B476" t="s">
        <v>1875</v>
      </c>
    </row>
    <row r="477" spans="1:2" x14ac:dyDescent="0.3">
      <c r="A477" t="s">
        <v>687</v>
      </c>
      <c r="B477" t="s">
        <v>1876</v>
      </c>
    </row>
    <row r="478" spans="1:2" x14ac:dyDescent="0.3">
      <c r="A478" t="s">
        <v>452</v>
      </c>
      <c r="B478" t="s">
        <v>1527</v>
      </c>
    </row>
    <row r="479" spans="1:2" x14ac:dyDescent="0.3">
      <c r="A479" t="s">
        <v>453</v>
      </c>
      <c r="B479" t="s">
        <v>1528</v>
      </c>
    </row>
    <row r="480" spans="1:2" x14ac:dyDescent="0.3">
      <c r="A480" t="s">
        <v>1053</v>
      </c>
      <c r="B480" t="s">
        <v>2096</v>
      </c>
    </row>
    <row r="481" spans="1:2" x14ac:dyDescent="0.3">
      <c r="A481" t="s">
        <v>267</v>
      </c>
      <c r="B481" t="s">
        <v>1350</v>
      </c>
    </row>
    <row r="482" spans="1:2" x14ac:dyDescent="0.3">
      <c r="A482" t="s">
        <v>783</v>
      </c>
      <c r="B482" t="s">
        <v>1999</v>
      </c>
    </row>
    <row r="483" spans="1:2" x14ac:dyDescent="0.3">
      <c r="A483" t="s">
        <v>974</v>
      </c>
      <c r="B483" t="s">
        <v>1905</v>
      </c>
    </row>
    <row r="484" spans="1:2" x14ac:dyDescent="0.3">
      <c r="A484" t="s">
        <v>232</v>
      </c>
      <c r="B484" t="s">
        <v>1286</v>
      </c>
    </row>
    <row r="485" spans="1:2" x14ac:dyDescent="0.3">
      <c r="A485" t="s">
        <v>688</v>
      </c>
      <c r="B485" t="s">
        <v>1877</v>
      </c>
    </row>
    <row r="486" spans="1:2" x14ac:dyDescent="0.3">
      <c r="A486" t="s">
        <v>579</v>
      </c>
      <c r="B486" t="s">
        <v>1643</v>
      </c>
    </row>
    <row r="487" spans="1:2" x14ac:dyDescent="0.3">
      <c r="A487" t="s">
        <v>345</v>
      </c>
      <c r="B487" t="s">
        <v>1431</v>
      </c>
    </row>
    <row r="488" spans="1:2" x14ac:dyDescent="0.3">
      <c r="A488" t="s">
        <v>3484</v>
      </c>
      <c r="B488" t="s">
        <v>1434</v>
      </c>
    </row>
    <row r="489" spans="1:2" x14ac:dyDescent="0.3">
      <c r="A489" t="s">
        <v>870</v>
      </c>
      <c r="B489" t="s">
        <v>2097</v>
      </c>
    </row>
    <row r="490" spans="1:2" x14ac:dyDescent="0.3">
      <c r="A490" t="s">
        <v>871</v>
      </c>
      <c r="B490" t="s">
        <v>2098</v>
      </c>
    </row>
    <row r="491" spans="1:2" x14ac:dyDescent="0.3">
      <c r="A491" t="s">
        <v>889</v>
      </c>
      <c r="B491" t="s">
        <v>2184</v>
      </c>
    </row>
    <row r="492" spans="1:2" x14ac:dyDescent="0.3">
      <c r="A492" t="s">
        <v>928</v>
      </c>
      <c r="B492" t="s">
        <v>2230</v>
      </c>
    </row>
    <row r="493" spans="1:2" x14ac:dyDescent="0.3">
      <c r="A493" t="s">
        <v>463</v>
      </c>
      <c r="B493" t="s">
        <v>1536</v>
      </c>
    </row>
    <row r="494" spans="1:2" x14ac:dyDescent="0.3">
      <c r="A494" t="s">
        <v>441</v>
      </c>
      <c r="B494" t="s">
        <v>1516</v>
      </c>
    </row>
    <row r="495" spans="1:2" x14ac:dyDescent="0.3">
      <c r="A495" t="s">
        <v>568</v>
      </c>
      <c r="B495" t="s">
        <v>1701</v>
      </c>
    </row>
    <row r="496" spans="1:2" x14ac:dyDescent="0.3">
      <c r="A496" t="s">
        <v>815</v>
      </c>
      <c r="B496" t="s">
        <v>2031</v>
      </c>
    </row>
    <row r="497" spans="1:2" x14ac:dyDescent="0.3">
      <c r="A497" t="s">
        <v>796</v>
      </c>
      <c r="B497" t="s">
        <v>2012</v>
      </c>
    </row>
    <row r="498" spans="1:2" x14ac:dyDescent="0.3">
      <c r="A498" t="s">
        <v>789</v>
      </c>
      <c r="B498" t="s">
        <v>2004</v>
      </c>
    </row>
    <row r="499" spans="1:2" x14ac:dyDescent="0.3">
      <c r="A499" t="s">
        <v>510</v>
      </c>
      <c r="B499" t="s">
        <v>1603</v>
      </c>
    </row>
    <row r="500" spans="1:2" x14ac:dyDescent="0.3">
      <c r="A500" t="s">
        <v>623</v>
      </c>
      <c r="B500" t="s">
        <v>1796</v>
      </c>
    </row>
    <row r="501" spans="1:2" x14ac:dyDescent="0.3">
      <c r="A501" t="s">
        <v>807</v>
      </c>
      <c r="B501" t="s">
        <v>2022</v>
      </c>
    </row>
    <row r="502" spans="1:2" x14ac:dyDescent="0.3">
      <c r="A502" t="s">
        <v>404</v>
      </c>
      <c r="B502" t="s">
        <v>1485</v>
      </c>
    </row>
    <row r="503" spans="1:2" x14ac:dyDescent="0.3">
      <c r="A503" t="s">
        <v>624</v>
      </c>
      <c r="B503" t="s">
        <v>1797</v>
      </c>
    </row>
    <row r="504" spans="1:2" x14ac:dyDescent="0.3">
      <c r="A504" t="s">
        <v>349</v>
      </c>
      <c r="B504" t="s">
        <v>1439</v>
      </c>
    </row>
    <row r="505" spans="1:2" x14ac:dyDescent="0.3">
      <c r="A505" t="s">
        <v>516</v>
      </c>
      <c r="B505" t="s">
        <v>1614</v>
      </c>
    </row>
    <row r="506" spans="1:2" x14ac:dyDescent="0.3">
      <c r="A506" t="s">
        <v>418</v>
      </c>
      <c r="B506" t="s">
        <v>1497</v>
      </c>
    </row>
    <row r="507" spans="1:2" x14ac:dyDescent="0.3">
      <c r="A507" t="s">
        <v>234</v>
      </c>
      <c r="B507" t="s">
        <v>1287</v>
      </c>
    </row>
    <row r="508" spans="1:2" x14ac:dyDescent="0.3">
      <c r="A508" t="s">
        <v>419</v>
      </c>
      <c r="B508" t="s">
        <v>1498</v>
      </c>
    </row>
    <row r="509" spans="1:2" x14ac:dyDescent="0.3">
      <c r="A509" t="s">
        <v>872</v>
      </c>
      <c r="B509" t="s">
        <v>2099</v>
      </c>
    </row>
    <row r="510" spans="1:2" x14ac:dyDescent="0.3">
      <c r="A510" t="s">
        <v>570</v>
      </c>
      <c r="B510" t="s">
        <v>1707</v>
      </c>
    </row>
    <row r="511" spans="1:2" x14ac:dyDescent="0.3">
      <c r="A511" t="s">
        <v>660</v>
      </c>
      <c r="B511" t="s">
        <v>1846</v>
      </c>
    </row>
    <row r="512" spans="1:2" x14ac:dyDescent="0.3">
      <c r="A512" t="s">
        <v>639</v>
      </c>
      <c r="B512" t="s">
        <v>1819</v>
      </c>
    </row>
    <row r="513" spans="1:2" x14ac:dyDescent="0.3">
      <c r="A513" t="s">
        <v>873</v>
      </c>
      <c r="B513" t="s">
        <v>2100</v>
      </c>
    </row>
    <row r="514" spans="1:2" x14ac:dyDescent="0.3">
      <c r="A514" t="s">
        <v>962</v>
      </c>
      <c r="B514" t="s">
        <v>1405</v>
      </c>
    </row>
    <row r="515" spans="1:2" x14ac:dyDescent="0.3">
      <c r="A515" t="s">
        <v>961</v>
      </c>
      <c r="B515" t="s">
        <v>2266</v>
      </c>
    </row>
    <row r="516" spans="1:2" x14ac:dyDescent="0.3">
      <c r="A516" t="s">
        <v>731</v>
      </c>
      <c r="B516" t="s">
        <v>1934</v>
      </c>
    </row>
    <row r="517" spans="1:2" x14ac:dyDescent="0.3">
      <c r="A517" t="s">
        <v>1056</v>
      </c>
      <c r="B517" t="s">
        <v>1847</v>
      </c>
    </row>
    <row r="518" spans="1:2" x14ac:dyDescent="0.3">
      <c r="A518" t="s">
        <v>464</v>
      </c>
      <c r="B518" t="s">
        <v>1537</v>
      </c>
    </row>
    <row r="519" spans="1:2" x14ac:dyDescent="0.3">
      <c r="A519" t="s">
        <v>461</v>
      </c>
      <c r="B519" t="s">
        <v>1534</v>
      </c>
    </row>
    <row r="520" spans="1:2" x14ac:dyDescent="0.3">
      <c r="A520" t="s">
        <v>260</v>
      </c>
      <c r="B520" t="s">
        <v>1342</v>
      </c>
    </row>
    <row r="521" spans="1:2" x14ac:dyDescent="0.3">
      <c r="A521" t="s">
        <v>294</v>
      </c>
      <c r="B521" t="s">
        <v>1380</v>
      </c>
    </row>
    <row r="522" spans="1:2" x14ac:dyDescent="0.3">
      <c r="A522" t="s">
        <v>325</v>
      </c>
      <c r="B522" t="s">
        <v>1407</v>
      </c>
    </row>
    <row r="523" spans="1:2" x14ac:dyDescent="0.3">
      <c r="A523" t="s">
        <v>661</v>
      </c>
      <c r="B523" t="s">
        <v>1848</v>
      </c>
    </row>
    <row r="524" spans="1:2" x14ac:dyDescent="0.3">
      <c r="A524" t="s">
        <v>834</v>
      </c>
      <c r="B524" t="s">
        <v>2050</v>
      </c>
    </row>
    <row r="525" spans="1:2" x14ac:dyDescent="0.3">
      <c r="A525" t="s">
        <v>614</v>
      </c>
      <c r="B525" t="s">
        <v>1798</v>
      </c>
    </row>
    <row r="526" spans="1:2" x14ac:dyDescent="0.3">
      <c r="A526" t="s">
        <v>812</v>
      </c>
      <c r="B526" t="s">
        <v>2029</v>
      </c>
    </row>
    <row r="527" spans="1:2" x14ac:dyDescent="0.3">
      <c r="A527" t="s">
        <v>583</v>
      </c>
      <c r="B527" t="s">
        <v>1718</v>
      </c>
    </row>
    <row r="528" spans="1:2" x14ac:dyDescent="0.3">
      <c r="A528" t="s">
        <v>689</v>
      </c>
      <c r="B528" t="s">
        <v>1884</v>
      </c>
    </row>
    <row r="529" spans="1:2" x14ac:dyDescent="0.3">
      <c r="A529" t="s">
        <v>331</v>
      </c>
      <c r="B529" t="s">
        <v>1415</v>
      </c>
    </row>
    <row r="530" spans="1:2" x14ac:dyDescent="0.3">
      <c r="A530" t="s">
        <v>755</v>
      </c>
      <c r="B530" t="s">
        <v>1963</v>
      </c>
    </row>
    <row r="531" spans="1:2" x14ac:dyDescent="0.3">
      <c r="A531" t="s">
        <v>279</v>
      </c>
      <c r="B531" t="s">
        <v>1366</v>
      </c>
    </row>
    <row r="532" spans="1:2" x14ac:dyDescent="0.3">
      <c r="A532" t="s">
        <v>881</v>
      </c>
      <c r="B532" t="s">
        <v>2176</v>
      </c>
    </row>
    <row r="533" spans="1:2" x14ac:dyDescent="0.3">
      <c r="A533" t="s">
        <v>281</v>
      </c>
      <c r="B533" t="s">
        <v>1367</v>
      </c>
    </row>
    <row r="534" spans="1:2" x14ac:dyDescent="0.3">
      <c r="A534" t="s">
        <v>768</v>
      </c>
      <c r="B534" t="s">
        <v>1983</v>
      </c>
    </row>
    <row r="535" spans="1:2" x14ac:dyDescent="0.3">
      <c r="A535" t="s">
        <v>732</v>
      </c>
      <c r="B535" t="s">
        <v>1935</v>
      </c>
    </row>
    <row r="536" spans="1:2" x14ac:dyDescent="0.3">
      <c r="A536" t="s">
        <v>486</v>
      </c>
      <c r="B536" t="s">
        <v>1565</v>
      </c>
    </row>
    <row r="537" spans="1:2" x14ac:dyDescent="0.3">
      <c r="A537" t="s">
        <v>569</v>
      </c>
      <c r="B537" t="s">
        <v>1702</v>
      </c>
    </row>
    <row r="538" spans="1:2" x14ac:dyDescent="0.3">
      <c r="A538" t="s">
        <v>254</v>
      </c>
      <c r="B538" t="s">
        <v>1357</v>
      </c>
    </row>
    <row r="539" spans="1:2" x14ac:dyDescent="0.3">
      <c r="A539" t="s">
        <v>235</v>
      </c>
      <c r="B539" t="s">
        <v>1288</v>
      </c>
    </row>
    <row r="540" spans="1:2" x14ac:dyDescent="0.3">
      <c r="A540" t="s">
        <v>627</v>
      </c>
      <c r="B540" t="s">
        <v>1800</v>
      </c>
    </row>
    <row r="541" spans="1:2" x14ac:dyDescent="0.3">
      <c r="A541" t="s">
        <v>552</v>
      </c>
      <c r="B541" t="s">
        <v>1673</v>
      </c>
    </row>
    <row r="542" spans="1:2" x14ac:dyDescent="0.3">
      <c r="A542" t="s">
        <v>1260</v>
      </c>
      <c r="B542" t="s">
        <v>1337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1359</v>
      </c>
    </row>
    <row r="545" spans="1:2" x14ac:dyDescent="0.3">
      <c r="A545" t="s">
        <v>954</v>
      </c>
      <c r="B545" t="s">
        <v>2257</v>
      </c>
    </row>
    <row r="546" spans="1:2" x14ac:dyDescent="0.3">
      <c r="A546" t="s">
        <v>902</v>
      </c>
      <c r="B546" t="s">
        <v>2197</v>
      </c>
    </row>
    <row r="547" spans="1:2" x14ac:dyDescent="0.3">
      <c r="A547" t="s">
        <v>361</v>
      </c>
      <c r="B547" t="s">
        <v>1448</v>
      </c>
    </row>
    <row r="548" spans="1:2" x14ac:dyDescent="0.3">
      <c r="A548" t="s">
        <v>261</v>
      </c>
      <c r="B548" t="s">
        <v>1343</v>
      </c>
    </row>
    <row r="549" spans="1:2" x14ac:dyDescent="0.3">
      <c r="A549" t="s">
        <v>771</v>
      </c>
      <c r="B549" t="s">
        <v>1988</v>
      </c>
    </row>
    <row r="550" spans="1:2" x14ac:dyDescent="0.3">
      <c r="A550" t="s">
        <v>1011</v>
      </c>
      <c r="B550" t="s">
        <v>1802</v>
      </c>
    </row>
    <row r="551" spans="1:2" x14ac:dyDescent="0.3">
      <c r="A551" t="s">
        <v>397</v>
      </c>
      <c r="B551" t="s">
        <v>1480</v>
      </c>
    </row>
    <row r="552" spans="1:2" x14ac:dyDescent="0.3">
      <c r="A552" t="s">
        <v>1172</v>
      </c>
      <c r="B552" t="s">
        <v>2256</v>
      </c>
    </row>
    <row r="553" spans="1:2" x14ac:dyDescent="0.3">
      <c r="A553" t="s">
        <v>502</v>
      </c>
      <c r="B553" t="s">
        <v>1589</v>
      </c>
    </row>
    <row r="554" spans="1:2" x14ac:dyDescent="0.3">
      <c r="A554" t="s">
        <v>626</v>
      </c>
      <c r="B554" t="s">
        <v>1799</v>
      </c>
    </row>
    <row r="555" spans="1:2" x14ac:dyDescent="0.3">
      <c r="A555" t="s">
        <v>237</v>
      </c>
      <c r="B555" t="s">
        <v>1289</v>
      </c>
    </row>
    <row r="556" spans="1:2" x14ac:dyDescent="0.3">
      <c r="A556" t="s">
        <v>887</v>
      </c>
      <c r="B556" t="s">
        <v>2182</v>
      </c>
    </row>
    <row r="557" spans="1:2" x14ac:dyDescent="0.3">
      <c r="A557" t="s">
        <v>365</v>
      </c>
      <c r="B557" t="s">
        <v>1449</v>
      </c>
    </row>
    <row r="558" spans="1:2" x14ac:dyDescent="0.3">
      <c r="A558" t="s">
        <v>262</v>
      </c>
      <c r="B558" t="s">
        <v>1344</v>
      </c>
    </row>
    <row r="559" spans="1:2" x14ac:dyDescent="0.3">
      <c r="A559" t="s">
        <v>944</v>
      </c>
      <c r="B559" t="s">
        <v>2244</v>
      </c>
    </row>
    <row r="560" spans="1:2" x14ac:dyDescent="0.3">
      <c r="A560" t="s">
        <v>355</v>
      </c>
      <c r="B560" t="s">
        <v>1444</v>
      </c>
    </row>
    <row r="561" spans="1:2" x14ac:dyDescent="0.3">
      <c r="A561" t="s">
        <v>997</v>
      </c>
      <c r="B561" t="s">
        <v>2250</v>
      </c>
    </row>
    <row r="562" spans="1:2" x14ac:dyDescent="0.3">
      <c r="A562" t="s">
        <v>631</v>
      </c>
      <c r="B562" t="s">
        <v>1812</v>
      </c>
    </row>
    <row r="563" spans="1:2" x14ac:dyDescent="0.3">
      <c r="A563" t="s">
        <v>632</v>
      </c>
      <c r="B563" t="s">
        <v>1813</v>
      </c>
    </row>
    <row r="564" spans="1:2" x14ac:dyDescent="0.3">
      <c r="A564" t="s">
        <v>559</v>
      </c>
      <c r="B564" t="s">
        <v>1682</v>
      </c>
    </row>
    <row r="565" spans="1:2" x14ac:dyDescent="0.3">
      <c r="A565" t="s">
        <v>265</v>
      </c>
      <c r="B565" t="s">
        <v>1358</v>
      </c>
    </row>
    <row r="566" spans="1:2" x14ac:dyDescent="0.3">
      <c r="A566" t="s">
        <v>422</v>
      </c>
      <c r="B566" t="s">
        <v>1500</v>
      </c>
    </row>
    <row r="567" spans="1:2" x14ac:dyDescent="0.3">
      <c r="A567" t="s">
        <v>537</v>
      </c>
      <c r="B567" t="s">
        <v>1662</v>
      </c>
    </row>
    <row r="568" spans="1:2" x14ac:dyDescent="0.3">
      <c r="A568" t="s">
        <v>955</v>
      </c>
      <c r="B568" t="s">
        <v>2258</v>
      </c>
    </row>
    <row r="569" spans="1:2" x14ac:dyDescent="0.3">
      <c r="A569" t="s">
        <v>880</v>
      </c>
      <c r="B569" t="s">
        <v>2105</v>
      </c>
    </row>
    <row r="570" spans="1:2" x14ac:dyDescent="0.3">
      <c r="A570" t="s">
        <v>817</v>
      </c>
      <c r="B570" t="s">
        <v>2033</v>
      </c>
    </row>
    <row r="571" spans="1:2" x14ac:dyDescent="0.3">
      <c r="A571" t="s">
        <v>517</v>
      </c>
      <c r="B571" t="s">
        <v>1615</v>
      </c>
    </row>
    <row r="572" spans="1:2" x14ac:dyDescent="0.3">
      <c r="A572" t="s">
        <v>1055</v>
      </c>
      <c r="B572" t="s">
        <v>1993</v>
      </c>
    </row>
    <row r="573" spans="1:2" x14ac:dyDescent="0.3">
      <c r="A573" t="s">
        <v>939</v>
      </c>
      <c r="B573" t="s">
        <v>2240</v>
      </c>
    </row>
    <row r="574" spans="1:2" x14ac:dyDescent="0.3">
      <c r="A574" t="s">
        <v>663</v>
      </c>
      <c r="B574" t="s">
        <v>1849</v>
      </c>
    </row>
    <row r="575" spans="1:2" x14ac:dyDescent="0.3">
      <c r="A575" t="s">
        <v>736</v>
      </c>
      <c r="B575" t="s">
        <v>1936</v>
      </c>
    </row>
    <row r="576" spans="1:2" x14ac:dyDescent="0.3">
      <c r="A576" t="s">
        <v>790</v>
      </c>
      <c r="B576" t="s">
        <v>2005</v>
      </c>
    </row>
    <row r="577" spans="1:2" x14ac:dyDescent="0.3">
      <c r="A577" t="s">
        <v>504</v>
      </c>
      <c r="B577" t="s">
        <v>1598</v>
      </c>
    </row>
    <row r="578" spans="1:2" x14ac:dyDescent="0.3">
      <c r="A578" t="s">
        <v>737</v>
      </c>
      <c r="B578" t="s">
        <v>1938</v>
      </c>
    </row>
    <row r="579" spans="1:2" x14ac:dyDescent="0.3">
      <c r="A579" t="s">
        <v>985</v>
      </c>
      <c r="B579" t="s">
        <v>2039</v>
      </c>
    </row>
    <row r="580" spans="1:2" x14ac:dyDescent="0.3">
      <c r="A580" t="s">
        <v>2744</v>
      </c>
      <c r="B580" t="s">
        <v>1801</v>
      </c>
    </row>
    <row r="581" spans="1:2" x14ac:dyDescent="0.3">
      <c r="A581" t="s">
        <v>874</v>
      </c>
      <c r="B581" t="s">
        <v>2101</v>
      </c>
    </row>
    <row r="582" spans="1:2" x14ac:dyDescent="0.3">
      <c r="A582" t="s">
        <v>664</v>
      </c>
      <c r="B582" t="s">
        <v>1850</v>
      </c>
    </row>
    <row r="583" spans="1:2" x14ac:dyDescent="0.3">
      <c r="A583" t="s">
        <v>832</v>
      </c>
      <c r="B583" t="s">
        <v>2048</v>
      </c>
    </row>
    <row r="584" spans="1:2" x14ac:dyDescent="0.3">
      <c r="A584" t="s">
        <v>585</v>
      </c>
      <c r="B584" t="s">
        <v>1720</v>
      </c>
    </row>
    <row r="585" spans="1:2" x14ac:dyDescent="0.3">
      <c r="A585" t="s">
        <v>665</v>
      </c>
      <c r="B585" t="s">
        <v>1851</v>
      </c>
    </row>
    <row r="586" spans="1:2" x14ac:dyDescent="0.3">
      <c r="A586" t="s">
        <v>557</v>
      </c>
      <c r="B586" t="s">
        <v>1677</v>
      </c>
    </row>
    <row r="587" spans="1:2" x14ac:dyDescent="0.3">
      <c r="A587" t="s">
        <v>951</v>
      </c>
      <c r="B587" t="s">
        <v>2253</v>
      </c>
    </row>
    <row r="588" spans="1:2" x14ac:dyDescent="0.3">
      <c r="A588" t="s">
        <v>298</v>
      </c>
      <c r="B588" t="s">
        <v>1386</v>
      </c>
    </row>
    <row r="589" spans="1:2" x14ac:dyDescent="0.3">
      <c r="A589" t="s">
        <v>923</v>
      </c>
      <c r="B589" t="s">
        <v>2223</v>
      </c>
    </row>
    <row r="590" spans="1:2" x14ac:dyDescent="0.3">
      <c r="A590" t="s">
        <v>493</v>
      </c>
      <c r="B590" t="s">
        <v>1570</v>
      </c>
    </row>
    <row r="591" spans="1:2" x14ac:dyDescent="0.3">
      <c r="A591" t="s">
        <v>666</v>
      </c>
      <c r="B591" t="s">
        <v>1852</v>
      </c>
    </row>
    <row r="592" spans="1:2" x14ac:dyDescent="0.3">
      <c r="A592" t="s">
        <v>691</v>
      </c>
      <c r="B592" t="s">
        <v>1890</v>
      </c>
    </row>
    <row r="593" spans="1:2" x14ac:dyDescent="0.3">
      <c r="A593" t="s">
        <v>667</v>
      </c>
      <c r="B593" t="s">
        <v>1853</v>
      </c>
    </row>
    <row r="594" spans="1:2" x14ac:dyDescent="0.3">
      <c r="A594" t="s">
        <v>518</v>
      </c>
      <c r="B594" t="s">
        <v>1616</v>
      </c>
    </row>
    <row r="595" spans="1:2" x14ac:dyDescent="0.3">
      <c r="A595" t="s">
        <v>905</v>
      </c>
      <c r="B595" t="s">
        <v>2201</v>
      </c>
    </row>
    <row r="596" spans="1:2" x14ac:dyDescent="0.3">
      <c r="A596" t="s">
        <v>668</v>
      </c>
      <c r="B596" t="s">
        <v>1854</v>
      </c>
    </row>
    <row r="597" spans="1:2" x14ac:dyDescent="0.3">
      <c r="A597" t="s">
        <v>933</v>
      </c>
      <c r="B597" t="s">
        <v>2235</v>
      </c>
    </row>
    <row r="598" spans="1:2" x14ac:dyDescent="0.3">
      <c r="A598" t="s">
        <v>996</v>
      </c>
      <c r="B598" t="s">
        <v>2228</v>
      </c>
    </row>
    <row r="599" spans="1:2" x14ac:dyDescent="0.3">
      <c r="A599" t="s">
        <v>899</v>
      </c>
      <c r="B599" t="s">
        <v>2194</v>
      </c>
    </row>
    <row r="600" spans="1:2" x14ac:dyDescent="0.3">
      <c r="A600" t="s">
        <v>875</v>
      </c>
      <c r="B600" t="s">
        <v>2102</v>
      </c>
    </row>
    <row r="601" spans="1:2" x14ac:dyDescent="0.3">
      <c r="A601" t="s">
        <v>769</v>
      </c>
      <c r="B601" t="s">
        <v>1985</v>
      </c>
    </row>
    <row r="602" spans="1:2" x14ac:dyDescent="0.3">
      <c r="A602" t="s">
        <v>607</v>
      </c>
      <c r="B602" t="s">
        <v>1747</v>
      </c>
    </row>
    <row r="603" spans="1:2" x14ac:dyDescent="0.3">
      <c r="A603" t="s">
        <v>429</v>
      </c>
      <c r="B603" t="s">
        <v>1571</v>
      </c>
    </row>
    <row r="604" spans="1:2" x14ac:dyDescent="0.3">
      <c r="A604" t="s">
        <v>428</v>
      </c>
      <c r="B604" t="s">
        <v>1506</v>
      </c>
    </row>
    <row r="605" spans="1:2" x14ac:dyDescent="0.3">
      <c r="A605" t="s">
        <v>757</v>
      </c>
      <c r="B605" t="s">
        <v>1965</v>
      </c>
    </row>
    <row r="606" spans="1:2" x14ac:dyDescent="0.3">
      <c r="A606" t="s">
        <v>1069</v>
      </c>
      <c r="B606" t="s">
        <v>1957</v>
      </c>
    </row>
    <row r="607" spans="1:2" x14ac:dyDescent="0.3">
      <c r="A607" t="s">
        <v>662</v>
      </c>
      <c r="B607" t="s">
        <v>1855</v>
      </c>
    </row>
    <row r="608" spans="1:2" x14ac:dyDescent="0.3">
      <c r="A608" t="s">
        <v>317</v>
      </c>
      <c r="B608" t="s">
        <v>1400</v>
      </c>
    </row>
    <row r="609" spans="1:2" x14ac:dyDescent="0.3">
      <c r="A609" t="s">
        <v>318</v>
      </c>
      <c r="B609" t="s">
        <v>1401</v>
      </c>
    </row>
    <row r="610" spans="1:2" x14ac:dyDescent="0.3">
      <c r="A610" t="s">
        <v>1031</v>
      </c>
      <c r="B610" t="s">
        <v>1944</v>
      </c>
    </row>
    <row r="611" spans="1:2" x14ac:dyDescent="0.3">
      <c r="A611" t="s">
        <v>547</v>
      </c>
      <c r="B611" t="s">
        <v>1669</v>
      </c>
    </row>
    <row r="612" spans="1:2" x14ac:dyDescent="0.3">
      <c r="A612" t="s">
        <v>431</v>
      </c>
      <c r="B612" t="s">
        <v>1508</v>
      </c>
    </row>
    <row r="613" spans="1:2" x14ac:dyDescent="0.3">
      <c r="A613" t="s">
        <v>430</v>
      </c>
      <c r="B613" t="s">
        <v>1507</v>
      </c>
    </row>
    <row r="614" spans="1:2" x14ac:dyDescent="0.3">
      <c r="A614" t="s">
        <v>791</v>
      </c>
      <c r="B614" t="s">
        <v>2007</v>
      </c>
    </row>
    <row r="615" spans="1:2" x14ac:dyDescent="0.3">
      <c r="A615" t="s">
        <v>302</v>
      </c>
      <c r="B615" t="s">
        <v>1391</v>
      </c>
    </row>
    <row r="616" spans="1:2" x14ac:dyDescent="0.3">
      <c r="A616" t="s">
        <v>971</v>
      </c>
      <c r="B616" t="s">
        <v>1748</v>
      </c>
    </row>
    <row r="617" spans="1:2" x14ac:dyDescent="0.3">
      <c r="A617" t="s">
        <v>417</v>
      </c>
      <c r="B617" t="s">
        <v>1496</v>
      </c>
    </row>
    <row r="618" spans="1:2" x14ac:dyDescent="0.3">
      <c r="A618" t="s">
        <v>810</v>
      </c>
      <c r="B618" t="s">
        <v>2027</v>
      </c>
    </row>
    <row r="619" spans="1:2" x14ac:dyDescent="0.3">
      <c r="A619" t="s">
        <v>324</v>
      </c>
      <c r="B619" t="s">
        <v>1406</v>
      </c>
    </row>
    <row r="620" spans="1:2" x14ac:dyDescent="0.3">
      <c r="A620" t="s">
        <v>1000</v>
      </c>
      <c r="B620" t="s">
        <v>2065</v>
      </c>
    </row>
    <row r="621" spans="1:2" x14ac:dyDescent="0.3">
      <c r="A621" t="s">
        <v>894</v>
      </c>
      <c r="B621" t="s">
        <v>2189</v>
      </c>
    </row>
    <row r="622" spans="1:2" x14ac:dyDescent="0.3">
      <c r="A622" t="s">
        <v>848</v>
      </c>
      <c r="B622" t="s">
        <v>2066</v>
      </c>
    </row>
    <row r="623" spans="1:2" x14ac:dyDescent="0.3">
      <c r="A623" t="s">
        <v>455</v>
      </c>
      <c r="B623" t="s">
        <v>1529</v>
      </c>
    </row>
    <row r="624" spans="1:2" x14ac:dyDescent="0.3">
      <c r="A624" t="s">
        <v>456</v>
      </c>
      <c r="B624" t="s">
        <v>1530</v>
      </c>
    </row>
    <row r="625" spans="1:2" x14ac:dyDescent="0.3">
      <c r="A625" t="s">
        <v>770</v>
      </c>
      <c r="B625" t="s">
        <v>1987</v>
      </c>
    </row>
    <row r="626" spans="1:2" x14ac:dyDescent="0.3">
      <c r="A626" t="s">
        <v>850</v>
      </c>
      <c r="B626" t="s">
        <v>2067</v>
      </c>
    </row>
    <row r="627" spans="1:2" x14ac:dyDescent="0.3">
      <c r="A627" t="s">
        <v>637</v>
      </c>
      <c r="B627" t="s">
        <v>1817</v>
      </c>
    </row>
    <row r="628" spans="1:2" x14ac:dyDescent="0.3">
      <c r="A628" t="s">
        <v>416</v>
      </c>
      <c r="B628" t="s">
        <v>1495</v>
      </c>
    </row>
    <row r="629" spans="1:2" x14ac:dyDescent="0.3">
      <c r="A629" t="s">
        <v>608</v>
      </c>
      <c r="B629" t="s">
        <v>1749</v>
      </c>
    </row>
    <row r="630" spans="1:2" x14ac:dyDescent="0.3">
      <c r="A630" t="s">
        <v>270</v>
      </c>
      <c r="B630" t="s">
        <v>1398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891</v>
      </c>
      <c r="B634" t="s">
        <v>2186</v>
      </c>
    </row>
    <row r="635" spans="1:2" x14ac:dyDescent="0.3">
      <c r="A635" t="s">
        <v>543</v>
      </c>
      <c r="B635" t="s">
        <v>1665</v>
      </c>
    </row>
    <row r="636" spans="1:2" x14ac:dyDescent="0.3">
      <c r="A636" t="s">
        <v>628</v>
      </c>
      <c r="B636" t="s">
        <v>1807</v>
      </c>
    </row>
    <row r="637" spans="1:2" x14ac:dyDescent="0.3">
      <c r="A637" t="s">
        <v>342</v>
      </c>
      <c r="B637" t="s">
        <v>1428</v>
      </c>
    </row>
    <row r="638" spans="1:2" x14ac:dyDescent="0.3">
      <c r="A638" t="s">
        <v>878</v>
      </c>
      <c r="B638" t="s">
        <v>2103</v>
      </c>
    </row>
    <row r="639" spans="1:2" x14ac:dyDescent="0.3">
      <c r="A639" t="s">
        <v>343</v>
      </c>
      <c r="B639" t="s">
        <v>1429</v>
      </c>
    </row>
    <row r="640" spans="1:2" x14ac:dyDescent="0.3">
      <c r="A640" t="s">
        <v>341</v>
      </c>
      <c r="B640" t="s">
        <v>1427</v>
      </c>
    </row>
    <row r="641" spans="1:2" x14ac:dyDescent="0.3">
      <c r="A641" t="s">
        <v>539</v>
      </c>
      <c r="B641" t="s">
        <v>1663</v>
      </c>
    </row>
    <row r="642" spans="1:2" x14ac:dyDescent="0.3">
      <c r="A642" t="s">
        <v>931</v>
      </c>
      <c r="B642" t="s">
        <v>2233</v>
      </c>
    </row>
    <row r="643" spans="1:2" x14ac:dyDescent="0.3">
      <c r="A643" t="s">
        <v>898</v>
      </c>
      <c r="B643" t="s">
        <v>2193</v>
      </c>
    </row>
    <row r="644" spans="1:2" x14ac:dyDescent="0.3">
      <c r="A644" t="s">
        <v>816</v>
      </c>
      <c r="B644" t="s">
        <v>2032</v>
      </c>
    </row>
    <row r="645" spans="1:2" x14ac:dyDescent="0.3">
      <c r="A645" t="s">
        <v>395</v>
      </c>
      <c r="B645" t="s">
        <v>1478</v>
      </c>
    </row>
    <row r="646" spans="1:2" x14ac:dyDescent="0.3">
      <c r="A646" t="s">
        <v>285</v>
      </c>
      <c r="B646" t="s">
        <v>1370</v>
      </c>
    </row>
    <row r="647" spans="1:2" x14ac:dyDescent="0.3">
      <c r="A647" t="s">
        <v>371</v>
      </c>
      <c r="B647" t="s">
        <v>1454</v>
      </c>
    </row>
    <row r="648" spans="1:2" x14ac:dyDescent="0.3">
      <c r="A648" t="s">
        <v>819</v>
      </c>
      <c r="B648" t="s">
        <v>2036</v>
      </c>
    </row>
    <row r="649" spans="1:2" x14ac:dyDescent="0.3">
      <c r="A649" t="s">
        <v>766</v>
      </c>
      <c r="B649" t="s">
        <v>1979</v>
      </c>
    </row>
    <row r="650" spans="1:2" x14ac:dyDescent="0.3">
      <c r="A650" t="s">
        <v>754</v>
      </c>
      <c r="B650" t="s">
        <v>1962</v>
      </c>
    </row>
    <row r="651" spans="1:2" x14ac:dyDescent="0.3">
      <c r="A651" t="s">
        <v>436</v>
      </c>
      <c r="B651" t="s">
        <v>1512</v>
      </c>
    </row>
    <row r="652" spans="1:2" x14ac:dyDescent="0.3">
      <c r="A652" t="s">
        <v>437</v>
      </c>
      <c r="B652" t="s">
        <v>1513</v>
      </c>
    </row>
    <row r="653" spans="1:2" x14ac:dyDescent="0.3">
      <c r="A653" t="s">
        <v>925</v>
      </c>
      <c r="B653" t="s">
        <v>2225</v>
      </c>
    </row>
    <row r="654" spans="1:2" x14ac:dyDescent="0.3">
      <c r="A654" t="s">
        <v>633</v>
      </c>
      <c r="B654" t="s">
        <v>1814</v>
      </c>
    </row>
    <row r="655" spans="1:2" x14ac:dyDescent="0.3">
      <c r="A655" t="s">
        <v>507</v>
      </c>
      <c r="B655" t="s">
        <v>1600</v>
      </c>
    </row>
    <row r="656" spans="1:2" x14ac:dyDescent="0.3">
      <c r="A656" t="s">
        <v>506</v>
      </c>
      <c r="B656" t="s">
        <v>1599</v>
      </c>
    </row>
    <row r="657" spans="1:2" x14ac:dyDescent="0.3">
      <c r="A657" t="s">
        <v>1035</v>
      </c>
      <c r="B657" t="s">
        <v>1457</v>
      </c>
    </row>
    <row r="658" spans="1:2" x14ac:dyDescent="0.3">
      <c r="A658" t="s">
        <v>761</v>
      </c>
      <c r="B658" t="s">
        <v>1971</v>
      </c>
    </row>
    <row r="659" spans="1:2" x14ac:dyDescent="0.3">
      <c r="A659" t="s">
        <v>522</v>
      </c>
      <c r="B659" t="s">
        <v>1619</v>
      </c>
    </row>
    <row r="660" spans="1:2" x14ac:dyDescent="0.3">
      <c r="A660" t="s">
        <v>992</v>
      </c>
      <c r="B660" t="s">
        <v>2202</v>
      </c>
    </row>
    <row r="661" spans="1:2" x14ac:dyDescent="0.3">
      <c r="A661" t="s">
        <v>699</v>
      </c>
      <c r="B661" t="s">
        <v>1899</v>
      </c>
    </row>
    <row r="662" spans="1:2" x14ac:dyDescent="0.3">
      <c r="A662" t="s">
        <v>786</v>
      </c>
      <c r="B662" t="s">
        <v>2002</v>
      </c>
    </row>
    <row r="663" spans="1:2" x14ac:dyDescent="0.3">
      <c r="A663" t="s">
        <v>698</v>
      </c>
      <c r="B663" t="s">
        <v>1898</v>
      </c>
    </row>
    <row r="664" spans="1:2" x14ac:dyDescent="0.3">
      <c r="A664" t="s">
        <v>671</v>
      </c>
      <c r="B664" t="s">
        <v>1856</v>
      </c>
    </row>
    <row r="665" spans="1:2" x14ac:dyDescent="0.3">
      <c r="A665" t="s">
        <v>412</v>
      </c>
      <c r="B665" t="s">
        <v>1492</v>
      </c>
    </row>
    <row r="666" spans="1:2" x14ac:dyDescent="0.3">
      <c r="A666" t="s">
        <v>560</v>
      </c>
      <c r="B666" t="s">
        <v>1683</v>
      </c>
    </row>
    <row r="667" spans="1:2" x14ac:dyDescent="0.3">
      <c r="A667" t="s">
        <v>703</v>
      </c>
      <c r="B667" t="s">
        <v>1903</v>
      </c>
    </row>
    <row r="668" spans="1:2" x14ac:dyDescent="0.3">
      <c r="A668" t="s">
        <v>851</v>
      </c>
      <c r="B668" t="s">
        <v>2068</v>
      </c>
    </row>
    <row r="669" spans="1:2" x14ac:dyDescent="0.3">
      <c r="A669" t="s">
        <v>338</v>
      </c>
      <c r="B669" t="s">
        <v>1424</v>
      </c>
    </row>
    <row r="670" spans="1:2" x14ac:dyDescent="0.3">
      <c r="A670" t="s">
        <v>301</v>
      </c>
      <c r="B670" t="s">
        <v>1390</v>
      </c>
    </row>
    <row r="671" spans="1:2" x14ac:dyDescent="0.3">
      <c r="A671" t="s">
        <v>937</v>
      </c>
      <c r="B671" t="s">
        <v>2239</v>
      </c>
    </row>
    <row r="672" spans="1:2" x14ac:dyDescent="0.3">
      <c r="A672" t="s">
        <v>988</v>
      </c>
      <c r="B672" t="s">
        <v>2069</v>
      </c>
    </row>
    <row r="673" spans="1:2" x14ac:dyDescent="0.3">
      <c r="A673" t="s">
        <v>831</v>
      </c>
      <c r="B673" t="s">
        <v>1984</v>
      </c>
    </row>
    <row r="674" spans="1:2" x14ac:dyDescent="0.3">
      <c r="A674" t="s">
        <v>842</v>
      </c>
      <c r="B674" t="s">
        <v>2057</v>
      </c>
    </row>
    <row r="675" spans="1:2" x14ac:dyDescent="0.3">
      <c r="A675" t="s">
        <v>739</v>
      </c>
      <c r="B675" t="s">
        <v>1939</v>
      </c>
    </row>
    <row r="676" spans="1:2" x14ac:dyDescent="0.3">
      <c r="A676" t="s">
        <v>1071</v>
      </c>
      <c r="B676" t="s">
        <v>1986</v>
      </c>
    </row>
    <row r="677" spans="1:2" x14ac:dyDescent="0.3">
      <c r="A677" t="s">
        <v>1139</v>
      </c>
      <c r="B677" t="s">
        <v>1945</v>
      </c>
    </row>
    <row r="678" spans="1:2" x14ac:dyDescent="0.3">
      <c r="A678" t="s">
        <v>785</v>
      </c>
      <c r="B678" t="s">
        <v>2001</v>
      </c>
    </row>
    <row r="679" spans="1:2" x14ac:dyDescent="0.3">
      <c r="A679" t="s">
        <v>599</v>
      </c>
      <c r="B679" t="s">
        <v>1735</v>
      </c>
    </row>
    <row r="680" spans="1:2" x14ac:dyDescent="0.3">
      <c r="A680" t="s">
        <v>1062</v>
      </c>
      <c r="B680" t="s">
        <v>2216</v>
      </c>
    </row>
    <row r="681" spans="1:2" x14ac:dyDescent="0.3">
      <c r="A681" t="s">
        <v>879</v>
      </c>
      <c r="B681" t="s">
        <v>2104</v>
      </c>
    </row>
    <row r="682" spans="1:2" x14ac:dyDescent="0.3">
      <c r="A682" t="s">
        <v>1004</v>
      </c>
      <c r="B682" t="s">
        <v>1885</v>
      </c>
    </row>
    <row r="683" spans="1:2" x14ac:dyDescent="0.3">
      <c r="A683" t="s">
        <v>244</v>
      </c>
      <c r="B683" t="s">
        <v>1293</v>
      </c>
    </row>
    <row r="684" spans="1:2" x14ac:dyDescent="0.3">
      <c r="A684" t="s">
        <v>582</v>
      </c>
      <c r="B684" t="s">
        <v>1717</v>
      </c>
    </row>
    <row r="685" spans="1:2" x14ac:dyDescent="0.3">
      <c r="A685" t="s">
        <v>263</v>
      </c>
      <c r="B685" t="s">
        <v>1345</v>
      </c>
    </row>
    <row r="686" spans="1:2" x14ac:dyDescent="0.3">
      <c r="A686" t="s">
        <v>1013</v>
      </c>
      <c r="B686" t="s">
        <v>1940</v>
      </c>
    </row>
    <row r="687" spans="1:2" x14ac:dyDescent="0.3">
      <c r="A687" t="s">
        <v>782</v>
      </c>
      <c r="B687" t="s">
        <v>1998</v>
      </c>
    </row>
    <row r="688" spans="1:2" x14ac:dyDescent="0.3">
      <c r="A688" t="s">
        <v>321</v>
      </c>
      <c r="B688" t="s">
        <v>1402</v>
      </c>
    </row>
    <row r="689" spans="1:2" x14ac:dyDescent="0.3">
      <c r="A689" t="s">
        <v>335</v>
      </c>
      <c r="B689" t="s">
        <v>1422</v>
      </c>
    </row>
    <row r="690" spans="1:2" x14ac:dyDescent="0.3">
      <c r="A690" t="s">
        <v>759</v>
      </c>
      <c r="B690" t="s">
        <v>1967</v>
      </c>
    </row>
    <row r="691" spans="1:2" x14ac:dyDescent="0.3">
      <c r="A691" t="s">
        <v>347</v>
      </c>
      <c r="B691" t="s">
        <v>1432</v>
      </c>
    </row>
    <row r="692" spans="1:2" x14ac:dyDescent="0.3">
      <c r="A692" t="s">
        <v>940</v>
      </c>
      <c r="B692" t="s">
        <v>2241</v>
      </c>
    </row>
    <row r="693" spans="1:2" x14ac:dyDescent="0.3">
      <c r="A693" t="s">
        <v>677</v>
      </c>
      <c r="B693" t="s">
        <v>1886</v>
      </c>
    </row>
    <row r="694" spans="1:2" x14ac:dyDescent="0.3">
      <c r="A694" t="s">
        <v>750</v>
      </c>
      <c r="B694" t="s">
        <v>1955</v>
      </c>
    </row>
    <row r="695" spans="1:2" x14ac:dyDescent="0.3">
      <c r="A695" t="s">
        <v>978</v>
      </c>
      <c r="B695" t="s">
        <v>1954</v>
      </c>
    </row>
    <row r="696" spans="1:2" x14ac:dyDescent="0.3">
      <c r="A696" t="s">
        <v>740</v>
      </c>
      <c r="B696" t="s">
        <v>1941</v>
      </c>
    </row>
    <row r="697" spans="1:2" x14ac:dyDescent="0.3">
      <c r="A697" t="s">
        <v>421</v>
      </c>
      <c r="B697" t="s">
        <v>1499</v>
      </c>
    </row>
    <row r="698" spans="1:2" x14ac:dyDescent="0.3">
      <c r="A698" t="s">
        <v>929</v>
      </c>
      <c r="B698" t="s">
        <v>2231</v>
      </c>
    </row>
    <row r="699" spans="1:2" x14ac:dyDescent="0.3">
      <c r="A699" t="s">
        <v>884</v>
      </c>
      <c r="B699" t="s">
        <v>2179</v>
      </c>
    </row>
    <row r="700" spans="1:2" x14ac:dyDescent="0.3">
      <c r="A700" t="s">
        <v>544</v>
      </c>
      <c r="B700" t="s">
        <v>1666</v>
      </c>
    </row>
    <row r="701" spans="1:2" x14ac:dyDescent="0.3">
      <c r="A701" t="s">
        <v>595</v>
      </c>
      <c r="B701" t="s">
        <v>1731</v>
      </c>
    </row>
    <row r="702" spans="1:2" x14ac:dyDescent="0.3">
      <c r="A702" t="s">
        <v>609</v>
      </c>
      <c r="B702" t="s">
        <v>1750</v>
      </c>
    </row>
    <row r="703" spans="1:2" x14ac:dyDescent="0.3">
      <c r="A703" t="s">
        <v>310</v>
      </c>
      <c r="B703" t="s">
        <v>1397</v>
      </c>
    </row>
    <row r="704" spans="1:2" x14ac:dyDescent="0.3">
      <c r="A704" t="s">
        <v>353</v>
      </c>
      <c r="B704" t="s">
        <v>1442</v>
      </c>
    </row>
    <row r="705" spans="1:2" x14ac:dyDescent="0.3">
      <c r="A705" t="s">
        <v>372</v>
      </c>
      <c r="B705" t="s">
        <v>1455</v>
      </c>
    </row>
    <row r="706" spans="1:2" x14ac:dyDescent="0.3">
      <c r="A706" t="s">
        <v>672</v>
      </c>
      <c r="B706" t="s">
        <v>1857</v>
      </c>
    </row>
    <row r="707" spans="1:2" x14ac:dyDescent="0.3">
      <c r="A707" t="s">
        <v>673</v>
      </c>
      <c r="B707" t="s">
        <v>1858</v>
      </c>
    </row>
    <row r="708" spans="1:2" x14ac:dyDescent="0.3">
      <c r="A708" t="s">
        <v>492</v>
      </c>
      <c r="B708" t="s">
        <v>1569</v>
      </c>
    </row>
    <row r="709" spans="1:2" x14ac:dyDescent="0.3">
      <c r="A709" t="s">
        <v>449</v>
      </c>
      <c r="B709" t="s">
        <v>1524</v>
      </c>
    </row>
    <row r="710" spans="1:2" x14ac:dyDescent="0.3">
      <c r="A710" t="s">
        <v>1065</v>
      </c>
      <c r="B710" t="s">
        <v>1950</v>
      </c>
    </row>
    <row r="711" spans="1:2" x14ac:dyDescent="0.3">
      <c r="A711" t="s">
        <v>809</v>
      </c>
      <c r="B711" t="s">
        <v>2026</v>
      </c>
    </row>
    <row r="712" spans="1:2" x14ac:dyDescent="0.3">
      <c r="A712" t="s">
        <v>488</v>
      </c>
    </row>
    <row r="713" spans="1:2" x14ac:dyDescent="0.3">
      <c r="A713" t="s">
        <v>524</v>
      </c>
    </row>
    <row r="714" spans="1:2" x14ac:dyDescent="0.3">
      <c r="A714" t="s">
        <v>268</v>
      </c>
    </row>
    <row r="715" spans="1:2" x14ac:dyDescent="0.3">
      <c r="A715" t="s">
        <v>479</v>
      </c>
    </row>
    <row r="716" spans="1:2" x14ac:dyDescent="0.3">
      <c r="A716" t="s">
        <v>481</v>
      </c>
    </row>
    <row r="717" spans="1:2" x14ac:dyDescent="0.3">
      <c r="A717" t="s">
        <v>690</v>
      </c>
      <c r="B717" t="s">
        <v>1887</v>
      </c>
    </row>
    <row r="718" spans="1:2" x14ac:dyDescent="0.3">
      <c r="A718" t="s">
        <v>584</v>
      </c>
      <c r="B718" t="s">
        <v>1719</v>
      </c>
    </row>
    <row r="719" spans="1:2" x14ac:dyDescent="0.3">
      <c r="A719" t="s">
        <v>445</v>
      </c>
      <c r="B719" t="s">
        <v>1520</v>
      </c>
    </row>
    <row r="720" spans="1:2" x14ac:dyDescent="0.3">
      <c r="A720" t="s">
        <v>304</v>
      </c>
      <c r="B720" t="s">
        <v>1392</v>
      </c>
    </row>
    <row r="721" spans="1:2" x14ac:dyDescent="0.3">
      <c r="A721" t="s">
        <v>446</v>
      </c>
      <c r="B721" t="s">
        <v>1521</v>
      </c>
    </row>
    <row r="722" spans="1:2" x14ac:dyDescent="0.3">
      <c r="A722" t="s">
        <v>443</v>
      </c>
      <c r="B722" t="s">
        <v>1518</v>
      </c>
    </row>
    <row r="723" spans="1:2" x14ac:dyDescent="0.3">
      <c r="A723" t="s">
        <v>444</v>
      </c>
      <c r="B723" t="s">
        <v>1519</v>
      </c>
    </row>
    <row r="1032" spans="4:4" x14ac:dyDescent="0.3">
      <c r="D1032" s="67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3426</v>
      </c>
      <c r="C2" s="7" t="s">
        <v>3427</v>
      </c>
    </row>
    <row r="3" spans="2:3" x14ac:dyDescent="0.3">
      <c r="B3" t="s">
        <v>3429</v>
      </c>
      <c r="C3" s="54" t="s">
        <v>202</v>
      </c>
    </row>
    <row r="4" spans="2:3" x14ac:dyDescent="0.3">
      <c r="B4" t="s">
        <v>3428</v>
      </c>
      <c r="C4" s="54" t="s">
        <v>202</v>
      </c>
    </row>
    <row r="5" spans="2:3" x14ac:dyDescent="0.3">
      <c r="B5" t="s">
        <v>3432</v>
      </c>
      <c r="C5" s="54" t="s">
        <v>199</v>
      </c>
    </row>
    <row r="6" spans="2:3" x14ac:dyDescent="0.3">
      <c r="B6" t="s">
        <v>3430</v>
      </c>
      <c r="C6" s="54" t="s">
        <v>202</v>
      </c>
    </row>
    <row r="7" spans="2:3" x14ac:dyDescent="0.3">
      <c r="B7" t="s">
        <v>3433</v>
      </c>
      <c r="C7" s="54" t="s">
        <v>199</v>
      </c>
    </row>
    <row r="8" spans="2:3" x14ac:dyDescent="0.3">
      <c r="B8" t="s">
        <v>3431</v>
      </c>
      <c r="C8" s="54" t="s">
        <v>199</v>
      </c>
    </row>
    <row r="9" spans="2:3" x14ac:dyDescent="0.3">
      <c r="B9" t="s">
        <v>3441</v>
      </c>
      <c r="C9" s="54" t="s">
        <v>199</v>
      </c>
    </row>
    <row r="10" spans="2:3" x14ac:dyDescent="0.3">
      <c r="B10" t="s">
        <v>3442</v>
      </c>
      <c r="C10" s="54" t="s">
        <v>199</v>
      </c>
    </row>
  </sheetData>
  <conditionalFormatting sqref="C3:C6">
    <cfRule type="cellIs" dxfId="17" priority="6" operator="equal">
      <formula>"Yes"</formula>
    </cfRule>
  </conditionalFormatting>
  <conditionalFormatting sqref="C3:C6">
    <cfRule type="cellIs" dxfId="16" priority="5" operator="equal">
      <formula>"No"</formula>
    </cfRule>
  </conditionalFormatting>
  <conditionalFormatting sqref="C7:C10">
    <cfRule type="cellIs" dxfId="15" priority="2" operator="equal">
      <formula>"Yes"</formula>
    </cfRule>
  </conditionalFormatting>
  <conditionalFormatting sqref="C7:C10">
    <cfRule type="cellIs" dxfId="14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C12"/>
  <sheetViews>
    <sheetView workbookViewId="0">
      <selection activeCell="E14" sqref="E14"/>
    </sheetView>
  </sheetViews>
  <sheetFormatPr defaultRowHeight="14.4" x14ac:dyDescent="0.3"/>
  <cols>
    <col min="2" max="2" width="24.21875" customWidth="1"/>
  </cols>
  <sheetData>
    <row r="2" spans="2:3" x14ac:dyDescent="0.3">
      <c r="B2" s="7" t="s">
        <v>3434</v>
      </c>
      <c r="C2" s="7" t="s">
        <v>3457</v>
      </c>
    </row>
    <row r="3" spans="2:3" x14ac:dyDescent="0.3">
      <c r="B3" t="s">
        <v>3436</v>
      </c>
      <c r="C3" s="54" t="s">
        <v>202</v>
      </c>
    </row>
    <row r="4" spans="2:3" x14ac:dyDescent="0.3">
      <c r="B4" t="s">
        <v>3435</v>
      </c>
      <c r="C4" s="54" t="s">
        <v>202</v>
      </c>
    </row>
    <row r="5" spans="2:3" x14ac:dyDescent="0.3">
      <c r="B5" t="s">
        <v>3437</v>
      </c>
      <c r="C5" s="54" t="s">
        <v>202</v>
      </c>
    </row>
    <row r="6" spans="2:3" x14ac:dyDescent="0.3">
      <c r="B6" t="s">
        <v>3438</v>
      </c>
      <c r="C6" s="54" t="s">
        <v>202</v>
      </c>
    </row>
    <row r="7" spans="2:3" x14ac:dyDescent="0.3">
      <c r="B7" t="s">
        <v>3439</v>
      </c>
      <c r="C7" s="54" t="s">
        <v>202</v>
      </c>
    </row>
    <row r="8" spans="2:3" x14ac:dyDescent="0.3">
      <c r="B8" t="s">
        <v>3440</v>
      </c>
      <c r="C8" s="54" t="s">
        <v>202</v>
      </c>
    </row>
    <row r="9" spans="2:3" x14ac:dyDescent="0.3">
      <c r="B9" t="s">
        <v>3443</v>
      </c>
      <c r="C9" s="54" t="s">
        <v>202</v>
      </c>
    </row>
    <row r="10" spans="2:3" x14ac:dyDescent="0.3">
      <c r="B10" t="s">
        <v>3444</v>
      </c>
      <c r="C10" s="54" t="s">
        <v>202</v>
      </c>
    </row>
    <row r="11" spans="2:3" x14ac:dyDescent="0.3">
      <c r="B11" t="s">
        <v>3458</v>
      </c>
      <c r="C11" s="54" t="s">
        <v>202</v>
      </c>
    </row>
    <row r="12" spans="2:3" x14ac:dyDescent="0.3">
      <c r="B12" t="s">
        <v>3478</v>
      </c>
      <c r="C12" s="54" t="s">
        <v>202</v>
      </c>
    </row>
  </sheetData>
  <conditionalFormatting sqref="C3:C11">
    <cfRule type="cellIs" dxfId="13" priority="4" operator="equal">
      <formula>"Yes"</formula>
    </cfRule>
  </conditionalFormatting>
  <conditionalFormatting sqref="C3:C11">
    <cfRule type="cellIs" dxfId="12" priority="3" operator="equal">
      <formula>"No"</formula>
    </cfRule>
  </conditionalFormatting>
  <conditionalFormatting sqref="C12">
    <cfRule type="cellIs" dxfId="11" priority="2" operator="equal">
      <formula>"Yes"</formula>
    </cfRule>
  </conditionalFormatting>
  <conditionalFormatting sqref="C12">
    <cfRule type="cellIs" dxfId="1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59DFE-DBE3-41F6-B0B6-FD3EE98246A8}">
          <x14:formula1>
            <xm:f>Tables!$A$1:$A$3</xm:f>
          </x14:formula1>
          <xm:sqref>C3:C12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B8DF-C0A3-413D-A40F-254154B6A7B8}">
  <dimension ref="B2:E13"/>
  <sheetViews>
    <sheetView workbookViewId="0">
      <selection activeCell="C6" sqref="C6"/>
    </sheetView>
  </sheetViews>
  <sheetFormatPr defaultRowHeight="14.4" x14ac:dyDescent="0.3"/>
  <cols>
    <col min="2" max="2" width="29.77734375" customWidth="1"/>
  </cols>
  <sheetData>
    <row r="2" spans="2:5" x14ac:dyDescent="0.3">
      <c r="B2" s="7" t="s">
        <v>3434</v>
      </c>
      <c r="C2" s="7" t="s">
        <v>3457</v>
      </c>
      <c r="E2" s="7" t="s">
        <v>3475</v>
      </c>
    </row>
    <row r="3" spans="2:5" x14ac:dyDescent="0.3">
      <c r="B3" t="s">
        <v>3451</v>
      </c>
      <c r="C3" s="54" t="s">
        <v>202</v>
      </c>
      <c r="E3" t="s">
        <v>3476</v>
      </c>
    </row>
    <row r="4" spans="2:5" x14ac:dyDescent="0.3">
      <c r="B4" t="s">
        <v>3456</v>
      </c>
      <c r="C4" s="54" t="s">
        <v>202</v>
      </c>
    </row>
    <row r="5" spans="2:5" x14ac:dyDescent="0.3">
      <c r="B5" t="s">
        <v>3458</v>
      </c>
      <c r="C5" s="54" t="s">
        <v>202</v>
      </c>
    </row>
    <row r="6" spans="2:5" x14ac:dyDescent="0.3">
      <c r="B6" t="s">
        <v>3464</v>
      </c>
      <c r="C6" s="54" t="s">
        <v>202</v>
      </c>
    </row>
    <row r="7" spans="2:5" x14ac:dyDescent="0.3">
      <c r="B7" t="s">
        <v>3469</v>
      </c>
      <c r="C7" s="54" t="s">
        <v>202</v>
      </c>
    </row>
    <row r="8" spans="2:5" x14ac:dyDescent="0.3">
      <c r="B8" t="s">
        <v>3478</v>
      </c>
      <c r="C8" s="54" t="s">
        <v>202</v>
      </c>
    </row>
    <row r="9" spans="2:5" x14ac:dyDescent="0.3">
      <c r="B9" t="s">
        <v>3479</v>
      </c>
      <c r="C9" s="54" t="s">
        <v>202</v>
      </c>
    </row>
    <row r="10" spans="2:5" x14ac:dyDescent="0.3">
      <c r="B10" t="s">
        <v>3480</v>
      </c>
      <c r="C10" s="54" t="s">
        <v>199</v>
      </c>
    </row>
    <row r="11" spans="2:5" x14ac:dyDescent="0.3">
      <c r="B11" t="s">
        <v>3494</v>
      </c>
      <c r="C11" s="54" t="s">
        <v>202</v>
      </c>
    </row>
    <row r="12" spans="2:5" x14ac:dyDescent="0.3">
      <c r="B12" t="s">
        <v>3495</v>
      </c>
      <c r="C12" s="54" t="s">
        <v>200</v>
      </c>
    </row>
    <row r="13" spans="2:5" x14ac:dyDescent="0.3">
      <c r="B13" t="s">
        <v>3496</v>
      </c>
      <c r="C13" s="54" t="s">
        <v>202</v>
      </c>
    </row>
  </sheetData>
  <conditionalFormatting sqref="C3:C5">
    <cfRule type="cellIs" dxfId="9" priority="10" operator="equal">
      <formula>"Yes"</formula>
    </cfRule>
  </conditionalFormatting>
  <conditionalFormatting sqref="C3:C5">
    <cfRule type="cellIs" dxfId="8" priority="9" operator="equal">
      <formula>"No"</formula>
    </cfRule>
  </conditionalFormatting>
  <conditionalFormatting sqref="C6">
    <cfRule type="cellIs" dxfId="7" priority="8" operator="equal">
      <formula>"Yes"</formula>
    </cfRule>
  </conditionalFormatting>
  <conditionalFormatting sqref="C6">
    <cfRule type="cellIs" dxfId="6" priority="7" operator="equal">
      <formula>"No"</formula>
    </cfRule>
  </conditionalFormatting>
  <conditionalFormatting sqref="C7">
    <cfRule type="cellIs" dxfId="5" priority="6" operator="equal">
      <formula>"Yes"</formula>
    </cfRule>
  </conditionalFormatting>
  <conditionalFormatting sqref="C7">
    <cfRule type="cellIs" dxfId="4" priority="5" operator="equal">
      <formula>"No"</formula>
    </cfRule>
  </conditionalFormatting>
  <conditionalFormatting sqref="C8:C11">
    <cfRule type="cellIs" dxfId="3" priority="4" operator="equal">
      <formula>"Yes"</formula>
    </cfRule>
  </conditionalFormatting>
  <conditionalFormatting sqref="C8:C11">
    <cfRule type="cellIs" dxfId="2" priority="3" operator="equal">
      <formula>"No"</formula>
    </cfRule>
  </conditionalFormatting>
  <conditionalFormatting sqref="C12:C13">
    <cfRule type="cellIs" dxfId="1" priority="2" operator="equal">
      <formula>"Yes"</formula>
    </cfRule>
  </conditionalFormatting>
  <conditionalFormatting sqref="C12:C13">
    <cfRule type="cellIs" dxfId="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9991F-5BC7-48A7-8F96-6080BDCF5935}">
          <x14:formula1>
            <xm:f>Tables!$A$1:$A$3</xm:f>
          </x14:formula1>
          <xm:sqref>C3:C13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F10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202</v>
      </c>
      <c r="B1" t="s">
        <v>1101</v>
      </c>
      <c r="C1" t="s">
        <v>1184</v>
      </c>
      <c r="D1" t="s">
        <v>1210</v>
      </c>
      <c r="E1" t="s">
        <v>3059</v>
      </c>
      <c r="F1" t="s">
        <v>3073</v>
      </c>
    </row>
    <row r="2" spans="1:6" x14ac:dyDescent="0.3">
      <c r="A2" t="s">
        <v>199</v>
      </c>
      <c r="B2" t="s">
        <v>245</v>
      </c>
      <c r="C2" t="s">
        <v>1185</v>
      </c>
      <c r="D2" t="s">
        <v>1221</v>
      </c>
      <c r="E2" t="s">
        <v>3060</v>
      </c>
      <c r="F2" t="s">
        <v>3482</v>
      </c>
    </row>
    <row r="3" spans="1:6" x14ac:dyDescent="0.3">
      <c r="A3" t="s">
        <v>200</v>
      </c>
      <c r="B3" t="s">
        <v>1102</v>
      </c>
      <c r="C3" t="s">
        <v>1186</v>
      </c>
      <c r="D3" t="s">
        <v>200</v>
      </c>
      <c r="E3" t="s">
        <v>3061</v>
      </c>
      <c r="F3" t="s">
        <v>200</v>
      </c>
    </row>
    <row r="4" spans="1:6" x14ac:dyDescent="0.3">
      <c r="B4" t="s">
        <v>200</v>
      </c>
      <c r="C4" t="s">
        <v>1187</v>
      </c>
      <c r="E4" t="s">
        <v>3062</v>
      </c>
    </row>
    <row r="5" spans="1:6" x14ac:dyDescent="0.3">
      <c r="C5" t="s">
        <v>1188</v>
      </c>
      <c r="E5" t="s">
        <v>3063</v>
      </c>
    </row>
    <row r="6" spans="1:6" x14ac:dyDescent="0.3">
      <c r="C6" t="s">
        <v>1189</v>
      </c>
      <c r="E6" t="s">
        <v>3072</v>
      </c>
    </row>
    <row r="7" spans="1:6" x14ac:dyDescent="0.3">
      <c r="C7" t="s">
        <v>1190</v>
      </c>
      <c r="E7" t="s">
        <v>3073</v>
      </c>
    </row>
    <row r="8" spans="1:6" x14ac:dyDescent="0.3">
      <c r="C8" t="s">
        <v>1191</v>
      </c>
      <c r="E8" t="s">
        <v>3449</v>
      </c>
    </row>
    <row r="9" spans="1:6" x14ac:dyDescent="0.3">
      <c r="C9" t="s">
        <v>1183</v>
      </c>
      <c r="E9" t="s">
        <v>200</v>
      </c>
    </row>
    <row r="10" spans="1:6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21" activePane="bottomLeft" state="frozen"/>
      <selection pane="bottomLeft" activeCell="F48" sqref="F48"/>
    </sheetView>
  </sheetViews>
  <sheetFormatPr defaultRowHeight="14.4" x14ac:dyDescent="0.3"/>
  <sheetData>
    <row r="1" spans="2:25" x14ac:dyDescent="0.3">
      <c r="B1" s="105" t="s">
        <v>2946</v>
      </c>
      <c r="C1" s="105"/>
      <c r="D1" s="105"/>
      <c r="E1" s="105"/>
      <c r="F1" s="105"/>
      <c r="G1" s="105"/>
      <c r="H1" s="97"/>
      <c r="I1" s="106" t="s">
        <v>2947</v>
      </c>
      <c r="J1" s="107"/>
      <c r="K1" s="107"/>
      <c r="R1" s="106" t="s">
        <v>3302</v>
      </c>
      <c r="S1" s="107"/>
      <c r="U1" s="106" t="s">
        <v>3351</v>
      </c>
      <c r="V1" s="107"/>
      <c r="X1" s="106" t="s">
        <v>3422</v>
      </c>
      <c r="Y1" s="107"/>
    </row>
    <row r="2" spans="2:25" x14ac:dyDescent="0.3">
      <c r="B2" s="7" t="s">
        <v>3074</v>
      </c>
      <c r="C2" s="7" t="s">
        <v>3075</v>
      </c>
      <c r="D2" s="7" t="s">
        <v>110</v>
      </c>
      <c r="E2" s="7" t="s">
        <v>3096</v>
      </c>
      <c r="F2" s="7" t="s">
        <v>3066</v>
      </c>
      <c r="G2" s="7" t="s">
        <v>1095</v>
      </c>
      <c r="H2" s="7"/>
      <c r="I2" s="100" t="s">
        <v>2934</v>
      </c>
      <c r="J2" s="101" t="s">
        <v>2937</v>
      </c>
      <c r="K2" s="101" t="s">
        <v>2917</v>
      </c>
      <c r="R2" s="101" t="s">
        <v>2937</v>
      </c>
      <c r="S2" s="101" t="s">
        <v>2917</v>
      </c>
      <c r="U2" s="101" t="s">
        <v>2937</v>
      </c>
      <c r="V2" s="101" t="s">
        <v>2917</v>
      </c>
      <c r="X2" s="101" t="s">
        <v>2937</v>
      </c>
      <c r="Y2" s="101" t="s">
        <v>2917</v>
      </c>
    </row>
    <row r="3" spans="2:25" x14ac:dyDescent="0.3">
      <c r="B3" t="s">
        <v>2954</v>
      </c>
      <c r="D3" t="s">
        <v>3059</v>
      </c>
      <c r="E3" s="54" t="s">
        <v>202</v>
      </c>
      <c r="F3" s="54" t="s">
        <v>202</v>
      </c>
      <c r="I3" t="s">
        <v>2948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6" t="s">
        <v>3134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3352</v>
      </c>
      <c r="U3" s="96" t="s">
        <v>3308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3352</v>
      </c>
      <c r="X3" s="96" t="s">
        <v>3134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2955</v>
      </c>
      <c r="C4" t="s">
        <v>3081</v>
      </c>
      <c r="D4" t="s">
        <v>3059</v>
      </c>
      <c r="E4" s="54" t="s">
        <v>199</v>
      </c>
      <c r="F4" s="54" t="s">
        <v>202</v>
      </c>
      <c r="G4" t="s">
        <v>3097</v>
      </c>
      <c r="I4" t="s">
        <v>2949</v>
      </c>
      <c r="J4" t="str">
        <f t="shared" ref="J4:J10" si="2">LOWER(I4)</f>
        <v>shippingbin</v>
      </c>
      <c r="K4" t="str">
        <f t="shared" ref="K4:K10" si="3">CONCATENATE("dummyOutRecipe(recipeRegistry, ",_xlfn.UNICHAR(34),"harvestcraft:",J4,_xlfn.UNICHAR(34),");")</f>
        <v>dummyOutRecipe(recipeRegistry, "harvestcraft:shippingbin");</v>
      </c>
      <c r="R4" s="96" t="s">
        <v>3135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3352</v>
      </c>
      <c r="U4" s="96" t="s">
        <v>3309</v>
      </c>
      <c r="V4" t="str">
        <f t="shared" si="0"/>
        <v>dummyOutRecipe(recipeRegistry, "harvestcraft:bubbleteaitem");</v>
      </c>
      <c r="W4" t="s">
        <v>3352</v>
      </c>
      <c r="X4" s="96" t="s">
        <v>3135</v>
      </c>
      <c r="Y4" t="str">
        <f t="shared" si="1"/>
        <v>dummyOutRecipe(recipeRegistry, "harvestcraft:applesnowitem");</v>
      </c>
    </row>
    <row r="5" spans="2:25" x14ac:dyDescent="0.3">
      <c r="B5" t="s">
        <v>2956</v>
      </c>
      <c r="C5" t="s">
        <v>3082</v>
      </c>
      <c r="D5" t="s">
        <v>3059</v>
      </c>
      <c r="E5" s="54" t="s">
        <v>202</v>
      </c>
      <c r="F5" s="54" t="s">
        <v>202</v>
      </c>
      <c r="I5" t="s">
        <v>2950</v>
      </c>
      <c r="J5" t="str">
        <f t="shared" si="2"/>
        <v>well</v>
      </c>
      <c r="K5" t="str">
        <f t="shared" si="3"/>
        <v>dummyOutRecipe(recipeRegistry, "harvestcraft:well");</v>
      </c>
      <c r="R5" s="96" t="s">
        <v>3136</v>
      </c>
      <c r="S5" t="str">
        <f t="shared" si="4"/>
        <v>dummyOutRecipe(recipeRegistry, "harvestcraft:apricotjellysandwichitem");</v>
      </c>
      <c r="T5" t="s">
        <v>3352</v>
      </c>
      <c r="U5" s="96" t="s">
        <v>3310</v>
      </c>
      <c r="V5" t="str">
        <f t="shared" si="0"/>
        <v>dummyOutRecipe(recipeRegistry, "harvestcraft:cottoncandyitem");</v>
      </c>
      <c r="W5" t="s">
        <v>3352</v>
      </c>
      <c r="X5" s="96" t="s">
        <v>3136</v>
      </c>
      <c r="Y5" t="str">
        <f t="shared" si="1"/>
        <v>dummyOutRecipe(recipeRegistry, "harvestcraft:apricotjellysandwichitem");</v>
      </c>
    </row>
    <row r="6" spans="2:25" x14ac:dyDescent="0.3">
      <c r="B6" t="s">
        <v>2989</v>
      </c>
      <c r="D6" t="s">
        <v>200</v>
      </c>
      <c r="E6" s="54" t="s">
        <v>202</v>
      </c>
      <c r="F6" s="54" t="s">
        <v>202</v>
      </c>
      <c r="G6" t="s">
        <v>3071</v>
      </c>
      <c r="I6" t="s">
        <v>2951</v>
      </c>
      <c r="J6" t="str">
        <f t="shared" si="2"/>
        <v>groundtrap</v>
      </c>
      <c r="K6" t="str">
        <f t="shared" si="3"/>
        <v>dummyOutRecipe(recipeRegistry, "harvestcraft:groundtrap");</v>
      </c>
      <c r="R6" s="96" t="s">
        <v>3137</v>
      </c>
      <c r="S6" t="str">
        <f t="shared" si="4"/>
        <v>dummyOutRecipe(recipeRegistry, "harvestcraft:avocadoburritoitem_listAllchicken");</v>
      </c>
      <c r="T6" t="s">
        <v>3352</v>
      </c>
      <c r="U6" s="96" t="s">
        <v>3311</v>
      </c>
      <c r="V6" t="str">
        <f t="shared" si="0"/>
        <v>dummyOutRecipe(recipeRegistry, "harvestcraft:crackeritem");</v>
      </c>
      <c r="W6" t="s">
        <v>3352</v>
      </c>
      <c r="X6" s="96" t="s">
        <v>3137</v>
      </c>
      <c r="Y6" t="str">
        <f t="shared" si="1"/>
        <v>dummyOutRecipe(recipeRegistry, "harvestcraft:avocadoburritoitem_listAllchicken");</v>
      </c>
    </row>
    <row r="7" spans="2:25" x14ac:dyDescent="0.3">
      <c r="B7" t="s">
        <v>2990</v>
      </c>
      <c r="D7" t="s">
        <v>200</v>
      </c>
      <c r="E7" s="54" t="s">
        <v>199</v>
      </c>
      <c r="F7" s="54" t="s">
        <v>202</v>
      </c>
      <c r="G7" t="s">
        <v>3131</v>
      </c>
      <c r="I7" t="s">
        <v>2952</v>
      </c>
      <c r="J7" t="str">
        <f t="shared" si="2"/>
        <v>watertrap</v>
      </c>
      <c r="K7" t="str">
        <f t="shared" si="3"/>
        <v>dummyOutRecipe(recipeRegistry, "harvestcraft:watertrap");</v>
      </c>
      <c r="R7" s="96" t="s">
        <v>3138</v>
      </c>
      <c r="S7" t="str">
        <f t="shared" si="4"/>
        <v>dummyOutRecipe(recipeRegistry, "harvestcraft:avocadoburritoitem_listAllporkcooked");</v>
      </c>
      <c r="T7" t="s">
        <v>3352</v>
      </c>
      <c r="U7" s="96" t="s">
        <v>3312</v>
      </c>
      <c r="V7" t="str">
        <f t="shared" si="0"/>
        <v>dummyOutRecipe(recipeRegistry, "harvestcraft:dandelionteaitem");</v>
      </c>
      <c r="W7" t="s">
        <v>3352</v>
      </c>
      <c r="X7" s="96" t="s">
        <v>3138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2991</v>
      </c>
      <c r="C8" t="s">
        <v>3130</v>
      </c>
      <c r="D8" t="s">
        <v>3063</v>
      </c>
      <c r="E8" s="54" t="s">
        <v>202</v>
      </c>
      <c r="F8" s="54" t="s">
        <v>202</v>
      </c>
      <c r="I8" t="s">
        <v>2953</v>
      </c>
      <c r="J8" t="str">
        <f t="shared" si="2"/>
        <v>waterfilter</v>
      </c>
      <c r="K8" t="str">
        <f t="shared" si="3"/>
        <v>dummyOutRecipe(recipeRegistry, "harvestcraft:waterfilter");</v>
      </c>
      <c r="R8" s="96" t="s">
        <v>3139</v>
      </c>
      <c r="S8" t="str">
        <f t="shared" si="4"/>
        <v>dummyOutRecipe(recipeRegistry, "harvestcraft:bbqchickenbiscuititem");</v>
      </c>
      <c r="T8" t="s">
        <v>3352</v>
      </c>
      <c r="U8" s="96" t="s">
        <v>3313</v>
      </c>
      <c r="V8" t="str">
        <f t="shared" si="0"/>
        <v>dummyOutRecipe(recipeRegistry, "harvestcraft:doughitem_dustSalt");</v>
      </c>
      <c r="W8" t="s">
        <v>3352</v>
      </c>
      <c r="X8" s="96" t="s">
        <v>3358</v>
      </c>
      <c r="Y8" t="str">
        <f t="shared" si="1"/>
        <v>dummyOutRecipe(recipeRegistry, "harvestcraft:baconpancakesitem");</v>
      </c>
    </row>
    <row r="9" spans="2:25" x14ac:dyDescent="0.3">
      <c r="B9" t="s">
        <v>2992</v>
      </c>
      <c r="C9" t="s">
        <v>3130</v>
      </c>
      <c r="D9" t="s">
        <v>3063</v>
      </c>
      <c r="E9" s="54" t="s">
        <v>202</v>
      </c>
      <c r="F9" s="54" t="s">
        <v>202</v>
      </c>
      <c r="I9" t="s">
        <v>3089</v>
      </c>
      <c r="J9" t="str">
        <f t="shared" si="2"/>
        <v>beefjerkyitem</v>
      </c>
      <c r="K9" t="s">
        <v>3090</v>
      </c>
      <c r="R9" s="96" t="s">
        <v>3140</v>
      </c>
      <c r="S9" t="str">
        <f t="shared" si="4"/>
        <v>dummyOutRecipe(recipeRegistry, "harvestcraft:bbqplatteritem");</v>
      </c>
      <c r="T9" t="s">
        <v>3352</v>
      </c>
      <c r="U9" s="96" t="s">
        <v>3314</v>
      </c>
      <c r="V9" t="str">
        <f t="shared" si="0"/>
        <v>dummyOutRecipe(recipeRegistry, "harvestcraft:doughitem_foodSalt");</v>
      </c>
      <c r="W9" t="s">
        <v>3352</v>
      </c>
      <c r="X9" s="96" t="s">
        <v>3359</v>
      </c>
      <c r="Y9" t="str">
        <f t="shared" si="1"/>
        <v>dummyOutRecipe(recipeRegistry, "harvestcraft:bananamilkshakeitem");</v>
      </c>
    </row>
    <row r="10" spans="2:25" x14ac:dyDescent="0.3">
      <c r="B10" t="s">
        <v>2993</v>
      </c>
      <c r="C10" t="s">
        <v>3076</v>
      </c>
      <c r="D10" t="s">
        <v>3072</v>
      </c>
      <c r="E10" s="54" t="s">
        <v>202</v>
      </c>
      <c r="F10" s="54" t="s">
        <v>202</v>
      </c>
      <c r="I10" t="s">
        <v>3445</v>
      </c>
      <c r="J10" t="str">
        <f t="shared" si="2"/>
        <v>rawfish</v>
      </c>
      <c r="K10" t="str">
        <f t="shared" si="3"/>
        <v>dummyOutRecipe(recipeRegistry, "harvestcraft:rawfish");</v>
      </c>
      <c r="L10" t="s">
        <v>3446</v>
      </c>
      <c r="R10" s="96" t="s">
        <v>3141</v>
      </c>
      <c r="S10" t="str">
        <f t="shared" si="4"/>
        <v>dummyOutRecipe(recipeRegistry, "harvestcraft:bbqpulledporkitem");</v>
      </c>
      <c r="T10" t="s">
        <v>3352</v>
      </c>
      <c r="U10" s="96" t="s">
        <v>3315</v>
      </c>
      <c r="V10" t="str">
        <f t="shared" si="0"/>
        <v>dummyOutRecipe(recipeRegistry, "harvestcraft:doughitem_itemSalt");</v>
      </c>
      <c r="W10" t="s">
        <v>3352</v>
      </c>
      <c r="X10" s="96" t="s">
        <v>3360</v>
      </c>
      <c r="Y10" t="str">
        <f t="shared" si="1"/>
        <v>dummyOutRecipe(recipeRegistry, "harvestcraft:banananutbreaditem_dustSalt");</v>
      </c>
    </row>
    <row r="11" spans="2:25" x14ac:dyDescent="0.3">
      <c r="B11" t="s">
        <v>2994</v>
      </c>
      <c r="C11" t="s">
        <v>3076</v>
      </c>
      <c r="D11" t="s">
        <v>3072</v>
      </c>
      <c r="E11" s="54" t="s">
        <v>202</v>
      </c>
      <c r="F11" s="54" t="s">
        <v>202</v>
      </c>
      <c r="R11" s="96" t="s">
        <v>3142</v>
      </c>
      <c r="S11" t="str">
        <f t="shared" si="4"/>
        <v>dummyOutRecipe(recipeRegistry, "harvestcraft:beansontoastitem");</v>
      </c>
      <c r="T11" t="s">
        <v>3352</v>
      </c>
      <c r="U11" s="96" t="s">
        <v>3316</v>
      </c>
      <c r="V11" t="str">
        <f t="shared" si="0"/>
        <v>dummyOutRecipe(recipeRegistry, "harvestcraft:eggtartitem");</v>
      </c>
      <c r="W11" t="s">
        <v>3352</v>
      </c>
      <c r="X11" s="96" t="s">
        <v>3361</v>
      </c>
      <c r="Y11" t="str">
        <f t="shared" si="1"/>
        <v>dummyOutRecipe(recipeRegistry, "harvestcraft:banananutbreaditem_foodSalt");</v>
      </c>
    </row>
    <row r="12" spans="2:25" x14ac:dyDescent="0.3">
      <c r="B12" t="s">
        <v>2995</v>
      </c>
      <c r="C12" t="s">
        <v>3080</v>
      </c>
      <c r="D12" t="s">
        <v>3059</v>
      </c>
      <c r="E12" s="54" t="s">
        <v>199</v>
      </c>
      <c r="F12" s="54" t="s">
        <v>202</v>
      </c>
      <c r="R12" s="96" t="s">
        <v>3143</v>
      </c>
      <c r="S12" t="str">
        <f t="shared" si="4"/>
        <v>dummyOutRecipe(recipeRegistry, "harvestcraft:beetburgeritem");</v>
      </c>
      <c r="T12" t="s">
        <v>3352</v>
      </c>
      <c r="U12" s="96" t="s">
        <v>3317</v>
      </c>
      <c r="V12" t="str">
        <f t="shared" si="0"/>
        <v>dummyOutRecipe(recipeRegistry, "harvestcraft:freshwateritem_listAllwater");</v>
      </c>
      <c r="W12" t="s">
        <v>3352</v>
      </c>
      <c r="X12" s="96" t="s">
        <v>3362</v>
      </c>
      <c r="Y12" t="str">
        <f t="shared" si="1"/>
        <v>dummyOutRecipe(recipeRegistry, "harvestcraft:banananutbreaditem_itemSalt");</v>
      </c>
    </row>
    <row r="13" spans="2:25" x14ac:dyDescent="0.3">
      <c r="B13" t="s">
        <v>2996</v>
      </c>
      <c r="C13" t="s">
        <v>3076</v>
      </c>
      <c r="D13" t="s">
        <v>3072</v>
      </c>
      <c r="E13" s="54" t="s">
        <v>202</v>
      </c>
      <c r="F13" s="54" t="s">
        <v>202</v>
      </c>
      <c r="R13" s="96" t="s">
        <v>3144</v>
      </c>
      <c r="S13" t="str">
        <f t="shared" si="4"/>
        <v>dummyOutRecipe(recipeRegistry, "harvestcraft:bentoboxitem");</v>
      </c>
      <c r="T13" t="s">
        <v>3352</v>
      </c>
      <c r="U13" s="96" t="s">
        <v>3318</v>
      </c>
      <c r="V13" t="str">
        <f t="shared" si="0"/>
        <v>dummyOutRecipe(recipeRegistry, "harvestcraft:gritsitem");</v>
      </c>
      <c r="W13" t="s">
        <v>3352</v>
      </c>
      <c r="X13" s="96" t="s">
        <v>3139</v>
      </c>
      <c r="Y13" t="str">
        <f t="shared" si="1"/>
        <v>dummyOutRecipe(recipeRegistry, "harvestcraft:bbqchickenbiscuititem");</v>
      </c>
    </row>
    <row r="14" spans="2:25" x14ac:dyDescent="0.3">
      <c r="B14" t="s">
        <v>3065</v>
      </c>
      <c r="C14" t="s">
        <v>3077</v>
      </c>
      <c r="D14" t="s">
        <v>3060</v>
      </c>
      <c r="E14" s="54" t="s">
        <v>199</v>
      </c>
      <c r="F14" s="54" t="s">
        <v>202</v>
      </c>
      <c r="G14" t="s">
        <v>3068</v>
      </c>
      <c r="R14" s="96" t="s">
        <v>3145</v>
      </c>
      <c r="S14" t="str">
        <f t="shared" si="4"/>
        <v>dummyOutRecipe(recipeRegistry, "harvestcraft:berryvinaigrettesaladitem");</v>
      </c>
      <c r="T14" t="s">
        <v>3352</v>
      </c>
      <c r="U14" s="96" t="s">
        <v>3319</v>
      </c>
      <c r="V14" t="str">
        <f t="shared" si="0"/>
        <v>dummyOutRecipe(recipeRegistry, "harvestcraft:gumboitem");</v>
      </c>
      <c r="W14" t="s">
        <v>3352</v>
      </c>
      <c r="X14" s="96" t="s">
        <v>3140</v>
      </c>
      <c r="Y14" t="str">
        <f t="shared" si="1"/>
        <v>dummyOutRecipe(recipeRegistry, "harvestcraft:bbqplatteritem");</v>
      </c>
    </row>
    <row r="15" spans="2:25" x14ac:dyDescent="0.3">
      <c r="B15" t="s">
        <v>3067</v>
      </c>
      <c r="C15" t="s">
        <v>3078</v>
      </c>
      <c r="D15" t="s">
        <v>3060</v>
      </c>
      <c r="E15" s="54" t="s">
        <v>199</v>
      </c>
      <c r="F15" s="54" t="s">
        <v>202</v>
      </c>
      <c r="G15" t="s">
        <v>3069</v>
      </c>
      <c r="R15" s="96" t="s">
        <v>3146</v>
      </c>
      <c r="S15" t="str">
        <f t="shared" si="4"/>
        <v>dummyOutRecipe(recipeRegistry, "harvestcraft:biscuitsandgravyitem");</v>
      </c>
      <c r="T15" t="s">
        <v>3352</v>
      </c>
      <c r="U15" s="96" t="s">
        <v>3320</v>
      </c>
      <c r="V15" t="str">
        <f t="shared" si="0"/>
        <v>dummyOutRecipe(recipeRegistry, "harvestcraft:hoisinsauceitem_x9");</v>
      </c>
      <c r="W15" t="s">
        <v>3352</v>
      </c>
      <c r="X15" s="96" t="s">
        <v>3363</v>
      </c>
      <c r="Y15" t="str">
        <f t="shared" si="1"/>
        <v>dummyOutRecipe(recipeRegistry, "harvestcraft:bbqpotatochipsitem");</v>
      </c>
    </row>
    <row r="16" spans="2:25" x14ac:dyDescent="0.3">
      <c r="B16" t="s">
        <v>3056</v>
      </c>
      <c r="C16" t="s">
        <v>3079</v>
      </c>
      <c r="D16" t="s">
        <v>3061</v>
      </c>
      <c r="E16" s="54" t="s">
        <v>202</v>
      </c>
      <c r="F16" s="54" t="s">
        <v>202</v>
      </c>
      <c r="R16" s="96" t="s">
        <v>3147</v>
      </c>
      <c r="S16" t="str">
        <f t="shared" si="4"/>
        <v>dummyOutRecipe(recipeRegistry, "harvestcraft:blackberryjellysandwichitem");</v>
      </c>
      <c r="T16" t="s">
        <v>3352</v>
      </c>
      <c r="U16" s="96" t="s">
        <v>3321</v>
      </c>
      <c r="V16" t="str">
        <f t="shared" si="0"/>
        <v>dummyOutRecipe(recipeRegistry, "harvestcraft:hotsauceitem_x6_dustSalt");</v>
      </c>
      <c r="W16" t="s">
        <v>3352</v>
      </c>
      <c r="X16" s="96" t="s">
        <v>3141</v>
      </c>
      <c r="Y16" t="str">
        <f t="shared" si="1"/>
        <v>dummyOutRecipe(recipeRegistry, "harvestcraft:bbqpulledporkitem");</v>
      </c>
    </row>
    <row r="17" spans="2:25" x14ac:dyDescent="0.3">
      <c r="B17" t="s">
        <v>400</v>
      </c>
      <c r="C17" t="s">
        <v>180</v>
      </c>
      <c r="D17" t="s">
        <v>3062</v>
      </c>
      <c r="E17" s="54" t="s">
        <v>199</v>
      </c>
      <c r="F17" s="54" t="s">
        <v>202</v>
      </c>
      <c r="R17" s="96" t="s">
        <v>3148</v>
      </c>
      <c r="S17" t="str">
        <f t="shared" si="4"/>
        <v>dummyOutRecipe(recipeRegistry, "harvestcraft:bltitem");</v>
      </c>
      <c r="T17" t="s">
        <v>3352</v>
      </c>
      <c r="U17" s="96" t="s">
        <v>3322</v>
      </c>
      <c r="V17" t="str">
        <f t="shared" si="0"/>
        <v>dummyOutRecipe(recipeRegistry, "harvestcraft:hotsauceitem_x6_foodSalt");</v>
      </c>
      <c r="W17" t="s">
        <v>3352</v>
      </c>
      <c r="X17" s="96" t="s">
        <v>3364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3084</v>
      </c>
      <c r="D18" t="s">
        <v>3060</v>
      </c>
      <c r="E18" s="54" t="s">
        <v>199</v>
      </c>
      <c r="F18" s="54" t="s">
        <v>199</v>
      </c>
      <c r="R18" s="96" t="s">
        <v>3149</v>
      </c>
      <c r="S18" t="str">
        <f t="shared" si="4"/>
        <v>dummyOutRecipe(recipeRegistry, "harvestcraft:blueberryjellysandwichitem");</v>
      </c>
      <c r="T18" t="s">
        <v>3352</v>
      </c>
      <c r="U18" s="96" t="s">
        <v>3323</v>
      </c>
      <c r="V18" t="str">
        <f t="shared" si="0"/>
        <v>dummyOutRecipe(recipeRegistry, "harvestcraft:hotsauceitem_x6_itemSalt");</v>
      </c>
      <c r="W18" t="s">
        <v>3352</v>
      </c>
      <c r="X18" s="96" t="s">
        <v>3142</v>
      </c>
      <c r="Y18" t="str">
        <f t="shared" si="1"/>
        <v>dummyOutRecipe(recipeRegistry, "harvestcraft:beansontoastitem");</v>
      </c>
    </row>
    <row r="19" spans="2:25" x14ac:dyDescent="0.3">
      <c r="B19" t="s">
        <v>3083</v>
      </c>
      <c r="C19" t="s">
        <v>65</v>
      </c>
      <c r="D19" t="s">
        <v>3073</v>
      </c>
      <c r="E19" s="54" t="s">
        <v>199</v>
      </c>
      <c r="F19" s="54" t="s">
        <v>202</v>
      </c>
      <c r="R19" s="96" t="s">
        <v>3150</v>
      </c>
      <c r="S19" t="str">
        <f t="shared" si="4"/>
        <v>dummyOutRecipe(recipeRegistry, "harvestcraft:bolognaitem_x3_dustSalt");</v>
      </c>
      <c r="T19" t="s">
        <v>3352</v>
      </c>
      <c r="U19" s="96" t="s">
        <v>3324</v>
      </c>
      <c r="V19" t="str">
        <f t="shared" si="0"/>
        <v>dummyOutRecipe(recipeRegistry, "harvestcraft:jelliedeelitem");</v>
      </c>
      <c r="W19" t="s">
        <v>3352</v>
      </c>
      <c r="X19" s="96" t="s">
        <v>3143</v>
      </c>
      <c r="Y19" t="str">
        <f t="shared" si="1"/>
        <v>dummyOutRecipe(recipeRegistry, "harvestcraft:beetburgeritem");</v>
      </c>
    </row>
    <row r="20" spans="2:25" x14ac:dyDescent="0.3">
      <c r="B20" t="s">
        <v>3085</v>
      </c>
      <c r="C20" t="s">
        <v>3086</v>
      </c>
      <c r="D20" t="s">
        <v>3073</v>
      </c>
      <c r="E20" s="54" t="s">
        <v>202</v>
      </c>
      <c r="F20" s="54" t="s">
        <v>202</v>
      </c>
      <c r="R20" s="96" t="s">
        <v>3151</v>
      </c>
      <c r="S20" t="str">
        <f t="shared" si="4"/>
        <v>dummyOutRecipe(recipeRegistry, "harvestcraft:bolognaitem_x3_foodSalt");</v>
      </c>
      <c r="T20" t="s">
        <v>3352</v>
      </c>
      <c r="U20" s="96" t="s">
        <v>3325</v>
      </c>
      <c r="V20" t="str">
        <f t="shared" si="0"/>
        <v>dummyOutRecipe(recipeRegistry, "harvestcraft:lycheeteaitem");</v>
      </c>
      <c r="W20" t="s">
        <v>3352</v>
      </c>
      <c r="X20" s="96" t="s">
        <v>3365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3073</v>
      </c>
      <c r="E21" s="54" t="s">
        <v>202</v>
      </c>
      <c r="F21" s="54" t="s">
        <v>202</v>
      </c>
      <c r="R21" s="96" t="s">
        <v>3152</v>
      </c>
      <c r="S21" t="str">
        <f t="shared" si="4"/>
        <v>dummyOutRecipe(recipeRegistry, "harvestcraft:bolognaitem_x3_itemSalt");</v>
      </c>
      <c r="T21" t="s">
        <v>3352</v>
      </c>
      <c r="U21" s="96" t="s">
        <v>3326</v>
      </c>
      <c r="V21" t="str">
        <f t="shared" si="0"/>
        <v>dummyOutRecipe(recipeRegistry, "harvestcraft:marshmellowsitem");</v>
      </c>
      <c r="W21" t="s">
        <v>3352</v>
      </c>
      <c r="X21" s="96" t="s">
        <v>3366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3073</v>
      </c>
      <c r="E22" s="54" t="s">
        <v>202</v>
      </c>
      <c r="F22" s="54" t="s">
        <v>202</v>
      </c>
      <c r="R22" s="96" t="s">
        <v>3153</v>
      </c>
      <c r="S22" t="str">
        <f t="shared" si="4"/>
        <v>dummyOutRecipe(recipeRegistry, "harvestcraft:bolognasandwichitem");</v>
      </c>
      <c r="T22" t="s">
        <v>3352</v>
      </c>
      <c r="U22" s="96" t="s">
        <v>3327</v>
      </c>
      <c r="V22" t="str">
        <f t="shared" si="0"/>
        <v>dummyOutRecipe(recipeRegistry, "harvestcraft:misosoupitem");</v>
      </c>
      <c r="W22" t="s">
        <v>3352</v>
      </c>
      <c r="X22" s="96" t="s">
        <v>3144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3133</v>
      </c>
      <c r="D23" t="s">
        <v>3060</v>
      </c>
      <c r="E23" s="54" t="s">
        <v>202</v>
      </c>
      <c r="F23" s="54" t="s">
        <v>199</v>
      </c>
      <c r="R23" s="96" t="s">
        <v>3154</v>
      </c>
      <c r="S23" t="str">
        <f t="shared" si="4"/>
        <v>dummyOutRecipe(recipeRegistry, "harvestcraft:bratwurstitem");</v>
      </c>
      <c r="T23" t="s">
        <v>3352</v>
      </c>
      <c r="U23" s="96" t="s">
        <v>3328</v>
      </c>
      <c r="V23" t="str">
        <f t="shared" si="0"/>
        <v>dummyOutRecipe(recipeRegistry, "harvestcraft:mochiitem");</v>
      </c>
      <c r="W23" t="s">
        <v>3352</v>
      </c>
      <c r="X23" s="96" t="s">
        <v>3145</v>
      </c>
      <c r="Y23" t="str">
        <f t="shared" si="1"/>
        <v>dummyOutRecipe(recipeRegistry, "harvestcraft:berryvinaigrettesaladitem");</v>
      </c>
    </row>
    <row r="24" spans="2:25" x14ac:dyDescent="0.3">
      <c r="B24" t="s">
        <v>3089</v>
      </c>
      <c r="C24" t="s">
        <v>3091</v>
      </c>
      <c r="D24" t="s">
        <v>3060</v>
      </c>
      <c r="E24" s="54" t="s">
        <v>202</v>
      </c>
      <c r="F24" s="54" t="s">
        <v>202</v>
      </c>
      <c r="R24" s="96" t="s">
        <v>3155</v>
      </c>
      <c r="S24" t="str">
        <f t="shared" si="4"/>
        <v>dummyOutRecipe(recipeRegistry, "harvestcraft:breakfastburritoitem");</v>
      </c>
      <c r="T24" t="s">
        <v>3352</v>
      </c>
      <c r="U24" s="96" t="s">
        <v>3329</v>
      </c>
      <c r="V24" t="str">
        <f t="shared" si="0"/>
        <v>dummyOutRecipe(recipeRegistry, "harvestcraft:mushroomketchupitem_x5");</v>
      </c>
      <c r="W24" t="s">
        <v>3352</v>
      </c>
      <c r="X24" s="96" t="s">
        <v>3146</v>
      </c>
      <c r="Y24" t="str">
        <f t="shared" si="1"/>
        <v>dummyOutRecipe(recipeRegistry, "harvestcraft:biscuitsandgravyitem");</v>
      </c>
    </row>
    <row r="25" spans="2:25" x14ac:dyDescent="0.3">
      <c r="B25" t="s">
        <v>349</v>
      </c>
      <c r="C25" t="s">
        <v>3092</v>
      </c>
      <c r="D25" t="s">
        <v>3061</v>
      </c>
      <c r="E25" s="54" t="s">
        <v>202</v>
      </c>
      <c r="F25" s="54" t="s">
        <v>202</v>
      </c>
      <c r="R25" s="96" t="s">
        <v>3156</v>
      </c>
      <c r="S25" t="str">
        <f t="shared" si="4"/>
        <v>dummyOutRecipe(recipeRegistry, "harvestcraft:californiarollitem");</v>
      </c>
      <c r="T25" t="s">
        <v>3352</v>
      </c>
      <c r="U25" s="96" t="s">
        <v>3330</v>
      </c>
      <c r="V25" t="str">
        <f t="shared" si="0"/>
        <v>dummyOutRecipe(recipeRegistry, "harvestcraft:oystersauceitem_dustSalt");</v>
      </c>
      <c r="W25" t="s">
        <v>3352</v>
      </c>
      <c r="X25" s="96" t="s">
        <v>3147</v>
      </c>
      <c r="Y25" t="str">
        <f t="shared" si="1"/>
        <v>dummyOutRecipe(recipeRegistry, "harvestcraft:blackberryjellysandwichitem");</v>
      </c>
    </row>
    <row r="26" spans="2:25" x14ac:dyDescent="0.3">
      <c r="B26" t="s">
        <v>404</v>
      </c>
      <c r="C26" t="s">
        <v>3093</v>
      </c>
      <c r="D26" t="s">
        <v>3061</v>
      </c>
      <c r="E26" s="54" t="s">
        <v>202</v>
      </c>
      <c r="F26" s="54" t="s">
        <v>202</v>
      </c>
      <c r="R26" s="96" t="s">
        <v>3157</v>
      </c>
      <c r="S26" t="str">
        <f t="shared" si="4"/>
        <v>dummyOutRecipe(recipeRegistry, "harvestcraft:cheesesteakitem");</v>
      </c>
      <c r="T26" t="s">
        <v>3352</v>
      </c>
      <c r="U26" s="96" t="s">
        <v>3331</v>
      </c>
      <c r="V26" t="str">
        <f t="shared" si="0"/>
        <v>dummyOutRecipe(recipeRegistry, "harvestcraft:oystersauceitem_foodSalt");</v>
      </c>
      <c r="W26" t="s">
        <v>3352</v>
      </c>
      <c r="X26" s="96" t="s">
        <v>3148</v>
      </c>
      <c r="Y26" t="str">
        <f t="shared" si="1"/>
        <v>dummyOutRecipe(recipeRegistry, "harvestcraft:bltitem");</v>
      </c>
    </row>
    <row r="27" spans="2:25" x14ac:dyDescent="0.3">
      <c r="B27" t="s">
        <v>624</v>
      </c>
      <c r="C27" t="s">
        <v>3094</v>
      </c>
      <c r="D27" t="s">
        <v>3061</v>
      </c>
      <c r="E27" s="54" t="s">
        <v>202</v>
      </c>
      <c r="F27" s="54" t="s">
        <v>202</v>
      </c>
      <c r="R27" s="96" t="s">
        <v>3158</v>
      </c>
      <c r="S27" t="str">
        <f t="shared" si="4"/>
        <v>dummyOutRecipe(recipeRegistry, "harvestcraft:cherryjellysandwichitem");</v>
      </c>
      <c r="T27" t="s">
        <v>3352</v>
      </c>
      <c r="U27" s="96" t="s">
        <v>3332</v>
      </c>
      <c r="V27" t="str">
        <f t="shared" si="0"/>
        <v>dummyOutRecipe(recipeRegistry, "harvestcraft:oystersauceitem_itemSalt");</v>
      </c>
      <c r="W27" t="s">
        <v>3352</v>
      </c>
      <c r="X27" s="96" t="s">
        <v>3149</v>
      </c>
      <c r="Y27" t="str">
        <f t="shared" si="1"/>
        <v>dummyOutRecipe(recipeRegistry, "harvestcraft:blueberryjellysandwichitem");</v>
      </c>
    </row>
    <row r="28" spans="2:25" x14ac:dyDescent="0.3">
      <c r="B28" t="s">
        <v>526</v>
      </c>
      <c r="C28" t="s">
        <v>3111</v>
      </c>
      <c r="D28" t="s">
        <v>3060</v>
      </c>
      <c r="E28" s="54" t="s">
        <v>202</v>
      </c>
      <c r="F28" s="54" t="s">
        <v>202</v>
      </c>
      <c r="R28" s="96" t="s">
        <v>3159</v>
      </c>
      <c r="S28" t="str">
        <f t="shared" si="4"/>
        <v>dummyOutRecipe(recipeRegistry, "harvestcraft:chickenandwafflesitem");</v>
      </c>
      <c r="T28" t="s">
        <v>3352</v>
      </c>
      <c r="U28" s="96" t="s">
        <v>3333</v>
      </c>
      <c r="V28" t="str">
        <f t="shared" si="0"/>
        <v>dummyOutRecipe(recipeRegistry, "harvestcraft:saltitem");</v>
      </c>
      <c r="W28" t="s">
        <v>3352</v>
      </c>
      <c r="X28" s="96" t="s">
        <v>3150</v>
      </c>
      <c r="Y28" t="str">
        <f t="shared" si="1"/>
        <v>dummyOutRecipe(recipeRegistry, "harvestcraft:bolognaitem_x3_dustSalt");</v>
      </c>
    </row>
    <row r="29" spans="2:25" x14ac:dyDescent="0.3">
      <c r="B29" t="s">
        <v>3113</v>
      </c>
      <c r="C29" t="s">
        <v>3088</v>
      </c>
      <c r="D29" t="s">
        <v>3059</v>
      </c>
      <c r="E29" s="54" t="s">
        <v>202</v>
      </c>
      <c r="F29" s="54" t="s">
        <v>202</v>
      </c>
      <c r="R29" s="96" t="s">
        <v>3160</v>
      </c>
      <c r="S29" t="str">
        <f t="shared" si="4"/>
        <v>dummyOutRecipe(recipeRegistry, "harvestcraft:chickenbiscuititem");</v>
      </c>
      <c r="T29" t="s">
        <v>3352</v>
      </c>
      <c r="U29" s="96" t="s">
        <v>3334</v>
      </c>
      <c r="V29" t="str">
        <f t="shared" si="0"/>
        <v>dummyOutRecipe(recipeRegistry, "harvestcraft:sauerbratenitem");</v>
      </c>
      <c r="W29" t="s">
        <v>3352</v>
      </c>
      <c r="X29" s="96" t="s">
        <v>3151</v>
      </c>
      <c r="Y29" t="str">
        <f t="shared" si="1"/>
        <v>dummyOutRecipe(recipeRegistry, "harvestcraft:bolognaitem_x3_foodSalt");</v>
      </c>
    </row>
    <row r="30" spans="2:25" x14ac:dyDescent="0.3">
      <c r="B30" t="s">
        <v>662</v>
      </c>
      <c r="C30" t="s">
        <v>3115</v>
      </c>
      <c r="D30" t="s">
        <v>3061</v>
      </c>
      <c r="E30" s="54" t="s">
        <v>202</v>
      </c>
      <c r="F30" s="54" t="s">
        <v>202</v>
      </c>
      <c r="R30" s="96" t="s">
        <v>3161</v>
      </c>
      <c r="S30" t="str">
        <f t="shared" si="4"/>
        <v>dummyOutRecipe(recipeRegistry, "harvestcraft:chickendinneritem");</v>
      </c>
      <c r="T30" t="s">
        <v>3352</v>
      </c>
      <c r="U30" s="96" t="s">
        <v>3335</v>
      </c>
      <c r="V30" t="str">
        <f t="shared" si="0"/>
        <v>dummyOutRecipe(recipeRegistry, "harvestcraft:softpretzelitem_dustSalt");</v>
      </c>
      <c r="W30" t="s">
        <v>3352</v>
      </c>
      <c r="X30" s="96" t="s">
        <v>3152</v>
      </c>
      <c r="Y30" t="str">
        <f t="shared" si="1"/>
        <v>dummyOutRecipe(recipeRegistry, "harvestcraft:bolognaitem_x3_itemSalt");</v>
      </c>
    </row>
    <row r="31" spans="2:25" x14ac:dyDescent="0.3">
      <c r="B31" t="s">
        <v>827</v>
      </c>
      <c r="C31" t="s">
        <v>491</v>
      </c>
      <c r="D31" t="s">
        <v>3073</v>
      </c>
      <c r="E31" s="54" t="s">
        <v>199</v>
      </c>
      <c r="F31" s="54" t="s">
        <v>199</v>
      </c>
      <c r="R31" s="96" t="s">
        <v>3162</v>
      </c>
      <c r="S31" t="str">
        <f t="shared" si="4"/>
        <v>dummyOutRecipe(recipeRegistry, "harvestcraft:chilidogitem");</v>
      </c>
      <c r="T31" t="s">
        <v>3352</v>
      </c>
      <c r="U31" s="96" t="s">
        <v>3336</v>
      </c>
      <c r="V31" t="str">
        <f t="shared" si="0"/>
        <v>dummyOutRecipe(recipeRegistry, "harvestcraft:softpretzelitem_foodSalt");</v>
      </c>
      <c r="W31" t="s">
        <v>3352</v>
      </c>
      <c r="X31" s="96" t="s">
        <v>3153</v>
      </c>
      <c r="Y31" t="str">
        <f t="shared" si="1"/>
        <v>dummyOutRecipe(recipeRegistry, "harvestcraft:bolognasandwichitem");</v>
      </c>
    </row>
    <row r="32" spans="2:25" x14ac:dyDescent="0.3">
      <c r="B32" t="s">
        <v>3122</v>
      </c>
      <c r="C32" t="s">
        <v>3088</v>
      </c>
      <c r="D32" t="s">
        <v>3060</v>
      </c>
      <c r="E32" s="54" t="s">
        <v>199</v>
      </c>
      <c r="F32" s="54" t="s">
        <v>202</v>
      </c>
      <c r="R32" s="96" t="s">
        <v>3163</v>
      </c>
      <c r="S32" t="str">
        <f t="shared" si="4"/>
        <v>dummyOutRecipe(recipeRegistry, "harvestcraft:chipsanddipitem");</v>
      </c>
      <c r="T32" t="s">
        <v>3352</v>
      </c>
      <c r="U32" s="96" t="s">
        <v>3337</v>
      </c>
      <c r="V32" t="str">
        <f t="shared" si="0"/>
        <v>dummyOutRecipe(recipeRegistry, "harvestcraft:softpretzelitem_itemSalt");</v>
      </c>
      <c r="W32" t="s">
        <v>3352</v>
      </c>
      <c r="X32" s="96" t="s">
        <v>3154</v>
      </c>
      <c r="Y32" t="str">
        <f t="shared" si="1"/>
        <v>dummyOutRecipe(recipeRegistry, "harvestcraft:bratwurstitem");</v>
      </c>
    </row>
    <row r="33" spans="2:25" x14ac:dyDescent="0.3">
      <c r="B33" t="s">
        <v>3123</v>
      </c>
      <c r="C33" t="s">
        <v>3129</v>
      </c>
      <c r="D33" t="s">
        <v>3060</v>
      </c>
      <c r="E33" s="54" t="s">
        <v>199</v>
      </c>
      <c r="F33" s="54" t="s">
        <v>202</v>
      </c>
      <c r="R33" s="96" t="s">
        <v>3164</v>
      </c>
      <c r="S33" t="str">
        <f t="shared" si="4"/>
        <v>dummyOutRecipe(recipeRegistry, "harvestcraft:chorizoitem_dustSalt");</v>
      </c>
      <c r="T33" t="s">
        <v>3352</v>
      </c>
      <c r="U33" s="96" t="s">
        <v>3338</v>
      </c>
      <c r="V33" t="str">
        <f t="shared" si="0"/>
        <v>dummyOutRecipe(recipeRegistry, "harvestcraft:soysauceitem_dustSalt");</v>
      </c>
      <c r="W33" t="s">
        <v>3352</v>
      </c>
      <c r="X33" s="96" t="s">
        <v>3155</v>
      </c>
      <c r="Y33" t="str">
        <f t="shared" si="1"/>
        <v>dummyOutRecipe(recipeRegistry, "harvestcraft:breakfastburritoitem");</v>
      </c>
    </row>
    <row r="34" spans="2:25" x14ac:dyDescent="0.3">
      <c r="B34" t="s">
        <v>951</v>
      </c>
      <c r="C34" t="s">
        <v>3088</v>
      </c>
      <c r="D34" t="s">
        <v>3060</v>
      </c>
      <c r="E34" s="54" t="s">
        <v>199</v>
      </c>
      <c r="F34" s="54" t="s">
        <v>202</v>
      </c>
      <c r="R34" s="96" t="s">
        <v>3165</v>
      </c>
      <c r="S34" t="str">
        <f t="shared" si="4"/>
        <v>dummyOutRecipe(recipeRegistry, "harvestcraft:chorizoitem_foodSalt");</v>
      </c>
      <c r="T34" t="s">
        <v>3352</v>
      </c>
      <c r="U34" s="96" t="s">
        <v>3339</v>
      </c>
      <c r="V34" t="str">
        <f t="shared" si="0"/>
        <v>dummyOutRecipe(recipeRegistry, "harvestcraft:soysauceitem_foodSalt");</v>
      </c>
      <c r="W34" t="s">
        <v>3352</v>
      </c>
      <c r="X34" s="96" t="s">
        <v>3308</v>
      </c>
      <c r="Y34" t="str">
        <f t="shared" si="1"/>
        <v>dummyOutRecipe(recipeRegistry, "harvestcraft:briochebunitem_x3");</v>
      </c>
    </row>
    <row r="35" spans="2:25" x14ac:dyDescent="0.3">
      <c r="B35" t="s">
        <v>992</v>
      </c>
      <c r="C35" t="s">
        <v>3088</v>
      </c>
      <c r="D35" t="s">
        <v>3060</v>
      </c>
      <c r="E35" s="54" t="s">
        <v>199</v>
      </c>
      <c r="F35" s="54" t="s">
        <v>202</v>
      </c>
      <c r="R35" s="96" t="s">
        <v>3166</v>
      </c>
      <c r="S35" t="str">
        <f t="shared" si="4"/>
        <v>dummyOutRecipe(recipeRegistry, "harvestcraft:chorizoitem_itemSalt");</v>
      </c>
      <c r="T35" t="s">
        <v>3352</v>
      </c>
      <c r="U35" s="96" t="s">
        <v>3340</v>
      </c>
      <c r="V35" t="str">
        <f t="shared" si="0"/>
        <v>dummyOutRecipe(recipeRegistry, "harvestcraft:soysauceitem_itemSalt");</v>
      </c>
      <c r="W35" t="s">
        <v>3352</v>
      </c>
      <c r="X35" s="96" t="s">
        <v>3309</v>
      </c>
      <c r="Y35" t="str">
        <f t="shared" si="1"/>
        <v>dummyOutRecipe(recipeRegistry, "harvestcraft:bubbleteaitem");</v>
      </c>
    </row>
    <row r="36" spans="2:25" x14ac:dyDescent="0.3">
      <c r="B36" t="s">
        <v>1023</v>
      </c>
      <c r="C36" t="s">
        <v>3088</v>
      </c>
      <c r="D36" t="s">
        <v>3060</v>
      </c>
      <c r="E36" s="54" t="s">
        <v>199</v>
      </c>
      <c r="F36" s="54" t="s">
        <v>202</v>
      </c>
      <c r="R36" s="96" t="s">
        <v>3167</v>
      </c>
      <c r="S36" t="str">
        <f t="shared" si="4"/>
        <v>dummyOutRecipe(recipeRegistry, "harvestcraft:citrussaladitem");</v>
      </c>
      <c r="T36" t="s">
        <v>3352</v>
      </c>
      <c r="U36" s="96" t="s">
        <v>3341</v>
      </c>
      <c r="V36" t="str">
        <f t="shared" si="0"/>
        <v>dummyOutRecipe(recipeRegistry, "harvestcraft:steamedpeasitem_dustSalt");</v>
      </c>
      <c r="W36" t="s">
        <v>3352</v>
      </c>
      <c r="X36" s="96" t="s">
        <v>3156</v>
      </c>
      <c r="Y36" t="str">
        <f t="shared" si="1"/>
        <v>dummyOutRecipe(recipeRegistry, "harvestcraft:californiarollitem");</v>
      </c>
    </row>
    <row r="37" spans="2:25" x14ac:dyDescent="0.3">
      <c r="B37" t="s">
        <v>3132</v>
      </c>
      <c r="D37" t="s">
        <v>3061</v>
      </c>
      <c r="E37" s="54" t="s">
        <v>199</v>
      </c>
      <c r="F37" s="54" t="s">
        <v>199</v>
      </c>
      <c r="R37" s="96" t="s">
        <v>3168</v>
      </c>
      <c r="S37" t="str">
        <f t="shared" si="4"/>
        <v>dummyOutRecipe(recipeRegistry, "harvestcraft:coleslawburgeritem");</v>
      </c>
      <c r="T37" t="s">
        <v>3352</v>
      </c>
      <c r="U37" s="96" t="s">
        <v>3342</v>
      </c>
      <c r="V37" t="str">
        <f t="shared" si="0"/>
        <v>dummyOutRecipe(recipeRegistry, "harvestcraft:steamedpeasitem_foodSalt");</v>
      </c>
      <c r="W37" t="s">
        <v>3352</v>
      </c>
      <c r="X37" s="96"/>
    </row>
    <row r="38" spans="2:25" x14ac:dyDescent="0.3">
      <c r="B38" t="s">
        <v>3303</v>
      </c>
      <c r="C38" t="s">
        <v>3304</v>
      </c>
      <c r="D38" t="s">
        <v>3060</v>
      </c>
      <c r="E38" s="54" t="s">
        <v>199</v>
      </c>
      <c r="F38" s="54" t="s">
        <v>202</v>
      </c>
      <c r="R38" s="96" t="s">
        <v>3169</v>
      </c>
      <c r="S38" t="str">
        <f t="shared" si="4"/>
        <v>dummyOutRecipe(recipeRegistry, "harvestcraft:cookiesandmilkitem");</v>
      </c>
      <c r="T38" t="s">
        <v>3352</v>
      </c>
      <c r="U38" s="96" t="s">
        <v>3343</v>
      </c>
      <c r="V38" t="str">
        <f t="shared" si="0"/>
        <v>dummyOutRecipe(recipeRegistry, "harvestcraft:steamedpeasitem_itemSalt");</v>
      </c>
      <c r="W38" t="s">
        <v>3352</v>
      </c>
      <c r="X38" s="96"/>
    </row>
    <row r="39" spans="2:25" x14ac:dyDescent="0.3">
      <c r="B39" t="s">
        <v>1150</v>
      </c>
      <c r="D39" t="s">
        <v>3073</v>
      </c>
      <c r="E39" s="54" t="s">
        <v>199</v>
      </c>
      <c r="F39" s="54" t="s">
        <v>202</v>
      </c>
      <c r="R39" s="96" t="s">
        <v>3170</v>
      </c>
      <c r="S39" t="str">
        <f t="shared" si="4"/>
        <v>dummyOutRecipe(recipeRegistry, "harvestcraft:crabkimbapitem");</v>
      </c>
      <c r="T39" t="s">
        <v>3352</v>
      </c>
      <c r="U39" s="96" t="s">
        <v>3344</v>
      </c>
      <c r="V39" t="str">
        <f t="shared" si="0"/>
        <v>dummyOutRecipe(recipeRegistry, "harvestcraft:steamedspinachitem");</v>
      </c>
      <c r="W39" t="s">
        <v>3352</v>
      </c>
      <c r="X39" s="96"/>
    </row>
    <row r="40" spans="2:25" x14ac:dyDescent="0.3">
      <c r="B40" t="s">
        <v>814</v>
      </c>
      <c r="D40" t="s">
        <v>3073</v>
      </c>
      <c r="E40" s="54" t="s">
        <v>199</v>
      </c>
      <c r="F40" s="54" t="s">
        <v>202</v>
      </c>
      <c r="R40" s="96" t="s">
        <v>3171</v>
      </c>
      <c r="S40" t="str">
        <f t="shared" si="4"/>
        <v>dummyOutRecipe(recipeRegistry, "harvestcraft:crackersandcheeseitem");</v>
      </c>
      <c r="T40" t="s">
        <v>3352</v>
      </c>
      <c r="U40" s="96" t="s">
        <v>3345</v>
      </c>
      <c r="V40" t="str">
        <f t="shared" si="0"/>
        <v>dummyOutRecipe(recipeRegistry, "harvestcraft:taffyitem_dustSalt");</v>
      </c>
      <c r="W40" t="s">
        <v>3352</v>
      </c>
      <c r="X40" s="96" t="s">
        <v>3157</v>
      </c>
      <c r="Y40" t="str">
        <f t="shared" si="1"/>
        <v>dummyOutRecipe(recipeRegistry, "harvestcraft:cheesesteakitem");</v>
      </c>
    </row>
    <row r="41" spans="2:25" x14ac:dyDescent="0.3">
      <c r="B41" t="s">
        <v>3305</v>
      </c>
      <c r="D41" t="s">
        <v>200</v>
      </c>
      <c r="E41" s="54" t="s">
        <v>199</v>
      </c>
      <c r="F41" s="54" t="s">
        <v>202</v>
      </c>
      <c r="R41" s="96" t="s">
        <v>3172</v>
      </c>
      <c r="S41" t="str">
        <f t="shared" si="4"/>
        <v>dummyOutRecipe(recipeRegistry, "harvestcraft:cranberryjellysandwichitem");</v>
      </c>
      <c r="T41" t="s">
        <v>3352</v>
      </c>
      <c r="U41" s="96" t="s">
        <v>3346</v>
      </c>
      <c r="V41" t="str">
        <f t="shared" si="0"/>
        <v>dummyOutRecipe(recipeRegistry, "harvestcraft:taffyitem_foodSalt");</v>
      </c>
      <c r="W41" t="s">
        <v>3352</v>
      </c>
      <c r="X41" s="96" t="s">
        <v>3367</v>
      </c>
      <c r="Y41" t="str">
        <f t="shared" si="1"/>
        <v>dummyOutRecipe(recipeRegistry, "harvestcraft:cheesyshrimpquinoaitem");</v>
      </c>
    </row>
    <row r="42" spans="2:25" x14ac:dyDescent="0.3">
      <c r="B42" t="s">
        <v>3306</v>
      </c>
      <c r="D42" t="s">
        <v>200</v>
      </c>
      <c r="E42" s="54" t="s">
        <v>202</v>
      </c>
      <c r="F42" s="54" t="s">
        <v>202</v>
      </c>
      <c r="R42" s="96" t="s">
        <v>3173</v>
      </c>
      <c r="S42" t="str">
        <f t="shared" si="4"/>
        <v>dummyOutRecipe(recipeRegistry, "harvestcraft:cucumbersaladitem");</v>
      </c>
      <c r="T42" t="s">
        <v>3352</v>
      </c>
      <c r="U42" s="96" t="s">
        <v>3347</v>
      </c>
      <c r="V42" t="str">
        <f t="shared" si="0"/>
        <v>dummyOutRecipe(recipeRegistry, "harvestcraft:taffyitem_itemSalt");</v>
      </c>
      <c r="W42" t="s">
        <v>3352</v>
      </c>
      <c r="X42" s="96" t="s">
        <v>3158</v>
      </c>
      <c r="Y42" t="str">
        <f t="shared" si="1"/>
        <v>dummyOutRecipe(recipeRegistry, "harvestcraft:cherryjellysandwichitem");</v>
      </c>
    </row>
    <row r="43" spans="2:25" x14ac:dyDescent="0.3">
      <c r="B43" t="s">
        <v>3307</v>
      </c>
      <c r="D43" t="s">
        <v>3060</v>
      </c>
      <c r="E43" s="54" t="s">
        <v>199</v>
      </c>
      <c r="F43" s="54" t="s">
        <v>202</v>
      </c>
      <c r="R43" s="96" t="s">
        <v>3174</v>
      </c>
      <c r="S43" t="str">
        <f t="shared" si="4"/>
        <v>dummyOutRecipe(recipeRegistry, "harvestcraft:cucumbersandwichitem");</v>
      </c>
      <c r="T43" t="s">
        <v>3352</v>
      </c>
      <c r="U43" s="96" t="s">
        <v>3348</v>
      </c>
      <c r="V43" t="str">
        <f t="shared" si="0"/>
        <v>dummyOutRecipe(recipeRegistry, "harvestcraft:tortillaitem");</v>
      </c>
      <c r="W43" t="s">
        <v>3352</v>
      </c>
      <c r="X43" s="96" t="s">
        <v>3159</v>
      </c>
      <c r="Y43" t="str">
        <f t="shared" si="1"/>
        <v>dummyOutRecipe(recipeRegistry, "harvestcraft:chickenandwafflesitem");</v>
      </c>
    </row>
    <row r="44" spans="2:25" x14ac:dyDescent="0.3">
      <c r="B44" t="s">
        <v>3353</v>
      </c>
      <c r="D44" t="s">
        <v>200</v>
      </c>
      <c r="E44" s="54" t="s">
        <v>199</v>
      </c>
      <c r="F44" s="54" t="s">
        <v>199</v>
      </c>
      <c r="R44" s="96" t="s">
        <v>3175</v>
      </c>
      <c r="S44" t="str">
        <f t="shared" si="4"/>
        <v>dummyOutRecipe(recipeRegistry, "harvestcraft:dangoitem");</v>
      </c>
      <c r="T44" t="s">
        <v>3352</v>
      </c>
      <c r="U44" s="96" t="s">
        <v>3349</v>
      </c>
      <c r="V44" t="str">
        <f t="shared" si="0"/>
        <v>dummyOutRecipe(recipeRegistry, "harvestcraft:turkishdelightitem");</v>
      </c>
      <c r="W44" t="s">
        <v>3352</v>
      </c>
      <c r="X44" s="96" t="s">
        <v>3160</v>
      </c>
      <c r="Y44" t="str">
        <f t="shared" si="1"/>
        <v>dummyOutRecipe(recipeRegistry, "harvestcraft:chickenbiscuititem");</v>
      </c>
    </row>
    <row r="45" spans="2:25" x14ac:dyDescent="0.3">
      <c r="B45" t="s">
        <v>3354</v>
      </c>
      <c r="D45" t="s">
        <v>200</v>
      </c>
      <c r="E45" s="54" t="s">
        <v>199</v>
      </c>
      <c r="F45" s="54" t="s">
        <v>202</v>
      </c>
      <c r="R45" s="96" t="s">
        <v>3176</v>
      </c>
      <c r="S45" t="str">
        <f t="shared" si="4"/>
        <v>dummyOutRecipe(recipeRegistry, "harvestcraft:deluxechickencurryitem");</v>
      </c>
      <c r="T45" t="s">
        <v>3352</v>
      </c>
      <c r="U45" s="96" t="s">
        <v>3350</v>
      </c>
      <c r="V45" t="str">
        <f t="shared" si="0"/>
        <v>dummyOutRecipe(recipeRegistry, "harvestcraft:vegemiteitem");</v>
      </c>
      <c r="W45" t="s">
        <v>3352</v>
      </c>
      <c r="X45" s="96" t="s">
        <v>3161</v>
      </c>
      <c r="Y45" t="str">
        <f t="shared" si="1"/>
        <v>dummyOutRecipe(recipeRegistry, "harvestcraft:chickendinneritem");</v>
      </c>
    </row>
    <row r="46" spans="2:25" x14ac:dyDescent="0.3">
      <c r="B46" t="s">
        <v>3356</v>
      </c>
      <c r="D46" t="s">
        <v>3060</v>
      </c>
      <c r="E46" s="54" t="s">
        <v>202</v>
      </c>
      <c r="F46" s="54" t="s">
        <v>202</v>
      </c>
      <c r="R46" s="96" t="s">
        <v>3177</v>
      </c>
      <c r="S46" t="str">
        <f t="shared" si="4"/>
        <v>dummyOutRecipe(recipeRegistry, "harvestcraft:ediblerootitem");</v>
      </c>
      <c r="T46" t="s">
        <v>3352</v>
      </c>
      <c r="X46" s="96" t="s">
        <v>3162</v>
      </c>
      <c r="Y46" t="str">
        <f t="shared" si="1"/>
        <v>dummyOutRecipe(recipeRegistry, "harvestcraft:chilidogitem");</v>
      </c>
    </row>
    <row r="47" spans="2:25" x14ac:dyDescent="0.3">
      <c r="B47" t="s">
        <v>3423</v>
      </c>
      <c r="D47" t="s">
        <v>3073</v>
      </c>
      <c r="E47" s="54" t="s">
        <v>202</v>
      </c>
      <c r="F47" s="54" t="s">
        <v>202</v>
      </c>
      <c r="R47" s="96" t="s">
        <v>3178</v>
      </c>
      <c r="S47" t="str">
        <f t="shared" si="4"/>
        <v>dummyOutRecipe(recipeRegistry, "harvestcraft:eggsaladitem");</v>
      </c>
      <c r="T47" t="s">
        <v>3352</v>
      </c>
      <c r="X47" s="96" t="s">
        <v>3163</v>
      </c>
      <c r="Y47" t="str">
        <f t="shared" si="1"/>
        <v>dummyOutRecipe(recipeRegistry, "harvestcraft:chipsanddipitem");</v>
      </c>
    </row>
    <row r="48" spans="2:25" x14ac:dyDescent="0.3">
      <c r="B48" t="s">
        <v>283</v>
      </c>
      <c r="D48" t="s">
        <v>3073</v>
      </c>
      <c r="E48" s="54" t="s">
        <v>202</v>
      </c>
      <c r="F48" s="54" t="s">
        <v>202</v>
      </c>
      <c r="R48" s="96" t="s">
        <v>3179</v>
      </c>
      <c r="S48" t="str">
        <f t="shared" si="4"/>
        <v>dummyOutRecipe(recipeRegistry, "harvestcraft:eggsbenedictitem");</v>
      </c>
      <c r="T48" t="s">
        <v>3352</v>
      </c>
      <c r="X48" s="96" t="s">
        <v>3368</v>
      </c>
      <c r="Y48" t="str">
        <f t="shared" si="1"/>
        <v>dummyOutRecipe(recipeRegistry, "harvestcraft:chocolatebaritem_x4");</v>
      </c>
    </row>
    <row r="49" spans="2:25" x14ac:dyDescent="0.3">
      <c r="B49" t="s">
        <v>3473</v>
      </c>
      <c r="D49" t="s">
        <v>3073</v>
      </c>
      <c r="E49" s="54" t="s">
        <v>202</v>
      </c>
      <c r="F49" s="54" t="s">
        <v>199</v>
      </c>
      <c r="R49" s="96" t="s">
        <v>3180</v>
      </c>
      <c r="S49" t="str">
        <f t="shared" si="4"/>
        <v>dummyOutRecipe(recipeRegistry, "harvestcraft:epicbltitem");</v>
      </c>
      <c r="T49" t="s">
        <v>3352</v>
      </c>
      <c r="X49" s="96" t="s">
        <v>3369</v>
      </c>
      <c r="Y49" t="str">
        <f t="shared" si="1"/>
        <v>dummyOutRecipe(recipeRegistry, "harvestcraft:chocolatemilkitem");</v>
      </c>
    </row>
    <row r="50" spans="2:25" x14ac:dyDescent="0.3">
      <c r="R50" s="96" t="s">
        <v>3181</v>
      </c>
      <c r="S50" t="str">
        <f t="shared" si="4"/>
        <v>dummyOutRecipe(recipeRegistry, "harvestcraft:etonmessitem");</v>
      </c>
      <c r="T50" t="s">
        <v>3352</v>
      </c>
      <c r="X50" s="96" t="s">
        <v>3370</v>
      </c>
      <c r="Y50" t="str">
        <f t="shared" si="1"/>
        <v>dummyOutRecipe(recipeRegistry, "harvestcraft:chocolatemilkshakeitem");</v>
      </c>
    </row>
    <row r="51" spans="2:25" x14ac:dyDescent="0.3">
      <c r="R51" s="96" t="s">
        <v>3182</v>
      </c>
      <c r="S51" t="str">
        <f t="shared" si="4"/>
        <v>dummyOutRecipe(recipeRegistry, "harvestcraft:figjellysandwichitem");</v>
      </c>
      <c r="T51" t="s">
        <v>3352</v>
      </c>
      <c r="X51" s="96" t="s">
        <v>3371</v>
      </c>
      <c r="Y51" t="str">
        <f t="shared" si="1"/>
        <v>dummyOutRecipe(recipeRegistry, "harvestcraft:chocovoxelsitem");</v>
      </c>
    </row>
    <row r="52" spans="2:25" x14ac:dyDescent="0.3">
      <c r="R52" s="96" t="s">
        <v>3183</v>
      </c>
      <c r="S52" t="str">
        <f t="shared" si="4"/>
        <v>dummyOutRecipe(recipeRegistry, "harvestcraft:fishlettucewrapitem");</v>
      </c>
      <c r="T52" t="s">
        <v>3352</v>
      </c>
      <c r="X52" s="96" t="s">
        <v>3164</v>
      </c>
      <c r="Y52" t="str">
        <f t="shared" si="1"/>
        <v>dummyOutRecipe(recipeRegistry, "harvestcraft:chorizoitem_dustSalt");</v>
      </c>
    </row>
    <row r="53" spans="2:25" x14ac:dyDescent="0.3">
      <c r="R53" s="96" t="s">
        <v>3184</v>
      </c>
      <c r="S53" t="str">
        <f t="shared" si="4"/>
        <v>dummyOutRecipe(recipeRegistry, "harvestcraft:fishtacoitem");</v>
      </c>
      <c r="T53" t="s">
        <v>3352</v>
      </c>
      <c r="X53" s="96" t="s">
        <v>3165</v>
      </c>
      <c r="Y53" t="str">
        <f t="shared" si="1"/>
        <v>dummyOutRecipe(recipeRegistry, "harvestcraft:chorizoitem_foodSalt");</v>
      </c>
    </row>
    <row r="54" spans="2:25" x14ac:dyDescent="0.3">
      <c r="R54" s="96" t="s">
        <v>3185</v>
      </c>
      <c r="S54" t="str">
        <f t="shared" si="4"/>
        <v>dummyOutRecipe(recipeRegistry, "harvestcraft:footlongitem_listAllbeefcooked");</v>
      </c>
      <c r="T54" t="s">
        <v>3352</v>
      </c>
      <c r="X54" s="96" t="s">
        <v>3166</v>
      </c>
      <c r="Y54" t="str">
        <f t="shared" si="1"/>
        <v>dummyOutRecipe(recipeRegistry, "harvestcraft:chorizoitem_itemSalt");</v>
      </c>
    </row>
    <row r="55" spans="2:25" x14ac:dyDescent="0.3">
      <c r="R55" s="96" t="s">
        <v>3186</v>
      </c>
      <c r="S55" t="str">
        <f t="shared" si="4"/>
        <v>dummyOutRecipe(recipeRegistry, "harvestcraft:footlongitem_listAllchickencooked");</v>
      </c>
      <c r="T55" t="s">
        <v>3352</v>
      </c>
      <c r="X55" s="96" t="s">
        <v>3167</v>
      </c>
      <c r="Y55" t="str">
        <f t="shared" si="1"/>
        <v>dummyOutRecipe(recipeRegistry, "harvestcraft:citrussaladitem");</v>
      </c>
    </row>
    <row r="56" spans="2:25" x14ac:dyDescent="0.3">
      <c r="R56" s="96" t="s">
        <v>3187</v>
      </c>
      <c r="S56" t="str">
        <f t="shared" si="4"/>
        <v>dummyOutRecipe(recipeRegistry, "harvestcraft:footlongitem_listAllporkcooked");</v>
      </c>
      <c r="T56" t="s">
        <v>3352</v>
      </c>
      <c r="X56" s="96" t="s">
        <v>3372</v>
      </c>
      <c r="Y56" t="str">
        <f t="shared" si="1"/>
        <v>dummyOutRecipe(recipeRegistry, "harvestcraft:coffeeconlecheitem");</v>
      </c>
    </row>
    <row r="57" spans="2:25" x14ac:dyDescent="0.3">
      <c r="R57" s="96" t="s">
        <v>3188</v>
      </c>
      <c r="S57" t="str">
        <f t="shared" si="4"/>
        <v>dummyOutRecipe(recipeRegistry, "harvestcraft:friedbolognasandwichitem");</v>
      </c>
      <c r="T57" t="s">
        <v>3352</v>
      </c>
      <c r="X57" s="96" t="s">
        <v>3168</v>
      </c>
      <c r="Y57" t="str">
        <f t="shared" si="1"/>
        <v>dummyOutRecipe(recipeRegistry, "harvestcraft:coleslawburgeritem");</v>
      </c>
    </row>
    <row r="58" spans="2:25" x14ac:dyDescent="0.3">
      <c r="R58" s="96" t="s">
        <v>3189</v>
      </c>
      <c r="S58" t="str">
        <f t="shared" si="4"/>
        <v>dummyOutRecipe(recipeRegistry, "harvestcraft:friedfeastitem");</v>
      </c>
      <c r="T58" t="s">
        <v>3352</v>
      </c>
      <c r="X58" s="96" t="s">
        <v>3169</v>
      </c>
      <c r="Y58" t="str">
        <f t="shared" si="1"/>
        <v>dummyOutRecipe(recipeRegistry, "harvestcraft:cookiesandmilkitem");</v>
      </c>
    </row>
    <row r="59" spans="2:25" x14ac:dyDescent="0.3">
      <c r="R59" s="96" t="s">
        <v>3190</v>
      </c>
      <c r="S59" t="str">
        <f t="shared" si="4"/>
        <v>dummyOutRecipe(recipeRegistry, "harvestcraft:fruitcreamfestivalbreaditem");</v>
      </c>
      <c r="T59" t="s">
        <v>3352</v>
      </c>
      <c r="X59" s="96" t="s">
        <v>3373</v>
      </c>
      <c r="Y59" t="str">
        <f t="shared" si="1"/>
        <v>dummyOutRecipe(recipeRegistry, "harvestcraft:cornbreaditem");</v>
      </c>
    </row>
    <row r="60" spans="2:25" x14ac:dyDescent="0.3">
      <c r="R60" s="96" t="s">
        <v>3191</v>
      </c>
      <c r="S60" t="str">
        <f t="shared" si="4"/>
        <v>dummyOutRecipe(recipeRegistry, "harvestcraft:fruitsaladitem");</v>
      </c>
      <c r="T60" t="s">
        <v>3352</v>
      </c>
      <c r="X60" s="96" t="s">
        <v>3374</v>
      </c>
      <c r="Y60" t="str">
        <f t="shared" si="1"/>
        <v>dummyOutRecipe(recipeRegistry, "harvestcraft:cornedbeefbreakfastitem");</v>
      </c>
    </row>
    <row r="61" spans="2:25" x14ac:dyDescent="0.3">
      <c r="R61" s="96" t="s">
        <v>3192</v>
      </c>
      <c r="S61" t="str">
        <f t="shared" si="4"/>
        <v>dummyOutRecipe(recipeRegistry, "harvestcraft:futomakiitem");</v>
      </c>
      <c r="T61" t="s">
        <v>3352</v>
      </c>
      <c r="X61" s="96" t="s">
        <v>3375</v>
      </c>
      <c r="Y61" t="str">
        <f t="shared" si="1"/>
        <v>dummyOutRecipe(recipeRegistry, "harvestcraft:cornflakesitem");</v>
      </c>
    </row>
    <row r="62" spans="2:25" x14ac:dyDescent="0.3">
      <c r="R62" s="96" t="s">
        <v>3193</v>
      </c>
      <c r="S62" t="str">
        <f t="shared" si="4"/>
        <v>dummyOutRecipe(recipeRegistry, "harvestcraft:gooseberryjellysandwichitem");</v>
      </c>
      <c r="T62" t="s">
        <v>3352</v>
      </c>
      <c r="X62" s="96" t="s">
        <v>3310</v>
      </c>
      <c r="Y62" t="str">
        <f t="shared" si="1"/>
        <v>dummyOutRecipe(recipeRegistry, "harvestcraft:cottoncandyitem");</v>
      </c>
    </row>
    <row r="63" spans="2:25" x14ac:dyDescent="0.3">
      <c r="R63" s="96" t="s">
        <v>3194</v>
      </c>
      <c r="S63" t="str">
        <f t="shared" si="4"/>
        <v>dummyOutRecipe(recipeRegistry, "harvestcraft:grapefruitjellysandwichitem");</v>
      </c>
      <c r="T63" t="s">
        <v>3352</v>
      </c>
      <c r="X63" s="96" t="s">
        <v>3170</v>
      </c>
      <c r="Y63" t="str">
        <f t="shared" si="1"/>
        <v>dummyOutRecipe(recipeRegistry, "harvestcraft:crabkimbapitem");</v>
      </c>
    </row>
    <row r="64" spans="2:25" x14ac:dyDescent="0.3">
      <c r="R64" s="96" t="s">
        <v>3195</v>
      </c>
      <c r="S64" t="str">
        <f t="shared" si="4"/>
        <v>dummyOutRecipe(recipeRegistry, "harvestcraft:gravlaxitem_dustSalt");</v>
      </c>
      <c r="T64" t="s">
        <v>3352</v>
      </c>
      <c r="X64" s="96" t="s">
        <v>3311</v>
      </c>
      <c r="Y64" t="str">
        <f t="shared" si="1"/>
        <v>dummyOutRecipe(recipeRegistry, "harvestcraft:crackeritem");</v>
      </c>
    </row>
    <row r="65" spans="18:25" x14ac:dyDescent="0.3">
      <c r="R65" s="96" t="s">
        <v>3196</v>
      </c>
      <c r="S65" t="str">
        <f t="shared" si="4"/>
        <v>dummyOutRecipe(recipeRegistry, "harvestcraft:gravlaxitem_foodSalt");</v>
      </c>
      <c r="T65" t="s">
        <v>3352</v>
      </c>
      <c r="X65" s="96" t="s">
        <v>3171</v>
      </c>
      <c r="Y65" t="str">
        <f t="shared" si="1"/>
        <v>dummyOutRecipe(recipeRegistry, "harvestcraft:crackersandcheeseitem");</v>
      </c>
    </row>
    <row r="66" spans="18:25" x14ac:dyDescent="0.3">
      <c r="R66" s="96" t="s">
        <v>3197</v>
      </c>
      <c r="S66" t="str">
        <f t="shared" si="4"/>
        <v>dummyOutRecipe(recipeRegistry, "harvestcraft:gravlaxitem_itemSalt");</v>
      </c>
      <c r="T66" t="s">
        <v>3352</v>
      </c>
      <c r="X66" s="96" t="s">
        <v>3172</v>
      </c>
      <c r="Y66" t="str">
        <f t="shared" si="1"/>
        <v>dummyOutRecipe(recipeRegistry, "harvestcraft:cranberryjellysandwichitem");</v>
      </c>
    </row>
    <row r="67" spans="18:25" x14ac:dyDescent="0.3">
      <c r="R67" s="96" t="s">
        <v>3198</v>
      </c>
      <c r="S67" t="str">
        <f t="shared" si="4"/>
        <v>dummyOutRecipe(recipeRegistry, "harvestcraft:grilledcheesevegemitetoastitem");</v>
      </c>
      <c r="T67" t="s">
        <v>3352</v>
      </c>
      <c r="X67" s="96" t="s">
        <v>3376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6" t="s">
        <v>3199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3352</v>
      </c>
      <c r="X68" s="96" t="s">
        <v>3173</v>
      </c>
      <c r="Y68" t="str">
        <f t="shared" si="5"/>
        <v>dummyOutRecipe(recipeRegistry, "harvestcraft:cucumbersaladitem");</v>
      </c>
    </row>
    <row r="69" spans="18:25" x14ac:dyDescent="0.3">
      <c r="R69" s="96" t="s">
        <v>3200</v>
      </c>
      <c r="S69" t="str">
        <f t="shared" si="6"/>
        <v>dummyOutRecipe(recipeRegistry, "harvestcraft:guacamoleitem");</v>
      </c>
      <c r="T69" t="s">
        <v>3352</v>
      </c>
      <c r="X69" s="96" t="s">
        <v>3174</v>
      </c>
      <c r="Y69" t="str">
        <f t="shared" si="5"/>
        <v>dummyOutRecipe(recipeRegistry, "harvestcraft:cucumbersandwichitem");</v>
      </c>
    </row>
    <row r="70" spans="18:25" x14ac:dyDescent="0.3">
      <c r="R70" s="96" t="s">
        <v>3201</v>
      </c>
      <c r="S70" t="str">
        <f t="shared" si="6"/>
        <v>dummyOutRecipe(recipeRegistry, "harvestcraft:hamandcheesesandwichitem");</v>
      </c>
      <c r="T70" t="s">
        <v>3352</v>
      </c>
      <c r="X70" s="96" t="s">
        <v>3377</v>
      </c>
      <c r="Y70" t="str">
        <f t="shared" si="5"/>
        <v>dummyOutRecipe(recipeRegistry, "harvestcraft:damperitem_dustSalt");</v>
      </c>
    </row>
    <row r="71" spans="18:25" x14ac:dyDescent="0.3">
      <c r="R71" s="96" t="s">
        <v>3202</v>
      </c>
      <c r="S71" t="str">
        <f t="shared" si="6"/>
        <v>dummyOutRecipe(recipeRegistry, "harvestcraft:hamsweetpicklesandwichitem");</v>
      </c>
      <c r="T71" t="s">
        <v>3352</v>
      </c>
      <c r="X71" s="96" t="s">
        <v>3378</v>
      </c>
      <c r="Y71" t="str">
        <f t="shared" si="5"/>
        <v>dummyOutRecipe(recipeRegistry, "harvestcraft:damperitem_foodSalt");</v>
      </c>
    </row>
    <row r="72" spans="18:25" x14ac:dyDescent="0.3">
      <c r="R72" s="96" t="s">
        <v>3203</v>
      </c>
      <c r="S72" t="str">
        <f t="shared" si="6"/>
        <v>dummyOutRecipe(recipeRegistry, "harvestcraft:honeybreaditem_dropHoney");</v>
      </c>
      <c r="T72" t="s">
        <v>3352</v>
      </c>
      <c r="X72" s="96" t="s">
        <v>3379</v>
      </c>
      <c r="Y72" t="str">
        <f t="shared" si="5"/>
        <v>dummyOutRecipe(recipeRegistry, "harvestcraft:damperitem_itemSalt");</v>
      </c>
    </row>
    <row r="73" spans="18:25" x14ac:dyDescent="0.3">
      <c r="R73" s="96" t="s">
        <v>3204</v>
      </c>
      <c r="S73" t="str">
        <f t="shared" si="6"/>
        <v>dummyOutRecipe(recipeRegistry, "harvestcraft:honeybreaditem_foodHoneydrop");</v>
      </c>
      <c r="T73" t="s">
        <v>3352</v>
      </c>
      <c r="X73" s="96" t="s">
        <v>3312</v>
      </c>
      <c r="Y73" t="str">
        <f t="shared" si="5"/>
        <v>dummyOutRecipe(recipeRegistry, "harvestcraft:dandelionteaitem");</v>
      </c>
    </row>
    <row r="74" spans="18:25" x14ac:dyDescent="0.3">
      <c r="R74" s="96" t="s">
        <v>3205</v>
      </c>
      <c r="S74" t="str">
        <f t="shared" si="6"/>
        <v>dummyOutRecipe(recipeRegistry, "harvestcraft:honeysandwichitem_dropHoney");</v>
      </c>
      <c r="T74" t="s">
        <v>3352</v>
      </c>
      <c r="X74" s="96" t="s">
        <v>3175</v>
      </c>
      <c r="Y74" t="str">
        <f t="shared" si="5"/>
        <v>dummyOutRecipe(recipeRegistry, "harvestcraft:dangoitem");</v>
      </c>
    </row>
    <row r="75" spans="18:25" x14ac:dyDescent="0.3">
      <c r="R75" s="96" t="s">
        <v>3206</v>
      </c>
      <c r="S75" t="str">
        <f t="shared" si="6"/>
        <v>dummyOutRecipe(recipeRegistry, "harvestcraft:honeysandwichitem_foodHoneydrop");</v>
      </c>
      <c r="T75" t="s">
        <v>3352</v>
      </c>
      <c r="X75" s="96" t="s">
        <v>3176</v>
      </c>
      <c r="Y75" t="str">
        <f t="shared" si="5"/>
        <v>dummyOutRecipe(recipeRegistry, "harvestcraft:deluxechickencurryitem");</v>
      </c>
    </row>
    <row r="76" spans="18:25" x14ac:dyDescent="0.3">
      <c r="R76" s="96" t="s">
        <v>3207</v>
      </c>
      <c r="S76" t="str">
        <f t="shared" si="6"/>
        <v>dummyOutRecipe(recipeRegistry, "harvestcraft:hummusitem");</v>
      </c>
      <c r="T76" t="s">
        <v>3352</v>
      </c>
      <c r="X76" s="96"/>
    </row>
    <row r="77" spans="18:25" x14ac:dyDescent="0.3">
      <c r="R77" s="96" t="s">
        <v>3208</v>
      </c>
      <c r="S77" t="str">
        <f t="shared" si="6"/>
        <v>dummyOutRecipe(recipeRegistry, "harvestcraft:imitationcrabsticksitem");</v>
      </c>
      <c r="T77" t="s">
        <v>3352</v>
      </c>
      <c r="X77" s="96"/>
    </row>
    <row r="78" spans="18:25" x14ac:dyDescent="0.3">
      <c r="R78" s="96" t="s">
        <v>3209</v>
      </c>
      <c r="S78" t="str">
        <f t="shared" si="6"/>
        <v>dummyOutRecipe(recipeRegistry, "harvestcraft:kiwijellysandwichitem");</v>
      </c>
      <c r="T78" t="s">
        <v>3352</v>
      </c>
      <c r="X78" s="96"/>
    </row>
    <row r="79" spans="18:25" x14ac:dyDescent="0.3">
      <c r="R79" s="96" t="s">
        <v>3210</v>
      </c>
      <c r="S79" t="str">
        <f t="shared" si="6"/>
        <v>dummyOutRecipe(recipeRegistry, "harvestcraft:koreandinneritem");</v>
      </c>
      <c r="T79" t="s">
        <v>3352</v>
      </c>
      <c r="X79" s="96" t="s">
        <v>3380</v>
      </c>
      <c r="Y79" t="str">
        <f t="shared" si="5"/>
        <v>dummyOutRecipe(recipeRegistry, "harvestcraft:durianmilkshakeitem");</v>
      </c>
    </row>
    <row r="80" spans="18:25" x14ac:dyDescent="0.3">
      <c r="R80" s="96" t="s">
        <v>3211</v>
      </c>
      <c r="S80" t="str">
        <f t="shared" si="6"/>
        <v>dummyOutRecipe(recipeRegistry, "harvestcraft:lambkebabitem");</v>
      </c>
      <c r="T80" t="s">
        <v>3352</v>
      </c>
      <c r="X80" s="96" t="s">
        <v>3177</v>
      </c>
      <c r="Y80" t="str">
        <f t="shared" si="5"/>
        <v>dummyOutRecipe(recipeRegistry, "harvestcraft:ediblerootitem");</v>
      </c>
    </row>
    <row r="81" spans="18:25" x14ac:dyDescent="0.3">
      <c r="R81" s="96" t="s">
        <v>3212</v>
      </c>
      <c r="S81" t="str">
        <f t="shared" si="6"/>
        <v>dummyOutRecipe(recipeRegistry, "harvestcraft:lemonjellysandwichitem");</v>
      </c>
      <c r="T81" t="s">
        <v>3352</v>
      </c>
      <c r="X81" s="96" t="s">
        <v>3178</v>
      </c>
      <c r="Y81" t="str">
        <f t="shared" si="5"/>
        <v>dummyOutRecipe(recipeRegistry, "harvestcraft:eggsaladitem");</v>
      </c>
    </row>
    <row r="82" spans="18:25" x14ac:dyDescent="0.3">
      <c r="R82" s="96" t="s">
        <v>3213</v>
      </c>
      <c r="S82" t="str">
        <f t="shared" si="6"/>
        <v>dummyOutRecipe(recipeRegistry, "harvestcraft:limejellysandwichitem");</v>
      </c>
      <c r="T82" t="s">
        <v>3352</v>
      </c>
      <c r="X82" s="96" t="s">
        <v>3179</v>
      </c>
      <c r="Y82" t="str">
        <f t="shared" si="5"/>
        <v>dummyOutRecipe(recipeRegistry, "harvestcraft:eggsbenedictitem");</v>
      </c>
    </row>
    <row r="83" spans="18:25" x14ac:dyDescent="0.3">
      <c r="R83" s="96" t="s">
        <v>3214</v>
      </c>
      <c r="S83" t="str">
        <f t="shared" si="6"/>
        <v>dummyOutRecipe(recipeRegistry, "harvestcraft:mangojellysandwichitem");</v>
      </c>
      <c r="T83" t="s">
        <v>3352</v>
      </c>
      <c r="X83" s="96" t="s">
        <v>3316</v>
      </c>
      <c r="Y83" t="str">
        <f t="shared" si="5"/>
        <v>dummyOutRecipe(recipeRegistry, "harvestcraft:eggtartitem");</v>
      </c>
    </row>
    <row r="84" spans="18:25" x14ac:dyDescent="0.3">
      <c r="R84" s="96" t="s">
        <v>3215</v>
      </c>
      <c r="S84" t="str">
        <f t="shared" si="6"/>
        <v>dummyOutRecipe(recipeRegistry, "harvestcraft:mashedpotatoeschickenbiscuititem");</v>
      </c>
      <c r="T84" t="s">
        <v>3352</v>
      </c>
      <c r="X84" s="96" t="s">
        <v>3180</v>
      </c>
      <c r="Y84" t="str">
        <f t="shared" si="5"/>
        <v>dummyOutRecipe(recipeRegistry, "harvestcraft:epicbltitem");</v>
      </c>
    </row>
    <row r="85" spans="18:25" x14ac:dyDescent="0.3">
      <c r="R85" s="96" t="s">
        <v>3216</v>
      </c>
      <c r="S85" t="str">
        <f t="shared" si="6"/>
        <v>dummyOutRecipe(recipeRegistry, "harvestcraft:mcpamitem_foodGherkin");</v>
      </c>
      <c r="T85" t="s">
        <v>3352</v>
      </c>
      <c r="X85" s="96" t="s">
        <v>3181</v>
      </c>
      <c r="Y85" t="str">
        <f t="shared" si="5"/>
        <v>dummyOutRecipe(recipeRegistry, "harvestcraft:etonmessitem");</v>
      </c>
    </row>
    <row r="86" spans="18:25" x14ac:dyDescent="0.3">
      <c r="R86" s="96" t="s">
        <v>3217</v>
      </c>
      <c r="S86" t="str">
        <f t="shared" si="6"/>
        <v>dummyOutRecipe(recipeRegistry, "harvestcraft:mcpamitem_foodPickles");</v>
      </c>
      <c r="T86" t="s">
        <v>3352</v>
      </c>
      <c r="X86" s="96" t="s">
        <v>3182</v>
      </c>
      <c r="Y86" t="str">
        <f t="shared" si="5"/>
        <v>dummyOutRecipe(recipeRegistry, "harvestcraft:figjellysandwichitem");</v>
      </c>
    </row>
    <row r="87" spans="18:25" x14ac:dyDescent="0.3">
      <c r="R87" s="96" t="s">
        <v>3218</v>
      </c>
      <c r="S87" t="str">
        <f t="shared" si="6"/>
        <v>dummyOutRecipe(recipeRegistry, "harvestcraft:meatloafsandwichitem");</v>
      </c>
      <c r="T87" t="s">
        <v>3352</v>
      </c>
      <c r="X87" s="96" t="s">
        <v>3183</v>
      </c>
      <c r="Y87" t="str">
        <f t="shared" si="5"/>
        <v>dummyOutRecipe(recipeRegistry, "harvestcraft:fishlettucewrapitem");</v>
      </c>
    </row>
    <row r="88" spans="18:25" x14ac:dyDescent="0.3">
      <c r="R88" s="96" t="s">
        <v>3219</v>
      </c>
      <c r="S88" t="str">
        <f t="shared" si="6"/>
        <v>dummyOutRecipe(recipeRegistry, "harvestcraft:meringuerouladeitem");</v>
      </c>
      <c r="T88" t="s">
        <v>3352</v>
      </c>
      <c r="X88" s="96" t="s">
        <v>3184</v>
      </c>
      <c r="Y88" t="str">
        <f t="shared" si="5"/>
        <v>dummyOutRecipe(recipeRegistry, "harvestcraft:fishtacoitem");</v>
      </c>
    </row>
    <row r="89" spans="18:25" x14ac:dyDescent="0.3">
      <c r="R89" s="96" t="s">
        <v>3220</v>
      </c>
      <c r="S89" t="str">
        <f t="shared" si="6"/>
        <v>dummyOutRecipe(recipeRegistry, "harvestcraft:merveilleuxitem");</v>
      </c>
      <c r="T89" t="s">
        <v>3352</v>
      </c>
      <c r="X89" s="96" t="s">
        <v>3185</v>
      </c>
      <c r="Y89" t="str">
        <f t="shared" si="5"/>
        <v>dummyOutRecipe(recipeRegistry, "harvestcraft:footlongitem_listAllbeefcooked");</v>
      </c>
    </row>
    <row r="90" spans="18:25" x14ac:dyDescent="0.3">
      <c r="R90" s="96" t="s">
        <v>3221</v>
      </c>
      <c r="S90" t="str">
        <f t="shared" si="6"/>
        <v>dummyOutRecipe(recipeRegistry, "harvestcraft:mettbrotchenitem");</v>
      </c>
      <c r="T90" t="s">
        <v>3352</v>
      </c>
      <c r="X90" s="96" t="s">
        <v>3186</v>
      </c>
      <c r="Y90" t="str">
        <f t="shared" si="5"/>
        <v>dummyOutRecipe(recipeRegistry, "harvestcraft:footlongitem_listAllchickencooked");</v>
      </c>
    </row>
    <row r="91" spans="18:25" x14ac:dyDescent="0.3">
      <c r="R91" s="96" t="s">
        <v>3222</v>
      </c>
      <c r="S91" t="str">
        <f t="shared" si="6"/>
        <v>dummyOutRecipe(recipeRegistry, "harvestcraft:mixedsaladitem");</v>
      </c>
      <c r="T91" t="s">
        <v>3352</v>
      </c>
      <c r="X91" s="96" t="s">
        <v>3187</v>
      </c>
      <c r="Y91" t="str">
        <f t="shared" si="5"/>
        <v>dummyOutRecipe(recipeRegistry, "harvestcraft:footlongitem_listAllporkcooked");</v>
      </c>
    </row>
    <row r="92" spans="18:25" x14ac:dyDescent="0.3">
      <c r="R92" s="96" t="s">
        <v>3223</v>
      </c>
      <c r="S92" t="str">
        <f t="shared" si="6"/>
        <v>dummyOutRecipe(recipeRegistry, "harvestcraft:musubiitem");</v>
      </c>
      <c r="T92" t="s">
        <v>3352</v>
      </c>
      <c r="X92" s="96" t="s">
        <v>3317</v>
      </c>
      <c r="Y92" t="str">
        <f t="shared" si="5"/>
        <v>dummyOutRecipe(recipeRegistry, "harvestcraft:freshwateritem_listAllwater");</v>
      </c>
    </row>
    <row r="93" spans="18:25" x14ac:dyDescent="0.3">
      <c r="R93" s="96" t="s">
        <v>3224</v>
      </c>
      <c r="S93" t="str">
        <f t="shared" si="6"/>
        <v>dummyOutRecipe(recipeRegistry, "harvestcraft:nachoesitem");</v>
      </c>
      <c r="T93" t="s">
        <v>3352</v>
      </c>
      <c r="X93" s="96" t="s">
        <v>3188</v>
      </c>
      <c r="Y93" t="str">
        <f t="shared" si="5"/>
        <v>dummyOutRecipe(recipeRegistry, "harvestcraft:friedbolognasandwichitem");</v>
      </c>
    </row>
    <row r="94" spans="18:25" x14ac:dyDescent="0.3">
      <c r="R94" s="96" t="s">
        <v>3225</v>
      </c>
      <c r="S94" t="str">
        <f t="shared" si="6"/>
        <v>dummyOutRecipe(recipeRegistry, "harvestcraft:netherstartoastitem");</v>
      </c>
      <c r="T94" t="s">
        <v>3352</v>
      </c>
      <c r="X94" s="96" t="s">
        <v>3189</v>
      </c>
      <c r="Y94" t="str">
        <f t="shared" si="5"/>
        <v>dummyOutRecipe(recipeRegistry, "harvestcraft:friedfeastitem");</v>
      </c>
    </row>
    <row r="95" spans="18:25" x14ac:dyDescent="0.3">
      <c r="R95" s="96" t="s">
        <v>3226</v>
      </c>
      <c r="S95" t="str">
        <f t="shared" si="6"/>
        <v>dummyOutRecipe(recipeRegistry, "harvestcraft:noodlesitem_x3");</v>
      </c>
      <c r="T95" t="s">
        <v>3352</v>
      </c>
      <c r="X95" s="96" t="s">
        <v>3190</v>
      </c>
      <c r="Y95" t="str">
        <f t="shared" si="5"/>
        <v>dummyOutRecipe(recipeRegistry, "harvestcraft:fruitcreamfestivalbreaditem");</v>
      </c>
    </row>
    <row r="96" spans="18:25" x14ac:dyDescent="0.3">
      <c r="R96" s="96" t="s">
        <v>3227</v>
      </c>
      <c r="S96" t="str">
        <f t="shared" si="6"/>
        <v>dummyOutRecipe(recipeRegistry, "harvestcraft:nopalessaladitem_cactus");</v>
      </c>
      <c r="T96" t="s">
        <v>3352</v>
      </c>
      <c r="X96" s="96" t="s">
        <v>3191</v>
      </c>
      <c r="Y96" t="str">
        <f t="shared" si="5"/>
        <v>dummyOutRecipe(recipeRegistry, "harvestcraft:fruitsaladitem");</v>
      </c>
    </row>
    <row r="97" spans="18:25" x14ac:dyDescent="0.3">
      <c r="R97" s="96" t="s">
        <v>3228</v>
      </c>
      <c r="S97" t="str">
        <f t="shared" si="6"/>
        <v>dummyOutRecipe(recipeRegistry, "harvestcraft:nopalessaladitem_cactusfruit");</v>
      </c>
      <c r="T97" t="s">
        <v>3352</v>
      </c>
      <c r="X97" s="96" t="s">
        <v>3192</v>
      </c>
      <c r="Y97" t="str">
        <f t="shared" si="5"/>
        <v>dummyOutRecipe(recipeRegistry, "harvestcraft:futomakiitem");</v>
      </c>
    </row>
    <row r="98" spans="18:25" x14ac:dyDescent="0.3">
      <c r="R98" s="96" t="s">
        <v>3229</v>
      </c>
      <c r="S98" t="str">
        <f t="shared" si="6"/>
        <v>dummyOutRecipe(recipeRegistry, "harvestcraft:onionhamburgeritem");</v>
      </c>
      <c r="T98" t="s">
        <v>3352</v>
      </c>
      <c r="X98" s="96" t="s">
        <v>3381</v>
      </c>
      <c r="Y98" t="str">
        <f t="shared" si="5"/>
        <v>dummyOutRecipe(recipeRegistry, "harvestcraft:gherkinitem_dustSalt");</v>
      </c>
    </row>
    <row r="99" spans="18:25" x14ac:dyDescent="0.3">
      <c r="R99" s="96" t="s">
        <v>3230</v>
      </c>
      <c r="S99" t="str">
        <f t="shared" si="6"/>
        <v>dummyOutRecipe(recipeRegistry, "harvestcraft:orangejellysandwichitem");</v>
      </c>
      <c r="T99" t="s">
        <v>3352</v>
      </c>
      <c r="X99" s="96" t="s">
        <v>3382</v>
      </c>
      <c r="Y99" t="str">
        <f t="shared" si="5"/>
        <v>dummyOutRecipe(recipeRegistry, "harvestcraft:gherkinitem_foodSalt");</v>
      </c>
    </row>
    <row r="100" spans="18:25" x14ac:dyDescent="0.3">
      <c r="R100" s="96" t="s">
        <v>3231</v>
      </c>
      <c r="S100" t="str">
        <f t="shared" si="6"/>
        <v>dummyOutRecipe(recipeRegistry, "harvestcraft:papayajellysandwichitem");</v>
      </c>
      <c r="T100" t="s">
        <v>3352</v>
      </c>
      <c r="X100" s="96" t="s">
        <v>3383</v>
      </c>
      <c r="Y100" t="str">
        <f t="shared" si="5"/>
        <v>dummyOutRecipe(recipeRegistry, "harvestcraft:gherkinitem_itemSalt");</v>
      </c>
    </row>
    <row r="101" spans="18:25" x14ac:dyDescent="0.3">
      <c r="R101" s="96" t="s">
        <v>3232</v>
      </c>
      <c r="S101" t="str">
        <f t="shared" si="6"/>
        <v>dummyOutRecipe(recipeRegistry, "harvestcraft:pbandjitem");</v>
      </c>
      <c r="T101" t="s">
        <v>3352</v>
      </c>
      <c r="X101" s="96" t="s">
        <v>3193</v>
      </c>
      <c r="Y101" t="str">
        <f t="shared" si="5"/>
        <v>dummyOutRecipe(recipeRegistry, "harvestcraft:gooseberryjellysandwichitem");</v>
      </c>
    </row>
    <row r="102" spans="18:25" x14ac:dyDescent="0.3">
      <c r="R102" s="96" t="s">
        <v>3233</v>
      </c>
      <c r="S102" t="str">
        <f t="shared" si="6"/>
        <v>dummyOutRecipe(recipeRegistry, "harvestcraft:peachjellysandwichitem");</v>
      </c>
      <c r="T102" t="s">
        <v>3352</v>
      </c>
      <c r="X102" s="96" t="s">
        <v>3384</v>
      </c>
      <c r="Y102" t="str">
        <f t="shared" si="5"/>
        <v>dummyOutRecipe(recipeRegistry, "harvestcraft:gooseberrymilkshakeitem");</v>
      </c>
    </row>
    <row r="103" spans="18:25" x14ac:dyDescent="0.3">
      <c r="R103" s="96" t="s">
        <v>3234</v>
      </c>
      <c r="S103" t="str">
        <f t="shared" si="6"/>
        <v>dummyOutRecipe(recipeRegistry, "harvestcraft:peanutbutterbananasandwichitem");</v>
      </c>
      <c r="T103" t="s">
        <v>3352</v>
      </c>
      <c r="X103" s="96" t="s">
        <v>3194</v>
      </c>
      <c r="Y103" t="str">
        <f t="shared" si="5"/>
        <v>dummyOutRecipe(recipeRegistry, "harvestcraft:grapefruitjellysandwichitem");</v>
      </c>
    </row>
    <row r="104" spans="18:25" x14ac:dyDescent="0.3">
      <c r="R104" s="96" t="s">
        <v>3235</v>
      </c>
      <c r="S104" t="str">
        <f t="shared" si="6"/>
        <v>dummyOutRecipe(recipeRegistry, "harvestcraft:pearjellysandwichitem");</v>
      </c>
      <c r="T104" t="s">
        <v>3352</v>
      </c>
      <c r="X104" s="96" t="s">
        <v>3195</v>
      </c>
      <c r="Y104" t="str">
        <f t="shared" si="5"/>
        <v>dummyOutRecipe(recipeRegistry, "harvestcraft:gravlaxitem_dustSalt");</v>
      </c>
    </row>
    <row r="105" spans="18:25" x14ac:dyDescent="0.3">
      <c r="R105" s="96" t="s">
        <v>3236</v>
      </c>
      <c r="S105" t="str">
        <f t="shared" si="6"/>
        <v>dummyOutRecipe(recipeRegistry, "harvestcraft:pepperjellyandcrackersitem");</v>
      </c>
      <c r="T105" t="s">
        <v>3352</v>
      </c>
      <c r="X105" s="96" t="s">
        <v>3196</v>
      </c>
      <c r="Y105" t="str">
        <f t="shared" si="5"/>
        <v>dummyOutRecipe(recipeRegistry, "harvestcraft:gravlaxitem_foodSalt");</v>
      </c>
    </row>
    <row r="106" spans="18:25" x14ac:dyDescent="0.3">
      <c r="R106" s="96" t="s">
        <v>3237</v>
      </c>
      <c r="S106" t="str">
        <f t="shared" si="6"/>
        <v>dummyOutRecipe(recipeRegistry, "harvestcraft:pepperoniitem_dustSalt");</v>
      </c>
      <c r="T106" t="s">
        <v>3352</v>
      </c>
      <c r="X106" s="96" t="s">
        <v>3197</v>
      </c>
      <c r="Y106" t="str">
        <f t="shared" si="5"/>
        <v>dummyOutRecipe(recipeRegistry, "harvestcraft:gravlaxitem_itemSalt");</v>
      </c>
    </row>
    <row r="107" spans="18:25" x14ac:dyDescent="0.3">
      <c r="R107" s="96" t="s">
        <v>3238</v>
      </c>
      <c r="S107" t="str">
        <f t="shared" si="6"/>
        <v>dummyOutRecipe(recipeRegistry, "harvestcraft:pepperoniitem_foodSalt");</v>
      </c>
      <c r="T107" t="s">
        <v>3352</v>
      </c>
      <c r="X107" s="96" t="s">
        <v>3198</v>
      </c>
      <c r="Y107" t="str">
        <f t="shared" si="5"/>
        <v>dummyOutRecipe(recipeRegistry, "harvestcraft:grilledcheesevegemitetoastitem");</v>
      </c>
    </row>
    <row r="108" spans="18:25" x14ac:dyDescent="0.3">
      <c r="R108" s="96" t="s">
        <v>3239</v>
      </c>
      <c r="S108" t="str">
        <f t="shared" si="6"/>
        <v>dummyOutRecipe(recipeRegistry, "harvestcraft:pepperoniitem_itemSalt");</v>
      </c>
      <c r="T108" t="s">
        <v>3352</v>
      </c>
      <c r="X108" s="96" t="s">
        <v>3199</v>
      </c>
      <c r="Y108" t="str">
        <f t="shared" si="5"/>
        <v>dummyOutRecipe(recipeRegistry, "harvestcraft:grilledskewersitem");</v>
      </c>
    </row>
    <row r="109" spans="18:25" x14ac:dyDescent="0.3">
      <c r="R109" s="96" t="s">
        <v>3240</v>
      </c>
      <c r="S109" t="str">
        <f t="shared" si="6"/>
        <v>dummyOutRecipe(recipeRegistry, "harvestcraft:persimmonjellysandwichitem");</v>
      </c>
      <c r="T109" t="s">
        <v>3352</v>
      </c>
      <c r="X109" s="96" t="s">
        <v>3318</v>
      </c>
      <c r="Y109" t="str">
        <f t="shared" si="5"/>
        <v>dummyOutRecipe(recipeRegistry, "harvestcraft:gritsitem");</v>
      </c>
    </row>
    <row r="110" spans="18:25" x14ac:dyDescent="0.3">
      <c r="R110" s="96" t="s">
        <v>3241</v>
      </c>
      <c r="S110" t="str">
        <f t="shared" si="6"/>
        <v>dummyOutRecipe(recipeRegistry, "harvestcraft:pizzasliceitem_anchovypepperonipizzaitem_x13 - Copy (2)");</v>
      </c>
      <c r="T110" t="s">
        <v>3352</v>
      </c>
      <c r="X110" s="96" t="s">
        <v>3200</v>
      </c>
      <c r="Y110" t="str">
        <f t="shared" si="5"/>
        <v>dummyOutRecipe(recipeRegistry, "harvestcraft:guacamoleitem");</v>
      </c>
    </row>
    <row r="111" spans="18:25" x14ac:dyDescent="0.3">
      <c r="R111" s="96" t="s">
        <v>3242</v>
      </c>
      <c r="S111" t="str">
        <f t="shared" si="6"/>
        <v>dummyOutRecipe(recipeRegistry, "harvestcraft:pizzasliceitem_bbqchickenpizzaitem_x9");</v>
      </c>
      <c r="T111" t="s">
        <v>3352</v>
      </c>
      <c r="X111" s="96" t="s">
        <v>3319</v>
      </c>
      <c r="Y111" t="str">
        <f t="shared" si="5"/>
        <v>dummyOutRecipe(recipeRegistry, "harvestcraft:gumboitem");</v>
      </c>
    </row>
    <row r="112" spans="18:25" x14ac:dyDescent="0.3">
      <c r="R112" s="96" t="s">
        <v>3243</v>
      </c>
      <c r="S112" t="str">
        <f t="shared" si="6"/>
        <v>dummyOutRecipe(recipeRegistry, "harvestcraft:pizzasliceitem_hamandpineapplepizzaitem_x9");</v>
      </c>
      <c r="T112" t="s">
        <v>3352</v>
      </c>
      <c r="X112" s="96" t="s">
        <v>3201</v>
      </c>
      <c r="Y112" t="str">
        <f t="shared" si="5"/>
        <v>dummyOutRecipe(recipeRegistry, "harvestcraft:hamandcheesesandwichitem");</v>
      </c>
    </row>
    <row r="113" spans="18:25" x14ac:dyDescent="0.3">
      <c r="R113" s="96" t="s">
        <v>3244</v>
      </c>
      <c r="S113" t="str">
        <f t="shared" si="6"/>
        <v>dummyOutRecipe(recipeRegistry, "harvestcraft:pizzasliceitem_meatfeastpizzaitem_x24");</v>
      </c>
      <c r="T113" t="s">
        <v>3352</v>
      </c>
      <c r="X113" s="96" t="s">
        <v>3202</v>
      </c>
      <c r="Y113" t="str">
        <f t="shared" si="5"/>
        <v>dummyOutRecipe(recipeRegistry, "harvestcraft:hamsweetpicklesandwichitem");</v>
      </c>
    </row>
    <row r="114" spans="18:25" x14ac:dyDescent="0.3">
      <c r="R114" s="96" t="s">
        <v>3245</v>
      </c>
      <c r="S114" t="str">
        <f t="shared" si="6"/>
        <v>dummyOutRecipe(recipeRegistry, "harvestcraft:pizzasliceitem_pizzaitem_x11");</v>
      </c>
      <c r="T114" t="s">
        <v>3352</v>
      </c>
      <c r="X114" s="96" t="s">
        <v>3385</v>
      </c>
      <c r="Y114" t="str">
        <f t="shared" si="5"/>
        <v>dummyOutRecipe(recipeRegistry, "harvestcraft:heavycreamitem");</v>
      </c>
    </row>
    <row r="115" spans="18:25" x14ac:dyDescent="0.3">
      <c r="R115" s="96" t="s">
        <v>3246</v>
      </c>
      <c r="S115" t="str">
        <f t="shared" si="6"/>
        <v>dummyOutRecipe(recipeRegistry, "harvestcraft:pizzasliceitem_supremepizzaitem_x14");</v>
      </c>
      <c r="T115" t="s">
        <v>3352</v>
      </c>
      <c r="X115" s="96" t="s">
        <v>3320</v>
      </c>
      <c r="Y115" t="str">
        <f t="shared" si="5"/>
        <v>dummyOutRecipe(recipeRegistry, "harvestcraft:hoisinsauceitem_x9");</v>
      </c>
    </row>
    <row r="116" spans="18:25" x14ac:dyDescent="0.3">
      <c r="R116" s="96" t="s">
        <v>3247</v>
      </c>
      <c r="S116" t="str">
        <f t="shared" si="6"/>
        <v>dummyOutRecipe(recipeRegistry, "harvestcraft:ploughmanslunchitem");</v>
      </c>
      <c r="T116" t="s">
        <v>3352</v>
      </c>
      <c r="X116" s="96" t="s">
        <v>3203</v>
      </c>
      <c r="Y116" t="str">
        <f t="shared" si="5"/>
        <v>dummyOutRecipe(recipeRegistry, "harvestcraft:honeybreaditem_dropHoney");</v>
      </c>
    </row>
    <row r="117" spans="18:25" x14ac:dyDescent="0.3">
      <c r="R117" s="96" t="s">
        <v>3248</v>
      </c>
      <c r="S117" t="str">
        <f t="shared" si="6"/>
        <v>dummyOutRecipe(recipeRegistry, "harvestcraft:plumjellysandwichitem");</v>
      </c>
      <c r="T117" t="s">
        <v>3352</v>
      </c>
      <c r="X117" s="96" t="s">
        <v>3204</v>
      </c>
      <c r="Y117" t="str">
        <f t="shared" si="5"/>
        <v>dummyOutRecipe(recipeRegistry, "harvestcraft:honeybreaditem_foodHoneydrop");</v>
      </c>
    </row>
    <row r="118" spans="18:25" x14ac:dyDescent="0.3">
      <c r="R118" s="96" t="s">
        <v>3249</v>
      </c>
      <c r="S118" t="str">
        <f t="shared" si="6"/>
        <v>dummyOutRecipe(recipeRegistry, "harvestcraft:pomegranatejellysandwichitem");</v>
      </c>
      <c r="T118" t="s">
        <v>3352</v>
      </c>
      <c r="X118" s="96" t="s">
        <v>3205</v>
      </c>
      <c r="Y118" t="str">
        <f t="shared" si="5"/>
        <v>dummyOutRecipe(recipeRegistry, "harvestcraft:honeysandwichitem_dropHoney");</v>
      </c>
    </row>
    <row r="119" spans="18:25" x14ac:dyDescent="0.3">
      <c r="R119" s="96" t="s">
        <v>3250</v>
      </c>
      <c r="S119" t="str">
        <f t="shared" si="6"/>
        <v>dummyOutRecipe(recipeRegistry, "harvestcraft:porklettucewrapitem");</v>
      </c>
      <c r="T119" t="s">
        <v>3352</v>
      </c>
      <c r="X119" s="96" t="s">
        <v>3206</v>
      </c>
      <c r="Y119" t="str">
        <f t="shared" si="5"/>
        <v>dummyOutRecipe(recipeRegistry, "harvestcraft:honeysandwichitem_foodHoneydrop");</v>
      </c>
    </row>
    <row r="120" spans="18:25" x14ac:dyDescent="0.3">
      <c r="R120" s="96" t="s">
        <v>3251</v>
      </c>
      <c r="S120" t="str">
        <f t="shared" si="6"/>
        <v>dummyOutRecipe(recipeRegistry, "harvestcraft:porksausageitem_dustSalt");</v>
      </c>
      <c r="T120" t="s">
        <v>3352</v>
      </c>
      <c r="X120" s="96" t="s">
        <v>3386</v>
      </c>
      <c r="Y120" t="str">
        <f t="shared" si="5"/>
        <v>dummyOutRecipe(recipeRegistry, "harvestcraft:honeysoyribsitem_dropHoney");</v>
      </c>
    </row>
    <row r="121" spans="18:25" x14ac:dyDescent="0.3">
      <c r="R121" s="96" t="s">
        <v>3252</v>
      </c>
      <c r="S121" t="str">
        <f t="shared" si="6"/>
        <v>dummyOutRecipe(recipeRegistry, "harvestcraft:porksausageitem_foodSalt");</v>
      </c>
      <c r="T121" t="s">
        <v>3352</v>
      </c>
      <c r="X121" s="96" t="s">
        <v>3387</v>
      </c>
      <c r="Y121" t="str">
        <f t="shared" si="5"/>
        <v>dummyOutRecipe(recipeRegistry, "harvestcraft:honeysoyribsitem_foodHoneydrop");</v>
      </c>
    </row>
    <row r="122" spans="18:25" x14ac:dyDescent="0.3">
      <c r="R122" s="96" t="s">
        <v>3253</v>
      </c>
      <c r="S122" t="str">
        <f t="shared" si="6"/>
        <v>dummyOutRecipe(recipeRegistry, "harvestcraft:porksausageitem_itemSalt");</v>
      </c>
      <c r="T122" t="s">
        <v>3352</v>
      </c>
      <c r="X122" s="96" t="s">
        <v>3388</v>
      </c>
      <c r="Y122" t="str">
        <f t="shared" si="5"/>
        <v>dummyOutRecipe(recipeRegistry, "harvestcraft:hotandsoursoupitem");</v>
      </c>
    </row>
    <row r="123" spans="18:25" x14ac:dyDescent="0.3">
      <c r="R123" s="96" t="s">
        <v>3254</v>
      </c>
      <c r="S123" t="str">
        <f t="shared" si="6"/>
        <v>dummyOutRecipe(recipeRegistry, "harvestcraft:potatosaladitem");</v>
      </c>
      <c r="T123" t="s">
        <v>3352</v>
      </c>
      <c r="X123" s="96" t="s">
        <v>3389</v>
      </c>
      <c r="Y123" t="str">
        <f t="shared" si="5"/>
        <v>dummyOutRecipe(recipeRegistry, "harvestcraft:hotchocolateitem");</v>
      </c>
    </row>
    <row r="124" spans="18:25" x14ac:dyDescent="0.3">
      <c r="R124" s="96" t="s">
        <v>3255</v>
      </c>
      <c r="S124" t="str">
        <f t="shared" si="6"/>
        <v>dummyOutRecipe(recipeRegistry, "harvestcraft:randomtacoitem");</v>
      </c>
      <c r="T124" t="s">
        <v>3352</v>
      </c>
      <c r="X124" s="96" t="s">
        <v>3390</v>
      </c>
      <c r="Y124" t="str">
        <f t="shared" si="5"/>
        <v>dummyOutRecipe(recipeRegistry, "harvestcraft:hotcocoaitem");</v>
      </c>
    </row>
    <row r="125" spans="18:25" x14ac:dyDescent="0.3">
      <c r="R125" s="96" t="s">
        <v>3256</v>
      </c>
      <c r="S125" t="str">
        <f t="shared" si="6"/>
        <v>dummyOutRecipe(recipeRegistry, "harvestcraft:raspberryjellysandwichitem");</v>
      </c>
      <c r="T125" t="s">
        <v>3352</v>
      </c>
      <c r="X125" s="96" t="s">
        <v>3321</v>
      </c>
      <c r="Y125" t="str">
        <f t="shared" si="5"/>
        <v>dummyOutRecipe(recipeRegistry, "harvestcraft:hotsauceitem_x6_dustSalt");</v>
      </c>
    </row>
    <row r="126" spans="18:25" x14ac:dyDescent="0.3">
      <c r="R126" s="96" t="s">
        <v>3257</v>
      </c>
      <c r="S126" t="str">
        <f t="shared" si="6"/>
        <v>dummyOutRecipe(recipeRegistry, "harvestcraft:rawtofabbititem");</v>
      </c>
      <c r="T126" t="s">
        <v>3352</v>
      </c>
      <c r="X126" s="96" t="s">
        <v>3322</v>
      </c>
      <c r="Y126" t="str">
        <f t="shared" si="5"/>
        <v>dummyOutRecipe(recipeRegistry, "harvestcraft:hotsauceitem_x6_foodSalt");</v>
      </c>
    </row>
    <row r="127" spans="18:25" x14ac:dyDescent="0.3">
      <c r="R127" s="96" t="s">
        <v>3258</v>
      </c>
      <c r="S127" t="str">
        <f t="shared" si="6"/>
        <v>dummyOutRecipe(recipeRegistry, "harvestcraft:rawtofaconitem_dustSalt");</v>
      </c>
      <c r="T127" t="s">
        <v>3352</v>
      </c>
      <c r="X127" s="96" t="s">
        <v>3323</v>
      </c>
      <c r="Y127" t="str">
        <f t="shared" si="5"/>
        <v>dummyOutRecipe(recipeRegistry, "harvestcraft:hotsauceitem_x6_itemSalt");</v>
      </c>
    </row>
    <row r="128" spans="18:25" x14ac:dyDescent="0.3">
      <c r="R128" s="96" t="s">
        <v>3259</v>
      </c>
      <c r="S128" t="str">
        <f t="shared" si="6"/>
        <v>dummyOutRecipe(recipeRegistry, "harvestcraft:rawtofaconitem_foodSalt");</v>
      </c>
      <c r="T128" t="s">
        <v>3352</v>
      </c>
      <c r="X128" s="96" t="s">
        <v>3207</v>
      </c>
      <c r="Y128" t="str">
        <f t="shared" si="5"/>
        <v>dummyOutRecipe(recipeRegistry, "harvestcraft:hummusitem");</v>
      </c>
    </row>
    <row r="129" spans="18:25" x14ac:dyDescent="0.3">
      <c r="R129" s="96" t="s">
        <v>3260</v>
      </c>
      <c r="S129" t="str">
        <f t="shared" si="6"/>
        <v>dummyOutRecipe(recipeRegistry, "harvestcraft:rawtofaconitem_itemSalt");</v>
      </c>
      <c r="T129" t="s">
        <v>3352</v>
      </c>
      <c r="X129" s="96" t="s">
        <v>3391</v>
      </c>
      <c r="Y129" t="str">
        <f t="shared" si="5"/>
        <v>dummyOutRecipe(recipeRegistry, "harvestcraft:icecreamitem_dustSalt");</v>
      </c>
    </row>
    <row r="130" spans="18:25" x14ac:dyDescent="0.3">
      <c r="R130" s="96" t="s">
        <v>3261</v>
      </c>
      <c r="S130" t="str">
        <f t="shared" si="6"/>
        <v>dummyOutRecipe(recipeRegistry, "harvestcraft:rawtofeakitem");</v>
      </c>
      <c r="T130" t="s">
        <v>3352</v>
      </c>
      <c r="X130" s="96" t="s">
        <v>3392</v>
      </c>
      <c r="Y130" t="str">
        <f t="shared" si="5"/>
        <v>dummyOutRecipe(recipeRegistry, "harvestcraft:icecreamitem_foodSalt");</v>
      </c>
    </row>
    <row r="131" spans="18:25" x14ac:dyDescent="0.3">
      <c r="R131" s="96" t="s">
        <v>3262</v>
      </c>
      <c r="S131" t="str">
        <f t="shared" si="6"/>
        <v>dummyOutRecipe(recipeRegistry, "harvestcraft:rawtofeegitem");</v>
      </c>
      <c r="T131" t="s">
        <v>3352</v>
      </c>
      <c r="X131" s="96" t="s">
        <v>3393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6" t="s">
        <v>3263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3352</v>
      </c>
      <c r="X132" s="96" t="s">
        <v>3208</v>
      </c>
      <c r="Y132" t="str">
        <f t="shared" si="7"/>
        <v>dummyOutRecipe(recipeRegistry, "harvestcraft:imitationcrabsticksitem");</v>
      </c>
    </row>
    <row r="133" spans="18:25" x14ac:dyDescent="0.3">
      <c r="R133" s="96" t="s">
        <v>3264</v>
      </c>
      <c r="S133" t="str">
        <f t="shared" si="8"/>
        <v>dummyOutRecipe(recipeRegistry, "harvestcraft:rawtofickenitem");</v>
      </c>
      <c r="T133" t="s">
        <v>3352</v>
      </c>
      <c r="X133" s="96" t="s">
        <v>3324</v>
      </c>
      <c r="Y133" t="str">
        <f t="shared" si="7"/>
        <v>dummyOutRecipe(recipeRegistry, "harvestcraft:jelliedeelitem");</v>
      </c>
    </row>
    <row r="134" spans="18:25" x14ac:dyDescent="0.3">
      <c r="R134" s="96" t="s">
        <v>3265</v>
      </c>
      <c r="S134" t="str">
        <f t="shared" si="8"/>
        <v>dummyOutRecipe(recipeRegistry, "harvestcraft:rawtofishitem");</v>
      </c>
      <c r="T134" t="s">
        <v>3352</v>
      </c>
      <c r="X134" s="96" t="s">
        <v>3209</v>
      </c>
      <c r="Y134" t="str">
        <f t="shared" si="7"/>
        <v>dummyOutRecipe(recipeRegistry, "harvestcraft:kiwijellysandwichitem");</v>
      </c>
    </row>
    <row r="135" spans="18:25" x14ac:dyDescent="0.3">
      <c r="R135" s="96" t="s">
        <v>3266</v>
      </c>
      <c r="S135" t="str">
        <f t="shared" si="8"/>
        <v>dummyOutRecipe(recipeRegistry, "harvestcraft:rawtofuduckitem");</v>
      </c>
      <c r="T135" t="s">
        <v>3352</v>
      </c>
      <c r="X135" s="96" t="s">
        <v>3210</v>
      </c>
      <c r="Y135" t="str">
        <f t="shared" si="7"/>
        <v>dummyOutRecipe(recipeRegistry, "harvestcraft:koreandinneritem");</v>
      </c>
    </row>
    <row r="136" spans="18:25" x14ac:dyDescent="0.3">
      <c r="R136" s="96" t="s">
        <v>3267</v>
      </c>
      <c r="S136" t="str">
        <f t="shared" si="8"/>
        <v>dummyOutRecipe(recipeRegistry, "harvestcraft:rawtofurkeyitem");</v>
      </c>
      <c r="T136" t="s">
        <v>3352</v>
      </c>
      <c r="X136" s="96" t="s">
        <v>3211</v>
      </c>
      <c r="Y136" t="str">
        <f t="shared" si="7"/>
        <v>dummyOutRecipe(recipeRegistry, "harvestcraft:lambkebabitem");</v>
      </c>
    </row>
    <row r="137" spans="18:25" x14ac:dyDescent="0.3">
      <c r="R137" s="96" t="s">
        <v>3268</v>
      </c>
      <c r="S137" t="str">
        <f t="shared" si="8"/>
        <v>dummyOutRecipe(recipeRegistry, "harvestcraft:rawtofuttonitem");</v>
      </c>
      <c r="T137" t="s">
        <v>3352</v>
      </c>
      <c r="X137" s="96" t="s">
        <v>3394</v>
      </c>
      <c r="Y137" t="str">
        <f t="shared" si="7"/>
        <v>dummyOutRecipe(recipeRegistry, "harvestcraft:lambwithmintsauceitem");</v>
      </c>
    </row>
    <row r="138" spans="18:25" x14ac:dyDescent="0.3">
      <c r="R138" s="96" t="s">
        <v>3269</v>
      </c>
      <c r="S138" t="str">
        <f t="shared" si="8"/>
        <v>dummyOutRecipe(recipeRegistry, "harvestcraft:salmononigiriitem");</v>
      </c>
      <c r="T138" t="s">
        <v>3352</v>
      </c>
      <c r="X138" s="96" t="s">
        <v>3212</v>
      </c>
      <c r="Y138" t="str">
        <f t="shared" si="7"/>
        <v>dummyOutRecipe(recipeRegistry, "harvestcraft:lemonjellysandwichitem");</v>
      </c>
    </row>
    <row r="139" spans="18:25" x14ac:dyDescent="0.3">
      <c r="R139" s="96" t="s">
        <v>3270</v>
      </c>
      <c r="S139" t="str">
        <f t="shared" si="8"/>
        <v>dummyOutRecipe(recipeRegistry, "harvestcraft:saltedcaramelitem_dustSalt");</v>
      </c>
      <c r="T139" t="s">
        <v>3352</v>
      </c>
      <c r="X139" s="96" t="s">
        <v>3213</v>
      </c>
      <c r="Y139" t="str">
        <f t="shared" si="7"/>
        <v>dummyOutRecipe(recipeRegistry, "harvestcraft:limejellysandwichitem");</v>
      </c>
    </row>
    <row r="140" spans="18:25" x14ac:dyDescent="0.3">
      <c r="R140" s="96" t="s">
        <v>3271</v>
      </c>
      <c r="S140" t="str">
        <f t="shared" si="8"/>
        <v>dummyOutRecipe(recipeRegistry, "harvestcraft:saltedcaramelitem_foodSalt");</v>
      </c>
      <c r="T140" t="s">
        <v>3352</v>
      </c>
      <c r="X140" s="96" t="s">
        <v>3325</v>
      </c>
      <c r="Y140" t="str">
        <f t="shared" si="7"/>
        <v>dummyOutRecipe(recipeRegistry, "harvestcraft:lycheeteaitem");</v>
      </c>
    </row>
    <row r="141" spans="18:25" x14ac:dyDescent="0.3">
      <c r="R141" s="96" t="s">
        <v>3272</v>
      </c>
      <c r="S141" t="str">
        <f t="shared" si="8"/>
        <v>dummyOutRecipe(recipeRegistry, "harvestcraft:saltedcaramelitem_itemSalt");</v>
      </c>
      <c r="T141" t="s">
        <v>3352</v>
      </c>
      <c r="X141" s="96" t="s">
        <v>3214</v>
      </c>
      <c r="Y141" t="str">
        <f t="shared" si="7"/>
        <v>dummyOutRecipe(recipeRegistry, "harvestcraft:mangojellysandwichitem");</v>
      </c>
    </row>
    <row r="142" spans="18:25" x14ac:dyDescent="0.3">
      <c r="R142" s="96" t="s">
        <v>3273</v>
      </c>
      <c r="S142" t="str">
        <f t="shared" si="8"/>
        <v>dummyOutRecipe(recipeRegistry, "harvestcraft:sausageitem_dustSalt");</v>
      </c>
      <c r="T142" t="s">
        <v>3352</v>
      </c>
      <c r="X142" s="96" t="s">
        <v>3395</v>
      </c>
      <c r="Y142" t="str">
        <f t="shared" si="7"/>
        <v>dummyOutRecipe(recipeRegistry, "harvestcraft:marinatedcucumbersitem");</v>
      </c>
    </row>
    <row r="143" spans="18:25" x14ac:dyDescent="0.3">
      <c r="R143" s="96" t="s">
        <v>3274</v>
      </c>
      <c r="S143" t="str">
        <f t="shared" si="8"/>
        <v>dummyOutRecipe(recipeRegistry, "harvestcraft:sausageitem_foodSalt");</v>
      </c>
      <c r="T143" t="s">
        <v>3352</v>
      </c>
      <c r="X143" s="96" t="s">
        <v>3326</v>
      </c>
      <c r="Y143" t="str">
        <f t="shared" si="7"/>
        <v>dummyOutRecipe(recipeRegistry, "harvestcraft:marshmellowsitem");</v>
      </c>
    </row>
    <row r="144" spans="18:25" x14ac:dyDescent="0.3">
      <c r="R144" s="96" t="s">
        <v>3275</v>
      </c>
      <c r="S144" t="str">
        <f t="shared" si="8"/>
        <v>dummyOutRecipe(recipeRegistry, "harvestcraft:sausageitem_itemSalt");</v>
      </c>
      <c r="T144" t="s">
        <v>3352</v>
      </c>
      <c r="X144" s="96" t="s">
        <v>3215</v>
      </c>
      <c r="Y144" t="str">
        <f t="shared" si="7"/>
        <v>dummyOutRecipe(recipeRegistry, "harvestcraft:mashedpotatoeschickenbiscuititem");</v>
      </c>
    </row>
    <row r="145" spans="18:25" x14ac:dyDescent="0.3">
      <c r="R145" s="96" t="s">
        <v>3276</v>
      </c>
      <c r="S145" t="str">
        <f t="shared" si="8"/>
        <v>dummyOutRecipe(recipeRegistry, "harvestcraft:sausagerollitem");</v>
      </c>
      <c r="T145" t="s">
        <v>3352</v>
      </c>
      <c r="X145" s="96" t="s">
        <v>3216</v>
      </c>
      <c r="Y145" t="str">
        <f t="shared" si="7"/>
        <v>dummyOutRecipe(recipeRegistry, "harvestcraft:mcpamitem_foodGherkin");</v>
      </c>
    </row>
    <row r="146" spans="18:25" x14ac:dyDescent="0.3">
      <c r="R146" s="96" t="s">
        <v>3277</v>
      </c>
      <c r="S146" t="str">
        <f t="shared" si="8"/>
        <v>dummyOutRecipe(recipeRegistry, "harvestcraft:slawdogitem");</v>
      </c>
      <c r="T146" t="s">
        <v>3352</v>
      </c>
      <c r="X146" s="96" t="s">
        <v>3217</v>
      </c>
      <c r="Y146" t="str">
        <f t="shared" si="7"/>
        <v>dummyOutRecipe(recipeRegistry, "harvestcraft:mcpamitem_foodPickles");</v>
      </c>
    </row>
    <row r="147" spans="18:25" x14ac:dyDescent="0.3">
      <c r="R147" s="96" t="s">
        <v>3278</v>
      </c>
      <c r="S147" t="str">
        <f t="shared" si="8"/>
        <v>dummyOutRecipe(recipeRegistry, "harvestcraft:southernstylebreakfastitem");</v>
      </c>
      <c r="T147" t="s">
        <v>3352</v>
      </c>
      <c r="X147" s="96" t="s">
        <v>3218</v>
      </c>
      <c r="Y147" t="str">
        <f t="shared" si="7"/>
        <v>dummyOutRecipe(recipeRegistry, "harvestcraft:meatloafsandwichitem");</v>
      </c>
    </row>
    <row r="148" spans="18:25" x14ac:dyDescent="0.3">
      <c r="R148" s="96" t="s">
        <v>3279</v>
      </c>
      <c r="S148" t="str">
        <f t="shared" si="8"/>
        <v>dummyOutRecipe(recipeRegistry, "harvestcraft:spaghettidinneritem");</v>
      </c>
      <c r="T148" t="s">
        <v>3352</v>
      </c>
      <c r="X148" s="96" t="s">
        <v>3396</v>
      </c>
      <c r="Y148" t="str">
        <f t="shared" si="7"/>
        <v>dummyOutRecipe(recipeRegistry, "harvestcraft:meringuebrownieitem");</v>
      </c>
    </row>
    <row r="149" spans="18:25" x14ac:dyDescent="0.3">
      <c r="R149" s="96" t="s">
        <v>3280</v>
      </c>
      <c r="S149" t="str">
        <f t="shared" si="8"/>
        <v>dummyOutRecipe(recipeRegistry, "harvestcraft:springsaladitem");</v>
      </c>
      <c r="T149" t="s">
        <v>3352</v>
      </c>
      <c r="X149" s="96" t="s">
        <v>3219</v>
      </c>
      <c r="Y149" t="str">
        <f t="shared" si="7"/>
        <v>dummyOutRecipe(recipeRegistry, "harvestcraft:meringuerouladeitem");</v>
      </c>
    </row>
    <row r="150" spans="18:25" x14ac:dyDescent="0.3">
      <c r="R150" s="96" t="s">
        <v>3281</v>
      </c>
      <c r="S150" t="str">
        <f t="shared" si="8"/>
        <v>dummyOutRecipe(recipeRegistry, "harvestcraft:starfruitjellysandwichitem");</v>
      </c>
      <c r="T150" t="s">
        <v>3352</v>
      </c>
      <c r="X150" s="96" t="s">
        <v>3220</v>
      </c>
      <c r="Y150" t="str">
        <f t="shared" si="7"/>
        <v>dummyOutRecipe(recipeRegistry, "harvestcraft:merveilleuxitem");</v>
      </c>
    </row>
    <row r="151" spans="18:25" x14ac:dyDescent="0.3">
      <c r="R151" s="96" t="s">
        <v>3282</v>
      </c>
      <c r="S151" t="str">
        <f t="shared" si="8"/>
        <v>dummyOutRecipe(recipeRegistry, "harvestcraft:steaktartareitem");</v>
      </c>
      <c r="T151" t="s">
        <v>3352</v>
      </c>
      <c r="X151" s="96" t="s">
        <v>3221</v>
      </c>
      <c r="Y151" t="str">
        <f t="shared" si="7"/>
        <v>dummyOutRecipe(recipeRegistry, "harvestcraft:mettbrotchenitem");</v>
      </c>
    </row>
    <row r="152" spans="18:25" x14ac:dyDescent="0.3">
      <c r="R152" s="96" t="s">
        <v>3283</v>
      </c>
      <c r="S152" t="str">
        <f t="shared" si="8"/>
        <v>dummyOutRecipe(recipeRegistry, "harvestcraft:strawberryjellysandwichitem");</v>
      </c>
      <c r="T152" t="s">
        <v>3352</v>
      </c>
      <c r="X152" s="96" t="s">
        <v>3327</v>
      </c>
      <c r="Y152" t="str">
        <f t="shared" si="7"/>
        <v>dummyOutRecipe(recipeRegistry, "harvestcraft:misosoupitem");</v>
      </c>
    </row>
    <row r="153" spans="18:25" x14ac:dyDescent="0.3">
      <c r="R153" s="96" t="s">
        <v>3284</v>
      </c>
      <c r="S153" t="str">
        <f t="shared" si="8"/>
        <v>dummyOutRecipe(recipeRegistry, "harvestcraft:suaderoitem");</v>
      </c>
      <c r="T153" t="s">
        <v>3352</v>
      </c>
      <c r="X153" s="96" t="s">
        <v>3222</v>
      </c>
      <c r="Y153" t="str">
        <f t="shared" si="7"/>
        <v>dummyOutRecipe(recipeRegistry, "harvestcraft:mixedsaladitem");</v>
      </c>
    </row>
    <row r="154" spans="18:25" x14ac:dyDescent="0.3">
      <c r="R154" s="96" t="s">
        <v>3285</v>
      </c>
      <c r="S154" t="str">
        <f t="shared" si="8"/>
        <v>dummyOutRecipe(recipeRegistry, "harvestcraft:sundayhighteaitem");</v>
      </c>
      <c r="T154" t="s">
        <v>3352</v>
      </c>
      <c r="X154" s="96" t="s">
        <v>3397</v>
      </c>
      <c r="Y154" t="str">
        <f t="shared" si="7"/>
        <v>dummyOutRecipe(recipeRegistry, "harvestcraft:mochicakeitem");</v>
      </c>
    </row>
    <row r="155" spans="18:25" x14ac:dyDescent="0.3">
      <c r="R155" s="96" t="s">
        <v>3286</v>
      </c>
      <c r="S155" t="str">
        <f t="shared" si="8"/>
        <v>dummyOutRecipe(recipeRegistry, "harvestcraft:sunflowerbroccolisaladitem");</v>
      </c>
      <c r="T155" t="s">
        <v>3352</v>
      </c>
      <c r="X155" s="96" t="s">
        <v>3328</v>
      </c>
      <c r="Y155" t="str">
        <f t="shared" si="7"/>
        <v>dummyOutRecipe(recipeRegistry, "harvestcraft:mochiitem");</v>
      </c>
    </row>
    <row r="156" spans="18:25" x14ac:dyDescent="0.3">
      <c r="R156" s="96" t="s">
        <v>3287</v>
      </c>
      <c r="S156" t="str">
        <f t="shared" si="8"/>
        <v>dummyOutRecipe(recipeRegistry, "harvestcraft:supremepizzaitem");</v>
      </c>
      <c r="T156" t="s">
        <v>3352</v>
      </c>
      <c r="X156" s="96" t="s">
        <v>3398</v>
      </c>
      <c r="Y156" t="str">
        <f t="shared" si="7"/>
        <v>dummyOutRecipe(recipeRegistry, "harvestcraft:montecristosandwichitem");</v>
      </c>
    </row>
    <row r="157" spans="18:25" x14ac:dyDescent="0.3">
      <c r="R157" s="96" t="s">
        <v>3288</v>
      </c>
      <c r="S157" t="str">
        <f t="shared" si="8"/>
        <v>dummyOutRecipe(recipeRegistry, "harvestcraft:surfandturfitem");</v>
      </c>
      <c r="T157" t="s">
        <v>3352</v>
      </c>
      <c r="X157" s="96" t="s">
        <v>3399</v>
      </c>
      <c r="Y157" t="str">
        <f t="shared" si="7"/>
        <v>dummyOutRecipe(recipeRegistry, "harvestcraft:museliitem");</v>
      </c>
    </row>
    <row r="158" spans="18:25" x14ac:dyDescent="0.3">
      <c r="R158" s="96" t="s">
        <v>3289</v>
      </c>
      <c r="S158" t="str">
        <f t="shared" si="8"/>
        <v>dummyOutRecipe(recipeRegistry, "harvestcraft:sushiitem");</v>
      </c>
      <c r="T158" t="s">
        <v>3352</v>
      </c>
      <c r="X158" s="96" t="s">
        <v>3329</v>
      </c>
      <c r="Y158" t="str">
        <f t="shared" si="7"/>
        <v>dummyOutRecipe(recipeRegistry, "harvestcraft:mushroomketchupitem_x5");</v>
      </c>
    </row>
    <row r="159" spans="18:25" x14ac:dyDescent="0.3">
      <c r="R159" s="96" t="s">
        <v>3290</v>
      </c>
      <c r="S159" t="str">
        <f t="shared" si="8"/>
        <v>dummyOutRecipe(recipeRegistry, "harvestcraft:tacoitem");</v>
      </c>
      <c r="T159" t="s">
        <v>3352</v>
      </c>
      <c r="X159" s="96" t="s">
        <v>3223</v>
      </c>
      <c r="Y159" t="str">
        <f t="shared" si="7"/>
        <v>dummyOutRecipe(recipeRegistry, "harvestcraft:musubiitem");</v>
      </c>
    </row>
    <row r="160" spans="18:25" x14ac:dyDescent="0.3">
      <c r="R160" s="96" t="s">
        <v>3291</v>
      </c>
      <c r="S160" t="str">
        <f t="shared" si="8"/>
        <v>dummyOutRecipe(recipeRegistry, "harvestcraft:thankfuldinneritem");</v>
      </c>
      <c r="T160" t="s">
        <v>3352</v>
      </c>
      <c r="X160" s="96" t="s">
        <v>3224</v>
      </c>
      <c r="Y160" t="str">
        <f t="shared" si="7"/>
        <v>dummyOutRecipe(recipeRegistry, "harvestcraft:nachoesitem");</v>
      </c>
    </row>
    <row r="161" spans="18:25" x14ac:dyDescent="0.3">
      <c r="R161" s="96" t="s">
        <v>3292</v>
      </c>
      <c r="S161" t="str">
        <f t="shared" si="8"/>
        <v>dummyOutRecipe(recipeRegistry, "harvestcraft:theatreboxitem");</v>
      </c>
      <c r="T161" t="s">
        <v>3352</v>
      </c>
      <c r="X161" s="96" t="s">
        <v>3225</v>
      </c>
      <c r="Y161" t="str">
        <f t="shared" si="7"/>
        <v>dummyOutRecipe(recipeRegistry, "harvestcraft:netherstartoastitem");</v>
      </c>
    </row>
    <row r="162" spans="18:25" x14ac:dyDescent="0.3">
      <c r="R162" s="96" t="s">
        <v>3293</v>
      </c>
      <c r="S162" t="str">
        <f t="shared" si="8"/>
        <v>dummyOutRecipe(recipeRegistry, "harvestcraft:tortillachipsitem");</v>
      </c>
      <c r="T162" t="s">
        <v>3352</v>
      </c>
      <c r="X162" s="96" t="s">
        <v>3226</v>
      </c>
      <c r="Y162" t="str">
        <f t="shared" si="7"/>
        <v>dummyOutRecipe(recipeRegistry, "harvestcraft:noodlesitem_x3");</v>
      </c>
    </row>
    <row r="163" spans="18:25" x14ac:dyDescent="0.3">
      <c r="R163" s="96" t="s">
        <v>3294</v>
      </c>
      <c r="S163" t="str">
        <f t="shared" si="8"/>
        <v>dummyOutRecipe(recipeRegistry, "harvestcraft:tunafishsandwichitem");</v>
      </c>
      <c r="T163" t="s">
        <v>3352</v>
      </c>
      <c r="X163" s="96" t="s">
        <v>3227</v>
      </c>
      <c r="Y163" t="str">
        <f t="shared" si="7"/>
        <v>dummyOutRecipe(recipeRegistry, "harvestcraft:nopalessaladitem_cactus");</v>
      </c>
    </row>
    <row r="164" spans="18:25" x14ac:dyDescent="0.3">
      <c r="R164" s="96" t="s">
        <v>3295</v>
      </c>
      <c r="S164" t="str">
        <f t="shared" si="8"/>
        <v>dummyOutRecipe(recipeRegistry, "harvestcraft:tunaonigiriitem");</v>
      </c>
      <c r="T164" t="s">
        <v>3352</v>
      </c>
      <c r="X164" s="96" t="s">
        <v>3228</v>
      </c>
      <c r="Y164" t="str">
        <f t="shared" si="7"/>
        <v>dummyOutRecipe(recipeRegistry, "harvestcraft:nopalessaladitem_cactusfruit");</v>
      </c>
    </row>
    <row r="165" spans="18:25" x14ac:dyDescent="0.3">
      <c r="R165" s="96" t="s">
        <v>3296</v>
      </c>
      <c r="S165" t="str">
        <f t="shared" si="8"/>
        <v>dummyOutRecipe(recipeRegistry, "harvestcraft:tunapotatoitem");</v>
      </c>
      <c r="T165" t="s">
        <v>3352</v>
      </c>
      <c r="X165" s="96" t="s">
        <v>3229</v>
      </c>
      <c r="Y165" t="str">
        <f t="shared" si="7"/>
        <v>dummyOutRecipe(recipeRegistry, "harvestcraft:onionhamburgeritem");</v>
      </c>
    </row>
    <row r="166" spans="18:25" x14ac:dyDescent="0.3">
      <c r="R166" s="96" t="s">
        <v>3297</v>
      </c>
      <c r="S166" t="str">
        <f t="shared" si="8"/>
        <v>dummyOutRecipe(recipeRegistry, "harvestcraft:tunasaladitem");</v>
      </c>
      <c r="T166" t="s">
        <v>3352</v>
      </c>
      <c r="X166" s="96" t="s">
        <v>3230</v>
      </c>
      <c r="Y166" t="str">
        <f t="shared" si="7"/>
        <v>dummyOutRecipe(recipeRegistry, "harvestcraft:orangejellysandwichitem");</v>
      </c>
    </row>
    <row r="167" spans="18:25" x14ac:dyDescent="0.3">
      <c r="R167" s="96" t="s">
        <v>3298</v>
      </c>
      <c r="S167" t="str">
        <f t="shared" si="8"/>
        <v>dummyOutRecipe(recipeRegistry, "harvestcraft:vegemiteontoastitem");</v>
      </c>
      <c r="T167" t="s">
        <v>3352</v>
      </c>
      <c r="X167" s="96" t="s">
        <v>3330</v>
      </c>
      <c r="Y167" t="str">
        <f t="shared" si="7"/>
        <v>dummyOutRecipe(recipeRegistry, "harvestcraft:oystersauceitem_dustSalt");</v>
      </c>
    </row>
    <row r="168" spans="18:25" x14ac:dyDescent="0.3">
      <c r="R168" s="96" t="s">
        <v>3299</v>
      </c>
      <c r="S168" t="str">
        <f t="shared" si="8"/>
        <v>dummyOutRecipe(recipeRegistry, "harvestcraft:vegetarianlettucewrapitem");</v>
      </c>
      <c r="T168" t="s">
        <v>3352</v>
      </c>
      <c r="X168" s="96" t="s">
        <v>3331</v>
      </c>
      <c r="Y168" t="str">
        <f t="shared" si="7"/>
        <v>dummyOutRecipe(recipeRegistry, "harvestcraft:oystersauceitem_foodSalt");</v>
      </c>
    </row>
    <row r="169" spans="18:25" x14ac:dyDescent="0.3">
      <c r="R169" s="96" t="s">
        <v>3300</v>
      </c>
      <c r="S169" t="str">
        <f t="shared" si="8"/>
        <v>dummyOutRecipe(recipeRegistry, "harvestcraft:watermelonjellysandwichitem");</v>
      </c>
      <c r="T169" t="s">
        <v>3352</v>
      </c>
      <c r="X169" s="96" t="s">
        <v>3332</v>
      </c>
      <c r="Y169" t="str">
        <f t="shared" si="7"/>
        <v>dummyOutRecipe(recipeRegistry, "harvestcraft:oystersauceitem_itemSalt");</v>
      </c>
    </row>
    <row r="170" spans="18:25" x14ac:dyDescent="0.3">
      <c r="R170" s="96" t="s">
        <v>3301</v>
      </c>
      <c r="S170" t="str">
        <f t="shared" si="8"/>
        <v>dummyOutRecipe(recipeRegistry, "harvestcraft:weekendpicnicitem");</v>
      </c>
      <c r="T170" t="s">
        <v>3352</v>
      </c>
      <c r="X170" s="96" t="s">
        <v>3400</v>
      </c>
      <c r="Y170" t="str">
        <f t="shared" si="7"/>
        <v>dummyOutRecipe(recipeRegistry, "harvestcraft:pancakesitem");</v>
      </c>
    </row>
    <row r="171" spans="18:25" x14ac:dyDescent="0.3">
      <c r="X171" s="96" t="s">
        <v>3401</v>
      </c>
      <c r="Y171" t="str">
        <f t="shared" si="7"/>
        <v>dummyOutRecipe(recipeRegistry, "harvestcraft:paneeritem_x5");</v>
      </c>
    </row>
    <row r="172" spans="18:25" x14ac:dyDescent="0.3">
      <c r="X172" s="96" t="s">
        <v>3231</v>
      </c>
      <c r="Y172" t="str">
        <f t="shared" si="7"/>
        <v>dummyOutRecipe(recipeRegistry, "harvestcraft:papayajellysandwichitem");</v>
      </c>
    </row>
    <row r="173" spans="18:25" x14ac:dyDescent="0.3">
      <c r="X173" s="96" t="s">
        <v>3232</v>
      </c>
      <c r="Y173" t="str">
        <f t="shared" si="7"/>
        <v>dummyOutRecipe(recipeRegistry, "harvestcraft:pbandjitem");</v>
      </c>
    </row>
    <row r="174" spans="18:25" x14ac:dyDescent="0.3">
      <c r="X174" s="96" t="s">
        <v>3233</v>
      </c>
      <c r="Y174" t="str">
        <f t="shared" si="7"/>
        <v>dummyOutRecipe(recipeRegistry, "harvestcraft:peachjellysandwichitem");</v>
      </c>
    </row>
    <row r="175" spans="18:25" x14ac:dyDescent="0.3">
      <c r="X175" s="96" t="s">
        <v>3234</v>
      </c>
      <c r="Y175" t="str">
        <f t="shared" si="7"/>
        <v>dummyOutRecipe(recipeRegistry, "harvestcraft:peanutbutterbananasandwichitem");</v>
      </c>
    </row>
    <row r="176" spans="18:25" x14ac:dyDescent="0.3">
      <c r="X176" s="96" t="s">
        <v>3235</v>
      </c>
      <c r="Y176" t="str">
        <f t="shared" si="7"/>
        <v>dummyOutRecipe(recipeRegistry, "harvestcraft:pearjellysandwichitem");</v>
      </c>
    </row>
    <row r="177" spans="24:25" x14ac:dyDescent="0.3">
      <c r="X177" s="96" t="s">
        <v>3236</v>
      </c>
      <c r="Y177" t="str">
        <f t="shared" si="7"/>
        <v>dummyOutRecipe(recipeRegistry, "harvestcraft:pepperjellyandcrackersitem");</v>
      </c>
    </row>
    <row r="178" spans="24:25" x14ac:dyDescent="0.3">
      <c r="X178" s="96" t="s">
        <v>3237</v>
      </c>
      <c r="Y178" t="str">
        <f t="shared" si="7"/>
        <v>dummyOutRecipe(recipeRegistry, "harvestcraft:pepperoniitem_dustSalt");</v>
      </c>
    </row>
    <row r="179" spans="24:25" x14ac:dyDescent="0.3">
      <c r="X179" s="96" t="s">
        <v>3238</v>
      </c>
      <c r="Y179" t="str">
        <f t="shared" si="7"/>
        <v>dummyOutRecipe(recipeRegistry, "harvestcraft:pepperoniitem_foodSalt");</v>
      </c>
    </row>
    <row r="180" spans="24:25" x14ac:dyDescent="0.3">
      <c r="X180" s="96" t="s">
        <v>3239</v>
      </c>
      <c r="Y180" t="str">
        <f t="shared" si="7"/>
        <v>dummyOutRecipe(recipeRegistry, "harvestcraft:pepperoniitem_itemSalt");</v>
      </c>
    </row>
    <row r="181" spans="24:25" x14ac:dyDescent="0.3">
      <c r="X181" s="96" t="s">
        <v>3240</v>
      </c>
      <c r="Y181" t="str">
        <f t="shared" si="7"/>
        <v>dummyOutRecipe(recipeRegistry, "harvestcraft:persimmonjellysandwichitem");</v>
      </c>
    </row>
    <row r="182" spans="24:25" x14ac:dyDescent="0.3">
      <c r="X182" s="96"/>
    </row>
    <row r="183" spans="24:25" x14ac:dyDescent="0.3">
      <c r="X183" s="96"/>
    </row>
    <row r="184" spans="24:25" x14ac:dyDescent="0.3">
      <c r="X184" s="96"/>
    </row>
    <row r="185" spans="24:25" x14ac:dyDescent="0.3">
      <c r="X185" s="96"/>
    </row>
    <row r="186" spans="24:25" x14ac:dyDescent="0.3">
      <c r="X186" s="96"/>
    </row>
    <row r="187" spans="24:25" x14ac:dyDescent="0.3">
      <c r="X187" s="96"/>
    </row>
    <row r="188" spans="24:25" x14ac:dyDescent="0.3">
      <c r="X188" s="96"/>
    </row>
    <row r="189" spans="24:25" x14ac:dyDescent="0.3">
      <c r="X189" s="96"/>
    </row>
    <row r="190" spans="24:25" x14ac:dyDescent="0.3">
      <c r="X190" s="96"/>
    </row>
    <row r="191" spans="24:25" x14ac:dyDescent="0.3">
      <c r="X191" s="96" t="s">
        <v>3241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6" t="s">
        <v>3242</v>
      </c>
      <c r="Y192" t="str">
        <f t="shared" si="7"/>
        <v>dummyOutRecipe(recipeRegistry, "harvestcraft:pizzasliceitem_bbqchickenpizzaitem_x9");</v>
      </c>
    </row>
    <row r="193" spans="24:25" x14ac:dyDescent="0.3">
      <c r="X193" s="96" t="s">
        <v>3243</v>
      </c>
      <c r="Y193" t="str">
        <f t="shared" si="7"/>
        <v>dummyOutRecipe(recipeRegistry, "harvestcraft:pizzasliceitem_hamandpineapplepizzaitem_x9");</v>
      </c>
    </row>
    <row r="194" spans="24:25" x14ac:dyDescent="0.3">
      <c r="X194" s="96" t="s">
        <v>3244</v>
      </c>
      <c r="Y194" t="str">
        <f t="shared" si="7"/>
        <v>dummyOutRecipe(recipeRegistry, "harvestcraft:pizzasliceitem_meatfeastpizzaitem_x24");</v>
      </c>
    </row>
    <row r="195" spans="24:25" x14ac:dyDescent="0.3">
      <c r="X195" s="96" t="s">
        <v>3245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6" t="s">
        <v>3246</v>
      </c>
      <c r="Y196" t="str">
        <f t="shared" si="9"/>
        <v>dummyOutRecipe(recipeRegistry, "harvestcraft:pizzasliceitem_supremepizzaitem_x14");</v>
      </c>
    </row>
    <row r="197" spans="24:25" x14ac:dyDescent="0.3">
      <c r="X197" s="96"/>
    </row>
    <row r="198" spans="24:25" x14ac:dyDescent="0.3">
      <c r="X198" s="96" t="s">
        <v>3247</v>
      </c>
      <c r="Y198" t="str">
        <f t="shared" si="9"/>
        <v>dummyOutRecipe(recipeRegistry, "harvestcraft:ploughmanslunchitem");</v>
      </c>
    </row>
    <row r="199" spans="24:25" x14ac:dyDescent="0.3">
      <c r="X199" s="96" t="s">
        <v>3248</v>
      </c>
      <c r="Y199" t="str">
        <f t="shared" si="9"/>
        <v>dummyOutRecipe(recipeRegistry, "harvestcraft:plumjellysandwichitem");</v>
      </c>
    </row>
    <row r="200" spans="24:25" x14ac:dyDescent="0.3">
      <c r="X200" s="96" t="s">
        <v>3249</v>
      </c>
      <c r="Y200" t="str">
        <f t="shared" si="9"/>
        <v>dummyOutRecipe(recipeRegistry, "harvestcraft:pomegranatejellysandwichitem");</v>
      </c>
    </row>
    <row r="201" spans="24:25" x14ac:dyDescent="0.3">
      <c r="X201" s="96" t="s">
        <v>3250</v>
      </c>
      <c r="Y201" t="str">
        <f t="shared" si="9"/>
        <v>dummyOutRecipe(recipeRegistry, "harvestcraft:porklettucewrapitem");</v>
      </c>
    </row>
    <row r="202" spans="24:25" x14ac:dyDescent="0.3">
      <c r="X202" s="96" t="s">
        <v>3251</v>
      </c>
      <c r="Y202" t="str">
        <f t="shared" si="9"/>
        <v>dummyOutRecipe(recipeRegistry, "harvestcraft:porksausageitem_dustSalt");</v>
      </c>
    </row>
    <row r="203" spans="24:25" x14ac:dyDescent="0.3">
      <c r="X203" s="96" t="s">
        <v>3252</v>
      </c>
      <c r="Y203" t="str">
        <f t="shared" si="9"/>
        <v>dummyOutRecipe(recipeRegistry, "harvestcraft:porksausageitem_foodSalt");</v>
      </c>
    </row>
    <row r="204" spans="24:25" x14ac:dyDescent="0.3">
      <c r="X204" s="96" t="s">
        <v>3253</v>
      </c>
      <c r="Y204" t="str">
        <f t="shared" si="9"/>
        <v>dummyOutRecipe(recipeRegistry, "harvestcraft:porksausageitem_itemSalt");</v>
      </c>
    </row>
    <row r="205" spans="24:25" x14ac:dyDescent="0.3">
      <c r="X205" s="96" t="s">
        <v>3254</v>
      </c>
      <c r="Y205" t="str">
        <f t="shared" si="9"/>
        <v>dummyOutRecipe(recipeRegistry, "harvestcraft:potatosaladitem");</v>
      </c>
    </row>
    <row r="206" spans="24:25" x14ac:dyDescent="0.3">
      <c r="X206" s="96" t="s">
        <v>3402</v>
      </c>
      <c r="Y206" t="str">
        <f t="shared" si="9"/>
        <v>dummyOutRecipe(recipeRegistry, "harvestcraft:pumpkinspicelatteitem");</v>
      </c>
    </row>
    <row r="207" spans="24:25" x14ac:dyDescent="0.3">
      <c r="X207" s="96" t="s">
        <v>3255</v>
      </c>
      <c r="Y207" t="str">
        <f t="shared" si="9"/>
        <v>dummyOutRecipe(recipeRegistry, "harvestcraft:randomtacoitem");</v>
      </c>
    </row>
    <row r="208" spans="24:25" x14ac:dyDescent="0.3">
      <c r="X208" s="96" t="s">
        <v>3256</v>
      </c>
      <c r="Y208" t="str">
        <f t="shared" si="9"/>
        <v>dummyOutRecipe(recipeRegistry, "harvestcraft:raspberryjellysandwichitem");</v>
      </c>
    </row>
    <row r="209" spans="24:25" x14ac:dyDescent="0.3">
      <c r="X209" s="96" t="s">
        <v>3403</v>
      </c>
      <c r="Y209" t="str">
        <f t="shared" si="9"/>
        <v>dummyOutRecipe(recipeRegistry, "harvestcraft:raspberrymilkshakeitem");</v>
      </c>
    </row>
    <row r="210" spans="24:25" x14ac:dyDescent="0.3">
      <c r="X210" s="96" t="s">
        <v>3257</v>
      </c>
      <c r="Y210" t="str">
        <f t="shared" si="9"/>
        <v>dummyOutRecipe(recipeRegistry, "harvestcraft:rawtofabbititem");</v>
      </c>
    </row>
    <row r="211" spans="24:25" x14ac:dyDescent="0.3">
      <c r="X211" s="96" t="s">
        <v>3258</v>
      </c>
      <c r="Y211" t="str">
        <f t="shared" si="9"/>
        <v>dummyOutRecipe(recipeRegistry, "harvestcraft:rawtofaconitem_dustSalt");</v>
      </c>
    </row>
    <row r="212" spans="24:25" x14ac:dyDescent="0.3">
      <c r="X212" s="96" t="s">
        <v>3259</v>
      </c>
      <c r="Y212" t="str">
        <f t="shared" si="9"/>
        <v>dummyOutRecipe(recipeRegistry, "harvestcraft:rawtofaconitem_foodSalt");</v>
      </c>
    </row>
    <row r="213" spans="24:25" x14ac:dyDescent="0.3">
      <c r="X213" s="96" t="s">
        <v>3260</v>
      </c>
      <c r="Y213" t="str">
        <f t="shared" si="9"/>
        <v>dummyOutRecipe(recipeRegistry, "harvestcraft:rawtofaconitem_itemSalt");</v>
      </c>
    </row>
    <row r="214" spans="24:25" x14ac:dyDescent="0.3">
      <c r="X214" s="96" t="s">
        <v>3261</v>
      </c>
      <c r="Y214" t="str">
        <f t="shared" si="9"/>
        <v>dummyOutRecipe(recipeRegistry, "harvestcraft:rawtofeakitem");</v>
      </c>
    </row>
    <row r="215" spans="24:25" x14ac:dyDescent="0.3">
      <c r="X215" s="96" t="s">
        <v>3262</v>
      </c>
      <c r="Y215" t="str">
        <f t="shared" si="9"/>
        <v>dummyOutRecipe(recipeRegistry, "harvestcraft:rawtofeegitem");</v>
      </c>
    </row>
    <row r="216" spans="24:25" x14ac:dyDescent="0.3">
      <c r="X216" s="96" t="s">
        <v>3263</v>
      </c>
      <c r="Y216" t="str">
        <f t="shared" si="9"/>
        <v>dummyOutRecipe(recipeRegistry, "harvestcraft:rawtofenisonitem");</v>
      </c>
    </row>
    <row r="217" spans="24:25" x14ac:dyDescent="0.3">
      <c r="X217" s="96" t="s">
        <v>3264</v>
      </c>
      <c r="Y217" t="str">
        <f t="shared" si="9"/>
        <v>dummyOutRecipe(recipeRegistry, "harvestcraft:rawtofickenitem");</v>
      </c>
    </row>
    <row r="218" spans="24:25" x14ac:dyDescent="0.3">
      <c r="X218" s="96" t="s">
        <v>3265</v>
      </c>
      <c r="Y218" t="str">
        <f t="shared" si="9"/>
        <v>dummyOutRecipe(recipeRegistry, "harvestcraft:rawtofishitem");</v>
      </c>
    </row>
    <row r="219" spans="24:25" x14ac:dyDescent="0.3">
      <c r="X219" s="96" t="s">
        <v>3266</v>
      </c>
      <c r="Y219" t="str">
        <f t="shared" si="9"/>
        <v>dummyOutRecipe(recipeRegistry, "harvestcraft:rawtofuduckitem");</v>
      </c>
    </row>
    <row r="220" spans="24:25" x14ac:dyDescent="0.3">
      <c r="X220" s="96" t="s">
        <v>3267</v>
      </c>
      <c r="Y220" t="str">
        <f t="shared" si="9"/>
        <v>dummyOutRecipe(recipeRegistry, "harvestcraft:rawtofurkeyitem");</v>
      </c>
    </row>
    <row r="221" spans="24:25" x14ac:dyDescent="0.3">
      <c r="X221" s="96" t="s">
        <v>3268</v>
      </c>
      <c r="Y221" t="str">
        <f t="shared" si="9"/>
        <v>dummyOutRecipe(recipeRegistry, "harvestcraft:rawtofuttonitem");</v>
      </c>
    </row>
    <row r="222" spans="24:25" x14ac:dyDescent="0.3">
      <c r="X222" s="96"/>
    </row>
    <row r="223" spans="24:25" x14ac:dyDescent="0.3">
      <c r="X223" s="96" t="s">
        <v>3404</v>
      </c>
      <c r="Y223" t="str">
        <f t="shared" si="9"/>
        <v>dummyOutRecipe(recipeRegistry, "harvestcraft:ricepuddingitem");</v>
      </c>
    </row>
    <row r="224" spans="24:25" x14ac:dyDescent="0.3">
      <c r="X224" s="96" t="s">
        <v>3405</v>
      </c>
      <c r="Y224" t="str">
        <f t="shared" si="9"/>
        <v>dummyOutRecipe(recipeRegistry, "harvestcraft:saladdressingitem_dustSalt");</v>
      </c>
    </row>
    <row r="225" spans="24:25" x14ac:dyDescent="0.3">
      <c r="X225" s="96" t="s">
        <v>3406</v>
      </c>
      <c r="Y225" t="str">
        <f t="shared" si="9"/>
        <v>dummyOutRecipe(recipeRegistry, "harvestcraft:saladdressingitem_foodSalt");</v>
      </c>
    </row>
    <row r="226" spans="24:25" x14ac:dyDescent="0.3">
      <c r="X226" s="96" t="s">
        <v>3407</v>
      </c>
      <c r="Y226" t="str">
        <f t="shared" si="9"/>
        <v>dummyOutRecipe(recipeRegistry, "harvestcraft:saladdressingitem_itemSalt");</v>
      </c>
    </row>
    <row r="227" spans="24:25" x14ac:dyDescent="0.3">
      <c r="X227" s="96" t="s">
        <v>3269</v>
      </c>
      <c r="Y227" t="str">
        <f t="shared" si="9"/>
        <v>dummyOutRecipe(recipeRegistry, "harvestcraft:salmononigiriitem");</v>
      </c>
    </row>
    <row r="228" spans="24:25" x14ac:dyDescent="0.3">
      <c r="X228" s="96" t="s">
        <v>3270</v>
      </c>
      <c r="Y228" t="str">
        <f t="shared" si="9"/>
        <v>dummyOutRecipe(recipeRegistry, "harvestcraft:saltedcaramelitem_dustSalt");</v>
      </c>
    </row>
    <row r="229" spans="24:25" x14ac:dyDescent="0.3">
      <c r="X229" s="96" t="s">
        <v>3271</v>
      </c>
      <c r="Y229" t="str">
        <f t="shared" si="9"/>
        <v>dummyOutRecipe(recipeRegistry, "harvestcraft:saltedcaramelitem_foodSalt");</v>
      </c>
    </row>
    <row r="230" spans="24:25" x14ac:dyDescent="0.3">
      <c r="X230" s="96" t="s">
        <v>3272</v>
      </c>
      <c r="Y230" t="str">
        <f t="shared" si="9"/>
        <v>dummyOutRecipe(recipeRegistry, "harvestcraft:saltedcaramelitem_itemSalt");</v>
      </c>
    </row>
    <row r="231" spans="24:25" x14ac:dyDescent="0.3">
      <c r="X231" s="96" t="s">
        <v>3334</v>
      </c>
      <c r="Y231" t="str">
        <f t="shared" si="9"/>
        <v>dummyOutRecipe(recipeRegistry, "harvestcraft:sauerbratenitem");</v>
      </c>
    </row>
    <row r="232" spans="24:25" x14ac:dyDescent="0.3">
      <c r="X232" s="96" t="s">
        <v>3273</v>
      </c>
      <c r="Y232" t="str">
        <f t="shared" si="9"/>
        <v>dummyOutRecipe(recipeRegistry, "harvestcraft:sausageitem_dustSalt");</v>
      </c>
    </row>
    <row r="233" spans="24:25" x14ac:dyDescent="0.3">
      <c r="X233" s="96" t="s">
        <v>3274</v>
      </c>
      <c r="Y233" t="str">
        <f t="shared" si="9"/>
        <v>dummyOutRecipe(recipeRegistry, "harvestcraft:sausageitem_foodSalt");</v>
      </c>
    </row>
    <row r="234" spans="24:25" x14ac:dyDescent="0.3">
      <c r="X234" s="96" t="s">
        <v>3275</v>
      </c>
      <c r="Y234" t="str">
        <f t="shared" si="9"/>
        <v>dummyOutRecipe(recipeRegistry, "harvestcraft:sausageitem_itemSalt");</v>
      </c>
    </row>
    <row r="235" spans="24:25" x14ac:dyDescent="0.3">
      <c r="X235" s="96" t="s">
        <v>3276</v>
      </c>
      <c r="Y235" t="str">
        <f t="shared" si="9"/>
        <v>dummyOutRecipe(recipeRegistry, "harvestcraft:sausagerollitem");</v>
      </c>
    </row>
    <row r="236" spans="24:25" x14ac:dyDescent="0.3">
      <c r="X236" s="96" t="s">
        <v>3277</v>
      </c>
      <c r="Y236" t="str">
        <f t="shared" si="9"/>
        <v>dummyOutRecipe(recipeRegistry, "harvestcraft:slawdogitem");</v>
      </c>
    </row>
    <row r="237" spans="24:25" x14ac:dyDescent="0.3">
      <c r="X237" s="96" t="s">
        <v>3335</v>
      </c>
      <c r="Y237" t="str">
        <f t="shared" si="9"/>
        <v>dummyOutRecipe(recipeRegistry, "harvestcraft:softpretzelitem_dustSalt");</v>
      </c>
    </row>
    <row r="238" spans="24:25" x14ac:dyDescent="0.3">
      <c r="X238" s="96" t="s">
        <v>3336</v>
      </c>
      <c r="Y238" t="str">
        <f t="shared" si="9"/>
        <v>dummyOutRecipe(recipeRegistry, "harvestcraft:softpretzelitem_foodSalt");</v>
      </c>
    </row>
    <row r="239" spans="24:25" x14ac:dyDescent="0.3">
      <c r="X239" s="96" t="s">
        <v>3337</v>
      </c>
      <c r="Y239" t="str">
        <f t="shared" si="9"/>
        <v>dummyOutRecipe(recipeRegistry, "harvestcraft:softpretzelitem_itemSalt");</v>
      </c>
    </row>
    <row r="240" spans="24:25" x14ac:dyDescent="0.3">
      <c r="X240" s="96" t="s">
        <v>3278</v>
      </c>
      <c r="Y240" t="str">
        <f t="shared" si="9"/>
        <v>dummyOutRecipe(recipeRegistry, "harvestcraft:southernstylebreakfastitem");</v>
      </c>
    </row>
    <row r="241" spans="24:25" x14ac:dyDescent="0.3">
      <c r="X241" s="96"/>
    </row>
    <row r="242" spans="24:25" x14ac:dyDescent="0.3">
      <c r="X242" s="96"/>
    </row>
    <row r="243" spans="24:25" x14ac:dyDescent="0.3">
      <c r="X243" s="96"/>
    </row>
    <row r="244" spans="24:25" x14ac:dyDescent="0.3">
      <c r="X244" s="96" t="s">
        <v>3279</v>
      </c>
      <c r="Y244" t="str">
        <f t="shared" si="9"/>
        <v>dummyOutRecipe(recipeRegistry, "harvestcraft:spaghettidinneritem");</v>
      </c>
    </row>
    <row r="245" spans="24:25" x14ac:dyDescent="0.3">
      <c r="X245" s="96" t="s">
        <v>3408</v>
      </c>
      <c r="Y245" t="str">
        <f t="shared" si="9"/>
        <v>dummyOutRecipe(recipeRegistry, "harvestcraft:spicebunitem");</v>
      </c>
    </row>
    <row r="246" spans="24:25" x14ac:dyDescent="0.3">
      <c r="X246" s="96" t="s">
        <v>3280</v>
      </c>
      <c r="Y246" t="str">
        <f t="shared" si="9"/>
        <v>dummyOutRecipe(recipeRegistry, "harvestcraft:springsaladitem");</v>
      </c>
    </row>
    <row r="247" spans="24:25" x14ac:dyDescent="0.3">
      <c r="X247" s="96" t="s">
        <v>3281</v>
      </c>
      <c r="Y247" t="str">
        <f t="shared" si="9"/>
        <v>dummyOutRecipe(recipeRegistry, "harvestcraft:starfruitjellysandwichitem");</v>
      </c>
    </row>
    <row r="248" spans="24:25" x14ac:dyDescent="0.3">
      <c r="X248" s="96" t="s">
        <v>3282</v>
      </c>
      <c r="Y248" t="str">
        <f t="shared" si="9"/>
        <v>dummyOutRecipe(recipeRegistry, "harvestcraft:steaktartareitem");</v>
      </c>
    </row>
    <row r="249" spans="24:25" x14ac:dyDescent="0.3">
      <c r="X249" s="96" t="s">
        <v>3341</v>
      </c>
      <c r="Y249" t="str">
        <f t="shared" si="9"/>
        <v>dummyOutRecipe(recipeRegistry, "harvestcraft:steamedpeasitem_dustSalt");</v>
      </c>
    </row>
    <row r="250" spans="24:25" x14ac:dyDescent="0.3">
      <c r="X250" s="96" t="s">
        <v>3342</v>
      </c>
      <c r="Y250" t="str">
        <f t="shared" si="9"/>
        <v>dummyOutRecipe(recipeRegistry, "harvestcraft:steamedpeasitem_foodSalt");</v>
      </c>
    </row>
    <row r="251" spans="24:25" x14ac:dyDescent="0.3">
      <c r="X251" s="96" t="s">
        <v>3343</v>
      </c>
      <c r="Y251" t="str">
        <f t="shared" si="9"/>
        <v>dummyOutRecipe(recipeRegistry, "harvestcraft:steamedpeasitem_itemSalt");</v>
      </c>
    </row>
    <row r="252" spans="24:25" x14ac:dyDescent="0.3">
      <c r="X252" s="96" t="s">
        <v>3344</v>
      </c>
      <c r="Y252" t="str">
        <f t="shared" si="9"/>
        <v>dummyOutRecipe(recipeRegistry, "harvestcraft:steamedspinachitem");</v>
      </c>
    </row>
    <row r="253" spans="24:25" x14ac:dyDescent="0.3">
      <c r="X253" s="96" t="s">
        <v>3283</v>
      </c>
      <c r="Y253" t="str">
        <f t="shared" si="9"/>
        <v>dummyOutRecipe(recipeRegistry, "harvestcraft:strawberryjellysandwichitem");</v>
      </c>
    </row>
    <row r="254" spans="24:25" x14ac:dyDescent="0.3">
      <c r="X254" s="96" t="s">
        <v>3409</v>
      </c>
      <c r="Y254" t="str">
        <f t="shared" si="9"/>
        <v>dummyOutRecipe(recipeRegistry, "harvestcraft:strawberrymilkshakeitem");</v>
      </c>
    </row>
    <row r="255" spans="24:25" x14ac:dyDescent="0.3">
      <c r="X255" s="96" t="s">
        <v>3410</v>
      </c>
      <c r="Y255" t="str">
        <f t="shared" si="9"/>
        <v>dummyOutRecipe(recipeRegistry, "harvestcraft:strawberrysouffleitem");</v>
      </c>
    </row>
    <row r="256" spans="24:25" x14ac:dyDescent="0.3">
      <c r="X256" s="96" t="s">
        <v>3284</v>
      </c>
      <c r="Y256" t="str">
        <f t="shared" si="9"/>
        <v>dummyOutRecipe(recipeRegistry, "harvestcraft:suaderoitem");</v>
      </c>
    </row>
    <row r="257" spans="24:25" x14ac:dyDescent="0.3">
      <c r="X257" s="96" t="s">
        <v>3411</v>
      </c>
      <c r="Y257" t="str">
        <f t="shared" si="9"/>
        <v>dummyOutRecipe(recipeRegistry, "harvestcraft:summerradishsaladitem");</v>
      </c>
    </row>
    <row r="258" spans="24:25" x14ac:dyDescent="0.3">
      <c r="X258" s="96" t="s">
        <v>3285</v>
      </c>
      <c r="Y258" t="str">
        <f t="shared" si="9"/>
        <v>dummyOutRecipe(recipeRegistry, "harvestcraft:sundayhighteaitem");</v>
      </c>
    </row>
    <row r="259" spans="24:25" x14ac:dyDescent="0.3">
      <c r="X259" s="96" t="s">
        <v>3286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6" t="s">
        <v>3287</v>
      </c>
      <c r="Y260" t="str">
        <f t="shared" si="10"/>
        <v>dummyOutRecipe(recipeRegistry, "harvestcraft:supremepizzaitem");</v>
      </c>
    </row>
    <row r="261" spans="24:25" x14ac:dyDescent="0.3">
      <c r="X261" s="96" t="s">
        <v>3288</v>
      </c>
      <c r="Y261" t="str">
        <f t="shared" si="10"/>
        <v>dummyOutRecipe(recipeRegistry, "harvestcraft:surfandturfitem");</v>
      </c>
    </row>
    <row r="262" spans="24:25" x14ac:dyDescent="0.3">
      <c r="X262" s="96" t="s">
        <v>3289</v>
      </c>
      <c r="Y262" t="str">
        <f t="shared" si="10"/>
        <v>dummyOutRecipe(recipeRegistry, "harvestcraft:sushiitem");</v>
      </c>
    </row>
    <row r="263" spans="24:25" x14ac:dyDescent="0.3">
      <c r="X263" s="96" t="s">
        <v>3412</v>
      </c>
      <c r="Y263" t="str">
        <f t="shared" si="10"/>
        <v>dummyOutRecipe(recipeRegistry, "harvestcraft:sweetandsoursauceitem_x5_dropHoney");</v>
      </c>
    </row>
    <row r="264" spans="24:25" x14ac:dyDescent="0.3">
      <c r="X264" s="96" t="s">
        <v>3413</v>
      </c>
      <c r="Y264" t="str">
        <f t="shared" si="10"/>
        <v>dummyOutRecipe(recipeRegistry, "harvestcraft:sweetandsoursauceitem_x5_foodHoneydrop");</v>
      </c>
    </row>
    <row r="265" spans="24:25" x14ac:dyDescent="0.3">
      <c r="X265" s="96" t="s">
        <v>3414</v>
      </c>
      <c r="Y265" t="str">
        <f t="shared" si="10"/>
        <v>dummyOutRecipe(recipeRegistry, "harvestcraft:sweetpickleitem");</v>
      </c>
    </row>
    <row r="266" spans="24:25" x14ac:dyDescent="0.3">
      <c r="X266" s="96" t="s">
        <v>3415</v>
      </c>
      <c r="Y266" t="str">
        <f t="shared" si="10"/>
        <v>dummyOutRecipe(recipeRegistry, "harvestcraft:szechuaneggplantitem");</v>
      </c>
    </row>
    <row r="267" spans="24:25" x14ac:dyDescent="0.3">
      <c r="X267" s="96" t="s">
        <v>3290</v>
      </c>
      <c r="Y267" t="str">
        <f t="shared" si="10"/>
        <v>dummyOutRecipe(recipeRegistry, "harvestcraft:tacoitem");</v>
      </c>
    </row>
    <row r="268" spans="24:25" x14ac:dyDescent="0.3">
      <c r="X268" s="96" t="s">
        <v>3345</v>
      </c>
      <c r="Y268" t="str">
        <f t="shared" si="10"/>
        <v>dummyOutRecipe(recipeRegistry, "harvestcraft:taffyitem_dustSalt");</v>
      </c>
    </row>
    <row r="269" spans="24:25" x14ac:dyDescent="0.3">
      <c r="X269" s="96" t="s">
        <v>3346</v>
      </c>
      <c r="Y269" t="str">
        <f t="shared" si="10"/>
        <v>dummyOutRecipe(recipeRegistry, "harvestcraft:taffyitem_foodSalt");</v>
      </c>
    </row>
    <row r="270" spans="24:25" x14ac:dyDescent="0.3">
      <c r="X270" s="96" t="s">
        <v>3347</v>
      </c>
      <c r="Y270" t="str">
        <f t="shared" si="10"/>
        <v>dummyOutRecipe(recipeRegistry, "harvestcraft:taffyitem_itemSalt");</v>
      </c>
    </row>
    <row r="271" spans="24:25" x14ac:dyDescent="0.3">
      <c r="X271" s="96" t="s">
        <v>3291</v>
      </c>
      <c r="Y271" t="str">
        <f t="shared" si="10"/>
        <v>dummyOutRecipe(recipeRegistry, "harvestcraft:thankfuldinneritem");</v>
      </c>
    </row>
    <row r="272" spans="24:25" x14ac:dyDescent="0.3">
      <c r="X272" s="96" t="s">
        <v>3292</v>
      </c>
      <c r="Y272" t="str">
        <f t="shared" si="10"/>
        <v>dummyOutRecipe(recipeRegistry, "harvestcraft:theatreboxitem");</v>
      </c>
    </row>
    <row r="273" spans="24:25" x14ac:dyDescent="0.3">
      <c r="X273" s="96" t="s">
        <v>3416</v>
      </c>
      <c r="Y273" t="str">
        <f t="shared" si="10"/>
        <v>dummyOutRecipe(recipeRegistry, "harvestcraft:threebeansaladitem");</v>
      </c>
    </row>
    <row r="274" spans="24:25" x14ac:dyDescent="0.3">
      <c r="X274" s="96" t="s">
        <v>3417</v>
      </c>
      <c r="Y274" t="str">
        <f t="shared" si="10"/>
        <v>dummyOutRecipe(recipeRegistry, "harvestcraft:timtamitem");</v>
      </c>
    </row>
    <row r="275" spans="24:25" x14ac:dyDescent="0.3">
      <c r="X275" s="96" t="s">
        <v>3293</v>
      </c>
      <c r="Y275" t="str">
        <f t="shared" si="10"/>
        <v>dummyOutRecipe(recipeRegistry, "harvestcraft:tortillachipsitem");</v>
      </c>
    </row>
    <row r="276" spans="24:25" x14ac:dyDescent="0.3">
      <c r="X276" s="96" t="s">
        <v>3348</v>
      </c>
      <c r="Y276" t="str">
        <f t="shared" si="10"/>
        <v>dummyOutRecipe(recipeRegistry, "harvestcraft:tortillaitem");</v>
      </c>
    </row>
    <row r="277" spans="24:25" x14ac:dyDescent="0.3">
      <c r="X277" s="96" t="s">
        <v>3294</v>
      </c>
      <c r="Y277" t="str">
        <f t="shared" si="10"/>
        <v>dummyOutRecipe(recipeRegistry, "harvestcraft:tunafishsandwichitem");</v>
      </c>
    </row>
    <row r="278" spans="24:25" x14ac:dyDescent="0.3">
      <c r="X278" s="96" t="s">
        <v>3295</v>
      </c>
      <c r="Y278" t="str">
        <f t="shared" si="10"/>
        <v>dummyOutRecipe(recipeRegistry, "harvestcraft:tunaonigiriitem");</v>
      </c>
    </row>
    <row r="279" spans="24:25" x14ac:dyDescent="0.3">
      <c r="X279" s="96" t="s">
        <v>3296</v>
      </c>
      <c r="Y279" t="str">
        <f t="shared" si="10"/>
        <v>dummyOutRecipe(recipeRegistry, "harvestcraft:tunapotatoitem");</v>
      </c>
    </row>
    <row r="280" spans="24:25" x14ac:dyDescent="0.3">
      <c r="X280" s="96" t="s">
        <v>3297</v>
      </c>
      <c r="Y280" t="str">
        <f t="shared" si="10"/>
        <v>dummyOutRecipe(recipeRegistry, "harvestcraft:tunasaladitem");</v>
      </c>
    </row>
    <row r="281" spans="24:25" x14ac:dyDescent="0.3">
      <c r="X281" s="96" t="s">
        <v>3349</v>
      </c>
      <c r="Y281" t="str">
        <f t="shared" si="10"/>
        <v>dummyOutRecipe(recipeRegistry, "harvestcraft:turkishdelightitem");</v>
      </c>
    </row>
    <row r="282" spans="24:25" x14ac:dyDescent="0.3">
      <c r="X282" s="96" t="s">
        <v>3350</v>
      </c>
      <c r="Y282" t="str">
        <f t="shared" si="10"/>
        <v>dummyOutRecipe(recipeRegistry, "harvestcraft:vegemiteitem");</v>
      </c>
    </row>
    <row r="283" spans="24:25" x14ac:dyDescent="0.3">
      <c r="X283" s="96" t="s">
        <v>3298</v>
      </c>
      <c r="Y283" t="str">
        <f t="shared" si="10"/>
        <v>dummyOutRecipe(recipeRegistry, "harvestcraft:vegemiteontoastitem");</v>
      </c>
    </row>
    <row r="284" spans="24:25" x14ac:dyDescent="0.3">
      <c r="X284" s="96" t="s">
        <v>3299</v>
      </c>
      <c r="Y284" t="str">
        <f t="shared" si="10"/>
        <v>dummyOutRecipe(recipeRegistry, "harvestcraft:vegetarianlettucewrapitem");</v>
      </c>
    </row>
    <row r="285" spans="24:25" x14ac:dyDescent="0.3">
      <c r="X285" s="96" t="s">
        <v>3418</v>
      </c>
      <c r="Y285" t="str">
        <f t="shared" si="10"/>
        <v>dummyOutRecipe(recipeRegistry, "harvestcraft:wafflesitem");</v>
      </c>
    </row>
    <row r="286" spans="24:25" x14ac:dyDescent="0.3">
      <c r="X286" s="96" t="s">
        <v>3300</v>
      </c>
      <c r="Y286" t="str">
        <f t="shared" si="10"/>
        <v>dummyOutRecipe(recipeRegistry, "harvestcraft:watermelonjellysandwichitem");</v>
      </c>
    </row>
    <row r="287" spans="24:25" x14ac:dyDescent="0.3">
      <c r="X287" s="96" t="s">
        <v>3301</v>
      </c>
      <c r="Y287" t="str">
        <f t="shared" si="10"/>
        <v>dummyOutRecipe(recipeRegistry, "harvestcraft:weekendpicnicitem");</v>
      </c>
    </row>
    <row r="288" spans="24:25" x14ac:dyDescent="0.3">
      <c r="X288" s="96" t="s">
        <v>3419</v>
      </c>
      <c r="Y288" t="str">
        <f t="shared" si="10"/>
        <v>dummyOutRecipe(recipeRegistry, "harvestcraft:yorkshirepuddingitem_dustSalt");</v>
      </c>
    </row>
    <row r="289" spans="24:25" x14ac:dyDescent="0.3">
      <c r="X289" s="96" t="s">
        <v>3420</v>
      </c>
      <c r="Y289" t="str">
        <f t="shared" si="10"/>
        <v>dummyOutRecipe(recipeRegistry, "harvestcraft:yorkshirepuddingitem_foodSalt");</v>
      </c>
    </row>
    <row r="290" spans="24:25" x14ac:dyDescent="0.3">
      <c r="X290" s="96" t="s">
        <v>3421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110" priority="18" operator="equal">
      <formula>"Yes"</formula>
    </cfRule>
  </conditionalFormatting>
  <conditionalFormatting sqref="F3:F14 F18:F41">
    <cfRule type="cellIs" dxfId="109" priority="17" operator="equal">
      <formula>"No"</formula>
    </cfRule>
  </conditionalFormatting>
  <conditionalFormatting sqref="F15">
    <cfRule type="cellIs" dxfId="108" priority="16" operator="equal">
      <formula>"Yes"</formula>
    </cfRule>
  </conditionalFormatting>
  <conditionalFormatting sqref="F15">
    <cfRule type="cellIs" dxfId="107" priority="15" operator="equal">
      <formula>"No"</formula>
    </cfRule>
  </conditionalFormatting>
  <conditionalFormatting sqref="F16">
    <cfRule type="cellIs" dxfId="106" priority="14" operator="equal">
      <formula>"Yes"</formula>
    </cfRule>
  </conditionalFormatting>
  <conditionalFormatting sqref="F16">
    <cfRule type="cellIs" dxfId="105" priority="13" operator="equal">
      <formula>"No"</formula>
    </cfRule>
  </conditionalFormatting>
  <conditionalFormatting sqref="F17">
    <cfRule type="cellIs" dxfId="104" priority="12" operator="equal">
      <formula>"Yes"</formula>
    </cfRule>
  </conditionalFormatting>
  <conditionalFormatting sqref="F17">
    <cfRule type="cellIs" dxfId="103" priority="11" operator="equal">
      <formula>"No"</formula>
    </cfRule>
  </conditionalFormatting>
  <conditionalFormatting sqref="F20">
    <cfRule type="cellIs" dxfId="102" priority="10" operator="equal">
      <formula>"Yes"</formula>
    </cfRule>
  </conditionalFormatting>
  <conditionalFormatting sqref="F20">
    <cfRule type="cellIs" dxfId="101" priority="9" operator="equal">
      <formula>"No"</formula>
    </cfRule>
  </conditionalFormatting>
  <conditionalFormatting sqref="E3:E42 F42 E43:F46">
    <cfRule type="cellIs" dxfId="100" priority="6" operator="equal">
      <formula>"Yes"</formula>
    </cfRule>
  </conditionalFormatting>
  <conditionalFormatting sqref="E3:E42 F42 E43:F46">
    <cfRule type="cellIs" dxfId="99" priority="5" operator="equal">
      <formula>"No"</formula>
    </cfRule>
  </conditionalFormatting>
  <conditionalFormatting sqref="E47:E49">
    <cfRule type="cellIs" dxfId="98" priority="4" operator="equal">
      <formula>"Yes"</formula>
    </cfRule>
  </conditionalFormatting>
  <conditionalFormatting sqref="E47:E49">
    <cfRule type="cellIs" dxfId="97" priority="3" operator="equal">
      <formula>"No"</formula>
    </cfRule>
  </conditionalFormatting>
  <conditionalFormatting sqref="F47:F49">
    <cfRule type="cellIs" dxfId="96" priority="2" operator="equal">
      <formula>"Yes"</formula>
    </cfRule>
  </conditionalFormatting>
  <conditionalFormatting sqref="F47:F49">
    <cfRule type="cellIs" dxfId="95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E3:F49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4" t="s">
        <v>1256</v>
      </c>
      <c r="G1" s="104"/>
      <c r="H1" s="104"/>
      <c r="I1" s="104"/>
      <c r="J1" s="108" t="s">
        <v>9</v>
      </c>
      <c r="K1" s="109"/>
      <c r="L1" s="109"/>
      <c r="M1" s="109"/>
    </row>
    <row r="2" spans="1:19" x14ac:dyDescent="0.3">
      <c r="A2" s="51"/>
      <c r="B2" s="52" t="s">
        <v>1196</v>
      </c>
      <c r="C2" s="52" t="s">
        <v>110</v>
      </c>
      <c r="D2" s="52" t="s">
        <v>1197</v>
      </c>
      <c r="E2" s="52" t="s">
        <v>1198</v>
      </c>
      <c r="F2" s="52" t="s">
        <v>1199</v>
      </c>
      <c r="G2" s="52" t="s">
        <v>1200</v>
      </c>
      <c r="H2" s="52" t="s">
        <v>1201</v>
      </c>
      <c r="I2" s="52" t="s">
        <v>1202</v>
      </c>
      <c r="J2" s="57" t="s">
        <v>1203</v>
      </c>
      <c r="K2" s="58" t="s">
        <v>1204</v>
      </c>
      <c r="L2" s="58" t="s">
        <v>1205</v>
      </c>
      <c r="M2" s="58" t="s">
        <v>1206</v>
      </c>
      <c r="N2" s="52" t="s">
        <v>1207</v>
      </c>
      <c r="O2" s="52" t="s">
        <v>1208</v>
      </c>
      <c r="P2" s="52" t="s">
        <v>1258</v>
      </c>
      <c r="Q2" s="52"/>
      <c r="R2" s="52" t="s">
        <v>1259</v>
      </c>
      <c r="S2" s="52" t="s">
        <v>1095</v>
      </c>
    </row>
    <row r="3" spans="1:19" ht="15" customHeight="1" x14ac:dyDescent="0.3">
      <c r="A3" s="51"/>
      <c r="B3" s="55" t="s">
        <v>1209</v>
      </c>
      <c r="C3" s="55" t="s">
        <v>1210</v>
      </c>
      <c r="D3" s="55" t="s">
        <v>1209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1211</v>
      </c>
      <c r="C4" s="55" t="s">
        <v>1210</v>
      </c>
      <c r="D4" s="55" t="s">
        <v>1211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1212</v>
      </c>
      <c r="C5" s="55" t="s">
        <v>1210</v>
      </c>
      <c r="D5" s="55" t="s">
        <v>1212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1213</v>
      </c>
      <c r="C6" s="55" t="s">
        <v>1210</v>
      </c>
      <c r="D6" s="55" t="s">
        <v>1213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1214</v>
      </c>
      <c r="C7" s="55" t="s">
        <v>1210</v>
      </c>
      <c r="D7" s="55" t="s">
        <v>1214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1215</v>
      </c>
      <c r="C8" s="55" t="s">
        <v>1210</v>
      </c>
      <c r="D8" s="55" t="s">
        <v>1215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1216</v>
      </c>
      <c r="C9" s="55" t="s">
        <v>1210</v>
      </c>
      <c r="D9" s="55" t="s">
        <v>1216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1217</v>
      </c>
      <c r="C10" s="55" t="s">
        <v>1210</v>
      </c>
      <c r="D10" s="55" t="s">
        <v>1217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1218</v>
      </c>
      <c r="C11" s="55" t="s">
        <v>1210</v>
      </c>
      <c r="D11" s="55" t="s">
        <v>1218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1219</v>
      </c>
      <c r="C12" s="55" t="s">
        <v>1210</v>
      </c>
      <c r="D12" s="55" t="s">
        <v>1219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1220</v>
      </c>
      <c r="C13" s="55" t="s">
        <v>1221</v>
      </c>
      <c r="D13" s="55" t="s">
        <v>1220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1222</v>
      </c>
      <c r="C14" s="55" t="s">
        <v>1210</v>
      </c>
      <c r="D14" s="55" t="s">
        <v>1222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1223</v>
      </c>
      <c r="C15" s="55" t="s">
        <v>1210</v>
      </c>
      <c r="D15" s="55" t="s">
        <v>1223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1224</v>
      </c>
      <c r="C16" s="55" t="s">
        <v>1210</v>
      </c>
      <c r="D16" s="55" t="s">
        <v>1224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1225</v>
      </c>
      <c r="C17" s="55" t="s">
        <v>1210</v>
      </c>
      <c r="D17" s="55" t="s">
        <v>1225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1226</v>
      </c>
      <c r="C18" s="55" t="s">
        <v>1210</v>
      </c>
      <c r="D18" s="55" t="s">
        <v>1226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1227</v>
      </c>
      <c r="C19" s="55" t="s">
        <v>1221</v>
      </c>
      <c r="D19" s="55" t="s">
        <v>1227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1228</v>
      </c>
      <c r="C20" s="55" t="s">
        <v>1221</v>
      </c>
      <c r="D20" s="55" t="s">
        <v>1228</v>
      </c>
      <c r="E20" s="55" t="s">
        <v>1229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1230</v>
      </c>
      <c r="C21" s="55" t="s">
        <v>1221</v>
      </c>
      <c r="D21" s="55" t="s">
        <v>1230</v>
      </c>
      <c r="E21" s="55" t="s">
        <v>1229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1231</v>
      </c>
      <c r="C22" s="55" t="s">
        <v>1210</v>
      </c>
      <c r="D22" s="55"/>
      <c r="E22" s="55" t="s">
        <v>1232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1233</v>
      </c>
      <c r="C23" s="55" t="s">
        <v>1210</v>
      </c>
      <c r="D23" s="55"/>
      <c r="E23" s="55" t="s">
        <v>1234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1235</v>
      </c>
      <c r="C24" s="55" t="s">
        <v>1210</v>
      </c>
      <c r="D24" s="55"/>
      <c r="E24" s="55" t="s">
        <v>1236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1257</v>
      </c>
      <c r="G25" s="52" t="s">
        <v>1257</v>
      </c>
      <c r="H25" s="52" t="s">
        <v>1257</v>
      </c>
      <c r="I25" s="52" t="s">
        <v>1257</v>
      </c>
      <c r="J25" s="52" t="s">
        <v>1257</v>
      </c>
      <c r="K25" s="52" t="s">
        <v>1257</v>
      </c>
      <c r="L25" s="52" t="s">
        <v>1257</v>
      </c>
      <c r="M25" s="52" t="s">
        <v>1257</v>
      </c>
      <c r="N25" s="52" t="s">
        <v>1257</v>
      </c>
      <c r="O25" s="52" t="s">
        <v>1257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1196</v>
      </c>
      <c r="C27" s="52" t="s">
        <v>110</v>
      </c>
      <c r="D27" s="52" t="s">
        <v>1197</v>
      </c>
      <c r="E27" s="52" t="s">
        <v>1198</v>
      </c>
      <c r="F27" s="52" t="s">
        <v>1199</v>
      </c>
      <c r="G27" s="52" t="s">
        <v>1200</v>
      </c>
      <c r="H27" s="52" t="s">
        <v>1201</v>
      </c>
      <c r="I27" s="52" t="s">
        <v>1202</v>
      </c>
      <c r="J27" s="52" t="s">
        <v>1203</v>
      </c>
      <c r="K27" s="52" t="s">
        <v>1204</v>
      </c>
      <c r="L27" s="52" t="s">
        <v>1205</v>
      </c>
      <c r="M27" s="52" t="s">
        <v>1206</v>
      </c>
      <c r="N27" s="52" t="s">
        <v>1207</v>
      </c>
      <c r="O27" s="52" t="s">
        <v>1208</v>
      </c>
      <c r="P27" s="52" t="s">
        <v>1258</v>
      </c>
      <c r="Q27" s="52" t="s">
        <v>1269</v>
      </c>
      <c r="R27" s="52" t="s">
        <v>1259</v>
      </c>
      <c r="S27" s="52" t="s">
        <v>1095</v>
      </c>
      <c r="T27" s="52" t="s">
        <v>1268</v>
      </c>
    </row>
    <row r="28" spans="1:20" ht="15" thickBot="1" x14ac:dyDescent="0.35">
      <c r="A28" s="51"/>
      <c r="B28" s="50" t="s">
        <v>1244</v>
      </c>
      <c r="C28" s="53" t="s">
        <v>1210</v>
      </c>
      <c r="D28" s="50" t="s">
        <v>1244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1254</v>
      </c>
      <c r="C29" s="53" t="s">
        <v>1210</v>
      </c>
      <c r="D29" s="50" t="s">
        <v>1254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1242</v>
      </c>
      <c r="C30" s="53" t="s">
        <v>1221</v>
      </c>
      <c r="D30" s="50" t="s">
        <v>1278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1271</v>
      </c>
      <c r="C31" s="53" t="s">
        <v>1210</v>
      </c>
      <c r="D31" s="50" t="s">
        <v>1248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1240</v>
      </c>
      <c r="C32" s="53" t="s">
        <v>1210</v>
      </c>
      <c r="D32" s="50" t="s">
        <v>1240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1252</v>
      </c>
      <c r="C33" s="53" t="s">
        <v>1210</v>
      </c>
      <c r="D33" s="50" t="s">
        <v>1252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1245</v>
      </c>
      <c r="C34" s="53" t="s">
        <v>1210</v>
      </c>
      <c r="D34" s="50" t="s">
        <v>1245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1251</v>
      </c>
      <c r="C35" s="53" t="s">
        <v>1221</v>
      </c>
      <c r="D35" s="50" t="s">
        <v>1251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1239</v>
      </c>
      <c r="C36" s="53" t="s">
        <v>1210</v>
      </c>
      <c r="D36" s="50" t="s">
        <v>1239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1241</v>
      </c>
      <c r="C37" s="53" t="s">
        <v>1210</v>
      </c>
      <c r="D37" s="50" t="s">
        <v>1277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1272</v>
      </c>
      <c r="C38" s="53" t="s">
        <v>1210</v>
      </c>
      <c r="D38" s="50" t="s">
        <v>1238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1253</v>
      </c>
      <c r="C39" s="53" t="s">
        <v>1210</v>
      </c>
      <c r="D39" s="50" t="s">
        <v>1253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1243</v>
      </c>
      <c r="C40" s="53" t="s">
        <v>1221</v>
      </c>
      <c r="D40" s="50" t="s">
        <v>1243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1237</v>
      </c>
      <c r="C41" s="53" t="s">
        <v>1221</v>
      </c>
      <c r="D41" s="50" t="s">
        <v>1237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1270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1233</v>
      </c>
      <c r="C42" s="62" t="s">
        <v>1221</v>
      </c>
      <c r="D42" s="50" t="s">
        <v>1233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1249</v>
      </c>
      <c r="C43" s="53" t="s">
        <v>1210</v>
      </c>
      <c r="D43" s="50" t="s">
        <v>1249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1255</v>
      </c>
      <c r="C44" s="53" t="s">
        <v>1210</v>
      </c>
      <c r="D44" s="50" t="s">
        <v>1255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1273</v>
      </c>
      <c r="C45" s="53" t="s">
        <v>1210</v>
      </c>
      <c r="D45" s="50" t="s">
        <v>1247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1274</v>
      </c>
      <c r="C46" s="53" t="s">
        <v>1210</v>
      </c>
      <c r="D46" s="50" t="s">
        <v>1274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1246</v>
      </c>
      <c r="C47" s="53" t="s">
        <v>1210</v>
      </c>
      <c r="D47" s="50" t="s">
        <v>1246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1275</v>
      </c>
      <c r="C48" s="53" t="s">
        <v>1210</v>
      </c>
      <c r="D48" s="50" t="s">
        <v>1275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1276</v>
      </c>
      <c r="C49" s="53" t="s">
        <v>1210</v>
      </c>
      <c r="D49" s="50" t="s">
        <v>1276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1250</v>
      </c>
      <c r="C50" s="53" t="s">
        <v>1210</v>
      </c>
      <c r="D50" s="50" t="s">
        <v>1250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1257</v>
      </c>
      <c r="G51" s="52" t="s">
        <v>1257</v>
      </c>
      <c r="H51" s="52" t="s">
        <v>1257</v>
      </c>
      <c r="I51" s="52" t="s">
        <v>1257</v>
      </c>
      <c r="J51" s="52" t="s">
        <v>1257</v>
      </c>
      <c r="K51" s="52" t="s">
        <v>1257</v>
      </c>
      <c r="L51" s="52" t="s">
        <v>1257</v>
      </c>
      <c r="M51" s="52" t="s">
        <v>1257</v>
      </c>
      <c r="N51" s="52" t="s">
        <v>1257</v>
      </c>
      <c r="O51" s="52" t="s">
        <v>1257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94" priority="6" operator="equal">
      <formula>"Yes"</formula>
    </cfRule>
  </conditionalFormatting>
  <conditionalFormatting sqref="R3:R24">
    <cfRule type="cellIs" dxfId="93" priority="5" operator="equal">
      <formula>"Yes"</formula>
    </cfRule>
  </conditionalFormatting>
  <conditionalFormatting sqref="P3:R24">
    <cfRule type="cellIs" dxfId="92" priority="4" operator="equal">
      <formula>"No"</formula>
    </cfRule>
  </conditionalFormatting>
  <conditionalFormatting sqref="P28:Q50">
    <cfRule type="cellIs" dxfId="91" priority="3" operator="equal">
      <formula>"Yes"</formula>
    </cfRule>
  </conditionalFormatting>
  <conditionalFormatting sqref="R28:R50">
    <cfRule type="cellIs" dxfId="90" priority="2" operator="equal">
      <formula>"Yes"</formula>
    </cfRule>
  </conditionalFormatting>
  <conditionalFormatting sqref="P28:R50">
    <cfRule type="cellIs" dxfId="89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90" activePane="bottomLeft" state="frozen"/>
      <selection pane="bottomLeft" activeCell="K85" sqref="K85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1195</v>
      </c>
      <c r="D2" s="7" t="s">
        <v>110</v>
      </c>
      <c r="E2" s="7" t="s">
        <v>196</v>
      </c>
      <c r="F2" s="7" t="s">
        <v>197</v>
      </c>
      <c r="G2" s="7" t="s">
        <v>2916</v>
      </c>
      <c r="H2" s="7" t="s">
        <v>198</v>
      </c>
      <c r="I2" s="7" t="s">
        <v>1095</v>
      </c>
      <c r="J2" s="7" t="s">
        <v>2917</v>
      </c>
      <c r="K2" s="7" t="s">
        <v>2938</v>
      </c>
      <c r="L2" s="7" t="s">
        <v>3015</v>
      </c>
    </row>
    <row r="3" spans="1:12" x14ac:dyDescent="0.3">
      <c r="A3">
        <v>1</v>
      </c>
      <c r="B3" t="s">
        <v>11</v>
      </c>
      <c r="C3" t="s">
        <v>111</v>
      </c>
      <c r="D3" t="s">
        <v>1184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"-",IF(SUMIF(Ingredients!B3:B230,B3,Ingredients!A3:A230)+SUMIF(Ingredients!B3:B230,F3,Ingredients!A3:A230)&gt;0,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1184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"-",IF(SUMIF(Ingredients!B4:B230,B4,Ingredients!A4:A231)+SUMIF(Ingredients!B4:B230,F4,Ingredients!A4:A231)&gt;0,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1184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"-",IF(SUMIF(Ingredients!B5:B232,B5,Ingredients!A5:A232)+SUMIF(Ingredients!B5:B232,F5,Ingredients!A5:A232)&gt;0,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1184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"-",IF(SUMIF(Ingredients!B6:B233,B6,Ingredients!A6:A233)+SUMIF(Ingredients!B6:B233,F6,Ingredients!A6:A233)&gt;0,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1184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"-",IF(SUMIF(Ingredients!B7:B234,B7,Ingredients!A7:A234)+SUMIF(Ingredients!B7:B234,F7,Ingredients!A7:A234)&gt;0,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1184</v>
      </c>
      <c r="E8">
        <f>SUMIF(Ingredients!$B$2:$B$98,'PH base foods'!B8,Ingredients!$A$3:$A$99)+SUMIF(Ingredients!$B$2:$B$98,F8,Ingredients!$A$3:$A$99)</f>
        <v>0</v>
      </c>
      <c r="G8" t="s">
        <v>2918</v>
      </c>
      <c r="H8" t="str">
        <f>IF(E8=1, "-",IF(SUMIF(Ingredients!B8:B235,B8,Ingredients!A8:A235)+SUMIF(Ingredients!B8:B235,F8,Ingredients!A8:A235)&gt;0,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1187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"-",IF(SUMIF(Ingredients!B9:B236,B9,Ingredients!A9:A236)+SUMIF(Ingredients!B9:B236,F9,Ingredients!A9:A236)&gt;0,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1185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"-",IF(SUMIF(Ingredients!B10:B237,B10,Ingredients!A10:A237)+SUMIF(Ingredients!B10:B237,F10,Ingredients!A10:A237)&gt;0,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2920</v>
      </c>
      <c r="C11" t="s">
        <v>111</v>
      </c>
      <c r="D11" t="s">
        <v>1185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"-",IF(SUMIF(Ingredients!B11:B238,B11,Ingredients!A11:A238)+SUMIF(Ingredients!B11:B238,F11,Ingredients!A11:A238)&gt;0,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1185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"-",IF(SUMIF(Ingredients!B12:B239,B12,Ingredients!A12:A239)+SUMIF(Ingredients!B12:B239,F12,Ingredients!A12:A239)&gt;0,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1185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"-",IF(SUMIF(Ingredients!B13:B240,B13,Ingredients!A13:A240)+SUMIF(Ingredients!B13:B240,F13,Ingredients!A13:A240)&gt;0,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1187</v>
      </c>
      <c r="E14">
        <f>SUMIF(Ingredients!$B$2:$B$98,'PH base foods'!B14,Ingredients!$A$3:$A$99)+SUMIF(Ingredients!$B$2:$B$98,F14,Ingredients!$A$3:$A$99)</f>
        <v>0</v>
      </c>
      <c r="G14" t="s">
        <v>2919</v>
      </c>
      <c r="H14" t="str">
        <f>IF(E14=1, "-",IF(SUMIF(Ingredients!B14:B241,B14,Ingredients!A14:A241)+SUMIF(Ingredients!B14:B241,F14,Ingredients!A14:A241)&gt;0,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1187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"-",IF(SUMIF(Ingredients!B15:B242,B15,Ingredients!A15:A242)+SUMIF(Ingredients!B15:B242,F15,Ingredients!A15:A242)&gt;0,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1187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"-",IF(SUMIF(Ingredients!B16:B243,B16,Ingredients!A16:A243)+SUMIF(Ingredients!B16:B243,F16,Ingredients!A16:A243)&gt;0,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1187</v>
      </c>
      <c r="E17">
        <f>SUMIF(Ingredients!$B$2:$B$98,'PH base foods'!B17,Ingredients!$A$3:$A$99)+SUMIF(Ingredients!$B$2:$B$98,F17,Ingredients!$A$3:$A$99)</f>
        <v>1</v>
      </c>
      <c r="G17" t="s">
        <v>2921</v>
      </c>
      <c r="H17" t="str">
        <f>IF(E17=1, "-",IF(SUMIF(Ingredients!B17:B244,B17,Ingredients!A17:A244)+SUMIF(Ingredients!B17:B244,F17,Ingredients!A17:A244)&gt;0,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1187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"-",IF(SUMIF(Ingredients!B18:B245,B18,Ingredients!A18:A245)+SUMIF(Ingredients!B18:B245,F18,Ingredients!A18:A245)&gt;0,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"-",IF(SUMIF(Ingredients!B19:B246,B19,Ingredients!A19:A246)+SUMIF(Ingredients!B19:B246,F19,Ingredients!A19:A246)&gt;0,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"-",IF(SUMIF(Ingredients!B20:B247,B20,Ingredients!A20:A247)+SUMIF(Ingredients!B20:B247,F20,Ingredients!A20:A247)&gt;0,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"-",IF(SUMIF(Ingredients!B21:B248,B21,Ingredients!A21:A248)+SUMIF(Ingredients!B21:B248,F21,Ingredients!A21:A248)&gt;0,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1185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"-",IF(SUMIF(Ingredients!B22:B249,B22,Ingredients!A22:A249)+SUMIF(Ingredients!B22:B249,F22,Ingredients!A22:A249)&gt;0,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1187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"-",IF(SUMIF(Ingredients!B23:B250,B23,Ingredients!A23:A250)+SUMIF(Ingredients!B23:B250,F23,Ingredients!A23:A250)&gt;0,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645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"-",IF(SUMIF(Ingredients!B24:B251,B24,Ingredients!A24:A251)+SUMIF(Ingredients!B24:B251,F24,Ingredients!A24:A251)&gt;0,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1187</v>
      </c>
      <c r="E25">
        <f>SUMIF(Ingredients!$B$2:$B$98,'PH base foods'!B25,Ingredients!$A$3:$A$99)+SUMIF(Ingredients!$B$2:$B$98,F25,Ingredients!$A$3:$A$99)</f>
        <v>0</v>
      </c>
      <c r="G25" t="s">
        <v>1275</v>
      </c>
      <c r="H25" t="str">
        <f>IF(E25=1, "-",IF(SUMIF(Ingredients!B25:B252,B25,Ingredients!A25:A252)+SUMIF(Ingredients!B25:B252,F25,Ingredients!A25:A252)&gt;0,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"-",IF(SUMIF(Ingredients!B26:B253,B26,Ingredients!A26:A253)+SUMIF(Ingredients!B26:B253,F26,Ingredients!A26:A253)&gt;0,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"-",IF(SUMIF(Ingredients!B27:B254,B27,Ingredients!A27:A254)+SUMIF(Ingredients!B27:B254,F27,Ingredients!A27:A254)&gt;0,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1187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"-",IF(SUMIF(Ingredients!B28:B255,B28,Ingredients!A28:A255)+SUMIF(Ingredients!B28:B255,F28,Ingredients!A28:A255)&gt;0,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"-",IF(SUMIF(Ingredients!B29:B256,B29,Ingredients!A29:A256)+SUMIF(Ingredients!B29:B256,F29,Ingredients!A29:A256)&gt;0,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1183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"-",IF(SUMIF(Ingredients!B30:B257,B30,Ingredients!A30:A257)+SUMIF(Ingredients!B30:B257,F30,Ingredients!A30:A257)&gt;0,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1183</v>
      </c>
      <c r="E31">
        <f>SUMIF(Ingredients!$B$2:$B$98,'PH base foods'!B31,Ingredients!$A$3:$A$99)+SUMIF(Ingredients!$B$2:$B$98,F31,Ingredients!$A$3:$A$99)</f>
        <v>0</v>
      </c>
      <c r="G31" t="s">
        <v>1274</v>
      </c>
      <c r="H31" t="str">
        <f>IF(E31=1, "-",IF(SUMIF(Ingredients!B31:B258,B31,Ingredients!A31:A258)+SUMIF(Ingredients!B31:B258,F31,Ingredients!A31:A258)&gt;0,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1183</v>
      </c>
      <c r="E32">
        <f>SUMIF(Ingredients!$B$2:$B$98,'PH base foods'!B32,Ingredients!$A$3:$A$99)+SUMIF(Ingredients!$B$2:$B$98,F32,Ingredients!$A$3:$A$99)</f>
        <v>0</v>
      </c>
      <c r="G32" t="s">
        <v>1276</v>
      </c>
      <c r="H32" t="str">
        <f>IF(E32=1, "-",IF(SUMIF(Ingredients!B32:B259,B32,Ingredients!A32:A259)+SUMIF(Ingredients!B32:B259,F32,Ingredients!A32:A259)&gt;0,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3016</v>
      </c>
    </row>
    <row r="33" spans="1:18" x14ac:dyDescent="0.3">
      <c r="A33">
        <v>1</v>
      </c>
      <c r="B33" t="s">
        <v>124</v>
      </c>
      <c r="C33" t="s">
        <v>111</v>
      </c>
      <c r="D33" t="s">
        <v>1183</v>
      </c>
      <c r="E33">
        <f>SUMIF(Ingredients!$B$2:$B$98,'PH base foods'!B33,Ingredients!$A$3:$A$99)+SUMIF(Ingredients!$B$2:$B$98,F33,Ingredients!$A$3:$A$99)</f>
        <v>0</v>
      </c>
      <c r="G33" t="s">
        <v>1248</v>
      </c>
      <c r="H33" t="str">
        <f>IF(E33=1, "-",IF(SUMIF(Ingredients!B33:B260,B33,Ingredients!A33:A260)+SUMIF(Ingredients!B33:B260,F33,Ingredients!A33:A260)&gt;0,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1183</v>
      </c>
      <c r="E34">
        <f>SUMIF(Ingredients!$B$2:$B$98,'PH base foods'!B34,Ingredients!$A$3:$A$99)+SUMIF(Ingredients!$B$2:$B$98,F34,Ingredients!$A$3:$A$99)</f>
        <v>0</v>
      </c>
      <c r="G34" t="s">
        <v>1238</v>
      </c>
      <c r="H34" t="str">
        <f>IF(E34=1, "-",IF(SUMIF(Ingredients!B34:B261,B34,Ingredients!A34:A261)+SUMIF(Ingredients!B34:B261,F34,Ingredients!A34:A261)&gt;0,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409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"-",IF(SUMIF(Ingredients!B35:B262,B35,Ingredients!A35:A262)+SUMIF(Ingredients!B35:B262,F35,Ingredients!A35:A262)&gt;0,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"-",IF(SUMIF(Ingredients!B36:B263,B36,Ingredients!A36:A263)+SUMIF(Ingredients!B36:B263,F36,Ingredients!A36:A263)&gt;0,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"-",IF(SUMIF(Ingredients!B37:B264,B37,Ingredients!A37:A264)+SUMIF(Ingredients!B37:B264,F37,Ingredients!A37:A264)&gt;0,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1187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"-",IF(SUMIF(Ingredients!B38:B265,B38,Ingredients!A38:A265)+SUMIF(Ingredients!B38:B265,F38,Ingredients!A38:A265)&gt;0,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2939</v>
      </c>
    </row>
    <row r="39" spans="1:18" x14ac:dyDescent="0.3">
      <c r="A39">
        <v>1</v>
      </c>
      <c r="B39" t="s">
        <v>129</v>
      </c>
      <c r="C39" t="s">
        <v>111</v>
      </c>
      <c r="D39" t="s">
        <v>1187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"-",IF(SUMIF(Ingredients!B39:B266,B39,Ingredients!A39:A266)+SUMIF(Ingredients!B39:B266,F39,Ingredients!A39:A266)&gt;0,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"-",IF(SUMIF(Ingredients!B40:B267,B40,Ingredients!A40:A267)+SUMIF(Ingredients!B40:B267,F40,Ingredients!A40:A267)&gt;0,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2922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"-",IF(SUMIF(Ingredients!B41:B268,B41,Ingredients!A41:A268)+SUMIF(Ingredients!B41:B268,F41,Ingredients!A41:A268)&gt;0,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"-",IF(SUMIF(Ingredients!B42:B269,B42,Ingredients!A42:A269)+SUMIF(Ingredients!B42:B269,F42,Ingredients!A42:A269)&gt;0,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432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"-",IF(SUMIF(Ingredients!B43:B270,B43,Ingredients!A43:A270)+SUMIF(Ingredients!B43:B270,F43,Ingredients!A43:A270)&gt;0,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2923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1088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"-",IF(SUMIF(Ingredients!B45:B272,B45,Ingredients!A45:A272)+SUMIF(Ingredients!B45:B272,F45,Ingredients!A45:A272)&gt;0,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"-",IF(SUMIF(Ingredients!B46:B273,B46,Ingredients!A46:A273)+SUMIF(Ingredients!B46:B273,F46,Ingredients!A46:A273)&gt;0,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"-",IF(SUMIF(Ingredients!B47:B274,B47,Ingredients!A47:A274)+SUMIF(Ingredients!B47:B274,F47,Ingredients!A47:A274)&gt;0,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1187</v>
      </c>
      <c r="E48">
        <f>SUMIF(Ingredients!$B$2:$B$98,'PH base foods'!B48,Ingredients!$A$3:$A$99)+SUMIF(Ingredients!$B$2:$B$98,F48,Ingredients!$A$3:$A$99)</f>
        <v>0</v>
      </c>
      <c r="G48" t="s">
        <v>1278</v>
      </c>
      <c r="H48" t="str">
        <f>IF(E48=1, "-",IF(SUMIF(Ingredients!B48:B275,B48,Ingredients!A48:A275)+SUMIF(Ingredients!B48:B275,F48,Ingredients!A48:A275)&gt;0,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1187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"-",IF(SUMIF(Ingredients!B49:B276,B49,Ingredients!A49:A276)+SUMIF(Ingredients!B49:B276,F49,Ingredients!A49:A276)&gt;0,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"-",IF(SUMIF(Ingredients!B50:B277,B50,Ingredients!A50:A277)+SUMIF(Ingredients!B50:B277,F50,Ingredients!A50:A277)&gt;0,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1187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"-",IF(SUMIF(Ingredients!B51:B278,B51,Ingredients!A51:A278)+SUMIF(Ingredients!B51:B278,F51,Ingredients!A51:A278)&gt;0,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"-",IF(SUMIF(Ingredients!B52:B279,B52,Ingredients!A52:A279)+SUMIF(Ingredients!B52:B279,F52,Ingredients!A52:A279)&gt;0,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"-",IF(SUMIF(Ingredients!B53:B280,B53,Ingredients!A53:A280)+SUMIF(Ingredients!B53:B280,F53,Ingredients!A53:A280)&gt;0,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"-",IF(SUMIF(Ingredients!B54:B281,B54,Ingredients!A54:A281)+SUMIF(Ingredients!B54:B281,F54,Ingredients!A54:A281)&gt;0, "Yes", "No"))</f>
        <v>Yes</v>
      </c>
      <c r="J54" t="str">
        <f t="shared" si="1"/>
        <v/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1184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"-",IF(SUMIF(Ingredients!B55:B282,B55,Ingredients!A55:A282)+SUMIF(Ingredients!B55:B282,F55,Ingredients!A55:A282)&gt;0,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"-",IF(SUMIF(Ingredients!B56:B283,B56,Ingredients!A56:A283)+SUMIF(Ingredients!B56:B283,F56,Ingredients!A56:A283)&gt;0,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"-",IF(SUMIF(Ingredients!B57:B284,B57,Ingredients!A57:A284)+SUMIF(Ingredients!B57:B284,F57,Ingredients!A57:A284)&gt;0,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"-",IF(SUMIF(Ingredients!B58:B285,B58,Ingredients!A58:A285)+SUMIF(Ingredients!B58:B285,F58,Ingredients!A58:A285)&gt;0,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"-",IF(SUMIF(Ingredients!B59:B286,B59,Ingredients!A59:A286)+SUMIF(Ingredients!B59:B286,F59,Ingredients!A59:A286)&gt;0,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2924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"-",IF(SUMIF(Ingredients!B60:B287,B60,Ingredients!A60:A287)+SUMIF(Ingredients!B60:B287,F60,Ingredients!A60:A287)&gt;0,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1183</v>
      </c>
      <c r="E61">
        <f>SUMIF(Ingredients!$B$2:$B$98,'PH base foods'!B61,Ingredients!$A$3:$A$99)+SUMIF(Ingredients!$B$2:$B$98,F61,Ingredients!$A$3:$A$99)</f>
        <v>0</v>
      </c>
      <c r="G61" t="s">
        <v>1247</v>
      </c>
      <c r="H61" t="str">
        <f>IF(E61=1, "-",IF(SUMIF(Ingredients!B61:B288,B61,Ingredients!A61:A288)+SUMIF(Ingredients!B61:B288,F61,Ingredients!A61:A288)&gt;0,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3017</v>
      </c>
    </row>
    <row r="62" spans="1:12" x14ac:dyDescent="0.3">
      <c r="A62">
        <v>1</v>
      </c>
      <c r="B62" t="s">
        <v>2925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"-",IF(SUMIF(Ingredients!B62:B289,B62,Ingredients!A62:A289)+SUMIF(Ingredients!B62:B289,F62,Ingredients!A62:A289)&gt;0,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2926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"-",IF(SUMIF(Ingredients!B63:B290,B63,Ingredients!A63:A290)+SUMIF(Ingredients!B63:B290,F63,Ingredients!A63:A290)&gt;0,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"-",IF(SUMIF(Ingredients!B64:B291,B64,Ingredients!A64:A291)+SUMIF(Ingredients!B64:B291,F64,Ingredients!A64:A291)&gt;0,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"-",IF(SUMIF(Ingredients!B65:B292,B65,Ingredients!A65:A292)+SUMIF(Ingredients!B65:B292,F65,Ingredients!A65:A292)&gt;0,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"-",IF(SUMIF(Ingredients!B66:B293,B66,Ingredients!A66:A293)+SUMIF(Ingredients!B66:B293,F66,Ingredients!A66:A293)&gt;0,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"-",IF(SUMIF(Ingredients!B67:B294,B67,Ingredients!A67:A294)+SUMIF(Ingredients!B67:B294,F67,Ingredients!A67:A294)&gt;0,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"-",IF(SUMIF(Ingredients!B68:B295,B68,Ingredients!A68:A295)+SUMIF(Ingredients!B68:B295,F68,Ingredients!A68:A295)&gt;0,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2927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"-",IF(SUMIF(Ingredients!B69:B296,B69,Ingredients!A69:A296)+SUMIF(Ingredients!B69:B296,F69,Ingredients!A69:A296)&gt;0,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"-",IF(SUMIF(Ingredients!B70:B297,B70,Ingredients!A70:A297)+SUMIF(Ingredients!B70:B297,F70,Ingredients!A70:A297)&gt;0,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"-",IF(SUMIF(Ingredients!B71:B298,B71,Ingredients!A71:A298)+SUMIF(Ingredients!B71:B298,F71,Ingredients!A71:A298)&gt;0,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2928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"-",IF(SUMIF(Ingredients!B72:B299,B72,Ingredients!A72:A299)+SUMIF(Ingredients!B72:B299,F72,Ingredients!A72:A299)&gt;0,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"-",IF(SUMIF(Ingredients!B73:B300,B73,Ingredients!A73:A300)+SUMIF(Ingredients!B73:B300,F73,Ingredients!A73:A300)&gt;0,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"-",IF(SUMIF(Ingredients!B74:B301,B74,Ingredients!A74:A301)+SUMIF(Ingredients!B74:B301,F74,Ingredients!A74:A301)&gt;0,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"-",IF(SUMIF(Ingredients!B75:B302,B75,Ingredients!A75:A302)+SUMIF(Ingredients!B75:B302,F75,Ingredients!A75:A302)&gt;0,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"-",IF(SUMIF(Ingredients!B76:B303,B76,Ingredients!A76:A303)+SUMIF(Ingredients!B76:B303,F76,Ingredients!A76:A303)&gt;0,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2929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"-",IF(SUMIF(Ingredients!B77:B304,B77,Ingredients!A77:A304)+SUMIF(Ingredients!B77:B304,F77,Ingredients!A77:A304)&gt;0,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2930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"-",IF(SUMIF(Ingredients!B78:B305,B78,Ingredients!A78:A305)+SUMIF(Ingredients!B78:B305,F78,Ingredients!A78:A305)&gt;0,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"-",IF(SUMIF(Ingredients!B79:B306,B79,Ingredients!A79:A306)+SUMIF(Ingredients!B79:B306,F79,Ingredients!A79:A306)&gt;0,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"-",IF(SUMIF(Ingredients!B80:B307,B80,Ingredients!A80:A307)+SUMIF(Ingredients!B80:B307,F80,Ingredients!A80:A307)&gt;0,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"-",IF(SUMIF(Ingredients!B81:B308,B81,Ingredients!A81:A308)+SUMIF(Ingredients!B81:B308,F81,Ingredients!A81:A308)&gt;0,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"-",IF(SUMIF(Ingredients!B82:B309,B82,Ingredients!A82:A309)+SUMIF(Ingredients!B82:B309,F82,Ingredients!A82:A309)&gt;0,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"-",IF(SUMIF(Ingredients!B83:B310,B83,Ingredients!A83:A310)+SUMIF(Ingredients!B83:B310,F83,Ingredients!A83:A310)&gt;0,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"-",IF(SUMIF(Ingredients!B84:B311,B84,Ingredients!A84:A311)+SUMIF(Ingredients!B84:B311,F84,Ingredients!A84:A311)&gt;0,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8">
        <v>1</v>
      </c>
      <c r="B85" s="68" t="s">
        <v>159</v>
      </c>
      <c r="C85" s="68" t="s">
        <v>111</v>
      </c>
      <c r="D85" s="68" t="s">
        <v>200</v>
      </c>
      <c r="E85" s="68">
        <f>SUMIF(Ingredients!$B$2:$B$98,'PH base foods'!B85,Ingredients!$A$3:$A$99)+SUMIF(Ingredients!$B$2:$B$98,F85,Ingredients!$A$3:$A$99)</f>
        <v>0</v>
      </c>
      <c r="F85" s="68"/>
      <c r="G85" s="68" t="str">
        <f t="shared" si="4"/>
        <v>JUNIPERBERRY</v>
      </c>
      <c r="H85" s="68" t="str">
        <f>IF(E85=1, "-",IF(SUMIF(Ingredients!B85:B312,B85,Ingredients!A85:A312)+SUMIF(Ingredients!B85:B312,F85,Ingredients!A85:A312)&gt;0, "Yes", "No"))</f>
        <v>No</v>
      </c>
      <c r="I85" s="68"/>
      <c r="J85" s="68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"-",IF(SUMIF(Ingredients!B86:B313,B86,Ingredients!A86:A313)+SUMIF(Ingredients!B86:B313,F86,Ingredients!A86:A313)&gt;0,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"-",IF(SUMIF(Ingredients!B87:B314,B87,Ingredients!A87:A314)+SUMIF(Ingredients!B87:B314,F87,Ingredients!A87:A314)&gt;0,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"-",IF(SUMIF(Ingredients!B88:B315,B88,Ingredients!A88:A315)+SUMIF(Ingredients!B88:B315,F88,Ingredients!A88:A315)&gt;0,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"-",IF(SUMIF(Ingredients!B89:B316,B89,Ingredients!A89:A316)+SUMIF(Ingredients!B89:B316,F89,Ingredients!A89:A316)&gt;0,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"-",IF(SUMIF(Ingredients!B90:B317,B90,Ingredients!A90:A317)+SUMIF(Ingredients!B90:B317,F90,Ingredients!A90:A317)&gt;0,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"-",IF(SUMIF(Ingredients!B91:B318,B91,Ingredients!A91:A318)+SUMIF(Ingredients!B91:B318,F91,Ingredients!A91:A318)&gt;0,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"-",IF(SUMIF(Ingredients!B92:B319,B92,Ingredients!A92:A319)+SUMIF(Ingredients!B92:B319,F92,Ingredients!A92:A319)&gt;0,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"-",IF(SUMIF(Ingredients!B93:B320,B93,Ingredients!A93:A320)+SUMIF(Ingredients!B93:B320,F93,Ingredients!A93:A320)&gt;0,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2931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"-",IF(SUMIF(Ingredients!B94:B321,B94,Ingredients!A94:A321)+SUMIF(Ingredients!B94:B321,F94,Ingredients!A94:A321)&gt;0,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"-",IF(SUMIF(Ingredients!B95:B322,B95,Ingredients!A95:A322)+SUMIF(Ingredients!B95:B322,F95,Ingredients!A95:A322)&gt;0,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"-",IF(SUMIF(Ingredients!B96:B323,B96,Ingredients!A96:A323)+SUMIF(Ingredients!B96:B323,F96,Ingredients!A96:A323)&gt;0,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"-",IF(SUMIF(Ingredients!B97:B324,B97,Ingredients!A97:A324)+SUMIF(Ingredients!B97:B324,F97,Ingredients!A97:A324)&gt;0,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"-",IF(SUMIF(Ingredients!B98:B325,B98,Ingredients!A98:A325)+SUMIF(Ingredients!B98:B325,F98,Ingredients!A98:A325)&gt;0,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2932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"-",IF(SUMIF(Ingredients!B99:B326,B99,Ingredients!A99:A326)+SUMIF(Ingredients!B99:B326,F99,Ingredients!A99:A326)&gt;0,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"-",IF(SUMIF(Ingredients!B100:B327,B100,Ingredients!A100:A327)+SUMIF(Ingredients!B100:B327,F100,Ingredients!A100:A327)&gt;0,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"-",IF(SUMIF(Ingredients!B101:B328,B101,Ingredients!A101:A328)+SUMIF(Ingredients!B101:B328,F101,Ingredients!A101:A328)&gt;0,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"-",IF(SUMIF(Ingredients!B102:B329,B102,Ingredients!A102:A329)+SUMIF(Ingredients!B102:B329,F102,Ingredients!A102:A329)&gt;0,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2933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"-",IF(SUMIF(Ingredients!B103:B330,B103,Ingredients!A103:A330)+SUMIF(Ingredients!B103:B330,F103,Ingredients!A103:A330)&gt;0,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"-",IF(SUMIF(Ingredients!B104:B331,B104,Ingredients!A104:A331)+SUMIF(Ingredients!B104:B331,F104,Ingredients!A104:A331)&gt;0,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"-",IF(SUMIF(Ingredients!B105:B332,B105,Ingredients!A105:A332)+SUMIF(Ingredients!B105:B332,F105,Ingredients!A105:A332)&gt;0,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"-",IF(SUMIF(Ingredients!B106:B333,B106,Ingredients!A106:A333)+SUMIF(Ingredients!B106:B333,F106,Ingredients!A106:A333)&gt;0,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"-",IF(SUMIF(Ingredients!B107:B334,B107,Ingredients!A107:A334)+SUMIF(Ingredients!B107:B334,F107,Ingredients!A107:A334)&gt;0,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"-",IF(SUMIF(Ingredients!B108:B335,B108,Ingredients!A108:A335)+SUMIF(Ingredients!B108:B335,F108,Ingredients!A108:A335)&gt;0, "Yes", "No"))</f>
        <v>Yes</v>
      </c>
      <c r="J108" t="str">
        <f t="shared" si="8"/>
        <v/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"-",IF(SUMIF(Ingredients!B109:B336,B109,Ingredients!A109:A336)+SUMIF(Ingredients!B109:B336,F109,Ingredients!A109:A336)&gt;0,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"-",IF(SUMIF(Ingredients!B110:B337,B110,Ingredients!A110:A337)+SUMIF(Ingredients!B110:B337,F110,Ingredients!A110:A337)&gt;0,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"-",IF(SUMIF(Ingredients!B111:B338,B111,Ingredients!A111:A338)+SUMIF(Ingredients!B111:B338,F111,Ingredients!A111:A338)&gt;0,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1183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"-",IF(SUMIF(Ingredients!B112:B339,B112,Ingredients!A112:A339)+SUMIF(Ingredients!B112:B339,F112,Ingredients!A112:A339)&gt;0, "Yes", "No"))</f>
        <v>Yes</v>
      </c>
      <c r="I112" t="s">
        <v>1182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"-",IF(SUMIF(Ingredients!B113:B340,B113,Ingredients!A113:A340)+SUMIF(Ingredients!B113:B340,F113,Ingredients!A113:A340)&gt;0,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"-",IF(SUMIF(Ingredients!B114:B341,B114,Ingredients!A114:A341)+SUMIF(Ingredients!B114:B341,F114,Ingredients!A114:A341)&gt;0,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"-",IF(SUMIF(Ingredients!B115:B342,B115,Ingredients!A115:A342)+SUMIF(Ingredients!B115:B342,F115,Ingredients!A115:A342)&gt;0,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"-",IF(SUMIF(Ingredients!B116:B343,B116,Ingredients!A116:A343)+SUMIF(Ingredients!B116:B343,F116,Ingredients!A116:A343)&gt;0, "Yes", "No"))</f>
        <v>Yes</v>
      </c>
      <c r="J116" t="str">
        <f t="shared" si="8"/>
        <v/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"-",IF(SUMIF(Ingredients!B117:B344,B117,Ingredients!A117:A344)+SUMIF(Ingredients!B117:B344,F117,Ingredients!A117:A344)&gt;0,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"-",IF(SUMIF(Ingredients!B118:B345,B118,Ingredients!A118:A345)+SUMIF(Ingredients!B118:B345,F118,Ingredients!A118:A345)&gt;0, "Yes", "No"))</f>
        <v>Yes</v>
      </c>
      <c r="J118" t="str">
        <f t="shared" si="8"/>
        <v/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"-",IF(SUMIF(Ingredients!B119:B346,B119,Ingredients!A119:A346)+SUMIF(Ingredients!B119:B346,F119,Ingredients!A119:A346)&gt;0,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"-",IF(SUMIF(Ingredients!B120:B347,B120,Ingredients!A120:A347)+SUMIF(Ingredients!B120:B347,F120,Ingredients!A120:A347)&gt;0,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"-",IF(SUMIF(Ingredients!B121:B348,B121,Ingredients!A121:A348)+SUMIF(Ingredients!B121:B348,F121,Ingredients!A121:A348)&gt;0,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"-",IF(SUMIF(Ingredients!B122:B349,B122,Ingredients!A122:A349)+SUMIF(Ingredients!B122:B349,F122,Ingredients!A122:A349)&gt;0,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"-",IF(SUMIF(Ingredients!B123:B350,B123,Ingredients!A123:A350)+SUMIF(Ingredients!B123:B350,F123,Ingredients!A123:A350)&gt;0,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"-",IF(SUMIF(Ingredients!B124:B351,B124,Ingredients!A124:A351)+SUMIF(Ingredients!B124:B351,F124,Ingredients!A124:A351)&gt;0,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"-",IF(SUMIF(Ingredients!B125:B352,B125,Ingredients!A125:A352)+SUMIF(Ingredients!B125:B352,F125,Ingredients!A125:A352)&gt;0,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"-",IF(SUMIF(Ingredients!B126:B353,B126,Ingredients!A126:A353)+SUMIF(Ingredients!B126:B353,F126,Ingredients!A126:A353)&gt;0,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"-",IF(SUMIF(Ingredients!B127:B354,B127,Ingredients!A127:A354)+SUMIF(Ingredients!B127:B354,F127,Ingredients!A127:A354)&gt;0,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"-",IF(SUMIF(Ingredients!B128:B355,B128,Ingredients!A128:A355)+SUMIF(Ingredients!B128:B355,F128,Ingredients!A128:A355)&gt;0,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"-",IF(SUMIF(Ingredients!B129:B356,B129,Ingredients!A129:A356)+SUMIF(Ingredients!B129:B356,F129,Ingredients!A129:A356)&gt;0,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"-",IF(SUMIF(Ingredients!B130:B357,B130,Ingredients!A130:A357)+SUMIF(Ingredients!B130:B357,F130,Ingredients!A130:A357)&gt;0, "Yes", "No"))</f>
        <v>Yes</v>
      </c>
      <c r="J130" t="str">
        <f t="shared" si="8"/>
        <v/>
      </c>
      <c r="L130" t="str">
        <f t="shared" si="9"/>
        <v>dummyOutRecipe(recipeRegistry, "harvestcraft:cinnamon_sapling");</v>
      </c>
    </row>
  </sheetData>
  <conditionalFormatting sqref="B3:E3 D4:D130">
    <cfRule type="cellIs" dxfId="88" priority="4" operator="equal">
      <formula>1</formula>
    </cfRule>
  </conditionalFormatting>
  <conditionalFormatting sqref="E3:E130">
    <cfRule type="cellIs" dxfId="87" priority="3" operator="equal">
      <formula>1</formula>
    </cfRule>
  </conditionalFormatting>
  <conditionalFormatting sqref="H3:H130">
    <cfRule type="cellIs" dxfId="86" priority="1" operator="equal">
      <formula>"Yes"</formula>
    </cfRule>
    <cfRule type="cellIs" dxfId="85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8"/>
  <sheetViews>
    <sheetView workbookViewId="0">
      <pane ySplit="2" topLeftCell="A93" activePane="bottomLeft" state="frozen"/>
      <selection pane="bottomLeft" activeCell="G93" sqref="G9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2934</v>
      </c>
      <c r="C2" s="7" t="s">
        <v>2937</v>
      </c>
      <c r="D2" s="7" t="s">
        <v>2936</v>
      </c>
      <c r="E2" s="7" t="s">
        <v>1095</v>
      </c>
      <c r="F2" s="7" t="s">
        <v>2935</v>
      </c>
      <c r="G2" s="7" t="s">
        <v>3008</v>
      </c>
      <c r="H2" s="7" t="s">
        <v>3009</v>
      </c>
      <c r="K2" s="7" t="s">
        <v>3020</v>
      </c>
      <c r="L2" s="7" t="s">
        <v>3021</v>
      </c>
      <c r="M2" s="7" t="s">
        <v>3009</v>
      </c>
    </row>
    <row r="3" spans="2:13" x14ac:dyDescent="0.3">
      <c r="B3" t="s">
        <v>2945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6" t="s">
        <v>3025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2997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6" t="s">
        <v>3026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2957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2997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3019</v>
      </c>
      <c r="K5" t="str">
        <f>$C$6</f>
        <v>freshmilkItem</v>
      </c>
      <c r="L5" s="96" t="s">
        <v>3027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2958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3064</v>
      </c>
      <c r="G6" s="54" t="s">
        <v>202</v>
      </c>
      <c r="I6" t="s">
        <v>3019</v>
      </c>
      <c r="K6" t="str">
        <f>$C$6</f>
        <v>freshmilkItem</v>
      </c>
      <c r="L6" s="96" t="s">
        <v>3028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2997</v>
      </c>
      <c r="F7" t="str">
        <f t="shared" si="1"/>
        <v>removeAll(ItemRegistry.cheeseItem);</v>
      </c>
      <c r="G7" s="54" t="s">
        <v>202</v>
      </c>
      <c r="I7" t="s">
        <v>3019</v>
      </c>
      <c r="K7" t="str">
        <f>$C$7</f>
        <v>cheeseItem</v>
      </c>
      <c r="L7" t="s">
        <v>3022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2997</v>
      </c>
      <c r="F8" t="str">
        <f t="shared" si="1"/>
        <v>removeAll(ItemRegistry.flourItem);</v>
      </c>
      <c r="G8" s="54" t="s">
        <v>202</v>
      </c>
      <c r="I8" t="s">
        <v>3019</v>
      </c>
      <c r="K8" t="str">
        <f t="shared" ref="K8:K9" si="3">$C$7</f>
        <v>cheeseItem</v>
      </c>
      <c r="L8" t="s">
        <v>3023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2997</v>
      </c>
      <c r="F9" t="str">
        <f t="shared" si="1"/>
        <v>removeAll(ItemRegistry.doughItem);</v>
      </c>
      <c r="G9" s="54" t="s">
        <v>202</v>
      </c>
      <c r="I9" t="s">
        <v>3019</v>
      </c>
      <c r="K9" t="str">
        <f t="shared" si="3"/>
        <v>cheeseItem</v>
      </c>
      <c r="L9" t="s">
        <v>3024</v>
      </c>
      <c r="M9" t="str">
        <f t="shared" si="2"/>
        <v>dummyOutRecipe(recipeRegistry, "harvestcraft:cheeseitem_foodsalt");</v>
      </c>
    </row>
    <row r="10" spans="2:13" x14ac:dyDescent="0.3">
      <c r="B10" t="s">
        <v>2959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2960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6" t="s">
        <v>3027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2997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6" t="s">
        <v>3029</v>
      </c>
      <c r="M11" t="str">
        <f t="shared" si="2"/>
        <v>dummyOutRecipe(recipeRegistry, "harvestcraft:flouritem_cropAmaranth");</v>
      </c>
    </row>
    <row r="12" spans="2:13" x14ac:dyDescent="0.3">
      <c r="B12" t="s">
        <v>2965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6" t="s">
        <v>3030</v>
      </c>
      <c r="M12" t="str">
        <f t="shared" si="2"/>
        <v>dummyOutRecipe(recipeRegistry, "harvestcraft:flouritem_cropBanana");</v>
      </c>
    </row>
    <row r="13" spans="2:13" x14ac:dyDescent="0.3">
      <c r="B13" t="s">
        <v>2966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6" t="s">
        <v>3031</v>
      </c>
      <c r="M13" t="str">
        <f t="shared" si="2"/>
        <v>dummyOutRecipe(recipeRegistry, "harvestcraft:flouritem_cropBarley");</v>
      </c>
    </row>
    <row r="14" spans="2:13" x14ac:dyDescent="0.3">
      <c r="B14" t="s">
        <v>2967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6" t="s">
        <v>3032</v>
      </c>
      <c r="M14" t="str">
        <f t="shared" si="2"/>
        <v>dummyOutRecipe(recipeRegistry, "harvestcraft:flouritem_cropBean");</v>
      </c>
    </row>
    <row r="15" spans="2:13" x14ac:dyDescent="0.3">
      <c r="B15" t="s">
        <v>2968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6" t="s">
        <v>3033</v>
      </c>
      <c r="M15" t="str">
        <f t="shared" si="2"/>
        <v>dummyOutRecipe(recipeRegistry, "harvestcraft:flouritem_cropCassava");</v>
      </c>
    </row>
    <row r="16" spans="2:13" x14ac:dyDescent="0.3">
      <c r="B16" t="s">
        <v>2969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6" t="s">
        <v>3034</v>
      </c>
      <c r="M16" t="str">
        <f t="shared" si="2"/>
        <v>dummyOutRecipe(recipeRegistry, "harvestcraft:flouritem_cropChestnut");</v>
      </c>
    </row>
    <row r="17" spans="2:13" x14ac:dyDescent="0.3">
      <c r="B17" t="s">
        <v>2970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2997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6" t="s">
        <v>3035</v>
      </c>
      <c r="M17" t="str">
        <f t="shared" si="2"/>
        <v>dummyOutRecipe(recipeRegistry, "harvestcraft:flouritem_cropChickpea");</v>
      </c>
    </row>
    <row r="18" spans="2:13" x14ac:dyDescent="0.3">
      <c r="B18" t="s">
        <v>2971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2997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6" t="s">
        <v>3036</v>
      </c>
      <c r="M18" t="str">
        <f t="shared" si="2"/>
        <v>dummyOutRecipe(recipeRegistry, "harvestcraft:flouritem_cropCoconut");</v>
      </c>
    </row>
    <row r="19" spans="2:13" x14ac:dyDescent="0.3">
      <c r="B19" t="s">
        <v>2972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2997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6" t="s">
        <v>3037</v>
      </c>
      <c r="M19" t="str">
        <f t="shared" si="2"/>
        <v>dummyOutRecipe(recipeRegistry, "harvestcraft:flouritem_cropMillet");</v>
      </c>
    </row>
    <row r="20" spans="2:13" x14ac:dyDescent="0.3">
      <c r="B20" t="s">
        <v>2973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2997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6" t="s">
        <v>3038</v>
      </c>
      <c r="M20" t="str">
        <f t="shared" si="2"/>
        <v>dummyOutRecipe(recipeRegistry, "harvestcraft:flouritem_cropOats");</v>
      </c>
    </row>
    <row r="21" spans="2:13" x14ac:dyDescent="0.3">
      <c r="B21" t="s">
        <v>2974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2997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6" t="s">
        <v>3039</v>
      </c>
      <c r="M21" t="str">
        <f t="shared" si="2"/>
        <v>dummyOutRecipe(recipeRegistry, "harvestcraft:flouritem_cropPeas");</v>
      </c>
    </row>
    <row r="22" spans="2:13" x14ac:dyDescent="0.3">
      <c r="B22" t="s">
        <v>2975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2997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6" t="s">
        <v>3040</v>
      </c>
      <c r="M22" t="str">
        <f t="shared" si="2"/>
        <v>dummyOutRecipe(recipeRegistry, "harvestcraft:flouritem_cropPotato");</v>
      </c>
    </row>
    <row r="23" spans="2:13" x14ac:dyDescent="0.3">
      <c r="B23" t="s">
        <v>2976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2997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6" t="s">
        <v>3041</v>
      </c>
      <c r="M23" t="str">
        <f t="shared" si="2"/>
        <v>dummyOutRecipe(recipeRegistry, "harvestcraft:flouritem_cropQuinoa");</v>
      </c>
    </row>
    <row r="24" spans="2:13" x14ac:dyDescent="0.3">
      <c r="B24" t="s">
        <v>2977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2997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6" t="s">
        <v>3042</v>
      </c>
      <c r="M24" t="str">
        <f t="shared" si="2"/>
        <v>dummyOutRecipe(recipeRegistry, "harvestcraft:flouritem_cropRice");</v>
      </c>
    </row>
    <row r="25" spans="2:13" x14ac:dyDescent="0.3">
      <c r="B25" t="s">
        <v>2978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2997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6" t="s">
        <v>3043</v>
      </c>
      <c r="M25" t="str">
        <f t="shared" si="2"/>
        <v>dummyOutRecipe(recipeRegistry, "harvestcraft:flouritem_cropRye");</v>
      </c>
    </row>
    <row r="26" spans="2:13" x14ac:dyDescent="0.3">
      <c r="B26" t="s">
        <v>2979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2997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6" t="s">
        <v>3044</v>
      </c>
      <c r="M26" t="str">
        <f t="shared" si="2"/>
        <v>dummyOutRecipe(recipeRegistry, "harvestcraft:flouritem_cropSoybean");</v>
      </c>
    </row>
    <row r="27" spans="2:13" x14ac:dyDescent="0.3">
      <c r="B27" t="s">
        <v>2980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2997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6" t="s">
        <v>3045</v>
      </c>
      <c r="M27" t="str">
        <f t="shared" si="2"/>
        <v>dummyOutRecipe(recipeRegistry, "harvestcraft:flouritem_cropTaro");</v>
      </c>
    </row>
    <row r="28" spans="2:13" x14ac:dyDescent="0.3">
      <c r="B28" t="s">
        <v>2981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2997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6" t="s">
        <v>3046</v>
      </c>
      <c r="M28" t="str">
        <f t="shared" si="2"/>
        <v>dummyOutRecipe(recipeRegistry, "harvestcraft:flouritem_cropWheat");</v>
      </c>
    </row>
    <row r="29" spans="2:13" x14ac:dyDescent="0.3">
      <c r="B29" t="s">
        <v>2982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2997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6" t="s">
        <v>3047</v>
      </c>
      <c r="M29" t="str">
        <f t="shared" si="2"/>
        <v>dummyOutRecipe(recipeRegistry, "harvestcraft:flouritem_listAllwheat");</v>
      </c>
    </row>
    <row r="30" spans="2:13" x14ac:dyDescent="0.3">
      <c r="B30" t="s">
        <v>2983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2997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3022</v>
      </c>
      <c r="M30" t="str">
        <f t="shared" si="2"/>
        <v>dummyOutRecipe(recipeRegistry, "harvestcraft:doughitem_itemsalt");</v>
      </c>
    </row>
    <row r="31" spans="2:13" x14ac:dyDescent="0.3">
      <c r="B31" t="s">
        <v>2984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2997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3023</v>
      </c>
      <c r="M31" t="str">
        <f t="shared" si="2"/>
        <v>dummyOutRecipe(recipeRegistry, "harvestcraft:doughitem_dustsalt");</v>
      </c>
    </row>
    <row r="32" spans="2:13" x14ac:dyDescent="0.3">
      <c r="B32" t="s">
        <v>2985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2997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3024</v>
      </c>
      <c r="M32" t="str">
        <f t="shared" si="2"/>
        <v>dummyOutRecipe(recipeRegistry, "harvestcraft:doughitem_foodsalt");</v>
      </c>
    </row>
    <row r="33" spans="2:13" x14ac:dyDescent="0.3">
      <c r="B33" t="s">
        <v>2986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2997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3057</v>
      </c>
      <c r="M33" t="str">
        <f t="shared" si="2"/>
        <v>dummyOutRecipe(recipeRegistry, "harvestcraft:plainyogurtitem_x4");</v>
      </c>
    </row>
    <row r="34" spans="2:13" x14ac:dyDescent="0.3">
      <c r="B34" t="s">
        <v>2987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2997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3058</v>
      </c>
      <c r="M34" t="str">
        <f t="shared" si="2"/>
        <v>dummyOutRecipe(recipeRegistry, "harvestcraft:plainyogurtitem_x4 - Copy");</v>
      </c>
    </row>
    <row r="35" spans="2:13" x14ac:dyDescent="0.3">
      <c r="B35" t="s">
        <v>2988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2997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3048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3049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3050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3051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3067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3056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3019</v>
      </c>
    </row>
    <row r="42" spans="2:13" x14ac:dyDescent="0.3">
      <c r="B42" s="105" t="s">
        <v>2998</v>
      </c>
      <c r="C42" s="105"/>
      <c r="D42" s="105"/>
      <c r="E42" s="105"/>
      <c r="F42" s="105"/>
    </row>
    <row r="43" spans="2:13" x14ac:dyDescent="0.3">
      <c r="B43" s="7" t="s">
        <v>2934</v>
      </c>
      <c r="C43" s="7" t="s">
        <v>2937</v>
      </c>
      <c r="D43" s="7"/>
      <c r="E43" s="7" t="s">
        <v>1095</v>
      </c>
      <c r="F43" s="7" t="s">
        <v>2935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3006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2999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3000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2746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3001</v>
      </c>
      <c r="C51" t="s">
        <v>2901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3007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2749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3002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2747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3003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3004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3005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3052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5" t="s">
        <v>3012</v>
      </c>
      <c r="C63" s="105"/>
      <c r="D63" s="105"/>
      <c r="E63" s="105"/>
      <c r="F63" s="105"/>
    </row>
    <row r="64" spans="2:6" x14ac:dyDescent="0.3">
      <c r="B64" s="7" t="s">
        <v>2934</v>
      </c>
      <c r="C64" s="7" t="s">
        <v>2937</v>
      </c>
      <c r="D64" s="7" t="s">
        <v>2936</v>
      </c>
      <c r="E64" s="7" t="s">
        <v>1095</v>
      </c>
      <c r="F64" s="7" t="s">
        <v>2935</v>
      </c>
    </row>
    <row r="65" spans="1:7" ht="14.4" customHeight="1" x14ac:dyDescent="0.3">
      <c r="A65" s="110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10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10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10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10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10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10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10"/>
      <c r="B72" t="s">
        <v>3013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10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10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10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10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10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11" t="s">
        <v>1042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10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10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10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10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10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10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10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10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10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10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10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10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9"/>
      <c r="B91" s="105" t="s">
        <v>3098</v>
      </c>
      <c r="C91" s="105"/>
      <c r="D91" s="105"/>
      <c r="E91" s="105"/>
      <c r="F91" s="105"/>
    </row>
    <row r="92" spans="1:8" x14ac:dyDescent="0.3">
      <c r="A92" s="98"/>
      <c r="B92" s="7" t="s">
        <v>2934</v>
      </c>
      <c r="C92" s="7" t="s">
        <v>2937</v>
      </c>
      <c r="D92" s="7" t="s">
        <v>2936</v>
      </c>
      <c r="E92" s="7" t="s">
        <v>1095</v>
      </c>
      <c r="F92" s="7" t="s">
        <v>2935</v>
      </c>
      <c r="G92" s="7" t="s">
        <v>3008</v>
      </c>
      <c r="H92" s="7" t="s">
        <v>3009</v>
      </c>
    </row>
    <row r="93" spans="1:8" x14ac:dyDescent="0.3">
      <c r="A93" s="98"/>
      <c r="B93" t="s">
        <v>3100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3101</v>
      </c>
      <c r="G93" s="54" t="s">
        <v>202</v>
      </c>
      <c r="H93" t="str">
        <f t="shared" ref="H93:H118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8"/>
      <c r="B94" t="s">
        <v>3102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3101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8"/>
      <c r="B95" t="s">
        <v>3103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3101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8"/>
      <c r="B96" t="s">
        <v>3104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3101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8"/>
      <c r="B97" t="s">
        <v>3105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3101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8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3101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8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3101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8"/>
      <c r="B100" t="s">
        <v>3106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3101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8"/>
      <c r="B101" t="s">
        <v>3107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3101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8"/>
      <c r="B102" t="s">
        <v>3108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3101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8"/>
      <c r="B103" t="s">
        <v>3099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8"/>
      <c r="B104" t="s">
        <v>3110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8"/>
      <c r="B105" t="s">
        <v>3109</v>
      </c>
      <c r="C105" s="11" t="str">
        <f t="shared" ref="C105:C115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3112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3118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3120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3121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3124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3125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3126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3127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3128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3355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3424</v>
      </c>
      <c r="D116">
        <f>COUNTIF('PH Itemnames'!$B$1:$B$723,'Banned items'!C116)+COUNTIF('PH Itemnames'!$D$1:$D$285,'Banned items'!C116)</f>
        <v>0</v>
      </c>
      <c r="G116" s="54" t="s">
        <v>202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3425</v>
      </c>
      <c r="D117">
        <f>COUNTIF('PH Itemnames'!$B$1:$B$723,'Banned items'!C117)+COUNTIF('PH Itemnames'!$D$1:$D$285,'Banned items'!C117)</f>
        <v>0</v>
      </c>
      <c r="G117" s="54" t="s">
        <v>202</v>
      </c>
      <c r="H117" t="str">
        <f t="shared" si="15"/>
        <v>dummyOutRecipe(recipeRegistry, "harvestcraft:minecraft_bakedpotato");</v>
      </c>
    </row>
    <row r="118" spans="2:8" x14ac:dyDescent="0.3">
      <c r="B118" t="s">
        <v>3447</v>
      </c>
      <c r="C118" s="12" t="s">
        <v>3448</v>
      </c>
      <c r="D118">
        <f>COUNTIF('PH Itemnames'!$B$1:$B$723,'Banned items'!C118)+COUNTIF('PH Itemnames'!$D$1:$D$285,'Banned items'!C118)</f>
        <v>0</v>
      </c>
      <c r="G118" s="54" t="s">
        <v>202</v>
      </c>
      <c r="H118" t="str">
        <f t="shared" si="15"/>
        <v>dummyOutRecipe(recipeRegistry, "harvestcraft:fish_0");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8">
    <cfRule type="cellIs" dxfId="84" priority="24" operator="greaterThan">
      <formula>0</formula>
    </cfRule>
  </conditionalFormatting>
  <conditionalFormatting sqref="G4">
    <cfRule type="cellIs" dxfId="83" priority="23" operator="equal">
      <formula>"Yes"</formula>
    </cfRule>
  </conditionalFormatting>
  <conditionalFormatting sqref="G4">
    <cfRule type="cellIs" dxfId="82" priority="22" operator="equal">
      <formula>"No"</formula>
    </cfRule>
  </conditionalFormatting>
  <conditionalFormatting sqref="G5:G41">
    <cfRule type="cellIs" dxfId="81" priority="21" operator="equal">
      <formula>"Yes"</formula>
    </cfRule>
  </conditionalFormatting>
  <conditionalFormatting sqref="G5:G41">
    <cfRule type="cellIs" dxfId="80" priority="20" operator="equal">
      <formula>"No"</formula>
    </cfRule>
  </conditionalFormatting>
  <conditionalFormatting sqref="G65">
    <cfRule type="cellIs" dxfId="79" priority="19" operator="equal">
      <formula>"Yes"</formula>
    </cfRule>
  </conditionalFormatting>
  <conditionalFormatting sqref="G65">
    <cfRule type="cellIs" dxfId="78" priority="18" operator="equal">
      <formula>"No"</formula>
    </cfRule>
  </conditionalFormatting>
  <conditionalFormatting sqref="C65:C77 C93:C103 C105:C116">
    <cfRule type="expression" dxfId="77" priority="17">
      <formula>$D65=1</formula>
    </cfRule>
  </conditionalFormatting>
  <conditionalFormatting sqref="D65:D90">
    <cfRule type="cellIs" dxfId="76" priority="16" operator="greaterThan">
      <formula>0</formula>
    </cfRule>
  </conditionalFormatting>
  <conditionalFormatting sqref="C3:C41">
    <cfRule type="expression" dxfId="75" priority="15">
      <formula>$D3=1</formula>
    </cfRule>
  </conditionalFormatting>
  <conditionalFormatting sqref="C78:C90">
    <cfRule type="expression" dxfId="74" priority="14">
      <formula>$D78=1</formula>
    </cfRule>
  </conditionalFormatting>
  <conditionalFormatting sqref="C104">
    <cfRule type="expression" dxfId="73" priority="6">
      <formula>$D104=1</formula>
    </cfRule>
  </conditionalFormatting>
  <conditionalFormatting sqref="G93:G118">
    <cfRule type="cellIs" dxfId="72" priority="5" operator="equal">
      <formula>"Yes"</formula>
    </cfRule>
  </conditionalFormatting>
  <conditionalFormatting sqref="G93:G118">
    <cfRule type="cellIs" dxfId="71" priority="4" operator="equal">
      <formula>"No"</formula>
    </cfRule>
  </conditionalFormatting>
  <conditionalFormatting sqref="C118">
    <cfRule type="expression" dxfId="70" priority="1">
      <formula>$D118=1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2934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1259</v>
      </c>
      <c r="M2" s="1" t="s">
        <v>3010</v>
      </c>
    </row>
    <row r="3" spans="2:13" x14ac:dyDescent="0.3">
      <c r="B3" t="s">
        <v>3055</v>
      </c>
      <c r="C3" t="s">
        <v>1187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3054</v>
      </c>
      <c r="C4" t="s">
        <v>1191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3053</v>
      </c>
      <c r="C5" t="s">
        <v>1191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69" priority="5" operator="equal">
      <formula>"No"</formula>
    </cfRule>
    <cfRule type="cellIs" dxfId="68" priority="6" operator="equal">
      <formula>"Yes"</formula>
    </cfRule>
  </conditionalFormatting>
  <conditionalFormatting sqref="L4:L5">
    <cfRule type="cellIs" dxfId="67" priority="3" operator="equal">
      <formula>"No"</formula>
    </cfRule>
    <cfRule type="cellIs" dxfId="66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N737"/>
  <sheetViews>
    <sheetView topLeftCell="L1" zoomScaleNormal="100" workbookViewId="0">
      <pane ySplit="2" topLeftCell="A3" activePane="bottomLeft" state="frozen"/>
      <selection pane="bottomLeft" activeCell="DH14" sqref="DH14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33203125" customWidth="1"/>
    <col min="24" max="24" width="4.33203125" hidden="1" customWidth="1"/>
    <col min="25" max="25" width="4.109375" customWidth="1"/>
    <col min="27" max="34" width="3" hidden="1" customWidth="1"/>
    <col min="35" max="35" width="5.77734375" customWidth="1"/>
    <col min="36" max="38" width="3" hidden="1" customWidth="1"/>
    <col min="39" max="39" width="2" hidden="1" customWidth="1"/>
    <col min="40" max="40" width="3" hidden="1" customWidth="1"/>
    <col min="41" max="43" width="2" hidden="1" customWidth="1"/>
    <col min="44" max="44" width="4.33203125" customWidth="1"/>
    <col min="45" max="52" width="3" hidden="1" customWidth="1"/>
    <col min="53" max="53" width="4.109375" customWidth="1"/>
    <col min="54" max="61" width="2" hidden="1" customWidth="1"/>
    <col min="62" max="62" width="3.77734375" customWidth="1"/>
    <col min="63" max="70" width="2" hidden="1" customWidth="1"/>
    <col min="71" max="71" width="3.77734375" customWidth="1"/>
    <col min="72" max="79" width="2" hidden="1" customWidth="1"/>
    <col min="80" max="80" width="3.77734375" customWidth="1"/>
    <col min="81" max="88" width="2" hidden="1" customWidth="1"/>
    <col min="89" max="89" width="3.77734375" customWidth="1"/>
    <col min="90" max="97" width="2" hidden="1" customWidth="1"/>
    <col min="98" max="98" width="3.77734375" customWidth="1"/>
    <col min="99" max="99" width="4.77734375" customWidth="1"/>
    <col min="100" max="100" width="4.109375" customWidth="1"/>
    <col min="101" max="101" width="4.5546875" customWidth="1"/>
    <col min="102" max="103" width="3.77734375" customWidth="1"/>
    <col min="104" max="104" width="3.77734375" style="31" customWidth="1"/>
    <col min="105" max="106" width="3.77734375" customWidth="1"/>
    <col min="108" max="108" width="3.33203125" customWidth="1"/>
    <col min="110" max="110" width="31.88671875" customWidth="1"/>
    <col min="111" max="111" width="6.44140625" bestFit="1" customWidth="1"/>
    <col min="112" max="112" width="32.44140625" customWidth="1"/>
  </cols>
  <sheetData>
    <row r="1" spans="2:118" x14ac:dyDescent="0.3">
      <c r="F1" s="10"/>
      <c r="G1" s="11"/>
      <c r="H1" s="11"/>
      <c r="I1" s="11"/>
      <c r="J1" s="11"/>
      <c r="K1" s="11"/>
      <c r="L1" s="11"/>
      <c r="M1" s="11"/>
      <c r="N1" s="118"/>
      <c r="O1" s="119"/>
      <c r="P1" s="119"/>
      <c r="Q1" s="119"/>
      <c r="R1" s="119"/>
      <c r="S1" s="119"/>
      <c r="T1" s="119"/>
      <c r="U1" s="119"/>
      <c r="V1" s="16"/>
      <c r="W1" s="103"/>
      <c r="X1" s="66"/>
      <c r="Y1" s="16"/>
      <c r="Z1" s="44"/>
      <c r="AA1" s="115" t="s">
        <v>205</v>
      </c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21"/>
      <c r="CU1" s="115" t="s">
        <v>206</v>
      </c>
      <c r="CV1" s="116"/>
      <c r="CW1" s="116"/>
      <c r="CX1" s="116"/>
      <c r="CY1" s="116"/>
      <c r="CZ1" s="116"/>
      <c r="DA1" s="116"/>
      <c r="DB1" s="117"/>
      <c r="DC1" s="48">
        <f>(COUNTA(DC3:DC725)-COUNTIF(DC3:DC725,"-"))/COUNTA(DC3:DC725)</f>
        <v>1</v>
      </c>
      <c r="DD1" s="48"/>
      <c r="DE1" s="48">
        <f ca="1">(COUNTA(DE3:DE725)-COUNTIF(DE3:DE725,"-"))/COUNTA(DE3:DE725)</f>
        <v>0.25172890733056708</v>
      </c>
    </row>
    <row r="2" spans="2:118" x14ac:dyDescent="0.3">
      <c r="B2" s="1" t="s">
        <v>203</v>
      </c>
      <c r="C2" s="1" t="s">
        <v>1279</v>
      </c>
      <c r="D2" s="1" t="s">
        <v>1192</v>
      </c>
      <c r="E2" s="1" t="s">
        <v>110</v>
      </c>
      <c r="F2" s="108" t="s">
        <v>1125</v>
      </c>
      <c r="G2" s="109"/>
      <c r="H2" s="109"/>
      <c r="I2" s="109"/>
      <c r="J2" s="109"/>
      <c r="K2" s="109"/>
      <c r="L2" s="109"/>
      <c r="M2" s="109"/>
      <c r="N2" s="120" t="s">
        <v>1084</v>
      </c>
      <c r="O2" s="109"/>
      <c r="P2" s="109"/>
      <c r="Q2" s="109"/>
      <c r="R2" s="109"/>
      <c r="S2" s="109"/>
      <c r="T2" s="109"/>
      <c r="U2" s="109"/>
      <c r="V2" s="15" t="s">
        <v>1194</v>
      </c>
      <c r="W2" s="102" t="s">
        <v>3490</v>
      </c>
      <c r="X2" s="65" t="s">
        <v>3489</v>
      </c>
      <c r="Y2" s="15" t="s">
        <v>1193</v>
      </c>
      <c r="Z2" s="45" t="s">
        <v>207</v>
      </c>
      <c r="AA2" s="40"/>
      <c r="AB2" s="15"/>
      <c r="AC2" s="15"/>
      <c r="AD2" s="15"/>
      <c r="AE2" s="15"/>
      <c r="AF2" s="15"/>
      <c r="AG2" s="15"/>
      <c r="AH2" s="15"/>
      <c r="AI2" s="9" t="s">
        <v>2</v>
      </c>
      <c r="AJ2" s="28"/>
      <c r="AK2" s="28"/>
      <c r="AL2" s="28"/>
      <c r="AM2" s="28"/>
      <c r="AN2" s="28"/>
      <c r="AO2" s="28"/>
      <c r="AP2" s="28"/>
      <c r="AQ2" s="28"/>
      <c r="AR2" s="28" t="s">
        <v>1126</v>
      </c>
      <c r="AS2" s="28"/>
      <c r="AT2" s="28"/>
      <c r="AU2" s="28"/>
      <c r="AV2" s="28"/>
      <c r="AW2" s="28"/>
      <c r="AX2" s="28"/>
      <c r="AY2" s="28"/>
      <c r="AZ2" s="28"/>
      <c r="BA2" s="28" t="s">
        <v>10</v>
      </c>
      <c r="BB2" s="28"/>
      <c r="BC2" s="28"/>
      <c r="BD2" s="28"/>
      <c r="BE2" s="28"/>
      <c r="BF2" s="28"/>
      <c r="BG2" s="28"/>
      <c r="BH2" s="28"/>
      <c r="BI2" s="28"/>
      <c r="BJ2" s="28" t="s">
        <v>4</v>
      </c>
      <c r="BK2" s="28"/>
      <c r="BL2" s="28"/>
      <c r="BM2" s="28"/>
      <c r="BN2" s="28"/>
      <c r="BO2" s="28"/>
      <c r="BP2" s="28"/>
      <c r="BQ2" s="28"/>
      <c r="BR2" s="28"/>
      <c r="BS2" s="28" t="s">
        <v>5</v>
      </c>
      <c r="BT2" s="28"/>
      <c r="BU2" s="28"/>
      <c r="BV2" s="28"/>
      <c r="BW2" s="28"/>
      <c r="BX2" s="28"/>
      <c r="BY2" s="28"/>
      <c r="BZ2" s="28"/>
      <c r="CA2" s="28"/>
      <c r="CB2" s="28" t="s">
        <v>6</v>
      </c>
      <c r="CC2" s="28"/>
      <c r="CD2" s="28"/>
      <c r="CE2" s="28"/>
      <c r="CF2" s="28"/>
      <c r="CG2" s="28"/>
      <c r="CH2" s="28"/>
      <c r="CI2" s="28"/>
      <c r="CJ2" s="28"/>
      <c r="CK2" s="28" t="s">
        <v>7</v>
      </c>
      <c r="CL2" s="28"/>
      <c r="CM2" s="28"/>
      <c r="CN2" s="28"/>
      <c r="CO2" s="28"/>
      <c r="CP2" s="28"/>
      <c r="CQ2" s="28"/>
      <c r="CR2" s="28"/>
      <c r="CS2" s="28"/>
      <c r="CT2" s="41" t="s">
        <v>8</v>
      </c>
      <c r="CU2" s="32" t="s">
        <v>2</v>
      </c>
      <c r="CV2" s="28" t="s">
        <v>204</v>
      </c>
      <c r="CW2" s="28" t="s">
        <v>10</v>
      </c>
      <c r="CX2" s="28" t="s">
        <v>4</v>
      </c>
      <c r="CY2" s="28" t="s">
        <v>5</v>
      </c>
      <c r="CZ2" s="33" t="s">
        <v>6</v>
      </c>
      <c r="DA2" s="28" t="s">
        <v>7</v>
      </c>
      <c r="DB2" s="49" t="s">
        <v>8</v>
      </c>
      <c r="DC2" s="1" t="s">
        <v>206</v>
      </c>
      <c r="DD2" s="1"/>
      <c r="DE2" s="1" t="s">
        <v>2735</v>
      </c>
      <c r="DF2" s="1" t="s">
        <v>1095</v>
      </c>
      <c r="DG2" s="1" t="s">
        <v>2298</v>
      </c>
      <c r="DH2" s="28" t="s">
        <v>1268</v>
      </c>
    </row>
    <row r="3" spans="2:118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1191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SUMIF(Ingredients!$B$3:$B$230,'PH complex foods'!F3,Ingredients!$A$3:$A$119)+SUMIF($B$3:$B$725,F3,$V$3:$V$724)</f>
        <v>1</v>
      </c>
      <c r="O3" s="11">
        <f ca="1">SUMIF(Ingredients!$B$3:$B$230,'PH complex foods'!G3,Ingredients!$A$3:$A$119)+SUMIF($B$3:$B$725,G3,$V$3:$V$724)</f>
        <v>1</v>
      </c>
      <c r="P3" s="11">
        <f ca="1">SUMIF(Ingredients!$B$3:$B$230,'PH complex foods'!H3,Ingredients!$A$3:$A$119)+SUMIF($B$3:$B$725,H3,$V$3:$V$724)</f>
        <v>1</v>
      </c>
      <c r="Q3" s="11">
        <f ca="1">SUMIF(Ingredients!$B$3:$B$230,'PH complex foods'!I3,Ingredients!$A$3:$A$119)+SUMIF($B$3:$B$725,I3,$V$3:$V$724)</f>
        <v>0</v>
      </c>
      <c r="R3" s="11">
        <f ca="1">SUMIF(Ingredients!$B$3:$B$230,'PH complex foods'!J3,Ingredients!$A$3:$A$119)+SUMIF($B$3:$B$725,J3,$V$3:$V$724)</f>
        <v>0</v>
      </c>
      <c r="S3" s="11">
        <f ca="1">SUMIF(Ingredients!$B$3:$B$230,'PH complex foods'!K3,Ingredients!$A$3:$A$119)+SUMIF($B$3:$B$725,K3,$V$3:$V$724)</f>
        <v>0</v>
      </c>
      <c r="T3" s="11">
        <f ca="1">SUMIF(Ingredients!$B$3:$B$230,'PH complex foods'!L3,Ingredients!$A$3:$A$119)+SUMIF($B$3:$B$725,L3,$V$3:$V$724)</f>
        <v>0</v>
      </c>
      <c r="U3" s="11">
        <f ca="1">SUMIF(Ingredients!$B$3:$B$230,'PH complex foods'!M3,Ingredients!$A$3:$A$119)+SUMIF($B$3:$B$725,M3,$V$3:$V$724)</f>
        <v>0</v>
      </c>
      <c r="V3" s="10">
        <f ca="1">SUM(N3:U3)-COUNTA(F3:M3)+1</f>
        <v>1</v>
      </c>
      <c r="W3" s="10">
        <v>1</v>
      </c>
      <c r="X3" s="11">
        <v>1</v>
      </c>
      <c r="Y3" s="11">
        <f>COUNTIF(F3:M725,B3)</f>
        <v>0</v>
      </c>
      <c r="Z3" s="44" t="s">
        <v>199</v>
      </c>
      <c r="AA3" s="34">
        <f>SUMIF(Ingredients!$B$3:$B$230,F3,Ingredients!$C$3:$C$230)+SUMIF($B$3:$B$725,F3,$AI$3:$AI$725)</f>
        <v>5</v>
      </c>
      <c r="AB3" s="30">
        <f>SUMIF(Ingredients!$B$3:$B$230,G3,Ingredients!$C$3:$C$230)+SUMIF($B$3:$B$725,G3,$AI$3:$AI$725)</f>
        <v>10</v>
      </c>
      <c r="AC3" s="30">
        <f>SUMIF(Ingredients!$B$3:$B$230,H3,Ingredients!$C$3:$C$230)+SUMIF($B$3:$B$725,H3,$AI$3:$AI$725)</f>
        <v>0</v>
      </c>
      <c r="AD3" s="30">
        <f>SUMIF(Ingredients!$B$3:$B$230,I3,Ingredients!$C$3:$C$230)+SUMIF($B$3:$B$725,I3,$AI$3:$AI$725)</f>
        <v>0</v>
      </c>
      <c r="AE3" s="30">
        <f>SUMIF(Ingredients!$B$3:$B$230,J3,Ingredients!$C$3:$C$230)+SUMIF($B$3:$B$725,J3,$AI$3:$AI$725)</f>
        <v>0</v>
      </c>
      <c r="AF3" s="30">
        <f>SUMIF(Ingredients!$B$3:$B$230,K3,Ingredients!$C$3:$C$230)+SUMIF($B$3:$B$725,K3,$AI$3:$AI$725)</f>
        <v>0</v>
      </c>
      <c r="AG3" s="30">
        <f>SUMIF(Ingredients!$B$3:$B$230,L3,Ingredients!$C$3:$C$230)+SUMIF($B$3:$B$725,L3,$AI$3:$AI$725)</f>
        <v>0</v>
      </c>
      <c r="AH3" s="30">
        <f>SUMIF(Ingredients!$B$3:$B$230,M3,Ingredients!$C$3:$C$230)+SUMIF($B$3:$B$725,M3,$AI$3:$AI$725)</f>
        <v>0</v>
      </c>
      <c r="AI3" s="29">
        <f>SUM(AA3:AH3)</f>
        <v>15</v>
      </c>
      <c r="AJ3" s="30">
        <f>SUMIF(Ingredients!$B$3:$B$230,F3,Ingredients!$D$3:$D$230)+SUMIF($B$3:$B$725,F3,$AR$3:$AR$725)</f>
        <v>0</v>
      </c>
      <c r="AK3" s="30">
        <f>SUMIF(Ingredients!$B$3:$B$230,G3,Ingredients!$D$3:$D$230)+SUMIF($B$3:$B$725,G3,$AR$3:$AR$725)</f>
        <v>0</v>
      </c>
      <c r="AL3" s="30">
        <f>SUMIF(Ingredients!$B$3:$B$230,H3,Ingredients!$D$3:$D$230)+SUMIF($B$3:$B$725,H3,$AR$3:$AR$725)</f>
        <v>0</v>
      </c>
      <c r="AM3" s="30">
        <f>SUMIF(Ingredients!$B$3:$B$230,I3,Ingredients!$D$3:$D$230)+SUMIF($B$3:$B$725,I3,$AR$3:$AR$725)</f>
        <v>0</v>
      </c>
      <c r="AN3" s="30">
        <f>SUMIF(Ingredients!$B$3:$B$230,J3,Ingredients!$D$3:$D$230)+SUMIF($B$3:$B$725,J3,$AR$3:$AR$725)</f>
        <v>0</v>
      </c>
      <c r="AO3" s="30">
        <f>SUMIF(Ingredients!$B$3:$B$230,K3,Ingredients!$D$3:$D$230)+SUMIF($B$3:$B$725,K3,$AR$3:$AR$725)</f>
        <v>0</v>
      </c>
      <c r="AP3" s="30">
        <f>SUMIF(Ingredients!$B$3:$B$230,L3,Ingredients!$D$3:$D$230)+SUMIF($B$3:$B$725,L3,$AR$3:$AR$725)</f>
        <v>0</v>
      </c>
      <c r="AQ3" s="30">
        <f>SUMIF(Ingredients!$B$3:$B$230,M3,Ingredients!$D$3:$D$230)+SUMIF($B$3:$B$725,M3,$AR$3:$AR$725)</f>
        <v>0</v>
      </c>
      <c r="AR3" s="29">
        <f>SUM(AJ3:AQ3)</f>
        <v>0</v>
      </c>
      <c r="AS3" s="30">
        <f>SUMIF(Ingredients!$B$3:$B$230,F3,Ingredients!$E$3:$E$230)+SUMIF($B$3:$B$725,F3,$BA$3:$BA$730)</f>
        <v>7</v>
      </c>
      <c r="AT3" s="30">
        <f>SUMIF(Ingredients!$B$3:$B$230,G3,Ingredients!$E$3:$E$230)+SUMIF($B$3:$B$725,G3,$BA$3:$BA$730)</f>
        <v>31</v>
      </c>
      <c r="AU3" s="30">
        <f>SUMIF(Ingredients!$B$3:$B$230,H3,Ingredients!$E$3:$E$230)+SUMIF($B$3:$B$725,H3,$BA$3:$BA$730)</f>
        <v>30</v>
      </c>
      <c r="AV3" s="30">
        <f>SUMIF(Ingredients!$B$3:$B$230,I3,Ingredients!$E$3:$E$230)+SUMIF($B$3:$B$725,I3,$BA$3:$BA$730)</f>
        <v>0</v>
      </c>
      <c r="AW3" s="30">
        <f>SUMIF(Ingredients!$B$3:$B$230,J3,Ingredients!$E$3:$E$230)+SUMIF($B$3:$B$725,J3,$BA$3:$BA$730)</f>
        <v>0</v>
      </c>
      <c r="AX3" s="30">
        <f>SUMIF(Ingredients!$B$3:$B$230,K3,Ingredients!$E$3:$E$230)+SUMIF($B$3:$B$725,K3,$BA$3:$BA$730)</f>
        <v>0</v>
      </c>
      <c r="AY3" s="30">
        <f>SUMIF(Ingredients!$B$3:$B$230,L3,Ingredients!$E$3:$E$230)+SUMIF($B$3:$B$725,L3,$BA$3:$BA$730)</f>
        <v>0</v>
      </c>
      <c r="AZ3" s="30">
        <f>SUMIF(Ingredients!$B$3:$B$230,M3,Ingredients!$E$3:$E$230)+SUMIF($B$3:$B$725,M3,$BA$3:$BA$730)</f>
        <v>0</v>
      </c>
      <c r="BA3" s="29">
        <f>SUM(AS3:AZ3)/COUNTA(F3:M3)</f>
        <v>22.666666666666668</v>
      </c>
      <c r="BB3" s="30">
        <f>SUMIF(Ingredients!$B$3:$B$230,F3,Ingredients!$F$3:$F$230)+SUMIF($B$3:$B$725,F3,$BJ$3:$BJ$725)</f>
        <v>1</v>
      </c>
      <c r="BC3" s="30">
        <f>SUMIF(Ingredients!$B$3:$B$230,G3,Ingredients!$F$3:$F$230)+SUMIF($B$3:$B$725,G3,$BJ$3:$BJ$725)</f>
        <v>0</v>
      </c>
      <c r="BD3" s="30">
        <f>SUMIF(Ingredients!$B$3:$B$230,H3,Ingredients!$F$3:$F$230)+SUMIF($B$3:$B$725,H3,$BJ$3:$BJ$725)</f>
        <v>0</v>
      </c>
      <c r="BE3" s="30">
        <f>SUMIF(Ingredients!$B$3:$B$230,I3,Ingredients!$F$3:$F$230)+SUMIF($B$3:$B$725,I3,$BJ$3:$BJ$725)</f>
        <v>0</v>
      </c>
      <c r="BF3" s="30">
        <f>SUMIF(Ingredients!$B$3:$B$230,J3,Ingredients!$F$3:$F$230)+SUMIF($B$3:$B$725,J3,$BJ$3:$BJ$725)</f>
        <v>0</v>
      </c>
      <c r="BG3" s="30">
        <f>SUMIF(Ingredients!$B$3:$B$230,K3,Ingredients!$F$3:$F$230)+SUMIF($B$3:$B$725,K3,$BJ$3:$BJ$725)</f>
        <v>0</v>
      </c>
      <c r="BH3" s="30">
        <f>SUMIF(Ingredients!$B$3:$B$230,L3,Ingredients!$F$3:$F$230)+SUMIF($B$3:$B$725,L3,$BJ$3:$BJ$725)</f>
        <v>0</v>
      </c>
      <c r="BI3" s="30">
        <f>SUMIF(Ingredients!$B$3:$B$230,M3,Ingredients!$F$3:$F$230)+SUMIF($B$3:$B$725,M3,$BJ$3:$BJ$725)</f>
        <v>0</v>
      </c>
      <c r="BJ3" s="35">
        <f>SUM(BB3:BI3)</f>
        <v>1</v>
      </c>
      <c r="BK3" s="30">
        <f>SUMIF(Ingredients!$B$3:$B$230,F3,Ingredients!$G$3:$G$230)+SUMIF($B$3:$B$725,F3,$BS$3:$BS$725)</f>
        <v>0</v>
      </c>
      <c r="BL3" s="30">
        <f>SUMIF(Ingredients!$B$3:$B$230,G3,Ingredients!$G$3:$G$230)+SUMIF($B$3:$B$725,G3,$BS$3:$BS$725)</f>
        <v>0</v>
      </c>
      <c r="BM3" s="30">
        <f>SUMIF(Ingredients!$B$3:$B$230,H3,Ingredients!$G$3:$G$230)+SUMIF($B$3:$B$725,H3,$BS$3:$BS$725)</f>
        <v>0</v>
      </c>
      <c r="BN3" s="30">
        <f>SUMIF(Ingredients!$B$3:$B$230,I3,Ingredients!$G$3:$G$230)+SUMIF($B$3:$B$725,I3,$BS$3:$BS$725)</f>
        <v>0</v>
      </c>
      <c r="BO3" s="30">
        <f>SUMIF(Ingredients!$B$3:$B$230,J3,Ingredients!$G$3:$G$230)+SUMIF($B$3:$B$725,J3,$BS$3:$BS$725)</f>
        <v>0</v>
      </c>
      <c r="BP3" s="30">
        <f>SUMIF(Ingredients!$B$3:$B$230,K3,Ingredients!$G$3:$G$230)+SUMIF($B$3:$B$725,K3,$BS$3:$BS$725)</f>
        <v>0</v>
      </c>
      <c r="BQ3" s="30">
        <f>SUMIF(Ingredients!$B$3:$B$230,L3,Ingredients!$G$3:$G$230)+SUMIF($B$3:$B$725,L3,$BS$3:$BS$725)</f>
        <v>0</v>
      </c>
      <c r="BR3" s="30">
        <f>SUMIF(Ingredients!$B$3:$B$230,M3,Ingredients!$G$3:$G$230)+SUMIF($B$3:$B$725,M3,$BS$3:$BS$725)</f>
        <v>0</v>
      </c>
      <c r="BS3" s="36">
        <f>SUM(BK3:BR3)</f>
        <v>0</v>
      </c>
      <c r="BT3" s="30">
        <f>SUMIF(Ingredients!$B$3:$B$230,F3,Ingredients!$H$3:$H$230)+SUMIF($B$3:$B$725,F3,$CB$3:$CB$725)</f>
        <v>0</v>
      </c>
      <c r="BU3" s="30">
        <f>SUMIF(Ingredients!$B$3:$B$230,G3,Ingredients!$H$3:$H$230)+SUMIF($B$3:$B$725,G3,$CB$3:$CB$725)</f>
        <v>1</v>
      </c>
      <c r="BV3" s="30">
        <f>SUMIF(Ingredients!$B$3:$B$230,H3,Ingredients!$H$3:$H$230)+SUMIF($B$3:$B$725,H3,$CB$3:$CB$725)</f>
        <v>0</v>
      </c>
      <c r="BW3" s="30">
        <f>SUMIF(Ingredients!$B$3:$B$230,I3,Ingredients!$H$3:$H$230)+SUMIF($B$3:$B$725,I3,$CB$3:$CB$725)</f>
        <v>0</v>
      </c>
      <c r="BX3" s="30">
        <f>SUMIF(Ingredients!$B$3:$B$230,J3,Ingredients!$H$3:$H$230)+SUMIF($B$3:$B$725,J3,$CB$3:$CB$725)</f>
        <v>0</v>
      </c>
      <c r="BY3" s="30">
        <f>SUMIF(Ingredients!$B$3:$B$230,K3,Ingredients!$H$3:$H$230)+SUMIF($B$3:$B$725,K3,$CB$3:$CB$725)</f>
        <v>0</v>
      </c>
      <c r="BZ3" s="30">
        <f>SUMIF(Ingredients!$B$3:$B$230,L3,Ingredients!$H$3:$H$230)+SUMIF($B$3:$B$725,L3,$CB$3:$CB$725)</f>
        <v>0</v>
      </c>
      <c r="CA3" s="30">
        <f>SUMIF(Ingredients!$B$3:$B$230,M3,Ingredients!$H$3:$H$230)+SUMIF($B$3:$B$725,M3,$CB$3:$CB$725)</f>
        <v>0</v>
      </c>
      <c r="CB3" s="42">
        <f>SUM(BT3:CA3)</f>
        <v>1</v>
      </c>
      <c r="CC3" s="30">
        <f>SUMIF(Ingredients!$B$3:$B$230,F3,Ingredients!$I$3:$I$230)+SUMIF($B$3:$B$725,F3,$CK$3:$CK$725)</f>
        <v>0</v>
      </c>
      <c r="CD3" s="30">
        <f>SUMIF(Ingredients!$B$3:$B$230,G3,Ingredients!$I$3:$I$230)+SUMIF($B$3:$B$725,G3,$CK$3:$CK$725)</f>
        <v>0</v>
      </c>
      <c r="CE3" s="30">
        <f>SUMIF(Ingredients!$B$3:$B$230,H3,Ingredients!$I$3:$I$230)+SUMIF($B$3:$B$725,H3,$CK$3:$CK$725)</f>
        <v>0</v>
      </c>
      <c r="CF3" s="30">
        <f>SUMIF(Ingredients!$B$3:$B$230,I3,Ingredients!$I$3:$I$230)+SUMIF($B$3:$B$725,I3,$CK$3:$CK$725)</f>
        <v>0</v>
      </c>
      <c r="CG3" s="30">
        <f>SUMIF(Ingredients!$B$3:$B$230,J3,Ingredients!$I$3:$I$230)+SUMIF($B$3:$B$725,J3,$CK$3:$CK$725)</f>
        <v>0</v>
      </c>
      <c r="CH3" s="30">
        <f>SUMIF(Ingredients!$B$3:$B$230,K3,Ingredients!$I$3:$I$230)+SUMIF($B$3:$B$725,K3,$CK$3:$CK$725)</f>
        <v>0</v>
      </c>
      <c r="CI3" s="30">
        <f>SUMIF(Ingredients!$B$3:$B$230,L3,Ingredients!$I$3:$I$230)+SUMIF($B$3:$B$725,L3,$CK$3:$CK$725)</f>
        <v>0</v>
      </c>
      <c r="CJ3" s="30">
        <f>SUMIF(Ingredients!$B$3:$B$230,M3,Ingredients!$I$3:$I$230)+SUMIF($B$3:$B$725,M3,$CK$3:$CK$725)</f>
        <v>0</v>
      </c>
      <c r="CK3" s="38">
        <f>SUM(CC3:CJ3)</f>
        <v>0</v>
      </c>
      <c r="CL3" s="30">
        <f>SUMIF(Ingredients!$B$3:$B$230,F3,Ingredients!$J$3:$J$230)+SUMIF($B$3:$B$725,F3,$CT$3:$CT$725)</f>
        <v>0</v>
      </c>
      <c r="CM3" s="30">
        <f>SUMIF(Ingredients!$B$3:$B$230,G3,Ingredients!$J$3:$J$230)+SUMIF($B$3:$B$725,G3,$CT$3:$CT$725)</f>
        <v>0</v>
      </c>
      <c r="CN3" s="30">
        <f>SUMIF(Ingredients!$B$3:$B$230,H3,Ingredients!$J$3:$J$230)+SUMIF($B$3:$B$725,H3,$CT$3:$CT$725)</f>
        <v>0</v>
      </c>
      <c r="CO3" s="30">
        <f>SUMIF(Ingredients!$B$3:$B$230,I3,Ingredients!$J$3:$J$230)+SUMIF($B$3:$B$725,I3,$CT$3:$CT$725)</f>
        <v>0</v>
      </c>
      <c r="CP3" s="30">
        <f>SUMIF(Ingredients!$B$3:$B$230,J3,Ingredients!$J$3:$J$230)+SUMIF($B$3:$B$725,J3,$CT$3:$CT$725)</f>
        <v>0</v>
      </c>
      <c r="CQ3" s="30">
        <f>SUMIF(Ingredients!$B$3:$B$230,K3,Ingredients!$J$3:$J$230)+SUMIF($B$3:$B$725,K3,$CT$3:$CT$725)</f>
        <v>0</v>
      </c>
      <c r="CR3" s="30">
        <f>SUMIF(Ingredients!$B$3:$B$230,L3,Ingredients!$J$3:$J$230)+SUMIF($B$3:$B$725,L3,$CT$3:$CT$725)</f>
        <v>0</v>
      </c>
      <c r="CS3" s="30">
        <f>SUMIF(Ingredients!$B$3:$B$230,M3,Ingredients!$J$3:$J$230)+SUMIF($B$3:$B$725,M3,$CT$3:$CT$725)</f>
        <v>0</v>
      </c>
      <c r="CT3" s="43">
        <f>SUM(CL3:CS3)</f>
        <v>0</v>
      </c>
      <c r="CU3" s="34">
        <v>3</v>
      </c>
      <c r="CV3" s="30">
        <v>0</v>
      </c>
      <c r="CW3" s="30">
        <v>12</v>
      </c>
      <c r="CX3" s="35">
        <v>1</v>
      </c>
      <c r="CY3" s="36">
        <v>0</v>
      </c>
      <c r="CZ3" s="37">
        <v>1</v>
      </c>
      <c r="DA3" s="38">
        <v>0</v>
      </c>
      <c r="DB3" s="39">
        <v>0</v>
      </c>
      <c r="DC3" t="s">
        <v>202</v>
      </c>
      <c r="DD3" t="str">
        <f ca="1">IF(AND(V3=1, DC3="No"),"NB","")</f>
        <v/>
      </c>
      <c r="DE3" t="str">
        <f>IF(Z3="No", "No", "-")</f>
        <v>No</v>
      </c>
      <c r="DF3" t="s">
        <v>1127</v>
      </c>
      <c r="DG3" t="s">
        <v>200</v>
      </c>
      <c r="DH3" t="str">
        <f>IF(AND(Z3="Yes",NOT(DG3="No")),CONCATENATE(UPPER(C3), "(", E3, ", ItemRegistry.",C3,", ",4," ,", ROUND(CU3/5,2),"f,",ROUND(CV3,2),"f,",ROUND(CX3,2),"f,",ROUND(CZ3,2),"f,",ROUND(CY3,2),"f,",ROUND(DA3,2),"f,",ROUND(DB3,2),"f,",ROUND(21/CW3,2), "f),"),"")</f>
        <v/>
      </c>
      <c r="DN3" t="s">
        <v>2271</v>
      </c>
    </row>
    <row r="4" spans="2:118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1191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SUMIF(Ingredients!$B$3:$B$230,'PH complex foods'!F4,Ingredients!$A$3:$A$119)+SUMIF($B$3:$B$725,F4,$V$3:$V$724)</f>
        <v>1</v>
      </c>
      <c r="O4" s="11">
        <f ca="1">SUMIF(Ingredients!$B$3:$B$230,'PH complex foods'!G4,Ingredients!$A$3:$A$119)+SUMIF($B$3:$B$725,G4,$V$3:$V$724)</f>
        <v>1</v>
      </c>
      <c r="P4" s="11">
        <f ca="1">SUMIF(Ingredients!$B$3:$B$230,'PH complex foods'!H4,Ingredients!$A$3:$A$119)+SUMIF($B$3:$B$725,H4,$V$3:$V$724)</f>
        <v>1</v>
      </c>
      <c r="Q4" s="11">
        <f ca="1">SUMIF(Ingredients!$B$3:$B$230,'PH complex foods'!I4,Ingredients!$A$3:$A$119)+SUMIF($B$3:$B$725,I4,$V$3:$V$724)</f>
        <v>0</v>
      </c>
      <c r="R4" s="11">
        <f ca="1">SUMIF(Ingredients!$B$3:$B$230,'PH complex foods'!J4,Ingredients!$A$3:$A$119)+SUMIF($B$3:$B$725,J4,$V$3:$V$724)</f>
        <v>0</v>
      </c>
      <c r="S4" s="11">
        <f ca="1">SUMIF(Ingredients!$B$3:$B$230,'PH complex foods'!K4,Ingredients!$A$3:$A$119)+SUMIF($B$3:$B$725,K4,$V$3:$V$724)</f>
        <v>0</v>
      </c>
      <c r="T4" s="11">
        <f ca="1">SUMIF(Ingredients!$B$3:$B$230,'PH complex foods'!L4,Ingredients!$A$3:$A$119)+SUMIF($B$3:$B$725,L4,$V$3:$V$724)</f>
        <v>0</v>
      </c>
      <c r="U4" s="11">
        <f ca="1">SUMIF(Ingredients!$B$3:$B$230,'PH complex foods'!M4,Ingredients!$A$3:$A$119)+SUMIF($B$3:$B$725,M4,$V$3:$V$724)</f>
        <v>0</v>
      </c>
      <c r="V4" s="10">
        <f t="shared" ref="V4:V68" ca="1" si="0">SUM(N4:U4)-COUNTA(F4:M4)+1</f>
        <v>1</v>
      </c>
      <c r="W4" s="10">
        <v>1</v>
      </c>
      <c r="X4" s="11">
        <v>1</v>
      </c>
      <c r="Y4" s="11">
        <f>COUNTIF(F4:M729,B4)</f>
        <v>2</v>
      </c>
      <c r="Z4" s="44" t="s">
        <v>199</v>
      </c>
      <c r="AA4" s="34">
        <f>SUMIF(Ingredients!$B$3:$B$230,F4,Ingredients!$C$3:$C$230)+SUMIF($B$3:$B$725,F4,$AI$3:$AI$725)</f>
        <v>5</v>
      </c>
      <c r="AB4" s="30">
        <f>SUMIF(Ingredients!$B$3:$B$230,G4,Ingredients!$C$3:$C$230)+SUMIF($B$3:$B$725,G4,$AI$3:$AI$725)</f>
        <v>5</v>
      </c>
      <c r="AC4" s="30">
        <f>SUMIF(Ingredients!$B$3:$B$230,H4,Ingredients!$C$3:$C$230)+SUMIF($B$3:$B$725,H4,$AI$3:$AI$725)</f>
        <v>0</v>
      </c>
      <c r="AD4" s="30">
        <f>SUMIF(Ingredients!$B$3:$B$230,I4,Ingredients!$C$3:$C$230)+SUMIF($B$3:$B$725,I4,$AI$3:$AI$725)</f>
        <v>0</v>
      </c>
      <c r="AE4" s="30">
        <f>SUMIF(Ingredients!$B$3:$B$230,J4,Ingredients!$C$3:$C$230)+SUMIF($B$3:$B$725,J4,$AI$3:$AI$725)</f>
        <v>0</v>
      </c>
      <c r="AF4" s="30">
        <f>SUMIF(Ingredients!$B$3:$B$230,K4,Ingredients!$C$3:$C$230)+SUMIF($B$3:$B$725,K4,$AI$3:$AI$725)</f>
        <v>0</v>
      </c>
      <c r="AG4" s="30">
        <f>SUMIF(Ingredients!$B$3:$B$230,L4,Ingredients!$C$3:$C$230)+SUMIF($B$3:$B$725,L4,$AI$3:$AI$725)</f>
        <v>0</v>
      </c>
      <c r="AH4" s="30">
        <f>SUMIF(Ingredients!$B$3:$B$230,M4,Ingredients!$C$3:$C$230)+SUMIF($B$3:$B$725,M4,$AI$3:$AI$725)</f>
        <v>0</v>
      </c>
      <c r="AI4" s="29">
        <f t="shared" ref="AI4:AI67" si="1">SUM(AA4:AH4)</f>
        <v>10</v>
      </c>
      <c r="AJ4" s="30">
        <f>SUMIF(Ingredients!$B$3:$B$230,F4,Ingredients!$D$3:$D$230)+SUMIF($B$3:$B$725,F4,$AR$3:$AR$725)</f>
        <v>0</v>
      </c>
      <c r="AK4" s="30">
        <f>SUMIF(Ingredients!$B$3:$B$230,G4,Ingredients!$D$3:$D$230)+SUMIF($B$3:$B$725,G4,$AR$3:$AR$725)</f>
        <v>0</v>
      </c>
      <c r="AL4" s="30">
        <f>SUMIF(Ingredients!$B$3:$B$230,H4,Ingredients!$D$3:$D$230)+SUMIF($B$3:$B$725,H4,$AR$3:$AR$725)</f>
        <v>0</v>
      </c>
      <c r="AM4" s="30">
        <f>SUMIF(Ingredients!$B$3:$B$230,I4,Ingredients!$D$3:$D$230)+SUMIF($B$3:$B$725,I4,$AR$3:$AR$725)</f>
        <v>0</v>
      </c>
      <c r="AN4" s="30">
        <f>SUMIF(Ingredients!$B$3:$B$230,J4,Ingredients!$D$3:$D$230)+SUMIF($B$3:$B$725,J4,$AR$3:$AR$725)</f>
        <v>0</v>
      </c>
      <c r="AO4" s="30">
        <f>SUMIF(Ingredients!$B$3:$B$230,K4,Ingredients!$D$3:$D$230)+SUMIF($B$3:$B$725,K4,$AR$3:$AR$725)</f>
        <v>0</v>
      </c>
      <c r="AP4" s="30">
        <f>SUMIF(Ingredients!$B$3:$B$230,L4,Ingredients!$D$3:$D$230)+SUMIF($B$3:$B$725,L4,$AR$3:$AR$725)</f>
        <v>0</v>
      </c>
      <c r="AQ4" s="30">
        <f>SUMIF(Ingredients!$B$3:$B$230,M4,Ingredients!$D$3:$D$230)+SUMIF($B$3:$B$725,M4,$AR$3:$AR$725)</f>
        <v>0</v>
      </c>
      <c r="AR4" s="29">
        <f t="shared" ref="AR4:AR67" si="2">SUM(AJ4:AQ4)</f>
        <v>0</v>
      </c>
      <c r="AS4" s="30">
        <f>SUMIF(Ingredients!$B$3:$B$230,F4,Ingredients!$E$3:$E$230)+SUMIF($B$3:$B$725,F4,$BA$3:$BA$730)</f>
        <v>29.5</v>
      </c>
      <c r="AT4" s="30">
        <f>SUMIF(Ingredients!$B$3:$B$230,G4,Ingredients!$E$3:$E$230)+SUMIF($B$3:$B$725,G4,$BA$3:$BA$730)</f>
        <v>7</v>
      </c>
      <c r="AU4" s="30">
        <f>SUMIF(Ingredients!$B$3:$B$230,H4,Ingredients!$E$3:$E$230)+SUMIF($B$3:$B$725,H4,$BA$3:$BA$730)</f>
        <v>30</v>
      </c>
      <c r="AV4" s="30">
        <f>SUMIF(Ingredients!$B$3:$B$230,I4,Ingredients!$E$3:$E$230)+SUMIF($B$3:$B$725,I4,$BA$3:$BA$730)</f>
        <v>0</v>
      </c>
      <c r="AW4" s="30">
        <f>SUMIF(Ingredients!$B$3:$B$230,J4,Ingredients!$E$3:$E$230)+SUMIF($B$3:$B$725,J4,$BA$3:$BA$730)</f>
        <v>0</v>
      </c>
      <c r="AX4" s="30">
        <f>SUMIF(Ingredients!$B$3:$B$230,K4,Ingredients!$E$3:$E$230)+SUMIF($B$3:$B$725,K4,$BA$3:$BA$730)</f>
        <v>0</v>
      </c>
      <c r="AY4" s="30">
        <f>SUMIF(Ingredients!$B$3:$B$230,L4,Ingredients!$E$3:$E$230)+SUMIF($B$3:$B$725,L4,$BA$3:$BA$730)</f>
        <v>0</v>
      </c>
      <c r="AZ4" s="30">
        <f>SUMIF(Ingredients!$B$3:$B$230,M4,Ingredients!$E$3:$E$230)+SUMIF($B$3:$B$725,M4,$BA$3:$BA$730)</f>
        <v>0</v>
      </c>
      <c r="BA4" s="29">
        <f t="shared" ref="BA4:BA67" si="3">SUM(AS4:AZ4)/COUNTA(F4:M4)</f>
        <v>22.166666666666668</v>
      </c>
      <c r="BB4" s="30">
        <f>SUMIF(Ingredients!$B$3:$B$230,F4,Ingredients!$F$3:$F$230)+SUMIF($B$3:$B$725,F4,$BJ$3:$BJ$725)</f>
        <v>1</v>
      </c>
      <c r="BC4" s="30">
        <f>SUMIF(Ingredients!$B$3:$B$230,G4,Ingredients!$F$3:$F$230)+SUMIF($B$3:$B$725,G4,$BJ$3:$BJ$725)</f>
        <v>0</v>
      </c>
      <c r="BD4" s="30">
        <f>SUMIF(Ingredients!$B$3:$B$230,H4,Ingredients!$F$3:$F$230)+SUMIF($B$3:$B$725,H4,$BJ$3:$BJ$725)</f>
        <v>0</v>
      </c>
      <c r="BE4" s="30">
        <f>SUMIF(Ingredients!$B$3:$B$230,I4,Ingredients!$F$3:$F$230)+SUMIF($B$3:$B$725,I4,$BJ$3:$BJ$725)</f>
        <v>0</v>
      </c>
      <c r="BF4" s="30">
        <f>SUMIF(Ingredients!$B$3:$B$230,J4,Ingredients!$F$3:$F$230)+SUMIF($B$3:$B$725,J4,$BJ$3:$BJ$725)</f>
        <v>0</v>
      </c>
      <c r="BG4" s="30">
        <f>SUMIF(Ingredients!$B$3:$B$230,K4,Ingredients!$F$3:$F$230)+SUMIF($B$3:$B$725,K4,$BJ$3:$BJ$725)</f>
        <v>0</v>
      </c>
      <c r="BH4" s="30">
        <f>SUMIF(Ingredients!$B$3:$B$230,L4,Ingredients!$F$3:$F$230)+SUMIF($B$3:$B$725,L4,$BJ$3:$BJ$725)</f>
        <v>0</v>
      </c>
      <c r="BI4" s="30">
        <f>SUMIF(Ingredients!$B$3:$B$230,M4,Ingredients!$F$3:$F$230)+SUMIF($B$3:$B$725,M4,$BJ$3:$BJ$725)</f>
        <v>0</v>
      </c>
      <c r="BJ4" s="35">
        <f t="shared" ref="BJ4:BJ67" si="4">SUM(BB4:BI4)</f>
        <v>1</v>
      </c>
      <c r="BK4" s="30">
        <f>SUMIF(Ingredients!$B$3:$B$230,F4,Ingredients!$G$3:$G$230)+SUMIF($B$3:$B$725,F4,$BS$3:$BS$725)</f>
        <v>0</v>
      </c>
      <c r="BL4" s="30">
        <f>SUMIF(Ingredients!$B$3:$B$230,G4,Ingredients!$G$3:$G$230)+SUMIF($B$3:$B$725,G4,$BS$3:$BS$725)</f>
        <v>0</v>
      </c>
      <c r="BM4" s="30">
        <f>SUMIF(Ingredients!$B$3:$B$230,H4,Ingredients!$G$3:$G$230)+SUMIF($B$3:$B$725,H4,$BS$3:$BS$725)</f>
        <v>0</v>
      </c>
      <c r="BN4" s="30">
        <f>SUMIF(Ingredients!$B$3:$B$230,I4,Ingredients!$G$3:$G$230)+SUMIF($B$3:$B$725,I4,$BS$3:$BS$725)</f>
        <v>0</v>
      </c>
      <c r="BO4" s="30">
        <f>SUMIF(Ingredients!$B$3:$B$230,J4,Ingredients!$G$3:$G$230)+SUMIF($B$3:$B$725,J4,$BS$3:$BS$725)</f>
        <v>0</v>
      </c>
      <c r="BP4" s="30">
        <f>SUMIF(Ingredients!$B$3:$B$230,K4,Ingredients!$G$3:$G$230)+SUMIF($B$3:$B$725,K4,$BS$3:$BS$725)</f>
        <v>0</v>
      </c>
      <c r="BQ4" s="30">
        <f>SUMIF(Ingredients!$B$3:$B$230,L4,Ingredients!$G$3:$G$230)+SUMIF($B$3:$B$725,L4,$BS$3:$BS$725)</f>
        <v>0</v>
      </c>
      <c r="BR4" s="30">
        <f>SUMIF(Ingredients!$B$3:$B$230,M4,Ingredients!$G$3:$G$230)+SUMIF($B$3:$B$725,M4,$BS$3:$BS$725)</f>
        <v>0</v>
      </c>
      <c r="BS4" s="36">
        <f t="shared" ref="BS4:BS67" si="5">SUM(BK4:BR4)</f>
        <v>0</v>
      </c>
      <c r="BT4" s="30">
        <f>SUMIF(Ingredients!$B$3:$B$230,F4,Ingredients!$H$3:$H$230)+SUMIF($B$3:$B$725,F4,$CB$3:$CB$725)</f>
        <v>0</v>
      </c>
      <c r="BU4" s="30">
        <f>SUMIF(Ingredients!$B$3:$B$230,G4,Ingredients!$H$3:$H$230)+SUMIF($B$3:$B$725,G4,$CB$3:$CB$725)</f>
        <v>0</v>
      </c>
      <c r="BV4" s="30">
        <f>SUMIF(Ingredients!$B$3:$B$230,H4,Ingredients!$H$3:$H$230)+SUMIF($B$3:$B$725,H4,$CB$3:$CB$725)</f>
        <v>0</v>
      </c>
      <c r="BW4" s="30">
        <f>SUMIF(Ingredients!$B$3:$B$230,I4,Ingredients!$H$3:$H$230)+SUMIF($B$3:$B$725,I4,$CB$3:$CB$725)</f>
        <v>0</v>
      </c>
      <c r="BX4" s="30">
        <f>SUMIF(Ingredients!$B$3:$B$230,J4,Ingredients!$H$3:$H$230)+SUMIF($B$3:$B$725,J4,$CB$3:$CB$725)</f>
        <v>0</v>
      </c>
      <c r="BY4" s="30">
        <f>SUMIF(Ingredients!$B$3:$B$230,K4,Ingredients!$H$3:$H$230)+SUMIF($B$3:$B$725,K4,$CB$3:$CB$725)</f>
        <v>0</v>
      </c>
      <c r="BZ4" s="30">
        <f>SUMIF(Ingredients!$B$3:$B$230,L4,Ingredients!$H$3:$H$230)+SUMIF($B$3:$B$725,L4,$CB$3:$CB$725)</f>
        <v>0</v>
      </c>
      <c r="CA4" s="30">
        <f>SUMIF(Ingredients!$B$3:$B$230,M4,Ingredients!$H$3:$H$230)+SUMIF($B$3:$B$725,M4,$CB$3:$CB$725)</f>
        <v>0</v>
      </c>
      <c r="CB4" s="42">
        <f t="shared" ref="CB4:CB67" si="6">SUM(BT4:CA4)</f>
        <v>0</v>
      </c>
      <c r="CC4" s="30">
        <f>SUMIF(Ingredients!$B$3:$B$230,F4,Ingredients!$I$3:$I$230)+SUMIF($B$3:$B$725,F4,$CK$3:$CK$725)</f>
        <v>0</v>
      </c>
      <c r="CD4" s="30">
        <f>SUMIF(Ingredients!$B$3:$B$230,G4,Ingredients!$I$3:$I$230)+SUMIF($B$3:$B$725,G4,$CK$3:$CK$725)</f>
        <v>0</v>
      </c>
      <c r="CE4" s="30">
        <f>SUMIF(Ingredients!$B$3:$B$230,H4,Ingredients!$I$3:$I$230)+SUMIF($B$3:$B$725,H4,$CK$3:$CK$725)</f>
        <v>0</v>
      </c>
      <c r="CF4" s="30">
        <f>SUMIF(Ingredients!$B$3:$B$230,I4,Ingredients!$I$3:$I$230)+SUMIF($B$3:$B$725,I4,$CK$3:$CK$725)</f>
        <v>0</v>
      </c>
      <c r="CG4" s="30">
        <f>SUMIF(Ingredients!$B$3:$B$230,J4,Ingredients!$I$3:$I$230)+SUMIF($B$3:$B$725,J4,$CK$3:$CK$725)</f>
        <v>0</v>
      </c>
      <c r="CH4" s="30">
        <f>SUMIF(Ingredients!$B$3:$B$230,K4,Ingredients!$I$3:$I$230)+SUMIF($B$3:$B$725,K4,$CK$3:$CK$725)</f>
        <v>0</v>
      </c>
      <c r="CI4" s="30">
        <f>SUMIF(Ingredients!$B$3:$B$230,L4,Ingredients!$I$3:$I$230)+SUMIF($B$3:$B$725,L4,$CK$3:$CK$725)</f>
        <v>0</v>
      </c>
      <c r="CJ4" s="30">
        <f>SUMIF(Ingredients!$B$3:$B$230,M4,Ingredients!$I$3:$I$230)+SUMIF($B$3:$B$725,M4,$CK$3:$CK$725)</f>
        <v>0</v>
      </c>
      <c r="CK4" s="38">
        <f t="shared" ref="CK4:CK67" si="7">SUM(CC4:CJ4)</f>
        <v>0</v>
      </c>
      <c r="CL4" s="30">
        <f>SUMIF(Ingredients!$B$3:$B$230,F4,Ingredients!$J$3:$J$230)+SUMIF($B$3:$B$725,F4,$CT$3:$CT$725)</f>
        <v>0</v>
      </c>
      <c r="CM4" s="30">
        <f>SUMIF(Ingredients!$B$3:$B$230,G4,Ingredients!$J$3:$J$230)+SUMIF($B$3:$B$725,G4,$CT$3:$CT$725)</f>
        <v>1</v>
      </c>
      <c r="CN4" s="30">
        <f>SUMIF(Ingredients!$B$3:$B$230,H4,Ingredients!$J$3:$J$230)+SUMIF($B$3:$B$725,H4,$CT$3:$CT$725)</f>
        <v>0</v>
      </c>
      <c r="CO4" s="30">
        <f>SUMIF(Ingredients!$B$3:$B$230,I4,Ingredients!$J$3:$J$230)+SUMIF($B$3:$B$725,I4,$CT$3:$CT$725)</f>
        <v>0</v>
      </c>
      <c r="CP4" s="30">
        <f>SUMIF(Ingredients!$B$3:$B$230,J4,Ingredients!$J$3:$J$230)+SUMIF($B$3:$B$725,J4,$CT$3:$CT$725)</f>
        <v>0</v>
      </c>
      <c r="CQ4" s="30">
        <f>SUMIF(Ingredients!$B$3:$B$230,K4,Ingredients!$J$3:$J$230)+SUMIF($B$3:$B$725,K4,$CT$3:$CT$725)</f>
        <v>0</v>
      </c>
      <c r="CR4" s="30">
        <f>SUMIF(Ingredients!$B$3:$B$230,L4,Ingredients!$J$3:$J$230)+SUMIF($B$3:$B$725,L4,$CT$3:$CT$725)</f>
        <v>0</v>
      </c>
      <c r="CS4" s="30">
        <f>SUMIF(Ingredients!$B$3:$B$230,M4,Ingredients!$J$3:$J$230)+SUMIF($B$3:$B$725,M4,$CT$3:$CT$725)</f>
        <v>0</v>
      </c>
      <c r="CT4" s="43">
        <f t="shared" ref="CT4:CT67" si="8">SUM(CL4:CS4)</f>
        <v>1</v>
      </c>
      <c r="CU4" s="34">
        <v>2</v>
      </c>
      <c r="CV4" s="30">
        <v>0</v>
      </c>
      <c r="CW4" s="30">
        <v>12</v>
      </c>
      <c r="CX4" s="35">
        <v>1</v>
      </c>
      <c r="CY4" s="36">
        <v>0</v>
      </c>
      <c r="CZ4" s="37">
        <v>0</v>
      </c>
      <c r="DA4" s="38">
        <v>0</v>
      </c>
      <c r="DB4" s="39">
        <v>1</v>
      </c>
      <c r="DC4" t="s">
        <v>202</v>
      </c>
      <c r="DD4" t="str">
        <f t="shared" ref="DD4:DD67" ca="1" si="9">IF(AND(V4=1, DC4="No"),"NB","")</f>
        <v/>
      </c>
      <c r="DE4" t="str">
        <f t="shared" ref="DE4:DE67" si="10">IF(Z4="No", "No", "-")</f>
        <v>No</v>
      </c>
      <c r="DF4" t="s">
        <v>1128</v>
      </c>
      <c r="DG4" t="s">
        <v>200</v>
      </c>
      <c r="DH4" t="str">
        <f t="shared" ref="DH4:DH67" si="11">IF(AND(Z4="Yes",NOT(DG4="No")),CONCATENATE(UPPER(C4), "(", E4, ", ItemRegistry.",C4,", ",4," ,", ROUND(CU4/5,2),"f,",ROUND(CV4,2),"f,",ROUND(CX4,2),"f,",ROUND(CZ4,2),"f,",ROUND(CY4,2),"f,",ROUND(DA4,2),"f,",ROUND(DB4,2),"f,",ROUND(21/CW4,2), "f),"),"")</f>
        <v/>
      </c>
    </row>
    <row r="5" spans="2:118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1191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SUMIF(Ingredients!$B$3:$B$230,'PH complex foods'!F5,Ingredients!$A$3:$A$119)+SUMIF($B$3:$B$725,F5,$V$3:$V$724)</f>
        <v>1</v>
      </c>
      <c r="O5" s="11">
        <f ca="1">SUMIF(Ingredients!$B$3:$B$230,'PH complex foods'!G5,Ingredients!$A$3:$A$119)+SUMIF($B$3:$B$725,G5,$V$3:$V$724)</f>
        <v>1</v>
      </c>
      <c r="P5" s="11">
        <f ca="1">SUMIF(Ingredients!$B$3:$B$230,'PH complex foods'!H5,Ingredients!$A$3:$A$119)+SUMIF($B$3:$B$725,H5,$V$3:$V$724)</f>
        <v>0</v>
      </c>
      <c r="Q5" s="11">
        <f ca="1">SUMIF(Ingredients!$B$3:$B$230,'PH complex foods'!I5,Ingredients!$A$3:$A$119)+SUMIF($B$3:$B$725,I5,$V$3:$V$724)</f>
        <v>0</v>
      </c>
      <c r="R5" s="11">
        <f ca="1">SUMIF(Ingredients!$B$3:$B$230,'PH complex foods'!J5,Ingredients!$A$3:$A$119)+SUMIF($B$3:$B$725,J5,$V$3:$V$724)</f>
        <v>0</v>
      </c>
      <c r="S5" s="11">
        <f ca="1">SUMIF(Ingredients!$B$3:$B$230,'PH complex foods'!K5,Ingredients!$A$3:$A$119)+SUMIF($B$3:$B$725,K5,$V$3:$V$724)</f>
        <v>0</v>
      </c>
      <c r="T5" s="11">
        <f ca="1">SUMIF(Ingredients!$B$3:$B$230,'PH complex foods'!L5,Ingredients!$A$3:$A$119)+SUMIF($B$3:$B$725,L5,$V$3:$V$724)</f>
        <v>0</v>
      </c>
      <c r="U5" s="11">
        <f ca="1">SUMIF(Ingredients!$B$3:$B$230,'PH complex foods'!M5,Ingredients!$A$3:$A$119)+SUMIF($B$3:$B$725,M5,$V$3:$V$724)</f>
        <v>0</v>
      </c>
      <c r="V5" s="10">
        <f t="shared" ca="1" si="0"/>
        <v>1</v>
      </c>
      <c r="W5" s="10">
        <v>1</v>
      </c>
      <c r="X5" s="11">
        <v>1</v>
      </c>
      <c r="Y5" s="11">
        <f>COUNTIF(F5:M730,B5)</f>
        <v>0</v>
      </c>
      <c r="Z5" s="44" t="s">
        <v>199</v>
      </c>
      <c r="AA5" s="34">
        <f>SUMIF(Ingredients!$B$3:$B$230,F5,Ingredients!$C$3:$C$230)+SUMIF($B$3:$B$725,F5,$AI$3:$AI$725)</f>
        <v>1</v>
      </c>
      <c r="AB5" s="30">
        <f>SUMIF(Ingredients!$B$3:$B$230,G5,Ingredients!$C$3:$C$230)+SUMIF($B$3:$B$725,G5,$AI$3:$AI$725)</f>
        <v>10</v>
      </c>
      <c r="AC5" s="30">
        <f>SUMIF(Ingredients!$B$3:$B$230,H5,Ingredients!$C$3:$C$230)+SUMIF($B$3:$B$725,H5,$AI$3:$AI$725)</f>
        <v>0</v>
      </c>
      <c r="AD5" s="30">
        <f>SUMIF(Ingredients!$B$3:$B$230,I5,Ingredients!$C$3:$C$230)+SUMIF($B$3:$B$725,I5,$AI$3:$AI$725)</f>
        <v>0</v>
      </c>
      <c r="AE5" s="30">
        <f>SUMIF(Ingredients!$B$3:$B$230,J5,Ingredients!$C$3:$C$230)+SUMIF($B$3:$B$725,J5,$AI$3:$AI$725)</f>
        <v>0</v>
      </c>
      <c r="AF5" s="30">
        <f>SUMIF(Ingredients!$B$3:$B$230,K5,Ingredients!$C$3:$C$230)+SUMIF($B$3:$B$725,K5,$AI$3:$AI$725)</f>
        <v>0</v>
      </c>
      <c r="AG5" s="30">
        <f>SUMIF(Ingredients!$B$3:$B$230,L5,Ingredients!$C$3:$C$230)+SUMIF($B$3:$B$725,L5,$AI$3:$AI$725)</f>
        <v>0</v>
      </c>
      <c r="AH5" s="30">
        <f>SUMIF(Ingredients!$B$3:$B$230,M5,Ingredients!$C$3:$C$230)+SUMIF($B$3:$B$725,M5,$AI$3:$AI$725)</f>
        <v>0</v>
      </c>
      <c r="AI5" s="29">
        <f t="shared" si="1"/>
        <v>11</v>
      </c>
      <c r="AJ5" s="30">
        <f>SUMIF(Ingredients!$B$3:$B$230,F5,Ingredients!$D$3:$D$230)+SUMIF($B$3:$B$725,F5,$AR$3:$AR$725)</f>
        <v>5</v>
      </c>
      <c r="AK5" s="30">
        <f>SUMIF(Ingredients!$B$3:$B$230,G5,Ingredients!$D$3:$D$230)+SUMIF($B$3:$B$725,G5,$AR$3:$AR$725)</f>
        <v>0</v>
      </c>
      <c r="AL5" s="30">
        <f>SUMIF(Ingredients!$B$3:$B$230,H5,Ingredients!$D$3:$D$230)+SUMIF($B$3:$B$725,H5,$AR$3:$AR$725)</f>
        <v>0</v>
      </c>
      <c r="AM5" s="30">
        <f>SUMIF(Ingredients!$B$3:$B$230,I5,Ingredients!$D$3:$D$230)+SUMIF($B$3:$B$725,I5,$AR$3:$AR$725)</f>
        <v>0</v>
      </c>
      <c r="AN5" s="30">
        <f>SUMIF(Ingredients!$B$3:$B$230,J5,Ingredients!$D$3:$D$230)+SUMIF($B$3:$B$725,J5,$AR$3:$AR$725)</f>
        <v>0</v>
      </c>
      <c r="AO5" s="30">
        <f>SUMIF(Ingredients!$B$3:$B$230,K5,Ingredients!$D$3:$D$230)+SUMIF($B$3:$B$725,K5,$AR$3:$AR$725)</f>
        <v>0</v>
      </c>
      <c r="AP5" s="30">
        <f>SUMIF(Ingredients!$B$3:$B$230,L5,Ingredients!$D$3:$D$230)+SUMIF($B$3:$B$725,L5,$AR$3:$AR$725)</f>
        <v>0</v>
      </c>
      <c r="AQ5" s="30">
        <f>SUMIF(Ingredients!$B$3:$B$230,M5,Ingredients!$D$3:$D$230)+SUMIF($B$3:$B$725,M5,$AR$3:$AR$725)</f>
        <v>0</v>
      </c>
      <c r="AR5" s="29">
        <f t="shared" si="2"/>
        <v>5</v>
      </c>
      <c r="AS5" s="30">
        <f>SUMIF(Ingredients!$B$3:$B$230,F5,Ingredients!$E$3:$E$230)+SUMIF($B$3:$B$725,F5,$BA$3:$BA$730)</f>
        <v>5</v>
      </c>
      <c r="AT5" s="30">
        <f>SUMIF(Ingredients!$B$3:$B$230,G5,Ingredients!$E$3:$E$230)+SUMIF($B$3:$B$725,G5,$BA$3:$BA$730)</f>
        <v>22.166666666666668</v>
      </c>
      <c r="AU5" s="30">
        <f>SUMIF(Ingredients!$B$3:$B$230,H5,Ingredients!$E$3:$E$230)+SUMIF($B$3:$B$725,H5,$BA$3:$BA$730)</f>
        <v>0</v>
      </c>
      <c r="AV5" s="30">
        <f>SUMIF(Ingredients!$B$3:$B$230,I5,Ingredients!$E$3:$E$230)+SUMIF($B$3:$B$725,I5,$BA$3:$BA$730)</f>
        <v>0</v>
      </c>
      <c r="AW5" s="30">
        <f>SUMIF(Ingredients!$B$3:$B$230,J5,Ingredients!$E$3:$E$230)+SUMIF($B$3:$B$725,J5,$BA$3:$BA$730)</f>
        <v>0</v>
      </c>
      <c r="AX5" s="30">
        <f>SUMIF(Ingredients!$B$3:$B$230,K5,Ingredients!$E$3:$E$230)+SUMIF($B$3:$B$725,K5,$BA$3:$BA$730)</f>
        <v>0</v>
      </c>
      <c r="AY5" s="30">
        <f>SUMIF(Ingredients!$B$3:$B$230,L5,Ingredients!$E$3:$E$230)+SUMIF($B$3:$B$725,L5,$BA$3:$BA$730)</f>
        <v>0</v>
      </c>
      <c r="AZ5" s="30">
        <f>SUMIF(Ingredients!$B$3:$B$230,M5,Ingredients!$E$3:$E$230)+SUMIF($B$3:$B$725,M5,$BA$3:$BA$730)</f>
        <v>0</v>
      </c>
      <c r="BA5" s="29">
        <f t="shared" si="3"/>
        <v>13.583333333333334</v>
      </c>
      <c r="BB5" s="30">
        <f>SUMIF(Ingredients!$B$3:$B$230,F5,Ingredients!$F$3:$F$230)+SUMIF($B$3:$B$725,F5,$BJ$3:$BJ$725)</f>
        <v>0</v>
      </c>
      <c r="BC5" s="30">
        <f>SUMIF(Ingredients!$B$3:$B$230,G5,Ingredients!$F$3:$F$230)+SUMIF($B$3:$B$725,G5,$BJ$3:$BJ$725)</f>
        <v>1</v>
      </c>
      <c r="BD5" s="30">
        <f>SUMIF(Ingredients!$B$3:$B$230,H5,Ingredients!$F$3:$F$230)+SUMIF($B$3:$B$725,H5,$BJ$3:$BJ$725)</f>
        <v>0</v>
      </c>
      <c r="BE5" s="30">
        <f>SUMIF(Ingredients!$B$3:$B$230,I5,Ingredients!$F$3:$F$230)+SUMIF($B$3:$B$725,I5,$BJ$3:$BJ$725)</f>
        <v>0</v>
      </c>
      <c r="BF5" s="30">
        <f>SUMIF(Ingredients!$B$3:$B$230,J5,Ingredients!$F$3:$F$230)+SUMIF($B$3:$B$725,J5,$BJ$3:$BJ$725)</f>
        <v>0</v>
      </c>
      <c r="BG5" s="30">
        <f>SUMIF(Ingredients!$B$3:$B$230,K5,Ingredients!$F$3:$F$230)+SUMIF($B$3:$B$725,K5,$BJ$3:$BJ$725)</f>
        <v>0</v>
      </c>
      <c r="BH5" s="30">
        <f>SUMIF(Ingredients!$B$3:$B$230,L5,Ingredients!$F$3:$F$230)+SUMIF($B$3:$B$725,L5,$BJ$3:$BJ$725)</f>
        <v>0</v>
      </c>
      <c r="BI5" s="30">
        <f>SUMIF(Ingredients!$B$3:$B$230,M5,Ingredients!$F$3:$F$230)+SUMIF($B$3:$B$725,M5,$BJ$3:$BJ$725)</f>
        <v>0</v>
      </c>
      <c r="BJ5" s="35">
        <f t="shared" si="4"/>
        <v>1</v>
      </c>
      <c r="BK5" s="30">
        <f>SUMIF(Ingredients!$B$3:$B$230,F5,Ingredients!$G$3:$G$230)+SUMIF($B$3:$B$725,F5,$BS$3:$BS$725)</f>
        <v>1</v>
      </c>
      <c r="BL5" s="30">
        <f>SUMIF(Ingredients!$B$3:$B$230,G5,Ingredients!$G$3:$G$230)+SUMIF($B$3:$B$725,G5,$BS$3:$BS$725)</f>
        <v>0</v>
      </c>
      <c r="BM5" s="30">
        <f>SUMIF(Ingredients!$B$3:$B$230,H5,Ingredients!$G$3:$G$230)+SUMIF($B$3:$B$725,H5,$BS$3:$BS$725)</f>
        <v>0</v>
      </c>
      <c r="BN5" s="30">
        <f>SUMIF(Ingredients!$B$3:$B$230,I5,Ingredients!$G$3:$G$230)+SUMIF($B$3:$B$725,I5,$BS$3:$BS$725)</f>
        <v>0</v>
      </c>
      <c r="BO5" s="30">
        <f>SUMIF(Ingredients!$B$3:$B$230,J5,Ingredients!$G$3:$G$230)+SUMIF($B$3:$B$725,J5,$BS$3:$BS$725)</f>
        <v>0</v>
      </c>
      <c r="BP5" s="30">
        <f>SUMIF(Ingredients!$B$3:$B$230,K5,Ingredients!$G$3:$G$230)+SUMIF($B$3:$B$725,K5,$BS$3:$BS$725)</f>
        <v>0</v>
      </c>
      <c r="BQ5" s="30">
        <f>SUMIF(Ingredients!$B$3:$B$230,L5,Ingredients!$G$3:$G$230)+SUMIF($B$3:$B$725,L5,$BS$3:$BS$725)</f>
        <v>0</v>
      </c>
      <c r="BR5" s="30">
        <f>SUMIF(Ingredients!$B$3:$B$230,M5,Ingredients!$G$3:$G$230)+SUMIF($B$3:$B$725,M5,$BS$3:$BS$725)</f>
        <v>0</v>
      </c>
      <c r="BS5" s="36">
        <f t="shared" si="5"/>
        <v>1</v>
      </c>
      <c r="BT5" s="30">
        <f>SUMIF(Ingredients!$B$3:$B$230,F5,Ingredients!$H$3:$H$230)+SUMIF($B$3:$B$725,F5,$CB$3:$CB$725)</f>
        <v>0</v>
      </c>
      <c r="BU5" s="30">
        <f>SUMIF(Ingredients!$B$3:$B$230,G5,Ingredients!$H$3:$H$230)+SUMIF($B$3:$B$725,G5,$CB$3:$CB$725)</f>
        <v>0</v>
      </c>
      <c r="BV5" s="30">
        <f>SUMIF(Ingredients!$B$3:$B$230,H5,Ingredients!$H$3:$H$230)+SUMIF($B$3:$B$725,H5,$CB$3:$CB$725)</f>
        <v>0</v>
      </c>
      <c r="BW5" s="30">
        <f>SUMIF(Ingredients!$B$3:$B$230,I5,Ingredients!$H$3:$H$230)+SUMIF($B$3:$B$725,I5,$CB$3:$CB$725)</f>
        <v>0</v>
      </c>
      <c r="BX5" s="30">
        <f>SUMIF(Ingredients!$B$3:$B$230,J5,Ingredients!$H$3:$H$230)+SUMIF($B$3:$B$725,J5,$CB$3:$CB$725)</f>
        <v>0</v>
      </c>
      <c r="BY5" s="30">
        <f>SUMIF(Ingredients!$B$3:$B$230,K5,Ingredients!$H$3:$H$230)+SUMIF($B$3:$B$725,K5,$CB$3:$CB$725)</f>
        <v>0</v>
      </c>
      <c r="BZ5" s="30">
        <f>SUMIF(Ingredients!$B$3:$B$230,L5,Ingredients!$H$3:$H$230)+SUMIF($B$3:$B$725,L5,$CB$3:$CB$725)</f>
        <v>0</v>
      </c>
      <c r="CA5" s="30">
        <f>SUMIF(Ingredients!$B$3:$B$230,M5,Ingredients!$H$3:$H$230)+SUMIF($B$3:$B$725,M5,$CB$3:$CB$725)</f>
        <v>0</v>
      </c>
      <c r="CB5" s="42">
        <f t="shared" si="6"/>
        <v>0</v>
      </c>
      <c r="CC5" s="30">
        <f>SUMIF(Ingredients!$B$3:$B$230,F5,Ingredients!$I$3:$I$230)+SUMIF($B$3:$B$725,F5,$CK$3:$CK$725)</f>
        <v>0</v>
      </c>
      <c r="CD5" s="30">
        <f>SUMIF(Ingredients!$B$3:$B$230,G5,Ingredients!$I$3:$I$230)+SUMIF($B$3:$B$725,G5,$CK$3:$CK$725)</f>
        <v>0</v>
      </c>
      <c r="CE5" s="30">
        <f>SUMIF(Ingredients!$B$3:$B$230,H5,Ingredients!$I$3:$I$230)+SUMIF($B$3:$B$725,H5,$CK$3:$CK$725)</f>
        <v>0</v>
      </c>
      <c r="CF5" s="30">
        <f>SUMIF(Ingredients!$B$3:$B$230,I5,Ingredients!$I$3:$I$230)+SUMIF($B$3:$B$725,I5,$CK$3:$CK$725)</f>
        <v>0</v>
      </c>
      <c r="CG5" s="30">
        <f>SUMIF(Ingredients!$B$3:$B$230,J5,Ingredients!$I$3:$I$230)+SUMIF($B$3:$B$725,J5,$CK$3:$CK$725)</f>
        <v>0</v>
      </c>
      <c r="CH5" s="30">
        <f>SUMIF(Ingredients!$B$3:$B$230,K5,Ingredients!$I$3:$I$230)+SUMIF($B$3:$B$725,K5,$CK$3:$CK$725)</f>
        <v>0</v>
      </c>
      <c r="CI5" s="30">
        <f>SUMIF(Ingredients!$B$3:$B$230,L5,Ingredients!$I$3:$I$230)+SUMIF($B$3:$B$725,L5,$CK$3:$CK$725)</f>
        <v>0</v>
      </c>
      <c r="CJ5" s="30">
        <f>SUMIF(Ingredients!$B$3:$B$230,M5,Ingredients!$I$3:$I$230)+SUMIF($B$3:$B$725,M5,$CK$3:$CK$725)</f>
        <v>0</v>
      </c>
      <c r="CK5" s="38">
        <f t="shared" si="7"/>
        <v>0</v>
      </c>
      <c r="CL5" s="30">
        <f>SUMIF(Ingredients!$B$3:$B$230,F5,Ingredients!$J$3:$J$230)+SUMIF($B$3:$B$725,F5,$CT$3:$CT$725)</f>
        <v>0</v>
      </c>
      <c r="CM5" s="30">
        <f>SUMIF(Ingredients!$B$3:$B$230,G5,Ingredients!$J$3:$J$230)+SUMIF($B$3:$B$725,G5,$CT$3:$CT$725)</f>
        <v>1</v>
      </c>
      <c r="CN5" s="30">
        <f>SUMIF(Ingredients!$B$3:$B$230,H5,Ingredients!$J$3:$J$230)+SUMIF($B$3:$B$725,H5,$CT$3:$CT$725)</f>
        <v>0</v>
      </c>
      <c r="CO5" s="30">
        <f>SUMIF(Ingredients!$B$3:$B$230,I5,Ingredients!$J$3:$J$230)+SUMIF($B$3:$B$725,I5,$CT$3:$CT$725)</f>
        <v>0</v>
      </c>
      <c r="CP5" s="30">
        <f>SUMIF(Ingredients!$B$3:$B$230,J5,Ingredients!$J$3:$J$230)+SUMIF($B$3:$B$725,J5,$CT$3:$CT$725)</f>
        <v>0</v>
      </c>
      <c r="CQ5" s="30">
        <f>SUMIF(Ingredients!$B$3:$B$230,K5,Ingredients!$J$3:$J$230)+SUMIF($B$3:$B$725,K5,$CT$3:$CT$725)</f>
        <v>0</v>
      </c>
      <c r="CR5" s="30">
        <f>SUMIF(Ingredients!$B$3:$B$230,L5,Ingredients!$J$3:$J$230)+SUMIF($B$3:$B$725,L5,$CT$3:$CT$725)</f>
        <v>0</v>
      </c>
      <c r="CS5" s="30">
        <f>SUMIF(Ingredients!$B$3:$B$230,M5,Ingredients!$J$3:$J$230)+SUMIF($B$3:$B$725,M5,$CT$3:$CT$725)</f>
        <v>0</v>
      </c>
      <c r="CT5" s="43">
        <f t="shared" si="8"/>
        <v>1</v>
      </c>
      <c r="CU5" s="34">
        <v>2</v>
      </c>
      <c r="CV5" s="30">
        <v>0</v>
      </c>
      <c r="CW5" s="30">
        <v>12</v>
      </c>
      <c r="CX5" s="35">
        <v>1</v>
      </c>
      <c r="CY5" s="36">
        <v>1</v>
      </c>
      <c r="CZ5" s="37">
        <v>0</v>
      </c>
      <c r="DA5" s="38">
        <v>0</v>
      </c>
      <c r="DB5" s="39">
        <v>1</v>
      </c>
      <c r="DC5" t="s">
        <v>202</v>
      </c>
      <c r="DD5" t="str">
        <f t="shared" ca="1" si="9"/>
        <v/>
      </c>
      <c r="DE5" t="str">
        <f t="shared" si="10"/>
        <v>No</v>
      </c>
      <c r="DF5" t="s">
        <v>1128</v>
      </c>
      <c r="DG5" t="s">
        <v>200</v>
      </c>
      <c r="DH5" t="str">
        <f t="shared" si="11"/>
        <v/>
      </c>
    </row>
    <row r="6" spans="2:118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1191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SUMIF(Ingredients!$B$3:$B$230,'PH complex foods'!F6,Ingredients!$A$3:$A$119)+SUMIF($B$3:$B$725,F6,$V$3:$V$724)</f>
        <v>1</v>
      </c>
      <c r="O6" s="11">
        <f ca="1">SUMIF(Ingredients!$B$3:$B$230,'PH complex foods'!G6,Ingredients!$A$3:$A$119)+SUMIF($B$3:$B$725,G6,$V$3:$V$724)</f>
        <v>1</v>
      </c>
      <c r="P6" s="11">
        <f ca="1">SUMIF(Ingredients!$B$3:$B$230,'PH complex foods'!H6,Ingredients!$A$3:$A$119)+SUMIF($B$3:$B$725,H6,$V$3:$V$724)</f>
        <v>1</v>
      </c>
      <c r="Q6" s="11">
        <f ca="1">SUMIF(Ingredients!$B$3:$B$230,'PH complex foods'!I6,Ingredients!$A$3:$A$119)+SUMIF($B$3:$B$725,I6,$V$3:$V$724)</f>
        <v>1</v>
      </c>
      <c r="R6" s="11">
        <f ca="1">SUMIF(Ingredients!$B$3:$B$230,'PH complex foods'!J6,Ingredients!$A$3:$A$119)+SUMIF($B$3:$B$725,J6,$V$3:$V$724)</f>
        <v>1</v>
      </c>
      <c r="S6" s="11">
        <f ca="1">SUMIF(Ingredients!$B$3:$B$230,'PH complex foods'!K6,Ingredients!$A$3:$A$119)+SUMIF($B$3:$B$725,K6,$V$3:$V$724)</f>
        <v>1</v>
      </c>
      <c r="T6" s="11">
        <f ca="1">SUMIF(Ingredients!$B$3:$B$230,'PH complex foods'!L6,Ingredients!$A$3:$A$119)+SUMIF($B$3:$B$725,L6,$V$3:$V$724)</f>
        <v>0</v>
      </c>
      <c r="U6" s="11">
        <f ca="1">SUMIF(Ingredients!$B$3:$B$230,'PH complex foods'!M6,Ingredients!$A$3:$A$119)+SUMIF($B$3:$B$725,M6,$V$3:$V$724)</f>
        <v>0</v>
      </c>
      <c r="V6" s="10">
        <f t="shared" ca="1" si="0"/>
        <v>1</v>
      </c>
      <c r="W6" s="10">
        <v>1</v>
      </c>
      <c r="X6" s="11">
        <v>0</v>
      </c>
      <c r="Y6" s="11">
        <f>COUNTIF(F6:M731,B6)</f>
        <v>0</v>
      </c>
      <c r="Z6" s="44" t="s">
        <v>199</v>
      </c>
      <c r="AA6" s="34">
        <f>SUMIF(Ingredients!$B$3:$B$230,F6,Ingredients!$C$3:$C$230)+SUMIF($B$3:$B$725,F6,$AI$3:$AI$725)</f>
        <v>0</v>
      </c>
      <c r="AB6" s="30">
        <f>SUMIF(Ingredients!$B$3:$B$230,G6,Ingredients!$C$3:$C$230)+SUMIF($B$3:$B$725,G6,$AI$3:$AI$725)</f>
        <v>0</v>
      </c>
      <c r="AC6" s="30">
        <f>SUMIF(Ingredients!$B$3:$B$230,H6,Ingredients!$C$3:$C$230)+SUMIF($B$3:$B$725,H6,$AI$3:$AI$725)</f>
        <v>5</v>
      </c>
      <c r="AD6" s="30">
        <f>SUMIF(Ingredients!$B$3:$B$230,I6,Ingredients!$C$3:$C$230)+SUMIF($B$3:$B$725,I6,$AI$3:$AI$725)</f>
        <v>0</v>
      </c>
      <c r="AE6" s="30">
        <f>SUMIF(Ingredients!$B$3:$B$230,J6,Ingredients!$C$3:$C$230)+SUMIF($B$3:$B$725,J6,$AI$3:$AI$725)</f>
        <v>0</v>
      </c>
      <c r="AF6" s="30">
        <f>SUMIF(Ingredients!$B$3:$B$230,K6,Ingredients!$C$3:$C$230)+SUMIF($B$3:$B$725,K6,$AI$3:$AI$725)</f>
        <v>0</v>
      </c>
      <c r="AG6" s="30">
        <f>SUMIF(Ingredients!$B$3:$B$230,L6,Ingredients!$C$3:$C$230)+SUMIF($B$3:$B$725,L6,$AI$3:$AI$725)</f>
        <v>0</v>
      </c>
      <c r="AH6" s="30">
        <f>SUMIF(Ingredients!$B$3:$B$230,M6,Ingredients!$C$3:$C$230)+SUMIF($B$3:$B$725,M6,$AI$3:$AI$725)</f>
        <v>0</v>
      </c>
      <c r="AI6" s="29">
        <f t="shared" si="1"/>
        <v>5</v>
      </c>
      <c r="AJ6" s="30">
        <f>SUMIF(Ingredients!$B$3:$B$230,F6,Ingredients!$D$3:$D$230)+SUMIF($B$3:$B$725,F6,$AR$3:$AR$725)</f>
        <v>0</v>
      </c>
      <c r="AK6" s="30">
        <f>SUMIF(Ingredients!$B$3:$B$230,G6,Ingredients!$D$3:$D$230)+SUMIF($B$3:$B$725,G6,$AR$3:$AR$725)</f>
        <v>0</v>
      </c>
      <c r="AL6" s="30">
        <f>SUMIF(Ingredients!$B$3:$B$230,H6,Ingredients!$D$3:$D$230)+SUMIF($B$3:$B$725,H6,$AR$3:$AR$725)</f>
        <v>0</v>
      </c>
      <c r="AM6" s="30">
        <f>SUMIF(Ingredients!$B$3:$B$230,I6,Ingredients!$D$3:$D$230)+SUMIF($B$3:$B$725,I6,$AR$3:$AR$725)</f>
        <v>0</v>
      </c>
      <c r="AN6" s="30">
        <f>SUMIF(Ingredients!$B$3:$B$230,J6,Ingredients!$D$3:$D$230)+SUMIF($B$3:$B$725,J6,$AR$3:$AR$725)</f>
        <v>0</v>
      </c>
      <c r="AO6" s="30">
        <f>SUMIF(Ingredients!$B$3:$B$230,K6,Ingredients!$D$3:$D$230)+SUMIF($B$3:$B$725,K6,$AR$3:$AR$725)</f>
        <v>0</v>
      </c>
      <c r="AP6" s="30">
        <f>SUMIF(Ingredients!$B$3:$B$230,L6,Ingredients!$D$3:$D$230)+SUMIF($B$3:$B$725,L6,$AR$3:$AR$725)</f>
        <v>0</v>
      </c>
      <c r="AQ6" s="30">
        <f>SUMIF(Ingredients!$B$3:$B$230,M6,Ingredients!$D$3:$D$230)+SUMIF($B$3:$B$725,M6,$AR$3:$AR$725)</f>
        <v>0</v>
      </c>
      <c r="AR6" s="29">
        <f t="shared" si="2"/>
        <v>0</v>
      </c>
      <c r="AS6" s="30">
        <f>SUMIF(Ingredients!$B$3:$B$230,F6,Ingredients!$E$3:$E$230)+SUMIF($B$3:$B$725,F6,$BA$3:$BA$730)</f>
        <v>21</v>
      </c>
      <c r="AT6" s="30">
        <f>SUMIF(Ingredients!$B$3:$B$230,G6,Ingredients!$E$3:$E$230)+SUMIF($B$3:$B$725,G6,$BA$3:$BA$730)</f>
        <v>30</v>
      </c>
      <c r="AU6" s="30">
        <f>SUMIF(Ingredients!$B$3:$B$230,H6,Ingredients!$E$3:$E$230)+SUMIF($B$3:$B$725,H6,$BA$3:$BA$730)</f>
        <v>7</v>
      </c>
      <c r="AV6" s="30">
        <f>SUMIF(Ingredients!$B$3:$B$230,I6,Ingredients!$E$3:$E$230)+SUMIF($B$3:$B$725,I6,$BA$3:$BA$730)</f>
        <v>0</v>
      </c>
      <c r="AW6" s="30">
        <f>SUMIF(Ingredients!$B$3:$B$230,J6,Ingredients!$E$3:$E$230)+SUMIF($B$3:$B$725,J6,$BA$3:$BA$730)</f>
        <v>0</v>
      </c>
      <c r="AX6" s="30">
        <f>SUMIF(Ingredients!$B$3:$B$230,K6,Ingredients!$E$3:$E$230)+SUMIF($B$3:$B$725,K6,$BA$3:$BA$730)</f>
        <v>0</v>
      </c>
      <c r="AY6" s="30">
        <f>SUMIF(Ingredients!$B$3:$B$230,L6,Ingredients!$E$3:$E$230)+SUMIF($B$3:$B$725,L6,$BA$3:$BA$730)</f>
        <v>0</v>
      </c>
      <c r="AZ6" s="30">
        <f>SUMIF(Ingredients!$B$3:$B$230,M6,Ingredients!$E$3:$E$230)+SUMIF($B$3:$B$725,M6,$BA$3:$BA$730)</f>
        <v>0</v>
      </c>
      <c r="BA6" s="29">
        <f t="shared" si="3"/>
        <v>9.6666666666666661</v>
      </c>
      <c r="BB6" s="30">
        <f>SUMIF(Ingredients!$B$3:$B$230,F6,Ingredients!$F$3:$F$230)+SUMIF($B$3:$B$725,F6,$BJ$3:$BJ$725)</f>
        <v>0</v>
      </c>
      <c r="BC6" s="30">
        <f>SUMIF(Ingredients!$B$3:$B$230,G6,Ingredients!$F$3:$F$230)+SUMIF($B$3:$B$725,G6,$BJ$3:$BJ$725)</f>
        <v>0</v>
      </c>
      <c r="BD6" s="30">
        <f>SUMIF(Ingredients!$B$3:$B$230,H6,Ingredients!$F$3:$F$230)+SUMIF($B$3:$B$725,H6,$BJ$3:$BJ$725)</f>
        <v>1</v>
      </c>
      <c r="BE6" s="30">
        <f>SUMIF(Ingredients!$B$3:$B$230,I6,Ingredients!$F$3:$F$230)+SUMIF($B$3:$B$725,I6,$BJ$3:$BJ$725)</f>
        <v>0</v>
      </c>
      <c r="BF6" s="30">
        <f>SUMIF(Ingredients!$B$3:$B$230,J6,Ingredients!$F$3:$F$230)+SUMIF($B$3:$B$725,J6,$BJ$3:$BJ$725)</f>
        <v>0</v>
      </c>
      <c r="BG6" s="30">
        <f>SUMIF(Ingredients!$B$3:$B$230,K6,Ingredients!$F$3:$F$230)+SUMIF($B$3:$B$725,K6,$BJ$3:$BJ$725)</f>
        <v>0</v>
      </c>
      <c r="BH6" s="30">
        <f>SUMIF(Ingredients!$B$3:$B$230,L6,Ingredients!$F$3:$F$230)+SUMIF($B$3:$B$725,L6,$BJ$3:$BJ$725)</f>
        <v>0</v>
      </c>
      <c r="BI6" s="30">
        <f>SUMIF(Ingredients!$B$3:$B$230,M6,Ingredients!$F$3:$F$230)+SUMIF($B$3:$B$725,M6,$BJ$3:$BJ$725)</f>
        <v>0</v>
      </c>
      <c r="BJ6" s="35">
        <f t="shared" si="4"/>
        <v>1</v>
      </c>
      <c r="BK6" s="30">
        <f>SUMIF(Ingredients!$B$3:$B$230,F6,Ingredients!$G$3:$G$230)+SUMIF($B$3:$B$725,F6,$BS$3:$BS$725)</f>
        <v>0</v>
      </c>
      <c r="BL6" s="30">
        <f>SUMIF(Ingredients!$B$3:$B$230,G6,Ingredients!$G$3:$G$230)+SUMIF($B$3:$B$725,G6,$BS$3:$BS$725)</f>
        <v>0</v>
      </c>
      <c r="BM6" s="30">
        <f>SUMIF(Ingredients!$B$3:$B$230,H6,Ingredients!$G$3:$G$230)+SUMIF($B$3:$B$725,H6,$BS$3:$BS$725)</f>
        <v>0</v>
      </c>
      <c r="BN6" s="30">
        <f>SUMIF(Ingredients!$B$3:$B$230,I6,Ingredients!$G$3:$G$230)+SUMIF($B$3:$B$725,I6,$BS$3:$BS$725)</f>
        <v>0</v>
      </c>
      <c r="BO6" s="30">
        <f>SUMIF(Ingredients!$B$3:$B$230,J6,Ingredients!$G$3:$G$230)+SUMIF($B$3:$B$725,J6,$BS$3:$BS$725)</f>
        <v>0</v>
      </c>
      <c r="BP6" s="30">
        <f>SUMIF(Ingredients!$B$3:$B$230,K6,Ingredients!$G$3:$G$230)+SUMIF($B$3:$B$725,K6,$BS$3:$BS$725)</f>
        <v>0</v>
      </c>
      <c r="BQ6" s="30">
        <f>SUMIF(Ingredients!$B$3:$B$230,L6,Ingredients!$G$3:$G$230)+SUMIF($B$3:$B$725,L6,$BS$3:$BS$725)</f>
        <v>0</v>
      </c>
      <c r="BR6" s="30">
        <f>SUMIF(Ingredients!$B$3:$B$230,M6,Ingredients!$G$3:$G$230)+SUMIF($B$3:$B$725,M6,$BS$3:$BS$725)</f>
        <v>0</v>
      </c>
      <c r="BS6" s="36">
        <f t="shared" si="5"/>
        <v>0</v>
      </c>
      <c r="BT6" s="30">
        <f>SUMIF(Ingredients!$B$3:$B$230,F6,Ingredients!$H$3:$H$230)+SUMIF($B$3:$B$725,F6,$CB$3:$CB$725)</f>
        <v>0</v>
      </c>
      <c r="BU6" s="30">
        <f>SUMIF(Ingredients!$B$3:$B$230,G6,Ingredients!$H$3:$H$230)+SUMIF($B$3:$B$725,G6,$CB$3:$CB$725)</f>
        <v>0</v>
      </c>
      <c r="BV6" s="30">
        <f>SUMIF(Ingredients!$B$3:$B$230,H6,Ingredients!$H$3:$H$230)+SUMIF($B$3:$B$725,H6,$CB$3:$CB$725)</f>
        <v>0</v>
      </c>
      <c r="BW6" s="30">
        <f>SUMIF(Ingredients!$B$3:$B$230,I6,Ingredients!$H$3:$H$230)+SUMIF($B$3:$B$725,I6,$CB$3:$CB$725)</f>
        <v>0</v>
      </c>
      <c r="BX6" s="30">
        <f>SUMIF(Ingredients!$B$3:$B$230,J6,Ingredients!$H$3:$H$230)+SUMIF($B$3:$B$725,J6,$CB$3:$CB$725)</f>
        <v>0</v>
      </c>
      <c r="BY6" s="30">
        <f>SUMIF(Ingredients!$B$3:$B$230,K6,Ingredients!$H$3:$H$230)+SUMIF($B$3:$B$725,K6,$CB$3:$CB$725)</f>
        <v>0</v>
      </c>
      <c r="BZ6" s="30">
        <f>SUMIF(Ingredients!$B$3:$B$230,L6,Ingredients!$H$3:$H$230)+SUMIF($B$3:$B$725,L6,$CB$3:$CB$725)</f>
        <v>0</v>
      </c>
      <c r="CA6" s="30">
        <f>SUMIF(Ingredients!$B$3:$B$230,M6,Ingredients!$H$3:$H$230)+SUMIF($B$3:$B$725,M6,$CB$3:$CB$725)</f>
        <v>0</v>
      </c>
      <c r="CB6" s="42">
        <f t="shared" si="6"/>
        <v>0</v>
      </c>
      <c r="CC6" s="30">
        <f>SUMIF(Ingredients!$B$3:$B$230,F6,Ingredients!$I$3:$I$230)+SUMIF($B$3:$B$725,F6,$CK$3:$CK$725)</f>
        <v>0</v>
      </c>
      <c r="CD6" s="30">
        <f>SUMIF(Ingredients!$B$3:$B$230,G6,Ingredients!$I$3:$I$230)+SUMIF($B$3:$B$725,G6,$CK$3:$CK$725)</f>
        <v>0</v>
      </c>
      <c r="CE6" s="30">
        <f>SUMIF(Ingredients!$B$3:$B$230,H6,Ingredients!$I$3:$I$230)+SUMIF($B$3:$B$725,H6,$CK$3:$CK$725)</f>
        <v>0</v>
      </c>
      <c r="CF6" s="30">
        <f>SUMIF(Ingredients!$B$3:$B$230,I6,Ingredients!$I$3:$I$230)+SUMIF($B$3:$B$725,I6,$CK$3:$CK$725)</f>
        <v>0</v>
      </c>
      <c r="CG6" s="30">
        <f>SUMIF(Ingredients!$B$3:$B$230,J6,Ingredients!$I$3:$I$230)+SUMIF($B$3:$B$725,J6,$CK$3:$CK$725)</f>
        <v>0</v>
      </c>
      <c r="CH6" s="30">
        <f>SUMIF(Ingredients!$B$3:$B$230,K6,Ingredients!$I$3:$I$230)+SUMIF($B$3:$B$725,K6,$CK$3:$CK$725)</f>
        <v>0</v>
      </c>
      <c r="CI6" s="30">
        <f>SUMIF(Ingredients!$B$3:$B$230,L6,Ingredients!$I$3:$I$230)+SUMIF($B$3:$B$725,L6,$CK$3:$CK$725)</f>
        <v>0</v>
      </c>
      <c r="CJ6" s="30">
        <f>SUMIF(Ingredients!$B$3:$B$230,M6,Ingredients!$I$3:$I$230)+SUMIF($B$3:$B$725,M6,$CK$3:$CK$725)</f>
        <v>0</v>
      </c>
      <c r="CK6" s="38">
        <f t="shared" si="7"/>
        <v>0</v>
      </c>
      <c r="CL6" s="30">
        <f>SUMIF(Ingredients!$B$3:$B$230,F6,Ingredients!$J$3:$J$230)+SUMIF($B$3:$B$725,F6,$CT$3:$CT$725)</f>
        <v>0.2</v>
      </c>
      <c r="CM6" s="30">
        <f>SUMIF(Ingredients!$B$3:$B$230,G6,Ingredients!$J$3:$J$230)+SUMIF($B$3:$B$725,G6,$CT$3:$CT$725)</f>
        <v>0</v>
      </c>
      <c r="CN6" s="30">
        <f>SUMIF(Ingredients!$B$3:$B$230,H6,Ingredients!$J$3:$J$230)+SUMIF($B$3:$B$725,H6,$CT$3:$CT$725)</f>
        <v>0</v>
      </c>
      <c r="CO6" s="30">
        <f>SUMIF(Ingredients!$B$3:$B$230,I6,Ingredients!$J$3:$J$230)+SUMIF($B$3:$B$725,I6,$CT$3:$CT$725)</f>
        <v>0</v>
      </c>
      <c r="CP6" s="30">
        <f>SUMIF(Ingredients!$B$3:$B$230,J6,Ingredients!$J$3:$J$230)+SUMIF($B$3:$B$725,J6,$CT$3:$CT$725)</f>
        <v>0</v>
      </c>
      <c r="CQ6" s="30">
        <f>SUMIF(Ingredients!$B$3:$B$230,K6,Ingredients!$J$3:$J$230)+SUMIF($B$3:$B$725,K6,$CT$3:$CT$725)</f>
        <v>0</v>
      </c>
      <c r="CR6" s="30">
        <f>SUMIF(Ingredients!$B$3:$B$230,L6,Ingredients!$J$3:$J$230)+SUMIF($B$3:$B$725,L6,$CT$3:$CT$725)</f>
        <v>0</v>
      </c>
      <c r="CS6" s="30">
        <f>SUMIF(Ingredients!$B$3:$B$230,M6,Ingredients!$J$3:$J$230)+SUMIF($B$3:$B$725,M6,$CT$3:$CT$725)</f>
        <v>0</v>
      </c>
      <c r="CT6" s="43">
        <f t="shared" si="8"/>
        <v>0.2</v>
      </c>
      <c r="CU6" s="34">
        <v>1</v>
      </c>
      <c r="CV6" s="30">
        <v>0</v>
      </c>
      <c r="CW6" s="30">
        <v>12</v>
      </c>
      <c r="CX6" s="35">
        <v>1</v>
      </c>
      <c r="CY6" s="36">
        <v>0</v>
      </c>
      <c r="CZ6" s="37">
        <v>0</v>
      </c>
      <c r="DA6" s="38">
        <v>0</v>
      </c>
      <c r="DB6" s="39">
        <v>0</v>
      </c>
      <c r="DC6" t="s">
        <v>202</v>
      </c>
      <c r="DD6" t="str">
        <f t="shared" ca="1" si="9"/>
        <v/>
      </c>
      <c r="DE6" t="str">
        <f t="shared" si="10"/>
        <v>No</v>
      </c>
      <c r="DF6" t="s">
        <v>1128</v>
      </c>
      <c r="DG6" t="s">
        <v>200</v>
      </c>
      <c r="DH6" t="str">
        <f t="shared" si="11"/>
        <v/>
      </c>
    </row>
    <row r="7" spans="2:118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1191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SUMIF(Ingredients!$B$3:$B$230,'PH complex foods'!F7,Ingredients!$A$3:$A$119)+SUMIF($B$3:$B$725,F7,$V$3:$V$724)</f>
        <v>1</v>
      </c>
      <c r="O7" s="11">
        <f ca="1">SUMIF(Ingredients!$B$3:$B$230,'PH complex foods'!G7,Ingredients!$A$3:$A$119)+SUMIF($B$3:$B$725,G7,$V$3:$V$724)</f>
        <v>1</v>
      </c>
      <c r="P7" s="11">
        <f ca="1">SUMIF(Ingredients!$B$3:$B$230,'PH complex foods'!H7,Ingredients!$A$3:$A$119)+SUMIF($B$3:$B$725,H7,$V$3:$V$724)</f>
        <v>1</v>
      </c>
      <c r="Q7" s="11">
        <f ca="1">SUMIF(Ingredients!$B$3:$B$230,'PH complex foods'!I7,Ingredients!$A$3:$A$119)+SUMIF($B$3:$B$725,I7,$V$3:$V$724)</f>
        <v>1</v>
      </c>
      <c r="R7" s="11">
        <f ca="1">SUMIF(Ingredients!$B$3:$B$230,'PH complex foods'!J7,Ingredients!$A$3:$A$119)+SUMIF($B$3:$B$725,J7,$V$3:$V$724)</f>
        <v>1</v>
      </c>
      <c r="S7" s="11">
        <f ca="1">SUMIF(Ingredients!$B$3:$B$230,'PH complex foods'!K7,Ingredients!$A$3:$A$119)+SUMIF($B$3:$B$725,K7,$V$3:$V$724)</f>
        <v>0</v>
      </c>
      <c r="T7" s="11">
        <f ca="1">SUMIF(Ingredients!$B$3:$B$230,'PH complex foods'!L7,Ingredients!$A$3:$A$119)+SUMIF($B$3:$B$725,L7,$V$3:$V$724)</f>
        <v>0</v>
      </c>
      <c r="U7" s="11">
        <f ca="1">SUMIF(Ingredients!$B$3:$B$230,'PH complex foods'!M7,Ingredients!$A$3:$A$119)+SUMIF($B$3:$B$725,M7,$V$3:$V$724)</f>
        <v>0</v>
      </c>
      <c r="V7" s="10">
        <f t="shared" ca="1" si="0"/>
        <v>1</v>
      </c>
      <c r="W7" s="10">
        <v>1</v>
      </c>
      <c r="X7" s="11">
        <v>1</v>
      </c>
      <c r="Y7" s="11">
        <f>COUNTIF(F7:M732,B7)</f>
        <v>0</v>
      </c>
      <c r="Z7" s="44" t="s">
        <v>199</v>
      </c>
      <c r="AA7" s="34">
        <f>SUMIF(Ingredients!$B$3:$B$230,F7,Ingredients!$C$3:$C$230)+SUMIF($B$3:$B$725,F7,$AI$3:$AI$725)</f>
        <v>0</v>
      </c>
      <c r="AB7" s="30">
        <f>SUMIF(Ingredients!$B$3:$B$230,G7,Ingredients!$C$3:$C$230)+SUMIF($B$3:$B$725,G7,$AI$3:$AI$725)</f>
        <v>0</v>
      </c>
      <c r="AC7" s="30">
        <f>SUMIF(Ingredients!$B$3:$B$230,H7,Ingredients!$C$3:$C$230)+SUMIF($B$3:$B$725,H7,$AI$3:$AI$725)</f>
        <v>1</v>
      </c>
      <c r="AD7" s="30">
        <f>SUMIF(Ingredients!$B$3:$B$230,I7,Ingredients!$C$3:$C$230)+SUMIF($B$3:$B$725,I7,$AI$3:$AI$725)</f>
        <v>5</v>
      </c>
      <c r="AE7" s="30">
        <f>SUMIF(Ingredients!$B$3:$B$230,J7,Ingredients!$C$3:$C$230)+SUMIF($B$3:$B$725,J7,$AI$3:$AI$725)</f>
        <v>0</v>
      </c>
      <c r="AF7" s="30">
        <f>SUMIF(Ingredients!$B$3:$B$230,K7,Ingredients!$C$3:$C$230)+SUMIF($B$3:$B$725,K7,$AI$3:$AI$725)</f>
        <v>0</v>
      </c>
      <c r="AG7" s="30">
        <f>SUMIF(Ingredients!$B$3:$B$230,L7,Ingredients!$C$3:$C$230)+SUMIF($B$3:$B$725,L7,$AI$3:$AI$725)</f>
        <v>0</v>
      </c>
      <c r="AH7" s="30">
        <f>SUMIF(Ingredients!$B$3:$B$230,M7,Ingredients!$C$3:$C$230)+SUMIF($B$3:$B$725,M7,$AI$3:$AI$725)</f>
        <v>0</v>
      </c>
      <c r="AI7" s="29">
        <f t="shared" si="1"/>
        <v>6</v>
      </c>
      <c r="AJ7" s="30">
        <f>SUMIF(Ingredients!$B$3:$B$230,F7,Ingredients!$D$3:$D$230)+SUMIF($B$3:$B$725,F7,$AR$3:$AR$725)</f>
        <v>0</v>
      </c>
      <c r="AK7" s="30">
        <f>SUMIF(Ingredients!$B$3:$B$230,G7,Ingredients!$D$3:$D$230)+SUMIF($B$3:$B$725,G7,$AR$3:$AR$725)</f>
        <v>0</v>
      </c>
      <c r="AL7" s="30">
        <f>SUMIF(Ingredients!$B$3:$B$230,H7,Ingredients!$D$3:$D$230)+SUMIF($B$3:$B$725,H7,$AR$3:$AR$725)</f>
        <v>5</v>
      </c>
      <c r="AM7" s="30">
        <f>SUMIF(Ingredients!$B$3:$B$230,I7,Ingredients!$D$3:$D$230)+SUMIF($B$3:$B$725,I7,$AR$3:$AR$725)</f>
        <v>0</v>
      </c>
      <c r="AN7" s="30">
        <f>SUMIF(Ingredients!$B$3:$B$230,J7,Ingredients!$D$3:$D$230)+SUMIF($B$3:$B$725,J7,$AR$3:$AR$725)</f>
        <v>0</v>
      </c>
      <c r="AO7" s="30">
        <f>SUMIF(Ingredients!$B$3:$B$230,K7,Ingredients!$D$3:$D$230)+SUMIF($B$3:$B$725,K7,$AR$3:$AR$725)</f>
        <v>0</v>
      </c>
      <c r="AP7" s="30">
        <f>SUMIF(Ingredients!$B$3:$B$230,L7,Ingredients!$D$3:$D$230)+SUMIF($B$3:$B$725,L7,$AR$3:$AR$725)</f>
        <v>0</v>
      </c>
      <c r="AQ7" s="30">
        <f>SUMIF(Ingredients!$B$3:$B$230,M7,Ingredients!$D$3:$D$230)+SUMIF($B$3:$B$725,M7,$AR$3:$AR$725)</f>
        <v>0</v>
      </c>
      <c r="AR7" s="29">
        <f t="shared" si="2"/>
        <v>5</v>
      </c>
      <c r="AS7" s="30">
        <f>SUMIF(Ingredients!$B$3:$B$230,F7,Ingredients!$E$3:$E$230)+SUMIF($B$3:$B$725,F7,$BA$3:$BA$730)</f>
        <v>16</v>
      </c>
      <c r="AT7" s="30">
        <f>SUMIF(Ingredients!$B$3:$B$230,G7,Ingredients!$E$3:$E$230)+SUMIF($B$3:$B$725,G7,$BA$3:$BA$730)</f>
        <v>30</v>
      </c>
      <c r="AU7" s="30">
        <f>SUMIF(Ingredients!$B$3:$B$230,H7,Ingredients!$E$3:$E$230)+SUMIF($B$3:$B$725,H7,$BA$3:$BA$730)</f>
        <v>5</v>
      </c>
      <c r="AV7" s="30">
        <f>SUMIF(Ingredients!$B$3:$B$230,I7,Ingredients!$E$3:$E$230)+SUMIF($B$3:$B$725,I7,$BA$3:$BA$730)</f>
        <v>7</v>
      </c>
      <c r="AW7" s="30">
        <f>SUMIF(Ingredients!$B$3:$B$230,J7,Ingredients!$E$3:$E$230)+SUMIF($B$3:$B$725,J7,$BA$3:$BA$730)</f>
        <v>48</v>
      </c>
      <c r="AX7" s="30">
        <f>SUMIF(Ingredients!$B$3:$B$230,K7,Ingredients!$E$3:$E$230)+SUMIF($B$3:$B$725,K7,$BA$3:$BA$730)</f>
        <v>0</v>
      </c>
      <c r="AY7" s="30">
        <f>SUMIF(Ingredients!$B$3:$B$230,L7,Ingredients!$E$3:$E$230)+SUMIF($B$3:$B$725,L7,$BA$3:$BA$730)</f>
        <v>0</v>
      </c>
      <c r="AZ7" s="30">
        <f>SUMIF(Ingredients!$B$3:$B$230,M7,Ingredients!$E$3:$E$230)+SUMIF($B$3:$B$725,M7,$BA$3:$BA$730)</f>
        <v>0</v>
      </c>
      <c r="BA7" s="29">
        <f t="shared" si="3"/>
        <v>21.2</v>
      </c>
      <c r="BB7" s="30">
        <f>SUMIF(Ingredients!$B$3:$B$230,F7,Ingredients!$F$3:$F$230)+SUMIF($B$3:$B$725,F7,$BJ$3:$BJ$725)</f>
        <v>0</v>
      </c>
      <c r="BC7" s="30">
        <f>SUMIF(Ingredients!$B$3:$B$230,G7,Ingredients!$F$3:$F$230)+SUMIF($B$3:$B$725,G7,$BJ$3:$BJ$725)</f>
        <v>0</v>
      </c>
      <c r="BD7" s="30">
        <f>SUMIF(Ingredients!$B$3:$B$230,H7,Ingredients!$F$3:$F$230)+SUMIF($B$3:$B$725,H7,$BJ$3:$BJ$725)</f>
        <v>0</v>
      </c>
      <c r="BE7" s="30">
        <f>SUMIF(Ingredients!$B$3:$B$230,I7,Ingredients!$F$3:$F$230)+SUMIF($B$3:$B$725,I7,$BJ$3:$BJ$725)</f>
        <v>0</v>
      </c>
      <c r="BF7" s="30">
        <f>SUMIF(Ingredients!$B$3:$B$230,J7,Ingredients!$F$3:$F$230)+SUMIF($B$3:$B$725,J7,$BJ$3:$BJ$725)</f>
        <v>0</v>
      </c>
      <c r="BG7" s="30">
        <f>SUMIF(Ingredients!$B$3:$B$230,K7,Ingredients!$F$3:$F$230)+SUMIF($B$3:$B$725,K7,$BJ$3:$BJ$725)</f>
        <v>0</v>
      </c>
      <c r="BH7" s="30">
        <f>SUMIF(Ingredients!$B$3:$B$230,L7,Ingredients!$F$3:$F$230)+SUMIF($B$3:$B$725,L7,$BJ$3:$BJ$725)</f>
        <v>0</v>
      </c>
      <c r="BI7" s="30">
        <f>SUMIF(Ingredients!$B$3:$B$230,M7,Ingredients!$F$3:$F$230)+SUMIF($B$3:$B$725,M7,$BJ$3:$BJ$725)</f>
        <v>0</v>
      </c>
      <c r="BJ7" s="35">
        <f t="shared" si="4"/>
        <v>0</v>
      </c>
      <c r="BK7" s="30">
        <f>SUMIF(Ingredients!$B$3:$B$230,F7,Ingredients!$G$3:$G$230)+SUMIF($B$3:$B$725,F7,$BS$3:$BS$725)</f>
        <v>0</v>
      </c>
      <c r="BL7" s="30">
        <f>SUMIF(Ingredients!$B$3:$B$230,G7,Ingredients!$G$3:$G$230)+SUMIF($B$3:$B$725,G7,$BS$3:$BS$725)</f>
        <v>0</v>
      </c>
      <c r="BM7" s="30">
        <f>SUMIF(Ingredients!$B$3:$B$230,H7,Ingredients!$G$3:$G$230)+SUMIF($B$3:$B$725,H7,$BS$3:$BS$725)</f>
        <v>1</v>
      </c>
      <c r="BN7" s="30">
        <f>SUMIF(Ingredients!$B$3:$B$230,I7,Ingredients!$G$3:$G$230)+SUMIF($B$3:$B$725,I7,$BS$3:$BS$725)</f>
        <v>0</v>
      </c>
      <c r="BO7" s="30">
        <f>SUMIF(Ingredients!$B$3:$B$230,J7,Ingredients!$G$3:$G$230)+SUMIF($B$3:$B$725,J7,$BS$3:$BS$725)</f>
        <v>0</v>
      </c>
      <c r="BP7" s="30">
        <f>SUMIF(Ingredients!$B$3:$B$230,K7,Ingredients!$G$3:$G$230)+SUMIF($B$3:$B$725,K7,$BS$3:$BS$725)</f>
        <v>0</v>
      </c>
      <c r="BQ7" s="30">
        <f>SUMIF(Ingredients!$B$3:$B$230,L7,Ingredients!$G$3:$G$230)+SUMIF($B$3:$B$725,L7,$BS$3:$BS$725)</f>
        <v>0</v>
      </c>
      <c r="BR7" s="30">
        <f>SUMIF(Ingredients!$B$3:$B$230,M7,Ingredients!$G$3:$G$230)+SUMIF($B$3:$B$725,M7,$BS$3:$BS$725)</f>
        <v>0</v>
      </c>
      <c r="BS7" s="36">
        <f t="shared" si="5"/>
        <v>1</v>
      </c>
      <c r="BT7" s="30">
        <f>SUMIF(Ingredients!$B$3:$B$230,F7,Ingredients!$H$3:$H$230)+SUMIF($B$3:$B$725,F7,$CB$3:$CB$725)</f>
        <v>0</v>
      </c>
      <c r="BU7" s="30">
        <f>SUMIF(Ingredients!$B$3:$B$230,G7,Ingredients!$H$3:$H$230)+SUMIF($B$3:$B$725,G7,$CB$3:$CB$725)</f>
        <v>0</v>
      </c>
      <c r="BV7" s="30">
        <f>SUMIF(Ingredients!$B$3:$B$230,H7,Ingredients!$H$3:$H$230)+SUMIF($B$3:$B$725,H7,$CB$3:$CB$725)</f>
        <v>0</v>
      </c>
      <c r="BW7" s="30">
        <f>SUMIF(Ingredients!$B$3:$B$230,I7,Ingredients!$H$3:$H$230)+SUMIF($B$3:$B$725,I7,$CB$3:$CB$725)</f>
        <v>0</v>
      </c>
      <c r="BX7" s="30">
        <f>SUMIF(Ingredients!$B$3:$B$230,J7,Ingredients!$H$3:$H$230)+SUMIF($B$3:$B$725,J7,$CB$3:$CB$725)</f>
        <v>0</v>
      </c>
      <c r="BY7" s="30">
        <f>SUMIF(Ingredients!$B$3:$B$230,K7,Ingredients!$H$3:$H$230)+SUMIF($B$3:$B$725,K7,$CB$3:$CB$725)</f>
        <v>0</v>
      </c>
      <c r="BZ7" s="30">
        <f>SUMIF(Ingredients!$B$3:$B$230,L7,Ingredients!$H$3:$H$230)+SUMIF($B$3:$B$725,L7,$CB$3:$CB$725)</f>
        <v>0</v>
      </c>
      <c r="CA7" s="30">
        <f>SUMIF(Ingredients!$B$3:$B$230,M7,Ingredients!$H$3:$H$230)+SUMIF($B$3:$B$725,M7,$CB$3:$CB$725)</f>
        <v>0</v>
      </c>
      <c r="CB7" s="42">
        <f t="shared" si="6"/>
        <v>0</v>
      </c>
      <c r="CC7" s="30">
        <f>SUMIF(Ingredients!$B$3:$B$230,F7,Ingredients!$I$3:$I$230)+SUMIF($B$3:$B$725,F7,$CK$3:$CK$725)</f>
        <v>0</v>
      </c>
      <c r="CD7" s="30">
        <f>SUMIF(Ingredients!$B$3:$B$230,G7,Ingredients!$I$3:$I$230)+SUMIF($B$3:$B$725,G7,$CK$3:$CK$725)</f>
        <v>0</v>
      </c>
      <c r="CE7" s="30">
        <f>SUMIF(Ingredients!$B$3:$B$230,H7,Ingredients!$I$3:$I$230)+SUMIF($B$3:$B$725,H7,$CK$3:$CK$725)</f>
        <v>0</v>
      </c>
      <c r="CF7" s="30">
        <f>SUMIF(Ingredients!$B$3:$B$230,I7,Ingredients!$I$3:$I$230)+SUMIF($B$3:$B$725,I7,$CK$3:$CK$725)</f>
        <v>0</v>
      </c>
      <c r="CG7" s="30">
        <f>SUMIF(Ingredients!$B$3:$B$230,J7,Ingredients!$I$3:$I$230)+SUMIF($B$3:$B$725,J7,$CK$3:$CK$725)</f>
        <v>0</v>
      </c>
      <c r="CH7" s="30">
        <f>SUMIF(Ingredients!$B$3:$B$230,K7,Ingredients!$I$3:$I$230)+SUMIF($B$3:$B$725,K7,$CK$3:$CK$725)</f>
        <v>0</v>
      </c>
      <c r="CI7" s="30">
        <f>SUMIF(Ingredients!$B$3:$B$230,L7,Ingredients!$I$3:$I$230)+SUMIF($B$3:$B$725,L7,$CK$3:$CK$725)</f>
        <v>0</v>
      </c>
      <c r="CJ7" s="30">
        <f>SUMIF(Ingredients!$B$3:$B$230,M7,Ingredients!$I$3:$I$230)+SUMIF($B$3:$B$725,M7,$CK$3:$CK$725)</f>
        <v>0</v>
      </c>
      <c r="CK7" s="38">
        <f t="shared" si="7"/>
        <v>0</v>
      </c>
      <c r="CL7" s="30">
        <f>SUMIF(Ingredients!$B$3:$B$230,F7,Ingredients!$J$3:$J$230)+SUMIF($B$3:$B$725,F7,$CT$3:$CT$725)</f>
        <v>0</v>
      </c>
      <c r="CM7" s="30">
        <f>SUMIF(Ingredients!$B$3:$B$230,G7,Ingredients!$J$3:$J$230)+SUMIF($B$3:$B$725,G7,$CT$3:$CT$725)</f>
        <v>0</v>
      </c>
      <c r="CN7" s="30">
        <f>SUMIF(Ingredients!$B$3:$B$230,H7,Ingredients!$J$3:$J$230)+SUMIF($B$3:$B$725,H7,$CT$3:$CT$725)</f>
        <v>0</v>
      </c>
      <c r="CO7" s="30">
        <f>SUMIF(Ingredients!$B$3:$B$230,I7,Ingredients!$J$3:$J$230)+SUMIF($B$3:$B$725,I7,$CT$3:$CT$725)</f>
        <v>1</v>
      </c>
      <c r="CP7" s="30">
        <f>SUMIF(Ingredients!$B$3:$B$230,J7,Ingredients!$J$3:$J$230)+SUMIF($B$3:$B$725,J7,$CT$3:$CT$725)</f>
        <v>0</v>
      </c>
      <c r="CQ7" s="30">
        <f>SUMIF(Ingredients!$B$3:$B$230,K7,Ingredients!$J$3:$J$230)+SUMIF($B$3:$B$725,K7,$CT$3:$CT$725)</f>
        <v>0</v>
      </c>
      <c r="CR7" s="30">
        <f>SUMIF(Ingredients!$B$3:$B$230,L7,Ingredients!$J$3:$J$230)+SUMIF($B$3:$B$725,L7,$CT$3:$CT$725)</f>
        <v>0</v>
      </c>
      <c r="CS7" s="30">
        <f>SUMIF(Ingredients!$B$3:$B$230,M7,Ingredients!$J$3:$J$230)+SUMIF($B$3:$B$725,M7,$CT$3:$CT$725)</f>
        <v>0</v>
      </c>
      <c r="CT7" s="43">
        <f t="shared" si="8"/>
        <v>1</v>
      </c>
      <c r="CU7" s="34">
        <v>1</v>
      </c>
      <c r="CV7" s="30">
        <v>0</v>
      </c>
      <c r="CW7" s="30">
        <v>11.6</v>
      </c>
      <c r="CX7" s="35">
        <v>0</v>
      </c>
      <c r="CY7" s="36">
        <v>1</v>
      </c>
      <c r="CZ7" s="37">
        <v>0</v>
      </c>
      <c r="DA7" s="38">
        <v>0</v>
      </c>
      <c r="DB7" s="39">
        <v>1</v>
      </c>
      <c r="DC7" t="s">
        <v>202</v>
      </c>
      <c r="DD7" t="str">
        <f t="shared" ca="1" si="9"/>
        <v/>
      </c>
      <c r="DE7" t="str">
        <f t="shared" si="10"/>
        <v>No</v>
      </c>
      <c r="DF7" t="s">
        <v>1128</v>
      </c>
      <c r="DG7" t="s">
        <v>200</v>
      </c>
      <c r="DH7" t="str">
        <f t="shared" si="11"/>
        <v/>
      </c>
    </row>
    <row r="8" spans="2:118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1191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SUMIF(Ingredients!$B$3:$B$230,'PH complex foods'!F8,Ingredients!$A$3:$A$119)+SUMIF($B$3:$B$725,F8,$V$3:$V$724)</f>
        <v>1</v>
      </c>
      <c r="O8" s="11">
        <f ca="1">SUMIF(Ingredients!$B$3:$B$230,'PH complex foods'!G8,Ingredients!$A$3:$A$119)+SUMIF($B$3:$B$725,G8,$V$3:$V$724)</f>
        <v>1</v>
      </c>
      <c r="P8" s="11">
        <f ca="1">SUMIF(Ingredients!$B$3:$B$230,'PH complex foods'!H8,Ingredients!$A$3:$A$119)+SUMIF($B$3:$B$725,H8,$V$3:$V$724)</f>
        <v>1</v>
      </c>
      <c r="Q8" s="11">
        <f ca="1">SUMIF(Ingredients!$B$3:$B$230,'PH complex foods'!I8,Ingredients!$A$3:$A$119)+SUMIF($B$3:$B$725,I8,$V$3:$V$724)</f>
        <v>0</v>
      </c>
      <c r="R8" s="11">
        <f ca="1">SUMIF(Ingredients!$B$3:$B$230,'PH complex foods'!J8,Ingredients!$A$3:$A$119)+SUMIF($B$3:$B$725,J8,$V$3:$V$724)</f>
        <v>0</v>
      </c>
      <c r="S8" s="11">
        <f ca="1">SUMIF(Ingredients!$B$3:$B$230,'PH complex foods'!K8,Ingredients!$A$3:$A$119)+SUMIF($B$3:$B$725,K8,$V$3:$V$724)</f>
        <v>0</v>
      </c>
      <c r="T8" s="11">
        <f ca="1">SUMIF(Ingredients!$B$3:$B$230,'PH complex foods'!L8,Ingredients!$A$3:$A$119)+SUMIF($B$3:$B$725,L8,$V$3:$V$724)</f>
        <v>0</v>
      </c>
      <c r="U8" s="11">
        <f ca="1">SUMIF(Ingredients!$B$3:$B$230,'PH complex foods'!M8,Ingredients!$A$3:$A$119)+SUMIF($B$3:$B$725,M8,$V$3:$V$724)</f>
        <v>0</v>
      </c>
      <c r="V8" s="10">
        <f t="shared" ca="1" si="0"/>
        <v>1</v>
      </c>
      <c r="W8" s="10">
        <v>1</v>
      </c>
      <c r="X8" s="11">
        <v>-1</v>
      </c>
      <c r="Y8" s="11">
        <f>COUNTIF(F8:M733,B8)</f>
        <v>0</v>
      </c>
      <c r="Z8" s="44" t="s">
        <v>199</v>
      </c>
      <c r="AA8" s="34">
        <f>SUMIF(Ingredients!$B$3:$B$230,F8,Ingredients!$C$3:$C$230)+SUMIF($B$3:$B$725,F8,$AI$3:$AI$725)</f>
        <v>5</v>
      </c>
      <c r="AB8" s="30">
        <f>SUMIF(Ingredients!$B$3:$B$230,G8,Ingredients!$C$3:$C$230)+SUMIF($B$3:$B$725,G8,$AI$3:$AI$725)</f>
        <v>1</v>
      </c>
      <c r="AC8" s="30">
        <f>SUMIF(Ingredients!$B$3:$B$230,H8,Ingredients!$C$3:$C$230)+SUMIF($B$3:$B$725,H8,$AI$3:$AI$725)</f>
        <v>1</v>
      </c>
      <c r="AD8" s="30">
        <f>SUMIF(Ingredients!$B$3:$B$230,I8,Ingredients!$C$3:$C$230)+SUMIF($B$3:$B$725,I8,$AI$3:$AI$725)</f>
        <v>0</v>
      </c>
      <c r="AE8" s="30">
        <f>SUMIF(Ingredients!$B$3:$B$230,J8,Ingredients!$C$3:$C$230)+SUMIF($B$3:$B$725,J8,$AI$3:$AI$725)</f>
        <v>0</v>
      </c>
      <c r="AF8" s="30">
        <f>SUMIF(Ingredients!$B$3:$B$230,K8,Ingredients!$C$3:$C$230)+SUMIF($B$3:$B$725,K8,$AI$3:$AI$725)</f>
        <v>0</v>
      </c>
      <c r="AG8" s="30">
        <f>SUMIF(Ingredients!$B$3:$B$230,L8,Ingredients!$C$3:$C$230)+SUMIF($B$3:$B$725,L8,$AI$3:$AI$725)</f>
        <v>0</v>
      </c>
      <c r="AH8" s="30">
        <f>SUMIF(Ingredients!$B$3:$B$230,M8,Ingredients!$C$3:$C$230)+SUMIF($B$3:$B$725,M8,$AI$3:$AI$725)</f>
        <v>0</v>
      </c>
      <c r="AI8" s="29">
        <f t="shared" si="1"/>
        <v>7</v>
      </c>
      <c r="AJ8" s="30">
        <f>SUMIF(Ingredients!$B$3:$B$230,F8,Ingredients!$D$3:$D$230)+SUMIF($B$3:$B$725,F8,$AR$3:$AR$725)</f>
        <v>0</v>
      </c>
      <c r="AK8" s="30">
        <f>SUMIF(Ingredients!$B$3:$B$230,G8,Ingredients!$D$3:$D$230)+SUMIF($B$3:$B$725,G8,$AR$3:$AR$725)</f>
        <v>0</v>
      </c>
      <c r="AL8" s="30">
        <f>SUMIF(Ingredients!$B$3:$B$230,H8,Ingredients!$D$3:$D$230)+SUMIF($B$3:$B$725,H8,$AR$3:$AR$725)</f>
        <v>0</v>
      </c>
      <c r="AM8" s="30">
        <f>SUMIF(Ingredients!$B$3:$B$230,I8,Ingredients!$D$3:$D$230)+SUMIF($B$3:$B$725,I8,$AR$3:$AR$725)</f>
        <v>0</v>
      </c>
      <c r="AN8" s="30">
        <f>SUMIF(Ingredients!$B$3:$B$230,J8,Ingredients!$D$3:$D$230)+SUMIF($B$3:$B$725,J8,$AR$3:$AR$725)</f>
        <v>0</v>
      </c>
      <c r="AO8" s="30">
        <f>SUMIF(Ingredients!$B$3:$B$230,K8,Ingredients!$D$3:$D$230)+SUMIF($B$3:$B$725,K8,$AR$3:$AR$725)</f>
        <v>0</v>
      </c>
      <c r="AP8" s="30">
        <f>SUMIF(Ingredients!$B$3:$B$230,L8,Ingredients!$D$3:$D$230)+SUMIF($B$3:$B$725,L8,$AR$3:$AR$725)</f>
        <v>0</v>
      </c>
      <c r="AQ8" s="30">
        <f>SUMIF(Ingredients!$B$3:$B$230,M8,Ingredients!$D$3:$D$230)+SUMIF($B$3:$B$725,M8,$AR$3:$AR$725)</f>
        <v>0</v>
      </c>
      <c r="AR8" s="29">
        <f t="shared" si="2"/>
        <v>0</v>
      </c>
      <c r="AS8" s="30">
        <f>SUMIF(Ingredients!$B$3:$B$230,F8,Ingredients!$E$3:$E$230)+SUMIF($B$3:$B$725,F8,$BA$3:$BA$730)</f>
        <v>7</v>
      </c>
      <c r="AT8" s="30">
        <f>SUMIF(Ingredients!$B$3:$B$230,G8,Ingredients!$E$3:$E$230)+SUMIF($B$3:$B$725,G8,$BA$3:$BA$730)</f>
        <v>19</v>
      </c>
      <c r="AU8" s="30">
        <f>SUMIF(Ingredients!$B$3:$B$230,H8,Ingredients!$E$3:$E$230)+SUMIF($B$3:$B$725,H8,$BA$3:$BA$730)</f>
        <v>21</v>
      </c>
      <c r="AV8" s="30">
        <f>SUMIF(Ingredients!$B$3:$B$230,I8,Ingredients!$E$3:$E$230)+SUMIF($B$3:$B$725,I8,$BA$3:$BA$730)</f>
        <v>0</v>
      </c>
      <c r="AW8" s="30">
        <f>SUMIF(Ingredients!$B$3:$B$230,J8,Ingredients!$E$3:$E$230)+SUMIF($B$3:$B$725,J8,$BA$3:$BA$730)</f>
        <v>0</v>
      </c>
      <c r="AX8" s="30">
        <f>SUMIF(Ingredients!$B$3:$B$230,K8,Ingredients!$E$3:$E$230)+SUMIF($B$3:$B$725,K8,$BA$3:$BA$730)</f>
        <v>0</v>
      </c>
      <c r="AY8" s="30">
        <f>SUMIF(Ingredients!$B$3:$B$230,L8,Ingredients!$E$3:$E$230)+SUMIF($B$3:$B$725,L8,$BA$3:$BA$730)</f>
        <v>0</v>
      </c>
      <c r="AZ8" s="30">
        <f>SUMIF(Ingredients!$B$3:$B$230,M8,Ingredients!$E$3:$E$230)+SUMIF($B$3:$B$725,M8,$BA$3:$BA$730)</f>
        <v>0</v>
      </c>
      <c r="BA8" s="29">
        <f t="shared" si="3"/>
        <v>15.666666666666666</v>
      </c>
      <c r="BB8" s="30">
        <f>SUMIF(Ingredients!$B$3:$B$230,F8,Ingredients!$F$3:$F$230)+SUMIF($B$3:$B$725,F8,$BJ$3:$BJ$725)</f>
        <v>1</v>
      </c>
      <c r="BC8" s="30">
        <f>SUMIF(Ingredients!$B$3:$B$230,G8,Ingredients!$F$3:$F$230)+SUMIF($B$3:$B$725,G8,$BJ$3:$BJ$725)</f>
        <v>0</v>
      </c>
      <c r="BD8" s="30">
        <f>SUMIF(Ingredients!$B$3:$B$230,H8,Ingredients!$F$3:$F$230)+SUMIF($B$3:$B$725,H8,$BJ$3:$BJ$725)</f>
        <v>0.3</v>
      </c>
      <c r="BE8" s="30">
        <f>SUMIF(Ingredients!$B$3:$B$230,I8,Ingredients!$F$3:$F$230)+SUMIF($B$3:$B$725,I8,$BJ$3:$BJ$725)</f>
        <v>0</v>
      </c>
      <c r="BF8" s="30">
        <f>SUMIF(Ingredients!$B$3:$B$230,J8,Ingredients!$F$3:$F$230)+SUMIF($B$3:$B$725,J8,$BJ$3:$BJ$725)</f>
        <v>0</v>
      </c>
      <c r="BG8" s="30">
        <f>SUMIF(Ingredients!$B$3:$B$230,K8,Ingredients!$F$3:$F$230)+SUMIF($B$3:$B$725,K8,$BJ$3:$BJ$725)</f>
        <v>0</v>
      </c>
      <c r="BH8" s="30">
        <f>SUMIF(Ingredients!$B$3:$B$230,L8,Ingredients!$F$3:$F$230)+SUMIF($B$3:$B$725,L8,$BJ$3:$BJ$725)</f>
        <v>0</v>
      </c>
      <c r="BI8" s="30">
        <f>SUMIF(Ingredients!$B$3:$B$230,M8,Ingredients!$F$3:$F$230)+SUMIF($B$3:$B$725,M8,$BJ$3:$BJ$725)</f>
        <v>0</v>
      </c>
      <c r="BJ8" s="35">
        <f t="shared" si="4"/>
        <v>1.3</v>
      </c>
      <c r="BK8" s="30">
        <f>SUMIF(Ingredients!$B$3:$B$230,F8,Ingredients!$G$3:$G$230)+SUMIF($B$3:$B$725,F8,$BS$3:$BS$725)</f>
        <v>0</v>
      </c>
      <c r="BL8" s="30">
        <f>SUMIF(Ingredients!$B$3:$B$230,G8,Ingredients!$G$3:$G$230)+SUMIF($B$3:$B$725,G8,$BS$3:$BS$725)</f>
        <v>0</v>
      </c>
      <c r="BM8" s="30">
        <f>SUMIF(Ingredients!$B$3:$B$230,H8,Ingredients!$G$3:$G$230)+SUMIF($B$3:$B$725,H8,$BS$3:$BS$725)</f>
        <v>0</v>
      </c>
      <c r="BN8" s="30">
        <f>SUMIF(Ingredients!$B$3:$B$230,I8,Ingredients!$G$3:$G$230)+SUMIF($B$3:$B$725,I8,$BS$3:$BS$725)</f>
        <v>0</v>
      </c>
      <c r="BO8" s="30">
        <f>SUMIF(Ingredients!$B$3:$B$230,J8,Ingredients!$G$3:$G$230)+SUMIF($B$3:$B$725,J8,$BS$3:$BS$725)</f>
        <v>0</v>
      </c>
      <c r="BP8" s="30">
        <f>SUMIF(Ingredients!$B$3:$B$230,K8,Ingredients!$G$3:$G$230)+SUMIF($B$3:$B$725,K8,$BS$3:$BS$725)</f>
        <v>0</v>
      </c>
      <c r="BQ8" s="30">
        <f>SUMIF(Ingredients!$B$3:$B$230,L8,Ingredients!$G$3:$G$230)+SUMIF($B$3:$B$725,L8,$BS$3:$BS$725)</f>
        <v>0</v>
      </c>
      <c r="BR8" s="30">
        <f>SUMIF(Ingredients!$B$3:$B$230,M8,Ingredients!$G$3:$G$230)+SUMIF($B$3:$B$725,M8,$BS$3:$BS$725)</f>
        <v>0</v>
      </c>
      <c r="BS8" s="36">
        <f t="shared" si="5"/>
        <v>0</v>
      </c>
      <c r="BT8" s="30">
        <f>SUMIF(Ingredients!$B$3:$B$230,F8,Ingredients!$H$3:$H$230)+SUMIF($B$3:$B$725,F8,$CB$3:$CB$725)</f>
        <v>0</v>
      </c>
      <c r="BU8" s="30">
        <f>SUMIF(Ingredients!$B$3:$B$230,G8,Ingredients!$H$3:$H$230)+SUMIF($B$3:$B$725,G8,$CB$3:$CB$725)</f>
        <v>0</v>
      </c>
      <c r="BV8" s="30">
        <f>SUMIF(Ingredients!$B$3:$B$230,H8,Ingredients!$H$3:$H$230)+SUMIF($B$3:$B$725,H8,$CB$3:$CB$725)</f>
        <v>0</v>
      </c>
      <c r="BW8" s="30">
        <f>SUMIF(Ingredients!$B$3:$B$230,I8,Ingredients!$H$3:$H$230)+SUMIF($B$3:$B$725,I8,$CB$3:$CB$725)</f>
        <v>0</v>
      </c>
      <c r="BX8" s="30">
        <f>SUMIF(Ingredients!$B$3:$B$230,J8,Ingredients!$H$3:$H$230)+SUMIF($B$3:$B$725,J8,$CB$3:$CB$725)</f>
        <v>0</v>
      </c>
      <c r="BY8" s="30">
        <f>SUMIF(Ingredients!$B$3:$B$230,K8,Ingredients!$H$3:$H$230)+SUMIF($B$3:$B$725,K8,$CB$3:$CB$725)</f>
        <v>0</v>
      </c>
      <c r="BZ8" s="30">
        <f>SUMIF(Ingredients!$B$3:$B$230,L8,Ingredients!$H$3:$H$230)+SUMIF($B$3:$B$725,L8,$CB$3:$CB$725)</f>
        <v>0</v>
      </c>
      <c r="CA8" s="30">
        <f>SUMIF(Ingredients!$B$3:$B$230,M8,Ingredients!$H$3:$H$230)+SUMIF($B$3:$B$725,M8,$CB$3:$CB$725)</f>
        <v>0</v>
      </c>
      <c r="CB8" s="42">
        <f t="shared" si="6"/>
        <v>0</v>
      </c>
      <c r="CC8" s="30">
        <f>SUMIF(Ingredients!$B$3:$B$230,F8,Ingredients!$I$3:$I$230)+SUMIF($B$3:$B$725,F8,$CK$3:$CK$725)</f>
        <v>0</v>
      </c>
      <c r="CD8" s="30">
        <f>SUMIF(Ingredients!$B$3:$B$230,G8,Ingredients!$I$3:$I$230)+SUMIF($B$3:$B$725,G8,$CK$3:$CK$725)</f>
        <v>0</v>
      </c>
      <c r="CE8" s="30">
        <f>SUMIF(Ingredients!$B$3:$B$230,H8,Ingredients!$I$3:$I$230)+SUMIF($B$3:$B$725,H8,$CK$3:$CK$725)</f>
        <v>0.1</v>
      </c>
      <c r="CF8" s="30">
        <f>SUMIF(Ingredients!$B$3:$B$230,I8,Ingredients!$I$3:$I$230)+SUMIF($B$3:$B$725,I8,$CK$3:$CK$725)</f>
        <v>0</v>
      </c>
      <c r="CG8" s="30">
        <f>SUMIF(Ingredients!$B$3:$B$230,J8,Ingredients!$I$3:$I$230)+SUMIF($B$3:$B$725,J8,$CK$3:$CK$725)</f>
        <v>0</v>
      </c>
      <c r="CH8" s="30">
        <f>SUMIF(Ingredients!$B$3:$B$230,K8,Ingredients!$I$3:$I$230)+SUMIF($B$3:$B$725,K8,$CK$3:$CK$725)</f>
        <v>0</v>
      </c>
      <c r="CI8" s="30">
        <f>SUMIF(Ingredients!$B$3:$B$230,L8,Ingredients!$I$3:$I$230)+SUMIF($B$3:$B$725,L8,$CK$3:$CK$725)</f>
        <v>0</v>
      </c>
      <c r="CJ8" s="30">
        <f>SUMIF(Ingredients!$B$3:$B$230,M8,Ingredients!$I$3:$I$230)+SUMIF($B$3:$B$725,M8,$CK$3:$CK$725)</f>
        <v>0</v>
      </c>
      <c r="CK8" s="38">
        <f t="shared" si="7"/>
        <v>0.1</v>
      </c>
      <c r="CL8" s="30">
        <f>SUMIF(Ingredients!$B$3:$B$230,F8,Ingredients!$J$3:$J$230)+SUMIF($B$3:$B$725,F8,$CT$3:$CT$725)</f>
        <v>0</v>
      </c>
      <c r="CM8" s="30">
        <f>SUMIF(Ingredients!$B$3:$B$230,G8,Ingredients!$J$3:$J$230)+SUMIF($B$3:$B$725,G8,$CT$3:$CT$725)</f>
        <v>0.2</v>
      </c>
      <c r="CN8" s="30">
        <f>SUMIF(Ingredients!$B$3:$B$230,H8,Ingredients!$J$3:$J$230)+SUMIF($B$3:$B$725,H8,$CT$3:$CT$725)</f>
        <v>0</v>
      </c>
      <c r="CO8" s="30">
        <f>SUMIF(Ingredients!$B$3:$B$230,I8,Ingredients!$J$3:$J$230)+SUMIF($B$3:$B$725,I8,$CT$3:$CT$725)</f>
        <v>0</v>
      </c>
      <c r="CP8" s="30">
        <f>SUMIF(Ingredients!$B$3:$B$230,J8,Ingredients!$J$3:$J$230)+SUMIF($B$3:$B$725,J8,$CT$3:$CT$725)</f>
        <v>0</v>
      </c>
      <c r="CQ8" s="30">
        <f>SUMIF(Ingredients!$B$3:$B$230,K8,Ingredients!$J$3:$J$230)+SUMIF($B$3:$B$725,K8,$CT$3:$CT$725)</f>
        <v>0</v>
      </c>
      <c r="CR8" s="30">
        <f>SUMIF(Ingredients!$B$3:$B$230,L8,Ingredients!$J$3:$J$230)+SUMIF($B$3:$B$725,L8,$CT$3:$CT$725)</f>
        <v>0</v>
      </c>
      <c r="CS8" s="30">
        <f>SUMIF(Ingredients!$B$3:$B$230,M8,Ingredients!$J$3:$J$230)+SUMIF($B$3:$B$725,M8,$CT$3:$CT$725)</f>
        <v>0</v>
      </c>
      <c r="CT8" s="43">
        <f t="shared" si="8"/>
        <v>0.2</v>
      </c>
      <c r="CU8" s="34">
        <v>3</v>
      </c>
      <c r="CV8" s="30">
        <v>0</v>
      </c>
      <c r="CW8" s="30">
        <v>12</v>
      </c>
      <c r="CX8" s="35">
        <v>1</v>
      </c>
      <c r="CY8" s="36">
        <v>0</v>
      </c>
      <c r="CZ8" s="37">
        <v>0</v>
      </c>
      <c r="DA8" s="38">
        <v>0</v>
      </c>
      <c r="DB8" s="39">
        <v>2</v>
      </c>
      <c r="DC8" t="s">
        <v>202</v>
      </c>
      <c r="DD8" t="str">
        <f t="shared" ca="1" si="9"/>
        <v/>
      </c>
      <c r="DE8" t="str">
        <f t="shared" si="10"/>
        <v>No</v>
      </c>
      <c r="DF8" t="s">
        <v>1128</v>
      </c>
      <c r="DG8" t="s">
        <v>200</v>
      </c>
      <c r="DH8" t="str">
        <f t="shared" si="11"/>
        <v/>
      </c>
    </row>
    <row r="9" spans="2:118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1191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SUMIF(Ingredients!$B$3:$B$230,'PH complex foods'!F9,Ingredients!$A$3:$A$119)+SUMIF($B$3:$B$725,F9,$V$3:$V$724)</f>
        <v>1</v>
      </c>
      <c r="O9" s="11">
        <f ca="1">SUMIF(Ingredients!$B$3:$B$230,'PH complex foods'!G9,Ingredients!$A$3:$A$119)+SUMIF($B$3:$B$725,G9,$V$3:$V$724)</f>
        <v>1</v>
      </c>
      <c r="P9" s="11">
        <f ca="1">SUMIF(Ingredients!$B$3:$B$230,'PH complex foods'!H9,Ingredients!$A$3:$A$119)+SUMIF($B$3:$B$725,H9,$V$3:$V$724)</f>
        <v>1</v>
      </c>
      <c r="Q9" s="11">
        <f ca="1">SUMIF(Ingredients!$B$3:$B$230,'PH complex foods'!I9,Ingredients!$A$3:$A$119)+SUMIF($B$3:$B$725,I9,$V$3:$V$724)</f>
        <v>1</v>
      </c>
      <c r="R9" s="11">
        <f ca="1">SUMIF(Ingredients!$B$3:$B$230,'PH complex foods'!J9,Ingredients!$A$3:$A$119)+SUMIF($B$3:$B$725,J9,$V$3:$V$724)</f>
        <v>1</v>
      </c>
      <c r="S9" s="11">
        <f ca="1">SUMIF(Ingredients!$B$3:$B$230,'PH complex foods'!K9,Ingredients!$A$3:$A$119)+SUMIF($B$3:$B$725,K9,$V$3:$V$724)</f>
        <v>0</v>
      </c>
      <c r="T9" s="11">
        <f ca="1">SUMIF(Ingredients!$B$3:$B$230,'PH complex foods'!L9,Ingredients!$A$3:$A$119)+SUMIF($B$3:$B$725,L9,$V$3:$V$724)</f>
        <v>0</v>
      </c>
      <c r="U9" s="11">
        <f ca="1">SUMIF(Ingredients!$B$3:$B$230,'PH complex foods'!M9,Ingredients!$A$3:$A$119)+SUMIF($B$3:$B$725,M9,$V$3:$V$724)</f>
        <v>0</v>
      </c>
      <c r="V9" s="10">
        <f t="shared" ca="1" si="0"/>
        <v>1</v>
      </c>
      <c r="W9" s="10">
        <v>1</v>
      </c>
      <c r="X9" s="11">
        <v>1</v>
      </c>
      <c r="Y9" s="11">
        <f>COUNTIF(F9:M734,B9)</f>
        <v>0</v>
      </c>
      <c r="Z9" s="44" t="s">
        <v>199</v>
      </c>
      <c r="AA9" s="34">
        <f>SUMIF(Ingredients!$B$3:$B$230,F9,Ingredients!$C$3:$C$230)+SUMIF($B$3:$B$725,F9,$AI$3:$AI$725)</f>
        <v>0</v>
      </c>
      <c r="AB9" s="30">
        <f>SUMIF(Ingredients!$B$3:$B$230,G9,Ingredients!$C$3:$C$230)+SUMIF($B$3:$B$725,G9,$AI$3:$AI$725)</f>
        <v>0</v>
      </c>
      <c r="AC9" s="30">
        <f>SUMIF(Ingredients!$B$3:$B$230,H9,Ingredients!$C$3:$C$230)+SUMIF($B$3:$B$725,H9,$AI$3:$AI$725)</f>
        <v>1</v>
      </c>
      <c r="AD9" s="30">
        <f>SUMIF(Ingredients!$B$3:$B$230,I9,Ingredients!$C$3:$C$230)+SUMIF($B$3:$B$725,I9,$AI$3:$AI$725)</f>
        <v>1</v>
      </c>
      <c r="AE9" s="30">
        <f>SUMIF(Ingredients!$B$3:$B$230,J9,Ingredients!$C$3:$C$230)+SUMIF($B$3:$B$725,J9,$AI$3:$AI$725)</f>
        <v>2</v>
      </c>
      <c r="AF9" s="30">
        <f>SUMIF(Ingredients!$B$3:$B$230,K9,Ingredients!$C$3:$C$230)+SUMIF($B$3:$B$725,K9,$AI$3:$AI$725)</f>
        <v>0</v>
      </c>
      <c r="AG9" s="30">
        <f>SUMIF(Ingredients!$B$3:$B$230,L9,Ingredients!$C$3:$C$230)+SUMIF($B$3:$B$725,L9,$AI$3:$AI$725)</f>
        <v>0</v>
      </c>
      <c r="AH9" s="30">
        <f>SUMIF(Ingredients!$B$3:$B$230,M9,Ingredients!$C$3:$C$230)+SUMIF($B$3:$B$725,M9,$AI$3:$AI$725)</f>
        <v>0</v>
      </c>
      <c r="AI9" s="29">
        <f t="shared" si="1"/>
        <v>4</v>
      </c>
      <c r="AJ9" s="30">
        <f>SUMIF(Ingredients!$B$3:$B$230,F9,Ingredients!$D$3:$D$230)+SUMIF($B$3:$B$725,F9,$AR$3:$AR$725)</f>
        <v>0</v>
      </c>
      <c r="AK9" s="30">
        <f>SUMIF(Ingredients!$B$3:$B$230,G9,Ingredients!$D$3:$D$230)+SUMIF($B$3:$B$725,G9,$AR$3:$AR$725)</f>
        <v>0</v>
      </c>
      <c r="AL9" s="30">
        <f>SUMIF(Ingredients!$B$3:$B$230,H9,Ingredients!$D$3:$D$230)+SUMIF($B$3:$B$725,H9,$AR$3:$AR$725)</f>
        <v>5</v>
      </c>
      <c r="AM9" s="30">
        <f>SUMIF(Ingredients!$B$3:$B$230,I9,Ingredients!$D$3:$D$230)+SUMIF($B$3:$B$725,I9,$AR$3:$AR$725)</f>
        <v>5</v>
      </c>
      <c r="AN9" s="30">
        <f>SUMIF(Ingredients!$B$3:$B$230,J9,Ingredients!$D$3:$D$230)+SUMIF($B$3:$B$725,J9,$AR$3:$AR$725)</f>
        <v>10</v>
      </c>
      <c r="AO9" s="30">
        <f>SUMIF(Ingredients!$B$3:$B$230,K9,Ingredients!$D$3:$D$230)+SUMIF($B$3:$B$725,K9,$AR$3:$AR$725)</f>
        <v>0</v>
      </c>
      <c r="AP9" s="30">
        <f>SUMIF(Ingredients!$B$3:$B$230,L9,Ingredients!$D$3:$D$230)+SUMIF($B$3:$B$725,L9,$AR$3:$AR$725)</f>
        <v>0</v>
      </c>
      <c r="AQ9" s="30">
        <f>SUMIF(Ingredients!$B$3:$B$230,M9,Ingredients!$D$3:$D$230)+SUMIF($B$3:$B$725,M9,$AR$3:$AR$725)</f>
        <v>0</v>
      </c>
      <c r="AR9" s="29">
        <f t="shared" si="2"/>
        <v>20</v>
      </c>
      <c r="AS9" s="30">
        <f>SUMIF(Ingredients!$B$3:$B$230,F9,Ingredients!$E$3:$E$230)+SUMIF($B$3:$B$725,F9,$BA$3:$BA$730)</f>
        <v>16</v>
      </c>
      <c r="AT9" s="30">
        <f>SUMIF(Ingredients!$B$3:$B$230,G9,Ingredients!$E$3:$E$230)+SUMIF($B$3:$B$725,G9,$BA$3:$BA$730)</f>
        <v>30</v>
      </c>
      <c r="AU9" s="30">
        <f>SUMIF(Ingredients!$B$3:$B$230,H9,Ingredients!$E$3:$E$230)+SUMIF($B$3:$B$725,H9,$BA$3:$BA$730)</f>
        <v>10</v>
      </c>
      <c r="AV9" s="30">
        <f>SUMIF(Ingredients!$B$3:$B$230,I9,Ingredients!$E$3:$E$230)+SUMIF($B$3:$B$725,I9,$BA$3:$BA$730)</f>
        <v>24.75</v>
      </c>
      <c r="AW9" s="30">
        <f>SUMIF(Ingredients!$B$3:$B$230,J9,Ingredients!$E$3:$E$230)+SUMIF($B$3:$B$725,J9,$BA$3:$BA$730)</f>
        <v>4</v>
      </c>
      <c r="AX9" s="30">
        <f>SUMIF(Ingredients!$B$3:$B$230,K9,Ingredients!$E$3:$E$230)+SUMIF($B$3:$B$725,K9,$BA$3:$BA$730)</f>
        <v>0</v>
      </c>
      <c r="AY9" s="30">
        <f>SUMIF(Ingredients!$B$3:$B$230,L9,Ingredients!$E$3:$E$230)+SUMIF($B$3:$B$725,L9,$BA$3:$BA$730)</f>
        <v>0</v>
      </c>
      <c r="AZ9" s="30">
        <f>SUMIF(Ingredients!$B$3:$B$230,M9,Ingredients!$E$3:$E$230)+SUMIF($B$3:$B$725,M9,$BA$3:$BA$730)</f>
        <v>0</v>
      </c>
      <c r="BA9" s="29">
        <f t="shared" si="3"/>
        <v>16.95</v>
      </c>
      <c r="BB9" s="30">
        <f>SUMIF(Ingredients!$B$3:$B$230,F9,Ingredients!$F$3:$F$230)+SUMIF($B$3:$B$725,F9,$BJ$3:$BJ$725)</f>
        <v>0</v>
      </c>
      <c r="BC9" s="30">
        <f>SUMIF(Ingredients!$B$3:$B$230,G9,Ingredients!$F$3:$F$230)+SUMIF($B$3:$B$725,G9,$BJ$3:$BJ$725)</f>
        <v>0</v>
      </c>
      <c r="BD9" s="30">
        <f>SUMIF(Ingredients!$B$3:$B$230,H9,Ingredients!$F$3:$F$230)+SUMIF($B$3:$B$725,H9,$BJ$3:$BJ$725)</f>
        <v>0</v>
      </c>
      <c r="BE9" s="30">
        <f>SUMIF(Ingredients!$B$3:$B$230,I9,Ingredients!$F$3:$F$230)+SUMIF($B$3:$B$725,I9,$BJ$3:$BJ$725)</f>
        <v>0</v>
      </c>
      <c r="BF9" s="30">
        <f>SUMIF(Ingredients!$B$3:$B$230,J9,Ingredients!$F$3:$F$230)+SUMIF($B$3:$B$725,J9,$BJ$3:$BJ$725)</f>
        <v>0</v>
      </c>
      <c r="BG9" s="30">
        <f>SUMIF(Ingredients!$B$3:$B$230,K9,Ingredients!$F$3:$F$230)+SUMIF($B$3:$B$725,K9,$BJ$3:$BJ$725)</f>
        <v>0</v>
      </c>
      <c r="BH9" s="30">
        <f>SUMIF(Ingredients!$B$3:$B$230,L9,Ingredients!$F$3:$F$230)+SUMIF($B$3:$B$725,L9,$BJ$3:$BJ$725)</f>
        <v>0</v>
      </c>
      <c r="BI9" s="30">
        <f>SUMIF(Ingredients!$B$3:$B$230,M9,Ingredients!$F$3:$F$230)+SUMIF($B$3:$B$725,M9,$BJ$3:$BJ$725)</f>
        <v>0</v>
      </c>
      <c r="BJ9" s="35">
        <f t="shared" si="4"/>
        <v>0</v>
      </c>
      <c r="BK9" s="30">
        <f>SUMIF(Ingredients!$B$3:$B$230,F9,Ingredients!$G$3:$G$230)+SUMIF($B$3:$B$725,F9,$BS$3:$BS$725)</f>
        <v>0</v>
      </c>
      <c r="BL9" s="30">
        <f>SUMIF(Ingredients!$B$3:$B$230,G9,Ingredients!$G$3:$G$230)+SUMIF($B$3:$B$725,G9,$BS$3:$BS$725)</f>
        <v>0</v>
      </c>
      <c r="BM9" s="30">
        <f>SUMIF(Ingredients!$B$3:$B$230,H9,Ingredients!$G$3:$G$230)+SUMIF($B$3:$B$725,H9,$BS$3:$BS$725)</f>
        <v>0.8</v>
      </c>
      <c r="BN9" s="30">
        <f>SUMIF(Ingredients!$B$3:$B$230,I9,Ingredients!$G$3:$G$230)+SUMIF($B$3:$B$725,I9,$BS$3:$BS$725)</f>
        <v>0.8</v>
      </c>
      <c r="BO9" s="30">
        <f>SUMIF(Ingredients!$B$3:$B$230,J9,Ingredients!$G$3:$G$230)+SUMIF($B$3:$B$725,J9,$BS$3:$BS$725)</f>
        <v>0.5</v>
      </c>
      <c r="BP9" s="30">
        <f>SUMIF(Ingredients!$B$3:$B$230,K9,Ingredients!$G$3:$G$230)+SUMIF($B$3:$B$725,K9,$BS$3:$BS$725)</f>
        <v>0</v>
      </c>
      <c r="BQ9" s="30">
        <f>SUMIF(Ingredients!$B$3:$B$230,L9,Ingredients!$G$3:$G$230)+SUMIF($B$3:$B$725,L9,$BS$3:$BS$725)</f>
        <v>0</v>
      </c>
      <c r="BR9" s="30">
        <f>SUMIF(Ingredients!$B$3:$B$230,M9,Ingredients!$G$3:$G$230)+SUMIF($B$3:$B$725,M9,$BS$3:$BS$725)</f>
        <v>0</v>
      </c>
      <c r="BS9" s="36">
        <f t="shared" si="5"/>
        <v>2.1</v>
      </c>
      <c r="BT9" s="30">
        <f>SUMIF(Ingredients!$B$3:$B$230,F9,Ingredients!$H$3:$H$230)+SUMIF($B$3:$B$725,F9,$CB$3:$CB$725)</f>
        <v>0</v>
      </c>
      <c r="BU9" s="30">
        <f>SUMIF(Ingredients!$B$3:$B$230,G9,Ingredients!$H$3:$H$230)+SUMIF($B$3:$B$725,G9,$CB$3:$CB$725)</f>
        <v>0</v>
      </c>
      <c r="BV9" s="30">
        <f>SUMIF(Ingredients!$B$3:$B$230,H9,Ingredients!$H$3:$H$230)+SUMIF($B$3:$B$725,H9,$CB$3:$CB$725)</f>
        <v>0</v>
      </c>
      <c r="BW9" s="30">
        <f>SUMIF(Ingredients!$B$3:$B$230,I9,Ingredients!$H$3:$H$230)+SUMIF($B$3:$B$725,I9,$CB$3:$CB$725)</f>
        <v>0</v>
      </c>
      <c r="BX9" s="30">
        <f>SUMIF(Ingredients!$B$3:$B$230,J9,Ingredients!$H$3:$H$230)+SUMIF($B$3:$B$725,J9,$CB$3:$CB$725)</f>
        <v>0</v>
      </c>
      <c r="BY9" s="30">
        <f>SUMIF(Ingredients!$B$3:$B$230,K9,Ingredients!$H$3:$H$230)+SUMIF($B$3:$B$725,K9,$CB$3:$CB$725)</f>
        <v>0</v>
      </c>
      <c r="BZ9" s="30">
        <f>SUMIF(Ingredients!$B$3:$B$230,L9,Ingredients!$H$3:$H$230)+SUMIF($B$3:$B$725,L9,$CB$3:$CB$725)</f>
        <v>0</v>
      </c>
      <c r="CA9" s="30">
        <f>SUMIF(Ingredients!$B$3:$B$230,M9,Ingredients!$H$3:$H$230)+SUMIF($B$3:$B$725,M9,$CB$3:$CB$725)</f>
        <v>0</v>
      </c>
      <c r="CB9" s="42">
        <f t="shared" si="6"/>
        <v>0</v>
      </c>
      <c r="CC9" s="30">
        <f>SUMIF(Ingredients!$B$3:$B$230,F9,Ingredients!$I$3:$I$230)+SUMIF($B$3:$B$725,F9,$CK$3:$CK$725)</f>
        <v>0</v>
      </c>
      <c r="CD9" s="30">
        <f>SUMIF(Ingredients!$B$3:$B$230,G9,Ingredients!$I$3:$I$230)+SUMIF($B$3:$B$725,G9,$CK$3:$CK$725)</f>
        <v>0</v>
      </c>
      <c r="CE9" s="30">
        <f>SUMIF(Ingredients!$B$3:$B$230,H9,Ingredients!$I$3:$I$230)+SUMIF($B$3:$B$725,H9,$CK$3:$CK$725)</f>
        <v>0</v>
      </c>
      <c r="CF9" s="30">
        <f>SUMIF(Ingredients!$B$3:$B$230,I9,Ingredients!$I$3:$I$230)+SUMIF($B$3:$B$725,I9,$CK$3:$CK$725)</f>
        <v>0</v>
      </c>
      <c r="CG9" s="30">
        <f>SUMIF(Ingredients!$B$3:$B$230,J9,Ingredients!$I$3:$I$230)+SUMIF($B$3:$B$725,J9,$CK$3:$CK$725)</f>
        <v>0</v>
      </c>
      <c r="CH9" s="30">
        <f>SUMIF(Ingredients!$B$3:$B$230,K9,Ingredients!$I$3:$I$230)+SUMIF($B$3:$B$725,K9,$CK$3:$CK$725)</f>
        <v>0</v>
      </c>
      <c r="CI9" s="30">
        <f>SUMIF(Ingredients!$B$3:$B$230,L9,Ingredients!$I$3:$I$230)+SUMIF($B$3:$B$725,L9,$CK$3:$CK$725)</f>
        <v>0</v>
      </c>
      <c r="CJ9" s="30">
        <f>SUMIF(Ingredients!$B$3:$B$230,M9,Ingredients!$I$3:$I$230)+SUMIF($B$3:$B$725,M9,$CK$3:$CK$725)</f>
        <v>0</v>
      </c>
      <c r="CK9" s="38">
        <f t="shared" si="7"/>
        <v>0</v>
      </c>
      <c r="CL9" s="30">
        <f>SUMIF(Ingredients!$B$3:$B$230,F9,Ingredients!$J$3:$J$230)+SUMIF($B$3:$B$725,F9,$CT$3:$CT$725)</f>
        <v>0</v>
      </c>
      <c r="CM9" s="30">
        <f>SUMIF(Ingredients!$B$3:$B$230,G9,Ingredients!$J$3:$J$230)+SUMIF($B$3:$B$725,G9,$CT$3:$CT$725)</f>
        <v>0</v>
      </c>
      <c r="CN9" s="30">
        <f>SUMIF(Ingredients!$B$3:$B$230,H9,Ingredients!$J$3:$J$230)+SUMIF($B$3:$B$725,H9,$CT$3:$CT$725)</f>
        <v>0</v>
      </c>
      <c r="CO9" s="30">
        <f>SUMIF(Ingredients!$B$3:$B$230,I9,Ingredients!$J$3:$J$230)+SUMIF($B$3:$B$725,I9,$CT$3:$CT$725)</f>
        <v>0</v>
      </c>
      <c r="CP9" s="30">
        <f>SUMIF(Ingredients!$B$3:$B$230,J9,Ingredients!$J$3:$J$230)+SUMIF($B$3:$B$725,J9,$CT$3:$CT$725)</f>
        <v>0</v>
      </c>
      <c r="CQ9" s="30">
        <f>SUMIF(Ingredients!$B$3:$B$230,K9,Ingredients!$J$3:$J$230)+SUMIF($B$3:$B$725,K9,$CT$3:$CT$725)</f>
        <v>0</v>
      </c>
      <c r="CR9" s="30">
        <f>SUMIF(Ingredients!$B$3:$B$230,L9,Ingredients!$J$3:$J$230)+SUMIF($B$3:$B$725,L9,$CT$3:$CT$725)</f>
        <v>0</v>
      </c>
      <c r="CS9" s="30">
        <f>SUMIF(Ingredients!$B$3:$B$230,M9,Ingredients!$J$3:$J$230)+SUMIF($B$3:$B$725,M9,$CT$3:$CT$725)</f>
        <v>0</v>
      </c>
      <c r="CT9" s="43">
        <f t="shared" si="8"/>
        <v>0</v>
      </c>
      <c r="CU9" s="34">
        <v>1</v>
      </c>
      <c r="CV9" s="30">
        <v>0</v>
      </c>
      <c r="CW9" s="30">
        <v>12</v>
      </c>
      <c r="CX9" s="35">
        <v>0</v>
      </c>
      <c r="CY9" s="36">
        <v>2</v>
      </c>
      <c r="CZ9" s="37">
        <v>0</v>
      </c>
      <c r="DA9" s="38">
        <v>0</v>
      </c>
      <c r="DB9" s="39">
        <v>0</v>
      </c>
      <c r="DC9" t="s">
        <v>202</v>
      </c>
      <c r="DD9" t="str">
        <f t="shared" ca="1" si="9"/>
        <v/>
      </c>
      <c r="DE9" t="str">
        <f t="shared" si="10"/>
        <v>No</v>
      </c>
      <c r="DF9" t="s">
        <v>1128</v>
      </c>
      <c r="DG9" t="s">
        <v>200</v>
      </c>
      <c r="DH9" t="str">
        <f t="shared" si="11"/>
        <v/>
      </c>
    </row>
    <row r="10" spans="2:118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1191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SUMIF(Ingredients!$B$3:$B$230,'PH complex foods'!F10,Ingredients!$A$3:$A$119)+SUMIF($B$3:$B$725,F10,$V$3:$V$724)</f>
        <v>1</v>
      </c>
      <c r="O10" s="11">
        <f ca="1">SUMIF(Ingredients!$B$3:$B$230,'PH complex foods'!G10,Ingredients!$A$3:$A$119)+SUMIF($B$3:$B$725,G10,$V$3:$V$724)</f>
        <v>1</v>
      </c>
      <c r="P10" s="11">
        <f ca="1">SUMIF(Ingredients!$B$3:$B$230,'PH complex foods'!H10,Ingredients!$A$3:$A$119)+SUMIF($B$3:$B$725,H10,$V$3:$V$724)</f>
        <v>1</v>
      </c>
      <c r="Q10" s="11">
        <f ca="1">SUMIF(Ingredients!$B$3:$B$230,'PH complex foods'!I10,Ingredients!$A$3:$A$119)+SUMIF($B$3:$B$725,I10,$V$3:$V$724)</f>
        <v>0</v>
      </c>
      <c r="R10" s="11">
        <f ca="1">SUMIF(Ingredients!$B$3:$B$230,'PH complex foods'!J10,Ingredients!$A$3:$A$119)+SUMIF($B$3:$B$725,J10,$V$3:$V$724)</f>
        <v>0</v>
      </c>
      <c r="S10" s="11">
        <f ca="1">SUMIF(Ingredients!$B$3:$B$230,'PH complex foods'!K10,Ingredients!$A$3:$A$119)+SUMIF($B$3:$B$725,K10,$V$3:$V$724)</f>
        <v>0</v>
      </c>
      <c r="T10" s="11">
        <f ca="1">SUMIF(Ingredients!$B$3:$B$230,'PH complex foods'!L10,Ingredients!$A$3:$A$119)+SUMIF($B$3:$B$725,L10,$V$3:$V$724)</f>
        <v>0</v>
      </c>
      <c r="U10" s="11">
        <f ca="1">SUMIF(Ingredients!$B$3:$B$230,'PH complex foods'!M10,Ingredients!$A$3:$A$119)+SUMIF($B$3:$B$725,M10,$V$3:$V$724)</f>
        <v>0</v>
      </c>
      <c r="V10" s="10">
        <f t="shared" ca="1" si="0"/>
        <v>0</v>
      </c>
      <c r="W10" s="10">
        <v>-1</v>
      </c>
      <c r="X10" s="11">
        <v>-1</v>
      </c>
      <c r="Y10" s="11">
        <f>COUNTIF(F10:M735,B10)</f>
        <v>0</v>
      </c>
      <c r="Z10" s="44" t="str">
        <f t="shared" ref="Z10:Z69" ca="1" si="12">IF(V10=1,"Yes","No")</f>
        <v>No</v>
      </c>
      <c r="AA10" s="34">
        <f>SUMIF(Ingredients!$B$3:$B$230,F10,Ingredients!$C$3:$C$230)+SUMIF($B$3:$B$725,F10,$AI$3:$AI$725)</f>
        <v>20</v>
      </c>
      <c r="AB10" s="30">
        <f>SUMIF(Ingredients!$B$3:$B$230,G10,Ingredients!$C$3:$C$230)+SUMIF($B$3:$B$725,G10,$AI$3:$AI$725)</f>
        <v>5</v>
      </c>
      <c r="AC10" s="30">
        <f>SUMIF(Ingredients!$B$3:$B$230,H10,Ingredients!$C$3:$C$230)+SUMIF($B$3:$B$725,H10,$AI$3:$AI$725)</f>
        <v>1</v>
      </c>
      <c r="AD10" s="30">
        <f>SUMIF(Ingredients!$B$3:$B$230,I10,Ingredients!$C$3:$C$230)+SUMIF($B$3:$B$725,I10,$AI$3:$AI$725)</f>
        <v>0</v>
      </c>
      <c r="AE10" s="30">
        <f>SUMIF(Ingredients!$B$3:$B$230,J10,Ingredients!$C$3:$C$230)+SUMIF($B$3:$B$725,J10,$AI$3:$AI$725)</f>
        <v>0</v>
      </c>
      <c r="AF10" s="30">
        <f>SUMIF(Ingredients!$B$3:$B$230,K10,Ingredients!$C$3:$C$230)+SUMIF($B$3:$B$725,K10,$AI$3:$AI$725)</f>
        <v>0</v>
      </c>
      <c r="AG10" s="30">
        <f>SUMIF(Ingredients!$B$3:$B$230,L10,Ingredients!$C$3:$C$230)+SUMIF($B$3:$B$725,L10,$AI$3:$AI$725)</f>
        <v>0</v>
      </c>
      <c r="AH10" s="30">
        <f>SUMIF(Ingredients!$B$3:$B$230,M10,Ingredients!$C$3:$C$230)+SUMIF($B$3:$B$725,M10,$AI$3:$AI$725)</f>
        <v>0</v>
      </c>
      <c r="AI10" s="29">
        <f t="shared" si="1"/>
        <v>26</v>
      </c>
      <c r="AJ10" s="30">
        <f>SUMIF(Ingredients!$B$3:$B$230,F10,Ingredients!$D$3:$D$230)+SUMIF($B$3:$B$725,F10,$AR$3:$AR$725)</f>
        <v>0</v>
      </c>
      <c r="AK10" s="30">
        <f>SUMIF(Ingredients!$B$3:$B$230,G10,Ingredients!$D$3:$D$230)+SUMIF($B$3:$B$725,G10,$AR$3:$AR$725)</f>
        <v>0</v>
      </c>
      <c r="AL10" s="30">
        <f>SUMIF(Ingredients!$B$3:$B$230,H10,Ingredients!$D$3:$D$230)+SUMIF($B$3:$B$725,H10,$AR$3:$AR$725)</f>
        <v>5</v>
      </c>
      <c r="AM10" s="30">
        <f>SUMIF(Ingredients!$B$3:$B$230,I10,Ingredients!$D$3:$D$230)+SUMIF($B$3:$B$725,I10,$AR$3:$AR$725)</f>
        <v>0</v>
      </c>
      <c r="AN10" s="30">
        <f>SUMIF(Ingredients!$B$3:$B$230,J10,Ingredients!$D$3:$D$230)+SUMIF($B$3:$B$725,J10,$AR$3:$AR$725)</f>
        <v>0</v>
      </c>
      <c r="AO10" s="30">
        <f>SUMIF(Ingredients!$B$3:$B$230,K10,Ingredients!$D$3:$D$230)+SUMIF($B$3:$B$725,K10,$AR$3:$AR$725)</f>
        <v>0</v>
      </c>
      <c r="AP10" s="30">
        <f>SUMIF(Ingredients!$B$3:$B$230,L10,Ingredients!$D$3:$D$230)+SUMIF($B$3:$B$725,L10,$AR$3:$AR$725)</f>
        <v>0</v>
      </c>
      <c r="AQ10" s="30">
        <f>SUMIF(Ingredients!$B$3:$B$230,M10,Ingredients!$D$3:$D$230)+SUMIF($B$3:$B$725,M10,$AR$3:$AR$725)</f>
        <v>0</v>
      </c>
      <c r="AR10" s="29">
        <f t="shared" si="2"/>
        <v>5</v>
      </c>
      <c r="AS10" s="30">
        <f>SUMIF(Ingredients!$B$3:$B$230,F10,Ingredients!$E$3:$E$230)+SUMIF($B$3:$B$725,F10,$BA$3:$BA$730)</f>
        <v>4</v>
      </c>
      <c r="AT10" s="30">
        <f>SUMIF(Ingredients!$B$3:$B$230,G10,Ingredients!$E$3:$E$230)+SUMIF($B$3:$B$725,G10,$BA$3:$BA$730)</f>
        <v>7</v>
      </c>
      <c r="AU10" s="30">
        <f>SUMIF(Ingredients!$B$3:$B$230,H10,Ingredients!$E$3:$E$230)+SUMIF($B$3:$B$725,H10,$BA$3:$BA$730)</f>
        <v>5</v>
      </c>
      <c r="AV10" s="30">
        <f>SUMIF(Ingredients!$B$3:$B$230,I10,Ingredients!$E$3:$E$230)+SUMIF($B$3:$B$725,I10,$BA$3:$BA$730)</f>
        <v>0</v>
      </c>
      <c r="AW10" s="30">
        <f>SUMIF(Ingredients!$B$3:$B$230,J10,Ingredients!$E$3:$E$230)+SUMIF($B$3:$B$725,J10,$BA$3:$BA$730)</f>
        <v>0</v>
      </c>
      <c r="AX10" s="30">
        <f>SUMIF(Ingredients!$B$3:$B$230,K10,Ingredients!$E$3:$E$230)+SUMIF($B$3:$B$725,K10,$BA$3:$BA$730)</f>
        <v>0</v>
      </c>
      <c r="AY10" s="30">
        <f>SUMIF(Ingredients!$B$3:$B$230,L10,Ingredients!$E$3:$E$230)+SUMIF($B$3:$B$725,L10,$BA$3:$BA$730)</f>
        <v>0</v>
      </c>
      <c r="AZ10" s="30">
        <f>SUMIF(Ingredients!$B$3:$B$230,M10,Ingredients!$E$3:$E$230)+SUMIF($B$3:$B$725,M10,$BA$3:$BA$730)</f>
        <v>0</v>
      </c>
      <c r="BA10" s="29">
        <f t="shared" si="3"/>
        <v>4</v>
      </c>
      <c r="BB10" s="30">
        <f>SUMIF(Ingredients!$B$3:$B$230,F10,Ingredients!$F$3:$F$230)+SUMIF($B$3:$B$725,F10,$BJ$3:$BJ$725)</f>
        <v>0</v>
      </c>
      <c r="BC10" s="30">
        <f>SUMIF(Ingredients!$B$3:$B$230,G10,Ingredients!$F$3:$F$230)+SUMIF($B$3:$B$725,G10,$BJ$3:$BJ$725)</f>
        <v>1</v>
      </c>
      <c r="BD10" s="30">
        <f>SUMIF(Ingredients!$B$3:$B$230,H10,Ingredients!$F$3:$F$230)+SUMIF($B$3:$B$725,H10,$BJ$3:$BJ$725)</f>
        <v>0</v>
      </c>
      <c r="BE10" s="30">
        <f>SUMIF(Ingredients!$B$3:$B$230,I10,Ingredients!$F$3:$F$230)+SUMIF($B$3:$B$725,I10,$BJ$3:$BJ$725)</f>
        <v>0</v>
      </c>
      <c r="BF10" s="30">
        <f>SUMIF(Ingredients!$B$3:$B$230,J10,Ingredients!$F$3:$F$230)+SUMIF($B$3:$B$725,J10,$BJ$3:$BJ$725)</f>
        <v>0</v>
      </c>
      <c r="BG10" s="30">
        <f>SUMIF(Ingredients!$B$3:$B$230,K10,Ingredients!$F$3:$F$230)+SUMIF($B$3:$B$725,K10,$BJ$3:$BJ$725)</f>
        <v>0</v>
      </c>
      <c r="BH10" s="30">
        <f>SUMIF(Ingredients!$B$3:$B$230,L10,Ingredients!$F$3:$F$230)+SUMIF($B$3:$B$725,L10,$BJ$3:$BJ$725)</f>
        <v>0</v>
      </c>
      <c r="BI10" s="30">
        <f>SUMIF(Ingredients!$B$3:$B$230,M10,Ingredients!$F$3:$F$230)+SUMIF($B$3:$B$725,M10,$BJ$3:$BJ$725)</f>
        <v>0</v>
      </c>
      <c r="BJ10" s="35">
        <f t="shared" si="4"/>
        <v>1</v>
      </c>
      <c r="BK10" s="30">
        <f>SUMIF(Ingredients!$B$3:$B$230,F10,Ingredients!$G$3:$G$230)+SUMIF($B$3:$B$725,F10,$BS$3:$BS$725)</f>
        <v>0.8</v>
      </c>
      <c r="BL10" s="30">
        <f>SUMIF(Ingredients!$B$3:$B$230,G10,Ingredients!$G$3:$G$230)+SUMIF($B$3:$B$725,G10,$BS$3:$BS$725)</f>
        <v>0</v>
      </c>
      <c r="BM10" s="30">
        <f>SUMIF(Ingredients!$B$3:$B$230,H10,Ingredients!$G$3:$G$230)+SUMIF($B$3:$B$725,H10,$BS$3:$BS$725)</f>
        <v>1</v>
      </c>
      <c r="BN10" s="30">
        <f>SUMIF(Ingredients!$B$3:$B$230,I10,Ingredients!$G$3:$G$230)+SUMIF($B$3:$B$725,I10,$BS$3:$BS$725)</f>
        <v>0</v>
      </c>
      <c r="BO10" s="30">
        <f>SUMIF(Ingredients!$B$3:$B$230,J10,Ingredients!$G$3:$G$230)+SUMIF($B$3:$B$725,J10,$BS$3:$BS$725)</f>
        <v>0</v>
      </c>
      <c r="BP10" s="30">
        <f>SUMIF(Ingredients!$B$3:$B$230,K10,Ingredients!$G$3:$G$230)+SUMIF($B$3:$B$725,K10,$BS$3:$BS$725)</f>
        <v>0</v>
      </c>
      <c r="BQ10" s="30">
        <f>SUMIF(Ingredients!$B$3:$B$230,L10,Ingredients!$G$3:$G$230)+SUMIF($B$3:$B$725,L10,$BS$3:$BS$725)</f>
        <v>0</v>
      </c>
      <c r="BR10" s="30">
        <f>SUMIF(Ingredients!$B$3:$B$230,M10,Ingredients!$G$3:$G$230)+SUMIF($B$3:$B$725,M10,$BS$3:$BS$725)</f>
        <v>0</v>
      </c>
      <c r="BS10" s="36">
        <f t="shared" si="5"/>
        <v>1.8</v>
      </c>
      <c r="BT10" s="30">
        <f>SUMIF(Ingredients!$B$3:$B$230,F10,Ingredients!$H$3:$H$230)+SUMIF($B$3:$B$725,F10,$CB$3:$CB$725)</f>
        <v>0</v>
      </c>
      <c r="BU10" s="30">
        <f>SUMIF(Ingredients!$B$3:$B$230,G10,Ingredients!$H$3:$H$230)+SUMIF($B$3:$B$725,G10,$CB$3:$CB$725)</f>
        <v>0</v>
      </c>
      <c r="BV10" s="30">
        <f>SUMIF(Ingredients!$B$3:$B$230,H10,Ingredients!$H$3:$H$230)+SUMIF($B$3:$B$725,H10,$CB$3:$CB$725)</f>
        <v>0</v>
      </c>
      <c r="BW10" s="30">
        <f>SUMIF(Ingredients!$B$3:$B$230,I10,Ingredients!$H$3:$H$230)+SUMIF($B$3:$B$725,I10,$CB$3:$CB$725)</f>
        <v>0</v>
      </c>
      <c r="BX10" s="30">
        <f>SUMIF(Ingredients!$B$3:$B$230,J10,Ingredients!$H$3:$H$230)+SUMIF($B$3:$B$725,J10,$CB$3:$CB$725)</f>
        <v>0</v>
      </c>
      <c r="BY10" s="30">
        <f>SUMIF(Ingredients!$B$3:$B$230,K10,Ingredients!$H$3:$H$230)+SUMIF($B$3:$B$725,K10,$CB$3:$CB$725)</f>
        <v>0</v>
      </c>
      <c r="BZ10" s="30">
        <f>SUMIF(Ingredients!$B$3:$B$230,L10,Ingredients!$H$3:$H$230)+SUMIF($B$3:$B$725,L10,$CB$3:$CB$725)</f>
        <v>0</v>
      </c>
      <c r="CA10" s="30">
        <f>SUMIF(Ingredients!$B$3:$B$230,M10,Ingredients!$H$3:$H$230)+SUMIF($B$3:$B$725,M10,$CB$3:$CB$725)</f>
        <v>0</v>
      </c>
      <c r="CB10" s="42">
        <f t="shared" si="6"/>
        <v>0</v>
      </c>
      <c r="CC10" s="30">
        <f>SUMIF(Ingredients!$B$3:$B$230,F10,Ingredients!$I$3:$I$230)+SUMIF($B$3:$B$725,F10,$CK$3:$CK$725)</f>
        <v>0</v>
      </c>
      <c r="CD10" s="30">
        <f>SUMIF(Ingredients!$B$3:$B$230,G10,Ingredients!$I$3:$I$230)+SUMIF($B$3:$B$725,G10,$CK$3:$CK$725)</f>
        <v>0</v>
      </c>
      <c r="CE10" s="30">
        <f>SUMIF(Ingredients!$B$3:$B$230,H10,Ingredients!$I$3:$I$230)+SUMIF($B$3:$B$725,H10,$CK$3:$CK$725)</f>
        <v>0</v>
      </c>
      <c r="CF10" s="30">
        <f>SUMIF(Ingredients!$B$3:$B$230,I10,Ingredients!$I$3:$I$230)+SUMIF($B$3:$B$725,I10,$CK$3:$CK$725)</f>
        <v>0</v>
      </c>
      <c r="CG10" s="30">
        <f>SUMIF(Ingredients!$B$3:$B$230,J10,Ingredients!$I$3:$I$230)+SUMIF($B$3:$B$725,J10,$CK$3:$CK$725)</f>
        <v>0</v>
      </c>
      <c r="CH10" s="30">
        <f>SUMIF(Ingredients!$B$3:$B$230,K10,Ingredients!$I$3:$I$230)+SUMIF($B$3:$B$725,K10,$CK$3:$CK$725)</f>
        <v>0</v>
      </c>
      <c r="CI10" s="30">
        <f>SUMIF(Ingredients!$B$3:$B$230,L10,Ingredients!$I$3:$I$230)+SUMIF($B$3:$B$725,L10,$CK$3:$CK$725)</f>
        <v>0</v>
      </c>
      <c r="CJ10" s="30">
        <f>SUMIF(Ingredients!$B$3:$B$230,M10,Ingredients!$I$3:$I$230)+SUMIF($B$3:$B$725,M10,$CK$3:$CK$725)</f>
        <v>0</v>
      </c>
      <c r="CK10" s="38">
        <f t="shared" si="7"/>
        <v>0</v>
      </c>
      <c r="CL10" s="30">
        <f>SUMIF(Ingredients!$B$3:$B$230,F10,Ingredients!$J$3:$J$230)+SUMIF($B$3:$B$725,F10,$CT$3:$CT$725)</f>
        <v>0</v>
      </c>
      <c r="CM10" s="30">
        <f>SUMIF(Ingredients!$B$3:$B$230,G10,Ingredients!$J$3:$J$230)+SUMIF($B$3:$B$725,G10,$CT$3:$CT$725)</f>
        <v>0</v>
      </c>
      <c r="CN10" s="30">
        <f>SUMIF(Ingredients!$B$3:$B$230,H10,Ingredients!$J$3:$J$230)+SUMIF($B$3:$B$725,H10,$CT$3:$CT$725)</f>
        <v>0</v>
      </c>
      <c r="CO10" s="30">
        <f>SUMIF(Ingredients!$B$3:$B$230,I10,Ingredients!$J$3:$J$230)+SUMIF($B$3:$B$725,I10,$CT$3:$CT$725)</f>
        <v>0</v>
      </c>
      <c r="CP10" s="30">
        <f>SUMIF(Ingredients!$B$3:$B$230,J10,Ingredients!$J$3:$J$230)+SUMIF($B$3:$B$725,J10,$CT$3:$CT$725)</f>
        <v>0</v>
      </c>
      <c r="CQ10" s="30">
        <f>SUMIF(Ingredients!$B$3:$B$230,K10,Ingredients!$J$3:$J$230)+SUMIF($B$3:$B$725,K10,$CT$3:$CT$725)</f>
        <v>0</v>
      </c>
      <c r="CR10" s="30">
        <f>SUMIF(Ingredients!$B$3:$B$230,L10,Ingredients!$J$3:$J$230)+SUMIF($B$3:$B$725,L10,$CT$3:$CT$725)</f>
        <v>0</v>
      </c>
      <c r="CS10" s="30">
        <f>SUMIF(Ingredients!$B$3:$B$230,M10,Ingredients!$J$3:$J$230)+SUMIF($B$3:$B$725,M10,$CT$3:$CT$725)</f>
        <v>0</v>
      </c>
      <c r="CT10" s="43">
        <f t="shared" si="8"/>
        <v>0</v>
      </c>
      <c r="CU10" s="34">
        <v>1</v>
      </c>
      <c r="CV10" s="30">
        <v>0</v>
      </c>
      <c r="CW10" s="30">
        <v>12</v>
      </c>
      <c r="CX10" s="35">
        <v>1</v>
      </c>
      <c r="CY10" s="36">
        <v>1</v>
      </c>
      <c r="CZ10" s="37">
        <v>0</v>
      </c>
      <c r="DA10" s="38">
        <v>0</v>
      </c>
      <c r="DB10" s="39">
        <v>0</v>
      </c>
      <c r="DC10" t="s">
        <v>202</v>
      </c>
      <c r="DD10" t="str">
        <f t="shared" ca="1" si="9"/>
        <v/>
      </c>
      <c r="DE10" t="str">
        <f t="shared" ca="1" si="10"/>
        <v>No</v>
      </c>
      <c r="DF10" t="s">
        <v>1128</v>
      </c>
      <c r="DG10" t="s">
        <v>200</v>
      </c>
      <c r="DH10" t="str">
        <f t="shared" ca="1" si="11"/>
        <v/>
      </c>
    </row>
    <row r="11" spans="2:118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1191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SUMIF(Ingredients!$B$3:$B$230,'PH complex foods'!F11,Ingredients!$A$3:$A$119)+SUMIF($B$3:$B$725,F11,$V$3:$V$724)</f>
        <v>1</v>
      </c>
      <c r="O11" s="11">
        <f ca="1">SUMIF(Ingredients!$B$3:$B$230,'PH complex foods'!G11,Ingredients!$A$3:$A$119)+SUMIF($B$3:$B$725,G11,$V$3:$V$724)</f>
        <v>1</v>
      </c>
      <c r="P11" s="11">
        <f ca="1">SUMIF(Ingredients!$B$3:$B$230,'PH complex foods'!H11,Ingredients!$A$3:$A$119)+SUMIF($B$3:$B$725,H11,$V$3:$V$724)</f>
        <v>0</v>
      </c>
      <c r="Q11" s="11">
        <f ca="1">SUMIF(Ingredients!$B$3:$B$230,'PH complex foods'!I11,Ingredients!$A$3:$A$119)+SUMIF($B$3:$B$725,I11,$V$3:$V$724)</f>
        <v>0</v>
      </c>
      <c r="R11" s="11">
        <f ca="1">SUMIF(Ingredients!$B$3:$B$230,'PH complex foods'!J11,Ingredients!$A$3:$A$119)+SUMIF($B$3:$B$725,J11,$V$3:$V$724)</f>
        <v>0</v>
      </c>
      <c r="S11" s="11">
        <f ca="1">SUMIF(Ingredients!$B$3:$B$230,'PH complex foods'!K11,Ingredients!$A$3:$A$119)+SUMIF($B$3:$B$725,K11,$V$3:$V$724)</f>
        <v>0</v>
      </c>
      <c r="T11" s="11">
        <f ca="1">SUMIF(Ingredients!$B$3:$B$230,'PH complex foods'!L11,Ingredients!$A$3:$A$119)+SUMIF($B$3:$B$725,L11,$V$3:$V$724)</f>
        <v>0</v>
      </c>
      <c r="U11" s="11">
        <f ca="1">SUMIF(Ingredients!$B$3:$B$230,'PH complex foods'!M11,Ingredients!$A$3:$A$119)+SUMIF($B$3:$B$725,M11,$V$3:$V$724)</f>
        <v>0</v>
      </c>
      <c r="V11" s="10">
        <f t="shared" ca="1" si="0"/>
        <v>1</v>
      </c>
      <c r="W11" s="10">
        <v>1</v>
      </c>
      <c r="X11" s="11">
        <v>0</v>
      </c>
      <c r="Y11" s="11">
        <f>COUNTIF(F11:M736,B11)</f>
        <v>0</v>
      </c>
      <c r="Z11" s="44" t="s">
        <v>199</v>
      </c>
      <c r="AA11" s="34">
        <f>SUMIF(Ingredients!$B$3:$B$230,F11,Ingredients!$C$3:$C$230)+SUMIF($B$3:$B$725,F11,$AI$3:$AI$725)</f>
        <v>5</v>
      </c>
      <c r="AB11" s="30">
        <f>SUMIF(Ingredients!$B$3:$B$230,G11,Ingredients!$C$3:$C$230)+SUMIF($B$3:$B$725,G11,$AI$3:$AI$725)</f>
        <v>10</v>
      </c>
      <c r="AC11" s="30">
        <f>SUMIF(Ingredients!$B$3:$B$230,H11,Ingredients!$C$3:$C$230)+SUMIF($B$3:$B$725,H11,$AI$3:$AI$725)</f>
        <v>0</v>
      </c>
      <c r="AD11" s="30">
        <f>SUMIF(Ingredients!$B$3:$B$230,I11,Ingredients!$C$3:$C$230)+SUMIF($B$3:$B$725,I11,$AI$3:$AI$725)</f>
        <v>0</v>
      </c>
      <c r="AE11" s="30">
        <f>SUMIF(Ingredients!$B$3:$B$230,J11,Ingredients!$C$3:$C$230)+SUMIF($B$3:$B$725,J11,$AI$3:$AI$725)</f>
        <v>0</v>
      </c>
      <c r="AF11" s="30">
        <f>SUMIF(Ingredients!$B$3:$B$230,K11,Ingredients!$C$3:$C$230)+SUMIF($B$3:$B$725,K11,$AI$3:$AI$725)</f>
        <v>0</v>
      </c>
      <c r="AG11" s="30">
        <f>SUMIF(Ingredients!$B$3:$B$230,L11,Ingredients!$C$3:$C$230)+SUMIF($B$3:$B$725,L11,$AI$3:$AI$725)</f>
        <v>0</v>
      </c>
      <c r="AH11" s="30">
        <f>SUMIF(Ingredients!$B$3:$B$230,M11,Ingredients!$C$3:$C$230)+SUMIF($B$3:$B$725,M11,$AI$3:$AI$725)</f>
        <v>0</v>
      </c>
      <c r="AI11" s="29">
        <f t="shared" si="1"/>
        <v>15</v>
      </c>
      <c r="AJ11" s="30">
        <f>SUMIF(Ingredients!$B$3:$B$230,F11,Ingredients!$D$3:$D$230)+SUMIF($B$3:$B$725,F11,$AR$3:$AR$725)</f>
        <v>1</v>
      </c>
      <c r="AK11" s="30">
        <f>SUMIF(Ingredients!$B$3:$B$230,G11,Ingredients!$D$3:$D$230)+SUMIF($B$3:$B$725,G11,$AR$3:$AR$725)</f>
        <v>0</v>
      </c>
      <c r="AL11" s="30">
        <f>SUMIF(Ingredients!$B$3:$B$230,H11,Ingredients!$D$3:$D$230)+SUMIF($B$3:$B$725,H11,$AR$3:$AR$725)</f>
        <v>0</v>
      </c>
      <c r="AM11" s="30">
        <f>SUMIF(Ingredients!$B$3:$B$230,I11,Ingredients!$D$3:$D$230)+SUMIF($B$3:$B$725,I11,$AR$3:$AR$725)</f>
        <v>0</v>
      </c>
      <c r="AN11" s="30">
        <f>SUMIF(Ingredients!$B$3:$B$230,J11,Ingredients!$D$3:$D$230)+SUMIF($B$3:$B$725,J11,$AR$3:$AR$725)</f>
        <v>0</v>
      </c>
      <c r="AO11" s="30">
        <f>SUMIF(Ingredients!$B$3:$B$230,K11,Ingredients!$D$3:$D$230)+SUMIF($B$3:$B$725,K11,$AR$3:$AR$725)</f>
        <v>0</v>
      </c>
      <c r="AP11" s="30">
        <f>SUMIF(Ingredients!$B$3:$B$230,L11,Ingredients!$D$3:$D$230)+SUMIF($B$3:$B$725,L11,$AR$3:$AR$725)</f>
        <v>0</v>
      </c>
      <c r="AQ11" s="30">
        <f>SUMIF(Ingredients!$B$3:$B$230,M11,Ingredients!$D$3:$D$230)+SUMIF($B$3:$B$725,M11,$AR$3:$AR$725)</f>
        <v>0</v>
      </c>
      <c r="AR11" s="29">
        <f t="shared" si="2"/>
        <v>1</v>
      </c>
      <c r="AS11" s="30">
        <f>SUMIF(Ingredients!$B$3:$B$230,F11,Ingredients!$E$3:$E$230)+SUMIF($B$3:$B$725,F11,$BA$3:$BA$730)</f>
        <v>30</v>
      </c>
      <c r="AT11" s="30">
        <f>SUMIF(Ingredients!$B$3:$B$230,G11,Ingredients!$E$3:$E$230)+SUMIF($B$3:$B$725,G11,$BA$3:$BA$730)</f>
        <v>22.166666666666668</v>
      </c>
      <c r="AU11" s="30">
        <f>SUMIF(Ingredients!$B$3:$B$230,H11,Ingredients!$E$3:$E$230)+SUMIF($B$3:$B$725,H11,$BA$3:$BA$730)</f>
        <v>0</v>
      </c>
      <c r="AV11" s="30">
        <f>SUMIF(Ingredients!$B$3:$B$230,I11,Ingredients!$E$3:$E$230)+SUMIF($B$3:$B$725,I11,$BA$3:$BA$730)</f>
        <v>0</v>
      </c>
      <c r="AW11" s="30">
        <f>SUMIF(Ingredients!$B$3:$B$230,J11,Ingredients!$E$3:$E$230)+SUMIF($B$3:$B$725,J11,$BA$3:$BA$730)</f>
        <v>0</v>
      </c>
      <c r="AX11" s="30">
        <f>SUMIF(Ingredients!$B$3:$B$230,K11,Ingredients!$E$3:$E$230)+SUMIF($B$3:$B$725,K11,$BA$3:$BA$730)</f>
        <v>0</v>
      </c>
      <c r="AY11" s="30">
        <f>SUMIF(Ingredients!$B$3:$B$230,L11,Ingredients!$E$3:$E$230)+SUMIF($B$3:$B$725,L11,$BA$3:$BA$730)</f>
        <v>0</v>
      </c>
      <c r="AZ11" s="30">
        <f>SUMIF(Ingredients!$B$3:$B$230,M11,Ingredients!$E$3:$E$230)+SUMIF($B$3:$B$725,M11,$BA$3:$BA$730)</f>
        <v>0</v>
      </c>
      <c r="BA11" s="29">
        <f t="shared" si="3"/>
        <v>26.083333333333336</v>
      </c>
      <c r="BB11" s="30">
        <f>SUMIF(Ingredients!$B$3:$B$230,F11,Ingredients!$F$3:$F$230)+SUMIF($B$3:$B$725,F11,$BJ$3:$BJ$725)</f>
        <v>0</v>
      </c>
      <c r="BC11" s="30">
        <f>SUMIF(Ingredients!$B$3:$B$230,G11,Ingredients!$F$3:$F$230)+SUMIF($B$3:$B$725,G11,$BJ$3:$BJ$725)</f>
        <v>1</v>
      </c>
      <c r="BD11" s="30">
        <f>SUMIF(Ingredients!$B$3:$B$230,H11,Ingredients!$F$3:$F$230)+SUMIF($B$3:$B$725,H11,$BJ$3:$BJ$725)</f>
        <v>0</v>
      </c>
      <c r="BE11" s="30">
        <f>SUMIF(Ingredients!$B$3:$B$230,I11,Ingredients!$F$3:$F$230)+SUMIF($B$3:$B$725,I11,$BJ$3:$BJ$725)</f>
        <v>0</v>
      </c>
      <c r="BF11" s="30">
        <f>SUMIF(Ingredients!$B$3:$B$230,J11,Ingredients!$F$3:$F$230)+SUMIF($B$3:$B$725,J11,$BJ$3:$BJ$725)</f>
        <v>0</v>
      </c>
      <c r="BG11" s="30">
        <f>SUMIF(Ingredients!$B$3:$B$230,K11,Ingredients!$F$3:$F$230)+SUMIF($B$3:$B$725,K11,$BJ$3:$BJ$725)</f>
        <v>0</v>
      </c>
      <c r="BH11" s="30">
        <f>SUMIF(Ingredients!$B$3:$B$230,L11,Ingredients!$F$3:$F$230)+SUMIF($B$3:$B$725,L11,$BJ$3:$BJ$725)</f>
        <v>0</v>
      </c>
      <c r="BI11" s="30">
        <f>SUMIF(Ingredients!$B$3:$B$230,M11,Ingredients!$F$3:$F$230)+SUMIF($B$3:$B$725,M11,$BJ$3:$BJ$725)</f>
        <v>0</v>
      </c>
      <c r="BJ11" s="35">
        <f t="shared" si="4"/>
        <v>1</v>
      </c>
      <c r="BK11" s="30">
        <f>SUMIF(Ingredients!$B$3:$B$230,F11,Ingredients!$G$3:$G$230)+SUMIF($B$3:$B$725,F11,$BS$3:$BS$725)</f>
        <v>1.5</v>
      </c>
      <c r="BL11" s="30">
        <f>SUMIF(Ingredients!$B$3:$B$230,G11,Ingredients!$G$3:$G$230)+SUMIF($B$3:$B$725,G11,$BS$3:$BS$725)</f>
        <v>0</v>
      </c>
      <c r="BM11" s="30">
        <f>SUMIF(Ingredients!$B$3:$B$230,H11,Ingredients!$G$3:$G$230)+SUMIF($B$3:$B$725,H11,$BS$3:$BS$725)</f>
        <v>0</v>
      </c>
      <c r="BN11" s="30">
        <f>SUMIF(Ingredients!$B$3:$B$230,I11,Ingredients!$G$3:$G$230)+SUMIF($B$3:$B$725,I11,$BS$3:$BS$725)</f>
        <v>0</v>
      </c>
      <c r="BO11" s="30">
        <f>SUMIF(Ingredients!$B$3:$B$230,J11,Ingredients!$G$3:$G$230)+SUMIF($B$3:$B$725,J11,$BS$3:$BS$725)</f>
        <v>0</v>
      </c>
      <c r="BP11" s="30">
        <f>SUMIF(Ingredients!$B$3:$B$230,K11,Ingredients!$G$3:$G$230)+SUMIF($B$3:$B$725,K11,$BS$3:$BS$725)</f>
        <v>0</v>
      </c>
      <c r="BQ11" s="30">
        <f>SUMIF(Ingredients!$B$3:$B$230,L11,Ingredients!$G$3:$G$230)+SUMIF($B$3:$B$725,L11,$BS$3:$BS$725)</f>
        <v>0</v>
      </c>
      <c r="BR11" s="30">
        <f>SUMIF(Ingredients!$B$3:$B$230,M11,Ingredients!$G$3:$G$230)+SUMIF($B$3:$B$725,M11,$BS$3:$BS$725)</f>
        <v>0</v>
      </c>
      <c r="BS11" s="36">
        <f t="shared" si="5"/>
        <v>1.5</v>
      </c>
      <c r="BT11" s="30">
        <f>SUMIF(Ingredients!$B$3:$B$230,F11,Ingredients!$H$3:$H$230)+SUMIF($B$3:$B$725,F11,$CB$3:$CB$725)</f>
        <v>1.5</v>
      </c>
      <c r="BU11" s="30">
        <f>SUMIF(Ingredients!$B$3:$B$230,G11,Ingredients!$H$3:$H$230)+SUMIF($B$3:$B$725,G11,$CB$3:$CB$725)</f>
        <v>0</v>
      </c>
      <c r="BV11" s="30">
        <f>SUMIF(Ingredients!$B$3:$B$230,H11,Ingredients!$H$3:$H$230)+SUMIF($B$3:$B$725,H11,$CB$3:$CB$725)</f>
        <v>0</v>
      </c>
      <c r="BW11" s="30">
        <f>SUMIF(Ingredients!$B$3:$B$230,I11,Ingredients!$H$3:$H$230)+SUMIF($B$3:$B$725,I11,$CB$3:$CB$725)</f>
        <v>0</v>
      </c>
      <c r="BX11" s="30">
        <f>SUMIF(Ingredients!$B$3:$B$230,J11,Ingredients!$H$3:$H$230)+SUMIF($B$3:$B$725,J11,$CB$3:$CB$725)</f>
        <v>0</v>
      </c>
      <c r="BY11" s="30">
        <f>SUMIF(Ingredients!$B$3:$B$230,K11,Ingredients!$H$3:$H$230)+SUMIF($B$3:$B$725,K11,$CB$3:$CB$725)</f>
        <v>0</v>
      </c>
      <c r="BZ11" s="30">
        <f>SUMIF(Ingredients!$B$3:$B$230,L11,Ingredients!$H$3:$H$230)+SUMIF($B$3:$B$725,L11,$CB$3:$CB$725)</f>
        <v>0</v>
      </c>
      <c r="CA11" s="30">
        <f>SUMIF(Ingredients!$B$3:$B$230,M11,Ingredients!$H$3:$H$230)+SUMIF($B$3:$B$725,M11,$CB$3:$CB$725)</f>
        <v>0</v>
      </c>
      <c r="CB11" s="42">
        <f t="shared" si="6"/>
        <v>1.5</v>
      </c>
      <c r="CC11" s="30">
        <f>SUMIF(Ingredients!$B$3:$B$230,F11,Ingredients!$I$3:$I$230)+SUMIF($B$3:$B$725,F11,$CK$3:$CK$725)</f>
        <v>0</v>
      </c>
      <c r="CD11" s="30">
        <f>SUMIF(Ingredients!$B$3:$B$230,G11,Ingredients!$I$3:$I$230)+SUMIF($B$3:$B$725,G11,$CK$3:$CK$725)</f>
        <v>0</v>
      </c>
      <c r="CE11" s="30">
        <f>SUMIF(Ingredients!$B$3:$B$230,H11,Ingredients!$I$3:$I$230)+SUMIF($B$3:$B$725,H11,$CK$3:$CK$725)</f>
        <v>0</v>
      </c>
      <c r="CF11" s="30">
        <f>SUMIF(Ingredients!$B$3:$B$230,I11,Ingredients!$I$3:$I$230)+SUMIF($B$3:$B$725,I11,$CK$3:$CK$725)</f>
        <v>0</v>
      </c>
      <c r="CG11" s="30">
        <f>SUMIF(Ingredients!$B$3:$B$230,J11,Ingredients!$I$3:$I$230)+SUMIF($B$3:$B$725,J11,$CK$3:$CK$725)</f>
        <v>0</v>
      </c>
      <c r="CH11" s="30">
        <f>SUMIF(Ingredients!$B$3:$B$230,K11,Ingredients!$I$3:$I$230)+SUMIF($B$3:$B$725,K11,$CK$3:$CK$725)</f>
        <v>0</v>
      </c>
      <c r="CI11" s="30">
        <f>SUMIF(Ingredients!$B$3:$B$230,L11,Ingredients!$I$3:$I$230)+SUMIF($B$3:$B$725,L11,$CK$3:$CK$725)</f>
        <v>0</v>
      </c>
      <c r="CJ11" s="30">
        <f>SUMIF(Ingredients!$B$3:$B$230,M11,Ingredients!$I$3:$I$230)+SUMIF($B$3:$B$725,M11,$CK$3:$CK$725)</f>
        <v>0</v>
      </c>
      <c r="CK11" s="38">
        <f t="shared" si="7"/>
        <v>0</v>
      </c>
      <c r="CL11" s="30">
        <f>SUMIF(Ingredients!$B$3:$B$230,F11,Ingredients!$J$3:$J$230)+SUMIF($B$3:$B$725,F11,$CT$3:$CT$725)</f>
        <v>0</v>
      </c>
      <c r="CM11" s="30">
        <f>SUMIF(Ingredients!$B$3:$B$230,G11,Ingredients!$J$3:$J$230)+SUMIF($B$3:$B$725,G11,$CT$3:$CT$725)</f>
        <v>1</v>
      </c>
      <c r="CN11" s="30">
        <f>SUMIF(Ingredients!$B$3:$B$230,H11,Ingredients!$J$3:$J$230)+SUMIF($B$3:$B$725,H11,$CT$3:$CT$725)</f>
        <v>0</v>
      </c>
      <c r="CO11" s="30">
        <f>SUMIF(Ingredients!$B$3:$B$230,I11,Ingredients!$J$3:$J$230)+SUMIF($B$3:$B$725,I11,$CT$3:$CT$725)</f>
        <v>0</v>
      </c>
      <c r="CP11" s="30">
        <f>SUMIF(Ingredients!$B$3:$B$230,J11,Ingredients!$J$3:$J$230)+SUMIF($B$3:$B$725,J11,$CT$3:$CT$725)</f>
        <v>0</v>
      </c>
      <c r="CQ11" s="30">
        <f>SUMIF(Ingredients!$B$3:$B$230,K11,Ingredients!$J$3:$J$230)+SUMIF($B$3:$B$725,K11,$CT$3:$CT$725)</f>
        <v>0</v>
      </c>
      <c r="CR11" s="30">
        <f>SUMIF(Ingredients!$B$3:$B$230,L11,Ingredients!$J$3:$J$230)+SUMIF($B$3:$B$725,L11,$CT$3:$CT$725)</f>
        <v>0</v>
      </c>
      <c r="CS11" s="30">
        <f>SUMIF(Ingredients!$B$3:$B$230,M11,Ingredients!$J$3:$J$230)+SUMIF($B$3:$B$725,M11,$CT$3:$CT$725)</f>
        <v>0</v>
      </c>
      <c r="CT11" s="43">
        <f t="shared" si="8"/>
        <v>1</v>
      </c>
      <c r="CU11" s="34">
        <v>3</v>
      </c>
      <c r="CV11" s="30">
        <v>0</v>
      </c>
      <c r="CW11" s="30">
        <v>12</v>
      </c>
      <c r="CX11" s="35">
        <v>1</v>
      </c>
      <c r="CY11" s="36">
        <v>0</v>
      </c>
      <c r="CZ11" s="37">
        <v>1</v>
      </c>
      <c r="DA11" s="38">
        <v>0</v>
      </c>
      <c r="DB11" s="39">
        <v>1</v>
      </c>
      <c r="DC11" t="s">
        <v>202</v>
      </c>
      <c r="DD11" t="str">
        <f t="shared" ca="1" si="9"/>
        <v/>
      </c>
      <c r="DE11" t="str">
        <f t="shared" si="10"/>
        <v>No</v>
      </c>
      <c r="DF11" t="s">
        <v>1128</v>
      </c>
      <c r="DG11" t="s">
        <v>200</v>
      </c>
      <c r="DH11" t="str">
        <f t="shared" si="11"/>
        <v/>
      </c>
    </row>
    <row r="12" spans="2:118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1191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SUMIF(Ingredients!$B$3:$B$230,'PH complex foods'!F12,Ingredients!$A$3:$A$119)+SUMIF($B$3:$B$725,F12,$V$3:$V$724)</f>
        <v>1</v>
      </c>
      <c r="O12" s="11">
        <f ca="1">SUMIF(Ingredients!$B$3:$B$230,'PH complex foods'!G12,Ingredients!$A$3:$A$119)+SUMIF($B$3:$B$725,G12,$V$3:$V$724)</f>
        <v>1</v>
      </c>
      <c r="P12" s="11">
        <f ca="1">SUMIF(Ingredients!$B$3:$B$230,'PH complex foods'!H12,Ingredients!$A$3:$A$119)+SUMIF($B$3:$B$725,H12,$V$3:$V$724)</f>
        <v>1</v>
      </c>
      <c r="Q12" s="11">
        <f ca="1">SUMIF(Ingredients!$B$3:$B$230,'PH complex foods'!I12,Ingredients!$A$3:$A$119)+SUMIF($B$3:$B$725,I12,$V$3:$V$724)</f>
        <v>1</v>
      </c>
      <c r="R12" s="11">
        <f ca="1">SUMIF(Ingredients!$B$3:$B$230,'PH complex foods'!J12,Ingredients!$A$3:$A$119)+SUMIF($B$3:$B$725,J12,$V$3:$V$724)</f>
        <v>1</v>
      </c>
      <c r="S12" s="11">
        <f ca="1">SUMIF(Ingredients!$B$3:$B$230,'PH complex foods'!K12,Ingredients!$A$3:$A$119)+SUMIF($B$3:$B$725,K12,$V$3:$V$724)</f>
        <v>1</v>
      </c>
      <c r="T12" s="11">
        <f ca="1">SUMIF(Ingredients!$B$3:$B$230,'PH complex foods'!L12,Ingredients!$A$3:$A$119)+SUMIF($B$3:$B$725,L12,$V$3:$V$724)</f>
        <v>0</v>
      </c>
      <c r="U12" s="11">
        <f ca="1">SUMIF(Ingredients!$B$3:$B$230,'PH complex foods'!M12,Ingredients!$A$3:$A$119)+SUMIF($B$3:$B$725,M12,$V$3:$V$724)</f>
        <v>0</v>
      </c>
      <c r="V12" s="10">
        <f t="shared" ca="1" si="0"/>
        <v>1</v>
      </c>
      <c r="W12" s="10">
        <v>1</v>
      </c>
      <c r="X12" s="11">
        <v>0</v>
      </c>
      <c r="Y12" s="11">
        <f>COUNTIF(F12:M737,B12)</f>
        <v>0</v>
      </c>
      <c r="Z12" s="44" t="s">
        <v>199</v>
      </c>
      <c r="AA12" s="34">
        <f>SUMIF(Ingredients!$B$3:$B$230,F12,Ingredients!$C$3:$C$230)+SUMIF($B$3:$B$725,F12,$AI$3:$AI$725)</f>
        <v>5</v>
      </c>
      <c r="AB12" s="30">
        <f>SUMIF(Ingredients!$B$3:$B$230,G12,Ingredients!$C$3:$C$230)+SUMIF($B$3:$B$725,G12,$AI$3:$AI$725)</f>
        <v>5</v>
      </c>
      <c r="AC12" s="30">
        <f>SUMIF(Ingredients!$B$3:$B$230,H12,Ingredients!$C$3:$C$230)+SUMIF($B$3:$B$725,H12,$AI$3:$AI$725)</f>
        <v>5</v>
      </c>
      <c r="AD12" s="30">
        <f>SUMIF(Ingredients!$B$3:$B$230,I12,Ingredients!$C$3:$C$230)+SUMIF($B$3:$B$725,I12,$AI$3:$AI$725)</f>
        <v>0</v>
      </c>
      <c r="AE12" s="30">
        <f>SUMIF(Ingredients!$B$3:$B$230,J12,Ingredients!$C$3:$C$230)+SUMIF($B$3:$B$725,J12,$AI$3:$AI$725)</f>
        <v>0</v>
      </c>
      <c r="AF12" s="30">
        <f>SUMIF(Ingredients!$B$3:$B$230,K12,Ingredients!$C$3:$C$230)+SUMIF($B$3:$B$725,K12,$AI$3:$AI$725)</f>
        <v>0</v>
      </c>
      <c r="AG12" s="30">
        <f>SUMIF(Ingredients!$B$3:$B$230,L12,Ingredients!$C$3:$C$230)+SUMIF($B$3:$B$725,L12,$AI$3:$AI$725)</f>
        <v>0</v>
      </c>
      <c r="AH12" s="30">
        <f>SUMIF(Ingredients!$B$3:$B$230,M12,Ingredients!$C$3:$C$230)+SUMIF($B$3:$B$725,M12,$AI$3:$AI$725)</f>
        <v>0</v>
      </c>
      <c r="AI12" s="29">
        <f t="shared" si="1"/>
        <v>15</v>
      </c>
      <c r="AJ12" s="30">
        <f>SUMIF(Ingredients!$B$3:$B$230,F12,Ingredients!$D$3:$D$230)+SUMIF($B$3:$B$725,F12,$AR$3:$AR$725)</f>
        <v>5</v>
      </c>
      <c r="AK12" s="30">
        <f>SUMIF(Ingredients!$B$3:$B$230,G12,Ingredients!$D$3:$D$230)+SUMIF($B$3:$B$725,G12,$AR$3:$AR$725)</f>
        <v>0</v>
      </c>
      <c r="AL12" s="30">
        <f>SUMIF(Ingredients!$B$3:$B$230,H12,Ingredients!$D$3:$D$230)+SUMIF($B$3:$B$725,H12,$AR$3:$AR$725)</f>
        <v>0</v>
      </c>
      <c r="AM12" s="30">
        <f>SUMIF(Ingredients!$B$3:$B$230,I12,Ingredients!$D$3:$D$230)+SUMIF($B$3:$B$725,I12,$AR$3:$AR$725)</f>
        <v>0</v>
      </c>
      <c r="AN12" s="30">
        <f>SUMIF(Ingredients!$B$3:$B$230,J12,Ingredients!$D$3:$D$230)+SUMIF($B$3:$B$725,J12,$AR$3:$AR$725)</f>
        <v>0</v>
      </c>
      <c r="AO12" s="30">
        <f>SUMIF(Ingredients!$B$3:$B$230,K12,Ingredients!$D$3:$D$230)+SUMIF($B$3:$B$725,K12,$AR$3:$AR$725)</f>
        <v>0</v>
      </c>
      <c r="AP12" s="30">
        <f>SUMIF(Ingredients!$B$3:$B$230,L12,Ingredients!$D$3:$D$230)+SUMIF($B$3:$B$725,L12,$AR$3:$AR$725)</f>
        <v>0</v>
      </c>
      <c r="AQ12" s="30">
        <f>SUMIF(Ingredients!$B$3:$B$230,M12,Ingredients!$D$3:$D$230)+SUMIF($B$3:$B$725,M12,$AR$3:$AR$725)</f>
        <v>0</v>
      </c>
      <c r="AR12" s="29">
        <f t="shared" si="2"/>
        <v>5</v>
      </c>
      <c r="AS12" s="30">
        <f>SUMIF(Ingredients!$B$3:$B$230,F12,Ingredients!$E$3:$E$230)+SUMIF($B$3:$B$725,F12,$BA$3:$BA$730)</f>
        <v>23</v>
      </c>
      <c r="AT12" s="30">
        <f>SUMIF(Ingredients!$B$3:$B$230,G12,Ingredients!$E$3:$E$230)+SUMIF($B$3:$B$725,G12,$BA$3:$BA$730)</f>
        <v>29.5</v>
      </c>
      <c r="AU12" s="30">
        <f>SUMIF(Ingredients!$B$3:$B$230,H12,Ingredients!$E$3:$E$230)+SUMIF($B$3:$B$725,H12,$BA$3:$BA$730)</f>
        <v>7</v>
      </c>
      <c r="AV12" s="30">
        <f>SUMIF(Ingredients!$B$3:$B$230,I12,Ingredients!$E$3:$E$230)+SUMIF($B$3:$B$725,I12,$BA$3:$BA$730)</f>
        <v>30</v>
      </c>
      <c r="AW12" s="30">
        <f>SUMIF(Ingredients!$B$3:$B$230,J12,Ingredients!$E$3:$E$230)+SUMIF($B$3:$B$725,J12,$BA$3:$BA$730)</f>
        <v>0</v>
      </c>
      <c r="AX12" s="30">
        <f>SUMIF(Ingredients!$B$3:$B$230,K12,Ingredients!$E$3:$E$230)+SUMIF($B$3:$B$725,K12,$BA$3:$BA$730)</f>
        <v>21</v>
      </c>
      <c r="AY12" s="30">
        <f>SUMIF(Ingredients!$B$3:$B$230,L12,Ingredients!$E$3:$E$230)+SUMIF($B$3:$B$725,L12,$BA$3:$BA$730)</f>
        <v>0</v>
      </c>
      <c r="AZ12" s="30">
        <f>SUMIF(Ingredients!$B$3:$B$230,M12,Ingredients!$E$3:$E$230)+SUMIF($B$3:$B$725,M12,$BA$3:$BA$730)</f>
        <v>0</v>
      </c>
      <c r="BA12" s="29">
        <f t="shared" si="3"/>
        <v>18.416666666666668</v>
      </c>
      <c r="BB12" s="30">
        <f>SUMIF(Ingredients!$B$3:$B$230,F12,Ingredients!$F$3:$F$230)+SUMIF($B$3:$B$725,F12,$BJ$3:$BJ$725)</f>
        <v>0</v>
      </c>
      <c r="BC12" s="30">
        <f>SUMIF(Ingredients!$B$3:$B$230,G12,Ingredients!$F$3:$F$230)+SUMIF($B$3:$B$725,G12,$BJ$3:$BJ$725)</f>
        <v>1</v>
      </c>
      <c r="BD12" s="30">
        <f>SUMIF(Ingredients!$B$3:$B$230,H12,Ingredients!$F$3:$F$230)+SUMIF($B$3:$B$725,H12,$BJ$3:$BJ$725)</f>
        <v>0</v>
      </c>
      <c r="BE12" s="30">
        <f>SUMIF(Ingredients!$B$3:$B$230,I12,Ingredients!$F$3:$F$230)+SUMIF($B$3:$B$725,I12,$BJ$3:$BJ$725)</f>
        <v>0</v>
      </c>
      <c r="BF12" s="30">
        <f>SUMIF(Ingredients!$B$3:$B$230,J12,Ingredients!$F$3:$F$230)+SUMIF($B$3:$B$725,J12,$BJ$3:$BJ$725)</f>
        <v>0</v>
      </c>
      <c r="BG12" s="30">
        <f>SUMIF(Ingredients!$B$3:$B$230,K12,Ingredients!$F$3:$F$230)+SUMIF($B$3:$B$725,K12,$BJ$3:$BJ$725)</f>
        <v>0</v>
      </c>
      <c r="BH12" s="30">
        <f>SUMIF(Ingredients!$B$3:$B$230,L12,Ingredients!$F$3:$F$230)+SUMIF($B$3:$B$725,L12,$BJ$3:$BJ$725)</f>
        <v>0</v>
      </c>
      <c r="BI12" s="30">
        <f>SUMIF(Ingredients!$B$3:$B$230,M12,Ingredients!$F$3:$F$230)+SUMIF($B$3:$B$725,M12,$BJ$3:$BJ$725)</f>
        <v>0</v>
      </c>
      <c r="BJ12" s="35">
        <f t="shared" si="4"/>
        <v>1</v>
      </c>
      <c r="BK12" s="30">
        <f>SUMIF(Ingredients!$B$3:$B$230,F12,Ingredients!$G$3:$G$230)+SUMIF($B$3:$B$725,F12,$BS$3:$BS$725)</f>
        <v>0</v>
      </c>
      <c r="BL12" s="30">
        <f>SUMIF(Ingredients!$B$3:$B$230,G12,Ingredients!$G$3:$G$230)+SUMIF($B$3:$B$725,G12,$BS$3:$BS$725)</f>
        <v>0</v>
      </c>
      <c r="BM12" s="30">
        <f>SUMIF(Ingredients!$B$3:$B$230,H12,Ingredients!$G$3:$G$230)+SUMIF($B$3:$B$725,H12,$BS$3:$BS$725)</f>
        <v>0</v>
      </c>
      <c r="BN12" s="30">
        <f>SUMIF(Ingredients!$B$3:$B$230,I12,Ingredients!$G$3:$G$230)+SUMIF($B$3:$B$725,I12,$BS$3:$BS$725)</f>
        <v>0</v>
      </c>
      <c r="BO12" s="30">
        <f>SUMIF(Ingredients!$B$3:$B$230,J12,Ingredients!$G$3:$G$230)+SUMIF($B$3:$B$725,J12,$BS$3:$BS$725)</f>
        <v>0</v>
      </c>
      <c r="BP12" s="30">
        <f>SUMIF(Ingredients!$B$3:$B$230,K12,Ingredients!$G$3:$G$230)+SUMIF($B$3:$B$725,K12,$BS$3:$BS$725)</f>
        <v>0</v>
      </c>
      <c r="BQ12" s="30">
        <f>SUMIF(Ingredients!$B$3:$B$230,L12,Ingredients!$G$3:$G$230)+SUMIF($B$3:$B$725,L12,$BS$3:$BS$725)</f>
        <v>0</v>
      </c>
      <c r="BR12" s="30">
        <f>SUMIF(Ingredients!$B$3:$B$230,M12,Ingredients!$G$3:$G$230)+SUMIF($B$3:$B$725,M12,$BS$3:$BS$725)</f>
        <v>0</v>
      </c>
      <c r="BS12" s="36">
        <f t="shared" si="5"/>
        <v>0</v>
      </c>
      <c r="BT12" s="30">
        <f>SUMIF(Ingredients!$B$3:$B$230,F12,Ingredients!$H$3:$H$230)+SUMIF($B$3:$B$725,F12,$CB$3:$CB$725)</f>
        <v>0</v>
      </c>
      <c r="BU12" s="30">
        <f>SUMIF(Ingredients!$B$3:$B$230,G12,Ingredients!$H$3:$H$230)+SUMIF($B$3:$B$725,G12,$CB$3:$CB$725)</f>
        <v>0</v>
      </c>
      <c r="BV12" s="30">
        <f>SUMIF(Ingredients!$B$3:$B$230,H12,Ingredients!$H$3:$H$230)+SUMIF($B$3:$B$725,H12,$CB$3:$CB$725)</f>
        <v>0</v>
      </c>
      <c r="BW12" s="30">
        <f>SUMIF(Ingredients!$B$3:$B$230,I12,Ingredients!$H$3:$H$230)+SUMIF($B$3:$B$725,I12,$CB$3:$CB$725)</f>
        <v>0</v>
      </c>
      <c r="BX12" s="30">
        <f>SUMIF(Ingredients!$B$3:$B$230,J12,Ingredients!$H$3:$H$230)+SUMIF($B$3:$B$725,J12,$CB$3:$CB$725)</f>
        <v>0</v>
      </c>
      <c r="BY12" s="30">
        <f>SUMIF(Ingredients!$B$3:$B$230,K12,Ingredients!$H$3:$H$230)+SUMIF($B$3:$B$725,K12,$CB$3:$CB$725)</f>
        <v>0</v>
      </c>
      <c r="BZ12" s="30">
        <f>SUMIF(Ingredients!$B$3:$B$230,L12,Ingredients!$H$3:$H$230)+SUMIF($B$3:$B$725,L12,$CB$3:$CB$725)</f>
        <v>0</v>
      </c>
      <c r="CA12" s="30">
        <f>SUMIF(Ingredients!$B$3:$B$230,M12,Ingredients!$H$3:$H$230)+SUMIF($B$3:$B$725,M12,$CB$3:$CB$725)</f>
        <v>0</v>
      </c>
      <c r="CB12" s="42">
        <f t="shared" si="6"/>
        <v>0</v>
      </c>
      <c r="CC12" s="30">
        <f>SUMIF(Ingredients!$B$3:$B$230,F12,Ingredients!$I$3:$I$230)+SUMIF($B$3:$B$725,F12,$CK$3:$CK$725)</f>
        <v>0</v>
      </c>
      <c r="CD12" s="30">
        <f>SUMIF(Ingredients!$B$3:$B$230,G12,Ingredients!$I$3:$I$230)+SUMIF($B$3:$B$725,G12,$CK$3:$CK$725)</f>
        <v>0</v>
      </c>
      <c r="CE12" s="30">
        <f>SUMIF(Ingredients!$B$3:$B$230,H12,Ingredients!$I$3:$I$230)+SUMIF($B$3:$B$725,H12,$CK$3:$CK$725)</f>
        <v>0</v>
      </c>
      <c r="CF12" s="30">
        <f>SUMIF(Ingredients!$B$3:$B$230,I12,Ingredients!$I$3:$I$230)+SUMIF($B$3:$B$725,I12,$CK$3:$CK$725)</f>
        <v>0</v>
      </c>
      <c r="CG12" s="30">
        <f>SUMIF(Ingredients!$B$3:$B$230,J12,Ingredients!$I$3:$I$230)+SUMIF($B$3:$B$725,J12,$CK$3:$CK$725)</f>
        <v>0</v>
      </c>
      <c r="CH12" s="30">
        <f>SUMIF(Ingredients!$B$3:$B$230,K12,Ingredients!$I$3:$I$230)+SUMIF($B$3:$B$725,K12,$CK$3:$CK$725)</f>
        <v>0</v>
      </c>
      <c r="CI12" s="30">
        <f>SUMIF(Ingredients!$B$3:$B$230,L12,Ingredients!$I$3:$I$230)+SUMIF($B$3:$B$725,L12,$CK$3:$CK$725)</f>
        <v>0</v>
      </c>
      <c r="CJ12" s="30">
        <f>SUMIF(Ingredients!$B$3:$B$230,M12,Ingredients!$I$3:$I$230)+SUMIF($B$3:$B$725,M12,$CK$3:$CK$725)</f>
        <v>0</v>
      </c>
      <c r="CK12" s="38">
        <f t="shared" si="7"/>
        <v>0</v>
      </c>
      <c r="CL12" s="30">
        <f>SUMIF(Ingredients!$B$3:$B$230,F12,Ingredients!$J$3:$J$230)+SUMIF($B$3:$B$725,F12,$CT$3:$CT$725)</f>
        <v>2</v>
      </c>
      <c r="CM12" s="30">
        <f>SUMIF(Ingredients!$B$3:$B$230,G12,Ingredients!$J$3:$J$230)+SUMIF($B$3:$B$725,G12,$CT$3:$CT$725)</f>
        <v>0</v>
      </c>
      <c r="CN12" s="30">
        <f>SUMIF(Ingredients!$B$3:$B$230,H12,Ingredients!$J$3:$J$230)+SUMIF($B$3:$B$725,H12,$CT$3:$CT$725)</f>
        <v>1</v>
      </c>
      <c r="CO12" s="30">
        <f>SUMIF(Ingredients!$B$3:$B$230,I12,Ingredients!$J$3:$J$230)+SUMIF($B$3:$B$725,I12,$CT$3:$CT$725)</f>
        <v>0</v>
      </c>
      <c r="CP12" s="30">
        <f>SUMIF(Ingredients!$B$3:$B$230,J12,Ingredients!$J$3:$J$230)+SUMIF($B$3:$B$725,J12,$CT$3:$CT$725)</f>
        <v>0</v>
      </c>
      <c r="CQ12" s="30">
        <f>SUMIF(Ingredients!$B$3:$B$230,K12,Ingredients!$J$3:$J$230)+SUMIF($B$3:$B$725,K12,$CT$3:$CT$725)</f>
        <v>0.2</v>
      </c>
      <c r="CR12" s="30">
        <f>SUMIF(Ingredients!$B$3:$B$230,L12,Ingredients!$J$3:$J$230)+SUMIF($B$3:$B$725,L12,$CT$3:$CT$725)</f>
        <v>0</v>
      </c>
      <c r="CS12" s="30">
        <f>SUMIF(Ingredients!$B$3:$B$230,M12,Ingredients!$J$3:$J$230)+SUMIF($B$3:$B$725,M12,$CT$3:$CT$725)</f>
        <v>0</v>
      </c>
      <c r="CT12" s="43">
        <f t="shared" si="8"/>
        <v>3.2</v>
      </c>
      <c r="CU12" s="34">
        <v>3</v>
      </c>
      <c r="CV12" s="30">
        <v>0</v>
      </c>
      <c r="CW12" s="30">
        <v>12</v>
      </c>
      <c r="CX12" s="35">
        <v>1</v>
      </c>
      <c r="CY12" s="36">
        <v>0</v>
      </c>
      <c r="CZ12" s="37">
        <v>0</v>
      </c>
      <c r="DA12" s="38">
        <v>0</v>
      </c>
      <c r="DB12" s="39">
        <v>1</v>
      </c>
      <c r="DC12" t="s">
        <v>202</v>
      </c>
      <c r="DD12" t="str">
        <f t="shared" ca="1" si="9"/>
        <v/>
      </c>
      <c r="DE12" t="str">
        <f t="shared" si="10"/>
        <v>No</v>
      </c>
      <c r="DF12" t="s">
        <v>1128</v>
      </c>
      <c r="DG12" t="s">
        <v>200</v>
      </c>
      <c r="DH12" t="str">
        <f t="shared" si="11"/>
        <v/>
      </c>
    </row>
    <row r="13" spans="2:118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1187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SUMIF(Ingredients!$B$3:$B$230,'PH complex foods'!F13,Ingredients!$A$3:$A$119)+SUMIF($B$3:$B$725,F13,$V$3:$V$724)</f>
        <v>0</v>
      </c>
      <c r="O13" s="11">
        <f ca="1">SUMIF(Ingredients!$B$3:$B$230,'PH complex foods'!G13,Ingredients!$A$3:$A$119)+SUMIF($B$3:$B$725,G13,$V$3:$V$724)</f>
        <v>0</v>
      </c>
      <c r="P13" s="11">
        <f ca="1">SUMIF(Ingredients!$B$3:$B$230,'PH complex foods'!H13,Ingredients!$A$3:$A$119)+SUMIF($B$3:$B$725,H13,$V$3:$V$724)</f>
        <v>0</v>
      </c>
      <c r="Q13" s="11">
        <f ca="1">SUMIF(Ingredients!$B$3:$B$230,'PH complex foods'!I13,Ingredients!$A$3:$A$119)+SUMIF($B$3:$B$725,I13,$V$3:$V$724)</f>
        <v>0</v>
      </c>
      <c r="R13" s="11">
        <f ca="1">SUMIF(Ingredients!$B$3:$B$230,'PH complex foods'!J13,Ingredients!$A$3:$A$119)+SUMIF($B$3:$B$725,J13,$V$3:$V$724)</f>
        <v>0</v>
      </c>
      <c r="S13" s="11">
        <f ca="1">SUMIF(Ingredients!$B$3:$B$230,'PH complex foods'!K13,Ingredients!$A$3:$A$119)+SUMIF($B$3:$B$725,K13,$V$3:$V$724)</f>
        <v>0</v>
      </c>
      <c r="T13" s="11">
        <f ca="1">SUMIF(Ingredients!$B$3:$B$230,'PH complex foods'!L13,Ingredients!$A$3:$A$119)+SUMIF($B$3:$B$725,L13,$V$3:$V$724)</f>
        <v>0</v>
      </c>
      <c r="U13" s="11">
        <f ca="1">SUMIF(Ingredients!$B$3:$B$230,'PH complex foods'!M13,Ingredients!$A$3:$A$119)+SUMIF($B$3:$B$725,M13,$V$3:$V$724)</f>
        <v>0</v>
      </c>
      <c r="V13" s="10">
        <f t="shared" ca="1" si="0"/>
        <v>0</v>
      </c>
      <c r="W13" s="10">
        <v>0</v>
      </c>
      <c r="X13" s="11">
        <v>0</v>
      </c>
      <c r="Y13" s="11">
        <f>COUNTIF(F13:M738,B13)</f>
        <v>0</v>
      </c>
      <c r="Z13" s="44" t="str">
        <f t="shared" ca="1" si="12"/>
        <v>No</v>
      </c>
      <c r="AA13" s="34">
        <f>SUMIF(Ingredients!$B$3:$B$230,F13,Ingredients!$C$3:$C$230)+SUMIF($B$3:$B$725,F13,$AI$3:$AI$725)</f>
        <v>0</v>
      </c>
      <c r="AB13" s="30">
        <f>SUMIF(Ingredients!$B$3:$B$230,G13,Ingredients!$C$3:$C$230)+SUMIF($B$3:$B$725,G13,$AI$3:$AI$725)</f>
        <v>0</v>
      </c>
      <c r="AC13" s="30">
        <f>SUMIF(Ingredients!$B$3:$B$230,H13,Ingredients!$C$3:$C$230)+SUMIF($B$3:$B$725,H13,$AI$3:$AI$725)</f>
        <v>0</v>
      </c>
      <c r="AD13" s="30">
        <f>SUMIF(Ingredients!$B$3:$B$230,I13,Ingredients!$C$3:$C$230)+SUMIF($B$3:$B$725,I13,$AI$3:$AI$725)</f>
        <v>0</v>
      </c>
      <c r="AE13" s="30">
        <f>SUMIF(Ingredients!$B$3:$B$230,J13,Ingredients!$C$3:$C$230)+SUMIF($B$3:$B$725,J13,$AI$3:$AI$725)</f>
        <v>0</v>
      </c>
      <c r="AF13" s="30">
        <f>SUMIF(Ingredients!$B$3:$B$230,K13,Ingredients!$C$3:$C$230)+SUMIF($B$3:$B$725,K13,$AI$3:$AI$725)</f>
        <v>0</v>
      </c>
      <c r="AG13" s="30">
        <f>SUMIF(Ingredients!$B$3:$B$230,L13,Ingredients!$C$3:$C$230)+SUMIF($B$3:$B$725,L13,$AI$3:$AI$725)</f>
        <v>0</v>
      </c>
      <c r="AH13" s="30">
        <f>SUMIF(Ingredients!$B$3:$B$230,M13,Ingredients!$C$3:$C$230)+SUMIF($B$3:$B$725,M13,$AI$3:$AI$725)</f>
        <v>0</v>
      </c>
      <c r="AI13" s="29">
        <f t="shared" si="1"/>
        <v>0</v>
      </c>
      <c r="AJ13" s="30">
        <f>SUMIF(Ingredients!$B$3:$B$230,F13,Ingredients!$D$3:$D$230)+SUMIF($B$3:$B$725,F13,$AR$3:$AR$725)</f>
        <v>0</v>
      </c>
      <c r="AK13" s="30">
        <f>SUMIF(Ingredients!$B$3:$B$230,G13,Ingredients!$D$3:$D$230)+SUMIF($B$3:$B$725,G13,$AR$3:$AR$725)</f>
        <v>0</v>
      </c>
      <c r="AL13" s="30">
        <f>SUMIF(Ingredients!$B$3:$B$230,H13,Ingredients!$D$3:$D$230)+SUMIF($B$3:$B$725,H13,$AR$3:$AR$725)</f>
        <v>0</v>
      </c>
      <c r="AM13" s="30">
        <f>SUMIF(Ingredients!$B$3:$B$230,I13,Ingredients!$D$3:$D$230)+SUMIF($B$3:$B$725,I13,$AR$3:$AR$725)</f>
        <v>0</v>
      </c>
      <c r="AN13" s="30">
        <f>SUMIF(Ingredients!$B$3:$B$230,J13,Ingredients!$D$3:$D$230)+SUMIF($B$3:$B$725,J13,$AR$3:$AR$725)</f>
        <v>0</v>
      </c>
      <c r="AO13" s="30">
        <f>SUMIF(Ingredients!$B$3:$B$230,K13,Ingredients!$D$3:$D$230)+SUMIF($B$3:$B$725,K13,$AR$3:$AR$725)</f>
        <v>0</v>
      </c>
      <c r="AP13" s="30">
        <f>SUMIF(Ingredients!$B$3:$B$230,L13,Ingredients!$D$3:$D$230)+SUMIF($B$3:$B$725,L13,$AR$3:$AR$725)</f>
        <v>0</v>
      </c>
      <c r="AQ13" s="30">
        <f>SUMIF(Ingredients!$B$3:$B$230,M13,Ingredients!$D$3:$D$230)+SUMIF($B$3:$B$725,M13,$AR$3:$AR$725)</f>
        <v>0</v>
      </c>
      <c r="AR13" s="29">
        <f t="shared" si="2"/>
        <v>0</v>
      </c>
      <c r="AS13" s="30">
        <f>SUMIF(Ingredients!$B$3:$B$230,F13,Ingredients!$E$3:$E$230)+SUMIF($B$3:$B$725,F13,$BA$3:$BA$730)</f>
        <v>0</v>
      </c>
      <c r="AT13" s="30">
        <f>SUMIF(Ingredients!$B$3:$B$230,G13,Ingredients!$E$3:$E$230)+SUMIF($B$3:$B$725,G13,$BA$3:$BA$730)</f>
        <v>0</v>
      </c>
      <c r="AU13" s="30">
        <f>SUMIF(Ingredients!$B$3:$B$230,H13,Ingredients!$E$3:$E$230)+SUMIF($B$3:$B$725,H13,$BA$3:$BA$730)</f>
        <v>0</v>
      </c>
      <c r="AV13" s="30">
        <f>SUMIF(Ingredients!$B$3:$B$230,I13,Ingredients!$E$3:$E$230)+SUMIF($B$3:$B$725,I13,$BA$3:$BA$730)</f>
        <v>0</v>
      </c>
      <c r="AW13" s="30">
        <f>SUMIF(Ingredients!$B$3:$B$230,J13,Ingredients!$E$3:$E$230)+SUMIF($B$3:$B$725,J13,$BA$3:$BA$730)</f>
        <v>0</v>
      </c>
      <c r="AX13" s="30">
        <f>SUMIF(Ingredients!$B$3:$B$230,K13,Ingredients!$E$3:$E$230)+SUMIF($B$3:$B$725,K13,$BA$3:$BA$730)</f>
        <v>0</v>
      </c>
      <c r="AY13" s="30">
        <f>SUMIF(Ingredients!$B$3:$B$230,L13,Ingredients!$E$3:$E$230)+SUMIF($B$3:$B$725,L13,$BA$3:$BA$730)</f>
        <v>0</v>
      </c>
      <c r="AZ13" s="30">
        <f>SUMIF(Ingredients!$B$3:$B$230,M13,Ingredients!$E$3:$E$230)+SUMIF($B$3:$B$725,M13,$BA$3:$BA$730)</f>
        <v>0</v>
      </c>
      <c r="BA13" s="29">
        <f t="shared" si="3"/>
        <v>0</v>
      </c>
      <c r="BB13" s="30">
        <f>SUMIF(Ingredients!$B$3:$B$230,F13,Ingredients!$F$3:$F$230)+SUMIF($B$3:$B$725,F13,$BJ$3:$BJ$725)</f>
        <v>0</v>
      </c>
      <c r="BC13" s="30">
        <f>SUMIF(Ingredients!$B$3:$B$230,G13,Ingredients!$F$3:$F$230)+SUMIF($B$3:$B$725,G13,$BJ$3:$BJ$725)</f>
        <v>0</v>
      </c>
      <c r="BD13" s="30">
        <f>SUMIF(Ingredients!$B$3:$B$230,H13,Ingredients!$F$3:$F$230)+SUMIF($B$3:$B$725,H13,$BJ$3:$BJ$725)</f>
        <v>0</v>
      </c>
      <c r="BE13" s="30">
        <f>SUMIF(Ingredients!$B$3:$B$230,I13,Ingredients!$F$3:$F$230)+SUMIF($B$3:$B$725,I13,$BJ$3:$BJ$725)</f>
        <v>0</v>
      </c>
      <c r="BF13" s="30">
        <f>SUMIF(Ingredients!$B$3:$B$230,J13,Ingredients!$F$3:$F$230)+SUMIF($B$3:$B$725,J13,$BJ$3:$BJ$725)</f>
        <v>0</v>
      </c>
      <c r="BG13" s="30">
        <f>SUMIF(Ingredients!$B$3:$B$230,K13,Ingredients!$F$3:$F$230)+SUMIF($B$3:$B$725,K13,$BJ$3:$BJ$725)</f>
        <v>0</v>
      </c>
      <c r="BH13" s="30">
        <f>SUMIF(Ingredients!$B$3:$B$230,L13,Ingredients!$F$3:$F$230)+SUMIF($B$3:$B$725,L13,$BJ$3:$BJ$725)</f>
        <v>0</v>
      </c>
      <c r="BI13" s="30">
        <f>SUMIF(Ingredients!$B$3:$B$230,M13,Ingredients!$F$3:$F$230)+SUMIF($B$3:$B$725,M13,$BJ$3:$BJ$725)</f>
        <v>0</v>
      </c>
      <c r="BJ13" s="35">
        <f t="shared" si="4"/>
        <v>0</v>
      </c>
      <c r="BK13" s="30">
        <f>SUMIF(Ingredients!$B$3:$B$230,F13,Ingredients!$G$3:$G$230)+SUMIF($B$3:$B$725,F13,$BS$3:$BS$725)</f>
        <v>0</v>
      </c>
      <c r="BL13" s="30">
        <f>SUMIF(Ingredients!$B$3:$B$230,G13,Ingredients!$G$3:$G$230)+SUMIF($B$3:$B$725,G13,$BS$3:$BS$725)</f>
        <v>0</v>
      </c>
      <c r="BM13" s="30">
        <f>SUMIF(Ingredients!$B$3:$B$230,H13,Ingredients!$G$3:$G$230)+SUMIF($B$3:$B$725,H13,$BS$3:$BS$725)</f>
        <v>0</v>
      </c>
      <c r="BN13" s="30">
        <f>SUMIF(Ingredients!$B$3:$B$230,I13,Ingredients!$G$3:$G$230)+SUMIF($B$3:$B$725,I13,$BS$3:$BS$725)</f>
        <v>0</v>
      </c>
      <c r="BO13" s="30">
        <f>SUMIF(Ingredients!$B$3:$B$230,J13,Ingredients!$G$3:$G$230)+SUMIF($B$3:$B$725,J13,$BS$3:$BS$725)</f>
        <v>0</v>
      </c>
      <c r="BP13" s="30">
        <f>SUMIF(Ingredients!$B$3:$B$230,K13,Ingredients!$G$3:$G$230)+SUMIF($B$3:$B$725,K13,$BS$3:$BS$725)</f>
        <v>0</v>
      </c>
      <c r="BQ13" s="30">
        <f>SUMIF(Ingredients!$B$3:$B$230,L13,Ingredients!$G$3:$G$230)+SUMIF($B$3:$B$725,L13,$BS$3:$BS$725)</f>
        <v>0</v>
      </c>
      <c r="BR13" s="30">
        <f>SUMIF(Ingredients!$B$3:$B$230,M13,Ingredients!$G$3:$G$230)+SUMIF($B$3:$B$725,M13,$BS$3:$BS$725)</f>
        <v>0</v>
      </c>
      <c r="BS13" s="36">
        <f t="shared" si="5"/>
        <v>0</v>
      </c>
      <c r="BT13" s="30">
        <f>SUMIF(Ingredients!$B$3:$B$230,F13,Ingredients!$H$3:$H$230)+SUMIF($B$3:$B$725,F13,$CB$3:$CB$725)</f>
        <v>0</v>
      </c>
      <c r="BU13" s="30">
        <f>SUMIF(Ingredients!$B$3:$B$230,G13,Ingredients!$H$3:$H$230)+SUMIF($B$3:$B$725,G13,$CB$3:$CB$725)</f>
        <v>0</v>
      </c>
      <c r="BV13" s="30">
        <f>SUMIF(Ingredients!$B$3:$B$230,H13,Ingredients!$H$3:$H$230)+SUMIF($B$3:$B$725,H13,$CB$3:$CB$725)</f>
        <v>0</v>
      </c>
      <c r="BW13" s="30">
        <f>SUMIF(Ingredients!$B$3:$B$230,I13,Ingredients!$H$3:$H$230)+SUMIF($B$3:$B$725,I13,$CB$3:$CB$725)</f>
        <v>0</v>
      </c>
      <c r="BX13" s="30">
        <f>SUMIF(Ingredients!$B$3:$B$230,J13,Ingredients!$H$3:$H$230)+SUMIF($B$3:$B$725,J13,$CB$3:$CB$725)</f>
        <v>0</v>
      </c>
      <c r="BY13" s="30">
        <f>SUMIF(Ingredients!$B$3:$B$230,K13,Ingredients!$H$3:$H$230)+SUMIF($B$3:$B$725,K13,$CB$3:$CB$725)</f>
        <v>0</v>
      </c>
      <c r="BZ13" s="30">
        <f>SUMIF(Ingredients!$B$3:$B$230,L13,Ingredients!$H$3:$H$230)+SUMIF($B$3:$B$725,L13,$CB$3:$CB$725)</f>
        <v>0</v>
      </c>
      <c r="CA13" s="30">
        <f>SUMIF(Ingredients!$B$3:$B$230,M13,Ingredients!$H$3:$H$230)+SUMIF($B$3:$B$725,M13,$CB$3:$CB$725)</f>
        <v>0</v>
      </c>
      <c r="CB13" s="42">
        <f t="shared" si="6"/>
        <v>0</v>
      </c>
      <c r="CC13" s="30">
        <f>SUMIF(Ingredients!$B$3:$B$230,F13,Ingredients!$I$3:$I$230)+SUMIF($B$3:$B$725,F13,$CK$3:$CK$725)</f>
        <v>0</v>
      </c>
      <c r="CD13" s="30">
        <f>SUMIF(Ingredients!$B$3:$B$230,G13,Ingredients!$I$3:$I$230)+SUMIF($B$3:$B$725,G13,$CK$3:$CK$725)</f>
        <v>0</v>
      </c>
      <c r="CE13" s="30">
        <f>SUMIF(Ingredients!$B$3:$B$230,H13,Ingredients!$I$3:$I$230)+SUMIF($B$3:$B$725,H13,$CK$3:$CK$725)</f>
        <v>0</v>
      </c>
      <c r="CF13" s="30">
        <f>SUMIF(Ingredients!$B$3:$B$230,I13,Ingredients!$I$3:$I$230)+SUMIF($B$3:$B$725,I13,$CK$3:$CK$725)</f>
        <v>0</v>
      </c>
      <c r="CG13" s="30">
        <f>SUMIF(Ingredients!$B$3:$B$230,J13,Ingredients!$I$3:$I$230)+SUMIF($B$3:$B$725,J13,$CK$3:$CK$725)</f>
        <v>0</v>
      </c>
      <c r="CH13" s="30">
        <f>SUMIF(Ingredients!$B$3:$B$230,K13,Ingredients!$I$3:$I$230)+SUMIF($B$3:$B$725,K13,$CK$3:$CK$725)</f>
        <v>0</v>
      </c>
      <c r="CI13" s="30">
        <f>SUMIF(Ingredients!$B$3:$B$230,L13,Ingredients!$I$3:$I$230)+SUMIF($B$3:$B$725,L13,$CK$3:$CK$725)</f>
        <v>0</v>
      </c>
      <c r="CJ13" s="30">
        <f>SUMIF(Ingredients!$B$3:$B$230,M13,Ingredients!$I$3:$I$230)+SUMIF($B$3:$B$725,M13,$CK$3:$CK$725)</f>
        <v>0</v>
      </c>
      <c r="CK13" s="38">
        <f t="shared" si="7"/>
        <v>0</v>
      </c>
      <c r="CL13" s="30">
        <f>SUMIF(Ingredients!$B$3:$B$230,F13,Ingredients!$J$3:$J$230)+SUMIF($B$3:$B$725,F13,$CT$3:$CT$725)</f>
        <v>0</v>
      </c>
      <c r="CM13" s="30">
        <f>SUMIF(Ingredients!$B$3:$B$230,G13,Ingredients!$J$3:$J$230)+SUMIF($B$3:$B$725,G13,$CT$3:$CT$725)</f>
        <v>0</v>
      </c>
      <c r="CN13" s="30">
        <f>SUMIF(Ingredients!$B$3:$B$230,H13,Ingredients!$J$3:$J$230)+SUMIF($B$3:$B$725,H13,$CT$3:$CT$725)</f>
        <v>0</v>
      </c>
      <c r="CO13" s="30">
        <f>SUMIF(Ingredients!$B$3:$B$230,I13,Ingredients!$J$3:$J$230)+SUMIF($B$3:$B$725,I13,$CT$3:$CT$725)</f>
        <v>0</v>
      </c>
      <c r="CP13" s="30">
        <f>SUMIF(Ingredients!$B$3:$B$230,J13,Ingredients!$J$3:$J$230)+SUMIF($B$3:$B$725,J13,$CT$3:$CT$725)</f>
        <v>0</v>
      </c>
      <c r="CQ13" s="30">
        <f>SUMIF(Ingredients!$B$3:$B$230,K13,Ingredients!$J$3:$J$230)+SUMIF($B$3:$B$725,K13,$CT$3:$CT$725)</f>
        <v>0</v>
      </c>
      <c r="CR13" s="30">
        <f>SUMIF(Ingredients!$B$3:$B$230,L13,Ingredients!$J$3:$J$230)+SUMIF($B$3:$B$725,L13,$CT$3:$CT$725)</f>
        <v>0</v>
      </c>
      <c r="CS13" s="30">
        <f>SUMIF(Ingredients!$B$3:$B$230,M13,Ingredients!$J$3:$J$230)+SUMIF($B$3:$B$725,M13,$CT$3:$CT$725)</f>
        <v>0</v>
      </c>
      <c r="CT13" s="43">
        <f t="shared" si="8"/>
        <v>0</v>
      </c>
      <c r="CU13" s="34">
        <v>0</v>
      </c>
      <c r="CV13" s="30">
        <v>0</v>
      </c>
      <c r="CW13" s="30">
        <v>0</v>
      </c>
      <c r="CX13" s="35">
        <v>0</v>
      </c>
      <c r="CY13" s="36">
        <v>0</v>
      </c>
      <c r="CZ13" s="37">
        <v>0</v>
      </c>
      <c r="DA13" s="38">
        <v>0</v>
      </c>
      <c r="DB13" s="39">
        <v>0</v>
      </c>
      <c r="DC13" t="s">
        <v>199</v>
      </c>
      <c r="DD13" t="str">
        <f t="shared" ca="1" si="9"/>
        <v/>
      </c>
      <c r="DE13" t="str">
        <f t="shared" ca="1" si="10"/>
        <v>No</v>
      </c>
      <c r="DG13" t="s">
        <v>200</v>
      </c>
      <c r="DH13" t="str">
        <f t="shared" ca="1" si="11"/>
        <v/>
      </c>
    </row>
    <row r="14" spans="2:118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1187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SUMIF(Ingredients!$B$3:$B$230,'PH complex foods'!F14,Ingredients!$A$3:$A$119)+SUMIF($B$3:$B$725,F14,$V$3:$V$724)</f>
        <v>1</v>
      </c>
      <c r="O14" s="11">
        <f ca="1">SUMIF(Ingredients!$B$3:$B$230,'PH complex foods'!G14,Ingredients!$A$3:$A$119)+SUMIF($B$3:$B$725,G14,$V$3:$V$724)</f>
        <v>0</v>
      </c>
      <c r="P14" s="11">
        <f ca="1">SUMIF(Ingredients!$B$3:$B$230,'PH complex foods'!H14,Ingredients!$A$3:$A$119)+SUMIF($B$3:$B$725,H14,$V$3:$V$724)</f>
        <v>0</v>
      </c>
      <c r="Q14" s="11">
        <f ca="1">SUMIF(Ingredients!$B$3:$B$230,'PH complex foods'!I14,Ingredients!$A$3:$A$119)+SUMIF($B$3:$B$725,I14,$V$3:$V$724)</f>
        <v>0</v>
      </c>
      <c r="R14" s="11">
        <f ca="1">SUMIF(Ingredients!$B$3:$B$230,'PH complex foods'!J14,Ingredients!$A$3:$A$119)+SUMIF($B$3:$B$725,J14,$V$3:$V$724)</f>
        <v>0</v>
      </c>
      <c r="S14" s="11">
        <f ca="1">SUMIF(Ingredients!$B$3:$B$230,'PH complex foods'!K14,Ingredients!$A$3:$A$119)+SUMIF($B$3:$B$725,K14,$V$3:$V$724)</f>
        <v>0</v>
      </c>
      <c r="T14" s="11">
        <f ca="1">SUMIF(Ingredients!$B$3:$B$230,'PH complex foods'!L14,Ingredients!$A$3:$A$119)+SUMIF($B$3:$B$725,L14,$V$3:$V$724)</f>
        <v>0</v>
      </c>
      <c r="U14" s="11">
        <f ca="1">SUMIF(Ingredients!$B$3:$B$230,'PH complex foods'!M14,Ingredients!$A$3:$A$119)+SUMIF($B$3:$B$725,M14,$V$3:$V$724)</f>
        <v>0</v>
      </c>
      <c r="V14" s="10">
        <f t="shared" ca="1" si="0"/>
        <v>1</v>
      </c>
      <c r="W14" s="10">
        <v>1</v>
      </c>
      <c r="X14" s="11">
        <v>1</v>
      </c>
      <c r="Y14" s="11">
        <f>COUNTIF(F14:M739,B14)</f>
        <v>0</v>
      </c>
      <c r="Z14" s="44" t="str">
        <f t="shared" ca="1" si="12"/>
        <v>Yes</v>
      </c>
      <c r="AA14" s="34">
        <f>SUMIF(Ingredients!$B$3:$B$230,F14,Ingredients!$C$3:$C$230)+SUMIF($B$3:$B$725,F14,$AI$3:$AI$725)</f>
        <v>10</v>
      </c>
      <c r="AB14" s="30">
        <f>SUMIF(Ingredients!$B$3:$B$230,G14,Ingredients!$C$3:$C$230)+SUMIF($B$3:$B$725,G14,$AI$3:$AI$725)</f>
        <v>0</v>
      </c>
      <c r="AC14" s="30">
        <f>SUMIF(Ingredients!$B$3:$B$230,H14,Ingredients!$C$3:$C$230)+SUMIF($B$3:$B$725,H14,$AI$3:$AI$725)</f>
        <v>0</v>
      </c>
      <c r="AD14" s="30">
        <f>SUMIF(Ingredients!$B$3:$B$230,I14,Ingredients!$C$3:$C$230)+SUMIF($B$3:$B$725,I14,$AI$3:$AI$725)</f>
        <v>0</v>
      </c>
      <c r="AE14" s="30">
        <f>SUMIF(Ingredients!$B$3:$B$230,J14,Ingredients!$C$3:$C$230)+SUMIF($B$3:$B$725,J14,$AI$3:$AI$725)</f>
        <v>0</v>
      </c>
      <c r="AF14" s="30">
        <f>SUMIF(Ingredients!$B$3:$B$230,K14,Ingredients!$C$3:$C$230)+SUMIF($B$3:$B$725,K14,$AI$3:$AI$725)</f>
        <v>0</v>
      </c>
      <c r="AG14" s="30">
        <f>SUMIF(Ingredients!$B$3:$B$230,L14,Ingredients!$C$3:$C$230)+SUMIF($B$3:$B$725,L14,$AI$3:$AI$725)</f>
        <v>0</v>
      </c>
      <c r="AH14" s="30">
        <f>SUMIF(Ingredients!$B$3:$B$230,M14,Ingredients!$C$3:$C$230)+SUMIF($B$3:$B$725,M14,$AI$3:$AI$725)</f>
        <v>0</v>
      </c>
      <c r="AI14" s="29">
        <f t="shared" si="1"/>
        <v>10</v>
      </c>
      <c r="AJ14" s="30">
        <f>SUMIF(Ingredients!$B$3:$B$230,F14,Ingredients!$D$3:$D$230)+SUMIF($B$3:$B$725,F14,$AR$3:$AR$725)</f>
        <v>0</v>
      </c>
      <c r="AK14" s="30">
        <f>SUMIF(Ingredients!$B$3:$B$230,G14,Ingredients!$D$3:$D$230)+SUMIF($B$3:$B$725,G14,$AR$3:$AR$725)</f>
        <v>0</v>
      </c>
      <c r="AL14" s="30">
        <f>SUMIF(Ingredients!$B$3:$B$230,H14,Ingredients!$D$3:$D$230)+SUMIF($B$3:$B$725,H14,$AR$3:$AR$725)</f>
        <v>0</v>
      </c>
      <c r="AM14" s="30">
        <f>SUMIF(Ingredients!$B$3:$B$230,I14,Ingredients!$D$3:$D$230)+SUMIF($B$3:$B$725,I14,$AR$3:$AR$725)</f>
        <v>0</v>
      </c>
      <c r="AN14" s="30">
        <f>SUMIF(Ingredients!$B$3:$B$230,J14,Ingredients!$D$3:$D$230)+SUMIF($B$3:$B$725,J14,$AR$3:$AR$725)</f>
        <v>0</v>
      </c>
      <c r="AO14" s="30">
        <f>SUMIF(Ingredients!$B$3:$B$230,K14,Ingredients!$D$3:$D$230)+SUMIF($B$3:$B$725,K14,$AR$3:$AR$725)</f>
        <v>0</v>
      </c>
      <c r="AP14" s="30">
        <f>SUMIF(Ingredients!$B$3:$B$230,L14,Ingredients!$D$3:$D$230)+SUMIF($B$3:$B$725,L14,$AR$3:$AR$725)</f>
        <v>0</v>
      </c>
      <c r="AQ14" s="30">
        <f>SUMIF(Ingredients!$B$3:$B$230,M14,Ingredients!$D$3:$D$230)+SUMIF($B$3:$B$725,M14,$AR$3:$AR$725)</f>
        <v>0</v>
      </c>
      <c r="AR14" s="29">
        <f t="shared" si="2"/>
        <v>0</v>
      </c>
      <c r="AS14" s="30">
        <f>SUMIF(Ingredients!$B$3:$B$230,F14,Ingredients!$E$3:$E$230)+SUMIF($B$3:$B$725,F14,$BA$3:$BA$730)</f>
        <v>32</v>
      </c>
      <c r="AT14" s="30">
        <f>SUMIF(Ingredients!$B$3:$B$230,G14,Ingredients!$E$3:$E$230)+SUMIF($B$3:$B$725,G14,$BA$3:$BA$730)</f>
        <v>0</v>
      </c>
      <c r="AU14" s="30">
        <f>SUMIF(Ingredients!$B$3:$B$230,H14,Ingredients!$E$3:$E$230)+SUMIF($B$3:$B$725,H14,$BA$3:$BA$730)</f>
        <v>0</v>
      </c>
      <c r="AV14" s="30">
        <f>SUMIF(Ingredients!$B$3:$B$230,I14,Ingredients!$E$3:$E$230)+SUMIF($B$3:$B$725,I14,$BA$3:$BA$730)</f>
        <v>0</v>
      </c>
      <c r="AW14" s="30">
        <f>SUMIF(Ingredients!$B$3:$B$230,J14,Ingredients!$E$3:$E$230)+SUMIF($B$3:$B$725,J14,$BA$3:$BA$730)</f>
        <v>0</v>
      </c>
      <c r="AX14" s="30">
        <f>SUMIF(Ingredients!$B$3:$B$230,K14,Ingredients!$E$3:$E$230)+SUMIF($B$3:$B$725,K14,$BA$3:$BA$730)</f>
        <v>0</v>
      </c>
      <c r="AY14" s="30">
        <f>SUMIF(Ingredients!$B$3:$B$230,L14,Ingredients!$E$3:$E$230)+SUMIF($B$3:$B$725,L14,$BA$3:$BA$730)</f>
        <v>0</v>
      </c>
      <c r="AZ14" s="30">
        <f>SUMIF(Ingredients!$B$3:$B$230,M14,Ingredients!$E$3:$E$230)+SUMIF($B$3:$B$725,M14,$BA$3:$BA$730)</f>
        <v>0</v>
      </c>
      <c r="BA14" s="29">
        <f t="shared" si="3"/>
        <v>32</v>
      </c>
      <c r="BB14" s="30">
        <f>SUMIF(Ingredients!$B$3:$B$230,F14,Ingredients!$F$3:$F$230)+SUMIF($B$3:$B$725,F14,$BJ$3:$BJ$725)</f>
        <v>0</v>
      </c>
      <c r="BC14" s="30">
        <f>SUMIF(Ingredients!$B$3:$B$230,G14,Ingredients!$F$3:$F$230)+SUMIF($B$3:$B$725,G14,$BJ$3:$BJ$725)</f>
        <v>0</v>
      </c>
      <c r="BD14" s="30">
        <f>SUMIF(Ingredients!$B$3:$B$230,H14,Ingredients!$F$3:$F$230)+SUMIF($B$3:$B$725,H14,$BJ$3:$BJ$725)</f>
        <v>0</v>
      </c>
      <c r="BE14" s="30">
        <f>SUMIF(Ingredients!$B$3:$B$230,I14,Ingredients!$F$3:$F$230)+SUMIF($B$3:$B$725,I14,$BJ$3:$BJ$725)</f>
        <v>0</v>
      </c>
      <c r="BF14" s="30">
        <f>SUMIF(Ingredients!$B$3:$B$230,J14,Ingredients!$F$3:$F$230)+SUMIF($B$3:$B$725,J14,$BJ$3:$BJ$725)</f>
        <v>0</v>
      </c>
      <c r="BG14" s="30">
        <f>SUMIF(Ingredients!$B$3:$B$230,K14,Ingredients!$F$3:$F$230)+SUMIF($B$3:$B$725,K14,$BJ$3:$BJ$725)</f>
        <v>0</v>
      </c>
      <c r="BH14" s="30">
        <f>SUMIF(Ingredients!$B$3:$B$230,L14,Ingredients!$F$3:$F$230)+SUMIF($B$3:$B$725,L14,$BJ$3:$BJ$725)</f>
        <v>0</v>
      </c>
      <c r="BI14" s="30">
        <f>SUMIF(Ingredients!$B$3:$B$230,M14,Ingredients!$F$3:$F$230)+SUMIF($B$3:$B$725,M14,$BJ$3:$BJ$725)</f>
        <v>0</v>
      </c>
      <c r="BJ14" s="35">
        <f t="shared" si="4"/>
        <v>0</v>
      </c>
      <c r="BK14" s="30">
        <f>SUMIF(Ingredients!$B$3:$B$230,F14,Ingredients!$G$3:$G$230)+SUMIF($B$3:$B$725,F14,$BS$3:$BS$725)</f>
        <v>0</v>
      </c>
      <c r="BL14" s="30">
        <f>SUMIF(Ingredients!$B$3:$B$230,G14,Ingredients!$G$3:$G$230)+SUMIF($B$3:$B$725,G14,$BS$3:$BS$725)</f>
        <v>0</v>
      </c>
      <c r="BM14" s="30">
        <f>SUMIF(Ingredients!$B$3:$B$230,H14,Ingredients!$G$3:$G$230)+SUMIF($B$3:$B$725,H14,$BS$3:$BS$725)</f>
        <v>0</v>
      </c>
      <c r="BN14" s="30">
        <f>SUMIF(Ingredients!$B$3:$B$230,I14,Ingredients!$G$3:$G$230)+SUMIF($B$3:$B$725,I14,$BS$3:$BS$725)</f>
        <v>0</v>
      </c>
      <c r="BO14" s="30">
        <f>SUMIF(Ingredients!$B$3:$B$230,J14,Ingredients!$G$3:$G$230)+SUMIF($B$3:$B$725,J14,$BS$3:$BS$725)</f>
        <v>0</v>
      </c>
      <c r="BP14" s="30">
        <f>SUMIF(Ingredients!$B$3:$B$230,K14,Ingredients!$G$3:$G$230)+SUMIF($B$3:$B$725,K14,$BS$3:$BS$725)</f>
        <v>0</v>
      </c>
      <c r="BQ14" s="30">
        <f>SUMIF(Ingredients!$B$3:$B$230,L14,Ingredients!$G$3:$G$230)+SUMIF($B$3:$B$725,L14,$BS$3:$BS$725)</f>
        <v>0</v>
      </c>
      <c r="BR14" s="30">
        <f>SUMIF(Ingredients!$B$3:$B$230,M14,Ingredients!$G$3:$G$230)+SUMIF($B$3:$B$725,M14,$BS$3:$BS$725)</f>
        <v>0</v>
      </c>
      <c r="BS14" s="36">
        <f t="shared" si="5"/>
        <v>0</v>
      </c>
      <c r="BT14" s="30">
        <f>SUMIF(Ingredients!$B$3:$B$230,F14,Ingredients!$H$3:$H$230)+SUMIF($B$3:$B$725,F14,$CB$3:$CB$725)</f>
        <v>1.5</v>
      </c>
      <c r="BU14" s="30">
        <f>SUMIF(Ingredients!$B$3:$B$230,G14,Ingredients!$H$3:$H$230)+SUMIF($B$3:$B$725,G14,$CB$3:$CB$725)</f>
        <v>0</v>
      </c>
      <c r="BV14" s="30">
        <f>SUMIF(Ingredients!$B$3:$B$230,H14,Ingredients!$H$3:$H$230)+SUMIF($B$3:$B$725,H14,$CB$3:$CB$725)</f>
        <v>0</v>
      </c>
      <c r="BW14" s="30">
        <f>SUMIF(Ingredients!$B$3:$B$230,I14,Ingredients!$H$3:$H$230)+SUMIF($B$3:$B$725,I14,$CB$3:$CB$725)</f>
        <v>0</v>
      </c>
      <c r="BX14" s="30">
        <f>SUMIF(Ingredients!$B$3:$B$230,J14,Ingredients!$H$3:$H$230)+SUMIF($B$3:$B$725,J14,$CB$3:$CB$725)</f>
        <v>0</v>
      </c>
      <c r="BY14" s="30">
        <f>SUMIF(Ingredients!$B$3:$B$230,K14,Ingredients!$H$3:$H$230)+SUMIF($B$3:$B$725,K14,$CB$3:$CB$725)</f>
        <v>0</v>
      </c>
      <c r="BZ14" s="30">
        <f>SUMIF(Ingredients!$B$3:$B$230,L14,Ingredients!$H$3:$H$230)+SUMIF($B$3:$B$725,L14,$CB$3:$CB$725)</f>
        <v>0</v>
      </c>
      <c r="CA14" s="30">
        <f>SUMIF(Ingredients!$B$3:$B$230,M14,Ingredients!$H$3:$H$230)+SUMIF($B$3:$B$725,M14,$CB$3:$CB$725)</f>
        <v>0</v>
      </c>
      <c r="CB14" s="42">
        <f t="shared" si="6"/>
        <v>1.5</v>
      </c>
      <c r="CC14" s="30">
        <f>SUMIF(Ingredients!$B$3:$B$230,F14,Ingredients!$I$3:$I$230)+SUMIF($B$3:$B$725,F14,$CK$3:$CK$725)</f>
        <v>0</v>
      </c>
      <c r="CD14" s="30">
        <f>SUMIF(Ingredients!$B$3:$B$230,G14,Ingredients!$I$3:$I$230)+SUMIF($B$3:$B$725,G14,$CK$3:$CK$725)</f>
        <v>0</v>
      </c>
      <c r="CE14" s="30">
        <f>SUMIF(Ingredients!$B$3:$B$230,H14,Ingredients!$I$3:$I$230)+SUMIF($B$3:$B$725,H14,$CK$3:$CK$725)</f>
        <v>0</v>
      </c>
      <c r="CF14" s="30">
        <f>SUMIF(Ingredients!$B$3:$B$230,I14,Ingredients!$I$3:$I$230)+SUMIF($B$3:$B$725,I14,$CK$3:$CK$725)</f>
        <v>0</v>
      </c>
      <c r="CG14" s="30">
        <f>SUMIF(Ingredients!$B$3:$B$230,J14,Ingredients!$I$3:$I$230)+SUMIF($B$3:$B$725,J14,$CK$3:$CK$725)</f>
        <v>0</v>
      </c>
      <c r="CH14" s="30">
        <f>SUMIF(Ingredients!$B$3:$B$230,K14,Ingredients!$I$3:$I$230)+SUMIF($B$3:$B$725,K14,$CK$3:$CK$725)</f>
        <v>0</v>
      </c>
      <c r="CI14" s="30">
        <f>SUMIF(Ingredients!$B$3:$B$230,L14,Ingredients!$I$3:$I$230)+SUMIF($B$3:$B$725,L14,$CK$3:$CK$725)</f>
        <v>0</v>
      </c>
      <c r="CJ14" s="30">
        <f>SUMIF(Ingredients!$B$3:$B$230,M14,Ingredients!$I$3:$I$230)+SUMIF($B$3:$B$725,M14,$CK$3:$CK$725)</f>
        <v>0</v>
      </c>
      <c r="CK14" s="38">
        <f t="shared" si="7"/>
        <v>0</v>
      </c>
      <c r="CL14" s="30">
        <f>SUMIF(Ingredients!$B$3:$B$230,F14,Ingredients!$J$3:$J$230)+SUMIF($B$3:$B$725,F14,$CT$3:$CT$725)</f>
        <v>0</v>
      </c>
      <c r="CM14" s="30">
        <f>SUMIF(Ingredients!$B$3:$B$230,G14,Ingredients!$J$3:$J$230)+SUMIF($B$3:$B$725,G14,$CT$3:$CT$725)</f>
        <v>0</v>
      </c>
      <c r="CN14" s="30">
        <f>SUMIF(Ingredients!$B$3:$B$230,H14,Ingredients!$J$3:$J$230)+SUMIF($B$3:$B$725,H14,$CT$3:$CT$725)</f>
        <v>0</v>
      </c>
      <c r="CO14" s="30">
        <f>SUMIF(Ingredients!$B$3:$B$230,I14,Ingredients!$J$3:$J$230)+SUMIF($B$3:$B$725,I14,$CT$3:$CT$725)</f>
        <v>0</v>
      </c>
      <c r="CP14" s="30">
        <f>SUMIF(Ingredients!$B$3:$B$230,J14,Ingredients!$J$3:$J$230)+SUMIF($B$3:$B$725,J14,$CT$3:$CT$725)</f>
        <v>0</v>
      </c>
      <c r="CQ14" s="30">
        <f>SUMIF(Ingredients!$B$3:$B$230,K14,Ingredients!$J$3:$J$230)+SUMIF($B$3:$B$725,K14,$CT$3:$CT$725)</f>
        <v>0</v>
      </c>
      <c r="CR14" s="30">
        <f>SUMIF(Ingredients!$B$3:$B$230,L14,Ingredients!$J$3:$J$230)+SUMIF($B$3:$B$725,L14,$CT$3:$CT$725)</f>
        <v>0</v>
      </c>
      <c r="CS14" s="30">
        <f>SUMIF(Ingredients!$B$3:$B$230,M14,Ingredients!$J$3:$J$230)+SUMIF($B$3:$B$725,M14,$CT$3:$CT$725)</f>
        <v>0</v>
      </c>
      <c r="CT14" s="43">
        <f t="shared" si="8"/>
        <v>0</v>
      </c>
      <c r="CU14" s="34">
        <v>10</v>
      </c>
      <c r="CV14" s="30">
        <v>0</v>
      </c>
      <c r="CW14" s="30">
        <v>32</v>
      </c>
      <c r="CX14" s="35">
        <v>0</v>
      </c>
      <c r="CY14" s="36">
        <v>0</v>
      </c>
      <c r="CZ14" s="37">
        <v>1.5</v>
      </c>
      <c r="DA14" s="38">
        <v>0</v>
      </c>
      <c r="DB14" s="39">
        <v>0</v>
      </c>
      <c r="DC14" t="s">
        <v>202</v>
      </c>
      <c r="DD14" t="str">
        <f t="shared" ca="1" si="9"/>
        <v/>
      </c>
      <c r="DE14" t="str">
        <f t="shared" ca="1" si="10"/>
        <v>-</v>
      </c>
      <c r="DF14" t="s">
        <v>1129</v>
      </c>
      <c r="DG14" t="s">
        <v>200</v>
      </c>
      <c r="DH14" t="str">
        <f t="shared" ca="1" si="11"/>
        <v>BAKEDSWEETPOTATOITEM(VEGETABLE, ItemRegistry.bakedsweetpotatoItem, 4 ,2f,0f,0f,1.5f,0f,0f,0f,0.66f),</v>
      </c>
      <c r="DI14" t="s">
        <v>2299</v>
      </c>
    </row>
    <row r="15" spans="2:118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1187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SUMIF(Ingredients!$B$3:$B$230,'PH complex foods'!F15,Ingredients!$A$3:$A$119)+SUMIF($B$3:$B$725,F15,$V$3:$V$724)</f>
        <v>1</v>
      </c>
      <c r="O15" s="11">
        <f ca="1">SUMIF(Ingredients!$B$3:$B$230,'PH complex foods'!G15,Ingredients!$A$3:$A$119)+SUMIF($B$3:$B$725,G15,$V$3:$V$724)</f>
        <v>0</v>
      </c>
      <c r="P15" s="11">
        <f ca="1">SUMIF(Ingredients!$B$3:$B$230,'PH complex foods'!H15,Ingredients!$A$3:$A$119)+SUMIF($B$3:$B$725,H15,$V$3:$V$724)</f>
        <v>0</v>
      </c>
      <c r="Q15" s="11">
        <f ca="1">SUMIF(Ingredients!$B$3:$B$230,'PH complex foods'!I15,Ingredients!$A$3:$A$119)+SUMIF($B$3:$B$725,I15,$V$3:$V$724)</f>
        <v>0</v>
      </c>
      <c r="R15" s="11">
        <f ca="1">SUMIF(Ingredients!$B$3:$B$230,'PH complex foods'!J15,Ingredients!$A$3:$A$119)+SUMIF($B$3:$B$725,J15,$V$3:$V$724)</f>
        <v>0</v>
      </c>
      <c r="S15" s="11">
        <f ca="1">SUMIF(Ingredients!$B$3:$B$230,'PH complex foods'!K15,Ingredients!$A$3:$A$119)+SUMIF($B$3:$B$725,K15,$V$3:$V$724)</f>
        <v>0</v>
      </c>
      <c r="T15" s="11">
        <f ca="1">SUMIF(Ingredients!$B$3:$B$230,'PH complex foods'!L15,Ingredients!$A$3:$A$119)+SUMIF($B$3:$B$725,L15,$V$3:$V$724)</f>
        <v>0</v>
      </c>
      <c r="U15" s="11">
        <f ca="1">SUMIF(Ingredients!$B$3:$B$230,'PH complex foods'!M15,Ingredients!$A$3:$A$119)+SUMIF($B$3:$B$725,M15,$V$3:$V$724)</f>
        <v>0</v>
      </c>
      <c r="V15" s="10">
        <f t="shared" ca="1" si="0"/>
        <v>1</v>
      </c>
      <c r="W15" s="10">
        <v>1</v>
      </c>
      <c r="X15" s="11">
        <v>1</v>
      </c>
      <c r="Y15" s="11">
        <f>COUNTIF(F15:M740,B15)</f>
        <v>0</v>
      </c>
      <c r="Z15" s="44" t="str">
        <f t="shared" ca="1" si="12"/>
        <v>Yes</v>
      </c>
      <c r="AA15" s="34">
        <f>SUMIF(Ingredients!$B$3:$B$230,F15,Ingredients!$C$3:$C$230)+SUMIF($B$3:$B$725,F15,$AI$3:$AI$725)</f>
        <v>5</v>
      </c>
      <c r="AB15" s="30">
        <f>SUMIF(Ingredients!$B$3:$B$230,G15,Ingredients!$C$3:$C$230)+SUMIF($B$3:$B$725,G15,$AI$3:$AI$725)</f>
        <v>0</v>
      </c>
      <c r="AC15" s="30">
        <f>SUMIF(Ingredients!$B$3:$B$230,H15,Ingredients!$C$3:$C$230)+SUMIF($B$3:$B$725,H15,$AI$3:$AI$725)</f>
        <v>0</v>
      </c>
      <c r="AD15" s="30">
        <f>SUMIF(Ingredients!$B$3:$B$230,I15,Ingredients!$C$3:$C$230)+SUMIF($B$3:$B$725,I15,$AI$3:$AI$725)</f>
        <v>0</v>
      </c>
      <c r="AE15" s="30">
        <f>SUMIF(Ingredients!$B$3:$B$230,J15,Ingredients!$C$3:$C$230)+SUMIF($B$3:$B$725,J15,$AI$3:$AI$725)</f>
        <v>0</v>
      </c>
      <c r="AF15" s="30">
        <f>SUMIF(Ingredients!$B$3:$B$230,K15,Ingredients!$C$3:$C$230)+SUMIF($B$3:$B$725,K15,$AI$3:$AI$725)</f>
        <v>0</v>
      </c>
      <c r="AG15" s="30">
        <f>SUMIF(Ingredients!$B$3:$B$230,L15,Ingredients!$C$3:$C$230)+SUMIF($B$3:$B$725,L15,$AI$3:$AI$725)</f>
        <v>0</v>
      </c>
      <c r="AH15" s="30">
        <f>SUMIF(Ingredients!$B$3:$B$230,M15,Ingredients!$C$3:$C$230)+SUMIF($B$3:$B$725,M15,$AI$3:$AI$725)</f>
        <v>0</v>
      </c>
      <c r="AI15" s="29">
        <f t="shared" si="1"/>
        <v>5</v>
      </c>
      <c r="AJ15" s="30">
        <f>SUMIF(Ingredients!$B$3:$B$230,F15,Ingredients!$D$3:$D$230)+SUMIF($B$3:$B$725,F15,$AR$3:$AR$725)</f>
        <v>0</v>
      </c>
      <c r="AK15" s="30">
        <f>SUMIF(Ingredients!$B$3:$B$230,G15,Ingredients!$D$3:$D$230)+SUMIF($B$3:$B$725,G15,$AR$3:$AR$725)</f>
        <v>0</v>
      </c>
      <c r="AL15" s="30">
        <f>SUMIF(Ingredients!$B$3:$B$230,H15,Ingredients!$D$3:$D$230)+SUMIF($B$3:$B$725,H15,$AR$3:$AR$725)</f>
        <v>0</v>
      </c>
      <c r="AM15" s="30">
        <f>SUMIF(Ingredients!$B$3:$B$230,I15,Ingredients!$D$3:$D$230)+SUMIF($B$3:$B$725,I15,$AR$3:$AR$725)</f>
        <v>0</v>
      </c>
      <c r="AN15" s="30">
        <f>SUMIF(Ingredients!$B$3:$B$230,J15,Ingredients!$D$3:$D$230)+SUMIF($B$3:$B$725,J15,$AR$3:$AR$725)</f>
        <v>0</v>
      </c>
      <c r="AO15" s="30">
        <f>SUMIF(Ingredients!$B$3:$B$230,K15,Ingredients!$D$3:$D$230)+SUMIF($B$3:$B$725,K15,$AR$3:$AR$725)</f>
        <v>0</v>
      </c>
      <c r="AP15" s="30">
        <f>SUMIF(Ingredients!$B$3:$B$230,L15,Ingredients!$D$3:$D$230)+SUMIF($B$3:$B$725,L15,$AR$3:$AR$725)</f>
        <v>0</v>
      </c>
      <c r="AQ15" s="30">
        <f>SUMIF(Ingredients!$B$3:$B$230,M15,Ingredients!$D$3:$D$230)+SUMIF($B$3:$B$725,M15,$AR$3:$AR$725)</f>
        <v>0</v>
      </c>
      <c r="AR15" s="29">
        <f t="shared" si="2"/>
        <v>0</v>
      </c>
      <c r="AS15" s="30">
        <f>SUMIF(Ingredients!$B$3:$B$230,F15,Ingredients!$E$3:$E$230)+SUMIF($B$3:$B$725,F15,$BA$3:$BA$730)</f>
        <v>15</v>
      </c>
      <c r="AT15" s="30">
        <f>SUMIF(Ingredients!$B$3:$B$230,G15,Ingredients!$E$3:$E$230)+SUMIF($B$3:$B$725,G15,$BA$3:$BA$730)</f>
        <v>0</v>
      </c>
      <c r="AU15" s="30">
        <f>SUMIF(Ingredients!$B$3:$B$230,H15,Ingredients!$E$3:$E$230)+SUMIF($B$3:$B$725,H15,$BA$3:$BA$730)</f>
        <v>0</v>
      </c>
      <c r="AV15" s="30">
        <f>SUMIF(Ingredients!$B$3:$B$230,I15,Ingredients!$E$3:$E$230)+SUMIF($B$3:$B$725,I15,$BA$3:$BA$730)</f>
        <v>0</v>
      </c>
      <c r="AW15" s="30">
        <f>SUMIF(Ingredients!$B$3:$B$230,J15,Ingredients!$E$3:$E$230)+SUMIF($B$3:$B$725,J15,$BA$3:$BA$730)</f>
        <v>0</v>
      </c>
      <c r="AX15" s="30">
        <f>SUMIF(Ingredients!$B$3:$B$230,K15,Ingredients!$E$3:$E$230)+SUMIF($B$3:$B$725,K15,$BA$3:$BA$730)</f>
        <v>0</v>
      </c>
      <c r="AY15" s="30">
        <f>SUMIF(Ingredients!$B$3:$B$230,L15,Ingredients!$E$3:$E$230)+SUMIF($B$3:$B$725,L15,$BA$3:$BA$730)</f>
        <v>0</v>
      </c>
      <c r="AZ15" s="30">
        <f>SUMIF(Ingredients!$B$3:$B$230,M15,Ingredients!$E$3:$E$230)+SUMIF($B$3:$B$725,M15,$BA$3:$BA$730)</f>
        <v>0</v>
      </c>
      <c r="BA15" s="29">
        <f t="shared" si="3"/>
        <v>15</v>
      </c>
      <c r="BB15" s="30">
        <f>SUMIF(Ingredients!$B$3:$B$230,F15,Ingredients!$F$3:$F$230)+SUMIF($B$3:$B$725,F15,$BJ$3:$BJ$725)</f>
        <v>0</v>
      </c>
      <c r="BC15" s="30">
        <f>SUMIF(Ingredients!$B$3:$B$230,G15,Ingredients!$F$3:$F$230)+SUMIF($B$3:$B$725,G15,$BJ$3:$BJ$725)</f>
        <v>0</v>
      </c>
      <c r="BD15" s="30">
        <f>SUMIF(Ingredients!$B$3:$B$230,H15,Ingredients!$F$3:$F$230)+SUMIF($B$3:$B$725,H15,$BJ$3:$BJ$725)</f>
        <v>0</v>
      </c>
      <c r="BE15" s="30">
        <f>SUMIF(Ingredients!$B$3:$B$230,I15,Ingredients!$F$3:$F$230)+SUMIF($B$3:$B$725,I15,$BJ$3:$BJ$725)</f>
        <v>0</v>
      </c>
      <c r="BF15" s="30">
        <f>SUMIF(Ingredients!$B$3:$B$230,J15,Ingredients!$F$3:$F$230)+SUMIF($B$3:$B$725,J15,$BJ$3:$BJ$725)</f>
        <v>0</v>
      </c>
      <c r="BG15" s="30">
        <f>SUMIF(Ingredients!$B$3:$B$230,K15,Ingredients!$F$3:$F$230)+SUMIF($B$3:$B$725,K15,$BJ$3:$BJ$725)</f>
        <v>0</v>
      </c>
      <c r="BH15" s="30">
        <f>SUMIF(Ingredients!$B$3:$B$230,L15,Ingredients!$F$3:$F$230)+SUMIF($B$3:$B$725,L15,$BJ$3:$BJ$725)</f>
        <v>0</v>
      </c>
      <c r="BI15" s="30">
        <f>SUMIF(Ingredients!$B$3:$B$230,M15,Ingredients!$F$3:$F$230)+SUMIF($B$3:$B$725,M15,$BJ$3:$BJ$725)</f>
        <v>0</v>
      </c>
      <c r="BJ15" s="35">
        <f t="shared" si="4"/>
        <v>0</v>
      </c>
      <c r="BK15" s="30">
        <f>SUMIF(Ingredients!$B$3:$B$230,F15,Ingredients!$G$3:$G$230)+SUMIF($B$3:$B$725,F15,$BS$3:$BS$725)</f>
        <v>0</v>
      </c>
      <c r="BL15" s="30">
        <f>SUMIF(Ingredients!$B$3:$B$230,G15,Ingredients!$G$3:$G$230)+SUMIF($B$3:$B$725,G15,$BS$3:$BS$725)</f>
        <v>0</v>
      </c>
      <c r="BM15" s="30">
        <f>SUMIF(Ingredients!$B$3:$B$230,H15,Ingredients!$G$3:$G$230)+SUMIF($B$3:$B$725,H15,$BS$3:$BS$725)</f>
        <v>0</v>
      </c>
      <c r="BN15" s="30">
        <f>SUMIF(Ingredients!$B$3:$B$230,I15,Ingredients!$G$3:$G$230)+SUMIF($B$3:$B$725,I15,$BS$3:$BS$725)</f>
        <v>0</v>
      </c>
      <c r="BO15" s="30">
        <f>SUMIF(Ingredients!$B$3:$B$230,J15,Ingredients!$G$3:$G$230)+SUMIF($B$3:$B$725,J15,$BS$3:$BS$725)</f>
        <v>0</v>
      </c>
      <c r="BP15" s="30">
        <f>SUMIF(Ingredients!$B$3:$B$230,K15,Ingredients!$G$3:$G$230)+SUMIF($B$3:$B$725,K15,$BS$3:$BS$725)</f>
        <v>0</v>
      </c>
      <c r="BQ15" s="30">
        <f>SUMIF(Ingredients!$B$3:$B$230,L15,Ingredients!$G$3:$G$230)+SUMIF($B$3:$B$725,L15,$BS$3:$BS$725)</f>
        <v>0</v>
      </c>
      <c r="BR15" s="30">
        <f>SUMIF(Ingredients!$B$3:$B$230,M15,Ingredients!$G$3:$G$230)+SUMIF($B$3:$B$725,M15,$BS$3:$BS$725)</f>
        <v>0</v>
      </c>
      <c r="BS15" s="36">
        <f t="shared" si="5"/>
        <v>0</v>
      </c>
      <c r="BT15" s="30">
        <f>SUMIF(Ingredients!$B$3:$B$230,F15,Ingredients!$H$3:$H$230)+SUMIF($B$3:$B$725,F15,$CB$3:$CB$725)</f>
        <v>1.5</v>
      </c>
      <c r="BU15" s="30">
        <f>SUMIF(Ingredients!$B$3:$B$230,G15,Ingredients!$H$3:$H$230)+SUMIF($B$3:$B$725,G15,$CB$3:$CB$725)</f>
        <v>0</v>
      </c>
      <c r="BV15" s="30">
        <f>SUMIF(Ingredients!$B$3:$B$230,H15,Ingredients!$H$3:$H$230)+SUMIF($B$3:$B$725,H15,$CB$3:$CB$725)</f>
        <v>0</v>
      </c>
      <c r="BW15" s="30">
        <f>SUMIF(Ingredients!$B$3:$B$230,I15,Ingredients!$H$3:$H$230)+SUMIF($B$3:$B$725,I15,$CB$3:$CB$725)</f>
        <v>0</v>
      </c>
      <c r="BX15" s="30">
        <f>SUMIF(Ingredients!$B$3:$B$230,J15,Ingredients!$H$3:$H$230)+SUMIF($B$3:$B$725,J15,$CB$3:$CB$725)</f>
        <v>0</v>
      </c>
      <c r="BY15" s="30">
        <f>SUMIF(Ingredients!$B$3:$B$230,K15,Ingredients!$H$3:$H$230)+SUMIF($B$3:$B$725,K15,$CB$3:$CB$725)</f>
        <v>0</v>
      </c>
      <c r="BZ15" s="30">
        <f>SUMIF(Ingredients!$B$3:$B$230,L15,Ingredients!$H$3:$H$230)+SUMIF($B$3:$B$725,L15,$CB$3:$CB$725)</f>
        <v>0</v>
      </c>
      <c r="CA15" s="30">
        <f>SUMIF(Ingredients!$B$3:$B$230,M15,Ingredients!$H$3:$H$230)+SUMIF($B$3:$B$725,M15,$CB$3:$CB$725)</f>
        <v>0</v>
      </c>
      <c r="CB15" s="42">
        <f t="shared" si="6"/>
        <v>1.5</v>
      </c>
      <c r="CC15" s="30">
        <f>SUMIF(Ingredients!$B$3:$B$230,F15,Ingredients!$I$3:$I$230)+SUMIF($B$3:$B$725,F15,$CK$3:$CK$725)</f>
        <v>0</v>
      </c>
      <c r="CD15" s="30">
        <f>SUMIF(Ingredients!$B$3:$B$230,G15,Ingredients!$I$3:$I$230)+SUMIF($B$3:$B$725,G15,$CK$3:$CK$725)</f>
        <v>0</v>
      </c>
      <c r="CE15" s="30">
        <f>SUMIF(Ingredients!$B$3:$B$230,H15,Ingredients!$I$3:$I$230)+SUMIF($B$3:$B$725,H15,$CK$3:$CK$725)</f>
        <v>0</v>
      </c>
      <c r="CF15" s="30">
        <f>SUMIF(Ingredients!$B$3:$B$230,I15,Ingredients!$I$3:$I$230)+SUMIF($B$3:$B$725,I15,$CK$3:$CK$725)</f>
        <v>0</v>
      </c>
      <c r="CG15" s="30">
        <f>SUMIF(Ingredients!$B$3:$B$230,J15,Ingredients!$I$3:$I$230)+SUMIF($B$3:$B$725,J15,$CK$3:$CK$725)</f>
        <v>0</v>
      </c>
      <c r="CH15" s="30">
        <f>SUMIF(Ingredients!$B$3:$B$230,K15,Ingredients!$I$3:$I$230)+SUMIF($B$3:$B$725,K15,$CK$3:$CK$725)</f>
        <v>0</v>
      </c>
      <c r="CI15" s="30">
        <f>SUMIF(Ingredients!$B$3:$B$230,L15,Ingredients!$I$3:$I$230)+SUMIF($B$3:$B$725,L15,$CK$3:$CK$725)</f>
        <v>0</v>
      </c>
      <c r="CJ15" s="30">
        <f>SUMIF(Ingredients!$B$3:$B$230,M15,Ingredients!$I$3:$I$230)+SUMIF($B$3:$B$725,M15,$CK$3:$CK$725)</f>
        <v>0</v>
      </c>
      <c r="CK15" s="38">
        <f t="shared" si="7"/>
        <v>0</v>
      </c>
      <c r="CL15" s="30">
        <f>SUMIF(Ingredients!$B$3:$B$230,F15,Ingredients!$J$3:$J$230)+SUMIF($B$3:$B$725,F15,$CT$3:$CT$725)</f>
        <v>0</v>
      </c>
      <c r="CM15" s="30">
        <f>SUMIF(Ingredients!$B$3:$B$230,G15,Ingredients!$J$3:$J$230)+SUMIF($B$3:$B$725,G15,$CT$3:$CT$725)</f>
        <v>0</v>
      </c>
      <c r="CN15" s="30">
        <f>SUMIF(Ingredients!$B$3:$B$230,H15,Ingredients!$J$3:$J$230)+SUMIF($B$3:$B$725,H15,$CT$3:$CT$725)</f>
        <v>0</v>
      </c>
      <c r="CO15" s="30">
        <f>SUMIF(Ingredients!$B$3:$B$230,I15,Ingredients!$J$3:$J$230)+SUMIF($B$3:$B$725,I15,$CT$3:$CT$725)</f>
        <v>0</v>
      </c>
      <c r="CP15" s="30">
        <f>SUMIF(Ingredients!$B$3:$B$230,J15,Ingredients!$J$3:$J$230)+SUMIF($B$3:$B$725,J15,$CT$3:$CT$725)</f>
        <v>0</v>
      </c>
      <c r="CQ15" s="30">
        <f>SUMIF(Ingredients!$B$3:$B$230,K15,Ingredients!$J$3:$J$230)+SUMIF($B$3:$B$725,K15,$CT$3:$CT$725)</f>
        <v>0</v>
      </c>
      <c r="CR15" s="30">
        <f>SUMIF(Ingredients!$B$3:$B$230,L15,Ingredients!$J$3:$J$230)+SUMIF($B$3:$B$725,L15,$CT$3:$CT$725)</f>
        <v>0</v>
      </c>
      <c r="CS15" s="30">
        <f>SUMIF(Ingredients!$B$3:$B$230,M15,Ingredients!$J$3:$J$230)+SUMIF($B$3:$B$725,M15,$CT$3:$CT$725)</f>
        <v>0</v>
      </c>
      <c r="CT15" s="43">
        <f t="shared" si="8"/>
        <v>0</v>
      </c>
      <c r="CU15" s="34">
        <v>7</v>
      </c>
      <c r="CV15" s="30">
        <v>0</v>
      </c>
      <c r="CW15" s="30">
        <v>10</v>
      </c>
      <c r="CX15" s="35">
        <v>0</v>
      </c>
      <c r="CY15" s="36">
        <v>0</v>
      </c>
      <c r="CZ15" s="37">
        <v>1.5</v>
      </c>
      <c r="DA15" s="38">
        <v>0</v>
      </c>
      <c r="DB15" s="39">
        <v>0</v>
      </c>
      <c r="DC15" t="s">
        <v>202</v>
      </c>
      <c r="DD15" t="str">
        <f t="shared" ca="1" si="9"/>
        <v/>
      </c>
      <c r="DE15" t="str">
        <f t="shared" ca="1" si="10"/>
        <v>-</v>
      </c>
      <c r="DF15" t="s">
        <v>1129</v>
      </c>
      <c r="DG15" t="s">
        <v>200</v>
      </c>
      <c r="DH15" t="str">
        <f t="shared" ca="1" si="11"/>
        <v>GRILLEDEGGPLANTITEM(VEGETABLE, ItemRegistry.grilledeggplantItem, 4 ,1.4f,0f,0f,1.5f,0f,0f,0f,2.1f),</v>
      </c>
      <c r="DI15" t="s">
        <v>2300</v>
      </c>
    </row>
    <row r="16" spans="2:118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1186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SUMIF(Ingredients!$B$3:$B$230,'PH complex foods'!F16,Ingredients!$A$3:$A$119)+SUMIF($B$3:$B$725,F16,$V$3:$V$724)</f>
        <v>1</v>
      </c>
      <c r="O16" s="11">
        <f ca="1">SUMIF(Ingredients!$B$3:$B$230,'PH complex foods'!G16,Ingredients!$A$3:$A$119)+SUMIF($B$3:$B$725,G16,$V$3:$V$724)</f>
        <v>1</v>
      </c>
      <c r="P16" s="11">
        <f ca="1">SUMIF(Ingredients!$B$3:$B$230,'PH complex foods'!H16,Ingredients!$A$3:$A$119)+SUMIF($B$3:$B$725,H16,$V$3:$V$724)</f>
        <v>0</v>
      </c>
      <c r="Q16" s="11">
        <f ca="1">SUMIF(Ingredients!$B$3:$B$230,'PH complex foods'!I16,Ingredients!$A$3:$A$119)+SUMIF($B$3:$B$725,I16,$V$3:$V$724)</f>
        <v>0</v>
      </c>
      <c r="R16" s="11">
        <f ca="1">SUMIF(Ingredients!$B$3:$B$230,'PH complex foods'!J16,Ingredients!$A$3:$A$119)+SUMIF($B$3:$B$725,J16,$V$3:$V$724)</f>
        <v>0</v>
      </c>
      <c r="S16" s="11">
        <f ca="1">SUMIF(Ingredients!$B$3:$B$230,'PH complex foods'!K16,Ingredients!$A$3:$A$119)+SUMIF($B$3:$B$725,K16,$V$3:$V$724)</f>
        <v>0</v>
      </c>
      <c r="T16" s="11">
        <f ca="1">SUMIF(Ingredients!$B$3:$B$230,'PH complex foods'!L16,Ingredients!$A$3:$A$119)+SUMIF($B$3:$B$725,L16,$V$3:$V$724)</f>
        <v>0</v>
      </c>
      <c r="U16" s="11">
        <f ca="1">SUMIF(Ingredients!$B$3:$B$230,'PH complex foods'!M16,Ingredients!$A$3:$A$119)+SUMIF($B$3:$B$725,M16,$V$3:$V$724)</f>
        <v>0</v>
      </c>
      <c r="V16" s="10">
        <f t="shared" ca="1" si="0"/>
        <v>1</v>
      </c>
      <c r="W16" s="10">
        <v>1</v>
      </c>
      <c r="X16" s="11">
        <v>1</v>
      </c>
      <c r="Y16" s="11">
        <f>COUNTIF(F16:M741,B16)</f>
        <v>28</v>
      </c>
      <c r="Z16" s="44" t="str">
        <f t="shared" ca="1" si="12"/>
        <v>Yes</v>
      </c>
      <c r="AA16" s="34">
        <f>SUMIF(Ingredients!$B$3:$B$230,F16,Ingredients!$C$3:$C$230)+SUMIF($B$3:$B$725,F16,$AI$3:$AI$725)</f>
        <v>5</v>
      </c>
      <c r="AB16" s="30">
        <f>SUMIF(Ingredients!$B$3:$B$230,G16,Ingredients!$C$3:$C$230)+SUMIF($B$3:$B$725,G16,$AI$3:$AI$725)</f>
        <v>5</v>
      </c>
      <c r="AC16" s="30">
        <f>SUMIF(Ingredients!$B$3:$B$230,H16,Ingredients!$C$3:$C$230)+SUMIF($B$3:$B$725,H16,$AI$3:$AI$725)</f>
        <v>0</v>
      </c>
      <c r="AD16" s="30">
        <f>SUMIF(Ingredients!$B$3:$B$230,I16,Ingredients!$C$3:$C$230)+SUMIF($B$3:$B$725,I16,$AI$3:$AI$725)</f>
        <v>0</v>
      </c>
      <c r="AE16" s="30">
        <f>SUMIF(Ingredients!$B$3:$B$230,J16,Ingredients!$C$3:$C$230)+SUMIF($B$3:$B$725,J16,$AI$3:$AI$725)</f>
        <v>0</v>
      </c>
      <c r="AF16" s="30">
        <f>SUMIF(Ingredients!$B$3:$B$230,K16,Ingredients!$C$3:$C$230)+SUMIF($B$3:$B$725,K16,$AI$3:$AI$725)</f>
        <v>0</v>
      </c>
      <c r="AG16" s="30">
        <f>SUMIF(Ingredients!$B$3:$B$230,L16,Ingredients!$C$3:$C$230)+SUMIF($B$3:$B$725,L16,$AI$3:$AI$725)</f>
        <v>0</v>
      </c>
      <c r="AH16" s="30">
        <f>SUMIF(Ingredients!$B$3:$B$230,M16,Ingredients!$C$3:$C$230)+SUMIF($B$3:$B$725,M16,$AI$3:$AI$725)</f>
        <v>0</v>
      </c>
      <c r="AI16" s="29">
        <f t="shared" si="1"/>
        <v>10</v>
      </c>
      <c r="AJ16" s="30">
        <f>SUMIF(Ingredients!$B$3:$B$230,F16,Ingredients!$D$3:$D$230)+SUMIF($B$3:$B$725,F16,$AR$3:$AR$725)</f>
        <v>0</v>
      </c>
      <c r="AK16" s="30">
        <f>SUMIF(Ingredients!$B$3:$B$230,G16,Ingredients!$D$3:$D$230)+SUMIF($B$3:$B$725,G16,$AR$3:$AR$725)</f>
        <v>0</v>
      </c>
      <c r="AL16" s="30">
        <f>SUMIF(Ingredients!$B$3:$B$230,H16,Ingredients!$D$3:$D$230)+SUMIF($B$3:$B$725,H16,$AR$3:$AR$725)</f>
        <v>0</v>
      </c>
      <c r="AM16" s="30">
        <f>SUMIF(Ingredients!$B$3:$B$230,I16,Ingredients!$D$3:$D$230)+SUMIF($B$3:$B$725,I16,$AR$3:$AR$725)</f>
        <v>0</v>
      </c>
      <c r="AN16" s="30">
        <f>SUMIF(Ingredients!$B$3:$B$230,J16,Ingredients!$D$3:$D$230)+SUMIF($B$3:$B$725,J16,$AR$3:$AR$725)</f>
        <v>0</v>
      </c>
      <c r="AO16" s="30">
        <f>SUMIF(Ingredients!$B$3:$B$230,K16,Ingredients!$D$3:$D$230)+SUMIF($B$3:$B$725,K16,$AR$3:$AR$725)</f>
        <v>0</v>
      </c>
      <c r="AP16" s="30">
        <f>SUMIF(Ingredients!$B$3:$B$230,L16,Ingredients!$D$3:$D$230)+SUMIF($B$3:$B$725,L16,$AR$3:$AR$725)</f>
        <v>0</v>
      </c>
      <c r="AQ16" s="30">
        <f>SUMIF(Ingredients!$B$3:$B$230,M16,Ingredients!$D$3:$D$230)+SUMIF($B$3:$B$725,M16,$AR$3:$AR$725)</f>
        <v>0</v>
      </c>
      <c r="AR16" s="29">
        <f t="shared" si="2"/>
        <v>0</v>
      </c>
      <c r="AS16" s="30">
        <f>SUMIF(Ingredients!$B$3:$B$230,F16,Ingredients!$E$3:$E$230)+SUMIF($B$3:$B$725,F16,$BA$3:$BA$730)</f>
        <v>21</v>
      </c>
      <c r="AT16" s="30">
        <f>SUMIF(Ingredients!$B$3:$B$230,G16,Ingredients!$E$3:$E$230)+SUMIF($B$3:$B$725,G16,$BA$3:$BA$730)</f>
        <v>12</v>
      </c>
      <c r="AU16" s="30">
        <f>SUMIF(Ingredients!$B$3:$B$230,H16,Ingredients!$E$3:$E$230)+SUMIF($B$3:$B$725,H16,$BA$3:$BA$730)</f>
        <v>0</v>
      </c>
      <c r="AV16" s="30">
        <f>SUMIF(Ingredients!$B$3:$B$230,I16,Ingredients!$E$3:$E$230)+SUMIF($B$3:$B$725,I16,$BA$3:$BA$730)</f>
        <v>0</v>
      </c>
      <c r="AW16" s="30">
        <f>SUMIF(Ingredients!$B$3:$B$230,J16,Ingredients!$E$3:$E$230)+SUMIF($B$3:$B$725,J16,$BA$3:$BA$730)</f>
        <v>0</v>
      </c>
      <c r="AX16" s="30">
        <f>SUMIF(Ingredients!$B$3:$B$230,K16,Ingredients!$E$3:$E$230)+SUMIF($B$3:$B$725,K16,$BA$3:$BA$730)</f>
        <v>0</v>
      </c>
      <c r="AY16" s="30">
        <f>SUMIF(Ingredients!$B$3:$B$230,L16,Ingredients!$E$3:$E$230)+SUMIF($B$3:$B$725,L16,$BA$3:$BA$730)</f>
        <v>0</v>
      </c>
      <c r="AZ16" s="30">
        <f>SUMIF(Ingredients!$B$3:$B$230,M16,Ingredients!$E$3:$E$230)+SUMIF($B$3:$B$725,M16,$BA$3:$BA$730)</f>
        <v>0</v>
      </c>
      <c r="BA16" s="29">
        <f t="shared" si="3"/>
        <v>16.5</v>
      </c>
      <c r="BB16" s="30">
        <f>SUMIF(Ingredients!$B$3:$B$230,F16,Ingredients!$F$3:$F$230)+SUMIF($B$3:$B$725,F16,$BJ$3:$BJ$725)</f>
        <v>1.5</v>
      </c>
      <c r="BC16" s="30">
        <f>SUMIF(Ingredients!$B$3:$B$230,G16,Ingredients!$F$3:$F$230)+SUMIF($B$3:$B$725,G16,$BJ$3:$BJ$725)</f>
        <v>0</v>
      </c>
      <c r="BD16" s="30">
        <f>SUMIF(Ingredients!$B$3:$B$230,H16,Ingredients!$F$3:$F$230)+SUMIF($B$3:$B$725,H16,$BJ$3:$BJ$725)</f>
        <v>0</v>
      </c>
      <c r="BE16" s="30">
        <f>SUMIF(Ingredients!$B$3:$B$230,I16,Ingredients!$F$3:$F$230)+SUMIF($B$3:$B$725,I16,$BJ$3:$BJ$725)</f>
        <v>0</v>
      </c>
      <c r="BF16" s="30">
        <f>SUMIF(Ingredients!$B$3:$B$230,J16,Ingredients!$F$3:$F$230)+SUMIF($B$3:$B$725,J16,$BJ$3:$BJ$725)</f>
        <v>0</v>
      </c>
      <c r="BG16" s="30">
        <f>SUMIF(Ingredients!$B$3:$B$230,K16,Ingredients!$F$3:$F$230)+SUMIF($B$3:$B$725,K16,$BJ$3:$BJ$725)</f>
        <v>0</v>
      </c>
      <c r="BH16" s="30">
        <f>SUMIF(Ingredients!$B$3:$B$230,L16,Ingredients!$F$3:$F$230)+SUMIF($B$3:$B$725,L16,$BJ$3:$BJ$725)</f>
        <v>0</v>
      </c>
      <c r="BI16" s="30">
        <f>SUMIF(Ingredients!$B$3:$B$230,M16,Ingredients!$F$3:$F$230)+SUMIF($B$3:$B$725,M16,$BJ$3:$BJ$725)</f>
        <v>0</v>
      </c>
      <c r="BJ16" s="35">
        <f t="shared" si="4"/>
        <v>1.5</v>
      </c>
      <c r="BK16" s="30">
        <f>SUMIF(Ingredients!$B$3:$B$230,F16,Ingredients!$G$3:$G$230)+SUMIF($B$3:$B$725,F16,$BS$3:$BS$725)</f>
        <v>0</v>
      </c>
      <c r="BL16" s="30">
        <f>SUMIF(Ingredients!$B$3:$B$230,G16,Ingredients!$G$3:$G$230)+SUMIF($B$3:$B$725,G16,$BS$3:$BS$725)</f>
        <v>0</v>
      </c>
      <c r="BM16" s="30">
        <f>SUMIF(Ingredients!$B$3:$B$230,H16,Ingredients!$G$3:$G$230)+SUMIF($B$3:$B$725,H16,$BS$3:$BS$725)</f>
        <v>0</v>
      </c>
      <c r="BN16" s="30">
        <f>SUMIF(Ingredients!$B$3:$B$230,I16,Ingredients!$G$3:$G$230)+SUMIF($B$3:$B$725,I16,$BS$3:$BS$725)</f>
        <v>0</v>
      </c>
      <c r="BO16" s="30">
        <f>SUMIF(Ingredients!$B$3:$B$230,J16,Ingredients!$G$3:$G$230)+SUMIF($B$3:$B$725,J16,$BS$3:$BS$725)</f>
        <v>0</v>
      </c>
      <c r="BP16" s="30">
        <f>SUMIF(Ingredients!$B$3:$B$230,K16,Ingredients!$G$3:$G$230)+SUMIF($B$3:$B$725,K16,$BS$3:$BS$725)</f>
        <v>0</v>
      </c>
      <c r="BQ16" s="30">
        <f>SUMIF(Ingredients!$B$3:$B$230,L16,Ingredients!$G$3:$G$230)+SUMIF($B$3:$B$725,L16,$BS$3:$BS$725)</f>
        <v>0</v>
      </c>
      <c r="BR16" s="30">
        <f>SUMIF(Ingredients!$B$3:$B$230,M16,Ingredients!$G$3:$G$230)+SUMIF($B$3:$B$725,M16,$BS$3:$BS$725)</f>
        <v>0</v>
      </c>
      <c r="BS16" s="36">
        <f t="shared" si="5"/>
        <v>0</v>
      </c>
      <c r="BT16" s="30">
        <f>SUMIF(Ingredients!$B$3:$B$230,F16,Ingredients!$H$3:$H$230)+SUMIF($B$3:$B$725,F16,$CB$3:$CB$725)</f>
        <v>0</v>
      </c>
      <c r="BU16" s="30">
        <f>SUMIF(Ingredients!$B$3:$B$230,G16,Ingredients!$H$3:$H$230)+SUMIF($B$3:$B$725,G16,$CB$3:$CB$725)</f>
        <v>0</v>
      </c>
      <c r="BV16" s="30">
        <f>SUMIF(Ingredients!$B$3:$B$230,H16,Ingredients!$H$3:$H$230)+SUMIF($B$3:$B$725,H16,$CB$3:$CB$725)</f>
        <v>0</v>
      </c>
      <c r="BW16" s="30">
        <f>SUMIF(Ingredients!$B$3:$B$230,I16,Ingredients!$H$3:$H$230)+SUMIF($B$3:$B$725,I16,$CB$3:$CB$725)</f>
        <v>0</v>
      </c>
      <c r="BX16" s="30">
        <f>SUMIF(Ingredients!$B$3:$B$230,J16,Ingredients!$H$3:$H$230)+SUMIF($B$3:$B$725,J16,$CB$3:$CB$725)</f>
        <v>0</v>
      </c>
      <c r="BY16" s="30">
        <f>SUMIF(Ingredients!$B$3:$B$230,K16,Ingredients!$H$3:$H$230)+SUMIF($B$3:$B$725,K16,$CB$3:$CB$725)</f>
        <v>0</v>
      </c>
      <c r="BZ16" s="30">
        <f>SUMIF(Ingredients!$B$3:$B$230,L16,Ingredients!$H$3:$H$230)+SUMIF($B$3:$B$725,L16,$CB$3:$CB$725)</f>
        <v>0</v>
      </c>
      <c r="CA16" s="30">
        <f>SUMIF(Ingredients!$B$3:$B$230,M16,Ingredients!$H$3:$H$230)+SUMIF($B$3:$B$725,M16,$CB$3:$CB$725)</f>
        <v>0</v>
      </c>
      <c r="CB16" s="42">
        <f t="shared" si="6"/>
        <v>0</v>
      </c>
      <c r="CC16" s="30">
        <f>SUMIF(Ingredients!$B$3:$B$230,F16,Ingredients!$I$3:$I$230)+SUMIF($B$3:$B$725,F16,$CK$3:$CK$725)</f>
        <v>0</v>
      </c>
      <c r="CD16" s="30">
        <f>SUMIF(Ingredients!$B$3:$B$230,G16,Ingredients!$I$3:$I$230)+SUMIF($B$3:$B$725,G16,$CK$3:$CK$725)</f>
        <v>0</v>
      </c>
      <c r="CE16" s="30">
        <f>SUMIF(Ingredients!$B$3:$B$230,H16,Ingredients!$I$3:$I$230)+SUMIF($B$3:$B$725,H16,$CK$3:$CK$725)</f>
        <v>0</v>
      </c>
      <c r="CF16" s="30">
        <f>SUMIF(Ingredients!$B$3:$B$230,I16,Ingredients!$I$3:$I$230)+SUMIF($B$3:$B$725,I16,$CK$3:$CK$725)</f>
        <v>0</v>
      </c>
      <c r="CG16" s="30">
        <f>SUMIF(Ingredients!$B$3:$B$230,J16,Ingredients!$I$3:$I$230)+SUMIF($B$3:$B$725,J16,$CK$3:$CK$725)</f>
        <v>0</v>
      </c>
      <c r="CH16" s="30">
        <f>SUMIF(Ingredients!$B$3:$B$230,K16,Ingredients!$I$3:$I$230)+SUMIF($B$3:$B$725,K16,$CK$3:$CK$725)</f>
        <v>0</v>
      </c>
      <c r="CI16" s="30">
        <f>SUMIF(Ingredients!$B$3:$B$230,L16,Ingredients!$I$3:$I$230)+SUMIF($B$3:$B$725,L16,$CK$3:$CK$725)</f>
        <v>0</v>
      </c>
      <c r="CJ16" s="30">
        <f>SUMIF(Ingredients!$B$3:$B$230,M16,Ingredients!$I$3:$I$230)+SUMIF($B$3:$B$725,M16,$CK$3:$CK$725)</f>
        <v>0</v>
      </c>
      <c r="CK16" s="38">
        <f t="shared" si="7"/>
        <v>0</v>
      </c>
      <c r="CL16" s="30">
        <f>SUMIF(Ingredients!$B$3:$B$230,F16,Ingredients!$J$3:$J$230)+SUMIF($B$3:$B$725,F16,$CT$3:$CT$725)</f>
        <v>0</v>
      </c>
      <c r="CM16" s="30">
        <f>SUMIF(Ingredients!$B$3:$B$230,G16,Ingredients!$J$3:$J$230)+SUMIF($B$3:$B$725,G16,$CT$3:$CT$725)</f>
        <v>1</v>
      </c>
      <c r="CN16" s="30">
        <f>SUMIF(Ingredients!$B$3:$B$230,H16,Ingredients!$J$3:$J$230)+SUMIF($B$3:$B$725,H16,$CT$3:$CT$725)</f>
        <v>0</v>
      </c>
      <c r="CO16" s="30">
        <f>SUMIF(Ingredients!$B$3:$B$230,I16,Ingredients!$J$3:$J$230)+SUMIF($B$3:$B$725,I16,$CT$3:$CT$725)</f>
        <v>0</v>
      </c>
      <c r="CP16" s="30">
        <f>SUMIF(Ingredients!$B$3:$B$230,J16,Ingredients!$J$3:$J$230)+SUMIF($B$3:$B$725,J16,$CT$3:$CT$725)</f>
        <v>0</v>
      </c>
      <c r="CQ16" s="30">
        <f>SUMIF(Ingredients!$B$3:$B$230,K16,Ingredients!$J$3:$J$230)+SUMIF($B$3:$B$725,K16,$CT$3:$CT$725)</f>
        <v>0</v>
      </c>
      <c r="CR16" s="30">
        <f>SUMIF(Ingredients!$B$3:$B$230,L16,Ingredients!$J$3:$J$230)+SUMIF($B$3:$B$725,L16,$CT$3:$CT$725)</f>
        <v>0</v>
      </c>
      <c r="CS16" s="30">
        <f>SUMIF(Ingredients!$B$3:$B$230,M16,Ingredients!$J$3:$J$230)+SUMIF($B$3:$B$725,M16,$CT$3:$CT$725)</f>
        <v>0</v>
      </c>
      <c r="CT16" s="43">
        <f t="shared" si="8"/>
        <v>1</v>
      </c>
      <c r="CU16" s="34">
        <v>10</v>
      </c>
      <c r="CV16" s="30">
        <v>0</v>
      </c>
      <c r="CW16" s="30">
        <v>21</v>
      </c>
      <c r="CX16" s="35">
        <v>1.5</v>
      </c>
      <c r="CY16" s="36">
        <v>0</v>
      </c>
      <c r="CZ16" s="37">
        <v>0</v>
      </c>
      <c r="DA16" s="38">
        <v>0</v>
      </c>
      <c r="DB16" s="39">
        <v>1</v>
      </c>
      <c r="DC16" t="s">
        <v>202</v>
      </c>
      <c r="DD16" t="str">
        <f t="shared" ca="1" si="9"/>
        <v/>
      </c>
      <c r="DE16" t="str">
        <f t="shared" ca="1" si="10"/>
        <v>-</v>
      </c>
      <c r="DG16" t="s">
        <v>200</v>
      </c>
      <c r="DH16" t="str">
        <f t="shared" ca="1" si="11"/>
        <v>TOASTITEM(BREAD, ItemRegistry.toastItem, 4 ,2f,0f,1.5f,0f,0f,0f,1f,1f),</v>
      </c>
      <c r="DI16" t="s">
        <v>2272</v>
      </c>
    </row>
    <row r="17" spans="2:113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1191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SUMIF(Ingredients!$B$3:$B$230,'PH complex foods'!F17,Ingredients!$A$3:$A$119)+SUMIF($B$3:$B$725,F17,$V$3:$V$724)</f>
        <v>1</v>
      </c>
      <c r="O17" s="11">
        <f ca="1">SUMIF(Ingredients!$B$3:$B$230,'PH complex foods'!G17,Ingredients!$A$3:$A$119)+SUMIF($B$3:$B$725,G17,$V$3:$V$724)</f>
        <v>1</v>
      </c>
      <c r="P17" s="11">
        <f ca="1">SUMIF(Ingredients!$B$3:$B$230,'PH complex foods'!H17,Ingredients!$A$3:$A$119)+SUMIF($B$3:$B$725,H17,$V$3:$V$724)</f>
        <v>1</v>
      </c>
      <c r="Q17" s="11">
        <f ca="1">SUMIF(Ingredients!$B$3:$B$230,'PH complex foods'!I17,Ingredients!$A$3:$A$119)+SUMIF($B$3:$B$725,I17,$V$3:$V$724)</f>
        <v>0</v>
      </c>
      <c r="R17" s="11">
        <f ca="1">SUMIF(Ingredients!$B$3:$B$230,'PH complex foods'!J17,Ingredients!$A$3:$A$119)+SUMIF($B$3:$B$725,J17,$V$3:$V$724)</f>
        <v>0</v>
      </c>
      <c r="S17" s="11">
        <f ca="1">SUMIF(Ingredients!$B$3:$B$230,'PH complex foods'!K17,Ingredients!$A$3:$A$119)+SUMIF($B$3:$B$725,K17,$V$3:$V$724)</f>
        <v>0</v>
      </c>
      <c r="T17" s="11">
        <f ca="1">SUMIF(Ingredients!$B$3:$B$230,'PH complex foods'!L17,Ingredients!$A$3:$A$119)+SUMIF($B$3:$B$725,L17,$V$3:$V$724)</f>
        <v>0</v>
      </c>
      <c r="U17" s="11">
        <f ca="1">SUMIF(Ingredients!$B$3:$B$230,'PH complex foods'!M17,Ingredients!$A$3:$A$119)+SUMIF($B$3:$B$725,M17,$V$3:$V$724)</f>
        <v>0</v>
      </c>
      <c r="V17" s="10">
        <f t="shared" ca="1" si="0"/>
        <v>1</v>
      </c>
      <c r="W17" s="10">
        <v>1</v>
      </c>
      <c r="X17" s="11">
        <v>1</v>
      </c>
      <c r="Y17" s="11">
        <f>COUNTIF(F17:M742,B17)</f>
        <v>12</v>
      </c>
      <c r="Z17" s="44" t="str">
        <f t="shared" ca="1" si="12"/>
        <v>Yes</v>
      </c>
      <c r="AA17" s="34">
        <f>SUMIF(Ingredients!$B$3:$B$230,F17,Ingredients!$C$3:$C$230)+SUMIF($B$3:$B$725,F17,$AI$3:$AI$725)</f>
        <v>5</v>
      </c>
      <c r="AB17" s="30">
        <f>SUMIF(Ingredients!$B$3:$B$230,G17,Ingredients!$C$3:$C$230)+SUMIF($B$3:$B$725,G17,$AI$3:$AI$725)</f>
        <v>0</v>
      </c>
      <c r="AC17" s="30">
        <f>SUMIF(Ingredients!$B$3:$B$230,H17,Ingredients!$C$3:$C$230)+SUMIF($B$3:$B$725,H17,$AI$3:$AI$725)</f>
        <v>0</v>
      </c>
      <c r="AD17" s="30">
        <f>SUMIF(Ingredients!$B$3:$B$230,I17,Ingredients!$C$3:$C$230)+SUMIF($B$3:$B$725,I17,$AI$3:$AI$725)</f>
        <v>0</v>
      </c>
      <c r="AE17" s="30">
        <f>SUMIF(Ingredients!$B$3:$B$230,J17,Ingredients!$C$3:$C$230)+SUMIF($B$3:$B$725,J17,$AI$3:$AI$725)</f>
        <v>0</v>
      </c>
      <c r="AF17" s="30">
        <f>SUMIF(Ingredients!$B$3:$B$230,K17,Ingredients!$C$3:$C$230)+SUMIF($B$3:$B$725,K17,$AI$3:$AI$725)</f>
        <v>0</v>
      </c>
      <c r="AG17" s="30">
        <f>SUMIF(Ingredients!$B$3:$B$230,L17,Ingredients!$C$3:$C$230)+SUMIF($B$3:$B$725,L17,$AI$3:$AI$725)</f>
        <v>0</v>
      </c>
      <c r="AH17" s="30">
        <f>SUMIF(Ingredients!$B$3:$B$230,M17,Ingredients!$C$3:$C$230)+SUMIF($B$3:$B$725,M17,$AI$3:$AI$725)</f>
        <v>0</v>
      </c>
      <c r="AI17" s="29">
        <f t="shared" si="1"/>
        <v>5</v>
      </c>
      <c r="AJ17" s="30">
        <f>SUMIF(Ingredients!$B$3:$B$230,F17,Ingredients!$D$3:$D$230)+SUMIF($B$3:$B$725,F17,$AR$3:$AR$725)</f>
        <v>5</v>
      </c>
      <c r="AK17" s="30">
        <f>SUMIF(Ingredients!$B$3:$B$230,G17,Ingredients!$D$3:$D$230)+SUMIF($B$3:$B$725,G17,$AR$3:$AR$725)</f>
        <v>0</v>
      </c>
      <c r="AL17" s="30">
        <f>SUMIF(Ingredients!$B$3:$B$230,H17,Ingredients!$D$3:$D$230)+SUMIF($B$3:$B$725,H17,$AR$3:$AR$725)</f>
        <v>5</v>
      </c>
      <c r="AM17" s="30">
        <f>SUMIF(Ingredients!$B$3:$B$230,I17,Ingredients!$D$3:$D$230)+SUMIF($B$3:$B$725,I17,$AR$3:$AR$725)</f>
        <v>0</v>
      </c>
      <c r="AN17" s="30">
        <f>SUMIF(Ingredients!$B$3:$B$230,J17,Ingredients!$D$3:$D$230)+SUMIF($B$3:$B$725,J17,$AR$3:$AR$725)</f>
        <v>0</v>
      </c>
      <c r="AO17" s="30">
        <f>SUMIF(Ingredients!$B$3:$B$230,K17,Ingredients!$D$3:$D$230)+SUMIF($B$3:$B$725,K17,$AR$3:$AR$725)</f>
        <v>0</v>
      </c>
      <c r="AP17" s="30">
        <f>SUMIF(Ingredients!$B$3:$B$230,L17,Ingredients!$D$3:$D$230)+SUMIF($B$3:$B$725,L17,$AR$3:$AR$725)</f>
        <v>0</v>
      </c>
      <c r="AQ17" s="30">
        <f>SUMIF(Ingredients!$B$3:$B$230,M17,Ingredients!$D$3:$D$230)+SUMIF($B$3:$B$725,M17,$AR$3:$AR$725)</f>
        <v>0</v>
      </c>
      <c r="AR17" s="29">
        <f t="shared" si="2"/>
        <v>10</v>
      </c>
      <c r="AS17" s="30">
        <f>SUMIF(Ingredients!$B$3:$B$230,F17,Ingredients!$E$3:$E$230)+SUMIF($B$3:$B$725,F17,$BA$3:$BA$730)</f>
        <v>23</v>
      </c>
      <c r="AT17" s="30">
        <f>SUMIF(Ingredients!$B$3:$B$230,G17,Ingredients!$E$3:$E$230)+SUMIF($B$3:$B$725,G17,$BA$3:$BA$730)</f>
        <v>30</v>
      </c>
      <c r="AU17" s="30">
        <f>SUMIF(Ingredients!$B$3:$B$230,H17,Ingredients!$E$3:$E$230)+SUMIF($B$3:$B$725,H17,$BA$3:$BA$730)</f>
        <v>0</v>
      </c>
      <c r="AV17" s="30">
        <f>SUMIF(Ingredients!$B$3:$B$230,I17,Ingredients!$E$3:$E$230)+SUMIF($B$3:$B$725,I17,$BA$3:$BA$730)</f>
        <v>0</v>
      </c>
      <c r="AW17" s="30">
        <f>SUMIF(Ingredients!$B$3:$B$230,J17,Ingredients!$E$3:$E$230)+SUMIF($B$3:$B$725,J17,$BA$3:$BA$730)</f>
        <v>0</v>
      </c>
      <c r="AX17" s="30">
        <f>SUMIF(Ingredients!$B$3:$B$230,K17,Ingredients!$E$3:$E$230)+SUMIF($B$3:$B$725,K17,$BA$3:$BA$730)</f>
        <v>0</v>
      </c>
      <c r="AY17" s="30">
        <f>SUMIF(Ingredients!$B$3:$B$230,L17,Ingredients!$E$3:$E$230)+SUMIF($B$3:$B$725,L17,$BA$3:$BA$730)</f>
        <v>0</v>
      </c>
      <c r="AZ17" s="30">
        <f>SUMIF(Ingredients!$B$3:$B$230,M17,Ingredients!$E$3:$E$230)+SUMIF($B$3:$B$725,M17,$BA$3:$BA$730)</f>
        <v>0</v>
      </c>
      <c r="BA17" s="29">
        <f t="shared" si="3"/>
        <v>17.666666666666668</v>
      </c>
      <c r="BB17" s="30">
        <f>SUMIF(Ingredients!$B$3:$B$230,F17,Ingredients!$F$3:$F$230)+SUMIF($B$3:$B$725,F17,$BJ$3:$BJ$725)</f>
        <v>0</v>
      </c>
      <c r="BC17" s="30">
        <f>SUMIF(Ingredients!$B$3:$B$230,G17,Ingredients!$F$3:$F$230)+SUMIF($B$3:$B$725,G17,$BJ$3:$BJ$725)</f>
        <v>0</v>
      </c>
      <c r="BD17" s="30">
        <f>SUMIF(Ingredients!$B$3:$B$230,H17,Ingredients!$F$3:$F$230)+SUMIF($B$3:$B$725,H17,$BJ$3:$BJ$725)</f>
        <v>0</v>
      </c>
      <c r="BE17" s="30">
        <f>SUMIF(Ingredients!$B$3:$B$230,I17,Ingredients!$F$3:$F$230)+SUMIF($B$3:$B$725,I17,$BJ$3:$BJ$725)</f>
        <v>0</v>
      </c>
      <c r="BF17" s="30">
        <f>SUMIF(Ingredients!$B$3:$B$230,J17,Ingredients!$F$3:$F$230)+SUMIF($B$3:$B$725,J17,$BJ$3:$BJ$725)</f>
        <v>0</v>
      </c>
      <c r="BG17" s="30">
        <f>SUMIF(Ingredients!$B$3:$B$230,K17,Ingredients!$F$3:$F$230)+SUMIF($B$3:$B$725,K17,$BJ$3:$BJ$725)</f>
        <v>0</v>
      </c>
      <c r="BH17" s="30">
        <f>SUMIF(Ingredients!$B$3:$B$230,L17,Ingredients!$F$3:$F$230)+SUMIF($B$3:$B$725,L17,$BJ$3:$BJ$725)</f>
        <v>0</v>
      </c>
      <c r="BI17" s="30">
        <f>SUMIF(Ingredients!$B$3:$B$230,M17,Ingredients!$F$3:$F$230)+SUMIF($B$3:$B$725,M17,$BJ$3:$BJ$725)</f>
        <v>0</v>
      </c>
      <c r="BJ17" s="35">
        <f t="shared" si="4"/>
        <v>0</v>
      </c>
      <c r="BK17" s="30">
        <f>SUMIF(Ingredients!$B$3:$B$230,F17,Ingredients!$G$3:$G$230)+SUMIF($B$3:$B$725,F17,$BS$3:$BS$725)</f>
        <v>0</v>
      </c>
      <c r="BL17" s="30">
        <f>SUMIF(Ingredients!$B$3:$B$230,G17,Ingredients!$G$3:$G$230)+SUMIF($B$3:$B$725,G17,$BS$3:$BS$725)</f>
        <v>0</v>
      </c>
      <c r="BM17" s="30">
        <f>SUMIF(Ingredients!$B$3:$B$230,H17,Ingredients!$G$3:$G$230)+SUMIF($B$3:$B$725,H17,$BS$3:$BS$725)</f>
        <v>0</v>
      </c>
      <c r="BN17" s="30">
        <f>SUMIF(Ingredients!$B$3:$B$230,I17,Ingredients!$G$3:$G$230)+SUMIF($B$3:$B$725,I17,$BS$3:$BS$725)</f>
        <v>0</v>
      </c>
      <c r="BO17" s="30">
        <f>SUMIF(Ingredients!$B$3:$B$230,J17,Ingredients!$G$3:$G$230)+SUMIF($B$3:$B$725,J17,$BS$3:$BS$725)</f>
        <v>0</v>
      </c>
      <c r="BP17" s="30">
        <f>SUMIF(Ingredients!$B$3:$B$230,K17,Ingredients!$G$3:$G$230)+SUMIF($B$3:$B$725,K17,$BS$3:$BS$725)</f>
        <v>0</v>
      </c>
      <c r="BQ17" s="30">
        <f>SUMIF(Ingredients!$B$3:$B$230,L17,Ingredients!$G$3:$G$230)+SUMIF($B$3:$B$725,L17,$BS$3:$BS$725)</f>
        <v>0</v>
      </c>
      <c r="BR17" s="30">
        <f>SUMIF(Ingredients!$B$3:$B$230,M17,Ingredients!$G$3:$G$230)+SUMIF($B$3:$B$725,M17,$BS$3:$BS$725)</f>
        <v>0</v>
      </c>
      <c r="BS17" s="36">
        <f t="shared" si="5"/>
        <v>0</v>
      </c>
      <c r="BT17" s="30">
        <f>SUMIF(Ingredients!$B$3:$B$230,F17,Ingredients!$H$3:$H$230)+SUMIF($B$3:$B$725,F17,$CB$3:$CB$725)</f>
        <v>0</v>
      </c>
      <c r="BU17" s="30">
        <f>SUMIF(Ingredients!$B$3:$B$230,G17,Ingredients!$H$3:$H$230)+SUMIF($B$3:$B$725,G17,$CB$3:$CB$725)</f>
        <v>0</v>
      </c>
      <c r="BV17" s="30">
        <f>SUMIF(Ingredients!$B$3:$B$230,H17,Ingredients!$H$3:$H$230)+SUMIF($B$3:$B$725,H17,$CB$3:$CB$725)</f>
        <v>0</v>
      </c>
      <c r="BW17" s="30">
        <f>SUMIF(Ingredients!$B$3:$B$230,I17,Ingredients!$H$3:$H$230)+SUMIF($B$3:$B$725,I17,$CB$3:$CB$725)</f>
        <v>0</v>
      </c>
      <c r="BX17" s="30">
        <f>SUMIF(Ingredients!$B$3:$B$230,J17,Ingredients!$H$3:$H$230)+SUMIF($B$3:$B$725,J17,$CB$3:$CB$725)</f>
        <v>0</v>
      </c>
      <c r="BY17" s="30">
        <f>SUMIF(Ingredients!$B$3:$B$230,K17,Ingredients!$H$3:$H$230)+SUMIF($B$3:$B$725,K17,$CB$3:$CB$725)</f>
        <v>0</v>
      </c>
      <c r="BZ17" s="30">
        <f>SUMIF(Ingredients!$B$3:$B$230,L17,Ingredients!$H$3:$H$230)+SUMIF($B$3:$B$725,L17,$CB$3:$CB$725)</f>
        <v>0</v>
      </c>
      <c r="CA17" s="30">
        <f>SUMIF(Ingredients!$B$3:$B$230,M17,Ingredients!$H$3:$H$230)+SUMIF($B$3:$B$725,M17,$CB$3:$CB$725)</f>
        <v>0</v>
      </c>
      <c r="CB17" s="42">
        <f t="shared" si="6"/>
        <v>0</v>
      </c>
      <c r="CC17" s="30">
        <f>SUMIF(Ingredients!$B$3:$B$230,F17,Ingredients!$I$3:$I$230)+SUMIF($B$3:$B$725,F17,$CK$3:$CK$725)</f>
        <v>0</v>
      </c>
      <c r="CD17" s="30">
        <f>SUMIF(Ingredients!$B$3:$B$230,G17,Ingredients!$I$3:$I$230)+SUMIF($B$3:$B$725,G17,$CK$3:$CK$725)</f>
        <v>0</v>
      </c>
      <c r="CE17" s="30">
        <f>SUMIF(Ingredients!$B$3:$B$230,H17,Ingredients!$I$3:$I$230)+SUMIF($B$3:$B$725,H17,$CK$3:$CK$725)</f>
        <v>0</v>
      </c>
      <c r="CF17" s="30">
        <f>SUMIF(Ingredients!$B$3:$B$230,I17,Ingredients!$I$3:$I$230)+SUMIF($B$3:$B$725,I17,$CK$3:$CK$725)</f>
        <v>0</v>
      </c>
      <c r="CG17" s="30">
        <f>SUMIF(Ingredients!$B$3:$B$230,J17,Ingredients!$I$3:$I$230)+SUMIF($B$3:$B$725,J17,$CK$3:$CK$725)</f>
        <v>0</v>
      </c>
      <c r="CH17" s="30">
        <f>SUMIF(Ingredients!$B$3:$B$230,K17,Ingredients!$I$3:$I$230)+SUMIF($B$3:$B$725,K17,$CK$3:$CK$725)</f>
        <v>0</v>
      </c>
      <c r="CI17" s="30">
        <f>SUMIF(Ingredients!$B$3:$B$230,L17,Ingredients!$I$3:$I$230)+SUMIF($B$3:$B$725,L17,$CK$3:$CK$725)</f>
        <v>0</v>
      </c>
      <c r="CJ17" s="30">
        <f>SUMIF(Ingredients!$B$3:$B$230,M17,Ingredients!$I$3:$I$230)+SUMIF($B$3:$B$725,M17,$CK$3:$CK$725)</f>
        <v>0</v>
      </c>
      <c r="CK17" s="38">
        <f t="shared" si="7"/>
        <v>0</v>
      </c>
      <c r="CL17" s="30">
        <f>SUMIF(Ingredients!$B$3:$B$230,F17,Ingredients!$J$3:$J$230)+SUMIF($B$3:$B$725,F17,$CT$3:$CT$725)</f>
        <v>2</v>
      </c>
      <c r="CM17" s="30">
        <f>SUMIF(Ingredients!$B$3:$B$230,G17,Ingredients!$J$3:$J$230)+SUMIF($B$3:$B$725,G17,$CT$3:$CT$725)</f>
        <v>0</v>
      </c>
      <c r="CN17" s="30">
        <f>SUMIF(Ingredients!$B$3:$B$230,H17,Ingredients!$J$3:$J$230)+SUMIF($B$3:$B$725,H17,$CT$3:$CT$725)</f>
        <v>0</v>
      </c>
      <c r="CO17" s="30">
        <f>SUMIF(Ingredients!$B$3:$B$230,I17,Ingredients!$J$3:$J$230)+SUMIF($B$3:$B$725,I17,$CT$3:$CT$725)</f>
        <v>0</v>
      </c>
      <c r="CP17" s="30">
        <f>SUMIF(Ingredients!$B$3:$B$230,J17,Ingredients!$J$3:$J$230)+SUMIF($B$3:$B$725,J17,$CT$3:$CT$725)</f>
        <v>0</v>
      </c>
      <c r="CQ17" s="30">
        <f>SUMIF(Ingredients!$B$3:$B$230,K17,Ingredients!$J$3:$J$230)+SUMIF($B$3:$B$725,K17,$CT$3:$CT$725)</f>
        <v>0</v>
      </c>
      <c r="CR17" s="30">
        <f>SUMIF(Ingredients!$B$3:$B$230,L17,Ingredients!$J$3:$J$230)+SUMIF($B$3:$B$725,L17,$CT$3:$CT$725)</f>
        <v>0</v>
      </c>
      <c r="CS17" s="30">
        <f>SUMIF(Ingredients!$B$3:$B$230,M17,Ingredients!$J$3:$J$230)+SUMIF($B$3:$B$725,M17,$CT$3:$CT$725)</f>
        <v>0</v>
      </c>
      <c r="CT17" s="43">
        <f t="shared" si="8"/>
        <v>2</v>
      </c>
      <c r="CU17" s="34">
        <v>5</v>
      </c>
      <c r="CV17" s="30">
        <v>0</v>
      </c>
      <c r="CW17" s="30">
        <v>9</v>
      </c>
      <c r="CX17" s="35">
        <v>0</v>
      </c>
      <c r="CY17" s="36">
        <v>0</v>
      </c>
      <c r="CZ17" s="37">
        <v>0</v>
      </c>
      <c r="DA17" s="38">
        <v>0</v>
      </c>
      <c r="DB17" s="39">
        <v>2</v>
      </c>
      <c r="DC17" t="s">
        <v>202</v>
      </c>
      <c r="DD17" t="str">
        <f t="shared" ca="1" si="9"/>
        <v/>
      </c>
      <c r="DE17" t="str">
        <f t="shared" ca="1" si="10"/>
        <v>-</v>
      </c>
      <c r="DG17" t="s">
        <v>200</v>
      </c>
      <c r="DH17" t="str">
        <f t="shared" ca="1" si="11"/>
        <v>ICECREAMITEM(MEAL, ItemRegistry.icecreamItem, 4 ,1f,0f,0f,0f,0f,0f,2f,2.33f),</v>
      </c>
      <c r="DI17" t="s">
        <v>2301</v>
      </c>
    </row>
    <row r="18" spans="2:113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1190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SUMIF(Ingredients!$B$3:$B$230,'PH complex foods'!F18,Ingredients!$A$3:$A$119)+SUMIF($B$3:$B$725,F18,$V$3:$V$724)</f>
        <v>1</v>
      </c>
      <c r="O18" s="11">
        <f ca="1">SUMIF(Ingredients!$B$3:$B$230,'PH complex foods'!G18,Ingredients!$A$3:$A$119)+SUMIF($B$3:$B$725,G18,$V$3:$V$724)</f>
        <v>1</v>
      </c>
      <c r="P18" s="11">
        <f ca="1">SUMIF(Ingredients!$B$3:$B$230,'PH complex foods'!H18,Ingredients!$A$3:$A$119)+SUMIF($B$3:$B$725,H18,$V$3:$V$724)</f>
        <v>1</v>
      </c>
      <c r="Q18" s="11">
        <f ca="1">SUMIF(Ingredients!$B$3:$B$230,'PH complex foods'!I18,Ingredients!$A$3:$A$119)+SUMIF($B$3:$B$725,I18,$V$3:$V$724)</f>
        <v>0</v>
      </c>
      <c r="R18" s="11">
        <f ca="1">SUMIF(Ingredients!$B$3:$B$230,'PH complex foods'!J18,Ingredients!$A$3:$A$119)+SUMIF($B$3:$B$725,J18,$V$3:$V$724)</f>
        <v>0</v>
      </c>
      <c r="S18" s="11">
        <f ca="1">SUMIF(Ingredients!$B$3:$B$230,'PH complex foods'!K18,Ingredients!$A$3:$A$119)+SUMIF($B$3:$B$725,K18,$V$3:$V$724)</f>
        <v>0</v>
      </c>
      <c r="T18" s="11">
        <f ca="1">SUMIF(Ingredients!$B$3:$B$230,'PH complex foods'!L18,Ingredients!$A$3:$A$119)+SUMIF($B$3:$B$725,L18,$V$3:$V$724)</f>
        <v>0</v>
      </c>
      <c r="U18" s="11">
        <f ca="1">SUMIF(Ingredients!$B$3:$B$230,'PH complex foods'!M18,Ingredients!$A$3:$A$119)+SUMIF($B$3:$B$725,M18,$V$3:$V$724)</f>
        <v>0</v>
      </c>
      <c r="V18" s="10">
        <f t="shared" ca="1" si="0"/>
        <v>1</v>
      </c>
      <c r="W18" s="10">
        <v>1</v>
      </c>
      <c r="X18" s="11">
        <v>1</v>
      </c>
      <c r="Y18" s="11">
        <f>COUNTIF(F18:M743,B18)</f>
        <v>3</v>
      </c>
      <c r="Z18" s="44" t="str">
        <f t="shared" ca="1" si="12"/>
        <v>Yes</v>
      </c>
      <c r="AA18" s="34">
        <f>SUMIF(Ingredients!$B$3:$B$230,F18,Ingredients!$C$3:$C$230)+SUMIF($B$3:$B$725,F18,$AI$3:$AI$725)</f>
        <v>10</v>
      </c>
      <c r="AB18" s="30">
        <f>SUMIF(Ingredients!$B$3:$B$230,G18,Ingredients!$C$3:$C$230)+SUMIF($B$3:$B$725,G18,$AI$3:$AI$725)</f>
        <v>5</v>
      </c>
      <c r="AC18" s="30">
        <f>SUMIF(Ingredients!$B$3:$B$230,H18,Ingredients!$C$3:$C$230)+SUMIF($B$3:$B$725,H18,$AI$3:$AI$725)</f>
        <v>10</v>
      </c>
      <c r="AD18" s="30">
        <f>SUMIF(Ingredients!$B$3:$B$230,I18,Ingredients!$C$3:$C$230)+SUMIF($B$3:$B$725,I18,$AI$3:$AI$725)</f>
        <v>0</v>
      </c>
      <c r="AE18" s="30">
        <f>SUMIF(Ingredients!$B$3:$B$230,J18,Ingredients!$C$3:$C$230)+SUMIF($B$3:$B$725,J18,$AI$3:$AI$725)</f>
        <v>0</v>
      </c>
      <c r="AF18" s="30">
        <f>SUMIF(Ingredients!$B$3:$B$230,K18,Ingredients!$C$3:$C$230)+SUMIF($B$3:$B$725,K18,$AI$3:$AI$725)</f>
        <v>0</v>
      </c>
      <c r="AG18" s="30">
        <f>SUMIF(Ingredients!$B$3:$B$230,L18,Ingredients!$C$3:$C$230)+SUMIF($B$3:$B$725,L18,$AI$3:$AI$725)</f>
        <v>0</v>
      </c>
      <c r="AH18" s="30">
        <f>SUMIF(Ingredients!$B$3:$B$230,M18,Ingredients!$C$3:$C$230)+SUMIF($B$3:$B$725,M18,$AI$3:$AI$725)</f>
        <v>0</v>
      </c>
      <c r="AI18" s="29">
        <f t="shared" si="1"/>
        <v>25</v>
      </c>
      <c r="AJ18" s="30">
        <f>SUMIF(Ingredients!$B$3:$B$230,F18,Ingredients!$D$3:$D$230)+SUMIF($B$3:$B$725,F18,$AR$3:$AR$725)</f>
        <v>0</v>
      </c>
      <c r="AK18" s="30">
        <f>SUMIF(Ingredients!$B$3:$B$230,G18,Ingredients!$D$3:$D$230)+SUMIF($B$3:$B$725,G18,$AR$3:$AR$725)</f>
        <v>0</v>
      </c>
      <c r="AL18" s="30">
        <f>SUMIF(Ingredients!$B$3:$B$230,H18,Ingredients!$D$3:$D$230)+SUMIF($B$3:$B$725,H18,$AR$3:$AR$725)</f>
        <v>0</v>
      </c>
      <c r="AM18" s="30">
        <f>SUMIF(Ingredients!$B$3:$B$230,I18,Ingredients!$D$3:$D$230)+SUMIF($B$3:$B$725,I18,$AR$3:$AR$725)</f>
        <v>0</v>
      </c>
      <c r="AN18" s="30">
        <f>SUMIF(Ingredients!$B$3:$B$230,J18,Ingredients!$D$3:$D$230)+SUMIF($B$3:$B$725,J18,$AR$3:$AR$725)</f>
        <v>0</v>
      </c>
      <c r="AO18" s="30">
        <f>SUMIF(Ingredients!$B$3:$B$230,K18,Ingredients!$D$3:$D$230)+SUMIF($B$3:$B$725,K18,$AR$3:$AR$725)</f>
        <v>0</v>
      </c>
      <c r="AP18" s="30">
        <f>SUMIF(Ingredients!$B$3:$B$230,L18,Ingredients!$D$3:$D$230)+SUMIF($B$3:$B$725,L18,$AR$3:$AR$725)</f>
        <v>0</v>
      </c>
      <c r="AQ18" s="30">
        <f>SUMIF(Ingredients!$B$3:$B$230,M18,Ingredients!$D$3:$D$230)+SUMIF($B$3:$B$725,M18,$AR$3:$AR$725)</f>
        <v>0</v>
      </c>
      <c r="AR18" s="29">
        <f t="shared" si="2"/>
        <v>0</v>
      </c>
      <c r="AS18" s="30">
        <f>SUMIF(Ingredients!$B$3:$B$230,F18,Ingredients!$E$3:$E$230)+SUMIF($B$3:$B$725,F18,$BA$3:$BA$730)</f>
        <v>16.5</v>
      </c>
      <c r="AT18" s="30">
        <f>SUMIF(Ingredients!$B$3:$B$230,G18,Ingredients!$E$3:$E$230)+SUMIF($B$3:$B$725,G18,$BA$3:$BA$730)</f>
        <v>12</v>
      </c>
      <c r="AU18" s="30">
        <f>SUMIF(Ingredients!$B$3:$B$230,H18,Ingredients!$E$3:$E$230)+SUMIF($B$3:$B$725,H18,$BA$3:$BA$730)</f>
        <v>73</v>
      </c>
      <c r="AV18" s="30">
        <f>SUMIF(Ingredients!$B$3:$B$230,I18,Ingredients!$E$3:$E$230)+SUMIF($B$3:$B$725,I18,$BA$3:$BA$730)</f>
        <v>0</v>
      </c>
      <c r="AW18" s="30">
        <f>SUMIF(Ingredients!$B$3:$B$230,J18,Ingredients!$E$3:$E$230)+SUMIF($B$3:$B$725,J18,$BA$3:$BA$730)</f>
        <v>0</v>
      </c>
      <c r="AX18" s="30">
        <f>SUMIF(Ingredients!$B$3:$B$230,K18,Ingredients!$E$3:$E$230)+SUMIF($B$3:$B$725,K18,$BA$3:$BA$730)</f>
        <v>0</v>
      </c>
      <c r="AY18" s="30">
        <f>SUMIF(Ingredients!$B$3:$B$230,L18,Ingredients!$E$3:$E$230)+SUMIF($B$3:$B$725,L18,$BA$3:$BA$730)</f>
        <v>0</v>
      </c>
      <c r="AZ18" s="30">
        <f>SUMIF(Ingredients!$B$3:$B$230,M18,Ingredients!$E$3:$E$230)+SUMIF($B$3:$B$725,M18,$BA$3:$BA$730)</f>
        <v>0</v>
      </c>
      <c r="BA18" s="29">
        <f t="shared" si="3"/>
        <v>33.833333333333336</v>
      </c>
      <c r="BB18" s="30">
        <f>SUMIF(Ingredients!$B$3:$B$230,F18,Ingredients!$F$3:$F$230)+SUMIF($B$3:$B$725,F18,$BJ$3:$BJ$725)</f>
        <v>1.5</v>
      </c>
      <c r="BC18" s="30">
        <f>SUMIF(Ingredients!$B$3:$B$230,G18,Ingredients!$F$3:$F$230)+SUMIF($B$3:$B$725,G18,$BJ$3:$BJ$725)</f>
        <v>0</v>
      </c>
      <c r="BD18" s="30">
        <f>SUMIF(Ingredients!$B$3:$B$230,H18,Ingredients!$F$3:$F$230)+SUMIF($B$3:$B$725,H18,$BJ$3:$BJ$725)</f>
        <v>0</v>
      </c>
      <c r="BE18" s="30">
        <f>SUMIF(Ingredients!$B$3:$B$230,I18,Ingredients!$F$3:$F$230)+SUMIF($B$3:$B$725,I18,$BJ$3:$BJ$725)</f>
        <v>0</v>
      </c>
      <c r="BF18" s="30">
        <f>SUMIF(Ingredients!$B$3:$B$230,J18,Ingredients!$F$3:$F$230)+SUMIF($B$3:$B$725,J18,$BJ$3:$BJ$725)</f>
        <v>0</v>
      </c>
      <c r="BG18" s="30">
        <f>SUMIF(Ingredients!$B$3:$B$230,K18,Ingredients!$F$3:$F$230)+SUMIF($B$3:$B$725,K18,$BJ$3:$BJ$725)</f>
        <v>0</v>
      </c>
      <c r="BH18" s="30">
        <f>SUMIF(Ingredients!$B$3:$B$230,L18,Ingredients!$F$3:$F$230)+SUMIF($B$3:$B$725,L18,$BJ$3:$BJ$725)</f>
        <v>0</v>
      </c>
      <c r="BI18" s="30">
        <f>SUMIF(Ingredients!$B$3:$B$230,M18,Ingredients!$F$3:$F$230)+SUMIF($B$3:$B$725,M18,$BJ$3:$BJ$725)</f>
        <v>0</v>
      </c>
      <c r="BJ18" s="35">
        <f t="shared" si="4"/>
        <v>1.5</v>
      </c>
      <c r="BK18" s="30">
        <f>SUMIF(Ingredients!$B$3:$B$230,F18,Ingredients!$G$3:$G$230)+SUMIF($B$3:$B$725,F18,$BS$3:$BS$725)</f>
        <v>0</v>
      </c>
      <c r="BL18" s="30">
        <f>SUMIF(Ingredients!$B$3:$B$230,G18,Ingredients!$G$3:$G$230)+SUMIF($B$3:$B$725,G18,$BS$3:$BS$725)</f>
        <v>0</v>
      </c>
      <c r="BM18" s="30">
        <f>SUMIF(Ingredients!$B$3:$B$230,H18,Ingredients!$G$3:$G$230)+SUMIF($B$3:$B$725,H18,$BS$3:$BS$725)</f>
        <v>0</v>
      </c>
      <c r="BN18" s="30">
        <f>SUMIF(Ingredients!$B$3:$B$230,I18,Ingredients!$G$3:$G$230)+SUMIF($B$3:$B$725,I18,$BS$3:$BS$725)</f>
        <v>0</v>
      </c>
      <c r="BO18" s="30">
        <f>SUMIF(Ingredients!$B$3:$B$230,J18,Ingredients!$G$3:$G$230)+SUMIF($B$3:$B$725,J18,$BS$3:$BS$725)</f>
        <v>0</v>
      </c>
      <c r="BP18" s="30">
        <f>SUMIF(Ingredients!$B$3:$B$230,K18,Ingredients!$G$3:$G$230)+SUMIF($B$3:$B$725,K18,$BS$3:$BS$725)</f>
        <v>0</v>
      </c>
      <c r="BQ18" s="30">
        <f>SUMIF(Ingredients!$B$3:$B$230,L18,Ingredients!$G$3:$G$230)+SUMIF($B$3:$B$725,L18,$BS$3:$BS$725)</f>
        <v>0</v>
      </c>
      <c r="BR18" s="30">
        <f>SUMIF(Ingredients!$B$3:$B$230,M18,Ingredients!$G$3:$G$230)+SUMIF($B$3:$B$725,M18,$BS$3:$BS$725)</f>
        <v>0</v>
      </c>
      <c r="BS18" s="36">
        <f t="shared" si="5"/>
        <v>0</v>
      </c>
      <c r="BT18" s="30">
        <f>SUMIF(Ingredients!$B$3:$B$230,F18,Ingredients!$H$3:$H$230)+SUMIF($B$3:$B$725,F18,$CB$3:$CB$725)</f>
        <v>0</v>
      </c>
      <c r="BU18" s="30">
        <f>SUMIF(Ingredients!$B$3:$B$230,G18,Ingredients!$H$3:$H$230)+SUMIF($B$3:$B$725,G18,$CB$3:$CB$725)</f>
        <v>0</v>
      </c>
      <c r="BV18" s="30">
        <f>SUMIF(Ingredients!$B$3:$B$230,H18,Ingredients!$H$3:$H$230)+SUMIF($B$3:$B$725,H18,$CB$3:$CB$725)</f>
        <v>0</v>
      </c>
      <c r="BW18" s="30">
        <f>SUMIF(Ingredients!$B$3:$B$230,I18,Ingredients!$H$3:$H$230)+SUMIF($B$3:$B$725,I18,$CB$3:$CB$725)</f>
        <v>0</v>
      </c>
      <c r="BX18" s="30">
        <f>SUMIF(Ingredients!$B$3:$B$230,J18,Ingredients!$H$3:$H$230)+SUMIF($B$3:$B$725,J18,$CB$3:$CB$725)</f>
        <v>0</v>
      </c>
      <c r="BY18" s="30">
        <f>SUMIF(Ingredients!$B$3:$B$230,K18,Ingredients!$H$3:$H$230)+SUMIF($B$3:$B$725,K18,$CB$3:$CB$725)</f>
        <v>0</v>
      </c>
      <c r="BZ18" s="30">
        <f>SUMIF(Ingredients!$B$3:$B$230,L18,Ingredients!$H$3:$H$230)+SUMIF($B$3:$B$725,L18,$CB$3:$CB$725)</f>
        <v>0</v>
      </c>
      <c r="CA18" s="30">
        <f>SUMIF(Ingredients!$B$3:$B$230,M18,Ingredients!$H$3:$H$230)+SUMIF($B$3:$B$725,M18,$CB$3:$CB$725)</f>
        <v>0</v>
      </c>
      <c r="CB18" s="42">
        <f t="shared" si="6"/>
        <v>0</v>
      </c>
      <c r="CC18" s="30">
        <f>SUMIF(Ingredients!$B$3:$B$230,F18,Ingredients!$I$3:$I$230)+SUMIF($B$3:$B$725,F18,$CK$3:$CK$725)</f>
        <v>0</v>
      </c>
      <c r="CD18" s="30">
        <f>SUMIF(Ingredients!$B$3:$B$230,G18,Ingredients!$I$3:$I$230)+SUMIF($B$3:$B$725,G18,$CK$3:$CK$725)</f>
        <v>0</v>
      </c>
      <c r="CE18" s="30">
        <f>SUMIF(Ingredients!$B$3:$B$230,H18,Ingredients!$I$3:$I$230)+SUMIF($B$3:$B$725,H18,$CK$3:$CK$725)</f>
        <v>0</v>
      </c>
      <c r="CF18" s="30">
        <f>SUMIF(Ingredients!$B$3:$B$230,I18,Ingredients!$I$3:$I$230)+SUMIF($B$3:$B$725,I18,$CK$3:$CK$725)</f>
        <v>0</v>
      </c>
      <c r="CG18" s="30">
        <f>SUMIF(Ingredients!$B$3:$B$230,J18,Ingredients!$I$3:$I$230)+SUMIF($B$3:$B$725,J18,$CK$3:$CK$725)</f>
        <v>0</v>
      </c>
      <c r="CH18" s="30">
        <f>SUMIF(Ingredients!$B$3:$B$230,K18,Ingredients!$I$3:$I$230)+SUMIF($B$3:$B$725,K18,$CK$3:$CK$725)</f>
        <v>0</v>
      </c>
      <c r="CI18" s="30">
        <f>SUMIF(Ingredients!$B$3:$B$230,L18,Ingredients!$I$3:$I$230)+SUMIF($B$3:$B$725,L18,$CK$3:$CK$725)</f>
        <v>0</v>
      </c>
      <c r="CJ18" s="30">
        <f>SUMIF(Ingredients!$B$3:$B$230,M18,Ingredients!$I$3:$I$230)+SUMIF($B$3:$B$725,M18,$CK$3:$CK$725)</f>
        <v>0</v>
      </c>
      <c r="CK18" s="38">
        <f t="shared" si="7"/>
        <v>0</v>
      </c>
      <c r="CL18" s="30">
        <f>SUMIF(Ingredients!$B$3:$B$230,F18,Ingredients!$J$3:$J$230)+SUMIF($B$3:$B$725,F18,$CT$3:$CT$725)</f>
        <v>1</v>
      </c>
      <c r="CM18" s="30">
        <f>SUMIF(Ingredients!$B$3:$B$230,G18,Ingredients!$J$3:$J$230)+SUMIF($B$3:$B$725,G18,$CT$3:$CT$725)</f>
        <v>1</v>
      </c>
      <c r="CN18" s="30">
        <f>SUMIF(Ingredients!$B$3:$B$230,H18,Ingredients!$J$3:$J$230)+SUMIF($B$3:$B$725,H18,$CT$3:$CT$725)</f>
        <v>3</v>
      </c>
      <c r="CO18" s="30">
        <f>SUMIF(Ingredients!$B$3:$B$230,I18,Ingredients!$J$3:$J$230)+SUMIF($B$3:$B$725,I18,$CT$3:$CT$725)</f>
        <v>0</v>
      </c>
      <c r="CP18" s="30">
        <f>SUMIF(Ingredients!$B$3:$B$230,J18,Ingredients!$J$3:$J$230)+SUMIF($B$3:$B$725,J18,$CT$3:$CT$725)</f>
        <v>0</v>
      </c>
      <c r="CQ18" s="30">
        <f>SUMIF(Ingredients!$B$3:$B$230,K18,Ingredients!$J$3:$J$230)+SUMIF($B$3:$B$725,K18,$CT$3:$CT$725)</f>
        <v>0</v>
      </c>
      <c r="CR18" s="30">
        <f>SUMIF(Ingredients!$B$3:$B$230,L18,Ingredients!$J$3:$J$230)+SUMIF($B$3:$B$725,L18,$CT$3:$CT$725)</f>
        <v>0</v>
      </c>
      <c r="CS18" s="30">
        <f>SUMIF(Ingredients!$B$3:$B$230,M18,Ingredients!$J$3:$J$230)+SUMIF($B$3:$B$725,M18,$CT$3:$CT$725)</f>
        <v>0</v>
      </c>
      <c r="CT18" s="43">
        <f t="shared" si="8"/>
        <v>5</v>
      </c>
      <c r="CU18" s="34">
        <v>15</v>
      </c>
      <c r="CV18" s="30">
        <v>0</v>
      </c>
      <c r="CW18" s="30">
        <v>21</v>
      </c>
      <c r="CX18" s="35">
        <v>1.5</v>
      </c>
      <c r="CY18" s="36">
        <v>0</v>
      </c>
      <c r="CZ18" s="37">
        <v>0</v>
      </c>
      <c r="DA18" s="38">
        <v>0</v>
      </c>
      <c r="DB18" s="39">
        <v>3</v>
      </c>
      <c r="DC18" t="s">
        <v>202</v>
      </c>
      <c r="DD18" t="str">
        <f t="shared" ca="1" si="9"/>
        <v/>
      </c>
      <c r="DE18" t="str">
        <f t="shared" ca="1" si="10"/>
        <v>-</v>
      </c>
      <c r="DG18" t="s">
        <v>200</v>
      </c>
      <c r="DH18" t="str">
        <f t="shared" ca="1" si="11"/>
        <v>GRILLEDCHEESEITEM(DAIRY, ItemRegistry.grilledcheeseItem, 4 ,3f,0f,1.5f,0f,0f,0f,3f,1f),</v>
      </c>
      <c r="DI18" t="s">
        <v>2273</v>
      </c>
    </row>
    <row r="19" spans="2:113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1184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SUMIF(Ingredients!$B$3:$B$230,'PH complex foods'!F19,Ingredients!$A$3:$A$119)+SUMIF($B$3:$B$725,F19,$V$3:$V$724)</f>
        <v>1</v>
      </c>
      <c r="O19" s="11">
        <f ca="1">SUMIF(Ingredients!$B$3:$B$230,'PH complex foods'!G19,Ingredients!$A$3:$A$119)+SUMIF($B$3:$B$725,G19,$V$3:$V$724)</f>
        <v>0</v>
      </c>
      <c r="P19" s="11">
        <f ca="1">SUMIF(Ingredients!$B$3:$B$230,'PH complex foods'!H19,Ingredients!$A$3:$A$119)+SUMIF($B$3:$B$725,H19,$V$3:$V$724)</f>
        <v>0</v>
      </c>
      <c r="Q19" s="11">
        <f ca="1">SUMIF(Ingredients!$B$3:$B$230,'PH complex foods'!I19,Ingredients!$A$3:$A$119)+SUMIF($B$3:$B$725,I19,$V$3:$V$724)</f>
        <v>0</v>
      </c>
      <c r="R19" s="11">
        <f ca="1">SUMIF(Ingredients!$B$3:$B$230,'PH complex foods'!J19,Ingredients!$A$3:$A$119)+SUMIF($B$3:$B$725,J19,$V$3:$V$724)</f>
        <v>0</v>
      </c>
      <c r="S19" s="11">
        <f ca="1">SUMIF(Ingredients!$B$3:$B$230,'PH complex foods'!K19,Ingredients!$A$3:$A$119)+SUMIF($B$3:$B$725,K19,$V$3:$V$724)</f>
        <v>0</v>
      </c>
      <c r="T19" s="11">
        <f ca="1">SUMIF(Ingredients!$B$3:$B$230,'PH complex foods'!L19,Ingredients!$A$3:$A$119)+SUMIF($B$3:$B$725,L19,$V$3:$V$724)</f>
        <v>0</v>
      </c>
      <c r="U19" s="11">
        <f ca="1">SUMIF(Ingredients!$B$3:$B$230,'PH complex foods'!M19,Ingredients!$A$3:$A$119)+SUMIF($B$3:$B$725,M19,$V$3:$V$724)</f>
        <v>0</v>
      </c>
      <c r="V19" s="10">
        <f t="shared" ca="1" si="0"/>
        <v>1</v>
      </c>
      <c r="W19" s="10">
        <v>1</v>
      </c>
      <c r="X19" s="11">
        <v>1</v>
      </c>
      <c r="Y19" s="11">
        <f>COUNTIF(F19:M744,B19)</f>
        <v>0</v>
      </c>
      <c r="Z19" s="44" t="str">
        <f t="shared" ca="1" si="12"/>
        <v>Yes</v>
      </c>
      <c r="AA19" s="34">
        <f>SUMIF(Ingredients!$B$3:$B$230,F19,Ingredients!$C$3:$C$230)+SUMIF($B$3:$B$725,F19,$AI$3:$AI$725)</f>
        <v>2</v>
      </c>
      <c r="AB19" s="30">
        <f>SUMIF(Ingredients!$B$3:$B$230,G19,Ingredients!$C$3:$C$230)+SUMIF($B$3:$B$725,G19,$AI$3:$AI$725)</f>
        <v>0</v>
      </c>
      <c r="AC19" s="30">
        <f>SUMIF(Ingredients!$B$3:$B$230,H19,Ingredients!$C$3:$C$230)+SUMIF($B$3:$B$725,H19,$AI$3:$AI$725)</f>
        <v>0</v>
      </c>
      <c r="AD19" s="30">
        <f>SUMIF(Ingredients!$B$3:$B$230,I19,Ingredients!$C$3:$C$230)+SUMIF($B$3:$B$725,I19,$AI$3:$AI$725)</f>
        <v>0</v>
      </c>
      <c r="AE19" s="30">
        <f>SUMIF(Ingredients!$B$3:$B$230,J19,Ingredients!$C$3:$C$230)+SUMIF($B$3:$B$725,J19,$AI$3:$AI$725)</f>
        <v>0</v>
      </c>
      <c r="AF19" s="30">
        <f>SUMIF(Ingredients!$B$3:$B$230,K19,Ingredients!$C$3:$C$230)+SUMIF($B$3:$B$725,K19,$AI$3:$AI$725)</f>
        <v>0</v>
      </c>
      <c r="AG19" s="30">
        <f>SUMIF(Ingredients!$B$3:$B$230,L19,Ingredients!$C$3:$C$230)+SUMIF($B$3:$B$725,L19,$AI$3:$AI$725)</f>
        <v>0</v>
      </c>
      <c r="AH19" s="30">
        <f>SUMIF(Ingredients!$B$3:$B$230,M19,Ingredients!$C$3:$C$230)+SUMIF($B$3:$B$725,M19,$AI$3:$AI$725)</f>
        <v>0</v>
      </c>
      <c r="AI19" s="29">
        <f t="shared" si="1"/>
        <v>2</v>
      </c>
      <c r="AJ19" s="30">
        <f>SUMIF(Ingredients!$B$3:$B$230,F19,Ingredients!$D$3:$D$230)+SUMIF($B$3:$B$725,F19,$AR$3:$AR$725)</f>
        <v>0</v>
      </c>
      <c r="AK19" s="30">
        <f>SUMIF(Ingredients!$B$3:$B$230,G19,Ingredients!$D$3:$D$230)+SUMIF($B$3:$B$725,G19,$AR$3:$AR$725)</f>
        <v>0</v>
      </c>
      <c r="AL19" s="30">
        <f>SUMIF(Ingredients!$B$3:$B$230,H19,Ingredients!$D$3:$D$230)+SUMIF($B$3:$B$725,H19,$AR$3:$AR$725)</f>
        <v>0</v>
      </c>
      <c r="AM19" s="30">
        <f>SUMIF(Ingredients!$B$3:$B$230,I19,Ingredients!$D$3:$D$230)+SUMIF($B$3:$B$725,I19,$AR$3:$AR$725)</f>
        <v>0</v>
      </c>
      <c r="AN19" s="30">
        <f>SUMIF(Ingredients!$B$3:$B$230,J19,Ingredients!$D$3:$D$230)+SUMIF($B$3:$B$725,J19,$AR$3:$AR$725)</f>
        <v>0</v>
      </c>
      <c r="AO19" s="30">
        <f>SUMIF(Ingredients!$B$3:$B$230,K19,Ingredients!$D$3:$D$230)+SUMIF($B$3:$B$725,K19,$AR$3:$AR$725)</f>
        <v>0</v>
      </c>
      <c r="AP19" s="30">
        <f>SUMIF(Ingredients!$B$3:$B$230,L19,Ingredients!$D$3:$D$230)+SUMIF($B$3:$B$725,L19,$AR$3:$AR$725)</f>
        <v>0</v>
      </c>
      <c r="AQ19" s="30">
        <f>SUMIF(Ingredients!$B$3:$B$230,M19,Ingredients!$D$3:$D$230)+SUMIF($B$3:$B$725,M19,$AR$3:$AR$725)</f>
        <v>0</v>
      </c>
      <c r="AR19" s="29">
        <f t="shared" si="2"/>
        <v>0</v>
      </c>
      <c r="AS19" s="30">
        <f>SUMIF(Ingredients!$B$3:$B$230,F19,Ingredients!$E$3:$E$230)+SUMIF($B$3:$B$725,F19,$BA$3:$BA$730)</f>
        <v>10</v>
      </c>
      <c r="AT19" s="30">
        <f>SUMIF(Ingredients!$B$3:$B$230,G19,Ingredients!$E$3:$E$230)+SUMIF($B$3:$B$725,G19,$BA$3:$BA$730)</f>
        <v>0</v>
      </c>
      <c r="AU19" s="30">
        <f>SUMIF(Ingredients!$B$3:$B$230,H19,Ingredients!$E$3:$E$230)+SUMIF($B$3:$B$725,H19,$BA$3:$BA$730)</f>
        <v>0</v>
      </c>
      <c r="AV19" s="30">
        <f>SUMIF(Ingredients!$B$3:$B$230,I19,Ingredients!$E$3:$E$230)+SUMIF($B$3:$B$725,I19,$BA$3:$BA$730)</f>
        <v>0</v>
      </c>
      <c r="AW19" s="30">
        <f>SUMIF(Ingredients!$B$3:$B$230,J19,Ingredients!$E$3:$E$230)+SUMIF($B$3:$B$725,J19,$BA$3:$BA$730)</f>
        <v>0</v>
      </c>
      <c r="AX19" s="30">
        <f>SUMIF(Ingredients!$B$3:$B$230,K19,Ingredients!$E$3:$E$230)+SUMIF($B$3:$B$725,K19,$BA$3:$BA$730)</f>
        <v>0</v>
      </c>
      <c r="AY19" s="30">
        <f>SUMIF(Ingredients!$B$3:$B$230,L19,Ingredients!$E$3:$E$230)+SUMIF($B$3:$B$725,L19,$BA$3:$BA$730)</f>
        <v>0</v>
      </c>
      <c r="AZ19" s="30">
        <f>SUMIF(Ingredients!$B$3:$B$230,M19,Ingredients!$E$3:$E$230)+SUMIF($B$3:$B$725,M19,$BA$3:$BA$730)</f>
        <v>0</v>
      </c>
      <c r="BA19" s="29">
        <f t="shared" si="3"/>
        <v>10</v>
      </c>
      <c r="BB19" s="30">
        <f>SUMIF(Ingredients!$B$3:$B$230,F19,Ingredients!$F$3:$F$230)+SUMIF($B$3:$B$725,F19,$BJ$3:$BJ$725)</f>
        <v>0</v>
      </c>
      <c r="BC19" s="30">
        <f>SUMIF(Ingredients!$B$3:$B$230,G19,Ingredients!$F$3:$F$230)+SUMIF($B$3:$B$725,G19,$BJ$3:$BJ$725)</f>
        <v>0</v>
      </c>
      <c r="BD19" s="30">
        <f>SUMIF(Ingredients!$B$3:$B$230,H19,Ingredients!$F$3:$F$230)+SUMIF($B$3:$B$725,H19,$BJ$3:$BJ$725)</f>
        <v>0</v>
      </c>
      <c r="BE19" s="30">
        <f>SUMIF(Ingredients!$B$3:$B$230,I19,Ingredients!$F$3:$F$230)+SUMIF($B$3:$B$725,I19,$BJ$3:$BJ$725)</f>
        <v>0</v>
      </c>
      <c r="BF19" s="30">
        <f>SUMIF(Ingredients!$B$3:$B$230,J19,Ingredients!$F$3:$F$230)+SUMIF($B$3:$B$725,J19,$BJ$3:$BJ$725)</f>
        <v>0</v>
      </c>
      <c r="BG19" s="30">
        <f>SUMIF(Ingredients!$B$3:$B$230,K19,Ingredients!$F$3:$F$230)+SUMIF($B$3:$B$725,K19,$BJ$3:$BJ$725)</f>
        <v>0</v>
      </c>
      <c r="BH19" s="30">
        <f>SUMIF(Ingredients!$B$3:$B$230,L19,Ingredients!$F$3:$F$230)+SUMIF($B$3:$B$725,L19,$BJ$3:$BJ$725)</f>
        <v>0</v>
      </c>
      <c r="BI19" s="30">
        <f>SUMIF(Ingredients!$B$3:$B$230,M19,Ingredients!$F$3:$F$230)+SUMIF($B$3:$B$725,M19,$BJ$3:$BJ$725)</f>
        <v>0</v>
      </c>
      <c r="BJ19" s="35">
        <f t="shared" si="4"/>
        <v>0</v>
      </c>
      <c r="BK19" s="30">
        <f>SUMIF(Ingredients!$B$3:$B$230,F19,Ingredients!$G$3:$G$230)+SUMIF($B$3:$B$725,F19,$BS$3:$BS$725)</f>
        <v>1</v>
      </c>
      <c r="BL19" s="30">
        <f>SUMIF(Ingredients!$B$3:$B$230,G19,Ingredients!$G$3:$G$230)+SUMIF($B$3:$B$725,G19,$BS$3:$BS$725)</f>
        <v>0</v>
      </c>
      <c r="BM19" s="30">
        <f>SUMIF(Ingredients!$B$3:$B$230,H19,Ingredients!$G$3:$G$230)+SUMIF($B$3:$B$725,H19,$BS$3:$BS$725)</f>
        <v>0</v>
      </c>
      <c r="BN19" s="30">
        <f>SUMIF(Ingredients!$B$3:$B$230,I19,Ingredients!$G$3:$G$230)+SUMIF($B$3:$B$725,I19,$BS$3:$BS$725)</f>
        <v>0</v>
      </c>
      <c r="BO19" s="30">
        <f>SUMIF(Ingredients!$B$3:$B$230,J19,Ingredients!$G$3:$G$230)+SUMIF($B$3:$B$725,J19,$BS$3:$BS$725)</f>
        <v>0</v>
      </c>
      <c r="BP19" s="30">
        <f>SUMIF(Ingredients!$B$3:$B$230,K19,Ingredients!$G$3:$G$230)+SUMIF($B$3:$B$725,K19,$BS$3:$BS$725)</f>
        <v>0</v>
      </c>
      <c r="BQ19" s="30">
        <f>SUMIF(Ingredients!$B$3:$B$230,L19,Ingredients!$G$3:$G$230)+SUMIF($B$3:$B$725,L19,$BS$3:$BS$725)</f>
        <v>0</v>
      </c>
      <c r="BR19" s="30">
        <f>SUMIF(Ingredients!$B$3:$B$230,M19,Ingredients!$G$3:$G$230)+SUMIF($B$3:$B$725,M19,$BS$3:$BS$725)</f>
        <v>0</v>
      </c>
      <c r="BS19" s="36">
        <f t="shared" si="5"/>
        <v>1</v>
      </c>
      <c r="BT19" s="30">
        <f>SUMIF(Ingredients!$B$3:$B$230,F19,Ingredients!$H$3:$H$230)+SUMIF($B$3:$B$725,F19,$CB$3:$CB$725)</f>
        <v>0</v>
      </c>
      <c r="BU19" s="30">
        <f>SUMIF(Ingredients!$B$3:$B$230,G19,Ingredients!$H$3:$H$230)+SUMIF($B$3:$B$725,G19,$CB$3:$CB$725)</f>
        <v>0</v>
      </c>
      <c r="BV19" s="30">
        <f>SUMIF(Ingredients!$B$3:$B$230,H19,Ingredients!$H$3:$H$230)+SUMIF($B$3:$B$725,H19,$CB$3:$CB$725)</f>
        <v>0</v>
      </c>
      <c r="BW19" s="30">
        <f>SUMIF(Ingredients!$B$3:$B$230,I19,Ingredients!$H$3:$H$230)+SUMIF($B$3:$B$725,I19,$CB$3:$CB$725)</f>
        <v>0</v>
      </c>
      <c r="BX19" s="30">
        <f>SUMIF(Ingredients!$B$3:$B$230,J19,Ingredients!$H$3:$H$230)+SUMIF($B$3:$B$725,J19,$CB$3:$CB$725)</f>
        <v>0</v>
      </c>
      <c r="BY19" s="30">
        <f>SUMIF(Ingredients!$B$3:$B$230,K19,Ingredients!$H$3:$H$230)+SUMIF($B$3:$B$725,K19,$CB$3:$CB$725)</f>
        <v>0</v>
      </c>
      <c r="BZ19" s="30">
        <f>SUMIF(Ingredients!$B$3:$B$230,L19,Ingredients!$H$3:$H$230)+SUMIF($B$3:$B$725,L19,$CB$3:$CB$725)</f>
        <v>0</v>
      </c>
      <c r="CA19" s="30">
        <f>SUMIF(Ingredients!$B$3:$B$230,M19,Ingredients!$H$3:$H$230)+SUMIF($B$3:$B$725,M19,$CB$3:$CB$725)</f>
        <v>0</v>
      </c>
      <c r="CB19" s="42">
        <f t="shared" si="6"/>
        <v>0</v>
      </c>
      <c r="CC19" s="30">
        <f>SUMIF(Ingredients!$B$3:$B$230,F19,Ingredients!$I$3:$I$230)+SUMIF($B$3:$B$725,F19,$CK$3:$CK$725)</f>
        <v>0</v>
      </c>
      <c r="CD19" s="30">
        <f>SUMIF(Ingredients!$B$3:$B$230,G19,Ingredients!$I$3:$I$230)+SUMIF($B$3:$B$725,G19,$CK$3:$CK$725)</f>
        <v>0</v>
      </c>
      <c r="CE19" s="30">
        <f>SUMIF(Ingredients!$B$3:$B$230,H19,Ingredients!$I$3:$I$230)+SUMIF($B$3:$B$725,H19,$CK$3:$CK$725)</f>
        <v>0</v>
      </c>
      <c r="CF19" s="30">
        <f>SUMIF(Ingredients!$B$3:$B$230,I19,Ingredients!$I$3:$I$230)+SUMIF($B$3:$B$725,I19,$CK$3:$CK$725)</f>
        <v>0</v>
      </c>
      <c r="CG19" s="30">
        <f>SUMIF(Ingredients!$B$3:$B$230,J19,Ingredients!$I$3:$I$230)+SUMIF($B$3:$B$725,J19,$CK$3:$CK$725)</f>
        <v>0</v>
      </c>
      <c r="CH19" s="30">
        <f>SUMIF(Ingredients!$B$3:$B$230,K19,Ingredients!$I$3:$I$230)+SUMIF($B$3:$B$725,K19,$CK$3:$CK$725)</f>
        <v>0</v>
      </c>
      <c r="CI19" s="30">
        <f>SUMIF(Ingredients!$B$3:$B$230,L19,Ingredients!$I$3:$I$230)+SUMIF($B$3:$B$725,L19,$CK$3:$CK$725)</f>
        <v>0</v>
      </c>
      <c r="CJ19" s="30">
        <f>SUMIF(Ingredients!$B$3:$B$230,M19,Ingredients!$I$3:$I$230)+SUMIF($B$3:$B$725,M19,$CK$3:$CK$725)</f>
        <v>0</v>
      </c>
      <c r="CK19" s="38">
        <f t="shared" si="7"/>
        <v>0</v>
      </c>
      <c r="CL19" s="30">
        <f>SUMIF(Ingredients!$B$3:$B$230,F19,Ingredients!$J$3:$J$230)+SUMIF($B$3:$B$725,F19,$CT$3:$CT$725)</f>
        <v>0</v>
      </c>
      <c r="CM19" s="30">
        <f>SUMIF(Ingredients!$B$3:$B$230,G19,Ingredients!$J$3:$J$230)+SUMIF($B$3:$B$725,G19,$CT$3:$CT$725)</f>
        <v>0</v>
      </c>
      <c r="CN19" s="30">
        <f>SUMIF(Ingredients!$B$3:$B$230,H19,Ingredients!$J$3:$J$230)+SUMIF($B$3:$B$725,H19,$CT$3:$CT$725)</f>
        <v>0</v>
      </c>
      <c r="CO19" s="30">
        <f>SUMIF(Ingredients!$B$3:$B$230,I19,Ingredients!$J$3:$J$230)+SUMIF($B$3:$B$725,I19,$CT$3:$CT$725)</f>
        <v>0</v>
      </c>
      <c r="CP19" s="30">
        <f>SUMIF(Ingredients!$B$3:$B$230,J19,Ingredients!$J$3:$J$230)+SUMIF($B$3:$B$725,J19,$CT$3:$CT$725)</f>
        <v>0</v>
      </c>
      <c r="CQ19" s="30">
        <f>SUMIF(Ingredients!$B$3:$B$230,K19,Ingredients!$J$3:$J$230)+SUMIF($B$3:$B$725,K19,$CT$3:$CT$725)</f>
        <v>0</v>
      </c>
      <c r="CR19" s="30">
        <f>SUMIF(Ingredients!$B$3:$B$230,L19,Ingredients!$J$3:$J$230)+SUMIF($B$3:$B$725,L19,$CT$3:$CT$725)</f>
        <v>0</v>
      </c>
      <c r="CS19" s="30">
        <f>SUMIF(Ingredients!$B$3:$B$230,M19,Ingredients!$J$3:$J$230)+SUMIF($B$3:$B$725,M19,$CT$3:$CT$725)</f>
        <v>0</v>
      </c>
      <c r="CT19" s="43">
        <f t="shared" si="8"/>
        <v>0</v>
      </c>
      <c r="CU19" s="34">
        <v>2</v>
      </c>
      <c r="CV19" s="30">
        <v>0</v>
      </c>
      <c r="CW19" s="30">
        <v>10</v>
      </c>
      <c r="CX19" s="35">
        <v>0</v>
      </c>
      <c r="CY19" s="36">
        <v>1</v>
      </c>
      <c r="CZ19" s="37">
        <v>0</v>
      </c>
      <c r="DA19" s="38">
        <v>0</v>
      </c>
      <c r="DB19" s="39">
        <v>0</v>
      </c>
      <c r="DC19" t="s">
        <v>202</v>
      </c>
      <c r="DD19" t="str">
        <f t="shared" ca="1" si="9"/>
        <v/>
      </c>
      <c r="DE19" t="str">
        <f t="shared" ca="1" si="10"/>
        <v>-</v>
      </c>
      <c r="DG19" t="s">
        <v>200</v>
      </c>
      <c r="DH19" t="str">
        <f t="shared" ca="1" si="11"/>
        <v>APPLESAUCEITEM(FRUIT, ItemRegistry.applesauceItem, 4 ,0.4f,0f,0f,0f,1f,0f,0f,2.1f),</v>
      </c>
      <c r="DI19" t="s">
        <v>2302</v>
      </c>
    </row>
    <row r="20" spans="2:113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1186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SUMIF(Ingredients!$B$3:$B$230,'PH complex foods'!F20,Ingredients!$A$3:$A$119)+SUMIF($B$3:$B$725,F20,$V$3:$V$724)</f>
        <v>1</v>
      </c>
      <c r="O20" s="11">
        <f ca="1">SUMIF(Ingredients!$B$3:$B$230,'PH complex foods'!G20,Ingredients!$A$3:$A$119)+SUMIF($B$3:$B$725,G20,$V$3:$V$724)</f>
        <v>1</v>
      </c>
      <c r="P20" s="11">
        <f ca="1">SUMIF(Ingredients!$B$3:$B$230,'PH complex foods'!H20,Ingredients!$A$3:$A$119)+SUMIF($B$3:$B$725,H20,$V$3:$V$724)</f>
        <v>1</v>
      </c>
      <c r="Q20" s="11">
        <f ca="1">SUMIF(Ingredients!$B$3:$B$230,'PH complex foods'!I20,Ingredients!$A$3:$A$119)+SUMIF($B$3:$B$725,I20,$V$3:$V$724)</f>
        <v>0</v>
      </c>
      <c r="R20" s="11">
        <f ca="1">SUMIF(Ingredients!$B$3:$B$230,'PH complex foods'!J20,Ingredients!$A$3:$A$119)+SUMIF($B$3:$B$725,J20,$V$3:$V$724)</f>
        <v>0</v>
      </c>
      <c r="S20" s="11">
        <f ca="1">SUMIF(Ingredients!$B$3:$B$230,'PH complex foods'!K20,Ingredients!$A$3:$A$119)+SUMIF($B$3:$B$725,K20,$V$3:$V$724)</f>
        <v>0</v>
      </c>
      <c r="T20" s="11">
        <f ca="1">SUMIF(Ingredients!$B$3:$B$230,'PH complex foods'!L20,Ingredients!$A$3:$A$119)+SUMIF($B$3:$B$725,L20,$V$3:$V$724)</f>
        <v>0</v>
      </c>
      <c r="U20" s="11">
        <f ca="1">SUMIF(Ingredients!$B$3:$B$230,'PH complex foods'!M20,Ingredients!$A$3:$A$119)+SUMIF($B$3:$B$725,M20,$V$3:$V$724)</f>
        <v>0</v>
      </c>
      <c r="V20" s="10">
        <f t="shared" ca="1" si="0"/>
        <v>1</v>
      </c>
      <c r="W20" s="10">
        <v>1</v>
      </c>
      <c r="X20" s="11">
        <v>0</v>
      </c>
      <c r="Y20" s="11">
        <f>COUNTIF(F20:M745,B20)</f>
        <v>0</v>
      </c>
      <c r="Z20" s="44" t="str">
        <f t="shared" ca="1" si="12"/>
        <v>Yes</v>
      </c>
      <c r="AA20" s="34">
        <f>SUMIF(Ingredients!$B$3:$B$230,F20,Ingredients!$C$3:$C$230)+SUMIF($B$3:$B$725,F20,$AI$3:$AI$725)</f>
        <v>5</v>
      </c>
      <c r="AB20" s="30">
        <f>SUMIF(Ingredients!$B$3:$B$230,G20,Ingredients!$C$3:$C$230)+SUMIF($B$3:$B$725,G20,$AI$3:$AI$725)</f>
        <v>0</v>
      </c>
      <c r="AC20" s="30">
        <f>SUMIF(Ingredients!$B$3:$B$230,H20,Ingredients!$C$3:$C$230)+SUMIF($B$3:$B$725,H20,$AI$3:$AI$725)</f>
        <v>5</v>
      </c>
      <c r="AD20" s="30">
        <f>SUMIF(Ingredients!$B$3:$B$230,I20,Ingredients!$C$3:$C$230)+SUMIF($B$3:$B$725,I20,$AI$3:$AI$725)</f>
        <v>0</v>
      </c>
      <c r="AE20" s="30">
        <f>SUMIF(Ingredients!$B$3:$B$230,J20,Ingredients!$C$3:$C$230)+SUMIF($B$3:$B$725,J20,$AI$3:$AI$725)</f>
        <v>0</v>
      </c>
      <c r="AF20" s="30">
        <f>SUMIF(Ingredients!$B$3:$B$230,K20,Ingredients!$C$3:$C$230)+SUMIF($B$3:$B$725,K20,$AI$3:$AI$725)</f>
        <v>0</v>
      </c>
      <c r="AG20" s="30">
        <f>SUMIF(Ingredients!$B$3:$B$230,L20,Ingredients!$C$3:$C$230)+SUMIF($B$3:$B$725,L20,$AI$3:$AI$725)</f>
        <v>0</v>
      </c>
      <c r="AH20" s="30">
        <f>SUMIF(Ingredients!$B$3:$B$230,M20,Ingredients!$C$3:$C$230)+SUMIF($B$3:$B$725,M20,$AI$3:$AI$725)</f>
        <v>0</v>
      </c>
      <c r="AI20" s="29">
        <f t="shared" si="1"/>
        <v>10</v>
      </c>
      <c r="AJ20" s="30">
        <f>SUMIF(Ingredients!$B$3:$B$230,F20,Ingredients!$D$3:$D$230)+SUMIF($B$3:$B$725,F20,$AR$3:$AR$725)</f>
        <v>1</v>
      </c>
      <c r="AK20" s="30">
        <f>SUMIF(Ingredients!$B$3:$B$230,G20,Ingredients!$D$3:$D$230)+SUMIF($B$3:$B$725,G20,$AR$3:$AR$725)</f>
        <v>0</v>
      </c>
      <c r="AL20" s="30">
        <f>SUMIF(Ingredients!$B$3:$B$230,H20,Ingredients!$D$3:$D$230)+SUMIF($B$3:$B$725,H20,$AR$3:$AR$725)</f>
        <v>0</v>
      </c>
      <c r="AM20" s="30">
        <f>SUMIF(Ingredients!$B$3:$B$230,I20,Ingredients!$D$3:$D$230)+SUMIF($B$3:$B$725,I20,$AR$3:$AR$725)</f>
        <v>0</v>
      </c>
      <c r="AN20" s="30">
        <f>SUMIF(Ingredients!$B$3:$B$230,J20,Ingredients!$D$3:$D$230)+SUMIF($B$3:$B$725,J20,$AR$3:$AR$725)</f>
        <v>0</v>
      </c>
      <c r="AO20" s="30">
        <f>SUMIF(Ingredients!$B$3:$B$230,K20,Ingredients!$D$3:$D$230)+SUMIF($B$3:$B$725,K20,$AR$3:$AR$725)</f>
        <v>0</v>
      </c>
      <c r="AP20" s="30">
        <f>SUMIF(Ingredients!$B$3:$B$230,L20,Ingredients!$D$3:$D$230)+SUMIF($B$3:$B$725,L20,$AR$3:$AR$725)</f>
        <v>0</v>
      </c>
      <c r="AQ20" s="30">
        <f>SUMIF(Ingredients!$B$3:$B$230,M20,Ingredients!$D$3:$D$230)+SUMIF($B$3:$B$725,M20,$AR$3:$AR$725)</f>
        <v>0</v>
      </c>
      <c r="AR20" s="29">
        <f t="shared" si="2"/>
        <v>1</v>
      </c>
      <c r="AS20" s="30">
        <f>SUMIF(Ingredients!$B$3:$B$230,F20,Ingredients!$E$3:$E$230)+SUMIF($B$3:$B$725,F20,$BA$3:$BA$730)</f>
        <v>30</v>
      </c>
      <c r="AT20" s="30">
        <f>SUMIF(Ingredients!$B$3:$B$230,G20,Ingredients!$E$3:$E$230)+SUMIF($B$3:$B$725,G20,$BA$3:$BA$730)</f>
        <v>30</v>
      </c>
      <c r="AU20" s="30">
        <f>SUMIF(Ingredients!$B$3:$B$230,H20,Ingredients!$E$3:$E$230)+SUMIF($B$3:$B$725,H20,$BA$3:$BA$730)</f>
        <v>7</v>
      </c>
      <c r="AV20" s="30">
        <f>SUMIF(Ingredients!$B$3:$B$230,I20,Ingredients!$E$3:$E$230)+SUMIF($B$3:$B$725,I20,$BA$3:$BA$730)</f>
        <v>0</v>
      </c>
      <c r="AW20" s="30">
        <f>SUMIF(Ingredients!$B$3:$B$230,J20,Ingredients!$E$3:$E$230)+SUMIF($B$3:$B$725,J20,$BA$3:$BA$730)</f>
        <v>0</v>
      </c>
      <c r="AX20" s="30">
        <f>SUMIF(Ingredients!$B$3:$B$230,K20,Ingredients!$E$3:$E$230)+SUMIF($B$3:$B$725,K20,$BA$3:$BA$730)</f>
        <v>0</v>
      </c>
      <c r="AY20" s="30">
        <f>SUMIF(Ingredients!$B$3:$B$230,L20,Ingredients!$E$3:$E$230)+SUMIF($B$3:$B$725,L20,$BA$3:$BA$730)</f>
        <v>0</v>
      </c>
      <c r="AZ20" s="30">
        <f>SUMIF(Ingredients!$B$3:$B$230,M20,Ingredients!$E$3:$E$230)+SUMIF($B$3:$B$725,M20,$BA$3:$BA$730)</f>
        <v>0</v>
      </c>
      <c r="BA20" s="29">
        <f t="shared" si="3"/>
        <v>22.333333333333332</v>
      </c>
      <c r="BB20" s="30">
        <f>SUMIF(Ingredients!$B$3:$B$230,F20,Ingredients!$F$3:$F$230)+SUMIF($B$3:$B$725,F20,$BJ$3:$BJ$725)</f>
        <v>0</v>
      </c>
      <c r="BC20" s="30">
        <f>SUMIF(Ingredients!$B$3:$B$230,G20,Ingredients!$F$3:$F$230)+SUMIF($B$3:$B$725,G20,$BJ$3:$BJ$725)</f>
        <v>0</v>
      </c>
      <c r="BD20" s="30">
        <f>SUMIF(Ingredients!$B$3:$B$230,H20,Ingredients!$F$3:$F$230)+SUMIF($B$3:$B$725,H20,$BJ$3:$BJ$725)</f>
        <v>1</v>
      </c>
      <c r="BE20" s="30">
        <f>SUMIF(Ingredients!$B$3:$B$230,I20,Ingredients!$F$3:$F$230)+SUMIF($B$3:$B$725,I20,$BJ$3:$BJ$725)</f>
        <v>0</v>
      </c>
      <c r="BF20" s="30">
        <f>SUMIF(Ingredients!$B$3:$B$230,J20,Ingredients!$F$3:$F$230)+SUMIF($B$3:$B$725,J20,$BJ$3:$BJ$725)</f>
        <v>0</v>
      </c>
      <c r="BG20" s="30">
        <f>SUMIF(Ingredients!$B$3:$B$230,K20,Ingredients!$F$3:$F$230)+SUMIF($B$3:$B$725,K20,$BJ$3:$BJ$725)</f>
        <v>0</v>
      </c>
      <c r="BH20" s="30">
        <f>SUMIF(Ingredients!$B$3:$B$230,L20,Ingredients!$F$3:$F$230)+SUMIF($B$3:$B$725,L20,$BJ$3:$BJ$725)</f>
        <v>0</v>
      </c>
      <c r="BI20" s="30">
        <f>SUMIF(Ingredients!$B$3:$B$230,M20,Ingredients!$F$3:$F$230)+SUMIF($B$3:$B$725,M20,$BJ$3:$BJ$725)</f>
        <v>0</v>
      </c>
      <c r="BJ20" s="35">
        <f t="shared" si="4"/>
        <v>1</v>
      </c>
      <c r="BK20" s="30">
        <f>SUMIF(Ingredients!$B$3:$B$230,F20,Ingredients!$G$3:$G$230)+SUMIF($B$3:$B$725,F20,$BS$3:$BS$725)</f>
        <v>1.5</v>
      </c>
      <c r="BL20" s="30">
        <f>SUMIF(Ingredients!$B$3:$B$230,G20,Ingredients!$G$3:$G$230)+SUMIF($B$3:$B$725,G20,$BS$3:$BS$725)</f>
        <v>0</v>
      </c>
      <c r="BM20" s="30">
        <f>SUMIF(Ingredients!$B$3:$B$230,H20,Ingredients!$G$3:$G$230)+SUMIF($B$3:$B$725,H20,$BS$3:$BS$725)</f>
        <v>0</v>
      </c>
      <c r="BN20" s="30">
        <f>SUMIF(Ingredients!$B$3:$B$230,I20,Ingredients!$G$3:$G$230)+SUMIF($B$3:$B$725,I20,$BS$3:$BS$725)</f>
        <v>0</v>
      </c>
      <c r="BO20" s="30">
        <f>SUMIF(Ingredients!$B$3:$B$230,J20,Ingredients!$G$3:$G$230)+SUMIF($B$3:$B$725,J20,$BS$3:$BS$725)</f>
        <v>0</v>
      </c>
      <c r="BP20" s="30">
        <f>SUMIF(Ingredients!$B$3:$B$230,K20,Ingredients!$G$3:$G$230)+SUMIF($B$3:$B$725,K20,$BS$3:$BS$725)</f>
        <v>0</v>
      </c>
      <c r="BQ20" s="30">
        <f>SUMIF(Ingredients!$B$3:$B$230,L20,Ingredients!$G$3:$G$230)+SUMIF($B$3:$B$725,L20,$BS$3:$BS$725)</f>
        <v>0</v>
      </c>
      <c r="BR20" s="30">
        <f>SUMIF(Ingredients!$B$3:$B$230,M20,Ingredients!$G$3:$G$230)+SUMIF($B$3:$B$725,M20,$BS$3:$BS$725)</f>
        <v>0</v>
      </c>
      <c r="BS20" s="36">
        <f t="shared" si="5"/>
        <v>1.5</v>
      </c>
      <c r="BT20" s="30">
        <f>SUMIF(Ingredients!$B$3:$B$230,F20,Ingredients!$H$3:$H$230)+SUMIF($B$3:$B$725,F20,$CB$3:$CB$725)</f>
        <v>1.5</v>
      </c>
      <c r="BU20" s="30">
        <f>SUMIF(Ingredients!$B$3:$B$230,G20,Ingredients!$H$3:$H$230)+SUMIF($B$3:$B$725,G20,$CB$3:$CB$725)</f>
        <v>0</v>
      </c>
      <c r="BV20" s="30">
        <f>SUMIF(Ingredients!$B$3:$B$230,H20,Ingredients!$H$3:$H$230)+SUMIF($B$3:$B$725,H20,$CB$3:$CB$725)</f>
        <v>0</v>
      </c>
      <c r="BW20" s="30">
        <f>SUMIF(Ingredients!$B$3:$B$230,I20,Ingredients!$H$3:$H$230)+SUMIF($B$3:$B$725,I20,$CB$3:$CB$725)</f>
        <v>0</v>
      </c>
      <c r="BX20" s="30">
        <f>SUMIF(Ingredients!$B$3:$B$230,J20,Ingredients!$H$3:$H$230)+SUMIF($B$3:$B$725,J20,$CB$3:$CB$725)</f>
        <v>0</v>
      </c>
      <c r="BY20" s="30">
        <f>SUMIF(Ingredients!$B$3:$B$230,K20,Ingredients!$H$3:$H$230)+SUMIF($B$3:$B$725,K20,$CB$3:$CB$725)</f>
        <v>0</v>
      </c>
      <c r="BZ20" s="30">
        <f>SUMIF(Ingredients!$B$3:$B$230,L20,Ingredients!$H$3:$H$230)+SUMIF($B$3:$B$725,L20,$CB$3:$CB$725)</f>
        <v>0</v>
      </c>
      <c r="CA20" s="30">
        <f>SUMIF(Ingredients!$B$3:$B$230,M20,Ingredients!$H$3:$H$230)+SUMIF($B$3:$B$725,M20,$CB$3:$CB$725)</f>
        <v>0</v>
      </c>
      <c r="CB20" s="42">
        <f t="shared" si="6"/>
        <v>1.5</v>
      </c>
      <c r="CC20" s="30">
        <f>SUMIF(Ingredients!$B$3:$B$230,F20,Ingredients!$I$3:$I$230)+SUMIF($B$3:$B$725,F20,$CK$3:$CK$725)</f>
        <v>0</v>
      </c>
      <c r="CD20" s="30">
        <f>SUMIF(Ingredients!$B$3:$B$230,G20,Ingredients!$I$3:$I$230)+SUMIF($B$3:$B$725,G20,$CK$3:$CK$725)</f>
        <v>0</v>
      </c>
      <c r="CE20" s="30">
        <f>SUMIF(Ingredients!$B$3:$B$230,H20,Ingredients!$I$3:$I$230)+SUMIF($B$3:$B$725,H20,$CK$3:$CK$725)</f>
        <v>0</v>
      </c>
      <c r="CF20" s="30">
        <f>SUMIF(Ingredients!$B$3:$B$230,I20,Ingredients!$I$3:$I$230)+SUMIF($B$3:$B$725,I20,$CK$3:$CK$725)</f>
        <v>0</v>
      </c>
      <c r="CG20" s="30">
        <f>SUMIF(Ingredients!$B$3:$B$230,J20,Ingredients!$I$3:$I$230)+SUMIF($B$3:$B$725,J20,$CK$3:$CK$725)</f>
        <v>0</v>
      </c>
      <c r="CH20" s="30">
        <f>SUMIF(Ingredients!$B$3:$B$230,K20,Ingredients!$I$3:$I$230)+SUMIF($B$3:$B$725,K20,$CK$3:$CK$725)</f>
        <v>0</v>
      </c>
      <c r="CI20" s="30">
        <f>SUMIF(Ingredients!$B$3:$B$230,L20,Ingredients!$I$3:$I$230)+SUMIF($B$3:$B$725,L20,$CK$3:$CK$725)</f>
        <v>0</v>
      </c>
      <c r="CJ20" s="30">
        <f>SUMIF(Ingredients!$B$3:$B$230,M20,Ingredients!$I$3:$I$230)+SUMIF($B$3:$B$725,M20,$CK$3:$CK$725)</f>
        <v>0</v>
      </c>
      <c r="CK20" s="38">
        <f t="shared" si="7"/>
        <v>0</v>
      </c>
      <c r="CL20" s="30">
        <f>SUMIF(Ingredients!$B$3:$B$230,F20,Ingredients!$J$3:$J$230)+SUMIF($B$3:$B$725,F20,$CT$3:$CT$725)</f>
        <v>0</v>
      </c>
      <c r="CM20" s="30">
        <f>SUMIF(Ingredients!$B$3:$B$230,G20,Ingredients!$J$3:$J$230)+SUMIF($B$3:$B$725,G20,$CT$3:$CT$725)</f>
        <v>0</v>
      </c>
      <c r="CN20" s="30">
        <f>SUMIF(Ingredients!$B$3:$B$230,H20,Ingredients!$J$3:$J$230)+SUMIF($B$3:$B$725,H20,$CT$3:$CT$725)</f>
        <v>0</v>
      </c>
      <c r="CO20" s="30">
        <f>SUMIF(Ingredients!$B$3:$B$230,I20,Ingredients!$J$3:$J$230)+SUMIF($B$3:$B$725,I20,$CT$3:$CT$725)</f>
        <v>0</v>
      </c>
      <c r="CP20" s="30">
        <f>SUMIF(Ingredients!$B$3:$B$230,J20,Ingredients!$J$3:$J$230)+SUMIF($B$3:$B$725,J20,$CT$3:$CT$725)</f>
        <v>0</v>
      </c>
      <c r="CQ20" s="30">
        <f>SUMIF(Ingredients!$B$3:$B$230,K20,Ingredients!$J$3:$J$230)+SUMIF($B$3:$B$725,K20,$CT$3:$CT$725)</f>
        <v>0</v>
      </c>
      <c r="CR20" s="30">
        <f>SUMIF(Ingredients!$B$3:$B$230,L20,Ingredients!$J$3:$J$230)+SUMIF($B$3:$B$725,L20,$CT$3:$CT$725)</f>
        <v>0</v>
      </c>
      <c r="CS20" s="30">
        <f>SUMIF(Ingredients!$B$3:$B$230,M20,Ingredients!$J$3:$J$230)+SUMIF($B$3:$B$725,M20,$CT$3:$CT$725)</f>
        <v>0</v>
      </c>
      <c r="CT20" s="43">
        <f t="shared" si="8"/>
        <v>0</v>
      </c>
      <c r="CU20" s="34">
        <v>10</v>
      </c>
      <c r="CV20" s="30">
        <v>0</v>
      </c>
      <c r="CW20" s="30">
        <v>21</v>
      </c>
      <c r="CX20" s="35">
        <v>1</v>
      </c>
      <c r="CY20" s="36">
        <v>0</v>
      </c>
      <c r="CZ20" s="37">
        <v>1.5</v>
      </c>
      <c r="DA20" s="38">
        <v>0</v>
      </c>
      <c r="DB20" s="39">
        <v>0</v>
      </c>
      <c r="DC20" t="s">
        <v>202</v>
      </c>
      <c r="DD20" t="str">
        <f t="shared" ca="1" si="9"/>
        <v/>
      </c>
      <c r="DE20" t="str">
        <f t="shared" ca="1" si="10"/>
        <v>-</v>
      </c>
      <c r="DG20" t="s">
        <v>200</v>
      </c>
      <c r="DH20" t="str">
        <f t="shared" ca="1" si="11"/>
        <v>PUMPKINBREADITEM(BREAD, ItemRegistry.pumpkinbreadItem, 4 ,2f,0f,1f,1.5f,0f,0f,0f,1f),</v>
      </c>
      <c r="DI20" t="s">
        <v>2271</v>
      </c>
    </row>
    <row r="21" spans="2:113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1184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SUMIF(Ingredients!$B$3:$B$230,'PH complex foods'!F21,Ingredients!$A$3:$A$119)+SUMIF($B$3:$B$725,F21,$V$3:$V$724)</f>
        <v>1</v>
      </c>
      <c r="O21" s="11">
        <f ca="1">SUMIF(Ingredients!$B$3:$B$230,'PH complex foods'!G21,Ingredients!$A$3:$A$119)+SUMIF($B$3:$B$725,G21,$V$3:$V$724)</f>
        <v>1</v>
      </c>
      <c r="P21" s="11">
        <f ca="1">SUMIF(Ingredients!$B$3:$B$230,'PH complex foods'!H21,Ingredients!$A$3:$A$119)+SUMIF($B$3:$B$725,H21,$V$3:$V$724)</f>
        <v>0</v>
      </c>
      <c r="Q21" s="11">
        <f ca="1">SUMIF(Ingredients!$B$3:$B$230,'PH complex foods'!I21,Ingredients!$A$3:$A$119)+SUMIF($B$3:$B$725,I21,$V$3:$V$724)</f>
        <v>0</v>
      </c>
      <c r="R21" s="11">
        <f ca="1">SUMIF(Ingredients!$B$3:$B$230,'PH complex foods'!J21,Ingredients!$A$3:$A$119)+SUMIF($B$3:$B$725,J21,$V$3:$V$724)</f>
        <v>0</v>
      </c>
      <c r="S21" s="11">
        <f ca="1">SUMIF(Ingredients!$B$3:$B$230,'PH complex foods'!K21,Ingredients!$A$3:$A$119)+SUMIF($B$3:$B$725,K21,$V$3:$V$724)</f>
        <v>0</v>
      </c>
      <c r="T21" s="11">
        <f ca="1">SUMIF(Ingredients!$B$3:$B$230,'PH complex foods'!L21,Ingredients!$A$3:$A$119)+SUMIF($B$3:$B$725,L21,$V$3:$V$724)</f>
        <v>0</v>
      </c>
      <c r="U21" s="11">
        <f ca="1">SUMIF(Ingredients!$B$3:$B$230,'PH complex foods'!M21,Ingredients!$A$3:$A$119)+SUMIF($B$3:$B$725,M21,$V$3:$V$724)</f>
        <v>0</v>
      </c>
      <c r="V21" s="10">
        <f t="shared" ca="1" si="0"/>
        <v>1</v>
      </c>
      <c r="W21" s="10">
        <v>1</v>
      </c>
      <c r="X21" s="11">
        <v>1</v>
      </c>
      <c r="Y21" s="11">
        <f>COUNTIF(F21:M746,B21)</f>
        <v>0</v>
      </c>
      <c r="Z21" s="44" t="str">
        <f t="shared" ca="1" si="12"/>
        <v>Yes</v>
      </c>
      <c r="AA21" s="34">
        <f>SUMIF(Ingredients!$B$3:$B$230,F21,Ingredients!$C$3:$C$230)+SUMIF($B$3:$B$725,F21,$AI$3:$AI$725)</f>
        <v>2</v>
      </c>
      <c r="AB21" s="30">
        <f>SUMIF(Ingredients!$B$3:$B$230,G21,Ingredients!$C$3:$C$230)+SUMIF($B$3:$B$725,G21,$AI$3:$AI$725)</f>
        <v>0</v>
      </c>
      <c r="AC21" s="30">
        <f>SUMIF(Ingredients!$B$3:$B$230,H21,Ingredients!$C$3:$C$230)+SUMIF($B$3:$B$725,H21,$AI$3:$AI$725)</f>
        <v>0</v>
      </c>
      <c r="AD21" s="30">
        <f>SUMIF(Ingredients!$B$3:$B$230,I21,Ingredients!$C$3:$C$230)+SUMIF($B$3:$B$725,I21,$AI$3:$AI$725)</f>
        <v>0</v>
      </c>
      <c r="AE21" s="30">
        <f>SUMIF(Ingredients!$B$3:$B$230,J21,Ingredients!$C$3:$C$230)+SUMIF($B$3:$B$725,J21,$AI$3:$AI$725)</f>
        <v>0</v>
      </c>
      <c r="AF21" s="30">
        <f>SUMIF(Ingredients!$B$3:$B$230,K21,Ingredients!$C$3:$C$230)+SUMIF($B$3:$B$725,K21,$AI$3:$AI$725)</f>
        <v>0</v>
      </c>
      <c r="AG21" s="30">
        <f>SUMIF(Ingredients!$B$3:$B$230,L21,Ingredients!$C$3:$C$230)+SUMIF($B$3:$B$725,L21,$AI$3:$AI$725)</f>
        <v>0</v>
      </c>
      <c r="AH21" s="30">
        <f>SUMIF(Ingredients!$B$3:$B$230,M21,Ingredients!$C$3:$C$230)+SUMIF($B$3:$B$725,M21,$AI$3:$AI$725)</f>
        <v>0</v>
      </c>
      <c r="AI21" s="29">
        <f t="shared" si="1"/>
        <v>2</v>
      </c>
      <c r="AJ21" s="30">
        <f>SUMIF(Ingredients!$B$3:$B$230,F21,Ingredients!$D$3:$D$230)+SUMIF($B$3:$B$725,F21,$AR$3:$AR$725)</f>
        <v>0</v>
      </c>
      <c r="AK21" s="30">
        <f>SUMIF(Ingredients!$B$3:$B$230,G21,Ingredients!$D$3:$D$230)+SUMIF($B$3:$B$725,G21,$AR$3:$AR$725)</f>
        <v>0</v>
      </c>
      <c r="AL21" s="30">
        <f>SUMIF(Ingredients!$B$3:$B$230,H21,Ingredients!$D$3:$D$230)+SUMIF($B$3:$B$725,H21,$AR$3:$AR$725)</f>
        <v>0</v>
      </c>
      <c r="AM21" s="30">
        <f>SUMIF(Ingredients!$B$3:$B$230,I21,Ingredients!$D$3:$D$230)+SUMIF($B$3:$B$725,I21,$AR$3:$AR$725)</f>
        <v>0</v>
      </c>
      <c r="AN21" s="30">
        <f>SUMIF(Ingredients!$B$3:$B$230,J21,Ingredients!$D$3:$D$230)+SUMIF($B$3:$B$725,J21,$AR$3:$AR$725)</f>
        <v>0</v>
      </c>
      <c r="AO21" s="30">
        <f>SUMIF(Ingredients!$B$3:$B$230,K21,Ingredients!$D$3:$D$230)+SUMIF($B$3:$B$725,K21,$AR$3:$AR$725)</f>
        <v>0</v>
      </c>
      <c r="AP21" s="30">
        <f>SUMIF(Ingredients!$B$3:$B$230,L21,Ingredients!$D$3:$D$230)+SUMIF($B$3:$B$725,L21,$AR$3:$AR$725)</f>
        <v>0</v>
      </c>
      <c r="AQ21" s="30">
        <f>SUMIF(Ingredients!$B$3:$B$230,M21,Ingredients!$D$3:$D$230)+SUMIF($B$3:$B$725,M21,$AR$3:$AR$725)</f>
        <v>0</v>
      </c>
      <c r="AR21" s="29">
        <f t="shared" si="2"/>
        <v>0</v>
      </c>
      <c r="AS21" s="30">
        <f>SUMIF(Ingredients!$B$3:$B$230,F21,Ingredients!$E$3:$E$230)+SUMIF($B$3:$B$725,F21,$BA$3:$BA$730)</f>
        <v>10</v>
      </c>
      <c r="AT21" s="30">
        <f>SUMIF(Ingredients!$B$3:$B$230,G21,Ingredients!$E$3:$E$230)+SUMIF($B$3:$B$725,G21,$BA$3:$BA$730)</f>
        <v>30</v>
      </c>
      <c r="AU21" s="30">
        <f>SUMIF(Ingredients!$B$3:$B$230,H21,Ingredients!$E$3:$E$230)+SUMIF($B$3:$B$725,H21,$BA$3:$BA$730)</f>
        <v>0</v>
      </c>
      <c r="AV21" s="30">
        <f>SUMIF(Ingredients!$B$3:$B$230,I21,Ingredients!$E$3:$E$230)+SUMIF($B$3:$B$725,I21,$BA$3:$BA$730)</f>
        <v>0</v>
      </c>
      <c r="AW21" s="30">
        <f>SUMIF(Ingredients!$B$3:$B$230,J21,Ingredients!$E$3:$E$230)+SUMIF($B$3:$B$725,J21,$BA$3:$BA$730)</f>
        <v>0</v>
      </c>
      <c r="AX21" s="30">
        <f>SUMIF(Ingredients!$B$3:$B$230,K21,Ingredients!$E$3:$E$230)+SUMIF($B$3:$B$725,K21,$BA$3:$BA$730)</f>
        <v>0</v>
      </c>
      <c r="AY21" s="30">
        <f>SUMIF(Ingredients!$B$3:$B$230,L21,Ingredients!$E$3:$E$230)+SUMIF($B$3:$B$725,L21,$BA$3:$BA$730)</f>
        <v>0</v>
      </c>
      <c r="AZ21" s="30">
        <f>SUMIF(Ingredients!$B$3:$B$230,M21,Ingredients!$E$3:$E$230)+SUMIF($B$3:$B$725,M21,$BA$3:$BA$730)</f>
        <v>0</v>
      </c>
      <c r="BA21" s="29">
        <f t="shared" si="3"/>
        <v>20</v>
      </c>
      <c r="BB21" s="30">
        <f>SUMIF(Ingredients!$B$3:$B$230,F21,Ingredients!$F$3:$F$230)+SUMIF($B$3:$B$725,F21,$BJ$3:$BJ$725)</f>
        <v>0</v>
      </c>
      <c r="BC21" s="30">
        <f>SUMIF(Ingredients!$B$3:$B$230,G21,Ingredients!$F$3:$F$230)+SUMIF($B$3:$B$725,G21,$BJ$3:$BJ$725)</f>
        <v>0</v>
      </c>
      <c r="BD21" s="30">
        <f>SUMIF(Ingredients!$B$3:$B$230,H21,Ingredients!$F$3:$F$230)+SUMIF($B$3:$B$725,H21,$BJ$3:$BJ$725)</f>
        <v>0</v>
      </c>
      <c r="BE21" s="30">
        <f>SUMIF(Ingredients!$B$3:$B$230,I21,Ingredients!$F$3:$F$230)+SUMIF($B$3:$B$725,I21,$BJ$3:$BJ$725)</f>
        <v>0</v>
      </c>
      <c r="BF21" s="30">
        <f>SUMIF(Ingredients!$B$3:$B$230,J21,Ingredients!$F$3:$F$230)+SUMIF($B$3:$B$725,J21,$BJ$3:$BJ$725)</f>
        <v>0</v>
      </c>
      <c r="BG21" s="30">
        <f>SUMIF(Ingredients!$B$3:$B$230,K21,Ingredients!$F$3:$F$230)+SUMIF($B$3:$B$725,K21,$BJ$3:$BJ$725)</f>
        <v>0</v>
      </c>
      <c r="BH21" s="30">
        <f>SUMIF(Ingredients!$B$3:$B$230,L21,Ingredients!$F$3:$F$230)+SUMIF($B$3:$B$725,L21,$BJ$3:$BJ$725)</f>
        <v>0</v>
      </c>
      <c r="BI21" s="30">
        <f>SUMIF(Ingredients!$B$3:$B$230,M21,Ingredients!$F$3:$F$230)+SUMIF($B$3:$B$725,M21,$BJ$3:$BJ$725)</f>
        <v>0</v>
      </c>
      <c r="BJ21" s="35">
        <f t="shared" si="4"/>
        <v>0</v>
      </c>
      <c r="BK21" s="30">
        <f>SUMIF(Ingredients!$B$3:$B$230,F21,Ingredients!$G$3:$G$230)+SUMIF($B$3:$B$725,F21,$BS$3:$BS$725)</f>
        <v>1</v>
      </c>
      <c r="BL21" s="30">
        <f>SUMIF(Ingredients!$B$3:$B$230,G21,Ingredients!$G$3:$G$230)+SUMIF($B$3:$B$725,G21,$BS$3:$BS$725)</f>
        <v>0</v>
      </c>
      <c r="BM21" s="30">
        <f>SUMIF(Ingredients!$B$3:$B$230,H21,Ingredients!$G$3:$G$230)+SUMIF($B$3:$B$725,H21,$BS$3:$BS$725)</f>
        <v>0</v>
      </c>
      <c r="BN21" s="30">
        <f>SUMIF(Ingredients!$B$3:$B$230,I21,Ingredients!$G$3:$G$230)+SUMIF($B$3:$B$725,I21,$BS$3:$BS$725)</f>
        <v>0</v>
      </c>
      <c r="BO21" s="30">
        <f>SUMIF(Ingredients!$B$3:$B$230,J21,Ingredients!$G$3:$G$230)+SUMIF($B$3:$B$725,J21,$BS$3:$BS$725)</f>
        <v>0</v>
      </c>
      <c r="BP21" s="30">
        <f>SUMIF(Ingredients!$B$3:$B$230,K21,Ingredients!$G$3:$G$230)+SUMIF($B$3:$B$725,K21,$BS$3:$BS$725)</f>
        <v>0</v>
      </c>
      <c r="BQ21" s="30">
        <f>SUMIF(Ingredients!$B$3:$B$230,L21,Ingredients!$G$3:$G$230)+SUMIF($B$3:$B$725,L21,$BS$3:$BS$725)</f>
        <v>0</v>
      </c>
      <c r="BR21" s="30">
        <f>SUMIF(Ingredients!$B$3:$B$230,M21,Ingredients!$G$3:$G$230)+SUMIF($B$3:$B$725,M21,$BS$3:$BS$725)</f>
        <v>0</v>
      </c>
      <c r="BS21" s="36">
        <f t="shared" si="5"/>
        <v>1</v>
      </c>
      <c r="BT21" s="30">
        <f>SUMIF(Ingredients!$B$3:$B$230,F21,Ingredients!$H$3:$H$230)+SUMIF($B$3:$B$725,F21,$CB$3:$CB$725)</f>
        <v>0</v>
      </c>
      <c r="BU21" s="30">
        <f>SUMIF(Ingredients!$B$3:$B$230,G21,Ingredients!$H$3:$H$230)+SUMIF($B$3:$B$725,G21,$CB$3:$CB$725)</f>
        <v>0</v>
      </c>
      <c r="BV21" s="30">
        <f>SUMIF(Ingredients!$B$3:$B$230,H21,Ingredients!$H$3:$H$230)+SUMIF($B$3:$B$725,H21,$CB$3:$CB$725)</f>
        <v>0</v>
      </c>
      <c r="BW21" s="30">
        <f>SUMIF(Ingredients!$B$3:$B$230,I21,Ingredients!$H$3:$H$230)+SUMIF($B$3:$B$725,I21,$CB$3:$CB$725)</f>
        <v>0</v>
      </c>
      <c r="BX21" s="30">
        <f>SUMIF(Ingredients!$B$3:$B$230,J21,Ingredients!$H$3:$H$230)+SUMIF($B$3:$B$725,J21,$CB$3:$CB$725)</f>
        <v>0</v>
      </c>
      <c r="BY21" s="30">
        <f>SUMIF(Ingredients!$B$3:$B$230,K21,Ingredients!$H$3:$H$230)+SUMIF($B$3:$B$725,K21,$CB$3:$CB$725)</f>
        <v>0</v>
      </c>
      <c r="BZ21" s="30">
        <f>SUMIF(Ingredients!$B$3:$B$230,L21,Ingredients!$H$3:$H$230)+SUMIF($B$3:$B$725,L21,$CB$3:$CB$725)</f>
        <v>0</v>
      </c>
      <c r="CA21" s="30">
        <f>SUMIF(Ingredients!$B$3:$B$230,M21,Ingredients!$H$3:$H$230)+SUMIF($B$3:$B$725,M21,$CB$3:$CB$725)</f>
        <v>0</v>
      </c>
      <c r="CB21" s="42">
        <f t="shared" si="6"/>
        <v>0</v>
      </c>
      <c r="CC21" s="30">
        <f>SUMIF(Ingredients!$B$3:$B$230,F21,Ingredients!$I$3:$I$230)+SUMIF($B$3:$B$725,F21,$CK$3:$CK$725)</f>
        <v>0</v>
      </c>
      <c r="CD21" s="30">
        <f>SUMIF(Ingredients!$B$3:$B$230,G21,Ingredients!$I$3:$I$230)+SUMIF($B$3:$B$725,G21,$CK$3:$CK$725)</f>
        <v>0</v>
      </c>
      <c r="CE21" s="30">
        <f>SUMIF(Ingredients!$B$3:$B$230,H21,Ingredients!$I$3:$I$230)+SUMIF($B$3:$B$725,H21,$CK$3:$CK$725)</f>
        <v>0</v>
      </c>
      <c r="CF21" s="30">
        <f>SUMIF(Ingredients!$B$3:$B$230,I21,Ingredients!$I$3:$I$230)+SUMIF($B$3:$B$725,I21,$CK$3:$CK$725)</f>
        <v>0</v>
      </c>
      <c r="CG21" s="30">
        <f>SUMIF(Ingredients!$B$3:$B$230,J21,Ingredients!$I$3:$I$230)+SUMIF($B$3:$B$725,J21,$CK$3:$CK$725)</f>
        <v>0</v>
      </c>
      <c r="CH21" s="30">
        <f>SUMIF(Ingredients!$B$3:$B$230,K21,Ingredients!$I$3:$I$230)+SUMIF($B$3:$B$725,K21,$CK$3:$CK$725)</f>
        <v>0</v>
      </c>
      <c r="CI21" s="30">
        <f>SUMIF(Ingredients!$B$3:$B$230,L21,Ingredients!$I$3:$I$230)+SUMIF($B$3:$B$725,L21,$CK$3:$CK$725)</f>
        <v>0</v>
      </c>
      <c r="CJ21" s="30">
        <f>SUMIF(Ingredients!$B$3:$B$230,M21,Ingredients!$I$3:$I$230)+SUMIF($B$3:$B$725,M21,$CK$3:$CK$725)</f>
        <v>0</v>
      </c>
      <c r="CK21" s="38">
        <f t="shared" si="7"/>
        <v>0</v>
      </c>
      <c r="CL21" s="30">
        <f>SUMIF(Ingredients!$B$3:$B$230,F21,Ingredients!$J$3:$J$230)+SUMIF($B$3:$B$725,F21,$CT$3:$CT$725)</f>
        <v>0</v>
      </c>
      <c r="CM21" s="30">
        <f>SUMIF(Ingredients!$B$3:$B$230,G21,Ingredients!$J$3:$J$230)+SUMIF($B$3:$B$725,G21,$CT$3:$CT$725)</f>
        <v>0</v>
      </c>
      <c r="CN21" s="30">
        <f>SUMIF(Ingredients!$B$3:$B$230,H21,Ingredients!$J$3:$J$230)+SUMIF($B$3:$B$725,H21,$CT$3:$CT$725)</f>
        <v>0</v>
      </c>
      <c r="CO21" s="30">
        <f>SUMIF(Ingredients!$B$3:$B$230,I21,Ingredients!$J$3:$J$230)+SUMIF($B$3:$B$725,I21,$CT$3:$CT$725)</f>
        <v>0</v>
      </c>
      <c r="CP21" s="30">
        <f>SUMIF(Ingredients!$B$3:$B$230,J21,Ingredients!$J$3:$J$230)+SUMIF($B$3:$B$725,J21,$CT$3:$CT$725)</f>
        <v>0</v>
      </c>
      <c r="CQ21" s="30">
        <f>SUMIF(Ingredients!$B$3:$B$230,K21,Ingredients!$J$3:$J$230)+SUMIF($B$3:$B$725,K21,$CT$3:$CT$725)</f>
        <v>0</v>
      </c>
      <c r="CR21" s="30">
        <f>SUMIF(Ingredients!$B$3:$B$230,L21,Ingredients!$J$3:$J$230)+SUMIF($B$3:$B$725,L21,$CT$3:$CT$725)</f>
        <v>0</v>
      </c>
      <c r="CS21" s="30">
        <f>SUMIF(Ingredients!$B$3:$B$230,M21,Ingredients!$J$3:$J$230)+SUMIF($B$3:$B$725,M21,$CT$3:$CT$725)</f>
        <v>0</v>
      </c>
      <c r="CT21" s="43">
        <f t="shared" si="8"/>
        <v>0</v>
      </c>
      <c r="CU21" s="34">
        <v>5</v>
      </c>
      <c r="CV21" s="30">
        <v>0</v>
      </c>
      <c r="CW21" s="30">
        <v>10</v>
      </c>
      <c r="CX21" s="35">
        <v>0</v>
      </c>
      <c r="CY21" s="36">
        <v>1</v>
      </c>
      <c r="CZ21" s="37">
        <v>0</v>
      </c>
      <c r="DA21" s="38">
        <v>0</v>
      </c>
      <c r="DB21" s="39">
        <v>0</v>
      </c>
      <c r="DC21" t="s">
        <v>202</v>
      </c>
      <c r="DD21" t="str">
        <f t="shared" ca="1" si="9"/>
        <v/>
      </c>
      <c r="DE21" t="str">
        <f t="shared" ca="1" si="10"/>
        <v>-</v>
      </c>
      <c r="DG21" t="s">
        <v>200</v>
      </c>
      <c r="DH21" t="str">
        <f t="shared" ca="1" si="11"/>
        <v>CARAMELAPPLEITEM(FRUIT, ItemRegistry.caramelappleItem, 4 ,1f,0f,0f,0f,1f,0f,0f,2.1f),</v>
      </c>
      <c r="DI21" t="s">
        <v>2303</v>
      </c>
    </row>
    <row r="22" spans="2:113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1191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SUMIF(Ingredients!$B$3:$B$230,'PH complex foods'!F22,Ingredients!$A$3:$A$119)+SUMIF($B$3:$B$725,F22,$V$3:$V$724)</f>
        <v>1</v>
      </c>
      <c r="O22" s="11">
        <f ca="1">SUMIF(Ingredients!$B$3:$B$230,'PH complex foods'!G22,Ingredients!$A$3:$A$119)+SUMIF($B$3:$B$725,G22,$V$3:$V$724)</f>
        <v>1</v>
      </c>
      <c r="P22" s="11">
        <f ca="1">SUMIF(Ingredients!$B$3:$B$230,'PH complex foods'!H22,Ingredients!$A$3:$A$119)+SUMIF($B$3:$B$725,H22,$V$3:$V$724)</f>
        <v>1</v>
      </c>
      <c r="Q22" s="11">
        <f ca="1">SUMIF(Ingredients!$B$3:$B$230,'PH complex foods'!I22,Ingredients!$A$3:$A$119)+SUMIF($B$3:$B$725,I22,$V$3:$V$724)</f>
        <v>0</v>
      </c>
      <c r="R22" s="11">
        <f ca="1">SUMIF(Ingredients!$B$3:$B$230,'PH complex foods'!J22,Ingredients!$A$3:$A$119)+SUMIF($B$3:$B$725,J22,$V$3:$V$724)</f>
        <v>0</v>
      </c>
      <c r="S22" s="11">
        <f ca="1">SUMIF(Ingredients!$B$3:$B$230,'PH complex foods'!K22,Ingredients!$A$3:$A$119)+SUMIF($B$3:$B$725,K22,$V$3:$V$724)</f>
        <v>0</v>
      </c>
      <c r="T22" s="11">
        <f ca="1">SUMIF(Ingredients!$B$3:$B$230,'PH complex foods'!L22,Ingredients!$A$3:$A$119)+SUMIF($B$3:$B$725,L22,$V$3:$V$724)</f>
        <v>0</v>
      </c>
      <c r="U22" s="11">
        <f ca="1">SUMIF(Ingredients!$B$3:$B$230,'PH complex foods'!M22,Ingredients!$A$3:$A$119)+SUMIF($B$3:$B$725,M22,$V$3:$V$724)</f>
        <v>0</v>
      </c>
      <c r="V22" s="10">
        <f t="shared" ca="1" si="0"/>
        <v>1</v>
      </c>
      <c r="W22" s="10">
        <v>1</v>
      </c>
      <c r="X22" s="11">
        <v>1</v>
      </c>
      <c r="Y22" s="11">
        <f>COUNTIF(F22:M747,B22)</f>
        <v>0</v>
      </c>
      <c r="Z22" s="44" t="str">
        <f t="shared" ca="1" si="12"/>
        <v>Yes</v>
      </c>
      <c r="AA22" s="34">
        <f>SUMIF(Ingredients!$B$3:$B$230,F22,Ingredients!$C$3:$C$230)+SUMIF($B$3:$B$725,F22,$AI$3:$AI$725)</f>
        <v>2</v>
      </c>
      <c r="AB22" s="30">
        <f>SUMIF(Ingredients!$B$3:$B$230,G22,Ingredients!$C$3:$C$230)+SUMIF($B$3:$B$725,G22,$AI$3:$AI$725)</f>
        <v>0</v>
      </c>
      <c r="AC22" s="30">
        <f>SUMIF(Ingredients!$B$3:$B$230,H22,Ingredients!$C$3:$C$230)+SUMIF($B$3:$B$725,H22,$AI$3:$AI$725)</f>
        <v>5</v>
      </c>
      <c r="AD22" s="30">
        <f>SUMIF(Ingredients!$B$3:$B$230,I22,Ingredients!$C$3:$C$230)+SUMIF($B$3:$B$725,I22,$AI$3:$AI$725)</f>
        <v>0</v>
      </c>
      <c r="AE22" s="30">
        <f>SUMIF(Ingredients!$B$3:$B$230,J22,Ingredients!$C$3:$C$230)+SUMIF($B$3:$B$725,J22,$AI$3:$AI$725)</f>
        <v>0</v>
      </c>
      <c r="AF22" s="30">
        <f>SUMIF(Ingredients!$B$3:$B$230,K22,Ingredients!$C$3:$C$230)+SUMIF($B$3:$B$725,K22,$AI$3:$AI$725)</f>
        <v>0</v>
      </c>
      <c r="AG22" s="30">
        <f>SUMIF(Ingredients!$B$3:$B$230,L22,Ingredients!$C$3:$C$230)+SUMIF($B$3:$B$725,L22,$AI$3:$AI$725)</f>
        <v>0</v>
      </c>
      <c r="AH22" s="30">
        <f>SUMIF(Ingredients!$B$3:$B$230,M22,Ingredients!$C$3:$C$230)+SUMIF($B$3:$B$725,M22,$AI$3:$AI$725)</f>
        <v>0</v>
      </c>
      <c r="AI22" s="29">
        <f t="shared" si="1"/>
        <v>7</v>
      </c>
      <c r="AJ22" s="30">
        <f>SUMIF(Ingredients!$B$3:$B$230,F22,Ingredients!$D$3:$D$230)+SUMIF($B$3:$B$725,F22,$AR$3:$AR$725)</f>
        <v>0</v>
      </c>
      <c r="AK22" s="30">
        <f>SUMIF(Ingredients!$B$3:$B$230,G22,Ingredients!$D$3:$D$230)+SUMIF($B$3:$B$725,G22,$AR$3:$AR$725)</f>
        <v>0</v>
      </c>
      <c r="AL22" s="30">
        <f>SUMIF(Ingredients!$B$3:$B$230,H22,Ingredients!$D$3:$D$230)+SUMIF($B$3:$B$725,H22,$AR$3:$AR$725)</f>
        <v>0</v>
      </c>
      <c r="AM22" s="30">
        <f>SUMIF(Ingredients!$B$3:$B$230,I22,Ingredients!$D$3:$D$230)+SUMIF($B$3:$B$725,I22,$AR$3:$AR$725)</f>
        <v>0</v>
      </c>
      <c r="AN22" s="30">
        <f>SUMIF(Ingredients!$B$3:$B$230,J22,Ingredients!$D$3:$D$230)+SUMIF($B$3:$B$725,J22,$AR$3:$AR$725)</f>
        <v>0</v>
      </c>
      <c r="AO22" s="30">
        <f>SUMIF(Ingredients!$B$3:$B$230,K22,Ingredients!$D$3:$D$230)+SUMIF($B$3:$B$725,K22,$AR$3:$AR$725)</f>
        <v>0</v>
      </c>
      <c r="AP22" s="30">
        <f>SUMIF(Ingredients!$B$3:$B$230,L22,Ingredients!$D$3:$D$230)+SUMIF($B$3:$B$725,L22,$AR$3:$AR$725)</f>
        <v>0</v>
      </c>
      <c r="AQ22" s="30">
        <f>SUMIF(Ingredients!$B$3:$B$230,M22,Ingredients!$D$3:$D$230)+SUMIF($B$3:$B$725,M22,$AR$3:$AR$725)</f>
        <v>0</v>
      </c>
      <c r="AR22" s="29">
        <f t="shared" si="2"/>
        <v>0</v>
      </c>
      <c r="AS22" s="30">
        <f>SUMIF(Ingredients!$B$3:$B$230,F22,Ingredients!$E$3:$E$230)+SUMIF($B$3:$B$725,F22,$BA$3:$BA$730)</f>
        <v>10</v>
      </c>
      <c r="AT22" s="30">
        <f>SUMIF(Ingredients!$B$3:$B$230,G22,Ingredients!$E$3:$E$230)+SUMIF($B$3:$B$725,G22,$BA$3:$BA$730)</f>
        <v>30</v>
      </c>
      <c r="AU22" s="30">
        <f>SUMIF(Ingredients!$B$3:$B$230,H22,Ingredients!$E$3:$E$230)+SUMIF($B$3:$B$725,H22,$BA$3:$BA$730)</f>
        <v>7</v>
      </c>
      <c r="AV22" s="30">
        <f>SUMIF(Ingredients!$B$3:$B$230,I22,Ingredients!$E$3:$E$230)+SUMIF($B$3:$B$725,I22,$BA$3:$BA$730)</f>
        <v>0</v>
      </c>
      <c r="AW22" s="30">
        <f>SUMIF(Ingredients!$B$3:$B$230,J22,Ingredients!$E$3:$E$230)+SUMIF($B$3:$B$725,J22,$BA$3:$BA$730)</f>
        <v>0</v>
      </c>
      <c r="AX22" s="30">
        <f>SUMIF(Ingredients!$B$3:$B$230,K22,Ingredients!$E$3:$E$230)+SUMIF($B$3:$B$725,K22,$BA$3:$BA$730)</f>
        <v>0</v>
      </c>
      <c r="AY22" s="30">
        <f>SUMIF(Ingredients!$B$3:$B$230,L22,Ingredients!$E$3:$E$230)+SUMIF($B$3:$B$725,L22,$BA$3:$BA$730)</f>
        <v>0</v>
      </c>
      <c r="AZ22" s="30">
        <f>SUMIF(Ingredients!$B$3:$B$230,M22,Ingredients!$E$3:$E$230)+SUMIF($B$3:$B$725,M22,$BA$3:$BA$730)</f>
        <v>0</v>
      </c>
      <c r="BA22" s="29">
        <f t="shared" si="3"/>
        <v>15.666666666666666</v>
      </c>
      <c r="BB22" s="30">
        <f>SUMIF(Ingredients!$B$3:$B$230,F22,Ingredients!$F$3:$F$230)+SUMIF($B$3:$B$725,F22,$BJ$3:$BJ$725)</f>
        <v>0</v>
      </c>
      <c r="BC22" s="30">
        <f>SUMIF(Ingredients!$B$3:$B$230,G22,Ingredients!$F$3:$F$230)+SUMIF($B$3:$B$725,G22,$BJ$3:$BJ$725)</f>
        <v>0</v>
      </c>
      <c r="BD22" s="30">
        <f>SUMIF(Ingredients!$B$3:$B$230,H22,Ingredients!$F$3:$F$230)+SUMIF($B$3:$B$725,H22,$BJ$3:$BJ$725)</f>
        <v>1</v>
      </c>
      <c r="BE22" s="30">
        <f>SUMIF(Ingredients!$B$3:$B$230,I22,Ingredients!$F$3:$F$230)+SUMIF($B$3:$B$725,I22,$BJ$3:$BJ$725)</f>
        <v>0</v>
      </c>
      <c r="BF22" s="30">
        <f>SUMIF(Ingredients!$B$3:$B$230,J22,Ingredients!$F$3:$F$230)+SUMIF($B$3:$B$725,J22,$BJ$3:$BJ$725)</f>
        <v>0</v>
      </c>
      <c r="BG22" s="30">
        <f>SUMIF(Ingredients!$B$3:$B$230,K22,Ingredients!$F$3:$F$230)+SUMIF($B$3:$B$725,K22,$BJ$3:$BJ$725)</f>
        <v>0</v>
      </c>
      <c r="BH22" s="30">
        <f>SUMIF(Ingredients!$B$3:$B$230,L22,Ingredients!$F$3:$F$230)+SUMIF($B$3:$B$725,L22,$BJ$3:$BJ$725)</f>
        <v>0</v>
      </c>
      <c r="BI22" s="30">
        <f>SUMIF(Ingredients!$B$3:$B$230,M22,Ingredients!$F$3:$F$230)+SUMIF($B$3:$B$725,M22,$BJ$3:$BJ$725)</f>
        <v>0</v>
      </c>
      <c r="BJ22" s="35">
        <f t="shared" si="4"/>
        <v>1</v>
      </c>
      <c r="BK22" s="30">
        <f>SUMIF(Ingredients!$B$3:$B$230,F22,Ingredients!$G$3:$G$230)+SUMIF($B$3:$B$725,F22,$BS$3:$BS$725)</f>
        <v>1</v>
      </c>
      <c r="BL22" s="30">
        <f>SUMIF(Ingredients!$B$3:$B$230,G22,Ingredients!$G$3:$G$230)+SUMIF($B$3:$B$725,G22,$BS$3:$BS$725)</f>
        <v>0</v>
      </c>
      <c r="BM22" s="30">
        <f>SUMIF(Ingredients!$B$3:$B$230,H22,Ingredients!$G$3:$G$230)+SUMIF($B$3:$B$725,H22,$BS$3:$BS$725)</f>
        <v>0</v>
      </c>
      <c r="BN22" s="30">
        <f>SUMIF(Ingredients!$B$3:$B$230,I22,Ingredients!$G$3:$G$230)+SUMIF($B$3:$B$725,I22,$BS$3:$BS$725)</f>
        <v>0</v>
      </c>
      <c r="BO22" s="30">
        <f>SUMIF(Ingredients!$B$3:$B$230,J22,Ingredients!$G$3:$G$230)+SUMIF($B$3:$B$725,J22,$BS$3:$BS$725)</f>
        <v>0</v>
      </c>
      <c r="BP22" s="30">
        <f>SUMIF(Ingredients!$B$3:$B$230,K22,Ingredients!$G$3:$G$230)+SUMIF($B$3:$B$725,K22,$BS$3:$BS$725)</f>
        <v>0</v>
      </c>
      <c r="BQ22" s="30">
        <f>SUMIF(Ingredients!$B$3:$B$230,L22,Ingredients!$G$3:$G$230)+SUMIF($B$3:$B$725,L22,$BS$3:$BS$725)</f>
        <v>0</v>
      </c>
      <c r="BR22" s="30">
        <f>SUMIF(Ingredients!$B$3:$B$230,M22,Ingredients!$G$3:$G$230)+SUMIF($B$3:$B$725,M22,$BS$3:$BS$725)</f>
        <v>0</v>
      </c>
      <c r="BS22" s="36">
        <f t="shared" si="5"/>
        <v>1</v>
      </c>
      <c r="BT22" s="30">
        <f>SUMIF(Ingredients!$B$3:$B$230,F22,Ingredients!$H$3:$H$230)+SUMIF($B$3:$B$725,F22,$CB$3:$CB$725)</f>
        <v>0</v>
      </c>
      <c r="BU22" s="30">
        <f>SUMIF(Ingredients!$B$3:$B$230,G22,Ingredients!$H$3:$H$230)+SUMIF($B$3:$B$725,G22,$CB$3:$CB$725)</f>
        <v>0</v>
      </c>
      <c r="BV22" s="30">
        <f>SUMIF(Ingredients!$B$3:$B$230,H22,Ingredients!$H$3:$H$230)+SUMIF($B$3:$B$725,H22,$CB$3:$CB$725)</f>
        <v>0</v>
      </c>
      <c r="BW22" s="30">
        <f>SUMIF(Ingredients!$B$3:$B$230,I22,Ingredients!$H$3:$H$230)+SUMIF($B$3:$B$725,I22,$CB$3:$CB$725)</f>
        <v>0</v>
      </c>
      <c r="BX22" s="30">
        <f>SUMIF(Ingredients!$B$3:$B$230,J22,Ingredients!$H$3:$H$230)+SUMIF($B$3:$B$725,J22,$CB$3:$CB$725)</f>
        <v>0</v>
      </c>
      <c r="BY22" s="30">
        <f>SUMIF(Ingredients!$B$3:$B$230,K22,Ingredients!$H$3:$H$230)+SUMIF($B$3:$B$725,K22,$CB$3:$CB$725)</f>
        <v>0</v>
      </c>
      <c r="BZ22" s="30">
        <f>SUMIF(Ingredients!$B$3:$B$230,L22,Ingredients!$H$3:$H$230)+SUMIF($B$3:$B$725,L22,$CB$3:$CB$725)</f>
        <v>0</v>
      </c>
      <c r="CA22" s="30">
        <f>SUMIF(Ingredients!$B$3:$B$230,M22,Ingredients!$H$3:$H$230)+SUMIF($B$3:$B$725,M22,$CB$3:$CB$725)</f>
        <v>0</v>
      </c>
      <c r="CB22" s="42">
        <f t="shared" si="6"/>
        <v>0</v>
      </c>
      <c r="CC22" s="30">
        <f>SUMIF(Ingredients!$B$3:$B$230,F22,Ingredients!$I$3:$I$230)+SUMIF($B$3:$B$725,F22,$CK$3:$CK$725)</f>
        <v>0</v>
      </c>
      <c r="CD22" s="30">
        <f>SUMIF(Ingredients!$B$3:$B$230,G22,Ingredients!$I$3:$I$230)+SUMIF($B$3:$B$725,G22,$CK$3:$CK$725)</f>
        <v>0</v>
      </c>
      <c r="CE22" s="30">
        <f>SUMIF(Ingredients!$B$3:$B$230,H22,Ingredients!$I$3:$I$230)+SUMIF($B$3:$B$725,H22,$CK$3:$CK$725)</f>
        <v>0</v>
      </c>
      <c r="CF22" s="30">
        <f>SUMIF(Ingredients!$B$3:$B$230,I22,Ingredients!$I$3:$I$230)+SUMIF($B$3:$B$725,I22,$CK$3:$CK$725)</f>
        <v>0</v>
      </c>
      <c r="CG22" s="30">
        <f>SUMIF(Ingredients!$B$3:$B$230,J22,Ingredients!$I$3:$I$230)+SUMIF($B$3:$B$725,J22,$CK$3:$CK$725)</f>
        <v>0</v>
      </c>
      <c r="CH22" s="30">
        <f>SUMIF(Ingredients!$B$3:$B$230,K22,Ingredients!$I$3:$I$230)+SUMIF($B$3:$B$725,K22,$CK$3:$CK$725)</f>
        <v>0</v>
      </c>
      <c r="CI22" s="30">
        <f>SUMIF(Ingredients!$B$3:$B$230,L22,Ingredients!$I$3:$I$230)+SUMIF($B$3:$B$725,L22,$CK$3:$CK$725)</f>
        <v>0</v>
      </c>
      <c r="CJ22" s="30">
        <f>SUMIF(Ingredients!$B$3:$B$230,M22,Ingredients!$I$3:$I$230)+SUMIF($B$3:$B$725,M22,$CK$3:$CK$725)</f>
        <v>0</v>
      </c>
      <c r="CK22" s="38">
        <f t="shared" si="7"/>
        <v>0</v>
      </c>
      <c r="CL22" s="30">
        <f>SUMIF(Ingredients!$B$3:$B$230,F22,Ingredients!$J$3:$J$230)+SUMIF($B$3:$B$725,F22,$CT$3:$CT$725)</f>
        <v>0</v>
      </c>
      <c r="CM22" s="30">
        <f>SUMIF(Ingredients!$B$3:$B$230,G22,Ingredients!$J$3:$J$230)+SUMIF($B$3:$B$725,G22,$CT$3:$CT$725)</f>
        <v>0</v>
      </c>
      <c r="CN22" s="30">
        <f>SUMIF(Ingredients!$B$3:$B$230,H22,Ingredients!$J$3:$J$230)+SUMIF($B$3:$B$725,H22,$CT$3:$CT$725)</f>
        <v>0</v>
      </c>
      <c r="CO22" s="30">
        <f>SUMIF(Ingredients!$B$3:$B$230,I22,Ingredients!$J$3:$J$230)+SUMIF($B$3:$B$725,I22,$CT$3:$CT$725)</f>
        <v>0</v>
      </c>
      <c r="CP22" s="30">
        <f>SUMIF(Ingredients!$B$3:$B$230,J22,Ingredients!$J$3:$J$230)+SUMIF($B$3:$B$725,J22,$CT$3:$CT$725)</f>
        <v>0</v>
      </c>
      <c r="CQ22" s="30">
        <f>SUMIF(Ingredients!$B$3:$B$230,K22,Ingredients!$J$3:$J$230)+SUMIF($B$3:$B$725,K22,$CT$3:$CT$725)</f>
        <v>0</v>
      </c>
      <c r="CR22" s="30">
        <f>SUMIF(Ingredients!$B$3:$B$230,L22,Ingredients!$J$3:$J$230)+SUMIF($B$3:$B$725,L22,$CT$3:$CT$725)</f>
        <v>0</v>
      </c>
      <c r="CS22" s="30">
        <f>SUMIF(Ingredients!$B$3:$B$230,M22,Ingredients!$J$3:$J$230)+SUMIF($B$3:$B$725,M22,$CT$3:$CT$725)</f>
        <v>0</v>
      </c>
      <c r="CT22" s="43">
        <f t="shared" si="8"/>
        <v>0</v>
      </c>
      <c r="CU22" s="34">
        <v>10</v>
      </c>
      <c r="CV22" s="30">
        <v>0</v>
      </c>
      <c r="CW22" s="30">
        <v>15.666666666666666</v>
      </c>
      <c r="CX22" s="35">
        <v>1</v>
      </c>
      <c r="CY22" s="36">
        <v>1</v>
      </c>
      <c r="CZ22" s="37">
        <v>0</v>
      </c>
      <c r="DA22" s="38">
        <v>0</v>
      </c>
      <c r="DB22" s="39">
        <v>0</v>
      </c>
      <c r="DC22" t="s">
        <v>202</v>
      </c>
      <c r="DD22" t="str">
        <f t="shared" ca="1" si="9"/>
        <v/>
      </c>
      <c r="DE22" t="str">
        <f t="shared" ca="1" si="10"/>
        <v>-</v>
      </c>
      <c r="DG22" t="s">
        <v>200</v>
      </c>
      <c r="DH22" t="str">
        <f t="shared" ca="1" si="11"/>
        <v>APPLEPIEITEM(MEAL, ItemRegistry.applepieItem, 4 ,2f,0f,1f,0f,1f,0f,0f,1.34f),</v>
      </c>
      <c r="DI22" t="s">
        <v>2304</v>
      </c>
    </row>
    <row r="23" spans="2:113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1183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SUMIF(Ingredients!$B$3:$B$230,'PH complex foods'!F23,Ingredients!$A$3:$A$119)+SUMIF($B$3:$B$725,F23,$V$3:$V$724)</f>
        <v>1</v>
      </c>
      <c r="O23" s="11">
        <f ca="1">SUMIF(Ingredients!$B$3:$B$230,'PH complex foods'!G23,Ingredients!$A$3:$A$119)+SUMIF($B$3:$B$725,G23,$V$3:$V$724)</f>
        <v>0</v>
      </c>
      <c r="P23" s="11">
        <f ca="1">SUMIF(Ingredients!$B$3:$B$230,'PH complex foods'!H23,Ingredients!$A$3:$A$119)+SUMIF($B$3:$B$725,H23,$V$3:$V$724)</f>
        <v>0</v>
      </c>
      <c r="Q23" s="11">
        <f ca="1">SUMIF(Ingredients!$B$3:$B$230,'PH complex foods'!I23,Ingredients!$A$3:$A$119)+SUMIF($B$3:$B$725,I23,$V$3:$V$724)</f>
        <v>0</v>
      </c>
      <c r="R23" s="11">
        <f ca="1">SUMIF(Ingredients!$B$3:$B$230,'PH complex foods'!J23,Ingredients!$A$3:$A$119)+SUMIF($B$3:$B$725,J23,$V$3:$V$724)</f>
        <v>0</v>
      </c>
      <c r="S23" s="11">
        <f ca="1">SUMIF(Ingredients!$B$3:$B$230,'PH complex foods'!K23,Ingredients!$A$3:$A$119)+SUMIF($B$3:$B$725,K23,$V$3:$V$724)</f>
        <v>0</v>
      </c>
      <c r="T23" s="11">
        <f ca="1">SUMIF(Ingredients!$B$3:$B$230,'PH complex foods'!L23,Ingredients!$A$3:$A$119)+SUMIF($B$3:$B$725,L23,$V$3:$V$724)</f>
        <v>0</v>
      </c>
      <c r="U23" s="11">
        <f ca="1">SUMIF(Ingredients!$B$3:$B$230,'PH complex foods'!M23,Ingredients!$A$3:$A$119)+SUMIF($B$3:$B$725,M23,$V$3:$V$724)</f>
        <v>0</v>
      </c>
      <c r="V23" s="10">
        <f t="shared" ca="1" si="0"/>
        <v>1</v>
      </c>
      <c r="W23" s="10">
        <v>1</v>
      </c>
      <c r="X23" s="11">
        <v>1</v>
      </c>
      <c r="Y23" s="11">
        <f>COUNTIF(F23:M748,B23)</f>
        <v>1</v>
      </c>
      <c r="Z23" s="44" t="str">
        <f t="shared" ca="1" si="12"/>
        <v>Yes</v>
      </c>
      <c r="AA23" s="34">
        <f>SUMIF(Ingredients!$B$3:$B$230,F23,Ingredients!$C$3:$C$230)+SUMIF($B$3:$B$725,F23,$AI$3:$AI$725)</f>
        <v>1</v>
      </c>
      <c r="AB23" s="30">
        <f>SUMIF(Ingredients!$B$3:$B$230,G23,Ingredients!$C$3:$C$230)+SUMIF($B$3:$B$725,G23,$AI$3:$AI$725)</f>
        <v>0</v>
      </c>
      <c r="AC23" s="30">
        <f>SUMIF(Ingredients!$B$3:$B$230,H23,Ingredients!$C$3:$C$230)+SUMIF($B$3:$B$725,H23,$AI$3:$AI$725)</f>
        <v>0</v>
      </c>
      <c r="AD23" s="30">
        <f>SUMIF(Ingredients!$B$3:$B$230,I23,Ingredients!$C$3:$C$230)+SUMIF($B$3:$B$725,I23,$AI$3:$AI$725)</f>
        <v>0</v>
      </c>
      <c r="AE23" s="30">
        <f>SUMIF(Ingredients!$B$3:$B$230,J23,Ingredients!$C$3:$C$230)+SUMIF($B$3:$B$725,J23,$AI$3:$AI$725)</f>
        <v>0</v>
      </c>
      <c r="AF23" s="30">
        <f>SUMIF(Ingredients!$B$3:$B$230,K23,Ingredients!$C$3:$C$230)+SUMIF($B$3:$B$725,K23,$AI$3:$AI$725)</f>
        <v>0</v>
      </c>
      <c r="AG23" s="30">
        <f>SUMIF(Ingredients!$B$3:$B$230,L23,Ingredients!$C$3:$C$230)+SUMIF($B$3:$B$725,L23,$AI$3:$AI$725)</f>
        <v>0</v>
      </c>
      <c r="AH23" s="30">
        <f>SUMIF(Ingredients!$B$3:$B$230,M23,Ingredients!$C$3:$C$230)+SUMIF($B$3:$B$725,M23,$AI$3:$AI$725)</f>
        <v>0</v>
      </c>
      <c r="AI23" s="29">
        <f t="shared" si="1"/>
        <v>1</v>
      </c>
      <c r="AJ23" s="30">
        <f>SUMIF(Ingredients!$B$3:$B$230,F23,Ingredients!$D$3:$D$230)+SUMIF($B$3:$B$725,F23,$AR$3:$AR$725)</f>
        <v>0</v>
      </c>
      <c r="AK23" s="30">
        <f>SUMIF(Ingredients!$B$3:$B$230,G23,Ingredients!$D$3:$D$230)+SUMIF($B$3:$B$725,G23,$AR$3:$AR$725)</f>
        <v>0</v>
      </c>
      <c r="AL23" s="30">
        <f>SUMIF(Ingredients!$B$3:$B$230,H23,Ingredients!$D$3:$D$230)+SUMIF($B$3:$B$725,H23,$AR$3:$AR$725)</f>
        <v>0</v>
      </c>
      <c r="AM23" s="30">
        <f>SUMIF(Ingredients!$B$3:$B$230,I23,Ingredients!$D$3:$D$230)+SUMIF($B$3:$B$725,I23,$AR$3:$AR$725)</f>
        <v>0</v>
      </c>
      <c r="AN23" s="30">
        <f>SUMIF(Ingredients!$B$3:$B$230,J23,Ingredients!$D$3:$D$230)+SUMIF($B$3:$B$725,J23,$AR$3:$AR$725)</f>
        <v>0</v>
      </c>
      <c r="AO23" s="30">
        <f>SUMIF(Ingredients!$B$3:$B$230,K23,Ingredients!$D$3:$D$230)+SUMIF($B$3:$B$725,K23,$AR$3:$AR$725)</f>
        <v>0</v>
      </c>
      <c r="AP23" s="30">
        <f>SUMIF(Ingredients!$B$3:$B$230,L23,Ingredients!$D$3:$D$230)+SUMIF($B$3:$B$725,L23,$AR$3:$AR$725)</f>
        <v>0</v>
      </c>
      <c r="AQ23" s="30">
        <f>SUMIF(Ingredients!$B$3:$B$230,M23,Ingredients!$D$3:$D$230)+SUMIF($B$3:$B$725,M23,$AR$3:$AR$725)</f>
        <v>0</v>
      </c>
      <c r="AR23" s="29">
        <f t="shared" si="2"/>
        <v>0</v>
      </c>
      <c r="AS23" s="30">
        <f>SUMIF(Ingredients!$B$3:$B$230,F23,Ingredients!$E$3:$E$230)+SUMIF($B$3:$B$725,F23,$BA$3:$BA$730)</f>
        <v>30</v>
      </c>
      <c r="AT23" s="30">
        <f>SUMIF(Ingredients!$B$3:$B$230,G23,Ingredients!$E$3:$E$230)+SUMIF($B$3:$B$725,G23,$BA$3:$BA$730)</f>
        <v>0</v>
      </c>
      <c r="AU23" s="30">
        <f>SUMIF(Ingredients!$B$3:$B$230,H23,Ingredients!$E$3:$E$230)+SUMIF($B$3:$B$725,H23,$BA$3:$BA$730)</f>
        <v>0</v>
      </c>
      <c r="AV23" s="30">
        <f>SUMIF(Ingredients!$B$3:$B$230,I23,Ingredients!$E$3:$E$230)+SUMIF($B$3:$B$725,I23,$BA$3:$BA$730)</f>
        <v>0</v>
      </c>
      <c r="AW23" s="30">
        <f>SUMIF(Ingredients!$B$3:$B$230,J23,Ingredients!$E$3:$E$230)+SUMIF($B$3:$B$725,J23,$BA$3:$BA$730)</f>
        <v>0</v>
      </c>
      <c r="AX23" s="30">
        <f>SUMIF(Ingredients!$B$3:$B$230,K23,Ingredients!$E$3:$E$230)+SUMIF($B$3:$B$725,K23,$BA$3:$BA$730)</f>
        <v>0</v>
      </c>
      <c r="AY23" s="30">
        <f>SUMIF(Ingredients!$B$3:$B$230,L23,Ingredients!$E$3:$E$230)+SUMIF($B$3:$B$725,L23,$BA$3:$BA$730)</f>
        <v>0</v>
      </c>
      <c r="AZ23" s="30">
        <f>SUMIF(Ingredients!$B$3:$B$230,M23,Ingredients!$E$3:$E$230)+SUMIF($B$3:$B$725,M23,$BA$3:$BA$730)</f>
        <v>0</v>
      </c>
      <c r="BA23" s="29">
        <f t="shared" si="3"/>
        <v>30</v>
      </c>
      <c r="BB23" s="30">
        <f>SUMIF(Ingredients!$B$3:$B$230,F23,Ingredients!$F$3:$F$230)+SUMIF($B$3:$B$725,F23,$BJ$3:$BJ$725)</f>
        <v>0</v>
      </c>
      <c r="BC23" s="30">
        <f>SUMIF(Ingredients!$B$3:$B$230,G23,Ingredients!$F$3:$F$230)+SUMIF($B$3:$B$725,G23,$BJ$3:$BJ$725)</f>
        <v>0</v>
      </c>
      <c r="BD23" s="30">
        <f>SUMIF(Ingredients!$B$3:$B$230,H23,Ingredients!$F$3:$F$230)+SUMIF($B$3:$B$725,H23,$BJ$3:$BJ$725)</f>
        <v>0</v>
      </c>
      <c r="BE23" s="30">
        <f>SUMIF(Ingredients!$B$3:$B$230,I23,Ingredients!$F$3:$F$230)+SUMIF($B$3:$B$725,I23,$BJ$3:$BJ$725)</f>
        <v>0</v>
      </c>
      <c r="BF23" s="30">
        <f>SUMIF(Ingredients!$B$3:$B$230,J23,Ingredients!$F$3:$F$230)+SUMIF($B$3:$B$725,J23,$BJ$3:$BJ$725)</f>
        <v>0</v>
      </c>
      <c r="BG23" s="30">
        <f>SUMIF(Ingredients!$B$3:$B$230,K23,Ingredients!$F$3:$F$230)+SUMIF($B$3:$B$725,K23,$BJ$3:$BJ$725)</f>
        <v>0</v>
      </c>
      <c r="BH23" s="30">
        <f>SUMIF(Ingredients!$B$3:$B$230,L23,Ingredients!$F$3:$F$230)+SUMIF($B$3:$B$725,L23,$BJ$3:$BJ$725)</f>
        <v>0</v>
      </c>
      <c r="BI23" s="30">
        <f>SUMIF(Ingredients!$B$3:$B$230,M23,Ingredients!$F$3:$F$230)+SUMIF($B$3:$B$725,M23,$BJ$3:$BJ$725)</f>
        <v>0</v>
      </c>
      <c r="BJ23" s="35">
        <f t="shared" si="4"/>
        <v>0</v>
      </c>
      <c r="BK23" s="30">
        <f>SUMIF(Ingredients!$B$3:$B$230,F23,Ingredients!$G$3:$G$230)+SUMIF($B$3:$B$725,F23,$BS$3:$BS$725)</f>
        <v>0</v>
      </c>
      <c r="BL23" s="30">
        <f>SUMIF(Ingredients!$B$3:$B$230,G23,Ingredients!$G$3:$G$230)+SUMIF($B$3:$B$725,G23,$BS$3:$BS$725)</f>
        <v>0</v>
      </c>
      <c r="BM23" s="30">
        <f>SUMIF(Ingredients!$B$3:$B$230,H23,Ingredients!$G$3:$G$230)+SUMIF($B$3:$B$725,H23,$BS$3:$BS$725)</f>
        <v>0</v>
      </c>
      <c r="BN23" s="30">
        <f>SUMIF(Ingredients!$B$3:$B$230,I23,Ingredients!$G$3:$G$230)+SUMIF($B$3:$B$725,I23,$BS$3:$BS$725)</f>
        <v>0</v>
      </c>
      <c r="BO23" s="30">
        <f>SUMIF(Ingredients!$B$3:$B$230,J23,Ingredients!$G$3:$G$230)+SUMIF($B$3:$B$725,J23,$BS$3:$BS$725)</f>
        <v>0</v>
      </c>
      <c r="BP23" s="30">
        <f>SUMIF(Ingredients!$B$3:$B$230,K23,Ingredients!$G$3:$G$230)+SUMIF($B$3:$B$725,K23,$BS$3:$BS$725)</f>
        <v>0</v>
      </c>
      <c r="BQ23" s="30">
        <f>SUMIF(Ingredients!$B$3:$B$230,L23,Ingredients!$G$3:$G$230)+SUMIF($B$3:$B$725,L23,$BS$3:$BS$725)</f>
        <v>0</v>
      </c>
      <c r="BR23" s="30">
        <f>SUMIF(Ingredients!$B$3:$B$230,M23,Ingredients!$G$3:$G$230)+SUMIF($B$3:$B$725,M23,$BS$3:$BS$725)</f>
        <v>0</v>
      </c>
      <c r="BS23" s="36">
        <f t="shared" si="5"/>
        <v>0</v>
      </c>
      <c r="BT23" s="30">
        <f>SUMIF(Ingredients!$B$3:$B$230,F23,Ingredients!$H$3:$H$230)+SUMIF($B$3:$B$725,F23,$CB$3:$CB$725)</f>
        <v>0</v>
      </c>
      <c r="BU23" s="30">
        <f>SUMIF(Ingredients!$B$3:$B$230,G23,Ingredients!$H$3:$H$230)+SUMIF($B$3:$B$725,G23,$CB$3:$CB$725)</f>
        <v>0</v>
      </c>
      <c r="BV23" s="30">
        <f>SUMIF(Ingredients!$B$3:$B$230,H23,Ingredients!$H$3:$H$230)+SUMIF($B$3:$B$725,H23,$CB$3:$CB$725)</f>
        <v>0</v>
      </c>
      <c r="BW23" s="30">
        <f>SUMIF(Ingredients!$B$3:$B$230,I23,Ingredients!$H$3:$H$230)+SUMIF($B$3:$B$725,I23,$CB$3:$CB$725)</f>
        <v>0</v>
      </c>
      <c r="BX23" s="30">
        <f>SUMIF(Ingredients!$B$3:$B$230,J23,Ingredients!$H$3:$H$230)+SUMIF($B$3:$B$725,J23,$CB$3:$CB$725)</f>
        <v>0</v>
      </c>
      <c r="BY23" s="30">
        <f>SUMIF(Ingredients!$B$3:$B$230,K23,Ingredients!$H$3:$H$230)+SUMIF($B$3:$B$725,K23,$CB$3:$CB$725)</f>
        <v>0</v>
      </c>
      <c r="BZ23" s="30">
        <f>SUMIF(Ingredients!$B$3:$B$230,L23,Ingredients!$H$3:$H$230)+SUMIF($B$3:$B$725,L23,$CB$3:$CB$725)</f>
        <v>0</v>
      </c>
      <c r="CA23" s="30">
        <f>SUMIF(Ingredients!$B$3:$B$230,M23,Ingredients!$H$3:$H$230)+SUMIF($B$3:$B$725,M23,$CB$3:$CB$725)</f>
        <v>0</v>
      </c>
      <c r="CB23" s="42">
        <f t="shared" si="6"/>
        <v>0</v>
      </c>
      <c r="CC23" s="30">
        <f>SUMIF(Ingredients!$B$3:$B$230,F23,Ingredients!$I$3:$I$230)+SUMIF($B$3:$B$725,F23,$CK$3:$CK$725)</f>
        <v>0</v>
      </c>
      <c r="CD23" s="30">
        <f>SUMIF(Ingredients!$B$3:$B$230,G23,Ingredients!$I$3:$I$230)+SUMIF($B$3:$B$725,G23,$CK$3:$CK$725)</f>
        <v>0</v>
      </c>
      <c r="CE23" s="30">
        <f>SUMIF(Ingredients!$B$3:$B$230,H23,Ingredients!$I$3:$I$230)+SUMIF($B$3:$B$725,H23,$CK$3:$CK$725)</f>
        <v>0</v>
      </c>
      <c r="CF23" s="30">
        <f>SUMIF(Ingredients!$B$3:$B$230,I23,Ingredients!$I$3:$I$230)+SUMIF($B$3:$B$725,I23,$CK$3:$CK$725)</f>
        <v>0</v>
      </c>
      <c r="CG23" s="30">
        <f>SUMIF(Ingredients!$B$3:$B$230,J23,Ingredients!$I$3:$I$230)+SUMIF($B$3:$B$725,J23,$CK$3:$CK$725)</f>
        <v>0</v>
      </c>
      <c r="CH23" s="30">
        <f>SUMIF(Ingredients!$B$3:$B$230,K23,Ingredients!$I$3:$I$230)+SUMIF($B$3:$B$725,K23,$CK$3:$CK$725)</f>
        <v>0</v>
      </c>
      <c r="CI23" s="30">
        <f>SUMIF(Ingredients!$B$3:$B$230,L23,Ingredients!$I$3:$I$230)+SUMIF($B$3:$B$725,L23,$CK$3:$CK$725)</f>
        <v>0</v>
      </c>
      <c r="CJ23" s="30">
        <f>SUMIF(Ingredients!$B$3:$B$230,M23,Ingredients!$I$3:$I$230)+SUMIF($B$3:$B$725,M23,$CK$3:$CK$725)</f>
        <v>0</v>
      </c>
      <c r="CK23" s="38">
        <f t="shared" si="7"/>
        <v>0</v>
      </c>
      <c r="CL23" s="30">
        <f>SUMIF(Ingredients!$B$3:$B$230,F23,Ingredients!$J$3:$J$230)+SUMIF($B$3:$B$725,F23,$CT$3:$CT$725)</f>
        <v>0</v>
      </c>
      <c r="CM23" s="30">
        <f>SUMIF(Ingredients!$B$3:$B$230,G23,Ingredients!$J$3:$J$230)+SUMIF($B$3:$B$725,G23,$CT$3:$CT$725)</f>
        <v>0</v>
      </c>
      <c r="CN23" s="30">
        <f>SUMIF(Ingredients!$B$3:$B$230,H23,Ingredients!$J$3:$J$230)+SUMIF($B$3:$B$725,H23,$CT$3:$CT$725)</f>
        <v>0</v>
      </c>
      <c r="CO23" s="30">
        <f>SUMIF(Ingredients!$B$3:$B$230,I23,Ingredients!$J$3:$J$230)+SUMIF($B$3:$B$725,I23,$CT$3:$CT$725)</f>
        <v>0</v>
      </c>
      <c r="CP23" s="30">
        <f>SUMIF(Ingredients!$B$3:$B$230,J23,Ingredients!$J$3:$J$230)+SUMIF($B$3:$B$725,J23,$CT$3:$CT$725)</f>
        <v>0</v>
      </c>
      <c r="CQ23" s="30">
        <f>SUMIF(Ingredients!$B$3:$B$230,K23,Ingredients!$J$3:$J$230)+SUMIF($B$3:$B$725,K23,$CT$3:$CT$725)</f>
        <v>0</v>
      </c>
      <c r="CR23" s="30">
        <f>SUMIF(Ingredients!$B$3:$B$230,L23,Ingredients!$J$3:$J$230)+SUMIF($B$3:$B$725,L23,$CT$3:$CT$725)</f>
        <v>0</v>
      </c>
      <c r="CS23" s="30">
        <f>SUMIF(Ingredients!$B$3:$B$230,M23,Ingredients!$J$3:$J$230)+SUMIF($B$3:$B$725,M23,$CT$3:$CT$725)</f>
        <v>0</v>
      </c>
      <c r="CT23" s="43">
        <f t="shared" si="8"/>
        <v>0</v>
      </c>
      <c r="CU23" s="34">
        <v>1</v>
      </c>
      <c r="CV23" s="30">
        <v>20</v>
      </c>
      <c r="CW23" s="30">
        <v>10</v>
      </c>
      <c r="CX23" s="35">
        <v>0</v>
      </c>
      <c r="CY23" s="36">
        <v>0</v>
      </c>
      <c r="CZ23" s="37">
        <v>0</v>
      </c>
      <c r="DA23" s="38">
        <v>0</v>
      </c>
      <c r="DB23" s="39">
        <v>0</v>
      </c>
      <c r="DC23" t="s">
        <v>202</v>
      </c>
      <c r="DD23" t="str">
        <f t="shared" ca="1" si="9"/>
        <v/>
      </c>
      <c r="DE23" t="str">
        <f t="shared" ca="1" si="10"/>
        <v>-</v>
      </c>
      <c r="DG23" t="s">
        <v>200</v>
      </c>
      <c r="DH23" t="str">
        <f t="shared" ca="1" si="11"/>
        <v>TEAITEM(OTHER, ItemRegistry.teaItem, 4 ,0.2f,20f,0f,0f,0f,0f,0f,2.1f),</v>
      </c>
      <c r="DI23" t="s">
        <v>2305</v>
      </c>
    </row>
    <row r="24" spans="2:113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1183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SUMIF(Ingredients!$B$3:$B$230,'PH complex foods'!F24,Ingredients!$A$3:$A$119)+SUMIF($B$3:$B$725,F24,$V$3:$V$724)</f>
        <v>1</v>
      </c>
      <c r="O24" s="11">
        <f ca="1">SUMIF(Ingredients!$B$3:$B$230,'PH complex foods'!G24,Ingredients!$A$3:$A$119)+SUMIF($B$3:$B$725,G24,$V$3:$V$724)</f>
        <v>0</v>
      </c>
      <c r="P24" s="11">
        <f ca="1">SUMIF(Ingredients!$B$3:$B$230,'PH complex foods'!H24,Ingredients!$A$3:$A$119)+SUMIF($B$3:$B$725,H24,$V$3:$V$724)</f>
        <v>0</v>
      </c>
      <c r="Q24" s="11">
        <f ca="1">SUMIF(Ingredients!$B$3:$B$230,'PH complex foods'!I24,Ingredients!$A$3:$A$119)+SUMIF($B$3:$B$725,I24,$V$3:$V$724)</f>
        <v>0</v>
      </c>
      <c r="R24" s="11">
        <f ca="1">SUMIF(Ingredients!$B$3:$B$230,'PH complex foods'!J24,Ingredients!$A$3:$A$119)+SUMIF($B$3:$B$725,J24,$V$3:$V$724)</f>
        <v>0</v>
      </c>
      <c r="S24" s="11">
        <f ca="1">SUMIF(Ingredients!$B$3:$B$230,'PH complex foods'!K24,Ingredients!$A$3:$A$119)+SUMIF($B$3:$B$725,K24,$V$3:$V$724)</f>
        <v>0</v>
      </c>
      <c r="T24" s="11">
        <f ca="1">SUMIF(Ingredients!$B$3:$B$230,'PH complex foods'!L24,Ingredients!$A$3:$A$119)+SUMIF($B$3:$B$725,L24,$V$3:$V$724)</f>
        <v>0</v>
      </c>
      <c r="U24" s="11">
        <f ca="1">SUMIF(Ingredients!$B$3:$B$230,'PH complex foods'!M24,Ingredients!$A$3:$A$119)+SUMIF($B$3:$B$725,M24,$V$3:$V$724)</f>
        <v>0</v>
      </c>
      <c r="V24" s="10">
        <f t="shared" ca="1" si="0"/>
        <v>1</v>
      </c>
      <c r="W24" s="10">
        <v>1</v>
      </c>
      <c r="X24" s="11">
        <v>1</v>
      </c>
      <c r="Y24" s="11">
        <f>COUNTIF(F24:M749,B24)</f>
        <v>0</v>
      </c>
      <c r="Z24" s="44" t="str">
        <f t="shared" ca="1" si="12"/>
        <v>Yes</v>
      </c>
      <c r="AA24" s="34">
        <f>SUMIF(Ingredients!$B$3:$B$230,F24,Ingredients!$C$3:$C$230)+SUMIF($B$3:$B$725,F24,$AI$3:$AI$725)</f>
        <v>1</v>
      </c>
      <c r="AB24" s="30">
        <f>SUMIF(Ingredients!$B$3:$B$230,G24,Ingredients!$C$3:$C$230)+SUMIF($B$3:$B$725,G24,$AI$3:$AI$725)</f>
        <v>0</v>
      </c>
      <c r="AC24" s="30">
        <f>SUMIF(Ingredients!$B$3:$B$230,H24,Ingredients!$C$3:$C$230)+SUMIF($B$3:$B$725,H24,$AI$3:$AI$725)</f>
        <v>0</v>
      </c>
      <c r="AD24" s="30">
        <f>SUMIF(Ingredients!$B$3:$B$230,I24,Ingredients!$C$3:$C$230)+SUMIF($B$3:$B$725,I24,$AI$3:$AI$725)</f>
        <v>0</v>
      </c>
      <c r="AE24" s="30">
        <f>SUMIF(Ingredients!$B$3:$B$230,J24,Ingredients!$C$3:$C$230)+SUMIF($B$3:$B$725,J24,$AI$3:$AI$725)</f>
        <v>0</v>
      </c>
      <c r="AF24" s="30">
        <f>SUMIF(Ingredients!$B$3:$B$230,K24,Ingredients!$C$3:$C$230)+SUMIF($B$3:$B$725,K24,$AI$3:$AI$725)</f>
        <v>0</v>
      </c>
      <c r="AG24" s="30">
        <f>SUMIF(Ingredients!$B$3:$B$230,L24,Ingredients!$C$3:$C$230)+SUMIF($B$3:$B$725,L24,$AI$3:$AI$725)</f>
        <v>0</v>
      </c>
      <c r="AH24" s="30">
        <f>SUMIF(Ingredients!$B$3:$B$230,M24,Ingredients!$C$3:$C$230)+SUMIF($B$3:$B$725,M24,$AI$3:$AI$725)</f>
        <v>0</v>
      </c>
      <c r="AI24" s="29">
        <f t="shared" si="1"/>
        <v>1</v>
      </c>
      <c r="AJ24" s="30">
        <f>SUMIF(Ingredients!$B$3:$B$230,F24,Ingredients!$D$3:$D$230)+SUMIF($B$3:$B$725,F24,$AR$3:$AR$725)</f>
        <v>0</v>
      </c>
      <c r="AK24" s="30">
        <f>SUMIF(Ingredients!$B$3:$B$230,G24,Ingredients!$D$3:$D$230)+SUMIF($B$3:$B$725,G24,$AR$3:$AR$725)</f>
        <v>0</v>
      </c>
      <c r="AL24" s="30">
        <f>SUMIF(Ingredients!$B$3:$B$230,H24,Ingredients!$D$3:$D$230)+SUMIF($B$3:$B$725,H24,$AR$3:$AR$725)</f>
        <v>0</v>
      </c>
      <c r="AM24" s="30">
        <f>SUMIF(Ingredients!$B$3:$B$230,I24,Ingredients!$D$3:$D$230)+SUMIF($B$3:$B$725,I24,$AR$3:$AR$725)</f>
        <v>0</v>
      </c>
      <c r="AN24" s="30">
        <f>SUMIF(Ingredients!$B$3:$B$230,J24,Ingredients!$D$3:$D$230)+SUMIF($B$3:$B$725,J24,$AR$3:$AR$725)</f>
        <v>0</v>
      </c>
      <c r="AO24" s="30">
        <f>SUMIF(Ingredients!$B$3:$B$230,K24,Ingredients!$D$3:$D$230)+SUMIF($B$3:$B$725,K24,$AR$3:$AR$725)</f>
        <v>0</v>
      </c>
      <c r="AP24" s="30">
        <f>SUMIF(Ingredients!$B$3:$B$230,L24,Ingredients!$D$3:$D$230)+SUMIF($B$3:$B$725,L24,$AR$3:$AR$725)</f>
        <v>0</v>
      </c>
      <c r="AQ24" s="30">
        <f>SUMIF(Ingredients!$B$3:$B$230,M24,Ingredients!$D$3:$D$230)+SUMIF($B$3:$B$725,M24,$AR$3:$AR$725)</f>
        <v>0</v>
      </c>
      <c r="AR24" s="29">
        <f t="shared" si="2"/>
        <v>0</v>
      </c>
      <c r="AS24" s="30">
        <f>SUMIF(Ingredients!$B$3:$B$230,F24,Ingredients!$E$3:$E$230)+SUMIF($B$3:$B$725,F24,$BA$3:$BA$730)</f>
        <v>34</v>
      </c>
      <c r="AT24" s="30">
        <f>SUMIF(Ingredients!$B$3:$B$230,G24,Ingredients!$E$3:$E$230)+SUMIF($B$3:$B$725,G24,$BA$3:$BA$730)</f>
        <v>0</v>
      </c>
      <c r="AU24" s="30">
        <f>SUMIF(Ingredients!$B$3:$B$230,H24,Ingredients!$E$3:$E$230)+SUMIF($B$3:$B$725,H24,$BA$3:$BA$730)</f>
        <v>0</v>
      </c>
      <c r="AV24" s="30">
        <f>SUMIF(Ingredients!$B$3:$B$230,I24,Ingredients!$E$3:$E$230)+SUMIF($B$3:$B$725,I24,$BA$3:$BA$730)</f>
        <v>0</v>
      </c>
      <c r="AW24" s="30">
        <f>SUMIF(Ingredients!$B$3:$B$230,J24,Ingredients!$E$3:$E$230)+SUMIF($B$3:$B$725,J24,$BA$3:$BA$730)</f>
        <v>0</v>
      </c>
      <c r="AX24" s="30">
        <f>SUMIF(Ingredients!$B$3:$B$230,K24,Ingredients!$E$3:$E$230)+SUMIF($B$3:$B$725,K24,$BA$3:$BA$730)</f>
        <v>0</v>
      </c>
      <c r="AY24" s="30">
        <f>SUMIF(Ingredients!$B$3:$B$230,L24,Ingredients!$E$3:$E$230)+SUMIF($B$3:$B$725,L24,$BA$3:$BA$730)</f>
        <v>0</v>
      </c>
      <c r="AZ24" s="30">
        <f>SUMIF(Ingredients!$B$3:$B$230,M24,Ingredients!$E$3:$E$230)+SUMIF($B$3:$B$725,M24,$BA$3:$BA$730)</f>
        <v>0</v>
      </c>
      <c r="BA24" s="29">
        <f t="shared" si="3"/>
        <v>34</v>
      </c>
      <c r="BB24" s="30">
        <f>SUMIF(Ingredients!$B$3:$B$230,F24,Ingredients!$F$3:$F$230)+SUMIF($B$3:$B$725,F24,$BJ$3:$BJ$725)</f>
        <v>0</v>
      </c>
      <c r="BC24" s="30">
        <f>SUMIF(Ingredients!$B$3:$B$230,G24,Ingredients!$F$3:$F$230)+SUMIF($B$3:$B$725,G24,$BJ$3:$BJ$725)</f>
        <v>0</v>
      </c>
      <c r="BD24" s="30">
        <f>SUMIF(Ingredients!$B$3:$B$230,H24,Ingredients!$F$3:$F$230)+SUMIF($B$3:$B$725,H24,$BJ$3:$BJ$725)</f>
        <v>0</v>
      </c>
      <c r="BE24" s="30">
        <f>SUMIF(Ingredients!$B$3:$B$230,I24,Ingredients!$F$3:$F$230)+SUMIF($B$3:$B$725,I24,$BJ$3:$BJ$725)</f>
        <v>0</v>
      </c>
      <c r="BF24" s="30">
        <f>SUMIF(Ingredients!$B$3:$B$230,J24,Ingredients!$F$3:$F$230)+SUMIF($B$3:$B$725,J24,$BJ$3:$BJ$725)</f>
        <v>0</v>
      </c>
      <c r="BG24" s="30">
        <f>SUMIF(Ingredients!$B$3:$B$230,K24,Ingredients!$F$3:$F$230)+SUMIF($B$3:$B$725,K24,$BJ$3:$BJ$725)</f>
        <v>0</v>
      </c>
      <c r="BH24" s="30">
        <f>SUMIF(Ingredients!$B$3:$B$230,L24,Ingredients!$F$3:$F$230)+SUMIF($B$3:$B$725,L24,$BJ$3:$BJ$725)</f>
        <v>0</v>
      </c>
      <c r="BI24" s="30">
        <f>SUMIF(Ingredients!$B$3:$B$230,M24,Ingredients!$F$3:$F$230)+SUMIF($B$3:$B$725,M24,$BJ$3:$BJ$725)</f>
        <v>0</v>
      </c>
      <c r="BJ24" s="35">
        <f t="shared" si="4"/>
        <v>0</v>
      </c>
      <c r="BK24" s="30">
        <f>SUMIF(Ingredients!$B$3:$B$230,F24,Ingredients!$G$3:$G$230)+SUMIF($B$3:$B$725,F24,$BS$3:$BS$725)</f>
        <v>0</v>
      </c>
      <c r="BL24" s="30">
        <f>SUMIF(Ingredients!$B$3:$B$230,G24,Ingredients!$G$3:$G$230)+SUMIF($B$3:$B$725,G24,$BS$3:$BS$725)</f>
        <v>0</v>
      </c>
      <c r="BM24" s="30">
        <f>SUMIF(Ingredients!$B$3:$B$230,H24,Ingredients!$G$3:$G$230)+SUMIF($B$3:$B$725,H24,$BS$3:$BS$725)</f>
        <v>0</v>
      </c>
      <c r="BN24" s="30">
        <f>SUMIF(Ingredients!$B$3:$B$230,I24,Ingredients!$G$3:$G$230)+SUMIF($B$3:$B$725,I24,$BS$3:$BS$725)</f>
        <v>0</v>
      </c>
      <c r="BO24" s="30">
        <f>SUMIF(Ingredients!$B$3:$B$230,J24,Ingredients!$G$3:$G$230)+SUMIF($B$3:$B$725,J24,$BS$3:$BS$725)</f>
        <v>0</v>
      </c>
      <c r="BP24" s="30">
        <f>SUMIF(Ingredients!$B$3:$B$230,K24,Ingredients!$G$3:$G$230)+SUMIF($B$3:$B$725,K24,$BS$3:$BS$725)</f>
        <v>0</v>
      </c>
      <c r="BQ24" s="30">
        <f>SUMIF(Ingredients!$B$3:$B$230,L24,Ingredients!$G$3:$G$230)+SUMIF($B$3:$B$725,L24,$BS$3:$BS$725)</f>
        <v>0</v>
      </c>
      <c r="BR24" s="30">
        <f>SUMIF(Ingredients!$B$3:$B$230,M24,Ingredients!$G$3:$G$230)+SUMIF($B$3:$B$725,M24,$BS$3:$BS$725)</f>
        <v>0</v>
      </c>
      <c r="BS24" s="36">
        <f t="shared" si="5"/>
        <v>0</v>
      </c>
      <c r="BT24" s="30">
        <f>SUMIF(Ingredients!$B$3:$B$230,F24,Ingredients!$H$3:$H$230)+SUMIF($B$3:$B$725,F24,$CB$3:$CB$725)</f>
        <v>0</v>
      </c>
      <c r="BU24" s="30">
        <f>SUMIF(Ingredients!$B$3:$B$230,G24,Ingredients!$H$3:$H$230)+SUMIF($B$3:$B$725,G24,$CB$3:$CB$725)</f>
        <v>0</v>
      </c>
      <c r="BV24" s="30">
        <f>SUMIF(Ingredients!$B$3:$B$230,H24,Ingredients!$H$3:$H$230)+SUMIF($B$3:$B$725,H24,$CB$3:$CB$725)</f>
        <v>0</v>
      </c>
      <c r="BW24" s="30">
        <f>SUMIF(Ingredients!$B$3:$B$230,I24,Ingredients!$H$3:$H$230)+SUMIF($B$3:$B$725,I24,$CB$3:$CB$725)</f>
        <v>0</v>
      </c>
      <c r="BX24" s="30">
        <f>SUMIF(Ingredients!$B$3:$B$230,J24,Ingredients!$H$3:$H$230)+SUMIF($B$3:$B$725,J24,$CB$3:$CB$725)</f>
        <v>0</v>
      </c>
      <c r="BY24" s="30">
        <f>SUMIF(Ingredients!$B$3:$B$230,K24,Ingredients!$H$3:$H$230)+SUMIF($B$3:$B$725,K24,$CB$3:$CB$725)</f>
        <v>0</v>
      </c>
      <c r="BZ24" s="30">
        <f>SUMIF(Ingredients!$B$3:$B$230,L24,Ingredients!$H$3:$H$230)+SUMIF($B$3:$B$725,L24,$CB$3:$CB$725)</f>
        <v>0</v>
      </c>
      <c r="CA24" s="30">
        <f>SUMIF(Ingredients!$B$3:$B$230,M24,Ingredients!$H$3:$H$230)+SUMIF($B$3:$B$725,M24,$CB$3:$CB$725)</f>
        <v>0</v>
      </c>
      <c r="CB24" s="42">
        <f t="shared" si="6"/>
        <v>0</v>
      </c>
      <c r="CC24" s="30">
        <f>SUMIF(Ingredients!$B$3:$B$230,F24,Ingredients!$I$3:$I$230)+SUMIF($B$3:$B$725,F24,$CK$3:$CK$725)</f>
        <v>0</v>
      </c>
      <c r="CD24" s="30">
        <f>SUMIF(Ingredients!$B$3:$B$230,G24,Ingredients!$I$3:$I$230)+SUMIF($B$3:$B$725,G24,$CK$3:$CK$725)</f>
        <v>0</v>
      </c>
      <c r="CE24" s="30">
        <f>SUMIF(Ingredients!$B$3:$B$230,H24,Ingredients!$I$3:$I$230)+SUMIF($B$3:$B$725,H24,$CK$3:$CK$725)</f>
        <v>0</v>
      </c>
      <c r="CF24" s="30">
        <f>SUMIF(Ingredients!$B$3:$B$230,I24,Ingredients!$I$3:$I$230)+SUMIF($B$3:$B$725,I24,$CK$3:$CK$725)</f>
        <v>0</v>
      </c>
      <c r="CG24" s="30">
        <f>SUMIF(Ingredients!$B$3:$B$230,J24,Ingredients!$I$3:$I$230)+SUMIF($B$3:$B$725,J24,$CK$3:$CK$725)</f>
        <v>0</v>
      </c>
      <c r="CH24" s="30">
        <f>SUMIF(Ingredients!$B$3:$B$230,K24,Ingredients!$I$3:$I$230)+SUMIF($B$3:$B$725,K24,$CK$3:$CK$725)</f>
        <v>0</v>
      </c>
      <c r="CI24" s="30">
        <f>SUMIF(Ingredients!$B$3:$B$230,L24,Ingredients!$I$3:$I$230)+SUMIF($B$3:$B$725,L24,$CK$3:$CK$725)</f>
        <v>0</v>
      </c>
      <c r="CJ24" s="30">
        <f>SUMIF(Ingredients!$B$3:$B$230,M24,Ingredients!$I$3:$I$230)+SUMIF($B$3:$B$725,M24,$CK$3:$CK$725)</f>
        <v>0</v>
      </c>
      <c r="CK24" s="38">
        <f t="shared" si="7"/>
        <v>0</v>
      </c>
      <c r="CL24" s="30">
        <f>SUMIF(Ingredients!$B$3:$B$230,F24,Ingredients!$J$3:$J$230)+SUMIF($B$3:$B$725,F24,$CT$3:$CT$725)</f>
        <v>0</v>
      </c>
      <c r="CM24" s="30">
        <f>SUMIF(Ingredients!$B$3:$B$230,G24,Ingredients!$J$3:$J$230)+SUMIF($B$3:$B$725,G24,$CT$3:$CT$725)</f>
        <v>0</v>
      </c>
      <c r="CN24" s="30">
        <f>SUMIF(Ingredients!$B$3:$B$230,H24,Ingredients!$J$3:$J$230)+SUMIF($B$3:$B$725,H24,$CT$3:$CT$725)</f>
        <v>0</v>
      </c>
      <c r="CO24" s="30">
        <f>SUMIF(Ingredients!$B$3:$B$230,I24,Ingredients!$J$3:$J$230)+SUMIF($B$3:$B$725,I24,$CT$3:$CT$725)</f>
        <v>0</v>
      </c>
      <c r="CP24" s="30">
        <f>SUMIF(Ingredients!$B$3:$B$230,J24,Ingredients!$J$3:$J$230)+SUMIF($B$3:$B$725,J24,$CT$3:$CT$725)</f>
        <v>0</v>
      </c>
      <c r="CQ24" s="30">
        <f>SUMIF(Ingredients!$B$3:$B$230,K24,Ingredients!$J$3:$J$230)+SUMIF($B$3:$B$725,K24,$CT$3:$CT$725)</f>
        <v>0</v>
      </c>
      <c r="CR24" s="30">
        <f>SUMIF(Ingredients!$B$3:$B$230,L24,Ingredients!$J$3:$J$230)+SUMIF($B$3:$B$725,L24,$CT$3:$CT$725)</f>
        <v>0</v>
      </c>
      <c r="CS24" s="30">
        <f>SUMIF(Ingredients!$B$3:$B$230,M24,Ingredients!$J$3:$J$230)+SUMIF($B$3:$B$725,M24,$CT$3:$CT$725)</f>
        <v>0</v>
      </c>
      <c r="CT24" s="43">
        <f t="shared" si="8"/>
        <v>0</v>
      </c>
      <c r="CU24" s="34">
        <v>1</v>
      </c>
      <c r="CV24" s="30">
        <v>20</v>
      </c>
      <c r="CW24" s="30">
        <v>10</v>
      </c>
      <c r="CX24" s="35">
        <v>0</v>
      </c>
      <c r="CY24" s="36">
        <v>0</v>
      </c>
      <c r="CZ24" s="37">
        <v>0</v>
      </c>
      <c r="DA24" s="38">
        <v>0</v>
      </c>
      <c r="DB24" s="39">
        <v>0</v>
      </c>
      <c r="DC24" t="s">
        <v>202</v>
      </c>
      <c r="DD24" t="str">
        <f t="shared" ca="1" si="9"/>
        <v/>
      </c>
      <c r="DE24" t="str">
        <f t="shared" ca="1" si="10"/>
        <v>-</v>
      </c>
      <c r="DG24" t="s">
        <v>200</v>
      </c>
      <c r="DH24" t="str">
        <f t="shared" ca="1" si="11"/>
        <v>COFFEEITEM(OTHER, ItemRegistry.coffeeItem, 4 ,0.2f,20f,0f,0f,0f,0f,0f,2.1f),</v>
      </c>
      <c r="DI24" t="s">
        <v>2306</v>
      </c>
    </row>
    <row r="25" spans="2:113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1185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SUMIF(Ingredients!$B$3:$B$230,'PH complex foods'!F25,Ingredients!$A$3:$A$119)+SUMIF($B$3:$B$725,F25,$V$3:$V$724)</f>
        <v>1</v>
      </c>
      <c r="O25" s="11">
        <f ca="1">SUMIF(Ingredients!$B$3:$B$230,'PH complex foods'!G25,Ingredients!$A$3:$A$119)+SUMIF($B$3:$B$725,G25,$V$3:$V$724)</f>
        <v>0</v>
      </c>
      <c r="P25" s="11">
        <f ca="1">SUMIF(Ingredients!$B$3:$B$230,'PH complex foods'!H25,Ingredients!$A$3:$A$119)+SUMIF($B$3:$B$725,H25,$V$3:$V$724)</f>
        <v>0</v>
      </c>
      <c r="Q25" s="11">
        <f ca="1">SUMIF(Ingredients!$B$3:$B$230,'PH complex foods'!I25,Ingredients!$A$3:$A$119)+SUMIF($B$3:$B$725,I25,$V$3:$V$724)</f>
        <v>0</v>
      </c>
      <c r="R25" s="11">
        <f ca="1">SUMIF(Ingredients!$B$3:$B$230,'PH complex foods'!J25,Ingredients!$A$3:$A$119)+SUMIF($B$3:$B$725,J25,$V$3:$V$724)</f>
        <v>0</v>
      </c>
      <c r="S25" s="11">
        <f ca="1">SUMIF(Ingredients!$B$3:$B$230,'PH complex foods'!K25,Ingredients!$A$3:$A$119)+SUMIF($B$3:$B$725,K25,$V$3:$V$724)</f>
        <v>0</v>
      </c>
      <c r="T25" s="11">
        <f ca="1">SUMIF(Ingredients!$B$3:$B$230,'PH complex foods'!L25,Ingredients!$A$3:$A$119)+SUMIF($B$3:$B$725,L25,$V$3:$V$724)</f>
        <v>0</v>
      </c>
      <c r="U25" s="11">
        <f ca="1">SUMIF(Ingredients!$B$3:$B$230,'PH complex foods'!M25,Ingredients!$A$3:$A$119)+SUMIF($B$3:$B$725,M25,$V$3:$V$724)</f>
        <v>0</v>
      </c>
      <c r="V25" s="10">
        <f t="shared" ca="1" si="0"/>
        <v>1</v>
      </c>
      <c r="W25" s="10">
        <v>1</v>
      </c>
      <c r="X25" s="11">
        <v>1</v>
      </c>
      <c r="Y25" s="11">
        <f>COUNTIF(F25:M750,B25)</f>
        <v>0</v>
      </c>
      <c r="Z25" s="44" t="str">
        <f t="shared" ca="1" si="12"/>
        <v>Yes</v>
      </c>
      <c r="AA25" s="34">
        <f>SUMIF(Ingredients!$B$3:$B$230,F25,Ingredients!$C$3:$C$230)+SUMIF($B$3:$B$725,F25,$AI$3:$AI$725)</f>
        <v>0</v>
      </c>
      <c r="AB25" s="30">
        <f>SUMIF(Ingredients!$B$3:$B$230,G25,Ingredients!$C$3:$C$230)+SUMIF($B$3:$B$725,G25,$AI$3:$AI$725)</f>
        <v>0</v>
      </c>
      <c r="AC25" s="30">
        <f>SUMIF(Ingredients!$B$3:$B$230,H25,Ingredients!$C$3:$C$230)+SUMIF($B$3:$B$725,H25,$AI$3:$AI$725)</f>
        <v>0</v>
      </c>
      <c r="AD25" s="30">
        <f>SUMIF(Ingredients!$B$3:$B$230,I25,Ingredients!$C$3:$C$230)+SUMIF($B$3:$B$725,I25,$AI$3:$AI$725)</f>
        <v>0</v>
      </c>
      <c r="AE25" s="30">
        <f>SUMIF(Ingredients!$B$3:$B$230,J25,Ingredients!$C$3:$C$230)+SUMIF($B$3:$B$725,J25,$AI$3:$AI$725)</f>
        <v>0</v>
      </c>
      <c r="AF25" s="30">
        <f>SUMIF(Ingredients!$B$3:$B$230,K25,Ingredients!$C$3:$C$230)+SUMIF($B$3:$B$725,K25,$AI$3:$AI$725)</f>
        <v>0</v>
      </c>
      <c r="AG25" s="30">
        <f>SUMIF(Ingredients!$B$3:$B$230,L25,Ingredients!$C$3:$C$230)+SUMIF($B$3:$B$725,L25,$AI$3:$AI$725)</f>
        <v>0</v>
      </c>
      <c r="AH25" s="30">
        <f>SUMIF(Ingredients!$B$3:$B$230,M25,Ingredients!$C$3:$C$230)+SUMIF($B$3:$B$725,M25,$AI$3:$AI$725)</f>
        <v>0</v>
      </c>
      <c r="AI25" s="29">
        <f t="shared" si="1"/>
        <v>0</v>
      </c>
      <c r="AJ25" s="30">
        <f>SUMIF(Ingredients!$B$3:$B$230,F25,Ingredients!$D$3:$D$230)+SUMIF($B$3:$B$725,F25,$AR$3:$AR$725)</f>
        <v>0</v>
      </c>
      <c r="AK25" s="30">
        <f>SUMIF(Ingredients!$B$3:$B$230,G25,Ingredients!$D$3:$D$230)+SUMIF($B$3:$B$725,G25,$AR$3:$AR$725)</f>
        <v>0</v>
      </c>
      <c r="AL25" s="30">
        <f>SUMIF(Ingredients!$B$3:$B$230,H25,Ingredients!$D$3:$D$230)+SUMIF($B$3:$B$725,H25,$AR$3:$AR$725)</f>
        <v>0</v>
      </c>
      <c r="AM25" s="30">
        <f>SUMIF(Ingredients!$B$3:$B$230,I25,Ingredients!$D$3:$D$230)+SUMIF($B$3:$B$725,I25,$AR$3:$AR$725)</f>
        <v>0</v>
      </c>
      <c r="AN25" s="30">
        <f>SUMIF(Ingredients!$B$3:$B$230,J25,Ingredients!$D$3:$D$230)+SUMIF($B$3:$B$725,J25,$AR$3:$AR$725)</f>
        <v>0</v>
      </c>
      <c r="AO25" s="30">
        <f>SUMIF(Ingredients!$B$3:$B$230,K25,Ingredients!$D$3:$D$230)+SUMIF($B$3:$B$725,K25,$AR$3:$AR$725)</f>
        <v>0</v>
      </c>
      <c r="AP25" s="30">
        <f>SUMIF(Ingredients!$B$3:$B$230,L25,Ingredients!$D$3:$D$230)+SUMIF($B$3:$B$725,L25,$AR$3:$AR$725)</f>
        <v>0</v>
      </c>
      <c r="AQ25" s="30">
        <f>SUMIF(Ingredients!$B$3:$B$230,M25,Ingredients!$D$3:$D$230)+SUMIF($B$3:$B$725,M25,$AR$3:$AR$725)</f>
        <v>0</v>
      </c>
      <c r="AR25" s="29">
        <f t="shared" si="2"/>
        <v>0</v>
      </c>
      <c r="AS25" s="30">
        <f>SUMIF(Ingredients!$B$3:$B$230,F25,Ingredients!$E$3:$E$230)+SUMIF($B$3:$B$725,F25,$BA$3:$BA$730)</f>
        <v>10</v>
      </c>
      <c r="AT25" s="30">
        <f>SUMIF(Ingredients!$B$3:$B$230,G25,Ingredients!$E$3:$E$230)+SUMIF($B$3:$B$725,G25,$BA$3:$BA$730)</f>
        <v>0</v>
      </c>
      <c r="AU25" s="30">
        <f>SUMIF(Ingredients!$B$3:$B$230,H25,Ingredients!$E$3:$E$230)+SUMIF($B$3:$B$725,H25,$BA$3:$BA$730)</f>
        <v>0</v>
      </c>
      <c r="AV25" s="30">
        <f>SUMIF(Ingredients!$B$3:$B$230,I25,Ingredients!$E$3:$E$230)+SUMIF($B$3:$B$725,I25,$BA$3:$BA$730)</f>
        <v>0</v>
      </c>
      <c r="AW25" s="30">
        <f>SUMIF(Ingredients!$B$3:$B$230,J25,Ingredients!$E$3:$E$230)+SUMIF($B$3:$B$725,J25,$BA$3:$BA$730)</f>
        <v>0</v>
      </c>
      <c r="AX25" s="30">
        <f>SUMIF(Ingredients!$B$3:$B$230,K25,Ingredients!$E$3:$E$230)+SUMIF($B$3:$B$725,K25,$BA$3:$BA$730)</f>
        <v>0</v>
      </c>
      <c r="AY25" s="30">
        <f>SUMIF(Ingredients!$B$3:$B$230,L25,Ingredients!$E$3:$E$230)+SUMIF($B$3:$B$725,L25,$BA$3:$BA$730)</f>
        <v>0</v>
      </c>
      <c r="AZ25" s="30">
        <f>SUMIF(Ingredients!$B$3:$B$230,M25,Ingredients!$E$3:$E$230)+SUMIF($B$3:$B$725,M25,$BA$3:$BA$730)</f>
        <v>0</v>
      </c>
      <c r="BA25" s="29">
        <f t="shared" si="3"/>
        <v>10</v>
      </c>
      <c r="BB25" s="30">
        <f>SUMIF(Ingredients!$B$3:$B$230,F25,Ingredients!$F$3:$F$230)+SUMIF($B$3:$B$725,F25,$BJ$3:$BJ$725)</f>
        <v>0</v>
      </c>
      <c r="BC25" s="30">
        <f>SUMIF(Ingredients!$B$3:$B$230,G25,Ingredients!$F$3:$F$230)+SUMIF($B$3:$B$725,G25,$BJ$3:$BJ$725)</f>
        <v>0</v>
      </c>
      <c r="BD25" s="30">
        <f>SUMIF(Ingredients!$B$3:$B$230,H25,Ingredients!$F$3:$F$230)+SUMIF($B$3:$B$725,H25,$BJ$3:$BJ$725)</f>
        <v>0</v>
      </c>
      <c r="BE25" s="30">
        <f>SUMIF(Ingredients!$B$3:$B$230,I25,Ingredients!$F$3:$F$230)+SUMIF($B$3:$B$725,I25,$BJ$3:$BJ$725)</f>
        <v>0</v>
      </c>
      <c r="BF25" s="30">
        <f>SUMIF(Ingredients!$B$3:$B$230,J25,Ingredients!$F$3:$F$230)+SUMIF($B$3:$B$725,J25,$BJ$3:$BJ$725)</f>
        <v>0</v>
      </c>
      <c r="BG25" s="30">
        <f>SUMIF(Ingredients!$B$3:$B$230,K25,Ingredients!$F$3:$F$230)+SUMIF($B$3:$B$725,K25,$BJ$3:$BJ$725)</f>
        <v>0</v>
      </c>
      <c r="BH25" s="30">
        <f>SUMIF(Ingredients!$B$3:$B$230,L25,Ingredients!$F$3:$F$230)+SUMIF($B$3:$B$725,L25,$BJ$3:$BJ$725)</f>
        <v>0</v>
      </c>
      <c r="BI25" s="30">
        <f>SUMIF(Ingredients!$B$3:$B$230,M25,Ingredients!$F$3:$F$230)+SUMIF($B$3:$B$725,M25,$BJ$3:$BJ$725)</f>
        <v>0</v>
      </c>
      <c r="BJ25" s="35">
        <f t="shared" si="4"/>
        <v>0</v>
      </c>
      <c r="BK25" s="30">
        <f>SUMIF(Ingredients!$B$3:$B$230,F25,Ingredients!$G$3:$G$230)+SUMIF($B$3:$B$725,F25,$BS$3:$BS$725)</f>
        <v>0</v>
      </c>
      <c r="BL25" s="30">
        <f>SUMIF(Ingredients!$B$3:$B$230,G25,Ingredients!$G$3:$G$230)+SUMIF($B$3:$B$725,G25,$BS$3:$BS$725)</f>
        <v>0</v>
      </c>
      <c r="BM25" s="30">
        <f>SUMIF(Ingredients!$B$3:$B$230,H25,Ingredients!$G$3:$G$230)+SUMIF($B$3:$B$725,H25,$BS$3:$BS$725)</f>
        <v>0</v>
      </c>
      <c r="BN25" s="30">
        <f>SUMIF(Ingredients!$B$3:$B$230,I25,Ingredients!$G$3:$G$230)+SUMIF($B$3:$B$725,I25,$BS$3:$BS$725)</f>
        <v>0</v>
      </c>
      <c r="BO25" s="30">
        <f>SUMIF(Ingredients!$B$3:$B$230,J25,Ingredients!$G$3:$G$230)+SUMIF($B$3:$B$725,J25,$BS$3:$BS$725)</f>
        <v>0</v>
      </c>
      <c r="BP25" s="30">
        <f>SUMIF(Ingredients!$B$3:$B$230,K25,Ingredients!$G$3:$G$230)+SUMIF($B$3:$B$725,K25,$BS$3:$BS$725)</f>
        <v>0</v>
      </c>
      <c r="BQ25" s="30">
        <f>SUMIF(Ingredients!$B$3:$B$230,L25,Ingredients!$G$3:$G$230)+SUMIF($B$3:$B$725,L25,$BS$3:$BS$725)</f>
        <v>0</v>
      </c>
      <c r="BR25" s="30">
        <f>SUMIF(Ingredients!$B$3:$B$230,M25,Ingredients!$G$3:$G$230)+SUMIF($B$3:$B$725,M25,$BS$3:$BS$725)</f>
        <v>0</v>
      </c>
      <c r="BS25" s="36">
        <f t="shared" si="5"/>
        <v>0</v>
      </c>
      <c r="BT25" s="30">
        <f>SUMIF(Ingredients!$B$3:$B$230,F25,Ingredients!$H$3:$H$230)+SUMIF($B$3:$B$725,F25,$CB$3:$CB$725)</f>
        <v>0</v>
      </c>
      <c r="BU25" s="30">
        <f>SUMIF(Ingredients!$B$3:$B$230,G25,Ingredients!$H$3:$H$230)+SUMIF($B$3:$B$725,G25,$CB$3:$CB$725)</f>
        <v>0</v>
      </c>
      <c r="BV25" s="30">
        <f>SUMIF(Ingredients!$B$3:$B$230,H25,Ingredients!$H$3:$H$230)+SUMIF($B$3:$B$725,H25,$CB$3:$CB$725)</f>
        <v>0</v>
      </c>
      <c r="BW25" s="30">
        <f>SUMIF(Ingredients!$B$3:$B$230,I25,Ingredients!$H$3:$H$230)+SUMIF($B$3:$B$725,I25,$CB$3:$CB$725)</f>
        <v>0</v>
      </c>
      <c r="BX25" s="30">
        <f>SUMIF(Ingredients!$B$3:$B$230,J25,Ingredients!$H$3:$H$230)+SUMIF($B$3:$B$725,J25,$CB$3:$CB$725)</f>
        <v>0</v>
      </c>
      <c r="BY25" s="30">
        <f>SUMIF(Ingredients!$B$3:$B$230,K25,Ingredients!$H$3:$H$230)+SUMIF($B$3:$B$725,K25,$CB$3:$CB$725)</f>
        <v>0</v>
      </c>
      <c r="BZ25" s="30">
        <f>SUMIF(Ingredients!$B$3:$B$230,L25,Ingredients!$H$3:$H$230)+SUMIF($B$3:$B$725,L25,$CB$3:$CB$725)</f>
        <v>0</v>
      </c>
      <c r="CA25" s="30">
        <f>SUMIF(Ingredients!$B$3:$B$230,M25,Ingredients!$H$3:$H$230)+SUMIF($B$3:$B$725,M25,$CB$3:$CB$725)</f>
        <v>0</v>
      </c>
      <c r="CB25" s="42">
        <f t="shared" si="6"/>
        <v>0</v>
      </c>
      <c r="CC25" s="30">
        <f>SUMIF(Ingredients!$B$3:$B$230,F25,Ingredients!$I$3:$I$230)+SUMIF($B$3:$B$725,F25,$CK$3:$CK$725)</f>
        <v>0</v>
      </c>
      <c r="CD25" s="30">
        <f>SUMIF(Ingredients!$B$3:$B$230,G25,Ingredients!$I$3:$I$230)+SUMIF($B$3:$B$725,G25,$CK$3:$CK$725)</f>
        <v>0</v>
      </c>
      <c r="CE25" s="30">
        <f>SUMIF(Ingredients!$B$3:$B$230,H25,Ingredients!$I$3:$I$230)+SUMIF($B$3:$B$725,H25,$CK$3:$CK$725)</f>
        <v>0</v>
      </c>
      <c r="CF25" s="30">
        <f>SUMIF(Ingredients!$B$3:$B$230,I25,Ingredients!$I$3:$I$230)+SUMIF($B$3:$B$725,I25,$CK$3:$CK$725)</f>
        <v>0</v>
      </c>
      <c r="CG25" s="30">
        <f>SUMIF(Ingredients!$B$3:$B$230,J25,Ingredients!$I$3:$I$230)+SUMIF($B$3:$B$725,J25,$CK$3:$CK$725)</f>
        <v>0</v>
      </c>
      <c r="CH25" s="30">
        <f>SUMIF(Ingredients!$B$3:$B$230,K25,Ingredients!$I$3:$I$230)+SUMIF($B$3:$B$725,K25,$CK$3:$CK$725)</f>
        <v>0</v>
      </c>
      <c r="CI25" s="30">
        <f>SUMIF(Ingredients!$B$3:$B$230,L25,Ingredients!$I$3:$I$230)+SUMIF($B$3:$B$725,L25,$CK$3:$CK$725)</f>
        <v>0</v>
      </c>
      <c r="CJ25" s="30">
        <f>SUMIF(Ingredients!$B$3:$B$230,M25,Ingredients!$I$3:$I$230)+SUMIF($B$3:$B$725,M25,$CK$3:$CK$725)</f>
        <v>0</v>
      </c>
      <c r="CK25" s="38">
        <f t="shared" si="7"/>
        <v>0</v>
      </c>
      <c r="CL25" s="30">
        <f>SUMIF(Ingredients!$B$3:$B$230,F25,Ingredients!$J$3:$J$230)+SUMIF($B$3:$B$725,F25,$CT$3:$CT$725)</f>
        <v>0</v>
      </c>
      <c r="CM25" s="30">
        <f>SUMIF(Ingredients!$B$3:$B$230,G25,Ingredients!$J$3:$J$230)+SUMIF($B$3:$B$725,G25,$CT$3:$CT$725)</f>
        <v>0</v>
      </c>
      <c r="CN25" s="30">
        <f>SUMIF(Ingredients!$B$3:$B$230,H25,Ingredients!$J$3:$J$230)+SUMIF($B$3:$B$725,H25,$CT$3:$CT$725)</f>
        <v>0</v>
      </c>
      <c r="CO25" s="30">
        <f>SUMIF(Ingredients!$B$3:$B$230,I25,Ingredients!$J$3:$J$230)+SUMIF($B$3:$B$725,I25,$CT$3:$CT$725)</f>
        <v>0</v>
      </c>
      <c r="CP25" s="30">
        <f>SUMIF(Ingredients!$B$3:$B$230,J25,Ingredients!$J$3:$J$230)+SUMIF($B$3:$B$725,J25,$CT$3:$CT$725)</f>
        <v>0</v>
      </c>
      <c r="CQ25" s="30">
        <f>SUMIF(Ingredients!$B$3:$B$230,K25,Ingredients!$J$3:$J$230)+SUMIF($B$3:$B$725,K25,$CT$3:$CT$725)</f>
        <v>0</v>
      </c>
      <c r="CR25" s="30">
        <f>SUMIF(Ingredients!$B$3:$B$230,L25,Ingredients!$J$3:$J$230)+SUMIF($B$3:$B$725,L25,$CT$3:$CT$725)</f>
        <v>0</v>
      </c>
      <c r="CS25" s="30">
        <f>SUMIF(Ingredients!$B$3:$B$230,M25,Ingredients!$J$3:$J$230)+SUMIF($B$3:$B$725,M25,$CT$3:$CT$725)</f>
        <v>0</v>
      </c>
      <c r="CT25" s="43">
        <f t="shared" si="8"/>
        <v>0</v>
      </c>
      <c r="CU25" s="34">
        <v>2</v>
      </c>
      <c r="CV25" s="30">
        <v>0</v>
      </c>
      <c r="CW25" s="30">
        <v>10</v>
      </c>
      <c r="CX25" s="35">
        <v>0</v>
      </c>
      <c r="CY25" s="36">
        <v>0</v>
      </c>
      <c r="CZ25" s="37">
        <v>0</v>
      </c>
      <c r="DA25" s="38">
        <v>0</v>
      </c>
      <c r="DB25" s="39">
        <v>0</v>
      </c>
      <c r="DC25" t="s">
        <v>202</v>
      </c>
      <c r="DD25" t="str">
        <f t="shared" ca="1" si="9"/>
        <v/>
      </c>
      <c r="DE25" t="str">
        <f t="shared" ca="1" si="10"/>
        <v>-</v>
      </c>
      <c r="DF25" t="s">
        <v>3087</v>
      </c>
      <c r="DG25" t="s">
        <v>200</v>
      </c>
      <c r="DH25" t="str">
        <f t="shared" ca="1" si="11"/>
        <v>POPCORNITEM(GRAIN, ItemRegistry.popcornItem, 4 ,0.4f,0f,0f,0f,0f,0f,0f,2.1f),</v>
      </c>
      <c r="DI25" t="s">
        <v>2307</v>
      </c>
    </row>
    <row r="26" spans="2:113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1184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SUMIF(Ingredients!$B$3:$B$230,'PH complex foods'!F26,Ingredients!$A$3:$A$119)+SUMIF($B$3:$B$725,F26,$V$3:$V$724)</f>
        <v>1</v>
      </c>
      <c r="O26" s="11">
        <f ca="1">SUMIF(Ingredients!$B$3:$B$230,'PH complex foods'!G26,Ingredients!$A$3:$A$119)+SUMIF($B$3:$B$725,G26,$V$3:$V$724)</f>
        <v>0</v>
      </c>
      <c r="P26" s="11">
        <f ca="1">SUMIF(Ingredients!$B$3:$B$230,'PH complex foods'!H26,Ingredients!$A$3:$A$119)+SUMIF($B$3:$B$725,H26,$V$3:$V$724)</f>
        <v>0</v>
      </c>
      <c r="Q26" s="11">
        <f ca="1">SUMIF(Ingredients!$B$3:$B$230,'PH complex foods'!I26,Ingredients!$A$3:$A$119)+SUMIF($B$3:$B$725,I26,$V$3:$V$724)</f>
        <v>0</v>
      </c>
      <c r="R26" s="11">
        <f ca="1">SUMIF(Ingredients!$B$3:$B$230,'PH complex foods'!J26,Ingredients!$A$3:$A$119)+SUMIF($B$3:$B$725,J26,$V$3:$V$724)</f>
        <v>0</v>
      </c>
      <c r="S26" s="11">
        <f ca="1">SUMIF(Ingredients!$B$3:$B$230,'PH complex foods'!K26,Ingredients!$A$3:$A$119)+SUMIF($B$3:$B$725,K26,$V$3:$V$724)</f>
        <v>0</v>
      </c>
      <c r="T26" s="11">
        <f ca="1">SUMIF(Ingredients!$B$3:$B$230,'PH complex foods'!L26,Ingredients!$A$3:$A$119)+SUMIF($B$3:$B$725,L26,$V$3:$V$724)</f>
        <v>0</v>
      </c>
      <c r="U26" s="11">
        <f ca="1">SUMIF(Ingredients!$B$3:$B$230,'PH complex foods'!M26,Ingredients!$A$3:$A$119)+SUMIF($B$3:$B$725,M26,$V$3:$V$724)</f>
        <v>0</v>
      </c>
      <c r="V26" s="10">
        <f t="shared" ca="1" si="0"/>
        <v>1</v>
      </c>
      <c r="W26" s="10">
        <v>1</v>
      </c>
      <c r="X26" s="11">
        <v>1</v>
      </c>
      <c r="Y26" s="11">
        <f>COUNTIF(F26:M751,B26)</f>
        <v>7</v>
      </c>
      <c r="Z26" s="44" t="str">
        <f t="shared" ca="1" si="12"/>
        <v>Yes</v>
      </c>
      <c r="AA26" s="34">
        <f>SUMIF(Ingredients!$B$3:$B$230,F26,Ingredients!$C$3:$C$230)+SUMIF($B$3:$B$725,F26,$AI$3:$AI$725)</f>
        <v>2</v>
      </c>
      <c r="AB26" s="30">
        <f>SUMIF(Ingredients!$B$3:$B$230,G26,Ingredients!$C$3:$C$230)+SUMIF($B$3:$B$725,G26,$AI$3:$AI$725)</f>
        <v>0</v>
      </c>
      <c r="AC26" s="30">
        <f>SUMIF(Ingredients!$B$3:$B$230,H26,Ingredients!$C$3:$C$230)+SUMIF($B$3:$B$725,H26,$AI$3:$AI$725)</f>
        <v>0</v>
      </c>
      <c r="AD26" s="30">
        <f>SUMIF(Ingredients!$B$3:$B$230,I26,Ingredients!$C$3:$C$230)+SUMIF($B$3:$B$725,I26,$AI$3:$AI$725)</f>
        <v>0</v>
      </c>
      <c r="AE26" s="30">
        <f>SUMIF(Ingredients!$B$3:$B$230,J26,Ingredients!$C$3:$C$230)+SUMIF($B$3:$B$725,J26,$AI$3:$AI$725)</f>
        <v>0</v>
      </c>
      <c r="AF26" s="30">
        <f>SUMIF(Ingredients!$B$3:$B$230,K26,Ingredients!$C$3:$C$230)+SUMIF($B$3:$B$725,K26,$AI$3:$AI$725)</f>
        <v>0</v>
      </c>
      <c r="AG26" s="30">
        <f>SUMIF(Ingredients!$B$3:$B$230,L26,Ingredients!$C$3:$C$230)+SUMIF($B$3:$B$725,L26,$AI$3:$AI$725)</f>
        <v>0</v>
      </c>
      <c r="AH26" s="30">
        <f>SUMIF(Ingredients!$B$3:$B$230,M26,Ingredients!$C$3:$C$230)+SUMIF($B$3:$B$725,M26,$AI$3:$AI$725)</f>
        <v>0</v>
      </c>
      <c r="AI26" s="29">
        <f t="shared" si="1"/>
        <v>2</v>
      </c>
      <c r="AJ26" s="30">
        <f>SUMIF(Ingredients!$B$3:$B$230,F26,Ingredients!$D$3:$D$230)+SUMIF($B$3:$B$725,F26,$AR$3:$AR$725)</f>
        <v>0</v>
      </c>
      <c r="AK26" s="30">
        <f>SUMIF(Ingredients!$B$3:$B$230,G26,Ingredients!$D$3:$D$230)+SUMIF($B$3:$B$725,G26,$AR$3:$AR$725)</f>
        <v>0</v>
      </c>
      <c r="AL26" s="30">
        <f>SUMIF(Ingredients!$B$3:$B$230,H26,Ingredients!$D$3:$D$230)+SUMIF($B$3:$B$725,H26,$AR$3:$AR$725)</f>
        <v>0</v>
      </c>
      <c r="AM26" s="30">
        <f>SUMIF(Ingredients!$B$3:$B$230,I26,Ingredients!$D$3:$D$230)+SUMIF($B$3:$B$725,I26,$AR$3:$AR$725)</f>
        <v>0</v>
      </c>
      <c r="AN26" s="30">
        <f>SUMIF(Ingredients!$B$3:$B$230,J26,Ingredients!$D$3:$D$230)+SUMIF($B$3:$B$725,J26,$AR$3:$AR$725)</f>
        <v>0</v>
      </c>
      <c r="AO26" s="30">
        <f>SUMIF(Ingredients!$B$3:$B$230,K26,Ingredients!$D$3:$D$230)+SUMIF($B$3:$B$725,K26,$AR$3:$AR$725)</f>
        <v>0</v>
      </c>
      <c r="AP26" s="30">
        <f>SUMIF(Ingredients!$B$3:$B$230,L26,Ingredients!$D$3:$D$230)+SUMIF($B$3:$B$725,L26,$AR$3:$AR$725)</f>
        <v>0</v>
      </c>
      <c r="AQ26" s="30">
        <f>SUMIF(Ingredients!$B$3:$B$230,M26,Ingredients!$D$3:$D$230)+SUMIF($B$3:$B$725,M26,$AR$3:$AR$725)</f>
        <v>0</v>
      </c>
      <c r="AR26" s="29">
        <f t="shared" si="2"/>
        <v>0</v>
      </c>
      <c r="AS26" s="30">
        <f>SUMIF(Ingredients!$B$3:$B$230,F26,Ingredients!$E$3:$E$230)+SUMIF($B$3:$B$725,F26,$BA$3:$BA$730)</f>
        <v>12</v>
      </c>
      <c r="AT26" s="30">
        <f>SUMIF(Ingredients!$B$3:$B$230,G26,Ingredients!$E$3:$E$230)+SUMIF($B$3:$B$725,G26,$BA$3:$BA$730)</f>
        <v>0</v>
      </c>
      <c r="AU26" s="30">
        <f>SUMIF(Ingredients!$B$3:$B$230,H26,Ingredients!$E$3:$E$230)+SUMIF($B$3:$B$725,H26,$BA$3:$BA$730)</f>
        <v>0</v>
      </c>
      <c r="AV26" s="30">
        <f>SUMIF(Ingredients!$B$3:$B$230,I26,Ingredients!$E$3:$E$230)+SUMIF($B$3:$B$725,I26,$BA$3:$BA$730)</f>
        <v>0</v>
      </c>
      <c r="AW26" s="30">
        <f>SUMIF(Ingredients!$B$3:$B$230,J26,Ingredients!$E$3:$E$230)+SUMIF($B$3:$B$725,J26,$BA$3:$BA$730)</f>
        <v>0</v>
      </c>
      <c r="AX26" s="30">
        <f>SUMIF(Ingredients!$B$3:$B$230,K26,Ingredients!$E$3:$E$230)+SUMIF($B$3:$B$725,K26,$BA$3:$BA$730)</f>
        <v>0</v>
      </c>
      <c r="AY26" s="30">
        <f>SUMIF(Ingredients!$B$3:$B$230,L26,Ingredients!$E$3:$E$230)+SUMIF($B$3:$B$725,L26,$BA$3:$BA$730)</f>
        <v>0</v>
      </c>
      <c r="AZ26" s="30">
        <f>SUMIF(Ingredients!$B$3:$B$230,M26,Ingredients!$E$3:$E$230)+SUMIF($B$3:$B$725,M26,$BA$3:$BA$730)</f>
        <v>0</v>
      </c>
      <c r="BA26" s="29">
        <f t="shared" si="3"/>
        <v>12</v>
      </c>
      <c r="BB26" s="30">
        <f>SUMIF(Ingredients!$B$3:$B$230,F26,Ingredients!$F$3:$F$230)+SUMIF($B$3:$B$725,F26,$BJ$3:$BJ$725)</f>
        <v>0</v>
      </c>
      <c r="BC26" s="30">
        <f>SUMIF(Ingredients!$B$3:$B$230,G26,Ingredients!$F$3:$F$230)+SUMIF($B$3:$B$725,G26,$BJ$3:$BJ$725)</f>
        <v>0</v>
      </c>
      <c r="BD26" s="30">
        <f>SUMIF(Ingredients!$B$3:$B$230,H26,Ingredients!$F$3:$F$230)+SUMIF($B$3:$B$725,H26,$BJ$3:$BJ$725)</f>
        <v>0</v>
      </c>
      <c r="BE26" s="30">
        <f>SUMIF(Ingredients!$B$3:$B$230,I26,Ingredients!$F$3:$F$230)+SUMIF($B$3:$B$725,I26,$BJ$3:$BJ$725)</f>
        <v>0</v>
      </c>
      <c r="BF26" s="30">
        <f>SUMIF(Ingredients!$B$3:$B$230,J26,Ingredients!$F$3:$F$230)+SUMIF($B$3:$B$725,J26,$BJ$3:$BJ$725)</f>
        <v>0</v>
      </c>
      <c r="BG26" s="30">
        <f>SUMIF(Ingredients!$B$3:$B$230,K26,Ingredients!$F$3:$F$230)+SUMIF($B$3:$B$725,K26,$BJ$3:$BJ$725)</f>
        <v>0</v>
      </c>
      <c r="BH26" s="30">
        <f>SUMIF(Ingredients!$B$3:$B$230,L26,Ingredients!$F$3:$F$230)+SUMIF($B$3:$B$725,L26,$BJ$3:$BJ$725)</f>
        <v>0</v>
      </c>
      <c r="BI26" s="30">
        <f>SUMIF(Ingredients!$B$3:$B$230,M26,Ingredients!$F$3:$F$230)+SUMIF($B$3:$B$725,M26,$BJ$3:$BJ$725)</f>
        <v>0</v>
      </c>
      <c r="BJ26" s="35">
        <f t="shared" si="4"/>
        <v>0</v>
      </c>
      <c r="BK26" s="30">
        <f>SUMIF(Ingredients!$B$3:$B$230,F26,Ingredients!$G$3:$G$230)+SUMIF($B$3:$B$725,F26,$BS$3:$BS$725)</f>
        <v>1</v>
      </c>
      <c r="BL26" s="30">
        <f>SUMIF(Ingredients!$B$3:$B$230,G26,Ingredients!$G$3:$G$230)+SUMIF($B$3:$B$725,G26,$BS$3:$BS$725)</f>
        <v>0</v>
      </c>
      <c r="BM26" s="30">
        <f>SUMIF(Ingredients!$B$3:$B$230,H26,Ingredients!$G$3:$G$230)+SUMIF($B$3:$B$725,H26,$BS$3:$BS$725)</f>
        <v>0</v>
      </c>
      <c r="BN26" s="30">
        <f>SUMIF(Ingredients!$B$3:$B$230,I26,Ingredients!$G$3:$G$230)+SUMIF($B$3:$B$725,I26,$BS$3:$BS$725)</f>
        <v>0</v>
      </c>
      <c r="BO26" s="30">
        <f>SUMIF(Ingredients!$B$3:$B$230,J26,Ingredients!$G$3:$G$230)+SUMIF($B$3:$B$725,J26,$BS$3:$BS$725)</f>
        <v>0</v>
      </c>
      <c r="BP26" s="30">
        <f>SUMIF(Ingredients!$B$3:$B$230,K26,Ingredients!$G$3:$G$230)+SUMIF($B$3:$B$725,K26,$BS$3:$BS$725)</f>
        <v>0</v>
      </c>
      <c r="BQ26" s="30">
        <f>SUMIF(Ingredients!$B$3:$B$230,L26,Ingredients!$G$3:$G$230)+SUMIF($B$3:$B$725,L26,$BS$3:$BS$725)</f>
        <v>0</v>
      </c>
      <c r="BR26" s="30">
        <f>SUMIF(Ingredients!$B$3:$B$230,M26,Ingredients!$G$3:$G$230)+SUMIF($B$3:$B$725,M26,$BS$3:$BS$725)</f>
        <v>0</v>
      </c>
      <c r="BS26" s="36">
        <f t="shared" si="5"/>
        <v>1</v>
      </c>
      <c r="BT26" s="30">
        <f>SUMIF(Ingredients!$B$3:$B$230,F26,Ingredients!$H$3:$H$230)+SUMIF($B$3:$B$725,F26,$CB$3:$CB$725)</f>
        <v>0</v>
      </c>
      <c r="BU26" s="30">
        <f>SUMIF(Ingredients!$B$3:$B$230,G26,Ingredients!$H$3:$H$230)+SUMIF($B$3:$B$725,G26,$CB$3:$CB$725)</f>
        <v>0</v>
      </c>
      <c r="BV26" s="30">
        <f>SUMIF(Ingredients!$B$3:$B$230,H26,Ingredients!$H$3:$H$230)+SUMIF($B$3:$B$725,H26,$CB$3:$CB$725)</f>
        <v>0</v>
      </c>
      <c r="BW26" s="30">
        <f>SUMIF(Ingredients!$B$3:$B$230,I26,Ingredients!$H$3:$H$230)+SUMIF($B$3:$B$725,I26,$CB$3:$CB$725)</f>
        <v>0</v>
      </c>
      <c r="BX26" s="30">
        <f>SUMIF(Ingredients!$B$3:$B$230,J26,Ingredients!$H$3:$H$230)+SUMIF($B$3:$B$725,J26,$CB$3:$CB$725)</f>
        <v>0</v>
      </c>
      <c r="BY26" s="30">
        <f>SUMIF(Ingredients!$B$3:$B$230,K26,Ingredients!$H$3:$H$230)+SUMIF($B$3:$B$725,K26,$CB$3:$CB$725)</f>
        <v>0</v>
      </c>
      <c r="BZ26" s="30">
        <f>SUMIF(Ingredients!$B$3:$B$230,L26,Ingredients!$H$3:$H$230)+SUMIF($B$3:$B$725,L26,$CB$3:$CB$725)</f>
        <v>0</v>
      </c>
      <c r="CA26" s="30">
        <f>SUMIF(Ingredients!$B$3:$B$230,M26,Ingredients!$H$3:$H$230)+SUMIF($B$3:$B$725,M26,$CB$3:$CB$725)</f>
        <v>0</v>
      </c>
      <c r="CB26" s="42">
        <f t="shared" si="6"/>
        <v>0</v>
      </c>
      <c r="CC26" s="30">
        <f>SUMIF(Ingredients!$B$3:$B$230,F26,Ingredients!$I$3:$I$230)+SUMIF($B$3:$B$725,F26,$CK$3:$CK$725)</f>
        <v>0</v>
      </c>
      <c r="CD26" s="30">
        <f>SUMIF(Ingredients!$B$3:$B$230,G26,Ingredients!$I$3:$I$230)+SUMIF($B$3:$B$725,G26,$CK$3:$CK$725)</f>
        <v>0</v>
      </c>
      <c r="CE26" s="30">
        <f>SUMIF(Ingredients!$B$3:$B$230,H26,Ingredients!$I$3:$I$230)+SUMIF($B$3:$B$725,H26,$CK$3:$CK$725)</f>
        <v>0</v>
      </c>
      <c r="CF26" s="30">
        <f>SUMIF(Ingredients!$B$3:$B$230,I26,Ingredients!$I$3:$I$230)+SUMIF($B$3:$B$725,I26,$CK$3:$CK$725)</f>
        <v>0</v>
      </c>
      <c r="CG26" s="30">
        <f>SUMIF(Ingredients!$B$3:$B$230,J26,Ingredients!$I$3:$I$230)+SUMIF($B$3:$B$725,J26,$CK$3:$CK$725)</f>
        <v>0</v>
      </c>
      <c r="CH26" s="30">
        <f>SUMIF(Ingredients!$B$3:$B$230,K26,Ingredients!$I$3:$I$230)+SUMIF($B$3:$B$725,K26,$CK$3:$CK$725)</f>
        <v>0</v>
      </c>
      <c r="CI26" s="30">
        <f>SUMIF(Ingredients!$B$3:$B$230,L26,Ingredients!$I$3:$I$230)+SUMIF($B$3:$B$725,L26,$CK$3:$CK$725)</f>
        <v>0</v>
      </c>
      <c r="CJ26" s="30">
        <f>SUMIF(Ingredients!$B$3:$B$230,M26,Ingredients!$I$3:$I$230)+SUMIF($B$3:$B$725,M26,$CK$3:$CK$725)</f>
        <v>0</v>
      </c>
      <c r="CK26" s="38">
        <f t="shared" si="7"/>
        <v>0</v>
      </c>
      <c r="CL26" s="30">
        <f>SUMIF(Ingredients!$B$3:$B$230,F26,Ingredients!$J$3:$J$230)+SUMIF($B$3:$B$725,F26,$CT$3:$CT$725)</f>
        <v>0</v>
      </c>
      <c r="CM26" s="30">
        <f>SUMIF(Ingredients!$B$3:$B$230,G26,Ingredients!$J$3:$J$230)+SUMIF($B$3:$B$725,G26,$CT$3:$CT$725)</f>
        <v>0</v>
      </c>
      <c r="CN26" s="30">
        <f>SUMIF(Ingredients!$B$3:$B$230,H26,Ingredients!$J$3:$J$230)+SUMIF($B$3:$B$725,H26,$CT$3:$CT$725)</f>
        <v>0</v>
      </c>
      <c r="CO26" s="30">
        <f>SUMIF(Ingredients!$B$3:$B$230,I26,Ingredients!$J$3:$J$230)+SUMIF($B$3:$B$725,I26,$CT$3:$CT$725)</f>
        <v>0</v>
      </c>
      <c r="CP26" s="30">
        <f>SUMIF(Ingredients!$B$3:$B$230,J26,Ingredients!$J$3:$J$230)+SUMIF($B$3:$B$725,J26,$CT$3:$CT$725)</f>
        <v>0</v>
      </c>
      <c r="CQ26" s="30">
        <f>SUMIF(Ingredients!$B$3:$B$230,K26,Ingredients!$J$3:$J$230)+SUMIF($B$3:$B$725,K26,$CT$3:$CT$725)</f>
        <v>0</v>
      </c>
      <c r="CR26" s="30">
        <f>SUMIF(Ingredients!$B$3:$B$230,L26,Ingredients!$J$3:$J$230)+SUMIF($B$3:$B$725,L26,$CT$3:$CT$725)</f>
        <v>0</v>
      </c>
      <c r="CS26" s="30">
        <f>SUMIF(Ingredients!$B$3:$B$230,M26,Ingredients!$J$3:$J$230)+SUMIF($B$3:$B$725,M26,$CT$3:$CT$725)</f>
        <v>0</v>
      </c>
      <c r="CT26" s="43">
        <f t="shared" si="8"/>
        <v>0</v>
      </c>
      <c r="CU26" s="34">
        <v>2</v>
      </c>
      <c r="CV26" s="30">
        <v>0</v>
      </c>
      <c r="CW26" s="30">
        <v>24</v>
      </c>
      <c r="CX26" s="35">
        <v>0</v>
      </c>
      <c r="CY26" s="36">
        <v>1</v>
      </c>
      <c r="CZ26" s="37">
        <v>0</v>
      </c>
      <c r="DA26" s="38">
        <v>0</v>
      </c>
      <c r="DB26" s="39">
        <v>0</v>
      </c>
      <c r="DC26" t="s">
        <v>202</v>
      </c>
      <c r="DD26" t="str">
        <f t="shared" ca="1" si="9"/>
        <v/>
      </c>
      <c r="DE26" t="str">
        <f t="shared" ca="1" si="10"/>
        <v>-</v>
      </c>
      <c r="DF26" t="s">
        <v>1141</v>
      </c>
      <c r="DG26" t="s">
        <v>200</v>
      </c>
      <c r="DH26" t="str">
        <f t="shared" ca="1" si="11"/>
        <v>RAISINSITEM(FRUIT, ItemRegistry.raisinsItem, 4 ,0.4f,0f,0f,0f,1f,0f,0f,0.88f),</v>
      </c>
      <c r="DI26" t="s">
        <v>2308</v>
      </c>
    </row>
    <row r="27" spans="2:113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1186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SUMIF(Ingredients!$B$3:$B$230,'PH complex foods'!F27,Ingredients!$A$3:$A$119)+SUMIF($B$3:$B$725,F27,$V$3:$V$724)</f>
        <v>1</v>
      </c>
      <c r="O27" s="11">
        <f ca="1">SUMIF(Ingredients!$B$3:$B$230,'PH complex foods'!G27,Ingredients!$A$3:$A$119)+SUMIF($B$3:$B$725,G27,$V$3:$V$724)</f>
        <v>0</v>
      </c>
      <c r="P27" s="11">
        <f ca="1">SUMIF(Ingredients!$B$3:$B$230,'PH complex foods'!H27,Ingredients!$A$3:$A$119)+SUMIF($B$3:$B$725,H27,$V$3:$V$724)</f>
        <v>0</v>
      </c>
      <c r="Q27" s="11">
        <f ca="1">SUMIF(Ingredients!$B$3:$B$230,'PH complex foods'!I27,Ingredients!$A$3:$A$119)+SUMIF($B$3:$B$725,I27,$V$3:$V$724)</f>
        <v>0</v>
      </c>
      <c r="R27" s="11">
        <f ca="1">SUMIF(Ingredients!$B$3:$B$230,'PH complex foods'!J27,Ingredients!$A$3:$A$119)+SUMIF($B$3:$B$725,J27,$V$3:$V$724)</f>
        <v>0</v>
      </c>
      <c r="S27" s="11">
        <f ca="1">SUMIF(Ingredients!$B$3:$B$230,'PH complex foods'!K27,Ingredients!$A$3:$A$119)+SUMIF($B$3:$B$725,K27,$V$3:$V$724)</f>
        <v>0</v>
      </c>
      <c r="T27" s="11">
        <f ca="1">SUMIF(Ingredients!$B$3:$B$230,'PH complex foods'!L27,Ingredients!$A$3:$A$119)+SUMIF($B$3:$B$725,L27,$V$3:$V$724)</f>
        <v>0</v>
      </c>
      <c r="U27" s="11">
        <f ca="1">SUMIF(Ingredients!$B$3:$B$230,'PH complex foods'!M27,Ingredients!$A$3:$A$119)+SUMIF($B$3:$B$725,M27,$V$3:$V$724)</f>
        <v>0</v>
      </c>
      <c r="V27" s="10">
        <f t="shared" ca="1" si="0"/>
        <v>1</v>
      </c>
      <c r="W27" s="10">
        <v>1</v>
      </c>
      <c r="X27" s="11">
        <v>1</v>
      </c>
      <c r="Y27" s="11">
        <f>COUNTIF(F27:M752,B27)</f>
        <v>0</v>
      </c>
      <c r="Z27" s="44" t="str">
        <f t="shared" ca="1" si="12"/>
        <v>Yes</v>
      </c>
      <c r="AA27" s="34">
        <f>SUMIF(Ingredients!$B$3:$B$230,F27,Ingredients!$C$3:$C$230)+SUMIF($B$3:$B$725,F27,$AI$3:$AI$725)</f>
        <v>0</v>
      </c>
      <c r="AB27" s="30">
        <f>SUMIF(Ingredients!$B$3:$B$230,G27,Ingredients!$C$3:$C$230)+SUMIF($B$3:$B$725,G27,$AI$3:$AI$725)</f>
        <v>0</v>
      </c>
      <c r="AC27" s="30">
        <f>SUMIF(Ingredients!$B$3:$B$230,H27,Ingredients!$C$3:$C$230)+SUMIF($B$3:$B$725,H27,$AI$3:$AI$725)</f>
        <v>0</v>
      </c>
      <c r="AD27" s="30">
        <f>SUMIF(Ingredients!$B$3:$B$230,I27,Ingredients!$C$3:$C$230)+SUMIF($B$3:$B$725,I27,$AI$3:$AI$725)</f>
        <v>0</v>
      </c>
      <c r="AE27" s="30">
        <f>SUMIF(Ingredients!$B$3:$B$230,J27,Ingredients!$C$3:$C$230)+SUMIF($B$3:$B$725,J27,$AI$3:$AI$725)</f>
        <v>0</v>
      </c>
      <c r="AF27" s="30">
        <f>SUMIF(Ingredients!$B$3:$B$230,K27,Ingredients!$C$3:$C$230)+SUMIF($B$3:$B$725,K27,$AI$3:$AI$725)</f>
        <v>0</v>
      </c>
      <c r="AG27" s="30">
        <f>SUMIF(Ingredients!$B$3:$B$230,L27,Ingredients!$C$3:$C$230)+SUMIF($B$3:$B$725,L27,$AI$3:$AI$725)</f>
        <v>0</v>
      </c>
      <c r="AH27" s="30">
        <f>SUMIF(Ingredients!$B$3:$B$230,M27,Ingredients!$C$3:$C$230)+SUMIF($B$3:$B$725,M27,$AI$3:$AI$725)</f>
        <v>0</v>
      </c>
      <c r="AI27" s="29">
        <f t="shared" si="1"/>
        <v>0</v>
      </c>
      <c r="AJ27" s="30">
        <f>SUMIF(Ingredients!$B$3:$B$230,F27,Ingredients!$D$3:$D$230)+SUMIF($B$3:$B$725,F27,$AR$3:$AR$725)</f>
        <v>0</v>
      </c>
      <c r="AK27" s="30">
        <f>SUMIF(Ingredients!$B$3:$B$230,G27,Ingredients!$D$3:$D$230)+SUMIF($B$3:$B$725,G27,$AR$3:$AR$725)</f>
        <v>0</v>
      </c>
      <c r="AL27" s="30">
        <f>SUMIF(Ingredients!$B$3:$B$230,H27,Ingredients!$D$3:$D$230)+SUMIF($B$3:$B$725,H27,$AR$3:$AR$725)</f>
        <v>0</v>
      </c>
      <c r="AM27" s="30">
        <f>SUMIF(Ingredients!$B$3:$B$230,I27,Ingredients!$D$3:$D$230)+SUMIF($B$3:$B$725,I27,$AR$3:$AR$725)</f>
        <v>0</v>
      </c>
      <c r="AN27" s="30">
        <f>SUMIF(Ingredients!$B$3:$B$230,J27,Ingredients!$D$3:$D$230)+SUMIF($B$3:$B$725,J27,$AR$3:$AR$725)</f>
        <v>0</v>
      </c>
      <c r="AO27" s="30">
        <f>SUMIF(Ingredients!$B$3:$B$230,K27,Ingredients!$D$3:$D$230)+SUMIF($B$3:$B$725,K27,$AR$3:$AR$725)</f>
        <v>0</v>
      </c>
      <c r="AP27" s="30">
        <f>SUMIF(Ingredients!$B$3:$B$230,L27,Ingredients!$D$3:$D$230)+SUMIF($B$3:$B$725,L27,$AR$3:$AR$725)</f>
        <v>0</v>
      </c>
      <c r="AQ27" s="30">
        <f>SUMIF(Ingredients!$B$3:$B$230,M27,Ingredients!$D$3:$D$230)+SUMIF($B$3:$B$725,M27,$AR$3:$AR$725)</f>
        <v>0</v>
      </c>
      <c r="AR27" s="29">
        <f t="shared" si="2"/>
        <v>0</v>
      </c>
      <c r="AS27" s="30">
        <f>SUMIF(Ingredients!$B$3:$B$230,F27,Ingredients!$E$3:$E$230)+SUMIF($B$3:$B$725,F27,$BA$3:$BA$730)</f>
        <v>10</v>
      </c>
      <c r="AT27" s="30">
        <f>SUMIF(Ingredients!$B$3:$B$230,G27,Ingredients!$E$3:$E$230)+SUMIF($B$3:$B$725,G27,$BA$3:$BA$730)</f>
        <v>0</v>
      </c>
      <c r="AU27" s="30">
        <f>SUMIF(Ingredients!$B$3:$B$230,H27,Ingredients!$E$3:$E$230)+SUMIF($B$3:$B$725,H27,$BA$3:$BA$730)</f>
        <v>0</v>
      </c>
      <c r="AV27" s="30">
        <f>SUMIF(Ingredients!$B$3:$B$230,I27,Ingredients!$E$3:$E$230)+SUMIF($B$3:$B$725,I27,$BA$3:$BA$730)</f>
        <v>0</v>
      </c>
      <c r="AW27" s="30">
        <f>SUMIF(Ingredients!$B$3:$B$230,J27,Ingredients!$E$3:$E$230)+SUMIF($B$3:$B$725,J27,$BA$3:$BA$730)</f>
        <v>0</v>
      </c>
      <c r="AX27" s="30">
        <f>SUMIF(Ingredients!$B$3:$B$230,K27,Ingredients!$E$3:$E$230)+SUMIF($B$3:$B$725,K27,$BA$3:$BA$730)</f>
        <v>0</v>
      </c>
      <c r="AY27" s="30">
        <f>SUMIF(Ingredients!$B$3:$B$230,L27,Ingredients!$E$3:$E$230)+SUMIF($B$3:$B$725,L27,$BA$3:$BA$730)</f>
        <v>0</v>
      </c>
      <c r="AZ27" s="30">
        <f>SUMIF(Ingredients!$B$3:$B$230,M27,Ingredients!$E$3:$E$230)+SUMIF($B$3:$B$725,M27,$BA$3:$BA$730)</f>
        <v>0</v>
      </c>
      <c r="BA27" s="29">
        <f t="shared" si="3"/>
        <v>10</v>
      </c>
      <c r="BB27" s="30">
        <f>SUMIF(Ingredients!$B$3:$B$230,F27,Ingredients!$F$3:$F$230)+SUMIF($B$3:$B$725,F27,$BJ$3:$BJ$725)</f>
        <v>0</v>
      </c>
      <c r="BC27" s="30">
        <f>SUMIF(Ingredients!$B$3:$B$230,G27,Ingredients!$F$3:$F$230)+SUMIF($B$3:$B$725,G27,$BJ$3:$BJ$725)</f>
        <v>0</v>
      </c>
      <c r="BD27" s="30">
        <f>SUMIF(Ingredients!$B$3:$B$230,H27,Ingredients!$F$3:$F$230)+SUMIF($B$3:$B$725,H27,$BJ$3:$BJ$725)</f>
        <v>0</v>
      </c>
      <c r="BE27" s="30">
        <f>SUMIF(Ingredients!$B$3:$B$230,I27,Ingredients!$F$3:$F$230)+SUMIF($B$3:$B$725,I27,$BJ$3:$BJ$725)</f>
        <v>0</v>
      </c>
      <c r="BF27" s="30">
        <f>SUMIF(Ingredients!$B$3:$B$230,J27,Ingredients!$F$3:$F$230)+SUMIF($B$3:$B$725,J27,$BJ$3:$BJ$725)</f>
        <v>0</v>
      </c>
      <c r="BG27" s="30">
        <f>SUMIF(Ingredients!$B$3:$B$230,K27,Ingredients!$F$3:$F$230)+SUMIF($B$3:$B$725,K27,$BJ$3:$BJ$725)</f>
        <v>0</v>
      </c>
      <c r="BH27" s="30">
        <f>SUMIF(Ingredients!$B$3:$B$230,L27,Ingredients!$F$3:$F$230)+SUMIF($B$3:$B$725,L27,$BJ$3:$BJ$725)</f>
        <v>0</v>
      </c>
      <c r="BI27" s="30">
        <f>SUMIF(Ingredients!$B$3:$B$230,M27,Ingredients!$F$3:$F$230)+SUMIF($B$3:$B$725,M27,$BJ$3:$BJ$725)</f>
        <v>0</v>
      </c>
      <c r="BJ27" s="35">
        <f t="shared" si="4"/>
        <v>0</v>
      </c>
      <c r="BK27" s="30">
        <f>SUMIF(Ingredients!$B$3:$B$230,F27,Ingredients!$G$3:$G$230)+SUMIF($B$3:$B$725,F27,$BS$3:$BS$725)</f>
        <v>0</v>
      </c>
      <c r="BL27" s="30">
        <f>SUMIF(Ingredients!$B$3:$B$230,G27,Ingredients!$G$3:$G$230)+SUMIF($B$3:$B$725,G27,$BS$3:$BS$725)</f>
        <v>0</v>
      </c>
      <c r="BM27" s="30">
        <f>SUMIF(Ingredients!$B$3:$B$230,H27,Ingredients!$G$3:$G$230)+SUMIF($B$3:$B$725,H27,$BS$3:$BS$725)</f>
        <v>0</v>
      </c>
      <c r="BN27" s="30">
        <f>SUMIF(Ingredients!$B$3:$B$230,I27,Ingredients!$G$3:$G$230)+SUMIF($B$3:$B$725,I27,$BS$3:$BS$725)</f>
        <v>0</v>
      </c>
      <c r="BO27" s="30">
        <f>SUMIF(Ingredients!$B$3:$B$230,J27,Ingredients!$G$3:$G$230)+SUMIF($B$3:$B$725,J27,$BS$3:$BS$725)</f>
        <v>0</v>
      </c>
      <c r="BP27" s="30">
        <f>SUMIF(Ingredients!$B$3:$B$230,K27,Ingredients!$G$3:$G$230)+SUMIF($B$3:$B$725,K27,$BS$3:$BS$725)</f>
        <v>0</v>
      </c>
      <c r="BQ27" s="30">
        <f>SUMIF(Ingredients!$B$3:$B$230,L27,Ingredients!$G$3:$G$230)+SUMIF($B$3:$B$725,L27,$BS$3:$BS$725)</f>
        <v>0</v>
      </c>
      <c r="BR27" s="30">
        <f>SUMIF(Ingredients!$B$3:$B$230,M27,Ingredients!$G$3:$G$230)+SUMIF($B$3:$B$725,M27,$BS$3:$BS$725)</f>
        <v>0</v>
      </c>
      <c r="BS27" s="36">
        <f t="shared" si="5"/>
        <v>0</v>
      </c>
      <c r="BT27" s="30">
        <f>SUMIF(Ingredients!$B$3:$B$230,F27,Ingredients!$H$3:$H$230)+SUMIF($B$3:$B$725,F27,$CB$3:$CB$725)</f>
        <v>0</v>
      </c>
      <c r="BU27" s="30">
        <f>SUMIF(Ingredients!$B$3:$B$230,G27,Ingredients!$H$3:$H$230)+SUMIF($B$3:$B$725,G27,$CB$3:$CB$725)</f>
        <v>0</v>
      </c>
      <c r="BV27" s="30">
        <f>SUMIF(Ingredients!$B$3:$B$230,H27,Ingredients!$H$3:$H$230)+SUMIF($B$3:$B$725,H27,$CB$3:$CB$725)</f>
        <v>0</v>
      </c>
      <c r="BW27" s="30">
        <f>SUMIF(Ingredients!$B$3:$B$230,I27,Ingredients!$H$3:$H$230)+SUMIF($B$3:$B$725,I27,$CB$3:$CB$725)</f>
        <v>0</v>
      </c>
      <c r="BX27" s="30">
        <f>SUMIF(Ingredients!$B$3:$B$230,J27,Ingredients!$H$3:$H$230)+SUMIF($B$3:$B$725,J27,$CB$3:$CB$725)</f>
        <v>0</v>
      </c>
      <c r="BY27" s="30">
        <f>SUMIF(Ingredients!$B$3:$B$230,K27,Ingredients!$H$3:$H$230)+SUMIF($B$3:$B$725,K27,$CB$3:$CB$725)</f>
        <v>0</v>
      </c>
      <c r="BZ27" s="30">
        <f>SUMIF(Ingredients!$B$3:$B$230,L27,Ingredients!$H$3:$H$230)+SUMIF($B$3:$B$725,L27,$CB$3:$CB$725)</f>
        <v>0</v>
      </c>
      <c r="CA27" s="30">
        <f>SUMIF(Ingredients!$B$3:$B$230,M27,Ingredients!$H$3:$H$230)+SUMIF($B$3:$B$725,M27,$CB$3:$CB$725)</f>
        <v>0</v>
      </c>
      <c r="CB27" s="42">
        <f t="shared" si="6"/>
        <v>0</v>
      </c>
      <c r="CC27" s="30">
        <f>SUMIF(Ingredients!$B$3:$B$230,F27,Ingredients!$I$3:$I$230)+SUMIF($B$3:$B$725,F27,$CK$3:$CK$725)</f>
        <v>0</v>
      </c>
      <c r="CD27" s="30">
        <f>SUMIF(Ingredients!$B$3:$B$230,G27,Ingredients!$I$3:$I$230)+SUMIF($B$3:$B$725,G27,$CK$3:$CK$725)</f>
        <v>0</v>
      </c>
      <c r="CE27" s="30">
        <f>SUMIF(Ingredients!$B$3:$B$230,H27,Ingredients!$I$3:$I$230)+SUMIF($B$3:$B$725,H27,$CK$3:$CK$725)</f>
        <v>0</v>
      </c>
      <c r="CF27" s="30">
        <f>SUMIF(Ingredients!$B$3:$B$230,I27,Ingredients!$I$3:$I$230)+SUMIF($B$3:$B$725,I27,$CK$3:$CK$725)</f>
        <v>0</v>
      </c>
      <c r="CG27" s="30">
        <f>SUMIF(Ingredients!$B$3:$B$230,J27,Ingredients!$I$3:$I$230)+SUMIF($B$3:$B$725,J27,$CK$3:$CK$725)</f>
        <v>0</v>
      </c>
      <c r="CH27" s="30">
        <f>SUMIF(Ingredients!$B$3:$B$230,K27,Ingredients!$I$3:$I$230)+SUMIF($B$3:$B$725,K27,$CK$3:$CK$725)</f>
        <v>0</v>
      </c>
      <c r="CI27" s="30">
        <f>SUMIF(Ingredients!$B$3:$B$230,L27,Ingredients!$I$3:$I$230)+SUMIF($B$3:$B$725,L27,$CK$3:$CK$725)</f>
        <v>0</v>
      </c>
      <c r="CJ27" s="30">
        <f>SUMIF(Ingredients!$B$3:$B$230,M27,Ingredients!$I$3:$I$230)+SUMIF($B$3:$B$725,M27,$CK$3:$CK$725)</f>
        <v>0</v>
      </c>
      <c r="CK27" s="38">
        <f t="shared" si="7"/>
        <v>0</v>
      </c>
      <c r="CL27" s="30">
        <f>SUMIF(Ingredients!$B$3:$B$230,F27,Ingredients!$J$3:$J$230)+SUMIF($B$3:$B$725,F27,$CT$3:$CT$725)</f>
        <v>0</v>
      </c>
      <c r="CM27" s="30">
        <f>SUMIF(Ingredients!$B$3:$B$230,G27,Ingredients!$J$3:$J$230)+SUMIF($B$3:$B$725,G27,$CT$3:$CT$725)</f>
        <v>0</v>
      </c>
      <c r="CN27" s="30">
        <f>SUMIF(Ingredients!$B$3:$B$230,H27,Ingredients!$J$3:$J$230)+SUMIF($B$3:$B$725,H27,$CT$3:$CT$725)</f>
        <v>0</v>
      </c>
      <c r="CO27" s="30">
        <f>SUMIF(Ingredients!$B$3:$B$230,I27,Ingredients!$J$3:$J$230)+SUMIF($B$3:$B$725,I27,$CT$3:$CT$725)</f>
        <v>0</v>
      </c>
      <c r="CP27" s="30">
        <f>SUMIF(Ingredients!$B$3:$B$230,J27,Ingredients!$J$3:$J$230)+SUMIF($B$3:$B$725,J27,$CT$3:$CT$725)</f>
        <v>0</v>
      </c>
      <c r="CQ27" s="30">
        <f>SUMIF(Ingredients!$B$3:$B$230,K27,Ingredients!$J$3:$J$230)+SUMIF($B$3:$B$725,K27,$CT$3:$CT$725)</f>
        <v>0</v>
      </c>
      <c r="CR27" s="30">
        <f>SUMIF(Ingredients!$B$3:$B$230,L27,Ingredients!$J$3:$J$230)+SUMIF($B$3:$B$725,L27,$CT$3:$CT$725)</f>
        <v>0</v>
      </c>
      <c r="CS27" s="30">
        <f>SUMIF(Ingredients!$B$3:$B$230,M27,Ingredients!$J$3:$J$230)+SUMIF($B$3:$B$725,M27,$CT$3:$CT$725)</f>
        <v>0</v>
      </c>
      <c r="CT27" s="43">
        <f t="shared" si="8"/>
        <v>0</v>
      </c>
      <c r="CU27" s="34">
        <v>5</v>
      </c>
      <c r="CV27" s="30">
        <v>0</v>
      </c>
      <c r="CW27" s="30">
        <v>12</v>
      </c>
      <c r="CX27" s="35">
        <v>1</v>
      </c>
      <c r="CY27" s="36">
        <v>0</v>
      </c>
      <c r="CZ27" s="37">
        <v>0</v>
      </c>
      <c r="DA27" s="38">
        <v>0</v>
      </c>
      <c r="DB27" s="39">
        <v>0</v>
      </c>
      <c r="DC27" t="s">
        <v>202</v>
      </c>
      <c r="DD27" t="str">
        <f t="shared" ca="1" si="9"/>
        <v/>
      </c>
      <c r="DE27" t="str">
        <f t="shared" ca="1" si="10"/>
        <v>-</v>
      </c>
      <c r="DG27" t="s">
        <v>200</v>
      </c>
      <c r="DH27" t="str">
        <f t="shared" ca="1" si="11"/>
        <v>RICECAKEITEM(BREAD, ItemRegistry.ricecakeItem, 4 ,1f,0f,1f,0f,0f,0f,0f,1.75f),</v>
      </c>
      <c r="DI27" t="s">
        <v>2309</v>
      </c>
    </row>
    <row r="28" spans="2:113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1183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SUMIF(Ingredients!$B$3:$B$230,'PH complex foods'!F28,Ingredients!$A$3:$A$119)+SUMIF($B$3:$B$725,F28,$V$3:$V$724)</f>
        <v>1</v>
      </c>
      <c r="O28" s="11">
        <f ca="1">SUMIF(Ingredients!$B$3:$B$230,'PH complex foods'!G28,Ingredients!$A$3:$A$119)+SUMIF($B$3:$B$725,G28,$V$3:$V$724)</f>
        <v>0</v>
      </c>
      <c r="P28" s="11">
        <f ca="1">SUMIF(Ingredients!$B$3:$B$230,'PH complex foods'!H28,Ingredients!$A$3:$A$119)+SUMIF($B$3:$B$725,H28,$V$3:$V$724)</f>
        <v>0</v>
      </c>
      <c r="Q28" s="11">
        <f ca="1">SUMIF(Ingredients!$B$3:$B$230,'PH complex foods'!I28,Ingredients!$A$3:$A$119)+SUMIF($B$3:$B$725,I28,$V$3:$V$724)</f>
        <v>0</v>
      </c>
      <c r="R28" s="11">
        <f ca="1">SUMIF(Ingredients!$B$3:$B$230,'PH complex foods'!J28,Ingredients!$A$3:$A$119)+SUMIF($B$3:$B$725,J28,$V$3:$V$724)</f>
        <v>0</v>
      </c>
      <c r="S28" s="11">
        <f ca="1">SUMIF(Ingredients!$B$3:$B$230,'PH complex foods'!K28,Ingredients!$A$3:$A$119)+SUMIF($B$3:$B$725,K28,$V$3:$V$724)</f>
        <v>0</v>
      </c>
      <c r="T28" s="11">
        <f ca="1">SUMIF(Ingredients!$B$3:$B$230,'PH complex foods'!L28,Ingredients!$A$3:$A$119)+SUMIF($B$3:$B$725,L28,$V$3:$V$724)</f>
        <v>0</v>
      </c>
      <c r="U28" s="11">
        <f ca="1">SUMIF(Ingredients!$B$3:$B$230,'PH complex foods'!M28,Ingredients!$A$3:$A$119)+SUMIF($B$3:$B$725,M28,$V$3:$V$724)</f>
        <v>0</v>
      </c>
      <c r="V28" s="10">
        <f t="shared" ca="1" si="0"/>
        <v>1</v>
      </c>
      <c r="W28" s="10">
        <v>1</v>
      </c>
      <c r="X28" s="11">
        <v>0</v>
      </c>
      <c r="Y28" s="11">
        <f>COUNTIF(F28:M753,B28)</f>
        <v>0</v>
      </c>
      <c r="Z28" s="44" t="str">
        <f t="shared" ca="1" si="12"/>
        <v>Yes</v>
      </c>
      <c r="AA28" s="34">
        <f>SUMIF(Ingredients!$B$3:$B$230,F28,Ingredients!$C$3:$C$230)+SUMIF($B$3:$B$725,F28,$AI$3:$AI$725)</f>
        <v>1</v>
      </c>
      <c r="AB28" s="30">
        <f>SUMIF(Ingredients!$B$3:$B$230,G28,Ingredients!$C$3:$C$230)+SUMIF($B$3:$B$725,G28,$AI$3:$AI$725)</f>
        <v>0</v>
      </c>
      <c r="AC28" s="30">
        <f>SUMIF(Ingredients!$B$3:$B$230,H28,Ingredients!$C$3:$C$230)+SUMIF($B$3:$B$725,H28,$AI$3:$AI$725)</f>
        <v>0</v>
      </c>
      <c r="AD28" s="30">
        <f>SUMIF(Ingredients!$B$3:$B$230,I28,Ingredients!$C$3:$C$230)+SUMIF($B$3:$B$725,I28,$AI$3:$AI$725)</f>
        <v>0</v>
      </c>
      <c r="AE28" s="30">
        <f>SUMIF(Ingredients!$B$3:$B$230,J28,Ingredients!$C$3:$C$230)+SUMIF($B$3:$B$725,J28,$AI$3:$AI$725)</f>
        <v>0</v>
      </c>
      <c r="AF28" s="30">
        <f>SUMIF(Ingredients!$B$3:$B$230,K28,Ingredients!$C$3:$C$230)+SUMIF($B$3:$B$725,K28,$AI$3:$AI$725)</f>
        <v>0</v>
      </c>
      <c r="AG28" s="30">
        <f>SUMIF(Ingredients!$B$3:$B$230,L28,Ingredients!$C$3:$C$230)+SUMIF($B$3:$B$725,L28,$AI$3:$AI$725)</f>
        <v>0</v>
      </c>
      <c r="AH28" s="30">
        <f>SUMIF(Ingredients!$B$3:$B$230,M28,Ingredients!$C$3:$C$230)+SUMIF($B$3:$B$725,M28,$AI$3:$AI$725)</f>
        <v>0</v>
      </c>
      <c r="AI28" s="29">
        <f t="shared" si="1"/>
        <v>1</v>
      </c>
      <c r="AJ28" s="30">
        <f>SUMIF(Ingredients!$B$3:$B$230,F28,Ingredients!$D$3:$D$230)+SUMIF($B$3:$B$725,F28,$AR$3:$AR$725)</f>
        <v>0</v>
      </c>
      <c r="AK28" s="30">
        <f>SUMIF(Ingredients!$B$3:$B$230,G28,Ingredients!$D$3:$D$230)+SUMIF($B$3:$B$725,G28,$AR$3:$AR$725)</f>
        <v>0</v>
      </c>
      <c r="AL28" s="30">
        <f>SUMIF(Ingredients!$B$3:$B$230,H28,Ingredients!$D$3:$D$230)+SUMIF($B$3:$B$725,H28,$AR$3:$AR$725)</f>
        <v>0</v>
      </c>
      <c r="AM28" s="30">
        <f>SUMIF(Ingredients!$B$3:$B$230,I28,Ingredients!$D$3:$D$230)+SUMIF($B$3:$B$725,I28,$AR$3:$AR$725)</f>
        <v>0</v>
      </c>
      <c r="AN28" s="30">
        <f>SUMIF(Ingredients!$B$3:$B$230,J28,Ingredients!$D$3:$D$230)+SUMIF($B$3:$B$725,J28,$AR$3:$AR$725)</f>
        <v>0</v>
      </c>
      <c r="AO28" s="30">
        <f>SUMIF(Ingredients!$B$3:$B$230,K28,Ingredients!$D$3:$D$230)+SUMIF($B$3:$B$725,K28,$AR$3:$AR$725)</f>
        <v>0</v>
      </c>
      <c r="AP28" s="30">
        <f>SUMIF(Ingredients!$B$3:$B$230,L28,Ingredients!$D$3:$D$230)+SUMIF($B$3:$B$725,L28,$AR$3:$AR$725)</f>
        <v>0</v>
      </c>
      <c r="AQ28" s="30">
        <f>SUMIF(Ingredients!$B$3:$B$230,M28,Ingredients!$D$3:$D$230)+SUMIF($B$3:$B$725,M28,$AR$3:$AR$725)</f>
        <v>0</v>
      </c>
      <c r="AR28" s="29">
        <f t="shared" si="2"/>
        <v>0</v>
      </c>
      <c r="AS28" s="30">
        <f>SUMIF(Ingredients!$B$3:$B$230,F28,Ingredients!$E$3:$E$230)+SUMIF($B$3:$B$725,F28,$BA$3:$BA$730)</f>
        <v>21</v>
      </c>
      <c r="AT28" s="30">
        <f>SUMIF(Ingredients!$B$3:$B$230,G28,Ingredients!$E$3:$E$230)+SUMIF($B$3:$B$725,G28,$BA$3:$BA$730)</f>
        <v>0</v>
      </c>
      <c r="AU28" s="30">
        <f>SUMIF(Ingredients!$B$3:$B$230,H28,Ingredients!$E$3:$E$230)+SUMIF($B$3:$B$725,H28,$BA$3:$BA$730)</f>
        <v>0</v>
      </c>
      <c r="AV28" s="30">
        <f>SUMIF(Ingredients!$B$3:$B$230,I28,Ingredients!$E$3:$E$230)+SUMIF($B$3:$B$725,I28,$BA$3:$BA$730)</f>
        <v>0</v>
      </c>
      <c r="AW28" s="30">
        <f>SUMIF(Ingredients!$B$3:$B$230,J28,Ingredients!$E$3:$E$230)+SUMIF($B$3:$B$725,J28,$BA$3:$BA$730)</f>
        <v>0</v>
      </c>
      <c r="AX28" s="30">
        <f>SUMIF(Ingredients!$B$3:$B$230,K28,Ingredients!$E$3:$E$230)+SUMIF($B$3:$B$725,K28,$BA$3:$BA$730)</f>
        <v>0</v>
      </c>
      <c r="AY28" s="30">
        <f>SUMIF(Ingredients!$B$3:$B$230,L28,Ingredients!$E$3:$E$230)+SUMIF($B$3:$B$725,L28,$BA$3:$BA$730)</f>
        <v>0</v>
      </c>
      <c r="AZ28" s="30">
        <f>SUMIF(Ingredients!$B$3:$B$230,M28,Ingredients!$E$3:$E$230)+SUMIF($B$3:$B$725,M28,$BA$3:$BA$730)</f>
        <v>0</v>
      </c>
      <c r="BA28" s="29">
        <f t="shared" si="3"/>
        <v>21</v>
      </c>
      <c r="BB28" s="30">
        <f>SUMIF(Ingredients!$B$3:$B$230,F28,Ingredients!$F$3:$F$230)+SUMIF($B$3:$B$725,F28,$BJ$3:$BJ$725)</f>
        <v>0.3</v>
      </c>
      <c r="BC28" s="30">
        <f>SUMIF(Ingredients!$B$3:$B$230,G28,Ingredients!$F$3:$F$230)+SUMIF($B$3:$B$725,G28,$BJ$3:$BJ$725)</f>
        <v>0</v>
      </c>
      <c r="BD28" s="30">
        <f>SUMIF(Ingredients!$B$3:$B$230,H28,Ingredients!$F$3:$F$230)+SUMIF($B$3:$B$725,H28,$BJ$3:$BJ$725)</f>
        <v>0</v>
      </c>
      <c r="BE28" s="30">
        <f>SUMIF(Ingredients!$B$3:$B$230,I28,Ingredients!$F$3:$F$230)+SUMIF($B$3:$B$725,I28,$BJ$3:$BJ$725)</f>
        <v>0</v>
      </c>
      <c r="BF28" s="30">
        <f>SUMIF(Ingredients!$B$3:$B$230,J28,Ingredients!$F$3:$F$230)+SUMIF($B$3:$B$725,J28,$BJ$3:$BJ$725)</f>
        <v>0</v>
      </c>
      <c r="BG28" s="30">
        <f>SUMIF(Ingredients!$B$3:$B$230,K28,Ingredients!$F$3:$F$230)+SUMIF($B$3:$B$725,K28,$BJ$3:$BJ$725)</f>
        <v>0</v>
      </c>
      <c r="BH28" s="30">
        <f>SUMIF(Ingredients!$B$3:$B$230,L28,Ingredients!$F$3:$F$230)+SUMIF($B$3:$B$725,L28,$BJ$3:$BJ$725)</f>
        <v>0</v>
      </c>
      <c r="BI28" s="30">
        <f>SUMIF(Ingredients!$B$3:$B$230,M28,Ingredients!$F$3:$F$230)+SUMIF($B$3:$B$725,M28,$BJ$3:$BJ$725)</f>
        <v>0</v>
      </c>
      <c r="BJ28" s="35">
        <f t="shared" si="4"/>
        <v>0.3</v>
      </c>
      <c r="BK28" s="30">
        <f>SUMIF(Ingredients!$B$3:$B$230,F28,Ingredients!$G$3:$G$230)+SUMIF($B$3:$B$725,F28,$BS$3:$BS$725)</f>
        <v>0</v>
      </c>
      <c r="BL28" s="30">
        <f>SUMIF(Ingredients!$B$3:$B$230,G28,Ingredients!$G$3:$G$230)+SUMIF($B$3:$B$725,G28,$BS$3:$BS$725)</f>
        <v>0</v>
      </c>
      <c r="BM28" s="30">
        <f>SUMIF(Ingredients!$B$3:$B$230,H28,Ingredients!$G$3:$G$230)+SUMIF($B$3:$B$725,H28,$BS$3:$BS$725)</f>
        <v>0</v>
      </c>
      <c r="BN28" s="30">
        <f>SUMIF(Ingredients!$B$3:$B$230,I28,Ingredients!$G$3:$G$230)+SUMIF($B$3:$B$725,I28,$BS$3:$BS$725)</f>
        <v>0</v>
      </c>
      <c r="BO28" s="30">
        <f>SUMIF(Ingredients!$B$3:$B$230,J28,Ingredients!$G$3:$G$230)+SUMIF($B$3:$B$725,J28,$BS$3:$BS$725)</f>
        <v>0</v>
      </c>
      <c r="BP28" s="30">
        <f>SUMIF(Ingredients!$B$3:$B$230,K28,Ingredients!$G$3:$G$230)+SUMIF($B$3:$B$725,K28,$BS$3:$BS$725)</f>
        <v>0</v>
      </c>
      <c r="BQ28" s="30">
        <f>SUMIF(Ingredients!$B$3:$B$230,L28,Ingredients!$G$3:$G$230)+SUMIF($B$3:$B$725,L28,$BS$3:$BS$725)</f>
        <v>0</v>
      </c>
      <c r="BR28" s="30">
        <f>SUMIF(Ingredients!$B$3:$B$230,M28,Ingredients!$G$3:$G$230)+SUMIF($B$3:$B$725,M28,$BS$3:$BS$725)</f>
        <v>0</v>
      </c>
      <c r="BS28" s="36">
        <f t="shared" si="5"/>
        <v>0</v>
      </c>
      <c r="BT28" s="30">
        <f>SUMIF(Ingredients!$B$3:$B$230,F28,Ingredients!$H$3:$H$230)+SUMIF($B$3:$B$725,F28,$CB$3:$CB$725)</f>
        <v>0</v>
      </c>
      <c r="BU28" s="30">
        <f>SUMIF(Ingredients!$B$3:$B$230,G28,Ingredients!$H$3:$H$230)+SUMIF($B$3:$B$725,G28,$CB$3:$CB$725)</f>
        <v>0</v>
      </c>
      <c r="BV28" s="30">
        <f>SUMIF(Ingredients!$B$3:$B$230,H28,Ingredients!$H$3:$H$230)+SUMIF($B$3:$B$725,H28,$CB$3:$CB$725)</f>
        <v>0</v>
      </c>
      <c r="BW28" s="30">
        <f>SUMIF(Ingredients!$B$3:$B$230,I28,Ingredients!$H$3:$H$230)+SUMIF($B$3:$B$725,I28,$CB$3:$CB$725)</f>
        <v>0</v>
      </c>
      <c r="BX28" s="30">
        <f>SUMIF(Ingredients!$B$3:$B$230,J28,Ingredients!$H$3:$H$230)+SUMIF($B$3:$B$725,J28,$CB$3:$CB$725)</f>
        <v>0</v>
      </c>
      <c r="BY28" s="30">
        <f>SUMIF(Ingredients!$B$3:$B$230,K28,Ingredients!$H$3:$H$230)+SUMIF($B$3:$B$725,K28,$CB$3:$CB$725)</f>
        <v>0</v>
      </c>
      <c r="BZ28" s="30">
        <f>SUMIF(Ingredients!$B$3:$B$230,L28,Ingredients!$H$3:$H$230)+SUMIF($B$3:$B$725,L28,$CB$3:$CB$725)</f>
        <v>0</v>
      </c>
      <c r="CA28" s="30">
        <f>SUMIF(Ingredients!$B$3:$B$230,M28,Ingredients!$H$3:$H$230)+SUMIF($B$3:$B$725,M28,$CB$3:$CB$725)</f>
        <v>0</v>
      </c>
      <c r="CB28" s="42">
        <f t="shared" si="6"/>
        <v>0</v>
      </c>
      <c r="CC28" s="30">
        <f>SUMIF(Ingredients!$B$3:$B$230,F28,Ingredients!$I$3:$I$230)+SUMIF($B$3:$B$725,F28,$CK$3:$CK$725)</f>
        <v>0.1</v>
      </c>
      <c r="CD28" s="30">
        <f>SUMIF(Ingredients!$B$3:$B$230,G28,Ingredients!$I$3:$I$230)+SUMIF($B$3:$B$725,G28,$CK$3:$CK$725)</f>
        <v>0</v>
      </c>
      <c r="CE28" s="30">
        <f>SUMIF(Ingredients!$B$3:$B$230,H28,Ingredients!$I$3:$I$230)+SUMIF($B$3:$B$725,H28,$CK$3:$CK$725)</f>
        <v>0</v>
      </c>
      <c r="CF28" s="30">
        <f>SUMIF(Ingredients!$B$3:$B$230,I28,Ingredients!$I$3:$I$230)+SUMIF($B$3:$B$725,I28,$CK$3:$CK$725)</f>
        <v>0</v>
      </c>
      <c r="CG28" s="30">
        <f>SUMIF(Ingredients!$B$3:$B$230,J28,Ingredients!$I$3:$I$230)+SUMIF($B$3:$B$725,J28,$CK$3:$CK$725)</f>
        <v>0</v>
      </c>
      <c r="CH28" s="30">
        <f>SUMIF(Ingredients!$B$3:$B$230,K28,Ingredients!$I$3:$I$230)+SUMIF($B$3:$B$725,K28,$CK$3:$CK$725)</f>
        <v>0</v>
      </c>
      <c r="CI28" s="30">
        <f>SUMIF(Ingredients!$B$3:$B$230,L28,Ingredients!$I$3:$I$230)+SUMIF($B$3:$B$725,L28,$CK$3:$CK$725)</f>
        <v>0</v>
      </c>
      <c r="CJ28" s="30">
        <f>SUMIF(Ingredients!$B$3:$B$230,M28,Ingredients!$I$3:$I$230)+SUMIF($B$3:$B$725,M28,$CK$3:$CK$725)</f>
        <v>0</v>
      </c>
      <c r="CK28" s="38">
        <f t="shared" si="7"/>
        <v>0.1</v>
      </c>
      <c r="CL28" s="30">
        <f>SUMIF(Ingredients!$B$3:$B$230,F28,Ingredients!$J$3:$J$230)+SUMIF($B$3:$B$725,F28,$CT$3:$CT$725)</f>
        <v>0</v>
      </c>
      <c r="CM28" s="30">
        <f>SUMIF(Ingredients!$B$3:$B$230,G28,Ingredients!$J$3:$J$230)+SUMIF($B$3:$B$725,G28,$CT$3:$CT$725)</f>
        <v>0</v>
      </c>
      <c r="CN28" s="30">
        <f>SUMIF(Ingredients!$B$3:$B$230,H28,Ingredients!$J$3:$J$230)+SUMIF($B$3:$B$725,H28,$CT$3:$CT$725)</f>
        <v>0</v>
      </c>
      <c r="CO28" s="30">
        <f>SUMIF(Ingredients!$B$3:$B$230,I28,Ingredients!$J$3:$J$230)+SUMIF($B$3:$B$725,I28,$CT$3:$CT$725)</f>
        <v>0</v>
      </c>
      <c r="CP28" s="30">
        <f>SUMIF(Ingredients!$B$3:$B$230,J28,Ingredients!$J$3:$J$230)+SUMIF($B$3:$B$725,J28,$CT$3:$CT$725)</f>
        <v>0</v>
      </c>
      <c r="CQ28" s="30">
        <f>SUMIF(Ingredients!$B$3:$B$230,K28,Ingredients!$J$3:$J$230)+SUMIF($B$3:$B$725,K28,$CT$3:$CT$725)</f>
        <v>0</v>
      </c>
      <c r="CR28" s="30">
        <f>SUMIF(Ingredients!$B$3:$B$230,L28,Ingredients!$J$3:$J$230)+SUMIF($B$3:$B$725,L28,$CT$3:$CT$725)</f>
        <v>0</v>
      </c>
      <c r="CS28" s="30">
        <f>SUMIF(Ingredients!$B$3:$B$230,M28,Ingredients!$J$3:$J$230)+SUMIF($B$3:$B$725,M28,$CT$3:$CT$725)</f>
        <v>0</v>
      </c>
      <c r="CT28" s="43">
        <f t="shared" si="8"/>
        <v>0</v>
      </c>
      <c r="CU28" s="34">
        <v>1</v>
      </c>
      <c r="CV28" s="30">
        <v>0</v>
      </c>
      <c r="CW28" s="30">
        <v>28</v>
      </c>
      <c r="CX28" s="35">
        <v>0.3</v>
      </c>
      <c r="CY28" s="36">
        <v>0</v>
      </c>
      <c r="CZ28" s="37">
        <v>0</v>
      </c>
      <c r="DA28" s="38">
        <v>0.1</v>
      </c>
      <c r="DB28" s="39">
        <v>0</v>
      </c>
      <c r="DC28" t="s">
        <v>202</v>
      </c>
      <c r="DD28" t="str">
        <f t="shared" ca="1" si="9"/>
        <v/>
      </c>
      <c r="DE28" t="str">
        <f t="shared" ca="1" si="10"/>
        <v>-</v>
      </c>
      <c r="DG28" t="s">
        <v>200</v>
      </c>
      <c r="DH28" t="str">
        <f t="shared" ca="1" si="11"/>
        <v>TOASTEDCOCONUTITEM(OTHER, ItemRegistry.toastedcoconutItem, 4 ,0.2f,0f,0.3f,0f,0f,0.1f,0f,0.75f),</v>
      </c>
      <c r="DI28" t="s">
        <v>2271</v>
      </c>
    </row>
    <row r="29" spans="2:113" x14ac:dyDescent="0.3">
      <c r="B29" t="s">
        <v>3454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SUMIF(Ingredients!$B$3:$B$230,'PH complex foods'!F29,Ingredients!$A$3:$A$119)+SUMIF($B$3:$B$725,F29,$V$3:$V$724)</f>
        <v>1</v>
      </c>
      <c r="O29" s="11">
        <f ca="1">SUMIF(Ingredients!$B$3:$B$230,'PH complex foods'!G29,Ingredients!$A$3:$A$119)+SUMIF($B$3:$B$725,G29,$V$3:$V$724)</f>
        <v>0</v>
      </c>
      <c r="P29" s="11">
        <f ca="1">SUMIF(Ingredients!$B$3:$B$230,'PH complex foods'!H29,Ingredients!$A$3:$A$119)+SUMIF($B$3:$B$725,H29,$V$3:$V$724)</f>
        <v>0</v>
      </c>
      <c r="Q29" s="11">
        <f ca="1">SUMIF(Ingredients!$B$3:$B$230,'PH complex foods'!I29,Ingredients!$A$3:$A$119)+SUMIF($B$3:$B$725,I29,$V$3:$V$724)</f>
        <v>0</v>
      </c>
      <c r="R29" s="11">
        <f ca="1">SUMIF(Ingredients!$B$3:$B$230,'PH complex foods'!J29,Ingredients!$A$3:$A$119)+SUMIF($B$3:$B$725,J29,$V$3:$V$724)</f>
        <v>0</v>
      </c>
      <c r="S29" s="11">
        <f ca="1">SUMIF(Ingredients!$B$3:$B$230,'PH complex foods'!K29,Ingredients!$A$3:$A$119)+SUMIF($B$3:$B$725,K29,$V$3:$V$724)</f>
        <v>0</v>
      </c>
      <c r="T29" s="11">
        <f ca="1">SUMIF(Ingredients!$B$3:$B$230,'PH complex foods'!L29,Ingredients!$A$3:$A$119)+SUMIF($B$3:$B$725,L29,$V$3:$V$724)</f>
        <v>0</v>
      </c>
      <c r="U29" s="11">
        <f ca="1">SUMIF(Ingredients!$B$3:$B$230,'PH complex foods'!M29,Ingredients!$A$3:$A$119)+SUMIF($B$3:$B$725,M29,$V$3:$V$724)</f>
        <v>0</v>
      </c>
      <c r="V29" s="11">
        <f t="shared" ca="1" si="0"/>
        <v>1</v>
      </c>
      <c r="W29" s="11">
        <v>1</v>
      </c>
      <c r="X29" s="11">
        <v>0</v>
      </c>
      <c r="Y29" s="11">
        <f>COUNTIF(F29:M754,B29)</f>
        <v>0</v>
      </c>
      <c r="Z29" s="44" t="str">
        <f t="shared" ca="1" si="12"/>
        <v>Yes</v>
      </c>
      <c r="AA29" s="34">
        <f>SUMIF(Ingredients!$B$3:$B$230,F29,Ingredients!$C$3:$C$230)+SUMIF($B$3:$B$725,F29,$AI$3:$AI$725)</f>
        <v>5</v>
      </c>
      <c r="AB29" s="30">
        <f>SUMIF(Ingredients!$B$3:$B$230,G29,Ingredients!$C$3:$C$230)+SUMIF($B$3:$B$725,G29,$AI$3:$AI$725)</f>
        <v>0</v>
      </c>
      <c r="AC29" s="30">
        <f>SUMIF(Ingredients!$B$3:$B$230,H29,Ingredients!$C$3:$C$230)+SUMIF($B$3:$B$725,H29,$AI$3:$AI$725)</f>
        <v>0</v>
      </c>
      <c r="AD29" s="30">
        <f>SUMIF(Ingredients!$B$3:$B$230,I29,Ingredients!$C$3:$C$230)+SUMIF($B$3:$B$725,I29,$AI$3:$AI$725)</f>
        <v>0</v>
      </c>
      <c r="AE29" s="30">
        <f>SUMIF(Ingredients!$B$3:$B$230,J29,Ingredients!$C$3:$C$230)+SUMIF($B$3:$B$725,J29,$AI$3:$AI$725)</f>
        <v>0</v>
      </c>
      <c r="AF29" s="30">
        <f>SUMIF(Ingredients!$B$3:$B$230,K29,Ingredients!$C$3:$C$230)+SUMIF($B$3:$B$725,K29,$AI$3:$AI$725)</f>
        <v>0</v>
      </c>
      <c r="AG29" s="30">
        <f>SUMIF(Ingredients!$B$3:$B$230,L29,Ingredients!$C$3:$C$230)+SUMIF($B$3:$B$725,L29,$AI$3:$AI$725)</f>
        <v>0</v>
      </c>
      <c r="AH29" s="30">
        <f>SUMIF(Ingredients!$B$3:$B$230,M29,Ingredients!$C$3:$C$230)+SUMIF($B$3:$B$725,M29,$AI$3:$AI$725)</f>
        <v>0</v>
      </c>
      <c r="AI29" s="29">
        <f t="shared" si="1"/>
        <v>5</v>
      </c>
      <c r="AJ29" s="30">
        <f>SUMIF(Ingredients!$B$3:$B$230,F29,Ingredients!$D$3:$D$230)+SUMIF($B$3:$B$725,F29,$AR$3:$AR$725)</f>
        <v>1</v>
      </c>
      <c r="AK29" s="30">
        <f>SUMIF(Ingredients!$B$3:$B$230,G29,Ingredients!$D$3:$D$230)+SUMIF($B$3:$B$725,G29,$AR$3:$AR$725)</f>
        <v>0</v>
      </c>
      <c r="AL29" s="30">
        <f>SUMIF(Ingredients!$B$3:$B$230,H29,Ingredients!$D$3:$D$230)+SUMIF($B$3:$B$725,H29,$AR$3:$AR$725)</f>
        <v>0</v>
      </c>
      <c r="AM29" s="30">
        <f>SUMIF(Ingredients!$B$3:$B$230,I29,Ingredients!$D$3:$D$230)+SUMIF($B$3:$B$725,I29,$AR$3:$AR$725)</f>
        <v>0</v>
      </c>
      <c r="AN29" s="30">
        <f>SUMIF(Ingredients!$B$3:$B$230,J29,Ingredients!$D$3:$D$230)+SUMIF($B$3:$B$725,J29,$AR$3:$AR$725)</f>
        <v>0</v>
      </c>
      <c r="AO29" s="30">
        <f>SUMIF(Ingredients!$B$3:$B$230,K29,Ingredients!$D$3:$D$230)+SUMIF($B$3:$B$725,K29,$AR$3:$AR$725)</f>
        <v>0</v>
      </c>
      <c r="AP29" s="30">
        <f>SUMIF(Ingredients!$B$3:$B$230,L29,Ingredients!$D$3:$D$230)+SUMIF($B$3:$B$725,L29,$AR$3:$AR$725)</f>
        <v>0</v>
      </c>
      <c r="AQ29" s="30">
        <f>SUMIF(Ingredients!$B$3:$B$230,M29,Ingredients!$D$3:$D$230)+SUMIF($B$3:$B$725,M29,$AR$3:$AR$725)</f>
        <v>0</v>
      </c>
      <c r="AR29" s="29">
        <f t="shared" si="2"/>
        <v>1</v>
      </c>
      <c r="AS29" s="30">
        <f>SUMIF(Ingredients!$B$3:$B$230,F29,Ingredients!$E$3:$E$230)+SUMIF($B$3:$B$725,F29,$BA$3:$BA$730)</f>
        <v>30</v>
      </c>
      <c r="AT29" s="30">
        <f>SUMIF(Ingredients!$B$3:$B$230,G29,Ingredients!$E$3:$E$230)+SUMIF($B$3:$B$725,G29,$BA$3:$BA$730)</f>
        <v>0</v>
      </c>
      <c r="AU29" s="30">
        <f>SUMIF(Ingredients!$B$3:$B$230,H29,Ingredients!$E$3:$E$230)+SUMIF($B$3:$B$725,H29,$BA$3:$BA$730)</f>
        <v>0</v>
      </c>
      <c r="AV29" s="30">
        <f>SUMIF(Ingredients!$B$3:$B$230,I29,Ingredients!$E$3:$E$230)+SUMIF($B$3:$B$725,I29,$BA$3:$BA$730)</f>
        <v>0</v>
      </c>
      <c r="AW29" s="30">
        <f>SUMIF(Ingredients!$B$3:$B$230,J29,Ingredients!$E$3:$E$230)+SUMIF($B$3:$B$725,J29,$BA$3:$BA$730)</f>
        <v>0</v>
      </c>
      <c r="AX29" s="30">
        <f>SUMIF(Ingredients!$B$3:$B$230,K29,Ingredients!$E$3:$E$230)+SUMIF($B$3:$B$725,K29,$BA$3:$BA$730)</f>
        <v>0</v>
      </c>
      <c r="AY29" s="30">
        <f>SUMIF(Ingredients!$B$3:$B$230,L29,Ingredients!$E$3:$E$230)+SUMIF($B$3:$B$725,L29,$BA$3:$BA$730)</f>
        <v>0</v>
      </c>
      <c r="AZ29" s="30">
        <f>SUMIF(Ingredients!$B$3:$B$230,M29,Ingredients!$E$3:$E$230)+SUMIF($B$3:$B$725,M29,$BA$3:$BA$730)</f>
        <v>0</v>
      </c>
      <c r="BA29" s="29">
        <f t="shared" si="3"/>
        <v>30</v>
      </c>
      <c r="BB29" s="30">
        <f>SUMIF(Ingredients!$B$3:$B$230,F29,Ingredients!$F$3:$F$230)+SUMIF($B$3:$B$725,F29,$BJ$3:$BJ$725)</f>
        <v>0</v>
      </c>
      <c r="BC29" s="30">
        <f>SUMIF(Ingredients!$B$3:$B$230,G29,Ingredients!$F$3:$F$230)+SUMIF($B$3:$B$725,G29,$BJ$3:$BJ$725)</f>
        <v>0</v>
      </c>
      <c r="BD29" s="30">
        <f>SUMIF(Ingredients!$B$3:$B$230,H29,Ingredients!$F$3:$F$230)+SUMIF($B$3:$B$725,H29,$BJ$3:$BJ$725)</f>
        <v>0</v>
      </c>
      <c r="BE29" s="30">
        <f>SUMIF(Ingredients!$B$3:$B$230,I29,Ingredients!$F$3:$F$230)+SUMIF($B$3:$B$725,I29,$BJ$3:$BJ$725)</f>
        <v>0</v>
      </c>
      <c r="BF29" s="30">
        <f>SUMIF(Ingredients!$B$3:$B$230,J29,Ingredients!$F$3:$F$230)+SUMIF($B$3:$B$725,J29,$BJ$3:$BJ$725)</f>
        <v>0</v>
      </c>
      <c r="BG29" s="30">
        <f>SUMIF(Ingredients!$B$3:$B$230,K29,Ingredients!$F$3:$F$230)+SUMIF($B$3:$B$725,K29,$BJ$3:$BJ$725)</f>
        <v>0</v>
      </c>
      <c r="BH29" s="30">
        <f>SUMIF(Ingredients!$B$3:$B$230,L29,Ingredients!$F$3:$F$230)+SUMIF($B$3:$B$725,L29,$BJ$3:$BJ$725)</f>
        <v>0</v>
      </c>
      <c r="BI29" s="30">
        <f>SUMIF(Ingredients!$B$3:$B$230,M29,Ingredients!$F$3:$F$230)+SUMIF($B$3:$B$725,M29,$BJ$3:$BJ$725)</f>
        <v>0</v>
      </c>
      <c r="BJ29" s="35">
        <f t="shared" si="4"/>
        <v>0</v>
      </c>
      <c r="BK29" s="30">
        <f>SUMIF(Ingredients!$B$3:$B$230,F29,Ingredients!$G$3:$G$230)+SUMIF($B$3:$B$725,F29,$BS$3:$BS$725)</f>
        <v>1.5</v>
      </c>
      <c r="BL29" s="30">
        <f>SUMIF(Ingredients!$B$3:$B$230,G29,Ingredients!$G$3:$G$230)+SUMIF($B$3:$B$725,G29,$BS$3:$BS$725)</f>
        <v>0</v>
      </c>
      <c r="BM29" s="30">
        <f>SUMIF(Ingredients!$B$3:$B$230,H29,Ingredients!$G$3:$G$230)+SUMIF($B$3:$B$725,H29,$BS$3:$BS$725)</f>
        <v>0</v>
      </c>
      <c r="BN29" s="30">
        <f>SUMIF(Ingredients!$B$3:$B$230,I29,Ingredients!$G$3:$G$230)+SUMIF($B$3:$B$725,I29,$BS$3:$BS$725)</f>
        <v>0</v>
      </c>
      <c r="BO29" s="30">
        <f>SUMIF(Ingredients!$B$3:$B$230,J29,Ingredients!$G$3:$G$230)+SUMIF($B$3:$B$725,J29,$BS$3:$BS$725)</f>
        <v>0</v>
      </c>
      <c r="BP29" s="30">
        <f>SUMIF(Ingredients!$B$3:$B$230,K29,Ingredients!$G$3:$G$230)+SUMIF($B$3:$B$725,K29,$BS$3:$BS$725)</f>
        <v>0</v>
      </c>
      <c r="BQ29" s="30">
        <f>SUMIF(Ingredients!$B$3:$B$230,L29,Ingredients!$G$3:$G$230)+SUMIF($B$3:$B$725,L29,$BS$3:$BS$725)</f>
        <v>0</v>
      </c>
      <c r="BR29" s="30">
        <f>SUMIF(Ingredients!$B$3:$B$230,M29,Ingredients!$G$3:$G$230)+SUMIF($B$3:$B$725,M29,$BS$3:$BS$725)</f>
        <v>0</v>
      </c>
      <c r="BS29" s="36">
        <f t="shared" si="5"/>
        <v>1.5</v>
      </c>
      <c r="BT29" s="30">
        <f>SUMIF(Ingredients!$B$3:$B$230,F29,Ingredients!$H$3:$H$230)+SUMIF($B$3:$B$725,F29,$CB$3:$CB$725)</f>
        <v>1.5</v>
      </c>
      <c r="BU29" s="30">
        <f>SUMIF(Ingredients!$B$3:$B$230,G29,Ingredients!$H$3:$H$230)+SUMIF($B$3:$B$725,G29,$CB$3:$CB$725)</f>
        <v>0</v>
      </c>
      <c r="BV29" s="30">
        <f>SUMIF(Ingredients!$B$3:$B$230,H29,Ingredients!$H$3:$H$230)+SUMIF($B$3:$B$725,H29,$CB$3:$CB$725)</f>
        <v>0</v>
      </c>
      <c r="BW29" s="30">
        <f>SUMIF(Ingredients!$B$3:$B$230,I29,Ingredients!$H$3:$H$230)+SUMIF($B$3:$B$725,I29,$CB$3:$CB$725)</f>
        <v>0</v>
      </c>
      <c r="BX29" s="30">
        <f>SUMIF(Ingredients!$B$3:$B$230,J29,Ingredients!$H$3:$H$230)+SUMIF($B$3:$B$725,J29,$CB$3:$CB$725)</f>
        <v>0</v>
      </c>
      <c r="BY29" s="30">
        <f>SUMIF(Ingredients!$B$3:$B$230,K29,Ingredients!$H$3:$H$230)+SUMIF($B$3:$B$725,K29,$CB$3:$CB$725)</f>
        <v>0</v>
      </c>
      <c r="BZ29" s="30">
        <f>SUMIF(Ingredients!$B$3:$B$230,L29,Ingredients!$H$3:$H$230)+SUMIF($B$3:$B$725,L29,$CB$3:$CB$725)</f>
        <v>0</v>
      </c>
      <c r="CA29" s="30">
        <f>SUMIF(Ingredients!$B$3:$B$230,M29,Ingredients!$H$3:$H$230)+SUMIF($B$3:$B$725,M29,$CB$3:$CB$725)</f>
        <v>0</v>
      </c>
      <c r="CB29" s="42">
        <f t="shared" si="6"/>
        <v>1.5</v>
      </c>
      <c r="CC29" s="30">
        <f>SUMIF(Ingredients!$B$3:$B$230,F29,Ingredients!$I$3:$I$230)+SUMIF($B$3:$B$725,F29,$CK$3:$CK$725)</f>
        <v>0</v>
      </c>
      <c r="CD29" s="30">
        <f>SUMIF(Ingredients!$B$3:$B$230,G29,Ingredients!$I$3:$I$230)+SUMIF($B$3:$B$725,G29,$CK$3:$CK$725)</f>
        <v>0</v>
      </c>
      <c r="CE29" s="30">
        <f>SUMIF(Ingredients!$B$3:$B$230,H29,Ingredients!$I$3:$I$230)+SUMIF($B$3:$B$725,H29,$CK$3:$CK$725)</f>
        <v>0</v>
      </c>
      <c r="CF29" s="30">
        <f>SUMIF(Ingredients!$B$3:$B$230,I29,Ingredients!$I$3:$I$230)+SUMIF($B$3:$B$725,I29,$CK$3:$CK$725)</f>
        <v>0</v>
      </c>
      <c r="CG29" s="30">
        <f>SUMIF(Ingredients!$B$3:$B$230,J29,Ingredients!$I$3:$I$230)+SUMIF($B$3:$B$725,J29,$CK$3:$CK$725)</f>
        <v>0</v>
      </c>
      <c r="CH29" s="30">
        <f>SUMIF(Ingredients!$B$3:$B$230,K29,Ingredients!$I$3:$I$230)+SUMIF($B$3:$B$725,K29,$CK$3:$CK$725)</f>
        <v>0</v>
      </c>
      <c r="CI29" s="30">
        <f>SUMIF(Ingredients!$B$3:$B$230,L29,Ingredients!$I$3:$I$230)+SUMIF($B$3:$B$725,L29,$CK$3:$CK$725)</f>
        <v>0</v>
      </c>
      <c r="CJ29" s="30">
        <f>SUMIF(Ingredients!$B$3:$B$230,M29,Ingredients!$I$3:$I$230)+SUMIF($B$3:$B$725,M29,$CK$3:$CK$725)</f>
        <v>0</v>
      </c>
      <c r="CK29" s="38">
        <f t="shared" si="7"/>
        <v>0</v>
      </c>
      <c r="CL29" s="30">
        <f>SUMIF(Ingredients!$B$3:$B$230,F29,Ingredients!$J$3:$J$230)+SUMIF($B$3:$B$725,F29,$CT$3:$CT$725)</f>
        <v>0</v>
      </c>
      <c r="CM29" s="30">
        <f>SUMIF(Ingredients!$B$3:$B$230,G29,Ingredients!$J$3:$J$230)+SUMIF($B$3:$B$725,G29,$CT$3:$CT$725)</f>
        <v>0</v>
      </c>
      <c r="CN29" s="30">
        <f>SUMIF(Ingredients!$B$3:$B$230,H29,Ingredients!$J$3:$J$230)+SUMIF($B$3:$B$725,H29,$CT$3:$CT$725)</f>
        <v>0</v>
      </c>
      <c r="CO29" s="30">
        <f>SUMIF(Ingredients!$B$3:$B$230,I29,Ingredients!$J$3:$J$230)+SUMIF($B$3:$B$725,I29,$CT$3:$CT$725)</f>
        <v>0</v>
      </c>
      <c r="CP29" s="30">
        <f>SUMIF(Ingredients!$B$3:$B$230,J29,Ingredients!$J$3:$J$230)+SUMIF($B$3:$B$725,J29,$CT$3:$CT$725)</f>
        <v>0</v>
      </c>
      <c r="CQ29" s="30">
        <f>SUMIF(Ingredients!$B$3:$B$230,K29,Ingredients!$J$3:$J$230)+SUMIF($B$3:$B$725,K29,$CT$3:$CT$725)</f>
        <v>0</v>
      </c>
      <c r="CR29" s="30">
        <f>SUMIF(Ingredients!$B$3:$B$230,L29,Ingredients!$J$3:$J$230)+SUMIF($B$3:$B$725,L29,$CT$3:$CT$725)</f>
        <v>0</v>
      </c>
      <c r="CS29" s="30">
        <f>SUMIF(Ingredients!$B$3:$B$230,M29,Ingredients!$J$3:$J$230)+SUMIF($B$3:$B$725,M29,$CT$3:$CT$725)</f>
        <v>0</v>
      </c>
      <c r="CT29" s="43">
        <f t="shared" si="8"/>
        <v>0</v>
      </c>
      <c r="CU29" s="34">
        <v>5</v>
      </c>
      <c r="CV29" s="30">
        <v>0</v>
      </c>
      <c r="CW29" s="30">
        <v>24</v>
      </c>
      <c r="CX29" s="35">
        <v>0.5</v>
      </c>
      <c r="CY29" s="36">
        <v>0</v>
      </c>
      <c r="CZ29" s="37">
        <v>0</v>
      </c>
      <c r="DA29" s="38">
        <v>0</v>
      </c>
      <c r="DB29" s="39">
        <v>0</v>
      </c>
      <c r="DC29" t="s">
        <v>199</v>
      </c>
      <c r="DD29" t="str">
        <f t="shared" ca="1" si="9"/>
        <v>NB</v>
      </c>
      <c r="DE29" t="str">
        <f t="shared" ca="1" si="10"/>
        <v>-</v>
      </c>
      <c r="DF29" t="s">
        <v>1142</v>
      </c>
      <c r="DG29" t="s">
        <v>199</v>
      </c>
      <c r="DH29" t="str">
        <f t="shared" ca="1" si="11"/>
        <v/>
      </c>
      <c r="DI29" t="s">
        <v>2271</v>
      </c>
    </row>
    <row r="30" spans="2:113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1185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SUMIF(Ingredients!$B$3:$B$230,'PH complex foods'!F30,Ingredients!$A$3:$A$119)+SUMIF($B$3:$B$725,F30,$V$3:$V$724)</f>
        <v>1</v>
      </c>
      <c r="O30" s="11">
        <f ca="1">SUMIF(Ingredients!$B$3:$B$230,'PH complex foods'!G30,Ingredients!$A$3:$A$119)+SUMIF($B$3:$B$725,G30,$V$3:$V$724)</f>
        <v>0</v>
      </c>
      <c r="P30" s="11">
        <f ca="1">SUMIF(Ingredients!$B$3:$B$230,'PH complex foods'!H30,Ingredients!$A$3:$A$119)+SUMIF($B$3:$B$725,H30,$V$3:$V$724)</f>
        <v>0</v>
      </c>
      <c r="Q30" s="11">
        <f ca="1">SUMIF(Ingredients!$B$3:$B$230,'PH complex foods'!I30,Ingredients!$A$3:$A$119)+SUMIF($B$3:$B$725,I30,$V$3:$V$724)</f>
        <v>0</v>
      </c>
      <c r="R30" s="11">
        <f ca="1">SUMIF(Ingredients!$B$3:$B$230,'PH complex foods'!J30,Ingredients!$A$3:$A$119)+SUMIF($B$3:$B$725,J30,$V$3:$V$724)</f>
        <v>0</v>
      </c>
      <c r="S30" s="11">
        <f ca="1">SUMIF(Ingredients!$B$3:$B$230,'PH complex foods'!K30,Ingredients!$A$3:$A$119)+SUMIF($B$3:$B$725,K30,$V$3:$V$724)</f>
        <v>0</v>
      </c>
      <c r="T30" s="11">
        <f ca="1">SUMIF(Ingredients!$B$3:$B$230,'PH complex foods'!L30,Ingredients!$A$3:$A$119)+SUMIF($B$3:$B$725,L30,$V$3:$V$724)</f>
        <v>0</v>
      </c>
      <c r="U30" s="11">
        <f ca="1">SUMIF(Ingredients!$B$3:$B$230,'PH complex foods'!M30,Ingredients!$A$3:$A$119)+SUMIF($B$3:$B$725,M30,$V$3:$V$724)</f>
        <v>0</v>
      </c>
      <c r="V30" s="10">
        <f t="shared" ca="1" si="0"/>
        <v>1</v>
      </c>
      <c r="W30" s="10">
        <v>1</v>
      </c>
      <c r="X30" s="11">
        <v>0</v>
      </c>
      <c r="Y30" s="11">
        <f>COUNTIF(F30:M755,B30)</f>
        <v>0</v>
      </c>
      <c r="Z30" s="44" t="str">
        <f t="shared" ca="1" si="12"/>
        <v>Yes</v>
      </c>
      <c r="AA30" s="34">
        <f>SUMIF(Ingredients!$B$3:$B$230,F30,Ingredients!$C$3:$C$230)+SUMIF($B$3:$B$725,F30,$AI$3:$AI$725)</f>
        <v>1</v>
      </c>
      <c r="AB30" s="30">
        <f>SUMIF(Ingredients!$B$3:$B$230,G30,Ingredients!$C$3:$C$230)+SUMIF($B$3:$B$725,G30,$AI$3:$AI$725)</f>
        <v>0</v>
      </c>
      <c r="AC30" s="30">
        <f>SUMIF(Ingredients!$B$3:$B$230,H30,Ingredients!$C$3:$C$230)+SUMIF($B$3:$B$725,H30,$AI$3:$AI$725)</f>
        <v>0</v>
      </c>
      <c r="AD30" s="30">
        <f>SUMIF(Ingredients!$B$3:$B$230,I30,Ingredients!$C$3:$C$230)+SUMIF($B$3:$B$725,I30,$AI$3:$AI$725)</f>
        <v>0</v>
      </c>
      <c r="AE30" s="30">
        <f>SUMIF(Ingredients!$B$3:$B$230,J30,Ingredients!$C$3:$C$230)+SUMIF($B$3:$B$725,J30,$AI$3:$AI$725)</f>
        <v>0</v>
      </c>
      <c r="AF30" s="30">
        <f>SUMIF(Ingredients!$B$3:$B$230,K30,Ingredients!$C$3:$C$230)+SUMIF($B$3:$B$725,K30,$AI$3:$AI$725)</f>
        <v>0</v>
      </c>
      <c r="AG30" s="30">
        <f>SUMIF(Ingredients!$B$3:$B$230,L30,Ingredients!$C$3:$C$230)+SUMIF($B$3:$B$725,L30,$AI$3:$AI$725)</f>
        <v>0</v>
      </c>
      <c r="AH30" s="30">
        <f>SUMIF(Ingredients!$B$3:$B$230,M30,Ingredients!$C$3:$C$230)+SUMIF($B$3:$B$725,M30,$AI$3:$AI$725)</f>
        <v>0</v>
      </c>
      <c r="AI30" s="29">
        <f t="shared" si="1"/>
        <v>1</v>
      </c>
      <c r="AJ30" s="30">
        <f>SUMIF(Ingredients!$B$3:$B$230,F30,Ingredients!$D$3:$D$230)+SUMIF($B$3:$B$725,F30,$AR$3:$AR$725)</f>
        <v>0</v>
      </c>
      <c r="AK30" s="30">
        <f>SUMIF(Ingredients!$B$3:$B$230,G30,Ingredients!$D$3:$D$230)+SUMIF($B$3:$B$725,G30,$AR$3:$AR$725)</f>
        <v>0</v>
      </c>
      <c r="AL30" s="30">
        <f>SUMIF(Ingredients!$B$3:$B$230,H30,Ingredients!$D$3:$D$230)+SUMIF($B$3:$B$725,H30,$AR$3:$AR$725)</f>
        <v>0</v>
      </c>
      <c r="AM30" s="30">
        <f>SUMIF(Ingredients!$B$3:$B$230,I30,Ingredients!$D$3:$D$230)+SUMIF($B$3:$B$725,I30,$AR$3:$AR$725)</f>
        <v>0</v>
      </c>
      <c r="AN30" s="30">
        <f>SUMIF(Ingredients!$B$3:$B$230,J30,Ingredients!$D$3:$D$230)+SUMIF($B$3:$B$725,J30,$AR$3:$AR$725)</f>
        <v>0</v>
      </c>
      <c r="AO30" s="30">
        <f>SUMIF(Ingredients!$B$3:$B$230,K30,Ingredients!$D$3:$D$230)+SUMIF($B$3:$B$725,K30,$AR$3:$AR$725)</f>
        <v>0</v>
      </c>
      <c r="AP30" s="30">
        <f>SUMIF(Ingredients!$B$3:$B$230,L30,Ingredients!$D$3:$D$230)+SUMIF($B$3:$B$725,L30,$AR$3:$AR$725)</f>
        <v>0</v>
      </c>
      <c r="AQ30" s="30">
        <f>SUMIF(Ingredients!$B$3:$B$230,M30,Ingredients!$D$3:$D$230)+SUMIF($B$3:$B$725,M30,$AR$3:$AR$725)</f>
        <v>0</v>
      </c>
      <c r="AR30" s="29">
        <f t="shared" si="2"/>
        <v>0</v>
      </c>
      <c r="AS30" s="30">
        <f>SUMIF(Ingredients!$B$3:$B$230,F30,Ingredients!$E$3:$E$230)+SUMIF($B$3:$B$725,F30,$BA$3:$BA$730)</f>
        <v>0</v>
      </c>
      <c r="AT30" s="30">
        <f>SUMIF(Ingredients!$B$3:$B$230,G30,Ingredients!$E$3:$E$230)+SUMIF($B$3:$B$725,G30,$BA$3:$BA$730)</f>
        <v>0</v>
      </c>
      <c r="AU30" s="30">
        <f>SUMIF(Ingredients!$B$3:$B$230,H30,Ingredients!$E$3:$E$230)+SUMIF($B$3:$B$725,H30,$BA$3:$BA$730)</f>
        <v>0</v>
      </c>
      <c r="AV30" s="30">
        <f>SUMIF(Ingredients!$B$3:$B$230,I30,Ingredients!$E$3:$E$230)+SUMIF($B$3:$B$725,I30,$BA$3:$BA$730)</f>
        <v>0</v>
      </c>
      <c r="AW30" s="30">
        <f>SUMIF(Ingredients!$B$3:$B$230,J30,Ingredients!$E$3:$E$230)+SUMIF($B$3:$B$725,J30,$BA$3:$BA$730)</f>
        <v>0</v>
      </c>
      <c r="AX30" s="30">
        <f>SUMIF(Ingredients!$B$3:$B$230,K30,Ingredients!$E$3:$E$230)+SUMIF($B$3:$B$725,K30,$BA$3:$BA$730)</f>
        <v>0</v>
      </c>
      <c r="AY30" s="30">
        <f>SUMIF(Ingredients!$B$3:$B$230,L30,Ingredients!$E$3:$E$230)+SUMIF($B$3:$B$725,L30,$BA$3:$BA$730)</f>
        <v>0</v>
      </c>
      <c r="AZ30" s="30">
        <f>SUMIF(Ingredients!$B$3:$B$230,M30,Ingredients!$E$3:$E$230)+SUMIF($B$3:$B$725,M30,$BA$3:$BA$730)</f>
        <v>0</v>
      </c>
      <c r="BA30" s="29">
        <f t="shared" si="3"/>
        <v>0</v>
      </c>
      <c r="BB30" s="30">
        <f>SUMIF(Ingredients!$B$3:$B$230,F30,Ingredients!$F$3:$F$230)+SUMIF($B$3:$B$725,F30,$BJ$3:$BJ$725)</f>
        <v>0.5</v>
      </c>
      <c r="BC30" s="30">
        <f>SUMIF(Ingredients!$B$3:$B$230,G30,Ingredients!$F$3:$F$230)+SUMIF($B$3:$B$725,G30,$BJ$3:$BJ$725)</f>
        <v>0</v>
      </c>
      <c r="BD30" s="30">
        <f>SUMIF(Ingredients!$B$3:$B$230,H30,Ingredients!$F$3:$F$230)+SUMIF($B$3:$B$725,H30,$BJ$3:$BJ$725)</f>
        <v>0</v>
      </c>
      <c r="BE30" s="30">
        <f>SUMIF(Ingredients!$B$3:$B$230,I30,Ingredients!$F$3:$F$230)+SUMIF($B$3:$B$725,I30,$BJ$3:$BJ$725)</f>
        <v>0</v>
      </c>
      <c r="BF30" s="30">
        <f>SUMIF(Ingredients!$B$3:$B$230,J30,Ingredients!$F$3:$F$230)+SUMIF($B$3:$B$725,J30,$BJ$3:$BJ$725)</f>
        <v>0</v>
      </c>
      <c r="BG30" s="30">
        <f>SUMIF(Ingredients!$B$3:$B$230,K30,Ingredients!$F$3:$F$230)+SUMIF($B$3:$B$725,K30,$BJ$3:$BJ$725)</f>
        <v>0</v>
      </c>
      <c r="BH30" s="30">
        <f>SUMIF(Ingredients!$B$3:$B$230,L30,Ingredients!$F$3:$F$230)+SUMIF($B$3:$B$725,L30,$BJ$3:$BJ$725)</f>
        <v>0</v>
      </c>
      <c r="BI30" s="30">
        <f>SUMIF(Ingredients!$B$3:$B$230,M30,Ingredients!$F$3:$F$230)+SUMIF($B$3:$B$725,M30,$BJ$3:$BJ$725)</f>
        <v>0</v>
      </c>
      <c r="BJ30" s="35">
        <f t="shared" si="4"/>
        <v>0.5</v>
      </c>
      <c r="BK30" s="30">
        <f>SUMIF(Ingredients!$B$3:$B$230,F30,Ingredients!$G$3:$G$230)+SUMIF($B$3:$B$725,F30,$BS$3:$BS$725)</f>
        <v>0</v>
      </c>
      <c r="BL30" s="30">
        <f>SUMIF(Ingredients!$B$3:$B$230,G30,Ingredients!$G$3:$G$230)+SUMIF($B$3:$B$725,G30,$BS$3:$BS$725)</f>
        <v>0</v>
      </c>
      <c r="BM30" s="30">
        <f>SUMIF(Ingredients!$B$3:$B$230,H30,Ingredients!$G$3:$G$230)+SUMIF($B$3:$B$725,H30,$BS$3:$BS$725)</f>
        <v>0</v>
      </c>
      <c r="BN30" s="30">
        <f>SUMIF(Ingredients!$B$3:$B$230,I30,Ingredients!$G$3:$G$230)+SUMIF($B$3:$B$725,I30,$BS$3:$BS$725)</f>
        <v>0</v>
      </c>
      <c r="BO30" s="30">
        <f>SUMIF(Ingredients!$B$3:$B$230,J30,Ingredients!$G$3:$G$230)+SUMIF($B$3:$B$725,J30,$BS$3:$BS$725)</f>
        <v>0</v>
      </c>
      <c r="BP30" s="30">
        <f>SUMIF(Ingredients!$B$3:$B$230,K30,Ingredients!$G$3:$G$230)+SUMIF($B$3:$B$725,K30,$BS$3:$BS$725)</f>
        <v>0</v>
      </c>
      <c r="BQ30" s="30">
        <f>SUMIF(Ingredients!$B$3:$B$230,L30,Ingredients!$G$3:$G$230)+SUMIF($B$3:$B$725,L30,$BS$3:$BS$725)</f>
        <v>0</v>
      </c>
      <c r="BR30" s="30">
        <f>SUMIF(Ingredients!$B$3:$B$230,M30,Ingredients!$G$3:$G$230)+SUMIF($B$3:$B$725,M30,$BS$3:$BS$725)</f>
        <v>0</v>
      </c>
      <c r="BS30" s="36">
        <f t="shared" si="5"/>
        <v>0</v>
      </c>
      <c r="BT30" s="30">
        <f>SUMIF(Ingredients!$B$3:$B$230,F30,Ingredients!$H$3:$H$230)+SUMIF($B$3:$B$725,F30,$CB$3:$CB$725)</f>
        <v>0</v>
      </c>
      <c r="BU30" s="30">
        <f>SUMIF(Ingredients!$B$3:$B$230,G30,Ingredients!$H$3:$H$230)+SUMIF($B$3:$B$725,G30,$CB$3:$CB$725)</f>
        <v>0</v>
      </c>
      <c r="BV30" s="30">
        <f>SUMIF(Ingredients!$B$3:$B$230,H30,Ingredients!$H$3:$H$230)+SUMIF($B$3:$B$725,H30,$CB$3:$CB$725)</f>
        <v>0</v>
      </c>
      <c r="BW30" s="30">
        <f>SUMIF(Ingredients!$B$3:$B$230,I30,Ingredients!$H$3:$H$230)+SUMIF($B$3:$B$725,I30,$CB$3:$CB$725)</f>
        <v>0</v>
      </c>
      <c r="BX30" s="30">
        <f>SUMIF(Ingredients!$B$3:$B$230,J30,Ingredients!$H$3:$H$230)+SUMIF($B$3:$B$725,J30,$CB$3:$CB$725)</f>
        <v>0</v>
      </c>
      <c r="BY30" s="30">
        <f>SUMIF(Ingredients!$B$3:$B$230,K30,Ingredients!$H$3:$H$230)+SUMIF($B$3:$B$725,K30,$CB$3:$CB$725)</f>
        <v>0</v>
      </c>
      <c r="BZ30" s="30">
        <f>SUMIF(Ingredients!$B$3:$B$230,L30,Ingredients!$H$3:$H$230)+SUMIF($B$3:$B$725,L30,$CB$3:$CB$725)</f>
        <v>0</v>
      </c>
      <c r="CA30" s="30">
        <f>SUMIF(Ingredients!$B$3:$B$230,M30,Ingredients!$H$3:$H$230)+SUMIF($B$3:$B$725,M30,$CB$3:$CB$725)</f>
        <v>0</v>
      </c>
      <c r="CB30" s="42">
        <f t="shared" si="6"/>
        <v>0</v>
      </c>
      <c r="CC30" s="30">
        <f>SUMIF(Ingredients!$B$3:$B$230,F30,Ingredients!$I$3:$I$230)+SUMIF($B$3:$B$725,F30,$CK$3:$CK$725)</f>
        <v>0</v>
      </c>
      <c r="CD30" s="30">
        <f>SUMIF(Ingredients!$B$3:$B$230,G30,Ingredients!$I$3:$I$230)+SUMIF($B$3:$B$725,G30,$CK$3:$CK$725)</f>
        <v>0</v>
      </c>
      <c r="CE30" s="30">
        <f>SUMIF(Ingredients!$B$3:$B$230,H30,Ingredients!$I$3:$I$230)+SUMIF($B$3:$B$725,H30,$CK$3:$CK$725)</f>
        <v>0</v>
      </c>
      <c r="CF30" s="30">
        <f>SUMIF(Ingredients!$B$3:$B$230,I30,Ingredients!$I$3:$I$230)+SUMIF($B$3:$B$725,I30,$CK$3:$CK$725)</f>
        <v>0</v>
      </c>
      <c r="CG30" s="30">
        <f>SUMIF(Ingredients!$B$3:$B$230,J30,Ingredients!$I$3:$I$230)+SUMIF($B$3:$B$725,J30,$CK$3:$CK$725)</f>
        <v>0</v>
      </c>
      <c r="CH30" s="30">
        <f>SUMIF(Ingredients!$B$3:$B$230,K30,Ingredients!$I$3:$I$230)+SUMIF($B$3:$B$725,K30,$CK$3:$CK$725)</f>
        <v>0</v>
      </c>
      <c r="CI30" s="30">
        <f>SUMIF(Ingredients!$B$3:$B$230,L30,Ingredients!$I$3:$I$230)+SUMIF($B$3:$B$725,L30,$CK$3:$CK$725)</f>
        <v>0</v>
      </c>
      <c r="CJ30" s="30">
        <f>SUMIF(Ingredients!$B$3:$B$230,M30,Ingredients!$I$3:$I$230)+SUMIF($B$3:$B$725,M30,$CK$3:$CK$725)</f>
        <v>0</v>
      </c>
      <c r="CK30" s="38">
        <f t="shared" si="7"/>
        <v>0</v>
      </c>
      <c r="CL30" s="30">
        <f>SUMIF(Ingredients!$B$3:$B$230,F30,Ingredients!$J$3:$J$230)+SUMIF($B$3:$B$725,F30,$CT$3:$CT$725)</f>
        <v>0</v>
      </c>
      <c r="CM30" s="30">
        <f>SUMIF(Ingredients!$B$3:$B$230,G30,Ingredients!$J$3:$J$230)+SUMIF($B$3:$B$725,G30,$CT$3:$CT$725)</f>
        <v>0</v>
      </c>
      <c r="CN30" s="30">
        <f>SUMIF(Ingredients!$B$3:$B$230,H30,Ingredients!$J$3:$J$230)+SUMIF($B$3:$B$725,H30,$CT$3:$CT$725)</f>
        <v>0</v>
      </c>
      <c r="CO30" s="30">
        <f>SUMIF(Ingredients!$B$3:$B$230,I30,Ingredients!$J$3:$J$230)+SUMIF($B$3:$B$725,I30,$CT$3:$CT$725)</f>
        <v>0</v>
      </c>
      <c r="CP30" s="30">
        <f>SUMIF(Ingredients!$B$3:$B$230,J30,Ingredients!$J$3:$J$230)+SUMIF($B$3:$B$725,J30,$CT$3:$CT$725)</f>
        <v>0</v>
      </c>
      <c r="CQ30" s="30">
        <f>SUMIF(Ingredients!$B$3:$B$230,K30,Ingredients!$J$3:$J$230)+SUMIF($B$3:$B$725,K30,$CT$3:$CT$725)</f>
        <v>0</v>
      </c>
      <c r="CR30" s="30">
        <f>SUMIF(Ingredients!$B$3:$B$230,L30,Ingredients!$J$3:$J$230)+SUMIF($B$3:$B$725,L30,$CT$3:$CT$725)</f>
        <v>0</v>
      </c>
      <c r="CS30" s="30">
        <f>SUMIF(Ingredients!$B$3:$B$230,M30,Ingredients!$J$3:$J$230)+SUMIF($B$3:$B$725,M30,$CT$3:$CT$725)</f>
        <v>0</v>
      </c>
      <c r="CT30" s="43">
        <f t="shared" si="8"/>
        <v>0</v>
      </c>
      <c r="CU30" s="34">
        <v>5</v>
      </c>
      <c r="CV30" s="30">
        <v>0</v>
      </c>
      <c r="CW30" s="30">
        <v>24</v>
      </c>
      <c r="CX30" s="35">
        <v>1</v>
      </c>
      <c r="CY30" s="36">
        <v>0</v>
      </c>
      <c r="CZ30" s="37">
        <v>0</v>
      </c>
      <c r="DA30" s="38">
        <v>0</v>
      </c>
      <c r="DB30" s="39">
        <v>0</v>
      </c>
      <c r="DC30" t="s">
        <v>202</v>
      </c>
      <c r="DD30" t="str">
        <f t="shared" ca="1" si="9"/>
        <v/>
      </c>
      <c r="DE30" t="str">
        <f t="shared" ca="1" si="10"/>
        <v>-</v>
      </c>
      <c r="DG30" t="s">
        <v>200</v>
      </c>
      <c r="DH30" t="str">
        <f t="shared" ca="1" si="11"/>
        <v>ROASTEDPUMPKINSEEDSITEM(GRAIN, ItemRegistry.roastedpumpkinseedsItem, 4 ,1f,0f,1f,0f,0f,0f,0f,0.88f),</v>
      </c>
      <c r="DI30" t="s">
        <v>2271</v>
      </c>
    </row>
    <row r="31" spans="2:113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1191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SUMIF(Ingredients!$B$3:$B$230,'PH complex foods'!F31,Ingredients!$A$3:$A$119)+SUMIF($B$3:$B$725,F31,$V$3:$V$724)</f>
        <v>1</v>
      </c>
      <c r="O31" s="11">
        <f ca="1">SUMIF(Ingredients!$B$3:$B$230,'PH complex foods'!G31,Ingredients!$A$3:$A$119)+SUMIF($B$3:$B$725,G31,$V$3:$V$724)</f>
        <v>1</v>
      </c>
      <c r="P31" s="11">
        <f ca="1">SUMIF(Ingredients!$B$3:$B$230,'PH complex foods'!H31,Ingredients!$A$3:$A$119)+SUMIF($B$3:$B$725,H31,$V$3:$V$724)</f>
        <v>0</v>
      </c>
      <c r="Q31" s="11">
        <f ca="1">SUMIF(Ingredients!$B$3:$B$230,'PH complex foods'!I31,Ingredients!$A$3:$A$119)+SUMIF($B$3:$B$725,I31,$V$3:$V$724)</f>
        <v>0</v>
      </c>
      <c r="R31" s="11">
        <f ca="1">SUMIF(Ingredients!$B$3:$B$230,'PH complex foods'!J31,Ingredients!$A$3:$A$119)+SUMIF($B$3:$B$725,J31,$V$3:$V$724)</f>
        <v>0</v>
      </c>
      <c r="S31" s="11">
        <f ca="1">SUMIF(Ingredients!$B$3:$B$230,'PH complex foods'!K31,Ingredients!$A$3:$A$119)+SUMIF($B$3:$B$725,K31,$V$3:$V$724)</f>
        <v>0</v>
      </c>
      <c r="T31" s="11">
        <f ca="1">SUMIF(Ingredients!$B$3:$B$230,'PH complex foods'!L31,Ingredients!$A$3:$A$119)+SUMIF($B$3:$B$725,L31,$V$3:$V$724)</f>
        <v>0</v>
      </c>
      <c r="U31" s="11">
        <f ca="1">SUMIF(Ingredients!$B$3:$B$230,'PH complex foods'!M31,Ingredients!$A$3:$A$119)+SUMIF($B$3:$B$725,M31,$V$3:$V$724)</f>
        <v>0</v>
      </c>
      <c r="V31" s="10">
        <f t="shared" ca="1" si="0"/>
        <v>1</v>
      </c>
      <c r="W31" s="10">
        <v>1</v>
      </c>
      <c r="X31" s="11">
        <v>1</v>
      </c>
      <c r="Y31" s="11">
        <f>COUNTIF(F31:M756,B31)</f>
        <v>10</v>
      </c>
      <c r="Z31" s="44" t="str">
        <f t="shared" ca="1" si="12"/>
        <v>Yes</v>
      </c>
      <c r="AA31" s="34">
        <f>SUMIF(Ingredients!$B$3:$B$230,F31,Ingredients!$C$3:$C$230)+SUMIF($B$3:$B$725,F31,$AI$3:$AI$725)</f>
        <v>5</v>
      </c>
      <c r="AB31" s="30">
        <f>SUMIF(Ingredients!$B$3:$B$230,G31,Ingredients!$C$3:$C$230)+SUMIF($B$3:$B$725,G31,$AI$3:$AI$725)</f>
        <v>5</v>
      </c>
      <c r="AC31" s="30">
        <f>SUMIF(Ingredients!$B$3:$B$230,H31,Ingredients!$C$3:$C$230)+SUMIF($B$3:$B$725,H31,$AI$3:$AI$725)</f>
        <v>0</v>
      </c>
      <c r="AD31" s="30">
        <f>SUMIF(Ingredients!$B$3:$B$230,I31,Ingredients!$C$3:$C$230)+SUMIF($B$3:$B$725,I31,$AI$3:$AI$725)</f>
        <v>0</v>
      </c>
      <c r="AE31" s="30">
        <f>SUMIF(Ingredients!$B$3:$B$230,J31,Ingredients!$C$3:$C$230)+SUMIF($B$3:$B$725,J31,$AI$3:$AI$725)</f>
        <v>0</v>
      </c>
      <c r="AF31" s="30">
        <f>SUMIF(Ingredients!$B$3:$B$230,K31,Ingredients!$C$3:$C$230)+SUMIF($B$3:$B$725,K31,$AI$3:$AI$725)</f>
        <v>0</v>
      </c>
      <c r="AG31" s="30">
        <f>SUMIF(Ingredients!$B$3:$B$230,L31,Ingredients!$C$3:$C$230)+SUMIF($B$3:$B$725,L31,$AI$3:$AI$725)</f>
        <v>0</v>
      </c>
      <c r="AH31" s="30">
        <f>SUMIF(Ingredients!$B$3:$B$230,M31,Ingredients!$C$3:$C$230)+SUMIF($B$3:$B$725,M31,$AI$3:$AI$725)</f>
        <v>0</v>
      </c>
      <c r="AI31" s="29">
        <f t="shared" si="1"/>
        <v>10</v>
      </c>
      <c r="AJ31" s="30">
        <f>SUMIF(Ingredients!$B$3:$B$230,F31,Ingredients!$D$3:$D$230)+SUMIF($B$3:$B$725,F31,$AR$3:$AR$725)</f>
        <v>0</v>
      </c>
      <c r="AK31" s="30">
        <f>SUMIF(Ingredients!$B$3:$B$230,G31,Ingredients!$D$3:$D$230)+SUMIF($B$3:$B$725,G31,$AR$3:$AR$725)</f>
        <v>0</v>
      </c>
      <c r="AL31" s="30">
        <f>SUMIF(Ingredients!$B$3:$B$230,H31,Ingredients!$D$3:$D$230)+SUMIF($B$3:$B$725,H31,$AR$3:$AR$725)</f>
        <v>0</v>
      </c>
      <c r="AM31" s="30">
        <f>SUMIF(Ingredients!$B$3:$B$230,I31,Ingredients!$D$3:$D$230)+SUMIF($B$3:$B$725,I31,$AR$3:$AR$725)</f>
        <v>0</v>
      </c>
      <c r="AN31" s="30">
        <f>SUMIF(Ingredients!$B$3:$B$230,J31,Ingredients!$D$3:$D$230)+SUMIF($B$3:$B$725,J31,$AR$3:$AR$725)</f>
        <v>0</v>
      </c>
      <c r="AO31" s="30">
        <f>SUMIF(Ingredients!$B$3:$B$230,K31,Ingredients!$D$3:$D$230)+SUMIF($B$3:$B$725,K31,$AR$3:$AR$725)</f>
        <v>0</v>
      </c>
      <c r="AP31" s="30">
        <f>SUMIF(Ingredients!$B$3:$B$230,L31,Ingredients!$D$3:$D$230)+SUMIF($B$3:$B$725,L31,$AR$3:$AR$725)</f>
        <v>0</v>
      </c>
      <c r="AQ31" s="30">
        <f>SUMIF(Ingredients!$B$3:$B$230,M31,Ingredients!$D$3:$D$230)+SUMIF($B$3:$B$725,M31,$AR$3:$AR$725)</f>
        <v>0</v>
      </c>
      <c r="AR31" s="29">
        <f t="shared" si="2"/>
        <v>0</v>
      </c>
      <c r="AS31" s="30">
        <f>SUMIF(Ingredients!$B$3:$B$230,F31,Ingredients!$E$3:$E$230)+SUMIF($B$3:$B$725,F31,$BA$3:$BA$730)</f>
        <v>7</v>
      </c>
      <c r="AT31" s="30">
        <f>SUMIF(Ingredients!$B$3:$B$230,G31,Ingredients!$E$3:$E$230)+SUMIF($B$3:$B$725,G31,$BA$3:$BA$730)</f>
        <v>12</v>
      </c>
      <c r="AU31" s="30">
        <f>SUMIF(Ingredients!$B$3:$B$230,H31,Ingredients!$E$3:$E$230)+SUMIF($B$3:$B$725,H31,$BA$3:$BA$730)</f>
        <v>0</v>
      </c>
      <c r="AV31" s="30">
        <f>SUMIF(Ingredients!$B$3:$B$230,I31,Ingredients!$E$3:$E$230)+SUMIF($B$3:$B$725,I31,$BA$3:$BA$730)</f>
        <v>0</v>
      </c>
      <c r="AW31" s="30">
        <f>SUMIF(Ingredients!$B$3:$B$230,J31,Ingredients!$E$3:$E$230)+SUMIF($B$3:$B$725,J31,$BA$3:$BA$730)</f>
        <v>0</v>
      </c>
      <c r="AX31" s="30">
        <f>SUMIF(Ingredients!$B$3:$B$230,K31,Ingredients!$E$3:$E$230)+SUMIF($B$3:$B$725,K31,$BA$3:$BA$730)</f>
        <v>0</v>
      </c>
      <c r="AY31" s="30">
        <f>SUMIF(Ingredients!$B$3:$B$230,L31,Ingredients!$E$3:$E$230)+SUMIF($B$3:$B$725,L31,$BA$3:$BA$730)</f>
        <v>0</v>
      </c>
      <c r="AZ31" s="30">
        <f>SUMIF(Ingredients!$B$3:$B$230,M31,Ingredients!$E$3:$E$230)+SUMIF($B$3:$B$725,M31,$BA$3:$BA$730)</f>
        <v>0</v>
      </c>
      <c r="BA31" s="29">
        <f t="shared" si="3"/>
        <v>9.5</v>
      </c>
      <c r="BB31" s="30">
        <f>SUMIF(Ingredients!$B$3:$B$230,F31,Ingredients!$F$3:$F$230)+SUMIF($B$3:$B$725,F31,$BJ$3:$BJ$725)</f>
        <v>1</v>
      </c>
      <c r="BC31" s="30">
        <f>SUMIF(Ingredients!$B$3:$B$230,G31,Ingredients!$F$3:$F$230)+SUMIF($B$3:$B$725,G31,$BJ$3:$BJ$725)</f>
        <v>0</v>
      </c>
      <c r="BD31" s="30">
        <f>SUMIF(Ingredients!$B$3:$B$230,H31,Ingredients!$F$3:$F$230)+SUMIF($B$3:$B$725,H31,$BJ$3:$BJ$725)</f>
        <v>0</v>
      </c>
      <c r="BE31" s="30">
        <f>SUMIF(Ingredients!$B$3:$B$230,I31,Ingredients!$F$3:$F$230)+SUMIF($B$3:$B$725,I31,$BJ$3:$BJ$725)</f>
        <v>0</v>
      </c>
      <c r="BF31" s="30">
        <f>SUMIF(Ingredients!$B$3:$B$230,J31,Ingredients!$F$3:$F$230)+SUMIF($B$3:$B$725,J31,$BJ$3:$BJ$725)</f>
        <v>0</v>
      </c>
      <c r="BG31" s="30">
        <f>SUMIF(Ingredients!$B$3:$B$230,K31,Ingredients!$F$3:$F$230)+SUMIF($B$3:$B$725,K31,$BJ$3:$BJ$725)</f>
        <v>0</v>
      </c>
      <c r="BH31" s="30">
        <f>SUMIF(Ingredients!$B$3:$B$230,L31,Ingredients!$F$3:$F$230)+SUMIF($B$3:$B$725,L31,$BJ$3:$BJ$725)</f>
        <v>0</v>
      </c>
      <c r="BI31" s="30">
        <f>SUMIF(Ingredients!$B$3:$B$230,M31,Ingredients!$F$3:$F$230)+SUMIF($B$3:$B$725,M31,$BJ$3:$BJ$725)</f>
        <v>0</v>
      </c>
      <c r="BJ31" s="35">
        <f t="shared" si="4"/>
        <v>1</v>
      </c>
      <c r="BK31" s="30">
        <f>SUMIF(Ingredients!$B$3:$B$230,F31,Ingredients!$G$3:$G$230)+SUMIF($B$3:$B$725,F31,$BS$3:$BS$725)</f>
        <v>0</v>
      </c>
      <c r="BL31" s="30">
        <f>SUMIF(Ingredients!$B$3:$B$230,G31,Ingredients!$G$3:$G$230)+SUMIF($B$3:$B$725,G31,$BS$3:$BS$725)</f>
        <v>0</v>
      </c>
      <c r="BM31" s="30">
        <f>SUMIF(Ingredients!$B$3:$B$230,H31,Ingredients!$G$3:$G$230)+SUMIF($B$3:$B$725,H31,$BS$3:$BS$725)</f>
        <v>0</v>
      </c>
      <c r="BN31" s="30">
        <f>SUMIF(Ingredients!$B$3:$B$230,I31,Ingredients!$G$3:$G$230)+SUMIF($B$3:$B$725,I31,$BS$3:$BS$725)</f>
        <v>0</v>
      </c>
      <c r="BO31" s="30">
        <f>SUMIF(Ingredients!$B$3:$B$230,J31,Ingredients!$G$3:$G$230)+SUMIF($B$3:$B$725,J31,$BS$3:$BS$725)</f>
        <v>0</v>
      </c>
      <c r="BP31" s="30">
        <f>SUMIF(Ingredients!$B$3:$B$230,K31,Ingredients!$G$3:$G$230)+SUMIF($B$3:$B$725,K31,$BS$3:$BS$725)</f>
        <v>0</v>
      </c>
      <c r="BQ31" s="30">
        <f>SUMIF(Ingredients!$B$3:$B$230,L31,Ingredients!$G$3:$G$230)+SUMIF($B$3:$B$725,L31,$BS$3:$BS$725)</f>
        <v>0</v>
      </c>
      <c r="BR31" s="30">
        <f>SUMIF(Ingredients!$B$3:$B$230,M31,Ingredients!$G$3:$G$230)+SUMIF($B$3:$B$725,M31,$BS$3:$BS$725)</f>
        <v>0</v>
      </c>
      <c r="BS31" s="36">
        <f t="shared" si="5"/>
        <v>0</v>
      </c>
      <c r="BT31" s="30">
        <f>SUMIF(Ingredients!$B$3:$B$230,F31,Ingredients!$H$3:$H$230)+SUMIF($B$3:$B$725,F31,$CB$3:$CB$725)</f>
        <v>0</v>
      </c>
      <c r="BU31" s="30">
        <f>SUMIF(Ingredients!$B$3:$B$230,G31,Ingredients!$H$3:$H$230)+SUMIF($B$3:$B$725,G31,$CB$3:$CB$725)</f>
        <v>0</v>
      </c>
      <c r="BV31" s="30">
        <f>SUMIF(Ingredients!$B$3:$B$230,H31,Ingredients!$H$3:$H$230)+SUMIF($B$3:$B$725,H31,$CB$3:$CB$725)</f>
        <v>0</v>
      </c>
      <c r="BW31" s="30">
        <f>SUMIF(Ingredients!$B$3:$B$230,I31,Ingredients!$H$3:$H$230)+SUMIF($B$3:$B$725,I31,$CB$3:$CB$725)</f>
        <v>0</v>
      </c>
      <c r="BX31" s="30">
        <f>SUMIF(Ingredients!$B$3:$B$230,J31,Ingredients!$H$3:$H$230)+SUMIF($B$3:$B$725,J31,$CB$3:$CB$725)</f>
        <v>0</v>
      </c>
      <c r="BY31" s="30">
        <f>SUMIF(Ingredients!$B$3:$B$230,K31,Ingredients!$H$3:$H$230)+SUMIF($B$3:$B$725,K31,$CB$3:$CB$725)</f>
        <v>0</v>
      </c>
      <c r="BZ31" s="30">
        <f>SUMIF(Ingredients!$B$3:$B$230,L31,Ingredients!$H$3:$H$230)+SUMIF($B$3:$B$725,L31,$CB$3:$CB$725)</f>
        <v>0</v>
      </c>
      <c r="CA31" s="30">
        <f>SUMIF(Ingredients!$B$3:$B$230,M31,Ingredients!$H$3:$H$230)+SUMIF($B$3:$B$725,M31,$CB$3:$CB$725)</f>
        <v>0</v>
      </c>
      <c r="CB31" s="42">
        <f t="shared" si="6"/>
        <v>0</v>
      </c>
      <c r="CC31" s="30">
        <f>SUMIF(Ingredients!$B$3:$B$230,F31,Ingredients!$I$3:$I$230)+SUMIF($B$3:$B$725,F31,$CK$3:$CK$725)</f>
        <v>0</v>
      </c>
      <c r="CD31" s="30">
        <f>SUMIF(Ingredients!$B$3:$B$230,G31,Ingredients!$I$3:$I$230)+SUMIF($B$3:$B$725,G31,$CK$3:$CK$725)</f>
        <v>0</v>
      </c>
      <c r="CE31" s="30">
        <f>SUMIF(Ingredients!$B$3:$B$230,H31,Ingredients!$I$3:$I$230)+SUMIF($B$3:$B$725,H31,$CK$3:$CK$725)</f>
        <v>0</v>
      </c>
      <c r="CF31" s="30">
        <f>SUMIF(Ingredients!$B$3:$B$230,I31,Ingredients!$I$3:$I$230)+SUMIF($B$3:$B$725,I31,$CK$3:$CK$725)</f>
        <v>0</v>
      </c>
      <c r="CG31" s="30">
        <f>SUMIF(Ingredients!$B$3:$B$230,J31,Ingredients!$I$3:$I$230)+SUMIF($B$3:$B$725,J31,$CK$3:$CK$725)</f>
        <v>0</v>
      </c>
      <c r="CH31" s="30">
        <f>SUMIF(Ingredients!$B$3:$B$230,K31,Ingredients!$I$3:$I$230)+SUMIF($B$3:$B$725,K31,$CK$3:$CK$725)</f>
        <v>0</v>
      </c>
      <c r="CI31" s="30">
        <f>SUMIF(Ingredients!$B$3:$B$230,L31,Ingredients!$I$3:$I$230)+SUMIF($B$3:$B$725,L31,$CK$3:$CK$725)</f>
        <v>0</v>
      </c>
      <c r="CJ31" s="30">
        <f>SUMIF(Ingredients!$B$3:$B$230,M31,Ingredients!$I$3:$I$230)+SUMIF($B$3:$B$725,M31,$CK$3:$CK$725)</f>
        <v>0</v>
      </c>
      <c r="CK31" s="38">
        <f t="shared" si="7"/>
        <v>0</v>
      </c>
      <c r="CL31" s="30">
        <f>SUMIF(Ingredients!$B$3:$B$230,F31,Ingredients!$J$3:$J$230)+SUMIF($B$3:$B$725,F31,$CT$3:$CT$725)</f>
        <v>0</v>
      </c>
      <c r="CM31" s="30">
        <f>SUMIF(Ingredients!$B$3:$B$230,G31,Ingredients!$J$3:$J$230)+SUMIF($B$3:$B$725,G31,$CT$3:$CT$725)</f>
        <v>1</v>
      </c>
      <c r="CN31" s="30">
        <f>SUMIF(Ingredients!$B$3:$B$230,H31,Ingredients!$J$3:$J$230)+SUMIF($B$3:$B$725,H31,$CT$3:$CT$725)</f>
        <v>0</v>
      </c>
      <c r="CO31" s="30">
        <f>SUMIF(Ingredients!$B$3:$B$230,I31,Ingredients!$J$3:$J$230)+SUMIF($B$3:$B$725,I31,$CT$3:$CT$725)</f>
        <v>0</v>
      </c>
      <c r="CP31" s="30">
        <f>SUMIF(Ingredients!$B$3:$B$230,J31,Ingredients!$J$3:$J$230)+SUMIF($B$3:$B$725,J31,$CT$3:$CT$725)</f>
        <v>0</v>
      </c>
      <c r="CQ31" s="30">
        <f>SUMIF(Ingredients!$B$3:$B$230,K31,Ingredients!$J$3:$J$230)+SUMIF($B$3:$B$725,K31,$CT$3:$CT$725)</f>
        <v>0</v>
      </c>
      <c r="CR31" s="30">
        <f>SUMIF(Ingredients!$B$3:$B$230,L31,Ingredients!$J$3:$J$230)+SUMIF($B$3:$B$725,L31,$CT$3:$CT$725)</f>
        <v>0</v>
      </c>
      <c r="CS31" s="30">
        <f>SUMIF(Ingredients!$B$3:$B$230,M31,Ingredients!$J$3:$J$230)+SUMIF($B$3:$B$725,M31,$CT$3:$CT$725)</f>
        <v>0</v>
      </c>
      <c r="CT31" s="43">
        <f t="shared" si="8"/>
        <v>1</v>
      </c>
      <c r="CU31" s="34">
        <v>5</v>
      </c>
      <c r="CV31" s="30">
        <v>0</v>
      </c>
      <c r="CW31" s="30">
        <v>42</v>
      </c>
      <c r="CX31" s="35">
        <v>1</v>
      </c>
      <c r="CY31" s="36">
        <v>0</v>
      </c>
      <c r="CZ31" s="37">
        <v>0</v>
      </c>
      <c r="DA31" s="38">
        <v>0</v>
      </c>
      <c r="DB31" s="39">
        <v>0</v>
      </c>
      <c r="DC31" t="s">
        <v>202</v>
      </c>
      <c r="DD31" t="str">
        <f t="shared" ca="1" si="9"/>
        <v/>
      </c>
      <c r="DE31" t="str">
        <f t="shared" ca="1" si="10"/>
        <v>-</v>
      </c>
      <c r="DF31" t="s">
        <v>1143</v>
      </c>
      <c r="DG31" t="s">
        <v>200</v>
      </c>
      <c r="DH31" t="str">
        <f t="shared" ca="1" si="11"/>
        <v>PASTAITEM(MEAL, ItemRegistry.pastaItem, 4 ,1f,0f,1f,0f,0f,0f,0f,0.5f),</v>
      </c>
      <c r="DI31" t="s">
        <v>2310</v>
      </c>
    </row>
    <row r="32" spans="2:113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1184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SUMIF(Ingredients!$B$3:$B$230,'PH complex foods'!F32,Ingredients!$A$3:$A$119)+SUMIF($B$3:$B$725,F32,$V$3:$V$724)</f>
        <v>1</v>
      </c>
      <c r="O32" s="11">
        <f ca="1">SUMIF(Ingredients!$B$3:$B$230,'PH complex foods'!G32,Ingredients!$A$3:$A$119)+SUMIF($B$3:$B$725,G32,$V$3:$V$724)</f>
        <v>1</v>
      </c>
      <c r="P32" s="11">
        <f ca="1">SUMIF(Ingredients!$B$3:$B$230,'PH complex foods'!H32,Ingredients!$A$3:$A$119)+SUMIF($B$3:$B$725,H32,$V$3:$V$724)</f>
        <v>0</v>
      </c>
      <c r="Q32" s="11">
        <f ca="1">SUMIF(Ingredients!$B$3:$B$230,'PH complex foods'!I32,Ingredients!$A$3:$A$119)+SUMIF($B$3:$B$725,I32,$V$3:$V$724)</f>
        <v>0</v>
      </c>
      <c r="R32" s="11">
        <f ca="1">SUMIF(Ingredients!$B$3:$B$230,'PH complex foods'!J32,Ingredients!$A$3:$A$119)+SUMIF($B$3:$B$725,J32,$V$3:$V$724)</f>
        <v>0</v>
      </c>
      <c r="S32" s="11">
        <f ca="1">SUMIF(Ingredients!$B$3:$B$230,'PH complex foods'!K32,Ingredients!$A$3:$A$119)+SUMIF($B$3:$B$725,K32,$V$3:$V$724)</f>
        <v>0</v>
      </c>
      <c r="T32" s="11">
        <f ca="1">SUMIF(Ingredients!$B$3:$B$230,'PH complex foods'!L32,Ingredients!$A$3:$A$119)+SUMIF($B$3:$B$725,L32,$V$3:$V$724)</f>
        <v>0</v>
      </c>
      <c r="U32" s="11">
        <f ca="1">SUMIF(Ingredients!$B$3:$B$230,'PH complex foods'!M32,Ingredients!$A$3:$A$119)+SUMIF($B$3:$B$725,M32,$V$3:$V$724)</f>
        <v>0</v>
      </c>
      <c r="V32" s="10">
        <f t="shared" ca="1" si="0"/>
        <v>1</v>
      </c>
      <c r="W32" s="10">
        <v>1</v>
      </c>
      <c r="X32" s="11">
        <v>1</v>
      </c>
      <c r="Y32" s="11">
        <f>COUNTIF(F32:M757,B32)</f>
        <v>2</v>
      </c>
      <c r="Z32" s="44" t="str">
        <f t="shared" ca="1" si="12"/>
        <v>Yes</v>
      </c>
      <c r="AA32" s="34">
        <f>SUMIF(Ingredients!$B$3:$B$230,F32,Ingredients!$C$3:$C$230)+SUMIF($B$3:$B$725,F32,$AI$3:$AI$725)</f>
        <v>1.5</v>
      </c>
      <c r="AB32" s="30">
        <f>SUMIF(Ingredients!$B$3:$B$230,G32,Ingredients!$C$3:$C$230)+SUMIF($B$3:$B$725,G32,$AI$3:$AI$725)</f>
        <v>1.5</v>
      </c>
      <c r="AC32" s="30">
        <f>SUMIF(Ingredients!$B$3:$B$230,H32,Ingredients!$C$3:$C$230)+SUMIF($B$3:$B$725,H32,$AI$3:$AI$725)</f>
        <v>0</v>
      </c>
      <c r="AD32" s="30">
        <f>SUMIF(Ingredients!$B$3:$B$230,I32,Ingredients!$C$3:$C$230)+SUMIF($B$3:$B$725,I32,$AI$3:$AI$725)</f>
        <v>0</v>
      </c>
      <c r="AE32" s="30">
        <f>SUMIF(Ingredients!$B$3:$B$230,J32,Ingredients!$C$3:$C$230)+SUMIF($B$3:$B$725,J32,$AI$3:$AI$725)</f>
        <v>0</v>
      </c>
      <c r="AF32" s="30">
        <f>SUMIF(Ingredients!$B$3:$B$230,K32,Ingredients!$C$3:$C$230)+SUMIF($B$3:$B$725,K32,$AI$3:$AI$725)</f>
        <v>0</v>
      </c>
      <c r="AG32" s="30">
        <f>SUMIF(Ingredients!$B$3:$B$230,L32,Ingredients!$C$3:$C$230)+SUMIF($B$3:$B$725,L32,$AI$3:$AI$725)</f>
        <v>0</v>
      </c>
      <c r="AH32" s="30">
        <f>SUMIF(Ingredients!$B$3:$B$230,M32,Ingredients!$C$3:$C$230)+SUMIF($B$3:$B$725,M32,$AI$3:$AI$725)</f>
        <v>0</v>
      </c>
      <c r="AI32" s="29">
        <f t="shared" si="1"/>
        <v>3</v>
      </c>
      <c r="AJ32" s="30">
        <f>SUMIF(Ingredients!$B$3:$B$230,F32,Ingredients!$D$3:$D$230)+SUMIF($B$3:$B$725,F32,$AR$3:$AR$725)</f>
        <v>4.75</v>
      </c>
      <c r="AK32" s="30">
        <f>SUMIF(Ingredients!$B$3:$B$230,G32,Ingredients!$D$3:$D$230)+SUMIF($B$3:$B$725,G32,$AR$3:$AR$725)</f>
        <v>4.75</v>
      </c>
      <c r="AL32" s="30">
        <f>SUMIF(Ingredients!$B$3:$B$230,H32,Ingredients!$D$3:$D$230)+SUMIF($B$3:$B$725,H32,$AR$3:$AR$725)</f>
        <v>0</v>
      </c>
      <c r="AM32" s="30">
        <f>SUMIF(Ingredients!$B$3:$B$230,I32,Ingredients!$D$3:$D$230)+SUMIF($B$3:$B$725,I32,$AR$3:$AR$725)</f>
        <v>0</v>
      </c>
      <c r="AN32" s="30">
        <f>SUMIF(Ingredients!$B$3:$B$230,J32,Ingredients!$D$3:$D$230)+SUMIF($B$3:$B$725,J32,$AR$3:$AR$725)</f>
        <v>0</v>
      </c>
      <c r="AO32" s="30">
        <f>SUMIF(Ingredients!$B$3:$B$230,K32,Ingredients!$D$3:$D$230)+SUMIF($B$3:$B$725,K32,$AR$3:$AR$725)</f>
        <v>0</v>
      </c>
      <c r="AP32" s="30">
        <f>SUMIF(Ingredients!$B$3:$B$230,L32,Ingredients!$D$3:$D$230)+SUMIF($B$3:$B$725,L32,$AR$3:$AR$725)</f>
        <v>0</v>
      </c>
      <c r="AQ32" s="30">
        <f>SUMIF(Ingredients!$B$3:$B$230,M32,Ingredients!$D$3:$D$230)+SUMIF($B$3:$B$725,M32,$AR$3:$AR$725)</f>
        <v>0</v>
      </c>
      <c r="AR32" s="29">
        <f t="shared" si="2"/>
        <v>9.5</v>
      </c>
      <c r="AS32" s="30">
        <f>SUMIF(Ingredients!$B$3:$B$230,F32,Ingredients!$E$3:$E$230)+SUMIF($B$3:$B$725,F32,$BA$3:$BA$730)</f>
        <v>6.65</v>
      </c>
      <c r="AT32" s="30">
        <f>SUMIF(Ingredients!$B$3:$B$230,G32,Ingredients!$E$3:$E$230)+SUMIF($B$3:$B$725,G32,$BA$3:$BA$730)</f>
        <v>6.65</v>
      </c>
      <c r="AU32" s="30">
        <f>SUMIF(Ingredients!$B$3:$B$230,H32,Ingredients!$E$3:$E$230)+SUMIF($B$3:$B$725,H32,$BA$3:$BA$730)</f>
        <v>0</v>
      </c>
      <c r="AV32" s="30">
        <f>SUMIF(Ingredients!$B$3:$B$230,I32,Ingredients!$E$3:$E$230)+SUMIF($B$3:$B$725,I32,$BA$3:$BA$730)</f>
        <v>0</v>
      </c>
      <c r="AW32" s="30">
        <f>SUMIF(Ingredients!$B$3:$B$230,J32,Ingredients!$E$3:$E$230)+SUMIF($B$3:$B$725,J32,$BA$3:$BA$730)</f>
        <v>0</v>
      </c>
      <c r="AX32" s="30">
        <f>SUMIF(Ingredients!$B$3:$B$230,K32,Ingredients!$E$3:$E$230)+SUMIF($B$3:$B$725,K32,$BA$3:$BA$730)</f>
        <v>0</v>
      </c>
      <c r="AY32" s="30">
        <f>SUMIF(Ingredients!$B$3:$B$230,L32,Ingredients!$E$3:$E$230)+SUMIF($B$3:$B$725,L32,$BA$3:$BA$730)</f>
        <v>0</v>
      </c>
      <c r="AZ32" s="30">
        <f>SUMIF(Ingredients!$B$3:$B$230,M32,Ingredients!$E$3:$E$230)+SUMIF($B$3:$B$725,M32,$BA$3:$BA$730)</f>
        <v>0</v>
      </c>
      <c r="BA32" s="29">
        <f t="shared" si="3"/>
        <v>6.65</v>
      </c>
      <c r="BB32" s="30">
        <f>SUMIF(Ingredients!$B$3:$B$230,F32,Ingredients!$F$3:$F$230)+SUMIF($B$3:$B$725,F32,$BJ$3:$BJ$725)</f>
        <v>0</v>
      </c>
      <c r="BC32" s="30">
        <f>SUMIF(Ingredients!$B$3:$B$230,G32,Ingredients!$F$3:$F$230)+SUMIF($B$3:$B$725,G32,$BJ$3:$BJ$725)</f>
        <v>0</v>
      </c>
      <c r="BD32" s="30">
        <f>SUMIF(Ingredients!$B$3:$B$230,H32,Ingredients!$F$3:$F$230)+SUMIF($B$3:$B$725,H32,$BJ$3:$BJ$725)</f>
        <v>0</v>
      </c>
      <c r="BE32" s="30">
        <f>SUMIF(Ingredients!$B$3:$B$230,I32,Ingredients!$F$3:$F$230)+SUMIF($B$3:$B$725,I32,$BJ$3:$BJ$725)</f>
        <v>0</v>
      </c>
      <c r="BF32" s="30">
        <f>SUMIF(Ingredients!$B$3:$B$230,J32,Ingredients!$F$3:$F$230)+SUMIF($B$3:$B$725,J32,$BJ$3:$BJ$725)</f>
        <v>0</v>
      </c>
      <c r="BG32" s="30">
        <f>SUMIF(Ingredients!$B$3:$B$230,K32,Ingredients!$F$3:$F$230)+SUMIF($B$3:$B$725,K32,$BJ$3:$BJ$725)</f>
        <v>0</v>
      </c>
      <c r="BH32" s="30">
        <f>SUMIF(Ingredients!$B$3:$B$230,L32,Ingredients!$F$3:$F$230)+SUMIF($B$3:$B$725,L32,$BJ$3:$BJ$725)</f>
        <v>0</v>
      </c>
      <c r="BI32" s="30">
        <f>SUMIF(Ingredients!$B$3:$B$230,M32,Ingredients!$F$3:$F$230)+SUMIF($B$3:$B$725,M32,$BJ$3:$BJ$725)</f>
        <v>0</v>
      </c>
      <c r="BJ32" s="35">
        <f t="shared" si="4"/>
        <v>0</v>
      </c>
      <c r="BK32" s="30">
        <f>SUMIF(Ingredients!$B$3:$B$230,F32,Ingredients!$G$3:$G$230)+SUMIF($B$3:$B$725,F32,$BS$3:$BS$725)</f>
        <v>0.84500000000000008</v>
      </c>
      <c r="BL32" s="30">
        <f>SUMIF(Ingredients!$B$3:$B$230,G32,Ingredients!$G$3:$G$230)+SUMIF($B$3:$B$725,G32,$BS$3:$BS$725)</f>
        <v>0.84500000000000008</v>
      </c>
      <c r="BM32" s="30">
        <f>SUMIF(Ingredients!$B$3:$B$230,H32,Ingredients!$G$3:$G$230)+SUMIF($B$3:$B$725,H32,$BS$3:$BS$725)</f>
        <v>0</v>
      </c>
      <c r="BN32" s="30">
        <f>SUMIF(Ingredients!$B$3:$B$230,I32,Ingredients!$G$3:$G$230)+SUMIF($B$3:$B$725,I32,$BS$3:$BS$725)</f>
        <v>0</v>
      </c>
      <c r="BO32" s="30">
        <f>SUMIF(Ingredients!$B$3:$B$230,J32,Ingredients!$G$3:$G$230)+SUMIF($B$3:$B$725,J32,$BS$3:$BS$725)</f>
        <v>0</v>
      </c>
      <c r="BP32" s="30">
        <f>SUMIF(Ingredients!$B$3:$B$230,K32,Ingredients!$G$3:$G$230)+SUMIF($B$3:$B$725,K32,$BS$3:$BS$725)</f>
        <v>0</v>
      </c>
      <c r="BQ32" s="30">
        <f>SUMIF(Ingredients!$B$3:$B$230,L32,Ingredients!$G$3:$G$230)+SUMIF($B$3:$B$725,L32,$BS$3:$BS$725)</f>
        <v>0</v>
      </c>
      <c r="BR32" s="30">
        <f>SUMIF(Ingredients!$B$3:$B$230,M32,Ingredients!$G$3:$G$230)+SUMIF($B$3:$B$725,M32,$BS$3:$BS$725)</f>
        <v>0</v>
      </c>
      <c r="BS32" s="36">
        <f t="shared" si="5"/>
        <v>1.6900000000000002</v>
      </c>
      <c r="BT32" s="30">
        <f>SUMIF(Ingredients!$B$3:$B$230,F32,Ingredients!$H$3:$H$230)+SUMIF($B$3:$B$725,F32,$CB$3:$CB$725)</f>
        <v>0</v>
      </c>
      <c r="BU32" s="30">
        <f>SUMIF(Ingredients!$B$3:$B$230,G32,Ingredients!$H$3:$H$230)+SUMIF($B$3:$B$725,G32,$CB$3:$CB$725)</f>
        <v>0</v>
      </c>
      <c r="BV32" s="30">
        <f>SUMIF(Ingredients!$B$3:$B$230,H32,Ingredients!$H$3:$H$230)+SUMIF($B$3:$B$725,H32,$CB$3:$CB$725)</f>
        <v>0</v>
      </c>
      <c r="BW32" s="30">
        <f>SUMIF(Ingredients!$B$3:$B$230,I32,Ingredients!$H$3:$H$230)+SUMIF($B$3:$B$725,I32,$CB$3:$CB$725)</f>
        <v>0</v>
      </c>
      <c r="BX32" s="30">
        <f>SUMIF(Ingredients!$B$3:$B$230,J32,Ingredients!$H$3:$H$230)+SUMIF($B$3:$B$725,J32,$CB$3:$CB$725)</f>
        <v>0</v>
      </c>
      <c r="BY32" s="30">
        <f>SUMIF(Ingredients!$B$3:$B$230,K32,Ingredients!$H$3:$H$230)+SUMIF($B$3:$B$725,K32,$CB$3:$CB$725)</f>
        <v>0</v>
      </c>
      <c r="BZ32" s="30">
        <f>SUMIF(Ingredients!$B$3:$B$230,L32,Ingredients!$H$3:$H$230)+SUMIF($B$3:$B$725,L32,$CB$3:$CB$725)</f>
        <v>0</v>
      </c>
      <c r="CA32" s="30">
        <f>SUMIF(Ingredients!$B$3:$B$230,M32,Ingredients!$H$3:$H$230)+SUMIF($B$3:$B$725,M32,$CB$3:$CB$725)</f>
        <v>0</v>
      </c>
      <c r="CB32" s="42">
        <f t="shared" si="6"/>
        <v>0</v>
      </c>
      <c r="CC32" s="30">
        <f>SUMIF(Ingredients!$B$3:$B$230,F32,Ingredients!$I$3:$I$230)+SUMIF($B$3:$B$725,F32,$CK$3:$CK$725)</f>
        <v>0</v>
      </c>
      <c r="CD32" s="30">
        <f>SUMIF(Ingredients!$B$3:$B$230,G32,Ingredients!$I$3:$I$230)+SUMIF($B$3:$B$725,G32,$CK$3:$CK$725)</f>
        <v>0</v>
      </c>
      <c r="CE32" s="30">
        <f>SUMIF(Ingredients!$B$3:$B$230,H32,Ingredients!$I$3:$I$230)+SUMIF($B$3:$B$725,H32,$CK$3:$CK$725)</f>
        <v>0</v>
      </c>
      <c r="CF32" s="30">
        <f>SUMIF(Ingredients!$B$3:$B$230,I32,Ingredients!$I$3:$I$230)+SUMIF($B$3:$B$725,I32,$CK$3:$CK$725)</f>
        <v>0</v>
      </c>
      <c r="CG32" s="30">
        <f>SUMIF(Ingredients!$B$3:$B$230,J32,Ingredients!$I$3:$I$230)+SUMIF($B$3:$B$725,J32,$CK$3:$CK$725)</f>
        <v>0</v>
      </c>
      <c r="CH32" s="30">
        <f>SUMIF(Ingredients!$B$3:$B$230,K32,Ingredients!$I$3:$I$230)+SUMIF($B$3:$B$725,K32,$CK$3:$CK$725)</f>
        <v>0</v>
      </c>
      <c r="CI32" s="30">
        <f>SUMIF(Ingredients!$B$3:$B$230,L32,Ingredients!$I$3:$I$230)+SUMIF($B$3:$B$725,L32,$CK$3:$CK$725)</f>
        <v>0</v>
      </c>
      <c r="CJ32" s="30">
        <f>SUMIF(Ingredients!$B$3:$B$230,M32,Ingredients!$I$3:$I$230)+SUMIF($B$3:$B$725,M32,$CK$3:$CK$725)</f>
        <v>0</v>
      </c>
      <c r="CK32" s="38">
        <f t="shared" si="7"/>
        <v>0</v>
      </c>
      <c r="CL32" s="30">
        <f>SUMIF(Ingredients!$B$3:$B$230,F32,Ingredients!$J$3:$J$230)+SUMIF($B$3:$B$725,F32,$CT$3:$CT$725)</f>
        <v>0</v>
      </c>
      <c r="CM32" s="30">
        <f>SUMIF(Ingredients!$B$3:$B$230,G32,Ingredients!$J$3:$J$230)+SUMIF($B$3:$B$725,G32,$CT$3:$CT$725)</f>
        <v>0</v>
      </c>
      <c r="CN32" s="30">
        <f>SUMIF(Ingredients!$B$3:$B$230,H32,Ingredients!$J$3:$J$230)+SUMIF($B$3:$B$725,H32,$CT$3:$CT$725)</f>
        <v>0</v>
      </c>
      <c r="CO32" s="30">
        <f>SUMIF(Ingredients!$B$3:$B$230,I32,Ingredients!$J$3:$J$230)+SUMIF($B$3:$B$725,I32,$CT$3:$CT$725)</f>
        <v>0</v>
      </c>
      <c r="CP32" s="30">
        <f>SUMIF(Ingredients!$B$3:$B$230,J32,Ingredients!$J$3:$J$230)+SUMIF($B$3:$B$725,J32,$CT$3:$CT$725)</f>
        <v>0</v>
      </c>
      <c r="CQ32" s="30">
        <f>SUMIF(Ingredients!$B$3:$B$230,K32,Ingredients!$J$3:$J$230)+SUMIF($B$3:$B$725,K32,$CT$3:$CT$725)</f>
        <v>0</v>
      </c>
      <c r="CR32" s="30">
        <f>SUMIF(Ingredients!$B$3:$B$230,L32,Ingredients!$J$3:$J$230)+SUMIF($B$3:$B$725,L32,$CT$3:$CT$725)</f>
        <v>0</v>
      </c>
      <c r="CS32" s="30">
        <f>SUMIF(Ingredients!$B$3:$B$230,M32,Ingredients!$J$3:$J$230)+SUMIF($B$3:$B$725,M32,$CT$3:$CT$725)</f>
        <v>0</v>
      </c>
      <c r="CT32" s="43">
        <f t="shared" si="8"/>
        <v>0</v>
      </c>
      <c r="CU32" s="34">
        <v>3</v>
      </c>
      <c r="CV32" s="30">
        <v>9.5</v>
      </c>
      <c r="CW32" s="30">
        <v>10</v>
      </c>
      <c r="CX32" s="35">
        <v>0</v>
      </c>
      <c r="CY32" s="36">
        <v>1.5</v>
      </c>
      <c r="CZ32" s="37">
        <v>0</v>
      </c>
      <c r="DA32" s="38">
        <v>0</v>
      </c>
      <c r="DB32" s="39">
        <v>0</v>
      </c>
      <c r="DC32" t="s">
        <v>202</v>
      </c>
      <c r="DD32" t="str">
        <f t="shared" ca="1" si="9"/>
        <v/>
      </c>
      <c r="DE32" t="str">
        <f t="shared" ca="1" si="10"/>
        <v>-</v>
      </c>
      <c r="DG32" t="s">
        <v>199</v>
      </c>
      <c r="DH32" t="str">
        <f t="shared" ca="1" si="11"/>
        <v/>
      </c>
      <c r="DI32" t="s">
        <v>2271</v>
      </c>
    </row>
    <row r="33" spans="2:113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1191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SUMIF(Ingredients!$B$3:$B$230,'PH complex foods'!F33,Ingredients!$A$3:$A$119)+SUMIF($B$3:$B$725,F33,$V$3:$V$724)</f>
        <v>1</v>
      </c>
      <c r="O33" s="11">
        <f ca="1">SUMIF(Ingredients!$B$3:$B$230,'PH complex foods'!G33,Ingredients!$A$3:$A$119)+SUMIF($B$3:$B$725,G33,$V$3:$V$724)</f>
        <v>1</v>
      </c>
      <c r="P33" s="11">
        <f ca="1">SUMIF(Ingredients!$B$3:$B$230,'PH complex foods'!H33,Ingredients!$A$3:$A$119)+SUMIF($B$3:$B$725,H33,$V$3:$V$724)</f>
        <v>1</v>
      </c>
      <c r="Q33" s="11">
        <f ca="1">SUMIF(Ingredients!$B$3:$B$230,'PH complex foods'!I33,Ingredients!$A$3:$A$119)+SUMIF($B$3:$B$725,I33,$V$3:$V$724)</f>
        <v>0</v>
      </c>
      <c r="R33" s="11">
        <f ca="1">SUMIF(Ingredients!$B$3:$B$230,'PH complex foods'!J33,Ingredients!$A$3:$A$119)+SUMIF($B$3:$B$725,J33,$V$3:$V$724)</f>
        <v>0</v>
      </c>
      <c r="S33" s="11">
        <f ca="1">SUMIF(Ingredients!$B$3:$B$230,'PH complex foods'!K33,Ingredients!$A$3:$A$119)+SUMIF($B$3:$B$725,K33,$V$3:$V$724)</f>
        <v>0</v>
      </c>
      <c r="T33" s="11">
        <f ca="1">SUMIF(Ingredients!$B$3:$B$230,'PH complex foods'!L33,Ingredients!$A$3:$A$119)+SUMIF($B$3:$B$725,L33,$V$3:$V$724)</f>
        <v>0</v>
      </c>
      <c r="U33" s="11">
        <f ca="1">SUMIF(Ingredients!$B$3:$B$230,'PH complex foods'!M33,Ingredients!$A$3:$A$119)+SUMIF($B$3:$B$725,M33,$V$3:$V$724)</f>
        <v>0</v>
      </c>
      <c r="V33" s="10">
        <f t="shared" ca="1" si="0"/>
        <v>1</v>
      </c>
      <c r="W33" s="10">
        <v>1</v>
      </c>
      <c r="X33" s="11">
        <v>0</v>
      </c>
      <c r="Y33" s="11">
        <f>COUNTIF(F33:M758,B33)</f>
        <v>0</v>
      </c>
      <c r="Z33" s="44" t="str">
        <f t="shared" ca="1" si="12"/>
        <v>Yes</v>
      </c>
      <c r="AA33" s="34">
        <f>SUMIF(Ingredients!$B$3:$B$230,F33,Ingredients!$C$3:$C$230)+SUMIF($B$3:$B$725,F33,$AI$3:$AI$725)</f>
        <v>5</v>
      </c>
      <c r="AB33" s="30">
        <f>SUMIF(Ingredients!$B$3:$B$230,G33,Ingredients!$C$3:$C$230)+SUMIF($B$3:$B$725,G33,$AI$3:$AI$725)</f>
        <v>5</v>
      </c>
      <c r="AC33" s="30">
        <f>SUMIF(Ingredients!$B$3:$B$230,H33,Ingredients!$C$3:$C$230)+SUMIF($B$3:$B$725,H33,$AI$3:$AI$725)</f>
        <v>12.30952380952381</v>
      </c>
      <c r="AD33" s="30">
        <f>SUMIF(Ingredients!$B$3:$B$230,I33,Ingredients!$C$3:$C$230)+SUMIF($B$3:$B$725,I33,$AI$3:$AI$725)</f>
        <v>0</v>
      </c>
      <c r="AE33" s="30">
        <f>SUMIF(Ingredients!$B$3:$B$230,J33,Ingredients!$C$3:$C$230)+SUMIF($B$3:$B$725,J33,$AI$3:$AI$725)</f>
        <v>0</v>
      </c>
      <c r="AF33" s="30">
        <f>SUMIF(Ingredients!$B$3:$B$230,K33,Ingredients!$C$3:$C$230)+SUMIF($B$3:$B$725,K33,$AI$3:$AI$725)</f>
        <v>0</v>
      </c>
      <c r="AG33" s="30">
        <f>SUMIF(Ingredients!$B$3:$B$230,L33,Ingredients!$C$3:$C$230)+SUMIF($B$3:$B$725,L33,$AI$3:$AI$725)</f>
        <v>0</v>
      </c>
      <c r="AH33" s="30">
        <f>SUMIF(Ingredients!$B$3:$B$230,M33,Ingredients!$C$3:$C$230)+SUMIF($B$3:$B$725,M33,$AI$3:$AI$725)</f>
        <v>0</v>
      </c>
      <c r="AI33" s="29">
        <f t="shared" si="1"/>
        <v>22.30952380952381</v>
      </c>
      <c r="AJ33" s="30">
        <f>SUMIF(Ingredients!$B$3:$B$230,F33,Ingredients!$D$3:$D$230)+SUMIF($B$3:$B$725,F33,$AR$3:$AR$725)</f>
        <v>1</v>
      </c>
      <c r="AK33" s="30">
        <f>SUMIF(Ingredients!$B$3:$B$230,G33,Ingredients!$D$3:$D$230)+SUMIF($B$3:$B$725,G33,$AR$3:$AR$725)</f>
        <v>0</v>
      </c>
      <c r="AL33" s="30">
        <f>SUMIF(Ingredients!$B$3:$B$230,H33,Ingredients!$D$3:$D$230)+SUMIF($B$3:$B$725,H33,$AR$3:$AR$725)</f>
        <v>0.35714285714285715</v>
      </c>
      <c r="AM33" s="30">
        <f>SUMIF(Ingredients!$B$3:$B$230,I33,Ingredients!$D$3:$D$230)+SUMIF($B$3:$B$725,I33,$AR$3:$AR$725)</f>
        <v>0</v>
      </c>
      <c r="AN33" s="30">
        <f>SUMIF(Ingredients!$B$3:$B$230,J33,Ingredients!$D$3:$D$230)+SUMIF($B$3:$B$725,J33,$AR$3:$AR$725)</f>
        <v>0</v>
      </c>
      <c r="AO33" s="30">
        <f>SUMIF(Ingredients!$B$3:$B$230,K33,Ingredients!$D$3:$D$230)+SUMIF($B$3:$B$725,K33,$AR$3:$AR$725)</f>
        <v>0</v>
      </c>
      <c r="AP33" s="30">
        <f>SUMIF(Ingredients!$B$3:$B$230,L33,Ingredients!$D$3:$D$230)+SUMIF($B$3:$B$725,L33,$AR$3:$AR$725)</f>
        <v>0</v>
      </c>
      <c r="AQ33" s="30">
        <f>SUMIF(Ingredients!$B$3:$B$230,M33,Ingredients!$D$3:$D$230)+SUMIF($B$3:$B$725,M33,$AR$3:$AR$725)</f>
        <v>0</v>
      </c>
      <c r="AR33" s="29">
        <f t="shared" si="2"/>
        <v>1.3571428571428572</v>
      </c>
      <c r="AS33" s="30">
        <f>SUMIF(Ingredients!$B$3:$B$230,F33,Ingredients!$E$3:$E$230)+SUMIF($B$3:$B$725,F33,$BA$3:$BA$730)</f>
        <v>30</v>
      </c>
      <c r="AT33" s="30">
        <f>SUMIF(Ingredients!$B$3:$B$230,G33,Ingredients!$E$3:$E$230)+SUMIF($B$3:$B$725,G33,$BA$3:$BA$730)</f>
        <v>7</v>
      </c>
      <c r="AU33" s="30">
        <f>SUMIF(Ingredients!$B$3:$B$230,H33,Ingredients!$E$3:$E$230)+SUMIF($B$3:$B$725,H33,$BA$3:$BA$730)</f>
        <v>10.428571428571429</v>
      </c>
      <c r="AV33" s="30">
        <f>SUMIF(Ingredients!$B$3:$B$230,I33,Ingredients!$E$3:$E$230)+SUMIF($B$3:$B$725,I33,$BA$3:$BA$730)</f>
        <v>0</v>
      </c>
      <c r="AW33" s="30">
        <f>SUMIF(Ingredients!$B$3:$B$230,J33,Ingredients!$E$3:$E$230)+SUMIF($B$3:$B$725,J33,$BA$3:$BA$730)</f>
        <v>0</v>
      </c>
      <c r="AX33" s="30">
        <f>SUMIF(Ingredients!$B$3:$B$230,K33,Ingredients!$E$3:$E$230)+SUMIF($B$3:$B$725,K33,$BA$3:$BA$730)</f>
        <v>0</v>
      </c>
      <c r="AY33" s="30">
        <f>SUMIF(Ingredients!$B$3:$B$230,L33,Ingredients!$E$3:$E$230)+SUMIF($B$3:$B$725,L33,$BA$3:$BA$730)</f>
        <v>0</v>
      </c>
      <c r="AZ33" s="30">
        <f>SUMIF(Ingredients!$B$3:$B$230,M33,Ingredients!$E$3:$E$230)+SUMIF($B$3:$B$725,M33,$BA$3:$BA$730)</f>
        <v>0</v>
      </c>
      <c r="BA33" s="29">
        <f t="shared" si="3"/>
        <v>15.80952380952381</v>
      </c>
      <c r="BB33" s="30">
        <f>SUMIF(Ingredients!$B$3:$B$230,F33,Ingredients!$F$3:$F$230)+SUMIF($B$3:$B$725,F33,$BJ$3:$BJ$725)</f>
        <v>0</v>
      </c>
      <c r="BC33" s="30">
        <f>SUMIF(Ingredients!$B$3:$B$230,G33,Ingredients!$F$3:$F$230)+SUMIF($B$3:$B$725,G33,$BJ$3:$BJ$725)</f>
        <v>0</v>
      </c>
      <c r="BD33" s="30">
        <f>SUMIF(Ingredients!$B$3:$B$230,H33,Ingredients!$F$3:$F$230)+SUMIF($B$3:$B$725,H33,$BJ$3:$BJ$725)</f>
        <v>0</v>
      </c>
      <c r="BE33" s="30">
        <f>SUMIF(Ingredients!$B$3:$B$230,I33,Ingredients!$F$3:$F$230)+SUMIF($B$3:$B$725,I33,$BJ$3:$BJ$725)</f>
        <v>0</v>
      </c>
      <c r="BF33" s="30">
        <f>SUMIF(Ingredients!$B$3:$B$230,J33,Ingredients!$F$3:$F$230)+SUMIF($B$3:$B$725,J33,$BJ$3:$BJ$725)</f>
        <v>0</v>
      </c>
      <c r="BG33" s="30">
        <f>SUMIF(Ingredients!$B$3:$B$230,K33,Ingredients!$F$3:$F$230)+SUMIF($B$3:$B$725,K33,$BJ$3:$BJ$725)</f>
        <v>0</v>
      </c>
      <c r="BH33" s="30">
        <f>SUMIF(Ingredients!$B$3:$B$230,L33,Ingredients!$F$3:$F$230)+SUMIF($B$3:$B$725,L33,$BJ$3:$BJ$725)</f>
        <v>0</v>
      </c>
      <c r="BI33" s="30">
        <f>SUMIF(Ingredients!$B$3:$B$230,M33,Ingredients!$F$3:$F$230)+SUMIF($B$3:$B$725,M33,$BJ$3:$BJ$725)</f>
        <v>0</v>
      </c>
      <c r="BJ33" s="35">
        <f t="shared" si="4"/>
        <v>0</v>
      </c>
      <c r="BK33" s="30">
        <f>SUMIF(Ingredients!$B$3:$B$230,F33,Ingredients!$G$3:$G$230)+SUMIF($B$3:$B$725,F33,$BS$3:$BS$725)</f>
        <v>1.5</v>
      </c>
      <c r="BL33" s="30">
        <f>SUMIF(Ingredients!$B$3:$B$230,G33,Ingredients!$G$3:$G$230)+SUMIF($B$3:$B$725,G33,$BS$3:$BS$725)</f>
        <v>0</v>
      </c>
      <c r="BM33" s="30">
        <f>SUMIF(Ingredients!$B$3:$B$230,H33,Ingredients!$G$3:$G$230)+SUMIF($B$3:$B$725,H33,$BS$3:$BS$725)</f>
        <v>0</v>
      </c>
      <c r="BN33" s="30">
        <f>SUMIF(Ingredients!$B$3:$B$230,I33,Ingredients!$G$3:$G$230)+SUMIF($B$3:$B$725,I33,$BS$3:$BS$725)</f>
        <v>0</v>
      </c>
      <c r="BO33" s="30">
        <f>SUMIF(Ingredients!$B$3:$B$230,J33,Ingredients!$G$3:$G$230)+SUMIF($B$3:$B$725,J33,$BS$3:$BS$725)</f>
        <v>0</v>
      </c>
      <c r="BP33" s="30">
        <f>SUMIF(Ingredients!$B$3:$B$230,K33,Ingredients!$G$3:$G$230)+SUMIF($B$3:$B$725,K33,$BS$3:$BS$725)</f>
        <v>0</v>
      </c>
      <c r="BQ33" s="30">
        <f>SUMIF(Ingredients!$B$3:$B$230,L33,Ingredients!$G$3:$G$230)+SUMIF($B$3:$B$725,L33,$BS$3:$BS$725)</f>
        <v>0</v>
      </c>
      <c r="BR33" s="30">
        <f>SUMIF(Ingredients!$B$3:$B$230,M33,Ingredients!$G$3:$G$230)+SUMIF($B$3:$B$725,M33,$BS$3:$BS$725)</f>
        <v>0</v>
      </c>
      <c r="BS33" s="36">
        <f t="shared" si="5"/>
        <v>1.5</v>
      </c>
      <c r="BT33" s="30">
        <f>SUMIF(Ingredients!$B$3:$B$230,F33,Ingredients!$H$3:$H$230)+SUMIF($B$3:$B$725,F33,$CB$3:$CB$725)</f>
        <v>1.5</v>
      </c>
      <c r="BU33" s="30">
        <f>SUMIF(Ingredients!$B$3:$B$230,G33,Ingredients!$H$3:$H$230)+SUMIF($B$3:$B$725,G33,$CB$3:$CB$725)</f>
        <v>0</v>
      </c>
      <c r="BV33" s="30">
        <f>SUMIF(Ingredients!$B$3:$B$230,H33,Ingredients!$H$3:$H$230)+SUMIF($B$3:$B$725,H33,$CB$3:$CB$725)</f>
        <v>1.1428571428571428</v>
      </c>
      <c r="BW33" s="30">
        <f>SUMIF(Ingredients!$B$3:$B$230,I33,Ingredients!$H$3:$H$230)+SUMIF($B$3:$B$725,I33,$CB$3:$CB$725)</f>
        <v>0</v>
      </c>
      <c r="BX33" s="30">
        <f>SUMIF(Ingredients!$B$3:$B$230,J33,Ingredients!$H$3:$H$230)+SUMIF($B$3:$B$725,J33,$CB$3:$CB$725)</f>
        <v>0</v>
      </c>
      <c r="BY33" s="30">
        <f>SUMIF(Ingredients!$B$3:$B$230,K33,Ingredients!$H$3:$H$230)+SUMIF($B$3:$B$725,K33,$CB$3:$CB$725)</f>
        <v>0</v>
      </c>
      <c r="BZ33" s="30">
        <f>SUMIF(Ingredients!$B$3:$B$230,L33,Ingredients!$H$3:$H$230)+SUMIF($B$3:$B$725,L33,$CB$3:$CB$725)</f>
        <v>0</v>
      </c>
      <c r="CA33" s="30">
        <f>SUMIF(Ingredients!$B$3:$B$230,M33,Ingredients!$H$3:$H$230)+SUMIF($B$3:$B$725,M33,$CB$3:$CB$725)</f>
        <v>0</v>
      </c>
      <c r="CB33" s="42">
        <f t="shared" si="6"/>
        <v>2.6428571428571428</v>
      </c>
      <c r="CC33" s="30">
        <f>SUMIF(Ingredients!$B$3:$B$230,F33,Ingredients!$I$3:$I$230)+SUMIF($B$3:$B$725,F33,$CK$3:$CK$725)</f>
        <v>0</v>
      </c>
      <c r="CD33" s="30">
        <f>SUMIF(Ingredients!$B$3:$B$230,G33,Ingredients!$I$3:$I$230)+SUMIF($B$3:$B$725,G33,$CK$3:$CK$725)</f>
        <v>0</v>
      </c>
      <c r="CE33" s="30">
        <f>SUMIF(Ingredients!$B$3:$B$230,H33,Ingredients!$I$3:$I$230)+SUMIF($B$3:$B$725,H33,$CK$3:$CK$725)</f>
        <v>2.5</v>
      </c>
      <c r="CF33" s="30">
        <f>SUMIF(Ingredients!$B$3:$B$230,I33,Ingredients!$I$3:$I$230)+SUMIF($B$3:$B$725,I33,$CK$3:$CK$725)</f>
        <v>0</v>
      </c>
      <c r="CG33" s="30">
        <f>SUMIF(Ingredients!$B$3:$B$230,J33,Ingredients!$I$3:$I$230)+SUMIF($B$3:$B$725,J33,$CK$3:$CK$725)</f>
        <v>0</v>
      </c>
      <c r="CH33" s="30">
        <f>SUMIF(Ingredients!$B$3:$B$230,K33,Ingredients!$I$3:$I$230)+SUMIF($B$3:$B$725,K33,$CK$3:$CK$725)</f>
        <v>0</v>
      </c>
      <c r="CI33" s="30">
        <f>SUMIF(Ingredients!$B$3:$B$230,L33,Ingredients!$I$3:$I$230)+SUMIF($B$3:$B$725,L33,$CK$3:$CK$725)</f>
        <v>0</v>
      </c>
      <c r="CJ33" s="30">
        <f>SUMIF(Ingredients!$B$3:$B$230,M33,Ingredients!$I$3:$I$230)+SUMIF($B$3:$B$725,M33,$CK$3:$CK$725)</f>
        <v>0</v>
      </c>
      <c r="CK33" s="38">
        <f t="shared" si="7"/>
        <v>2.5</v>
      </c>
      <c r="CL33" s="30">
        <f>SUMIF(Ingredients!$B$3:$B$230,F33,Ingredients!$J$3:$J$230)+SUMIF($B$3:$B$725,F33,$CT$3:$CT$725)</f>
        <v>0</v>
      </c>
      <c r="CM33" s="30">
        <f>SUMIF(Ingredients!$B$3:$B$230,G33,Ingredients!$J$3:$J$230)+SUMIF($B$3:$B$725,G33,$CT$3:$CT$725)</f>
        <v>1</v>
      </c>
      <c r="CN33" s="30">
        <f>SUMIF(Ingredients!$B$3:$B$230,H33,Ingredients!$J$3:$J$230)+SUMIF($B$3:$B$725,H33,$CT$3:$CT$725)</f>
        <v>0</v>
      </c>
      <c r="CO33" s="30">
        <f>SUMIF(Ingredients!$B$3:$B$230,I33,Ingredients!$J$3:$J$230)+SUMIF($B$3:$B$725,I33,$CT$3:$CT$725)</f>
        <v>0</v>
      </c>
      <c r="CP33" s="30">
        <f>SUMIF(Ingredients!$B$3:$B$230,J33,Ingredients!$J$3:$J$230)+SUMIF($B$3:$B$725,J33,$CT$3:$CT$725)</f>
        <v>0</v>
      </c>
      <c r="CQ33" s="30">
        <f>SUMIF(Ingredients!$B$3:$B$230,K33,Ingredients!$J$3:$J$230)+SUMIF($B$3:$B$725,K33,$CT$3:$CT$725)</f>
        <v>0</v>
      </c>
      <c r="CR33" s="30">
        <f>SUMIF(Ingredients!$B$3:$B$230,L33,Ingredients!$J$3:$J$230)+SUMIF($B$3:$B$725,L33,$CT$3:$CT$725)</f>
        <v>0</v>
      </c>
      <c r="CS33" s="30">
        <f>SUMIF(Ingredients!$B$3:$B$230,M33,Ingredients!$J$3:$J$230)+SUMIF($B$3:$B$725,M33,$CT$3:$CT$725)</f>
        <v>0</v>
      </c>
      <c r="CT33" s="43">
        <f t="shared" si="8"/>
        <v>1</v>
      </c>
      <c r="CU33" s="34">
        <v>15</v>
      </c>
      <c r="CV33" s="30">
        <v>15</v>
      </c>
      <c r="CW33" s="30">
        <v>11.80952380952381</v>
      </c>
      <c r="CX33" s="35">
        <v>0</v>
      </c>
      <c r="CY33" s="36">
        <v>0</v>
      </c>
      <c r="CZ33" s="37">
        <v>3</v>
      </c>
      <c r="DA33" s="38">
        <v>2.5</v>
      </c>
      <c r="DB33" s="39">
        <v>1</v>
      </c>
      <c r="DC33" t="s">
        <v>202</v>
      </c>
      <c r="DD33" t="str">
        <f t="shared" ca="1" si="9"/>
        <v/>
      </c>
      <c r="DE33" t="str">
        <f t="shared" ca="1" si="10"/>
        <v>-</v>
      </c>
      <c r="DG33" t="s">
        <v>200</v>
      </c>
      <c r="DH33" t="str">
        <f t="shared" ca="1" si="11"/>
        <v>PUMPKINSOUPITEM(MEAL, ItemRegistry.pumpkinsoupItem, 4 ,3f,15f,0f,3f,0f,2.5f,1f,1.78f),</v>
      </c>
      <c r="DI33" t="s">
        <v>2271</v>
      </c>
    </row>
    <row r="34" spans="2:113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1184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SUMIF(Ingredients!$B$3:$B$230,'PH complex foods'!F34,Ingredients!$A$3:$A$119)+SUMIF($B$3:$B$725,F34,$V$3:$V$724)</f>
        <v>1</v>
      </c>
      <c r="O34" s="11">
        <f ca="1">SUMIF(Ingredients!$B$3:$B$230,'PH complex foods'!G34,Ingredients!$A$3:$A$119)+SUMIF($B$3:$B$725,G34,$V$3:$V$724)</f>
        <v>1</v>
      </c>
      <c r="P34" s="11">
        <f ca="1">SUMIF(Ingredients!$B$3:$B$230,'PH complex foods'!H34,Ingredients!$A$3:$A$119)+SUMIF($B$3:$B$725,H34,$V$3:$V$724)</f>
        <v>1</v>
      </c>
      <c r="Q34" s="11">
        <f ca="1">SUMIF(Ingredients!$B$3:$B$230,'PH complex foods'!I34,Ingredients!$A$3:$A$119)+SUMIF($B$3:$B$725,I34,$V$3:$V$724)</f>
        <v>0</v>
      </c>
      <c r="R34" s="11">
        <f ca="1">SUMIF(Ingredients!$B$3:$B$230,'PH complex foods'!J34,Ingredients!$A$3:$A$119)+SUMIF($B$3:$B$725,J34,$V$3:$V$724)</f>
        <v>0</v>
      </c>
      <c r="S34" s="11">
        <f ca="1">SUMIF(Ingredients!$B$3:$B$230,'PH complex foods'!K34,Ingredients!$A$3:$A$119)+SUMIF($B$3:$B$725,K34,$V$3:$V$724)</f>
        <v>0</v>
      </c>
      <c r="T34" s="11">
        <f ca="1">SUMIF(Ingredients!$B$3:$B$230,'PH complex foods'!L34,Ingredients!$A$3:$A$119)+SUMIF($B$3:$B$725,L34,$V$3:$V$724)</f>
        <v>0</v>
      </c>
      <c r="U34" s="11">
        <f ca="1">SUMIF(Ingredients!$B$3:$B$230,'PH complex foods'!M34,Ingredients!$A$3:$A$119)+SUMIF($B$3:$B$725,M34,$V$3:$V$724)</f>
        <v>0</v>
      </c>
      <c r="V34" s="10">
        <f t="shared" ca="1" si="0"/>
        <v>1</v>
      </c>
      <c r="W34" s="10">
        <v>1</v>
      </c>
      <c r="X34" s="11">
        <v>-1</v>
      </c>
      <c r="Y34" s="11">
        <f>COUNTIF(F34:M759,B34)</f>
        <v>0</v>
      </c>
      <c r="Z34" s="44" t="str">
        <f t="shared" ca="1" si="12"/>
        <v>Yes</v>
      </c>
      <c r="AA34" s="34">
        <f>SUMIF(Ingredients!$B$3:$B$230,F34,Ingredients!$C$3:$C$230)+SUMIF($B$3:$B$725,F34,$AI$3:$AI$725)</f>
        <v>1</v>
      </c>
      <c r="AB34" s="30">
        <f>SUMIF(Ingredients!$B$3:$B$230,G34,Ingredients!$C$3:$C$230)+SUMIF($B$3:$B$725,G34,$AI$3:$AI$725)</f>
        <v>1</v>
      </c>
      <c r="AC34" s="30">
        <f>SUMIF(Ingredients!$B$3:$B$230,H34,Ingredients!$C$3:$C$230)+SUMIF($B$3:$B$725,H34,$AI$3:$AI$725)</f>
        <v>0</v>
      </c>
      <c r="AD34" s="30">
        <f>SUMIF(Ingredients!$B$3:$B$230,I34,Ingredients!$C$3:$C$230)+SUMIF($B$3:$B$725,I34,$AI$3:$AI$725)</f>
        <v>0</v>
      </c>
      <c r="AE34" s="30">
        <f>SUMIF(Ingredients!$B$3:$B$230,J34,Ingredients!$C$3:$C$230)+SUMIF($B$3:$B$725,J34,$AI$3:$AI$725)</f>
        <v>0</v>
      </c>
      <c r="AF34" s="30">
        <f>SUMIF(Ingredients!$B$3:$B$230,K34,Ingredients!$C$3:$C$230)+SUMIF($B$3:$B$725,K34,$AI$3:$AI$725)</f>
        <v>0</v>
      </c>
      <c r="AG34" s="30">
        <f>SUMIF(Ingredients!$B$3:$B$230,L34,Ingredients!$C$3:$C$230)+SUMIF($B$3:$B$725,L34,$AI$3:$AI$725)</f>
        <v>0</v>
      </c>
      <c r="AH34" s="30">
        <f>SUMIF(Ingredients!$B$3:$B$230,M34,Ingredients!$C$3:$C$230)+SUMIF($B$3:$B$725,M34,$AI$3:$AI$725)</f>
        <v>0</v>
      </c>
      <c r="AI34" s="29">
        <f t="shared" si="1"/>
        <v>2</v>
      </c>
      <c r="AJ34" s="30">
        <f>SUMIF(Ingredients!$B$3:$B$230,F34,Ingredients!$D$3:$D$230)+SUMIF($B$3:$B$725,F34,$AR$3:$AR$725)</f>
        <v>5</v>
      </c>
      <c r="AK34" s="30">
        <f>SUMIF(Ingredients!$B$3:$B$230,G34,Ingredients!$D$3:$D$230)+SUMIF($B$3:$B$725,G34,$AR$3:$AR$725)</f>
        <v>5</v>
      </c>
      <c r="AL34" s="30">
        <f>SUMIF(Ingredients!$B$3:$B$230,H34,Ingredients!$D$3:$D$230)+SUMIF($B$3:$B$725,H34,$AR$3:$AR$725)</f>
        <v>5</v>
      </c>
      <c r="AM34" s="30">
        <f>SUMIF(Ingredients!$B$3:$B$230,I34,Ingredients!$D$3:$D$230)+SUMIF($B$3:$B$725,I34,$AR$3:$AR$725)</f>
        <v>0</v>
      </c>
      <c r="AN34" s="30">
        <f>SUMIF(Ingredients!$B$3:$B$230,J34,Ingredients!$D$3:$D$230)+SUMIF($B$3:$B$725,J34,$AR$3:$AR$725)</f>
        <v>0</v>
      </c>
      <c r="AO34" s="30">
        <f>SUMIF(Ingredients!$B$3:$B$230,K34,Ingredients!$D$3:$D$230)+SUMIF($B$3:$B$725,K34,$AR$3:$AR$725)</f>
        <v>0</v>
      </c>
      <c r="AP34" s="30">
        <f>SUMIF(Ingredients!$B$3:$B$230,L34,Ingredients!$D$3:$D$230)+SUMIF($B$3:$B$725,L34,$AR$3:$AR$725)</f>
        <v>0</v>
      </c>
      <c r="AQ34" s="30">
        <f>SUMIF(Ingredients!$B$3:$B$230,M34,Ingredients!$D$3:$D$230)+SUMIF($B$3:$B$725,M34,$AR$3:$AR$725)</f>
        <v>0</v>
      </c>
      <c r="AR34" s="29">
        <f t="shared" si="2"/>
        <v>15</v>
      </c>
      <c r="AS34" s="30">
        <f>SUMIF(Ingredients!$B$3:$B$230,F34,Ingredients!$E$3:$E$230)+SUMIF($B$3:$B$725,F34,$BA$3:$BA$730)</f>
        <v>0</v>
      </c>
      <c r="AT34" s="30">
        <f>SUMIF(Ingredients!$B$3:$B$230,G34,Ingredients!$E$3:$E$230)+SUMIF($B$3:$B$725,G34,$BA$3:$BA$730)</f>
        <v>0</v>
      </c>
      <c r="AU34" s="30">
        <f>SUMIF(Ingredients!$B$3:$B$230,H34,Ingredients!$E$3:$E$230)+SUMIF($B$3:$B$725,H34,$BA$3:$BA$730)</f>
        <v>0</v>
      </c>
      <c r="AV34" s="30">
        <f>SUMIF(Ingredients!$B$3:$B$230,I34,Ingredients!$E$3:$E$230)+SUMIF($B$3:$B$725,I34,$BA$3:$BA$730)</f>
        <v>0</v>
      </c>
      <c r="AW34" s="30">
        <f>SUMIF(Ingredients!$B$3:$B$230,J34,Ingredients!$E$3:$E$230)+SUMIF($B$3:$B$725,J34,$BA$3:$BA$730)</f>
        <v>0</v>
      </c>
      <c r="AX34" s="30">
        <f>SUMIF(Ingredients!$B$3:$B$230,K34,Ingredients!$E$3:$E$230)+SUMIF($B$3:$B$725,K34,$BA$3:$BA$730)</f>
        <v>0</v>
      </c>
      <c r="AY34" s="30">
        <f>SUMIF(Ingredients!$B$3:$B$230,L34,Ingredients!$E$3:$E$230)+SUMIF($B$3:$B$725,L34,$BA$3:$BA$730)</f>
        <v>0</v>
      </c>
      <c r="AZ34" s="30">
        <f>SUMIF(Ingredients!$B$3:$B$230,M34,Ingredients!$E$3:$E$230)+SUMIF($B$3:$B$725,M34,$BA$3:$BA$730)</f>
        <v>0</v>
      </c>
      <c r="BA34" s="29">
        <f t="shared" si="3"/>
        <v>0</v>
      </c>
      <c r="BB34" s="30">
        <f>SUMIF(Ingredients!$B$3:$B$230,F34,Ingredients!$F$3:$F$230)+SUMIF($B$3:$B$725,F34,$BJ$3:$BJ$725)</f>
        <v>0</v>
      </c>
      <c r="BC34" s="30">
        <f>SUMIF(Ingredients!$B$3:$B$230,G34,Ingredients!$F$3:$F$230)+SUMIF($B$3:$B$725,G34,$BJ$3:$BJ$725)</f>
        <v>0</v>
      </c>
      <c r="BD34" s="30">
        <f>SUMIF(Ingredients!$B$3:$B$230,H34,Ingredients!$F$3:$F$230)+SUMIF($B$3:$B$725,H34,$BJ$3:$BJ$725)</f>
        <v>0</v>
      </c>
      <c r="BE34" s="30">
        <f>SUMIF(Ingredients!$B$3:$B$230,I34,Ingredients!$F$3:$F$230)+SUMIF($B$3:$B$725,I34,$BJ$3:$BJ$725)</f>
        <v>0</v>
      </c>
      <c r="BF34" s="30">
        <f>SUMIF(Ingredients!$B$3:$B$230,J34,Ingredients!$F$3:$F$230)+SUMIF($B$3:$B$725,J34,$BJ$3:$BJ$725)</f>
        <v>0</v>
      </c>
      <c r="BG34" s="30">
        <f>SUMIF(Ingredients!$B$3:$B$230,K34,Ingredients!$F$3:$F$230)+SUMIF($B$3:$B$725,K34,$BJ$3:$BJ$725)</f>
        <v>0</v>
      </c>
      <c r="BH34" s="30">
        <f>SUMIF(Ingredients!$B$3:$B$230,L34,Ingredients!$F$3:$F$230)+SUMIF($B$3:$B$725,L34,$BJ$3:$BJ$725)</f>
        <v>0</v>
      </c>
      <c r="BI34" s="30">
        <f>SUMIF(Ingredients!$B$3:$B$230,M34,Ingredients!$F$3:$F$230)+SUMIF($B$3:$B$725,M34,$BJ$3:$BJ$725)</f>
        <v>0</v>
      </c>
      <c r="BJ34" s="35">
        <f t="shared" si="4"/>
        <v>0</v>
      </c>
      <c r="BK34" s="30">
        <f>SUMIF(Ingredients!$B$3:$B$230,F34,Ingredients!$G$3:$G$230)+SUMIF($B$3:$B$725,F34,$BS$3:$BS$725)</f>
        <v>1</v>
      </c>
      <c r="BL34" s="30">
        <f>SUMIF(Ingredients!$B$3:$B$230,G34,Ingredients!$G$3:$G$230)+SUMIF($B$3:$B$725,G34,$BS$3:$BS$725)</f>
        <v>1</v>
      </c>
      <c r="BM34" s="30">
        <f>SUMIF(Ingredients!$B$3:$B$230,H34,Ingredients!$G$3:$G$230)+SUMIF($B$3:$B$725,H34,$BS$3:$BS$725)</f>
        <v>0</v>
      </c>
      <c r="BN34" s="30">
        <f>SUMIF(Ingredients!$B$3:$B$230,I34,Ingredients!$G$3:$G$230)+SUMIF($B$3:$B$725,I34,$BS$3:$BS$725)</f>
        <v>0</v>
      </c>
      <c r="BO34" s="30">
        <f>SUMIF(Ingredients!$B$3:$B$230,J34,Ingredients!$G$3:$G$230)+SUMIF($B$3:$B$725,J34,$BS$3:$BS$725)</f>
        <v>0</v>
      </c>
      <c r="BP34" s="30">
        <f>SUMIF(Ingredients!$B$3:$B$230,K34,Ingredients!$G$3:$G$230)+SUMIF($B$3:$B$725,K34,$BS$3:$BS$725)</f>
        <v>0</v>
      </c>
      <c r="BQ34" s="30">
        <f>SUMIF(Ingredients!$B$3:$B$230,L34,Ingredients!$G$3:$G$230)+SUMIF($B$3:$B$725,L34,$BS$3:$BS$725)</f>
        <v>0</v>
      </c>
      <c r="BR34" s="30">
        <f>SUMIF(Ingredients!$B$3:$B$230,M34,Ingredients!$G$3:$G$230)+SUMIF($B$3:$B$725,M34,$BS$3:$BS$725)</f>
        <v>0</v>
      </c>
      <c r="BS34" s="36">
        <f t="shared" si="5"/>
        <v>2</v>
      </c>
      <c r="BT34" s="30">
        <f>SUMIF(Ingredients!$B$3:$B$230,F34,Ingredients!$H$3:$H$230)+SUMIF($B$3:$B$725,F34,$CB$3:$CB$725)</f>
        <v>0</v>
      </c>
      <c r="BU34" s="30">
        <f>SUMIF(Ingredients!$B$3:$B$230,G34,Ingredients!$H$3:$H$230)+SUMIF($B$3:$B$725,G34,$CB$3:$CB$725)</f>
        <v>0</v>
      </c>
      <c r="BV34" s="30">
        <f>SUMIF(Ingredients!$B$3:$B$230,H34,Ingredients!$H$3:$H$230)+SUMIF($B$3:$B$725,H34,$CB$3:$CB$725)</f>
        <v>0</v>
      </c>
      <c r="BW34" s="30">
        <f>SUMIF(Ingredients!$B$3:$B$230,I34,Ingredients!$H$3:$H$230)+SUMIF($B$3:$B$725,I34,$CB$3:$CB$725)</f>
        <v>0</v>
      </c>
      <c r="BX34" s="30">
        <f>SUMIF(Ingredients!$B$3:$B$230,J34,Ingredients!$H$3:$H$230)+SUMIF($B$3:$B$725,J34,$CB$3:$CB$725)</f>
        <v>0</v>
      </c>
      <c r="BY34" s="30">
        <f>SUMIF(Ingredients!$B$3:$B$230,K34,Ingredients!$H$3:$H$230)+SUMIF($B$3:$B$725,K34,$CB$3:$CB$725)</f>
        <v>0</v>
      </c>
      <c r="BZ34" s="30">
        <f>SUMIF(Ingredients!$B$3:$B$230,L34,Ingredients!$H$3:$H$230)+SUMIF($B$3:$B$725,L34,$CB$3:$CB$725)</f>
        <v>0</v>
      </c>
      <c r="CA34" s="30">
        <f>SUMIF(Ingredients!$B$3:$B$230,M34,Ingredients!$H$3:$H$230)+SUMIF($B$3:$B$725,M34,$CB$3:$CB$725)</f>
        <v>0</v>
      </c>
      <c r="CB34" s="42">
        <f t="shared" si="6"/>
        <v>0</v>
      </c>
      <c r="CC34" s="30">
        <f>SUMIF(Ingredients!$B$3:$B$230,F34,Ingredients!$I$3:$I$230)+SUMIF($B$3:$B$725,F34,$CK$3:$CK$725)</f>
        <v>0</v>
      </c>
      <c r="CD34" s="30">
        <f>SUMIF(Ingredients!$B$3:$B$230,G34,Ingredients!$I$3:$I$230)+SUMIF($B$3:$B$725,G34,$CK$3:$CK$725)</f>
        <v>0</v>
      </c>
      <c r="CE34" s="30">
        <f>SUMIF(Ingredients!$B$3:$B$230,H34,Ingredients!$I$3:$I$230)+SUMIF($B$3:$B$725,H34,$CK$3:$CK$725)</f>
        <v>0</v>
      </c>
      <c r="CF34" s="30">
        <f>SUMIF(Ingredients!$B$3:$B$230,I34,Ingredients!$I$3:$I$230)+SUMIF($B$3:$B$725,I34,$CK$3:$CK$725)</f>
        <v>0</v>
      </c>
      <c r="CG34" s="30">
        <f>SUMIF(Ingredients!$B$3:$B$230,J34,Ingredients!$I$3:$I$230)+SUMIF($B$3:$B$725,J34,$CK$3:$CK$725)</f>
        <v>0</v>
      </c>
      <c r="CH34" s="30">
        <f>SUMIF(Ingredients!$B$3:$B$230,K34,Ingredients!$I$3:$I$230)+SUMIF($B$3:$B$725,K34,$CK$3:$CK$725)</f>
        <v>0</v>
      </c>
      <c r="CI34" s="30">
        <f>SUMIF(Ingredients!$B$3:$B$230,L34,Ingredients!$I$3:$I$230)+SUMIF($B$3:$B$725,L34,$CK$3:$CK$725)</f>
        <v>0</v>
      </c>
      <c r="CJ34" s="30">
        <f>SUMIF(Ingredients!$B$3:$B$230,M34,Ingredients!$I$3:$I$230)+SUMIF($B$3:$B$725,M34,$CK$3:$CK$725)</f>
        <v>0</v>
      </c>
      <c r="CK34" s="38">
        <f t="shared" si="7"/>
        <v>0</v>
      </c>
      <c r="CL34" s="30">
        <f>SUMIF(Ingredients!$B$3:$B$230,F34,Ingredients!$J$3:$J$230)+SUMIF($B$3:$B$725,F34,$CT$3:$CT$725)</f>
        <v>0</v>
      </c>
      <c r="CM34" s="30">
        <f>SUMIF(Ingredients!$B$3:$B$230,G34,Ingredients!$J$3:$J$230)+SUMIF($B$3:$B$725,G34,$CT$3:$CT$725)</f>
        <v>0</v>
      </c>
      <c r="CN34" s="30">
        <f>SUMIF(Ingredients!$B$3:$B$230,H34,Ingredients!$J$3:$J$230)+SUMIF($B$3:$B$725,H34,$CT$3:$CT$725)</f>
        <v>0</v>
      </c>
      <c r="CO34" s="30">
        <f>SUMIF(Ingredients!$B$3:$B$230,I34,Ingredients!$J$3:$J$230)+SUMIF($B$3:$B$725,I34,$CT$3:$CT$725)</f>
        <v>0</v>
      </c>
      <c r="CP34" s="30">
        <f>SUMIF(Ingredients!$B$3:$B$230,J34,Ingredients!$J$3:$J$230)+SUMIF($B$3:$B$725,J34,$CT$3:$CT$725)</f>
        <v>0</v>
      </c>
      <c r="CQ34" s="30">
        <f>SUMIF(Ingredients!$B$3:$B$230,K34,Ingredients!$J$3:$J$230)+SUMIF($B$3:$B$725,K34,$CT$3:$CT$725)</f>
        <v>0</v>
      </c>
      <c r="CR34" s="30">
        <f>SUMIF(Ingredients!$B$3:$B$230,L34,Ingredients!$J$3:$J$230)+SUMIF($B$3:$B$725,L34,$CT$3:$CT$725)</f>
        <v>0</v>
      </c>
      <c r="CS34" s="30">
        <f>SUMIF(Ingredients!$B$3:$B$230,M34,Ingredients!$J$3:$J$230)+SUMIF($B$3:$B$725,M34,$CT$3:$CT$725)</f>
        <v>0</v>
      </c>
      <c r="CT34" s="43">
        <f t="shared" si="8"/>
        <v>0</v>
      </c>
      <c r="CU34" s="34">
        <v>2</v>
      </c>
      <c r="CV34" s="30">
        <v>15</v>
      </c>
      <c r="CW34" s="30">
        <v>0</v>
      </c>
      <c r="CX34" s="35">
        <v>0</v>
      </c>
      <c r="CY34" s="36">
        <v>2</v>
      </c>
      <c r="CZ34" s="37">
        <v>0</v>
      </c>
      <c r="DA34" s="38">
        <v>0</v>
      </c>
      <c r="DB34" s="39">
        <v>0</v>
      </c>
      <c r="DC34" t="s">
        <v>202</v>
      </c>
      <c r="DD34" t="str">
        <f t="shared" ca="1" si="9"/>
        <v/>
      </c>
      <c r="DE34" t="s">
        <v>200</v>
      </c>
      <c r="DG34" t="s">
        <v>199</v>
      </c>
      <c r="DH34" t="str">
        <f t="shared" ca="1" si="11"/>
        <v/>
      </c>
      <c r="DI34" t="s">
        <v>2271</v>
      </c>
    </row>
    <row r="35" spans="2:113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1191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SUMIF(Ingredients!$B$3:$B$230,'PH complex foods'!F35,Ingredients!$A$3:$A$119)+SUMIF($B$3:$B$725,F35,$V$3:$V$724)</f>
        <v>1</v>
      </c>
      <c r="O35" s="11">
        <f ca="1">SUMIF(Ingredients!$B$3:$B$230,'PH complex foods'!G35,Ingredients!$A$3:$A$119)+SUMIF($B$3:$B$725,G35,$V$3:$V$724)</f>
        <v>1</v>
      </c>
      <c r="P35" s="11">
        <f ca="1">SUMIF(Ingredients!$B$3:$B$230,'PH complex foods'!H35,Ingredients!$A$3:$A$119)+SUMIF($B$3:$B$725,H35,$V$3:$V$724)</f>
        <v>1</v>
      </c>
      <c r="Q35" s="11">
        <f ca="1">SUMIF(Ingredients!$B$3:$B$230,'PH complex foods'!I35,Ingredients!$A$3:$A$119)+SUMIF($B$3:$B$725,I35,$V$3:$V$724)</f>
        <v>0</v>
      </c>
      <c r="R35" s="11">
        <f ca="1">SUMIF(Ingredients!$B$3:$B$230,'PH complex foods'!J35,Ingredients!$A$3:$A$119)+SUMIF($B$3:$B$725,J35,$V$3:$V$724)</f>
        <v>0</v>
      </c>
      <c r="S35" s="11">
        <f ca="1">SUMIF(Ingredients!$B$3:$B$230,'PH complex foods'!K35,Ingredients!$A$3:$A$119)+SUMIF($B$3:$B$725,K35,$V$3:$V$724)</f>
        <v>0</v>
      </c>
      <c r="T35" s="11">
        <f ca="1">SUMIF(Ingredients!$B$3:$B$230,'PH complex foods'!L35,Ingredients!$A$3:$A$119)+SUMIF($B$3:$B$725,L35,$V$3:$V$724)</f>
        <v>0</v>
      </c>
      <c r="U35" s="11">
        <f ca="1">SUMIF(Ingredients!$B$3:$B$230,'PH complex foods'!M35,Ingredients!$A$3:$A$119)+SUMIF($B$3:$B$725,M35,$V$3:$V$724)</f>
        <v>0</v>
      </c>
      <c r="V35" s="10">
        <f t="shared" ca="1" si="0"/>
        <v>1</v>
      </c>
      <c r="W35" s="10">
        <v>1</v>
      </c>
      <c r="X35" s="11">
        <v>1</v>
      </c>
      <c r="Y35" s="11">
        <f>COUNTIF(F35:M760,B35)</f>
        <v>0</v>
      </c>
      <c r="Z35" s="44" t="str">
        <f t="shared" ca="1" si="12"/>
        <v>Yes</v>
      </c>
      <c r="AA35" s="34">
        <f>SUMIF(Ingredients!$B$3:$B$230,F35,Ingredients!$C$3:$C$230)+SUMIF($B$3:$B$725,F35,$AI$3:$AI$725)</f>
        <v>10</v>
      </c>
      <c r="AB35" s="30">
        <f>SUMIF(Ingredients!$B$3:$B$230,G35,Ingredients!$C$3:$C$230)+SUMIF($B$3:$B$725,G35,$AI$3:$AI$725)</f>
        <v>5</v>
      </c>
      <c r="AC35" s="30">
        <f>SUMIF(Ingredients!$B$3:$B$230,H35,Ingredients!$C$3:$C$230)+SUMIF($B$3:$B$725,H35,$AI$3:$AI$725)</f>
        <v>12.30952380952381</v>
      </c>
      <c r="AD35" s="30">
        <f>SUMIF(Ingredients!$B$3:$B$230,I35,Ingredients!$C$3:$C$230)+SUMIF($B$3:$B$725,I35,$AI$3:$AI$725)</f>
        <v>0</v>
      </c>
      <c r="AE35" s="30">
        <f>SUMIF(Ingredients!$B$3:$B$230,J35,Ingredients!$C$3:$C$230)+SUMIF($B$3:$B$725,J35,$AI$3:$AI$725)</f>
        <v>0</v>
      </c>
      <c r="AF35" s="30">
        <f>SUMIF(Ingredients!$B$3:$B$230,K35,Ingredients!$C$3:$C$230)+SUMIF($B$3:$B$725,K35,$AI$3:$AI$725)</f>
        <v>0</v>
      </c>
      <c r="AG35" s="30">
        <f>SUMIF(Ingredients!$B$3:$B$230,L35,Ingredients!$C$3:$C$230)+SUMIF($B$3:$B$725,L35,$AI$3:$AI$725)</f>
        <v>0</v>
      </c>
      <c r="AH35" s="30">
        <f>SUMIF(Ingredients!$B$3:$B$230,M35,Ingredients!$C$3:$C$230)+SUMIF($B$3:$B$725,M35,$AI$3:$AI$725)</f>
        <v>0</v>
      </c>
      <c r="AI35" s="29">
        <f t="shared" si="1"/>
        <v>27.30952380952381</v>
      </c>
      <c r="AJ35" s="30">
        <f>SUMIF(Ingredients!$B$3:$B$230,F35,Ingredients!$D$3:$D$230)+SUMIF($B$3:$B$725,F35,$AR$3:$AR$725)</f>
        <v>0</v>
      </c>
      <c r="AK35" s="30">
        <f>SUMIF(Ingredients!$B$3:$B$230,G35,Ingredients!$D$3:$D$230)+SUMIF($B$3:$B$725,G35,$AR$3:$AR$725)</f>
        <v>0</v>
      </c>
      <c r="AL35" s="30">
        <f>SUMIF(Ingredients!$B$3:$B$230,H35,Ingredients!$D$3:$D$230)+SUMIF($B$3:$B$725,H35,$AR$3:$AR$725)</f>
        <v>0.35714285714285715</v>
      </c>
      <c r="AM35" s="30">
        <f>SUMIF(Ingredients!$B$3:$B$230,I35,Ingredients!$D$3:$D$230)+SUMIF($B$3:$B$725,I35,$AR$3:$AR$725)</f>
        <v>0</v>
      </c>
      <c r="AN35" s="30">
        <f>SUMIF(Ingredients!$B$3:$B$230,J35,Ingredients!$D$3:$D$230)+SUMIF($B$3:$B$725,J35,$AR$3:$AR$725)</f>
        <v>0</v>
      </c>
      <c r="AO35" s="30">
        <f>SUMIF(Ingredients!$B$3:$B$230,K35,Ingredients!$D$3:$D$230)+SUMIF($B$3:$B$725,K35,$AR$3:$AR$725)</f>
        <v>0</v>
      </c>
      <c r="AP35" s="30">
        <f>SUMIF(Ingredients!$B$3:$B$230,L35,Ingredients!$D$3:$D$230)+SUMIF($B$3:$B$725,L35,$AR$3:$AR$725)</f>
        <v>0</v>
      </c>
      <c r="AQ35" s="30">
        <f>SUMIF(Ingredients!$B$3:$B$230,M35,Ingredients!$D$3:$D$230)+SUMIF($B$3:$B$725,M35,$AR$3:$AR$725)</f>
        <v>0</v>
      </c>
      <c r="AR35" s="29">
        <f t="shared" si="2"/>
        <v>0.35714285714285715</v>
      </c>
      <c r="AS35" s="30">
        <f>SUMIF(Ingredients!$B$3:$B$230,F35,Ingredients!$E$3:$E$230)+SUMIF($B$3:$B$725,F35,$BA$3:$BA$730)</f>
        <v>31</v>
      </c>
      <c r="AT35" s="30">
        <f>SUMIF(Ingredients!$B$3:$B$230,G35,Ingredients!$E$3:$E$230)+SUMIF($B$3:$B$725,G35,$BA$3:$BA$730)</f>
        <v>7</v>
      </c>
      <c r="AU35" s="30">
        <f>SUMIF(Ingredients!$B$3:$B$230,H35,Ingredients!$E$3:$E$230)+SUMIF($B$3:$B$725,H35,$BA$3:$BA$730)</f>
        <v>10.428571428571429</v>
      </c>
      <c r="AV35" s="30">
        <f>SUMIF(Ingredients!$B$3:$B$230,I35,Ingredients!$E$3:$E$230)+SUMIF($B$3:$B$725,I35,$BA$3:$BA$730)</f>
        <v>0</v>
      </c>
      <c r="AW35" s="30">
        <f>SUMIF(Ingredients!$B$3:$B$230,J35,Ingredients!$E$3:$E$230)+SUMIF($B$3:$B$725,J35,$BA$3:$BA$730)</f>
        <v>0</v>
      </c>
      <c r="AX35" s="30">
        <f>SUMIF(Ingredients!$B$3:$B$230,K35,Ingredients!$E$3:$E$230)+SUMIF($B$3:$B$725,K35,$BA$3:$BA$730)</f>
        <v>0</v>
      </c>
      <c r="AY35" s="30">
        <f>SUMIF(Ingredients!$B$3:$B$230,L35,Ingredients!$E$3:$E$230)+SUMIF($B$3:$B$725,L35,$BA$3:$BA$730)</f>
        <v>0</v>
      </c>
      <c r="AZ35" s="30">
        <f>SUMIF(Ingredients!$B$3:$B$230,M35,Ingredients!$E$3:$E$230)+SUMIF($B$3:$B$725,M35,$BA$3:$BA$730)</f>
        <v>0</v>
      </c>
      <c r="BA35" s="29">
        <f t="shared" si="3"/>
        <v>16.142857142857142</v>
      </c>
      <c r="BB35" s="30">
        <f>SUMIF(Ingredients!$B$3:$B$230,F35,Ingredients!$F$3:$F$230)+SUMIF($B$3:$B$725,F35,$BJ$3:$BJ$725)</f>
        <v>0</v>
      </c>
      <c r="BC35" s="30">
        <f>SUMIF(Ingredients!$B$3:$B$230,G35,Ingredients!$F$3:$F$230)+SUMIF($B$3:$B$725,G35,$BJ$3:$BJ$725)</f>
        <v>0</v>
      </c>
      <c r="BD35" s="30">
        <f>SUMIF(Ingredients!$B$3:$B$230,H35,Ingredients!$F$3:$F$230)+SUMIF($B$3:$B$725,H35,$BJ$3:$BJ$725)</f>
        <v>0</v>
      </c>
      <c r="BE35" s="30">
        <f>SUMIF(Ingredients!$B$3:$B$230,I35,Ingredients!$F$3:$F$230)+SUMIF($B$3:$B$725,I35,$BJ$3:$BJ$725)</f>
        <v>0</v>
      </c>
      <c r="BF35" s="30">
        <f>SUMIF(Ingredients!$B$3:$B$230,J35,Ingredients!$F$3:$F$230)+SUMIF($B$3:$B$725,J35,$BJ$3:$BJ$725)</f>
        <v>0</v>
      </c>
      <c r="BG35" s="30">
        <f>SUMIF(Ingredients!$B$3:$B$230,K35,Ingredients!$F$3:$F$230)+SUMIF($B$3:$B$725,K35,$BJ$3:$BJ$725)</f>
        <v>0</v>
      </c>
      <c r="BH35" s="30">
        <f>SUMIF(Ingredients!$B$3:$B$230,L35,Ingredients!$F$3:$F$230)+SUMIF($B$3:$B$725,L35,$BJ$3:$BJ$725)</f>
        <v>0</v>
      </c>
      <c r="BI35" s="30">
        <f>SUMIF(Ingredients!$B$3:$B$230,M35,Ingredients!$F$3:$F$230)+SUMIF($B$3:$B$725,M35,$BJ$3:$BJ$725)</f>
        <v>0</v>
      </c>
      <c r="BJ35" s="35">
        <f t="shared" si="4"/>
        <v>0</v>
      </c>
      <c r="BK35" s="30">
        <f>SUMIF(Ingredients!$B$3:$B$230,F35,Ingredients!$G$3:$G$230)+SUMIF($B$3:$B$725,F35,$BS$3:$BS$725)</f>
        <v>0</v>
      </c>
      <c r="BL35" s="30">
        <f>SUMIF(Ingredients!$B$3:$B$230,G35,Ingredients!$G$3:$G$230)+SUMIF($B$3:$B$725,G35,$BS$3:$BS$725)</f>
        <v>0</v>
      </c>
      <c r="BM35" s="30">
        <f>SUMIF(Ingredients!$B$3:$B$230,H35,Ingredients!$G$3:$G$230)+SUMIF($B$3:$B$725,H35,$BS$3:$BS$725)</f>
        <v>0</v>
      </c>
      <c r="BN35" s="30">
        <f>SUMIF(Ingredients!$B$3:$B$230,I35,Ingredients!$G$3:$G$230)+SUMIF($B$3:$B$725,I35,$BS$3:$BS$725)</f>
        <v>0</v>
      </c>
      <c r="BO35" s="30">
        <f>SUMIF(Ingredients!$B$3:$B$230,J35,Ingredients!$G$3:$G$230)+SUMIF($B$3:$B$725,J35,$BS$3:$BS$725)</f>
        <v>0</v>
      </c>
      <c r="BP35" s="30">
        <f>SUMIF(Ingredients!$B$3:$B$230,K35,Ingredients!$G$3:$G$230)+SUMIF($B$3:$B$725,K35,$BS$3:$BS$725)</f>
        <v>0</v>
      </c>
      <c r="BQ35" s="30">
        <f>SUMIF(Ingredients!$B$3:$B$230,L35,Ingredients!$G$3:$G$230)+SUMIF($B$3:$B$725,L35,$BS$3:$BS$725)</f>
        <v>0</v>
      </c>
      <c r="BR35" s="30">
        <f>SUMIF(Ingredients!$B$3:$B$230,M35,Ingredients!$G$3:$G$230)+SUMIF($B$3:$B$725,M35,$BS$3:$BS$725)</f>
        <v>0</v>
      </c>
      <c r="BS35" s="36">
        <f t="shared" si="5"/>
        <v>0</v>
      </c>
      <c r="BT35" s="30">
        <f>SUMIF(Ingredients!$B$3:$B$230,F35,Ingredients!$H$3:$H$230)+SUMIF($B$3:$B$725,F35,$CB$3:$CB$725)</f>
        <v>1</v>
      </c>
      <c r="BU35" s="30">
        <f>SUMIF(Ingredients!$B$3:$B$230,G35,Ingredients!$H$3:$H$230)+SUMIF($B$3:$B$725,G35,$CB$3:$CB$725)</f>
        <v>0</v>
      </c>
      <c r="BV35" s="30">
        <f>SUMIF(Ingredients!$B$3:$B$230,H35,Ingredients!$H$3:$H$230)+SUMIF($B$3:$B$725,H35,$CB$3:$CB$725)</f>
        <v>1.1428571428571428</v>
      </c>
      <c r="BW35" s="30">
        <f>SUMIF(Ingredients!$B$3:$B$230,I35,Ingredients!$H$3:$H$230)+SUMIF($B$3:$B$725,I35,$CB$3:$CB$725)</f>
        <v>0</v>
      </c>
      <c r="BX35" s="30">
        <f>SUMIF(Ingredients!$B$3:$B$230,J35,Ingredients!$H$3:$H$230)+SUMIF($B$3:$B$725,J35,$CB$3:$CB$725)</f>
        <v>0</v>
      </c>
      <c r="BY35" s="30">
        <f>SUMIF(Ingredients!$B$3:$B$230,K35,Ingredients!$H$3:$H$230)+SUMIF($B$3:$B$725,K35,$CB$3:$CB$725)</f>
        <v>0</v>
      </c>
      <c r="BZ35" s="30">
        <f>SUMIF(Ingredients!$B$3:$B$230,L35,Ingredients!$H$3:$H$230)+SUMIF($B$3:$B$725,L35,$CB$3:$CB$725)</f>
        <v>0</v>
      </c>
      <c r="CA35" s="30">
        <f>SUMIF(Ingredients!$B$3:$B$230,M35,Ingredients!$H$3:$H$230)+SUMIF($B$3:$B$725,M35,$CB$3:$CB$725)</f>
        <v>0</v>
      </c>
      <c r="CB35" s="42">
        <f t="shared" si="6"/>
        <v>2.1428571428571428</v>
      </c>
      <c r="CC35" s="30">
        <f>SUMIF(Ingredients!$B$3:$B$230,F35,Ingredients!$I$3:$I$230)+SUMIF($B$3:$B$725,F35,$CK$3:$CK$725)</f>
        <v>0</v>
      </c>
      <c r="CD35" s="30">
        <f>SUMIF(Ingredients!$B$3:$B$230,G35,Ingredients!$I$3:$I$230)+SUMIF($B$3:$B$725,G35,$CK$3:$CK$725)</f>
        <v>0</v>
      </c>
      <c r="CE35" s="30">
        <f>SUMIF(Ingredients!$B$3:$B$230,H35,Ingredients!$I$3:$I$230)+SUMIF($B$3:$B$725,H35,$CK$3:$CK$725)</f>
        <v>2.5</v>
      </c>
      <c r="CF35" s="30">
        <f>SUMIF(Ingredients!$B$3:$B$230,I35,Ingredients!$I$3:$I$230)+SUMIF($B$3:$B$725,I35,$CK$3:$CK$725)</f>
        <v>0</v>
      </c>
      <c r="CG35" s="30">
        <f>SUMIF(Ingredients!$B$3:$B$230,J35,Ingredients!$I$3:$I$230)+SUMIF($B$3:$B$725,J35,$CK$3:$CK$725)</f>
        <v>0</v>
      </c>
      <c r="CH35" s="30">
        <f>SUMIF(Ingredients!$B$3:$B$230,K35,Ingredients!$I$3:$I$230)+SUMIF($B$3:$B$725,K35,$CK$3:$CK$725)</f>
        <v>0</v>
      </c>
      <c r="CI35" s="30">
        <f>SUMIF(Ingredients!$B$3:$B$230,L35,Ingredients!$I$3:$I$230)+SUMIF($B$3:$B$725,L35,$CK$3:$CK$725)</f>
        <v>0</v>
      </c>
      <c r="CJ35" s="30">
        <f>SUMIF(Ingredients!$B$3:$B$230,M35,Ingredients!$I$3:$I$230)+SUMIF($B$3:$B$725,M35,$CK$3:$CK$725)</f>
        <v>0</v>
      </c>
      <c r="CK35" s="38">
        <f t="shared" si="7"/>
        <v>2.5</v>
      </c>
      <c r="CL35" s="30">
        <f>SUMIF(Ingredients!$B$3:$B$230,F35,Ingredients!$J$3:$J$230)+SUMIF($B$3:$B$725,F35,$CT$3:$CT$725)</f>
        <v>0</v>
      </c>
      <c r="CM35" s="30">
        <f>SUMIF(Ingredients!$B$3:$B$230,G35,Ingredients!$J$3:$J$230)+SUMIF($B$3:$B$725,G35,$CT$3:$CT$725)</f>
        <v>1</v>
      </c>
      <c r="CN35" s="30">
        <f>SUMIF(Ingredients!$B$3:$B$230,H35,Ingredients!$J$3:$J$230)+SUMIF($B$3:$B$725,H35,$CT$3:$CT$725)</f>
        <v>0</v>
      </c>
      <c r="CO35" s="30">
        <f>SUMIF(Ingredients!$B$3:$B$230,I35,Ingredients!$J$3:$J$230)+SUMIF($B$3:$B$725,I35,$CT$3:$CT$725)</f>
        <v>0</v>
      </c>
      <c r="CP35" s="30">
        <f>SUMIF(Ingredients!$B$3:$B$230,J35,Ingredients!$J$3:$J$230)+SUMIF($B$3:$B$725,J35,$CT$3:$CT$725)</f>
        <v>0</v>
      </c>
      <c r="CQ35" s="30">
        <f>SUMIF(Ingredients!$B$3:$B$230,K35,Ingredients!$J$3:$J$230)+SUMIF($B$3:$B$725,K35,$CT$3:$CT$725)</f>
        <v>0</v>
      </c>
      <c r="CR35" s="30">
        <f>SUMIF(Ingredients!$B$3:$B$230,L35,Ingredients!$J$3:$J$230)+SUMIF($B$3:$B$725,L35,$CT$3:$CT$725)</f>
        <v>0</v>
      </c>
      <c r="CS35" s="30">
        <f>SUMIF(Ingredients!$B$3:$B$230,M35,Ingredients!$J$3:$J$230)+SUMIF($B$3:$B$725,M35,$CT$3:$CT$725)</f>
        <v>0</v>
      </c>
      <c r="CT35" s="43">
        <f t="shared" si="8"/>
        <v>1</v>
      </c>
      <c r="CU35" s="34">
        <v>15</v>
      </c>
      <c r="CV35" s="30">
        <v>15</v>
      </c>
      <c r="CW35" s="30">
        <v>12</v>
      </c>
      <c r="CX35" s="35">
        <v>0</v>
      </c>
      <c r="CY35" s="36">
        <v>0</v>
      </c>
      <c r="CZ35" s="37">
        <v>2.5</v>
      </c>
      <c r="DA35" s="38">
        <v>2.5</v>
      </c>
      <c r="DB35" s="39">
        <v>1</v>
      </c>
      <c r="DC35" t="s">
        <v>202</v>
      </c>
      <c r="DD35" t="str">
        <f t="shared" ca="1" si="9"/>
        <v/>
      </c>
      <c r="DE35" t="str">
        <f t="shared" ca="1" si="10"/>
        <v>-</v>
      </c>
      <c r="DG35" t="s">
        <v>200</v>
      </c>
      <c r="DH35" t="str">
        <f t="shared" ca="1" si="11"/>
        <v>CARROTSOUPITEM(MEAL, ItemRegistry.carrotsoupItem, 4 ,3f,15f,0f,2.5f,0f,2.5f,1f,1.75f),</v>
      </c>
      <c r="DI35" t="s">
        <v>2311</v>
      </c>
    </row>
    <row r="36" spans="2:113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1187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SUMIF(Ingredients!$B$3:$B$230,'PH complex foods'!F36,Ingredients!$A$3:$A$119)+SUMIF($B$3:$B$725,F36,$V$3:$V$724)</f>
        <v>1</v>
      </c>
      <c r="O36" s="11">
        <f ca="1">SUMIF(Ingredients!$B$3:$B$230,'PH complex foods'!G36,Ingredients!$A$3:$A$119)+SUMIF($B$3:$B$725,G36,$V$3:$V$724)</f>
        <v>1</v>
      </c>
      <c r="P36" s="11">
        <f ca="1">SUMIF(Ingredients!$B$3:$B$230,'PH complex foods'!H36,Ingredients!$A$3:$A$119)+SUMIF($B$3:$B$725,H36,$V$3:$V$724)</f>
        <v>1</v>
      </c>
      <c r="Q36" s="11">
        <f ca="1">SUMIF(Ingredients!$B$3:$B$230,'PH complex foods'!I36,Ingredients!$A$3:$A$119)+SUMIF($B$3:$B$725,I36,$V$3:$V$724)</f>
        <v>0</v>
      </c>
      <c r="R36" s="11">
        <f ca="1">SUMIF(Ingredients!$B$3:$B$230,'PH complex foods'!J36,Ingredients!$A$3:$A$119)+SUMIF($B$3:$B$725,J36,$V$3:$V$724)</f>
        <v>0</v>
      </c>
      <c r="S36" s="11">
        <f ca="1">SUMIF(Ingredients!$B$3:$B$230,'PH complex foods'!K36,Ingredients!$A$3:$A$119)+SUMIF($B$3:$B$725,K36,$V$3:$V$724)</f>
        <v>0</v>
      </c>
      <c r="T36" s="11">
        <f ca="1">SUMIF(Ingredients!$B$3:$B$230,'PH complex foods'!L36,Ingredients!$A$3:$A$119)+SUMIF($B$3:$B$725,L36,$V$3:$V$724)</f>
        <v>0</v>
      </c>
      <c r="U36" s="11">
        <f ca="1">SUMIF(Ingredients!$B$3:$B$230,'PH complex foods'!M36,Ingredients!$A$3:$A$119)+SUMIF($B$3:$B$725,M36,$V$3:$V$724)</f>
        <v>0</v>
      </c>
      <c r="V36" s="10">
        <f t="shared" ca="1" si="0"/>
        <v>1</v>
      </c>
      <c r="W36" s="10">
        <v>1</v>
      </c>
      <c r="X36" s="11">
        <v>1</v>
      </c>
      <c r="Y36" s="11">
        <f>COUNTIF(F36:M761,B36)</f>
        <v>0</v>
      </c>
      <c r="Z36" s="44" t="str">
        <f t="shared" ca="1" si="12"/>
        <v>Yes</v>
      </c>
      <c r="AA36" s="34">
        <f>SUMIF(Ingredients!$B$3:$B$230,F36,Ingredients!$C$3:$C$230)+SUMIF($B$3:$B$725,F36,$AI$3:$AI$725)</f>
        <v>10</v>
      </c>
      <c r="AB36" s="30">
        <f>SUMIF(Ingredients!$B$3:$B$230,G36,Ingredients!$C$3:$C$230)+SUMIF($B$3:$B$725,G36,$AI$3:$AI$725)</f>
        <v>5</v>
      </c>
      <c r="AC36" s="30">
        <f>SUMIF(Ingredients!$B$3:$B$230,H36,Ingredients!$C$3:$C$230)+SUMIF($B$3:$B$725,H36,$AI$3:$AI$725)</f>
        <v>0</v>
      </c>
      <c r="AD36" s="30">
        <f>SUMIF(Ingredients!$B$3:$B$230,I36,Ingredients!$C$3:$C$230)+SUMIF($B$3:$B$725,I36,$AI$3:$AI$725)</f>
        <v>0</v>
      </c>
      <c r="AE36" s="30">
        <f>SUMIF(Ingredients!$B$3:$B$230,J36,Ingredients!$C$3:$C$230)+SUMIF($B$3:$B$725,J36,$AI$3:$AI$725)</f>
        <v>0</v>
      </c>
      <c r="AF36" s="30">
        <f>SUMIF(Ingredients!$B$3:$B$230,K36,Ingredients!$C$3:$C$230)+SUMIF($B$3:$B$725,K36,$AI$3:$AI$725)</f>
        <v>0</v>
      </c>
      <c r="AG36" s="30">
        <f>SUMIF(Ingredients!$B$3:$B$230,L36,Ingredients!$C$3:$C$230)+SUMIF($B$3:$B$725,L36,$AI$3:$AI$725)</f>
        <v>0</v>
      </c>
      <c r="AH36" s="30">
        <f>SUMIF(Ingredients!$B$3:$B$230,M36,Ingredients!$C$3:$C$230)+SUMIF($B$3:$B$725,M36,$AI$3:$AI$725)</f>
        <v>0</v>
      </c>
      <c r="AI36" s="29">
        <f t="shared" si="1"/>
        <v>15</v>
      </c>
      <c r="AJ36" s="30">
        <f>SUMIF(Ingredients!$B$3:$B$230,F36,Ingredients!$D$3:$D$230)+SUMIF($B$3:$B$725,F36,$AR$3:$AR$725)</f>
        <v>0</v>
      </c>
      <c r="AK36" s="30">
        <f>SUMIF(Ingredients!$B$3:$B$230,G36,Ingredients!$D$3:$D$230)+SUMIF($B$3:$B$725,G36,$AR$3:$AR$725)</f>
        <v>0</v>
      </c>
      <c r="AL36" s="30">
        <f>SUMIF(Ingredients!$B$3:$B$230,H36,Ingredients!$D$3:$D$230)+SUMIF($B$3:$B$725,H36,$AR$3:$AR$725)</f>
        <v>0</v>
      </c>
      <c r="AM36" s="30">
        <f>SUMIF(Ingredients!$B$3:$B$230,I36,Ingredients!$D$3:$D$230)+SUMIF($B$3:$B$725,I36,$AR$3:$AR$725)</f>
        <v>0</v>
      </c>
      <c r="AN36" s="30">
        <f>SUMIF(Ingredients!$B$3:$B$230,J36,Ingredients!$D$3:$D$230)+SUMIF($B$3:$B$725,J36,$AR$3:$AR$725)</f>
        <v>0</v>
      </c>
      <c r="AO36" s="30">
        <f>SUMIF(Ingredients!$B$3:$B$230,K36,Ingredients!$D$3:$D$230)+SUMIF($B$3:$B$725,K36,$AR$3:$AR$725)</f>
        <v>0</v>
      </c>
      <c r="AP36" s="30">
        <f>SUMIF(Ingredients!$B$3:$B$230,L36,Ingredients!$D$3:$D$230)+SUMIF($B$3:$B$725,L36,$AR$3:$AR$725)</f>
        <v>0</v>
      </c>
      <c r="AQ36" s="30">
        <f>SUMIF(Ingredients!$B$3:$B$230,M36,Ingredients!$D$3:$D$230)+SUMIF($B$3:$B$725,M36,$AR$3:$AR$725)</f>
        <v>0</v>
      </c>
      <c r="AR36" s="29">
        <f t="shared" si="2"/>
        <v>0</v>
      </c>
      <c r="AS36" s="30">
        <f>SUMIF(Ingredients!$B$3:$B$230,F36,Ingredients!$E$3:$E$230)+SUMIF($B$3:$B$725,F36,$BA$3:$BA$730)</f>
        <v>31</v>
      </c>
      <c r="AT36" s="30">
        <f>SUMIF(Ingredients!$B$3:$B$230,G36,Ingredients!$E$3:$E$230)+SUMIF($B$3:$B$725,G36,$BA$3:$BA$730)</f>
        <v>12</v>
      </c>
      <c r="AU36" s="30">
        <f>SUMIF(Ingredients!$B$3:$B$230,H36,Ingredients!$E$3:$E$230)+SUMIF($B$3:$B$725,H36,$BA$3:$BA$730)</f>
        <v>30</v>
      </c>
      <c r="AV36" s="30">
        <f>SUMIF(Ingredients!$B$3:$B$230,I36,Ingredients!$E$3:$E$230)+SUMIF($B$3:$B$725,I36,$BA$3:$BA$730)</f>
        <v>0</v>
      </c>
      <c r="AW36" s="30">
        <f>SUMIF(Ingredients!$B$3:$B$230,J36,Ingredients!$E$3:$E$230)+SUMIF($B$3:$B$725,J36,$BA$3:$BA$730)</f>
        <v>0</v>
      </c>
      <c r="AX36" s="30">
        <f>SUMIF(Ingredients!$B$3:$B$230,K36,Ingredients!$E$3:$E$230)+SUMIF($B$3:$B$725,K36,$BA$3:$BA$730)</f>
        <v>0</v>
      </c>
      <c r="AY36" s="30">
        <f>SUMIF(Ingredients!$B$3:$B$230,L36,Ingredients!$E$3:$E$230)+SUMIF($B$3:$B$725,L36,$BA$3:$BA$730)</f>
        <v>0</v>
      </c>
      <c r="AZ36" s="30">
        <f>SUMIF(Ingredients!$B$3:$B$230,M36,Ingredients!$E$3:$E$230)+SUMIF($B$3:$B$725,M36,$BA$3:$BA$730)</f>
        <v>0</v>
      </c>
      <c r="BA36" s="29">
        <f t="shared" si="3"/>
        <v>24.333333333333332</v>
      </c>
      <c r="BB36" s="30">
        <f>SUMIF(Ingredients!$B$3:$B$230,F36,Ingredients!$F$3:$F$230)+SUMIF($B$3:$B$725,F36,$BJ$3:$BJ$725)</f>
        <v>0</v>
      </c>
      <c r="BC36" s="30">
        <f>SUMIF(Ingredients!$B$3:$B$230,G36,Ingredients!$F$3:$F$230)+SUMIF($B$3:$B$725,G36,$BJ$3:$BJ$725)</f>
        <v>0</v>
      </c>
      <c r="BD36" s="30">
        <f>SUMIF(Ingredients!$B$3:$B$230,H36,Ingredients!$F$3:$F$230)+SUMIF($B$3:$B$725,H36,$BJ$3:$BJ$725)</f>
        <v>0</v>
      </c>
      <c r="BE36" s="30">
        <f>SUMIF(Ingredients!$B$3:$B$230,I36,Ingredients!$F$3:$F$230)+SUMIF($B$3:$B$725,I36,$BJ$3:$BJ$725)</f>
        <v>0</v>
      </c>
      <c r="BF36" s="30">
        <f>SUMIF(Ingredients!$B$3:$B$230,J36,Ingredients!$F$3:$F$230)+SUMIF($B$3:$B$725,J36,$BJ$3:$BJ$725)</f>
        <v>0</v>
      </c>
      <c r="BG36" s="30">
        <f>SUMIF(Ingredients!$B$3:$B$230,K36,Ingredients!$F$3:$F$230)+SUMIF($B$3:$B$725,K36,$BJ$3:$BJ$725)</f>
        <v>0</v>
      </c>
      <c r="BH36" s="30">
        <f>SUMIF(Ingredients!$B$3:$B$230,L36,Ingredients!$F$3:$F$230)+SUMIF($B$3:$B$725,L36,$BJ$3:$BJ$725)</f>
        <v>0</v>
      </c>
      <c r="BI36" s="30">
        <f>SUMIF(Ingredients!$B$3:$B$230,M36,Ingredients!$F$3:$F$230)+SUMIF($B$3:$B$725,M36,$BJ$3:$BJ$725)</f>
        <v>0</v>
      </c>
      <c r="BJ36" s="35">
        <f t="shared" si="4"/>
        <v>0</v>
      </c>
      <c r="BK36" s="30">
        <f>SUMIF(Ingredients!$B$3:$B$230,F36,Ingredients!$G$3:$G$230)+SUMIF($B$3:$B$725,F36,$BS$3:$BS$725)</f>
        <v>0</v>
      </c>
      <c r="BL36" s="30">
        <f>SUMIF(Ingredients!$B$3:$B$230,G36,Ingredients!$G$3:$G$230)+SUMIF($B$3:$B$725,G36,$BS$3:$BS$725)</f>
        <v>0</v>
      </c>
      <c r="BM36" s="30">
        <f>SUMIF(Ingredients!$B$3:$B$230,H36,Ingredients!$G$3:$G$230)+SUMIF($B$3:$B$725,H36,$BS$3:$BS$725)</f>
        <v>0</v>
      </c>
      <c r="BN36" s="30">
        <f>SUMIF(Ingredients!$B$3:$B$230,I36,Ingredients!$G$3:$G$230)+SUMIF($B$3:$B$725,I36,$BS$3:$BS$725)</f>
        <v>0</v>
      </c>
      <c r="BO36" s="30">
        <f>SUMIF(Ingredients!$B$3:$B$230,J36,Ingredients!$G$3:$G$230)+SUMIF($B$3:$B$725,J36,$BS$3:$BS$725)</f>
        <v>0</v>
      </c>
      <c r="BP36" s="30">
        <f>SUMIF(Ingredients!$B$3:$B$230,K36,Ingredients!$G$3:$G$230)+SUMIF($B$3:$B$725,K36,$BS$3:$BS$725)</f>
        <v>0</v>
      </c>
      <c r="BQ36" s="30">
        <f>SUMIF(Ingredients!$B$3:$B$230,L36,Ingredients!$G$3:$G$230)+SUMIF($B$3:$B$725,L36,$BS$3:$BS$725)</f>
        <v>0</v>
      </c>
      <c r="BR36" s="30">
        <f>SUMIF(Ingredients!$B$3:$B$230,M36,Ingredients!$G$3:$G$230)+SUMIF($B$3:$B$725,M36,$BS$3:$BS$725)</f>
        <v>0</v>
      </c>
      <c r="BS36" s="36">
        <f t="shared" si="5"/>
        <v>0</v>
      </c>
      <c r="BT36" s="30">
        <f>SUMIF(Ingredients!$B$3:$B$230,F36,Ingredients!$H$3:$H$230)+SUMIF($B$3:$B$725,F36,$CB$3:$CB$725)</f>
        <v>1</v>
      </c>
      <c r="BU36" s="30">
        <f>SUMIF(Ingredients!$B$3:$B$230,G36,Ingredients!$H$3:$H$230)+SUMIF($B$3:$B$725,G36,$CB$3:$CB$725)</f>
        <v>0</v>
      </c>
      <c r="BV36" s="30">
        <f>SUMIF(Ingredients!$B$3:$B$230,H36,Ingredients!$H$3:$H$230)+SUMIF($B$3:$B$725,H36,$CB$3:$CB$725)</f>
        <v>0</v>
      </c>
      <c r="BW36" s="30">
        <f>SUMIF(Ingredients!$B$3:$B$230,I36,Ingredients!$H$3:$H$230)+SUMIF($B$3:$B$725,I36,$CB$3:$CB$725)</f>
        <v>0</v>
      </c>
      <c r="BX36" s="30">
        <f>SUMIF(Ingredients!$B$3:$B$230,J36,Ingredients!$H$3:$H$230)+SUMIF($B$3:$B$725,J36,$CB$3:$CB$725)</f>
        <v>0</v>
      </c>
      <c r="BY36" s="30">
        <f>SUMIF(Ingredients!$B$3:$B$230,K36,Ingredients!$H$3:$H$230)+SUMIF($B$3:$B$725,K36,$CB$3:$CB$725)</f>
        <v>0</v>
      </c>
      <c r="BZ36" s="30">
        <f>SUMIF(Ingredients!$B$3:$B$230,L36,Ingredients!$H$3:$H$230)+SUMIF($B$3:$B$725,L36,$CB$3:$CB$725)</f>
        <v>0</v>
      </c>
      <c r="CA36" s="30">
        <f>SUMIF(Ingredients!$B$3:$B$230,M36,Ingredients!$H$3:$H$230)+SUMIF($B$3:$B$725,M36,$CB$3:$CB$725)</f>
        <v>0</v>
      </c>
      <c r="CB36" s="42">
        <f t="shared" si="6"/>
        <v>1</v>
      </c>
      <c r="CC36" s="30">
        <f>SUMIF(Ingredients!$B$3:$B$230,F36,Ingredients!$I$3:$I$230)+SUMIF($B$3:$B$725,F36,$CK$3:$CK$725)</f>
        <v>0</v>
      </c>
      <c r="CD36" s="30">
        <f>SUMIF(Ingredients!$B$3:$B$230,G36,Ingredients!$I$3:$I$230)+SUMIF($B$3:$B$725,G36,$CK$3:$CK$725)</f>
        <v>0</v>
      </c>
      <c r="CE36" s="30">
        <f>SUMIF(Ingredients!$B$3:$B$230,H36,Ingredients!$I$3:$I$230)+SUMIF($B$3:$B$725,H36,$CK$3:$CK$725)</f>
        <v>0</v>
      </c>
      <c r="CF36" s="30">
        <f>SUMIF(Ingredients!$B$3:$B$230,I36,Ingredients!$I$3:$I$230)+SUMIF($B$3:$B$725,I36,$CK$3:$CK$725)</f>
        <v>0</v>
      </c>
      <c r="CG36" s="30">
        <f>SUMIF(Ingredients!$B$3:$B$230,J36,Ingredients!$I$3:$I$230)+SUMIF($B$3:$B$725,J36,$CK$3:$CK$725)</f>
        <v>0</v>
      </c>
      <c r="CH36" s="30">
        <f>SUMIF(Ingredients!$B$3:$B$230,K36,Ingredients!$I$3:$I$230)+SUMIF($B$3:$B$725,K36,$CK$3:$CK$725)</f>
        <v>0</v>
      </c>
      <c r="CI36" s="30">
        <f>SUMIF(Ingredients!$B$3:$B$230,L36,Ingredients!$I$3:$I$230)+SUMIF($B$3:$B$725,L36,$CK$3:$CK$725)</f>
        <v>0</v>
      </c>
      <c r="CJ36" s="30">
        <f>SUMIF(Ingredients!$B$3:$B$230,M36,Ingredients!$I$3:$I$230)+SUMIF($B$3:$B$725,M36,$CK$3:$CK$725)</f>
        <v>0</v>
      </c>
      <c r="CK36" s="38">
        <f t="shared" si="7"/>
        <v>0</v>
      </c>
      <c r="CL36" s="30">
        <f>SUMIF(Ingredients!$B$3:$B$230,F36,Ingredients!$J$3:$J$230)+SUMIF($B$3:$B$725,F36,$CT$3:$CT$725)</f>
        <v>0</v>
      </c>
      <c r="CM36" s="30">
        <f>SUMIF(Ingredients!$B$3:$B$230,G36,Ingredients!$J$3:$J$230)+SUMIF($B$3:$B$725,G36,$CT$3:$CT$725)</f>
        <v>1</v>
      </c>
      <c r="CN36" s="30">
        <f>SUMIF(Ingredients!$B$3:$B$230,H36,Ingredients!$J$3:$J$230)+SUMIF($B$3:$B$725,H36,$CT$3:$CT$725)</f>
        <v>0</v>
      </c>
      <c r="CO36" s="30">
        <f>SUMIF(Ingredients!$B$3:$B$230,I36,Ingredients!$J$3:$J$230)+SUMIF($B$3:$B$725,I36,$CT$3:$CT$725)</f>
        <v>0</v>
      </c>
      <c r="CP36" s="30">
        <f>SUMIF(Ingredients!$B$3:$B$230,J36,Ingredients!$J$3:$J$230)+SUMIF($B$3:$B$725,J36,$CT$3:$CT$725)</f>
        <v>0</v>
      </c>
      <c r="CQ36" s="30">
        <f>SUMIF(Ingredients!$B$3:$B$230,K36,Ingredients!$J$3:$J$230)+SUMIF($B$3:$B$725,K36,$CT$3:$CT$725)</f>
        <v>0</v>
      </c>
      <c r="CR36" s="30">
        <f>SUMIF(Ingredients!$B$3:$B$230,L36,Ingredients!$J$3:$J$230)+SUMIF($B$3:$B$725,L36,$CT$3:$CT$725)</f>
        <v>0</v>
      </c>
      <c r="CS36" s="30">
        <f>SUMIF(Ingredients!$B$3:$B$230,M36,Ingredients!$J$3:$J$230)+SUMIF($B$3:$B$725,M36,$CT$3:$CT$725)</f>
        <v>0</v>
      </c>
      <c r="CT36" s="43">
        <f t="shared" si="8"/>
        <v>1</v>
      </c>
      <c r="CU36" s="34">
        <v>10</v>
      </c>
      <c r="CV36" s="30">
        <v>0</v>
      </c>
      <c r="CW36" s="30">
        <v>15</v>
      </c>
      <c r="CX36" s="35">
        <v>0</v>
      </c>
      <c r="CY36" s="36">
        <v>0</v>
      </c>
      <c r="CZ36" s="37">
        <v>1</v>
      </c>
      <c r="DA36" s="38">
        <v>0</v>
      </c>
      <c r="DB36" s="39">
        <v>0</v>
      </c>
      <c r="DC36" t="s">
        <v>202</v>
      </c>
      <c r="DD36" t="str">
        <f t="shared" ca="1" si="9"/>
        <v/>
      </c>
      <c r="DE36" t="str">
        <f t="shared" ca="1" si="10"/>
        <v>-</v>
      </c>
      <c r="DG36" t="s">
        <v>200</v>
      </c>
      <c r="DH36" t="str">
        <f t="shared" ca="1" si="11"/>
        <v>GLAZEDCARROTSITEM(VEGETABLE, ItemRegistry.glazedcarrotsItem, 4 ,2f,0f,0f,1f,0f,0f,0f,1.4f),</v>
      </c>
      <c r="DI36" t="s">
        <v>2312</v>
      </c>
    </row>
    <row r="37" spans="2:113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1187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SUMIF(Ingredients!$B$3:$B$230,'PH complex foods'!F37,Ingredients!$A$3:$A$119)+SUMIF($B$3:$B$725,F37,$V$3:$V$724)</f>
        <v>1</v>
      </c>
      <c r="O37" s="11">
        <f ca="1">SUMIF(Ingredients!$B$3:$B$230,'PH complex foods'!G37,Ingredients!$A$3:$A$119)+SUMIF($B$3:$B$725,G37,$V$3:$V$724)</f>
        <v>1</v>
      </c>
      <c r="P37" s="11">
        <f ca="1">SUMIF(Ingredients!$B$3:$B$230,'PH complex foods'!H37,Ingredients!$A$3:$A$119)+SUMIF($B$3:$B$725,H37,$V$3:$V$724)</f>
        <v>0</v>
      </c>
      <c r="Q37" s="11">
        <f ca="1">SUMIF(Ingredients!$B$3:$B$230,'PH complex foods'!I37,Ingredients!$A$3:$A$119)+SUMIF($B$3:$B$725,I37,$V$3:$V$724)</f>
        <v>0</v>
      </c>
      <c r="R37" s="11">
        <f ca="1">SUMIF(Ingredients!$B$3:$B$230,'PH complex foods'!J37,Ingredients!$A$3:$A$119)+SUMIF($B$3:$B$725,J37,$V$3:$V$724)</f>
        <v>0</v>
      </c>
      <c r="S37" s="11">
        <f ca="1">SUMIF(Ingredients!$B$3:$B$230,'PH complex foods'!K37,Ingredients!$A$3:$A$119)+SUMIF($B$3:$B$725,K37,$V$3:$V$724)</f>
        <v>0</v>
      </c>
      <c r="T37" s="11">
        <f ca="1">SUMIF(Ingredients!$B$3:$B$230,'PH complex foods'!L37,Ingredients!$A$3:$A$119)+SUMIF($B$3:$B$725,L37,$V$3:$V$724)</f>
        <v>0</v>
      </c>
      <c r="U37" s="11">
        <f ca="1">SUMIF(Ingredients!$B$3:$B$230,'PH complex foods'!M37,Ingredients!$A$3:$A$119)+SUMIF($B$3:$B$725,M37,$V$3:$V$724)</f>
        <v>0</v>
      </c>
      <c r="V37" s="10">
        <f t="shared" ca="1" si="0"/>
        <v>1</v>
      </c>
      <c r="W37" s="10">
        <v>1</v>
      </c>
      <c r="X37" s="11">
        <v>1</v>
      </c>
      <c r="Y37" s="11">
        <f>COUNTIF(F37:M762,B37)</f>
        <v>4</v>
      </c>
      <c r="Z37" s="44" t="str">
        <f t="shared" ca="1" si="12"/>
        <v>Yes</v>
      </c>
      <c r="AA37" s="34">
        <f>SUMIF(Ingredients!$B$3:$B$230,F37,Ingredients!$C$3:$C$230)+SUMIF($B$3:$B$725,F37,$AI$3:$AI$725)</f>
        <v>10</v>
      </c>
      <c r="AB37" s="30">
        <f>SUMIF(Ingredients!$B$3:$B$230,G37,Ingredients!$C$3:$C$230)+SUMIF($B$3:$B$725,G37,$AI$3:$AI$725)</f>
        <v>5</v>
      </c>
      <c r="AC37" s="30">
        <f>SUMIF(Ingredients!$B$3:$B$230,H37,Ingredients!$C$3:$C$230)+SUMIF($B$3:$B$725,H37,$AI$3:$AI$725)</f>
        <v>0</v>
      </c>
      <c r="AD37" s="30">
        <f>SUMIF(Ingredients!$B$3:$B$230,I37,Ingredients!$C$3:$C$230)+SUMIF($B$3:$B$725,I37,$AI$3:$AI$725)</f>
        <v>0</v>
      </c>
      <c r="AE37" s="30">
        <f>SUMIF(Ingredients!$B$3:$B$230,J37,Ingredients!$C$3:$C$230)+SUMIF($B$3:$B$725,J37,$AI$3:$AI$725)</f>
        <v>0</v>
      </c>
      <c r="AF37" s="30">
        <f>SUMIF(Ingredients!$B$3:$B$230,K37,Ingredients!$C$3:$C$230)+SUMIF($B$3:$B$725,K37,$AI$3:$AI$725)</f>
        <v>0</v>
      </c>
      <c r="AG37" s="30">
        <f>SUMIF(Ingredients!$B$3:$B$230,L37,Ingredients!$C$3:$C$230)+SUMIF($B$3:$B$725,L37,$AI$3:$AI$725)</f>
        <v>0</v>
      </c>
      <c r="AH37" s="30">
        <f>SUMIF(Ingredients!$B$3:$B$230,M37,Ingredients!$C$3:$C$230)+SUMIF($B$3:$B$725,M37,$AI$3:$AI$725)</f>
        <v>0</v>
      </c>
      <c r="AI37" s="29">
        <f t="shared" si="1"/>
        <v>15</v>
      </c>
      <c r="AJ37" s="30">
        <f>SUMIF(Ingredients!$B$3:$B$230,F37,Ingredients!$D$3:$D$230)+SUMIF($B$3:$B$725,F37,$AR$3:$AR$725)</f>
        <v>0</v>
      </c>
      <c r="AK37" s="30">
        <f>SUMIF(Ingredients!$B$3:$B$230,G37,Ingredients!$D$3:$D$230)+SUMIF($B$3:$B$725,G37,$AR$3:$AR$725)</f>
        <v>0</v>
      </c>
      <c r="AL37" s="30">
        <f>SUMIF(Ingredients!$B$3:$B$230,H37,Ingredients!$D$3:$D$230)+SUMIF($B$3:$B$725,H37,$AR$3:$AR$725)</f>
        <v>0</v>
      </c>
      <c r="AM37" s="30">
        <f>SUMIF(Ingredients!$B$3:$B$230,I37,Ingredients!$D$3:$D$230)+SUMIF($B$3:$B$725,I37,$AR$3:$AR$725)</f>
        <v>0</v>
      </c>
      <c r="AN37" s="30">
        <f>SUMIF(Ingredients!$B$3:$B$230,J37,Ingredients!$D$3:$D$230)+SUMIF($B$3:$B$725,J37,$AR$3:$AR$725)</f>
        <v>0</v>
      </c>
      <c r="AO37" s="30">
        <f>SUMIF(Ingredients!$B$3:$B$230,K37,Ingredients!$D$3:$D$230)+SUMIF($B$3:$B$725,K37,$AR$3:$AR$725)</f>
        <v>0</v>
      </c>
      <c r="AP37" s="30">
        <f>SUMIF(Ingredients!$B$3:$B$230,L37,Ingredients!$D$3:$D$230)+SUMIF($B$3:$B$725,L37,$AR$3:$AR$725)</f>
        <v>0</v>
      </c>
      <c r="AQ37" s="30">
        <f>SUMIF(Ingredients!$B$3:$B$230,M37,Ingredients!$D$3:$D$230)+SUMIF($B$3:$B$725,M37,$AR$3:$AR$725)</f>
        <v>0</v>
      </c>
      <c r="AR37" s="29">
        <f t="shared" si="2"/>
        <v>0</v>
      </c>
      <c r="AS37" s="30">
        <f>SUMIF(Ingredients!$B$3:$B$230,F37,Ingredients!$E$3:$E$230)+SUMIF($B$3:$B$725,F37,$BA$3:$BA$730)</f>
        <v>32</v>
      </c>
      <c r="AT37" s="30">
        <f>SUMIF(Ingredients!$B$3:$B$230,G37,Ingredients!$E$3:$E$230)+SUMIF($B$3:$B$725,G37,$BA$3:$BA$730)</f>
        <v>12</v>
      </c>
      <c r="AU37" s="30">
        <f>SUMIF(Ingredients!$B$3:$B$230,H37,Ingredients!$E$3:$E$230)+SUMIF($B$3:$B$725,H37,$BA$3:$BA$730)</f>
        <v>0</v>
      </c>
      <c r="AV37" s="30">
        <f>SUMIF(Ingredients!$B$3:$B$230,I37,Ingredients!$E$3:$E$230)+SUMIF($B$3:$B$725,I37,$BA$3:$BA$730)</f>
        <v>0</v>
      </c>
      <c r="AW37" s="30">
        <f>SUMIF(Ingredients!$B$3:$B$230,J37,Ingredients!$E$3:$E$230)+SUMIF($B$3:$B$725,J37,$BA$3:$BA$730)</f>
        <v>0</v>
      </c>
      <c r="AX37" s="30">
        <f>SUMIF(Ingredients!$B$3:$B$230,K37,Ingredients!$E$3:$E$230)+SUMIF($B$3:$B$725,K37,$BA$3:$BA$730)</f>
        <v>0</v>
      </c>
      <c r="AY37" s="30">
        <f>SUMIF(Ingredients!$B$3:$B$230,L37,Ingredients!$E$3:$E$230)+SUMIF($B$3:$B$725,L37,$BA$3:$BA$730)</f>
        <v>0</v>
      </c>
      <c r="AZ37" s="30">
        <f>SUMIF(Ingredients!$B$3:$B$230,M37,Ingredients!$E$3:$E$230)+SUMIF($B$3:$B$725,M37,$BA$3:$BA$730)</f>
        <v>0</v>
      </c>
      <c r="BA37" s="29">
        <f t="shared" si="3"/>
        <v>22</v>
      </c>
      <c r="BB37" s="30">
        <f>SUMIF(Ingredients!$B$3:$B$230,F37,Ingredients!$F$3:$F$230)+SUMIF($B$3:$B$725,F37,$BJ$3:$BJ$725)</f>
        <v>0</v>
      </c>
      <c r="BC37" s="30">
        <f>SUMIF(Ingredients!$B$3:$B$230,G37,Ingredients!$F$3:$F$230)+SUMIF($B$3:$B$725,G37,$BJ$3:$BJ$725)</f>
        <v>0</v>
      </c>
      <c r="BD37" s="30">
        <f>SUMIF(Ingredients!$B$3:$B$230,H37,Ingredients!$F$3:$F$230)+SUMIF($B$3:$B$725,H37,$BJ$3:$BJ$725)</f>
        <v>0</v>
      </c>
      <c r="BE37" s="30">
        <f>SUMIF(Ingredients!$B$3:$B$230,I37,Ingredients!$F$3:$F$230)+SUMIF($B$3:$B$725,I37,$BJ$3:$BJ$725)</f>
        <v>0</v>
      </c>
      <c r="BF37" s="30">
        <f>SUMIF(Ingredients!$B$3:$B$230,J37,Ingredients!$F$3:$F$230)+SUMIF($B$3:$B$725,J37,$BJ$3:$BJ$725)</f>
        <v>0</v>
      </c>
      <c r="BG37" s="30">
        <f>SUMIF(Ingredients!$B$3:$B$230,K37,Ingredients!$F$3:$F$230)+SUMIF($B$3:$B$725,K37,$BJ$3:$BJ$725)</f>
        <v>0</v>
      </c>
      <c r="BH37" s="30">
        <f>SUMIF(Ingredients!$B$3:$B$230,L37,Ingredients!$F$3:$F$230)+SUMIF($B$3:$B$725,L37,$BJ$3:$BJ$725)</f>
        <v>0</v>
      </c>
      <c r="BI37" s="30">
        <f>SUMIF(Ingredients!$B$3:$B$230,M37,Ingredients!$F$3:$F$230)+SUMIF($B$3:$B$725,M37,$BJ$3:$BJ$725)</f>
        <v>0</v>
      </c>
      <c r="BJ37" s="35">
        <f t="shared" si="4"/>
        <v>0</v>
      </c>
      <c r="BK37" s="30">
        <f>SUMIF(Ingredients!$B$3:$B$230,F37,Ingredients!$G$3:$G$230)+SUMIF($B$3:$B$725,F37,$BS$3:$BS$725)</f>
        <v>0</v>
      </c>
      <c r="BL37" s="30">
        <f>SUMIF(Ingredients!$B$3:$B$230,G37,Ingredients!$G$3:$G$230)+SUMIF($B$3:$B$725,G37,$BS$3:$BS$725)</f>
        <v>0</v>
      </c>
      <c r="BM37" s="30">
        <f>SUMIF(Ingredients!$B$3:$B$230,H37,Ingredients!$G$3:$G$230)+SUMIF($B$3:$B$725,H37,$BS$3:$BS$725)</f>
        <v>0</v>
      </c>
      <c r="BN37" s="30">
        <f>SUMIF(Ingredients!$B$3:$B$230,I37,Ingredients!$G$3:$G$230)+SUMIF($B$3:$B$725,I37,$BS$3:$BS$725)</f>
        <v>0</v>
      </c>
      <c r="BO37" s="30">
        <f>SUMIF(Ingredients!$B$3:$B$230,J37,Ingredients!$G$3:$G$230)+SUMIF($B$3:$B$725,J37,$BS$3:$BS$725)</f>
        <v>0</v>
      </c>
      <c r="BP37" s="30">
        <f>SUMIF(Ingredients!$B$3:$B$230,K37,Ingredients!$G$3:$G$230)+SUMIF($B$3:$B$725,K37,$BS$3:$BS$725)</f>
        <v>0</v>
      </c>
      <c r="BQ37" s="30">
        <f>SUMIF(Ingredients!$B$3:$B$230,L37,Ingredients!$G$3:$G$230)+SUMIF($B$3:$B$725,L37,$BS$3:$BS$725)</f>
        <v>0</v>
      </c>
      <c r="BR37" s="30">
        <f>SUMIF(Ingredients!$B$3:$B$230,M37,Ingredients!$G$3:$G$230)+SUMIF($B$3:$B$725,M37,$BS$3:$BS$725)</f>
        <v>0</v>
      </c>
      <c r="BS37" s="36">
        <f t="shared" si="5"/>
        <v>0</v>
      </c>
      <c r="BT37" s="30">
        <f>SUMIF(Ingredients!$B$3:$B$230,F37,Ingredients!$H$3:$H$230)+SUMIF($B$3:$B$725,F37,$CB$3:$CB$725)</f>
        <v>1.5</v>
      </c>
      <c r="BU37" s="30">
        <f>SUMIF(Ingredients!$B$3:$B$230,G37,Ingredients!$H$3:$H$230)+SUMIF($B$3:$B$725,G37,$CB$3:$CB$725)</f>
        <v>0</v>
      </c>
      <c r="BV37" s="30">
        <f>SUMIF(Ingredients!$B$3:$B$230,H37,Ingredients!$H$3:$H$230)+SUMIF($B$3:$B$725,H37,$CB$3:$CB$725)</f>
        <v>0</v>
      </c>
      <c r="BW37" s="30">
        <f>SUMIF(Ingredients!$B$3:$B$230,I37,Ingredients!$H$3:$H$230)+SUMIF($B$3:$B$725,I37,$CB$3:$CB$725)</f>
        <v>0</v>
      </c>
      <c r="BX37" s="30">
        <f>SUMIF(Ingredients!$B$3:$B$230,J37,Ingredients!$H$3:$H$230)+SUMIF($B$3:$B$725,J37,$CB$3:$CB$725)</f>
        <v>0</v>
      </c>
      <c r="BY37" s="30">
        <f>SUMIF(Ingredients!$B$3:$B$230,K37,Ingredients!$H$3:$H$230)+SUMIF($B$3:$B$725,K37,$CB$3:$CB$725)</f>
        <v>0</v>
      </c>
      <c r="BZ37" s="30">
        <f>SUMIF(Ingredients!$B$3:$B$230,L37,Ingredients!$H$3:$H$230)+SUMIF($B$3:$B$725,L37,$CB$3:$CB$725)</f>
        <v>0</v>
      </c>
      <c r="CA37" s="30">
        <f>SUMIF(Ingredients!$B$3:$B$230,M37,Ingredients!$H$3:$H$230)+SUMIF($B$3:$B$725,M37,$CB$3:$CB$725)</f>
        <v>0</v>
      </c>
      <c r="CB37" s="42">
        <f t="shared" si="6"/>
        <v>1.5</v>
      </c>
      <c r="CC37" s="30">
        <f>SUMIF(Ingredients!$B$3:$B$230,F37,Ingredients!$I$3:$I$230)+SUMIF($B$3:$B$725,F37,$CK$3:$CK$725)</f>
        <v>0</v>
      </c>
      <c r="CD37" s="30">
        <f>SUMIF(Ingredients!$B$3:$B$230,G37,Ingredients!$I$3:$I$230)+SUMIF($B$3:$B$725,G37,$CK$3:$CK$725)</f>
        <v>0</v>
      </c>
      <c r="CE37" s="30">
        <f>SUMIF(Ingredients!$B$3:$B$230,H37,Ingredients!$I$3:$I$230)+SUMIF($B$3:$B$725,H37,$CK$3:$CK$725)</f>
        <v>0</v>
      </c>
      <c r="CF37" s="30">
        <f>SUMIF(Ingredients!$B$3:$B$230,I37,Ingredients!$I$3:$I$230)+SUMIF($B$3:$B$725,I37,$CK$3:$CK$725)</f>
        <v>0</v>
      </c>
      <c r="CG37" s="30">
        <f>SUMIF(Ingredients!$B$3:$B$230,J37,Ingredients!$I$3:$I$230)+SUMIF($B$3:$B$725,J37,$CK$3:$CK$725)</f>
        <v>0</v>
      </c>
      <c r="CH37" s="30">
        <f>SUMIF(Ingredients!$B$3:$B$230,K37,Ingredients!$I$3:$I$230)+SUMIF($B$3:$B$725,K37,$CK$3:$CK$725)</f>
        <v>0</v>
      </c>
      <c r="CI37" s="30">
        <f>SUMIF(Ingredients!$B$3:$B$230,L37,Ingredients!$I$3:$I$230)+SUMIF($B$3:$B$725,L37,$CK$3:$CK$725)</f>
        <v>0</v>
      </c>
      <c r="CJ37" s="30">
        <f>SUMIF(Ingredients!$B$3:$B$230,M37,Ingredients!$I$3:$I$230)+SUMIF($B$3:$B$725,M37,$CK$3:$CK$725)</f>
        <v>0</v>
      </c>
      <c r="CK37" s="38">
        <f t="shared" si="7"/>
        <v>0</v>
      </c>
      <c r="CL37" s="30">
        <f>SUMIF(Ingredients!$B$3:$B$230,F37,Ingredients!$J$3:$J$230)+SUMIF($B$3:$B$725,F37,$CT$3:$CT$725)</f>
        <v>0</v>
      </c>
      <c r="CM37" s="30">
        <f>SUMIF(Ingredients!$B$3:$B$230,G37,Ingredients!$J$3:$J$230)+SUMIF($B$3:$B$725,G37,$CT$3:$CT$725)</f>
        <v>1</v>
      </c>
      <c r="CN37" s="30">
        <f>SUMIF(Ingredients!$B$3:$B$230,H37,Ingredients!$J$3:$J$230)+SUMIF($B$3:$B$725,H37,$CT$3:$CT$725)</f>
        <v>0</v>
      </c>
      <c r="CO37" s="30">
        <f>SUMIF(Ingredients!$B$3:$B$230,I37,Ingredients!$J$3:$J$230)+SUMIF($B$3:$B$725,I37,$CT$3:$CT$725)</f>
        <v>0</v>
      </c>
      <c r="CP37" s="30">
        <f>SUMIF(Ingredients!$B$3:$B$230,J37,Ingredients!$J$3:$J$230)+SUMIF($B$3:$B$725,J37,$CT$3:$CT$725)</f>
        <v>0</v>
      </c>
      <c r="CQ37" s="30">
        <f>SUMIF(Ingredients!$B$3:$B$230,K37,Ingredients!$J$3:$J$230)+SUMIF($B$3:$B$725,K37,$CT$3:$CT$725)</f>
        <v>0</v>
      </c>
      <c r="CR37" s="30">
        <f>SUMIF(Ingredients!$B$3:$B$230,L37,Ingredients!$J$3:$J$230)+SUMIF($B$3:$B$725,L37,$CT$3:$CT$725)</f>
        <v>0</v>
      </c>
      <c r="CS37" s="30">
        <f>SUMIF(Ingredients!$B$3:$B$230,M37,Ingredients!$J$3:$J$230)+SUMIF($B$3:$B$725,M37,$CT$3:$CT$725)</f>
        <v>0</v>
      </c>
      <c r="CT37" s="43">
        <f t="shared" si="8"/>
        <v>1</v>
      </c>
      <c r="CU37" s="34">
        <v>15</v>
      </c>
      <c r="CV37" s="30">
        <v>0</v>
      </c>
      <c r="CW37" s="30">
        <v>22</v>
      </c>
      <c r="CX37" s="35">
        <v>0</v>
      </c>
      <c r="CY37" s="36">
        <v>0</v>
      </c>
      <c r="CZ37" s="37">
        <v>1.5</v>
      </c>
      <c r="DA37" s="38">
        <v>0</v>
      </c>
      <c r="DB37" s="39">
        <v>0</v>
      </c>
      <c r="DC37" t="s">
        <v>202</v>
      </c>
      <c r="DD37" t="str">
        <f t="shared" ca="1" si="9"/>
        <v/>
      </c>
      <c r="DE37" t="str">
        <f t="shared" ca="1" si="10"/>
        <v>-</v>
      </c>
      <c r="DG37" t="s">
        <v>200</v>
      </c>
      <c r="DH37" t="str">
        <f t="shared" ca="1" si="11"/>
        <v>BUTTEREDPOTATOITEM(VEGETABLE, ItemRegistry.butteredpotatoItem, 4 ,3f,0f,0f,1.5f,0f,0f,0f,0.95f),</v>
      </c>
      <c r="DI37" t="s">
        <v>2313</v>
      </c>
    </row>
    <row r="38" spans="2:113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1191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SUMIF(Ingredients!$B$3:$B$230,'PH complex foods'!F38,Ingredients!$A$3:$A$119)+SUMIF($B$3:$B$725,F38,$V$3:$V$724)</f>
        <v>1</v>
      </c>
      <c r="O38" s="11">
        <f ca="1">SUMIF(Ingredients!$B$3:$B$230,'PH complex foods'!G38,Ingredients!$A$3:$A$119)+SUMIF($B$3:$B$725,G38,$V$3:$V$724)</f>
        <v>1</v>
      </c>
      <c r="P38" s="11">
        <f ca="1">SUMIF(Ingredients!$B$3:$B$230,'PH complex foods'!H38,Ingredients!$A$3:$A$119)+SUMIF($B$3:$B$725,H38,$V$3:$V$724)</f>
        <v>1</v>
      </c>
      <c r="Q38" s="11">
        <f ca="1">SUMIF(Ingredients!$B$3:$B$230,'PH complex foods'!I38,Ingredients!$A$3:$A$119)+SUMIF($B$3:$B$725,I38,$V$3:$V$724)</f>
        <v>0</v>
      </c>
      <c r="R38" s="11">
        <f ca="1">SUMIF(Ingredients!$B$3:$B$230,'PH complex foods'!J38,Ingredients!$A$3:$A$119)+SUMIF($B$3:$B$725,J38,$V$3:$V$724)</f>
        <v>0</v>
      </c>
      <c r="S38" s="11">
        <f ca="1">SUMIF(Ingredients!$B$3:$B$230,'PH complex foods'!K38,Ingredients!$A$3:$A$119)+SUMIF($B$3:$B$725,K38,$V$3:$V$724)</f>
        <v>0</v>
      </c>
      <c r="T38" s="11">
        <f ca="1">SUMIF(Ingredients!$B$3:$B$230,'PH complex foods'!L38,Ingredients!$A$3:$A$119)+SUMIF($B$3:$B$725,L38,$V$3:$V$724)</f>
        <v>0</v>
      </c>
      <c r="U38" s="11">
        <f ca="1">SUMIF(Ingredients!$B$3:$B$230,'PH complex foods'!M38,Ingredients!$A$3:$A$119)+SUMIF($B$3:$B$725,M38,$V$3:$V$724)</f>
        <v>0</v>
      </c>
      <c r="V38" s="10">
        <f t="shared" ca="1" si="0"/>
        <v>1</v>
      </c>
      <c r="W38" s="10">
        <v>1</v>
      </c>
      <c r="X38" s="11">
        <v>1</v>
      </c>
      <c r="Y38" s="11">
        <f>COUNTIF(F38:M763,B38)</f>
        <v>0</v>
      </c>
      <c r="Z38" s="44" t="str">
        <f t="shared" ca="1" si="12"/>
        <v>Yes</v>
      </c>
      <c r="AA38" s="34">
        <f>SUMIF(Ingredients!$B$3:$B$230,F38,Ingredients!$C$3:$C$230)+SUMIF($B$3:$B$725,F38,$AI$3:$AI$725)</f>
        <v>15</v>
      </c>
      <c r="AB38" s="30">
        <f>SUMIF(Ingredients!$B$3:$B$230,G38,Ingredients!$C$3:$C$230)+SUMIF($B$3:$B$725,G38,$AI$3:$AI$725)</f>
        <v>10</v>
      </c>
      <c r="AC38" s="30">
        <f>SUMIF(Ingredients!$B$3:$B$230,H38,Ingredients!$C$3:$C$230)+SUMIF($B$3:$B$725,H38,$AI$3:$AI$725)</f>
        <v>10</v>
      </c>
      <c r="AD38" s="30">
        <f>SUMIF(Ingredients!$B$3:$B$230,I38,Ingredients!$C$3:$C$230)+SUMIF($B$3:$B$725,I38,$AI$3:$AI$725)</f>
        <v>0</v>
      </c>
      <c r="AE38" s="30">
        <f>SUMIF(Ingredients!$B$3:$B$230,J38,Ingredients!$C$3:$C$230)+SUMIF($B$3:$B$725,J38,$AI$3:$AI$725)</f>
        <v>0</v>
      </c>
      <c r="AF38" s="30">
        <f>SUMIF(Ingredients!$B$3:$B$230,K38,Ingredients!$C$3:$C$230)+SUMIF($B$3:$B$725,K38,$AI$3:$AI$725)</f>
        <v>0</v>
      </c>
      <c r="AG38" s="30">
        <f>SUMIF(Ingredients!$B$3:$B$230,L38,Ingredients!$C$3:$C$230)+SUMIF($B$3:$B$725,L38,$AI$3:$AI$725)</f>
        <v>0</v>
      </c>
      <c r="AH38" s="30">
        <f>SUMIF(Ingredients!$B$3:$B$230,M38,Ingredients!$C$3:$C$230)+SUMIF($B$3:$B$725,M38,$AI$3:$AI$725)</f>
        <v>0</v>
      </c>
      <c r="AI38" s="29">
        <f t="shared" si="1"/>
        <v>35</v>
      </c>
      <c r="AJ38" s="30">
        <f>SUMIF(Ingredients!$B$3:$B$230,F38,Ingredients!$D$3:$D$230)+SUMIF($B$3:$B$725,F38,$AR$3:$AR$725)</f>
        <v>0</v>
      </c>
      <c r="AK38" s="30">
        <f>SUMIF(Ingredients!$B$3:$B$230,G38,Ingredients!$D$3:$D$230)+SUMIF($B$3:$B$725,G38,$AR$3:$AR$725)</f>
        <v>0</v>
      </c>
      <c r="AL38" s="30">
        <f>SUMIF(Ingredients!$B$3:$B$230,H38,Ingredients!$D$3:$D$230)+SUMIF($B$3:$B$725,H38,$AR$3:$AR$725)</f>
        <v>0</v>
      </c>
      <c r="AM38" s="30">
        <f>SUMIF(Ingredients!$B$3:$B$230,I38,Ingredients!$D$3:$D$230)+SUMIF($B$3:$B$725,I38,$AR$3:$AR$725)</f>
        <v>0</v>
      </c>
      <c r="AN38" s="30">
        <f>SUMIF(Ingredients!$B$3:$B$230,J38,Ingredients!$D$3:$D$230)+SUMIF($B$3:$B$725,J38,$AR$3:$AR$725)</f>
        <v>0</v>
      </c>
      <c r="AO38" s="30">
        <f>SUMIF(Ingredients!$B$3:$B$230,K38,Ingredients!$D$3:$D$230)+SUMIF($B$3:$B$725,K38,$AR$3:$AR$725)</f>
        <v>0</v>
      </c>
      <c r="AP38" s="30">
        <f>SUMIF(Ingredients!$B$3:$B$230,L38,Ingredients!$D$3:$D$230)+SUMIF($B$3:$B$725,L38,$AR$3:$AR$725)</f>
        <v>0</v>
      </c>
      <c r="AQ38" s="30">
        <f>SUMIF(Ingredients!$B$3:$B$230,M38,Ingredients!$D$3:$D$230)+SUMIF($B$3:$B$725,M38,$AR$3:$AR$725)</f>
        <v>0</v>
      </c>
      <c r="AR38" s="29">
        <f t="shared" si="2"/>
        <v>0</v>
      </c>
      <c r="AS38" s="30">
        <f>SUMIF(Ingredients!$B$3:$B$230,F38,Ingredients!$E$3:$E$230)+SUMIF($B$3:$B$725,F38,$BA$3:$BA$730)</f>
        <v>22</v>
      </c>
      <c r="AT38" s="30">
        <f>SUMIF(Ingredients!$B$3:$B$230,G38,Ingredients!$E$3:$E$230)+SUMIF($B$3:$B$725,G38,$BA$3:$BA$730)</f>
        <v>14</v>
      </c>
      <c r="AU38" s="30">
        <f>SUMIF(Ingredients!$B$3:$B$230,H38,Ingredients!$E$3:$E$230)+SUMIF($B$3:$B$725,H38,$BA$3:$BA$730)</f>
        <v>73</v>
      </c>
      <c r="AV38" s="30">
        <f>SUMIF(Ingredients!$B$3:$B$230,I38,Ingredients!$E$3:$E$230)+SUMIF($B$3:$B$725,I38,$BA$3:$BA$730)</f>
        <v>0</v>
      </c>
      <c r="AW38" s="30">
        <f>SUMIF(Ingredients!$B$3:$B$230,J38,Ingredients!$E$3:$E$230)+SUMIF($B$3:$B$725,J38,$BA$3:$BA$730)</f>
        <v>0</v>
      </c>
      <c r="AX38" s="30">
        <f>SUMIF(Ingredients!$B$3:$B$230,K38,Ingredients!$E$3:$E$230)+SUMIF($B$3:$B$725,K38,$BA$3:$BA$730)</f>
        <v>0</v>
      </c>
      <c r="AY38" s="30">
        <f>SUMIF(Ingredients!$B$3:$B$230,L38,Ingredients!$E$3:$E$230)+SUMIF($B$3:$B$725,L38,$BA$3:$BA$730)</f>
        <v>0</v>
      </c>
      <c r="AZ38" s="30">
        <f>SUMIF(Ingredients!$B$3:$B$230,M38,Ingredients!$E$3:$E$230)+SUMIF($B$3:$B$725,M38,$BA$3:$BA$730)</f>
        <v>0</v>
      </c>
      <c r="BA38" s="29">
        <f t="shared" si="3"/>
        <v>36.333333333333336</v>
      </c>
      <c r="BB38" s="30">
        <f>SUMIF(Ingredients!$B$3:$B$230,F38,Ingredients!$F$3:$F$230)+SUMIF($B$3:$B$725,F38,$BJ$3:$BJ$725)</f>
        <v>0</v>
      </c>
      <c r="BC38" s="30">
        <f>SUMIF(Ingredients!$B$3:$B$230,G38,Ingredients!$F$3:$F$230)+SUMIF($B$3:$B$725,G38,$BJ$3:$BJ$725)</f>
        <v>0</v>
      </c>
      <c r="BD38" s="30">
        <f>SUMIF(Ingredients!$B$3:$B$230,H38,Ingredients!$F$3:$F$230)+SUMIF($B$3:$B$725,H38,$BJ$3:$BJ$725)</f>
        <v>0</v>
      </c>
      <c r="BE38" s="30">
        <f>SUMIF(Ingredients!$B$3:$B$230,I38,Ingredients!$F$3:$F$230)+SUMIF($B$3:$B$725,I38,$BJ$3:$BJ$725)</f>
        <v>0</v>
      </c>
      <c r="BF38" s="30">
        <f>SUMIF(Ingredients!$B$3:$B$230,J38,Ingredients!$F$3:$F$230)+SUMIF($B$3:$B$725,J38,$BJ$3:$BJ$725)</f>
        <v>0</v>
      </c>
      <c r="BG38" s="30">
        <f>SUMIF(Ingredients!$B$3:$B$230,K38,Ingredients!$F$3:$F$230)+SUMIF($B$3:$B$725,K38,$BJ$3:$BJ$725)</f>
        <v>0</v>
      </c>
      <c r="BH38" s="30">
        <f>SUMIF(Ingredients!$B$3:$B$230,L38,Ingredients!$F$3:$F$230)+SUMIF($B$3:$B$725,L38,$BJ$3:$BJ$725)</f>
        <v>0</v>
      </c>
      <c r="BI38" s="30">
        <f>SUMIF(Ingredients!$B$3:$B$230,M38,Ingredients!$F$3:$F$230)+SUMIF($B$3:$B$725,M38,$BJ$3:$BJ$725)</f>
        <v>0</v>
      </c>
      <c r="BJ38" s="35">
        <f t="shared" si="4"/>
        <v>0</v>
      </c>
      <c r="BK38" s="30">
        <f>SUMIF(Ingredients!$B$3:$B$230,F38,Ingredients!$G$3:$G$230)+SUMIF($B$3:$B$725,F38,$BS$3:$BS$725)</f>
        <v>0</v>
      </c>
      <c r="BL38" s="30">
        <f>SUMIF(Ingredients!$B$3:$B$230,G38,Ingredients!$G$3:$G$230)+SUMIF($B$3:$B$725,G38,$BS$3:$BS$725)</f>
        <v>0</v>
      </c>
      <c r="BM38" s="30">
        <f>SUMIF(Ingredients!$B$3:$B$230,H38,Ingredients!$G$3:$G$230)+SUMIF($B$3:$B$725,H38,$BS$3:$BS$725)</f>
        <v>0</v>
      </c>
      <c r="BN38" s="30">
        <f>SUMIF(Ingredients!$B$3:$B$230,I38,Ingredients!$G$3:$G$230)+SUMIF($B$3:$B$725,I38,$BS$3:$BS$725)</f>
        <v>0</v>
      </c>
      <c r="BO38" s="30">
        <f>SUMIF(Ingredients!$B$3:$B$230,J38,Ingredients!$G$3:$G$230)+SUMIF($B$3:$B$725,J38,$BS$3:$BS$725)</f>
        <v>0</v>
      </c>
      <c r="BP38" s="30">
        <f>SUMIF(Ingredients!$B$3:$B$230,K38,Ingredients!$G$3:$G$230)+SUMIF($B$3:$B$725,K38,$BS$3:$BS$725)</f>
        <v>0</v>
      </c>
      <c r="BQ38" s="30">
        <f>SUMIF(Ingredients!$B$3:$B$230,L38,Ingredients!$G$3:$G$230)+SUMIF($B$3:$B$725,L38,$BS$3:$BS$725)</f>
        <v>0</v>
      </c>
      <c r="BR38" s="30">
        <f>SUMIF(Ingredients!$B$3:$B$230,M38,Ingredients!$G$3:$G$230)+SUMIF($B$3:$B$725,M38,$BS$3:$BS$725)</f>
        <v>0</v>
      </c>
      <c r="BS38" s="36">
        <f t="shared" si="5"/>
        <v>0</v>
      </c>
      <c r="BT38" s="30">
        <f>SUMIF(Ingredients!$B$3:$B$230,F38,Ingredients!$H$3:$H$230)+SUMIF($B$3:$B$725,F38,$CB$3:$CB$725)</f>
        <v>1.5</v>
      </c>
      <c r="BU38" s="30">
        <f>SUMIF(Ingredients!$B$3:$B$230,G38,Ingredients!$H$3:$H$230)+SUMIF($B$3:$B$725,G38,$CB$3:$CB$725)</f>
        <v>0</v>
      </c>
      <c r="BV38" s="30">
        <f>SUMIF(Ingredients!$B$3:$B$230,H38,Ingredients!$H$3:$H$230)+SUMIF($B$3:$B$725,H38,$CB$3:$CB$725)</f>
        <v>0</v>
      </c>
      <c r="BW38" s="30">
        <f>SUMIF(Ingredients!$B$3:$B$230,I38,Ingredients!$H$3:$H$230)+SUMIF($B$3:$B$725,I38,$CB$3:$CB$725)</f>
        <v>0</v>
      </c>
      <c r="BX38" s="30">
        <f>SUMIF(Ingredients!$B$3:$B$230,J38,Ingredients!$H$3:$H$230)+SUMIF($B$3:$B$725,J38,$CB$3:$CB$725)</f>
        <v>0</v>
      </c>
      <c r="BY38" s="30">
        <f>SUMIF(Ingredients!$B$3:$B$230,K38,Ingredients!$H$3:$H$230)+SUMIF($B$3:$B$725,K38,$CB$3:$CB$725)</f>
        <v>0</v>
      </c>
      <c r="BZ38" s="30">
        <f>SUMIF(Ingredients!$B$3:$B$230,L38,Ingredients!$H$3:$H$230)+SUMIF($B$3:$B$725,L38,$CB$3:$CB$725)</f>
        <v>0</v>
      </c>
      <c r="CA38" s="30">
        <f>SUMIF(Ingredients!$B$3:$B$230,M38,Ingredients!$H$3:$H$230)+SUMIF($B$3:$B$725,M38,$CB$3:$CB$725)</f>
        <v>0</v>
      </c>
      <c r="CB38" s="42">
        <f t="shared" si="6"/>
        <v>1.5</v>
      </c>
      <c r="CC38" s="30">
        <f>SUMIF(Ingredients!$B$3:$B$230,F38,Ingredients!$I$3:$I$230)+SUMIF($B$3:$B$725,F38,$CK$3:$CK$725)</f>
        <v>0</v>
      </c>
      <c r="CD38" s="30">
        <f>SUMIF(Ingredients!$B$3:$B$230,G38,Ingredients!$I$3:$I$230)+SUMIF($B$3:$B$725,G38,$CK$3:$CK$725)</f>
        <v>2.5</v>
      </c>
      <c r="CE38" s="30">
        <f>SUMIF(Ingredients!$B$3:$B$230,H38,Ingredients!$I$3:$I$230)+SUMIF($B$3:$B$725,H38,$CK$3:$CK$725)</f>
        <v>0</v>
      </c>
      <c r="CF38" s="30">
        <f>SUMIF(Ingredients!$B$3:$B$230,I38,Ingredients!$I$3:$I$230)+SUMIF($B$3:$B$725,I38,$CK$3:$CK$725)</f>
        <v>0</v>
      </c>
      <c r="CG38" s="30">
        <f>SUMIF(Ingredients!$B$3:$B$230,J38,Ingredients!$I$3:$I$230)+SUMIF($B$3:$B$725,J38,$CK$3:$CK$725)</f>
        <v>0</v>
      </c>
      <c r="CH38" s="30">
        <f>SUMIF(Ingredients!$B$3:$B$230,K38,Ingredients!$I$3:$I$230)+SUMIF($B$3:$B$725,K38,$CK$3:$CK$725)</f>
        <v>0</v>
      </c>
      <c r="CI38" s="30">
        <f>SUMIF(Ingredients!$B$3:$B$230,L38,Ingredients!$I$3:$I$230)+SUMIF($B$3:$B$725,L38,$CK$3:$CK$725)</f>
        <v>0</v>
      </c>
      <c r="CJ38" s="30">
        <f>SUMIF(Ingredients!$B$3:$B$230,M38,Ingredients!$I$3:$I$230)+SUMIF($B$3:$B$725,M38,$CK$3:$CK$725)</f>
        <v>0</v>
      </c>
      <c r="CK38" s="38">
        <f t="shared" si="7"/>
        <v>2.5</v>
      </c>
      <c r="CL38" s="30">
        <f>SUMIF(Ingredients!$B$3:$B$230,F38,Ingredients!$J$3:$J$230)+SUMIF($B$3:$B$725,F38,$CT$3:$CT$725)</f>
        <v>1</v>
      </c>
      <c r="CM38" s="30">
        <f>SUMIF(Ingredients!$B$3:$B$230,G38,Ingredients!$J$3:$J$230)+SUMIF($B$3:$B$725,G38,$CT$3:$CT$725)</f>
        <v>0</v>
      </c>
      <c r="CN38" s="30">
        <f>SUMIF(Ingredients!$B$3:$B$230,H38,Ingredients!$J$3:$J$230)+SUMIF($B$3:$B$725,H38,$CT$3:$CT$725)</f>
        <v>3</v>
      </c>
      <c r="CO38" s="30">
        <f>SUMIF(Ingredients!$B$3:$B$230,I38,Ingredients!$J$3:$J$230)+SUMIF($B$3:$B$725,I38,$CT$3:$CT$725)</f>
        <v>0</v>
      </c>
      <c r="CP38" s="30">
        <f>SUMIF(Ingredients!$B$3:$B$230,J38,Ingredients!$J$3:$J$230)+SUMIF($B$3:$B$725,J38,$CT$3:$CT$725)</f>
        <v>0</v>
      </c>
      <c r="CQ38" s="30">
        <f>SUMIF(Ingredients!$B$3:$B$230,K38,Ingredients!$J$3:$J$230)+SUMIF($B$3:$B$725,K38,$CT$3:$CT$725)</f>
        <v>0</v>
      </c>
      <c r="CR38" s="30">
        <f>SUMIF(Ingredients!$B$3:$B$230,L38,Ingredients!$J$3:$J$230)+SUMIF($B$3:$B$725,L38,$CT$3:$CT$725)</f>
        <v>0</v>
      </c>
      <c r="CS38" s="30">
        <f>SUMIF(Ingredients!$B$3:$B$230,M38,Ingredients!$J$3:$J$230)+SUMIF($B$3:$B$725,M38,$CT$3:$CT$725)</f>
        <v>0</v>
      </c>
      <c r="CT38" s="43">
        <f t="shared" si="8"/>
        <v>4</v>
      </c>
      <c r="CU38" s="34">
        <v>15</v>
      </c>
      <c r="CV38" s="30">
        <v>0</v>
      </c>
      <c r="CW38" s="30">
        <v>21</v>
      </c>
      <c r="CX38" s="35">
        <v>0</v>
      </c>
      <c r="CY38" s="36">
        <v>0</v>
      </c>
      <c r="CZ38" s="37">
        <v>1.5</v>
      </c>
      <c r="DA38" s="38">
        <v>2.5</v>
      </c>
      <c r="DB38" s="39">
        <v>3</v>
      </c>
      <c r="DC38" t="s">
        <v>202</v>
      </c>
      <c r="DD38" t="str">
        <f t="shared" ca="1" si="9"/>
        <v/>
      </c>
      <c r="DE38" t="str">
        <f t="shared" ca="1" si="10"/>
        <v>-</v>
      </c>
      <c r="DG38" t="s">
        <v>200</v>
      </c>
      <c r="DH38" t="str">
        <f t="shared" ca="1" si="11"/>
        <v>LOADEDBAKEDPOTATOITEM(MEAL, ItemRegistry.loadedbakedpotatoItem, 4 ,3f,0f,0f,1.5f,0f,2.5f,3f,1f),</v>
      </c>
      <c r="DI38" t="s">
        <v>2314</v>
      </c>
    </row>
    <row r="39" spans="2:113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1191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SUMIF(Ingredients!$B$3:$B$230,'PH complex foods'!F39,Ingredients!$A$3:$A$119)+SUMIF($B$3:$B$725,F39,$V$3:$V$724)</f>
        <v>1</v>
      </c>
      <c r="O39" s="11">
        <f ca="1">SUMIF(Ingredients!$B$3:$B$230,'PH complex foods'!G39,Ingredients!$A$3:$A$119)+SUMIF($B$3:$B$725,G39,$V$3:$V$724)</f>
        <v>1</v>
      </c>
      <c r="P39" s="11">
        <f ca="1">SUMIF(Ingredients!$B$3:$B$230,'PH complex foods'!H39,Ingredients!$A$3:$A$119)+SUMIF($B$3:$B$725,H39,$V$3:$V$724)</f>
        <v>0</v>
      </c>
      <c r="Q39" s="11">
        <f ca="1">SUMIF(Ingredients!$B$3:$B$230,'PH complex foods'!I39,Ingredients!$A$3:$A$119)+SUMIF($B$3:$B$725,I39,$V$3:$V$724)</f>
        <v>0</v>
      </c>
      <c r="R39" s="11">
        <f ca="1">SUMIF(Ingredients!$B$3:$B$230,'PH complex foods'!J39,Ingredients!$A$3:$A$119)+SUMIF($B$3:$B$725,J39,$V$3:$V$724)</f>
        <v>0</v>
      </c>
      <c r="S39" s="11">
        <f ca="1">SUMIF(Ingredients!$B$3:$B$230,'PH complex foods'!K39,Ingredients!$A$3:$A$119)+SUMIF($B$3:$B$725,K39,$V$3:$V$724)</f>
        <v>0</v>
      </c>
      <c r="T39" s="11">
        <f ca="1">SUMIF(Ingredients!$B$3:$B$230,'PH complex foods'!L39,Ingredients!$A$3:$A$119)+SUMIF($B$3:$B$725,L39,$V$3:$V$724)</f>
        <v>0</v>
      </c>
      <c r="U39" s="11">
        <f ca="1">SUMIF(Ingredients!$B$3:$B$230,'PH complex foods'!M39,Ingredients!$A$3:$A$119)+SUMIF($B$3:$B$725,M39,$V$3:$V$724)</f>
        <v>0</v>
      </c>
      <c r="V39" s="10">
        <f t="shared" ca="1" si="0"/>
        <v>1</v>
      </c>
      <c r="W39" s="10">
        <v>1</v>
      </c>
      <c r="X39" s="11">
        <v>1</v>
      </c>
      <c r="Y39" s="11">
        <f>COUNTIF(F39:M764,B39)</f>
        <v>6</v>
      </c>
      <c r="Z39" s="44" t="str">
        <f t="shared" ca="1" si="12"/>
        <v>Yes</v>
      </c>
      <c r="AA39" s="34">
        <f>SUMIF(Ingredients!$B$3:$B$230,F39,Ingredients!$C$3:$C$230)+SUMIF($B$3:$B$725,F39,$AI$3:$AI$725)</f>
        <v>15</v>
      </c>
      <c r="AB39" s="30">
        <f>SUMIF(Ingredients!$B$3:$B$230,G39,Ingredients!$C$3:$C$230)+SUMIF($B$3:$B$725,G39,$AI$3:$AI$725)</f>
        <v>0</v>
      </c>
      <c r="AC39" s="30">
        <f>SUMIF(Ingredients!$B$3:$B$230,H39,Ingredients!$C$3:$C$230)+SUMIF($B$3:$B$725,H39,$AI$3:$AI$725)</f>
        <v>0</v>
      </c>
      <c r="AD39" s="30">
        <f>SUMIF(Ingredients!$B$3:$B$230,I39,Ingredients!$C$3:$C$230)+SUMIF($B$3:$B$725,I39,$AI$3:$AI$725)</f>
        <v>0</v>
      </c>
      <c r="AE39" s="30">
        <f>SUMIF(Ingredients!$B$3:$B$230,J39,Ingredients!$C$3:$C$230)+SUMIF($B$3:$B$725,J39,$AI$3:$AI$725)</f>
        <v>0</v>
      </c>
      <c r="AF39" s="30">
        <f>SUMIF(Ingredients!$B$3:$B$230,K39,Ingredients!$C$3:$C$230)+SUMIF($B$3:$B$725,K39,$AI$3:$AI$725)</f>
        <v>0</v>
      </c>
      <c r="AG39" s="30">
        <f>SUMIF(Ingredients!$B$3:$B$230,L39,Ingredients!$C$3:$C$230)+SUMIF($B$3:$B$725,L39,$AI$3:$AI$725)</f>
        <v>0</v>
      </c>
      <c r="AH39" s="30">
        <f>SUMIF(Ingredients!$B$3:$B$230,M39,Ingredients!$C$3:$C$230)+SUMIF($B$3:$B$725,M39,$AI$3:$AI$725)</f>
        <v>0</v>
      </c>
      <c r="AI39" s="29">
        <f t="shared" si="1"/>
        <v>15</v>
      </c>
      <c r="AJ39" s="30">
        <f>SUMIF(Ingredients!$B$3:$B$230,F39,Ingredients!$D$3:$D$230)+SUMIF($B$3:$B$725,F39,$AR$3:$AR$725)</f>
        <v>0</v>
      </c>
      <c r="AK39" s="30">
        <f>SUMIF(Ingredients!$B$3:$B$230,G39,Ingredients!$D$3:$D$230)+SUMIF($B$3:$B$725,G39,$AR$3:$AR$725)</f>
        <v>0</v>
      </c>
      <c r="AL39" s="30">
        <f>SUMIF(Ingredients!$B$3:$B$230,H39,Ingredients!$D$3:$D$230)+SUMIF($B$3:$B$725,H39,$AR$3:$AR$725)</f>
        <v>0</v>
      </c>
      <c r="AM39" s="30">
        <f>SUMIF(Ingredients!$B$3:$B$230,I39,Ingredients!$D$3:$D$230)+SUMIF($B$3:$B$725,I39,$AR$3:$AR$725)</f>
        <v>0</v>
      </c>
      <c r="AN39" s="30">
        <f>SUMIF(Ingredients!$B$3:$B$230,J39,Ingredients!$D$3:$D$230)+SUMIF($B$3:$B$725,J39,$AR$3:$AR$725)</f>
        <v>0</v>
      </c>
      <c r="AO39" s="30">
        <f>SUMIF(Ingredients!$B$3:$B$230,K39,Ingredients!$D$3:$D$230)+SUMIF($B$3:$B$725,K39,$AR$3:$AR$725)</f>
        <v>0</v>
      </c>
      <c r="AP39" s="30">
        <f>SUMIF(Ingredients!$B$3:$B$230,L39,Ingredients!$D$3:$D$230)+SUMIF($B$3:$B$725,L39,$AR$3:$AR$725)</f>
        <v>0</v>
      </c>
      <c r="AQ39" s="30">
        <f>SUMIF(Ingredients!$B$3:$B$230,M39,Ingredients!$D$3:$D$230)+SUMIF($B$3:$B$725,M39,$AR$3:$AR$725)</f>
        <v>0</v>
      </c>
      <c r="AR39" s="29">
        <f t="shared" si="2"/>
        <v>0</v>
      </c>
      <c r="AS39" s="30">
        <f>SUMIF(Ingredients!$B$3:$B$230,F39,Ingredients!$E$3:$E$230)+SUMIF($B$3:$B$725,F39,$BA$3:$BA$730)</f>
        <v>22</v>
      </c>
      <c r="AT39" s="30">
        <f>SUMIF(Ingredients!$B$3:$B$230,G39,Ingredients!$E$3:$E$230)+SUMIF($B$3:$B$725,G39,$BA$3:$BA$730)</f>
        <v>30</v>
      </c>
      <c r="AU39" s="30">
        <f>SUMIF(Ingredients!$B$3:$B$230,H39,Ingredients!$E$3:$E$230)+SUMIF($B$3:$B$725,H39,$BA$3:$BA$730)</f>
        <v>0</v>
      </c>
      <c r="AV39" s="30">
        <f>SUMIF(Ingredients!$B$3:$B$230,I39,Ingredients!$E$3:$E$230)+SUMIF($B$3:$B$725,I39,$BA$3:$BA$730)</f>
        <v>0</v>
      </c>
      <c r="AW39" s="30">
        <f>SUMIF(Ingredients!$B$3:$B$230,J39,Ingredients!$E$3:$E$230)+SUMIF($B$3:$B$725,J39,$BA$3:$BA$730)</f>
        <v>0</v>
      </c>
      <c r="AX39" s="30">
        <f>SUMIF(Ingredients!$B$3:$B$230,K39,Ingredients!$E$3:$E$230)+SUMIF($B$3:$B$725,K39,$BA$3:$BA$730)</f>
        <v>0</v>
      </c>
      <c r="AY39" s="30">
        <f>SUMIF(Ingredients!$B$3:$B$230,L39,Ingredients!$E$3:$E$230)+SUMIF($B$3:$B$725,L39,$BA$3:$BA$730)</f>
        <v>0</v>
      </c>
      <c r="AZ39" s="30">
        <f>SUMIF(Ingredients!$B$3:$B$230,M39,Ingredients!$E$3:$E$230)+SUMIF($B$3:$B$725,M39,$BA$3:$BA$730)</f>
        <v>0</v>
      </c>
      <c r="BA39" s="29">
        <f t="shared" si="3"/>
        <v>26</v>
      </c>
      <c r="BB39" s="30">
        <f>SUMIF(Ingredients!$B$3:$B$230,F39,Ingredients!$F$3:$F$230)+SUMIF($B$3:$B$725,F39,$BJ$3:$BJ$725)</f>
        <v>0</v>
      </c>
      <c r="BC39" s="30">
        <f>SUMIF(Ingredients!$B$3:$B$230,G39,Ingredients!$F$3:$F$230)+SUMIF($B$3:$B$725,G39,$BJ$3:$BJ$725)</f>
        <v>0</v>
      </c>
      <c r="BD39" s="30">
        <f>SUMIF(Ingredients!$B$3:$B$230,H39,Ingredients!$F$3:$F$230)+SUMIF($B$3:$B$725,H39,$BJ$3:$BJ$725)</f>
        <v>0</v>
      </c>
      <c r="BE39" s="30">
        <f>SUMIF(Ingredients!$B$3:$B$230,I39,Ingredients!$F$3:$F$230)+SUMIF($B$3:$B$725,I39,$BJ$3:$BJ$725)</f>
        <v>0</v>
      </c>
      <c r="BF39" s="30">
        <f>SUMIF(Ingredients!$B$3:$B$230,J39,Ingredients!$F$3:$F$230)+SUMIF($B$3:$B$725,J39,$BJ$3:$BJ$725)</f>
        <v>0</v>
      </c>
      <c r="BG39" s="30">
        <f>SUMIF(Ingredients!$B$3:$B$230,K39,Ingredients!$F$3:$F$230)+SUMIF($B$3:$B$725,K39,$BJ$3:$BJ$725)</f>
        <v>0</v>
      </c>
      <c r="BH39" s="30">
        <f>SUMIF(Ingredients!$B$3:$B$230,L39,Ingredients!$F$3:$F$230)+SUMIF($B$3:$B$725,L39,$BJ$3:$BJ$725)</f>
        <v>0</v>
      </c>
      <c r="BI39" s="30">
        <f>SUMIF(Ingredients!$B$3:$B$230,M39,Ingredients!$F$3:$F$230)+SUMIF($B$3:$B$725,M39,$BJ$3:$BJ$725)</f>
        <v>0</v>
      </c>
      <c r="BJ39" s="35">
        <f t="shared" si="4"/>
        <v>0</v>
      </c>
      <c r="BK39" s="30">
        <f>SUMIF(Ingredients!$B$3:$B$230,F39,Ingredients!$G$3:$G$230)+SUMIF($B$3:$B$725,F39,$BS$3:$BS$725)</f>
        <v>0</v>
      </c>
      <c r="BL39" s="30">
        <f>SUMIF(Ingredients!$B$3:$B$230,G39,Ingredients!$G$3:$G$230)+SUMIF($B$3:$B$725,G39,$BS$3:$BS$725)</f>
        <v>0</v>
      </c>
      <c r="BM39" s="30">
        <f>SUMIF(Ingredients!$B$3:$B$230,H39,Ingredients!$G$3:$G$230)+SUMIF($B$3:$B$725,H39,$BS$3:$BS$725)</f>
        <v>0</v>
      </c>
      <c r="BN39" s="30">
        <f>SUMIF(Ingredients!$B$3:$B$230,I39,Ingredients!$G$3:$G$230)+SUMIF($B$3:$B$725,I39,$BS$3:$BS$725)</f>
        <v>0</v>
      </c>
      <c r="BO39" s="30">
        <f>SUMIF(Ingredients!$B$3:$B$230,J39,Ingredients!$G$3:$G$230)+SUMIF($B$3:$B$725,J39,$BS$3:$BS$725)</f>
        <v>0</v>
      </c>
      <c r="BP39" s="30">
        <f>SUMIF(Ingredients!$B$3:$B$230,K39,Ingredients!$G$3:$G$230)+SUMIF($B$3:$B$725,K39,$BS$3:$BS$725)</f>
        <v>0</v>
      </c>
      <c r="BQ39" s="30">
        <f>SUMIF(Ingredients!$B$3:$B$230,L39,Ingredients!$G$3:$G$230)+SUMIF($B$3:$B$725,L39,$BS$3:$BS$725)</f>
        <v>0</v>
      </c>
      <c r="BR39" s="30">
        <f>SUMIF(Ingredients!$B$3:$B$230,M39,Ingredients!$G$3:$G$230)+SUMIF($B$3:$B$725,M39,$BS$3:$BS$725)</f>
        <v>0</v>
      </c>
      <c r="BS39" s="36">
        <f t="shared" si="5"/>
        <v>0</v>
      </c>
      <c r="BT39" s="30">
        <f>SUMIF(Ingredients!$B$3:$B$230,F39,Ingredients!$H$3:$H$230)+SUMIF($B$3:$B$725,F39,$CB$3:$CB$725)</f>
        <v>1.5</v>
      </c>
      <c r="BU39" s="30">
        <f>SUMIF(Ingredients!$B$3:$B$230,G39,Ingredients!$H$3:$H$230)+SUMIF($B$3:$B$725,G39,$CB$3:$CB$725)</f>
        <v>0</v>
      </c>
      <c r="BV39" s="30">
        <f>SUMIF(Ingredients!$B$3:$B$230,H39,Ingredients!$H$3:$H$230)+SUMIF($B$3:$B$725,H39,$CB$3:$CB$725)</f>
        <v>0</v>
      </c>
      <c r="BW39" s="30">
        <f>SUMIF(Ingredients!$B$3:$B$230,I39,Ingredients!$H$3:$H$230)+SUMIF($B$3:$B$725,I39,$CB$3:$CB$725)</f>
        <v>0</v>
      </c>
      <c r="BX39" s="30">
        <f>SUMIF(Ingredients!$B$3:$B$230,J39,Ingredients!$H$3:$H$230)+SUMIF($B$3:$B$725,J39,$CB$3:$CB$725)</f>
        <v>0</v>
      </c>
      <c r="BY39" s="30">
        <f>SUMIF(Ingredients!$B$3:$B$230,K39,Ingredients!$H$3:$H$230)+SUMIF($B$3:$B$725,K39,$CB$3:$CB$725)</f>
        <v>0</v>
      </c>
      <c r="BZ39" s="30">
        <f>SUMIF(Ingredients!$B$3:$B$230,L39,Ingredients!$H$3:$H$230)+SUMIF($B$3:$B$725,L39,$CB$3:$CB$725)</f>
        <v>0</v>
      </c>
      <c r="CA39" s="30">
        <f>SUMIF(Ingredients!$B$3:$B$230,M39,Ingredients!$H$3:$H$230)+SUMIF($B$3:$B$725,M39,$CB$3:$CB$725)</f>
        <v>0</v>
      </c>
      <c r="CB39" s="42">
        <f t="shared" si="6"/>
        <v>1.5</v>
      </c>
      <c r="CC39" s="30">
        <f>SUMIF(Ingredients!$B$3:$B$230,F39,Ingredients!$I$3:$I$230)+SUMIF($B$3:$B$725,F39,$CK$3:$CK$725)</f>
        <v>0</v>
      </c>
      <c r="CD39" s="30">
        <f>SUMIF(Ingredients!$B$3:$B$230,G39,Ingredients!$I$3:$I$230)+SUMIF($B$3:$B$725,G39,$CK$3:$CK$725)</f>
        <v>0</v>
      </c>
      <c r="CE39" s="30">
        <f>SUMIF(Ingredients!$B$3:$B$230,H39,Ingredients!$I$3:$I$230)+SUMIF($B$3:$B$725,H39,$CK$3:$CK$725)</f>
        <v>0</v>
      </c>
      <c r="CF39" s="30">
        <f>SUMIF(Ingredients!$B$3:$B$230,I39,Ingredients!$I$3:$I$230)+SUMIF($B$3:$B$725,I39,$CK$3:$CK$725)</f>
        <v>0</v>
      </c>
      <c r="CG39" s="30">
        <f>SUMIF(Ingredients!$B$3:$B$230,J39,Ingredients!$I$3:$I$230)+SUMIF($B$3:$B$725,J39,$CK$3:$CK$725)</f>
        <v>0</v>
      </c>
      <c r="CH39" s="30">
        <f>SUMIF(Ingredients!$B$3:$B$230,K39,Ingredients!$I$3:$I$230)+SUMIF($B$3:$B$725,K39,$CK$3:$CK$725)</f>
        <v>0</v>
      </c>
      <c r="CI39" s="30">
        <f>SUMIF(Ingredients!$B$3:$B$230,L39,Ingredients!$I$3:$I$230)+SUMIF($B$3:$B$725,L39,$CK$3:$CK$725)</f>
        <v>0</v>
      </c>
      <c r="CJ39" s="30">
        <f>SUMIF(Ingredients!$B$3:$B$230,M39,Ingredients!$I$3:$I$230)+SUMIF($B$3:$B$725,M39,$CK$3:$CK$725)</f>
        <v>0</v>
      </c>
      <c r="CK39" s="38">
        <f t="shared" si="7"/>
        <v>0</v>
      </c>
      <c r="CL39" s="30">
        <f>SUMIF(Ingredients!$B$3:$B$230,F39,Ingredients!$J$3:$J$230)+SUMIF($B$3:$B$725,F39,$CT$3:$CT$725)</f>
        <v>1</v>
      </c>
      <c r="CM39" s="30">
        <f>SUMIF(Ingredients!$B$3:$B$230,G39,Ingredients!$J$3:$J$230)+SUMIF($B$3:$B$725,G39,$CT$3:$CT$725)</f>
        <v>0</v>
      </c>
      <c r="CN39" s="30">
        <f>SUMIF(Ingredients!$B$3:$B$230,H39,Ingredients!$J$3:$J$230)+SUMIF($B$3:$B$725,H39,$CT$3:$CT$725)</f>
        <v>0</v>
      </c>
      <c r="CO39" s="30">
        <f>SUMIF(Ingredients!$B$3:$B$230,I39,Ingredients!$J$3:$J$230)+SUMIF($B$3:$B$725,I39,$CT$3:$CT$725)</f>
        <v>0</v>
      </c>
      <c r="CP39" s="30">
        <f>SUMIF(Ingredients!$B$3:$B$230,J39,Ingredients!$J$3:$J$230)+SUMIF($B$3:$B$725,J39,$CT$3:$CT$725)</f>
        <v>0</v>
      </c>
      <c r="CQ39" s="30">
        <f>SUMIF(Ingredients!$B$3:$B$230,K39,Ingredients!$J$3:$J$230)+SUMIF($B$3:$B$725,K39,$CT$3:$CT$725)</f>
        <v>0</v>
      </c>
      <c r="CR39" s="30">
        <f>SUMIF(Ingredients!$B$3:$B$230,L39,Ingredients!$J$3:$J$230)+SUMIF($B$3:$B$725,L39,$CT$3:$CT$725)</f>
        <v>0</v>
      </c>
      <c r="CS39" s="30">
        <f>SUMIF(Ingredients!$B$3:$B$230,M39,Ingredients!$J$3:$J$230)+SUMIF($B$3:$B$725,M39,$CT$3:$CT$725)</f>
        <v>0</v>
      </c>
      <c r="CT39" s="43">
        <f t="shared" si="8"/>
        <v>1</v>
      </c>
      <c r="CU39" s="34">
        <v>15</v>
      </c>
      <c r="CV39" s="30">
        <v>0</v>
      </c>
      <c r="CW39" s="30">
        <v>16</v>
      </c>
      <c r="CX39" s="35">
        <v>0</v>
      </c>
      <c r="CY39" s="36">
        <v>0</v>
      </c>
      <c r="CZ39" s="37">
        <v>1.5</v>
      </c>
      <c r="DA39" s="38">
        <v>0</v>
      </c>
      <c r="DB39" s="39">
        <v>1</v>
      </c>
      <c r="DC39" t="s">
        <v>202</v>
      </c>
      <c r="DD39" t="str">
        <f t="shared" ca="1" si="9"/>
        <v/>
      </c>
      <c r="DE39" t="str">
        <f t="shared" ca="1" si="10"/>
        <v>-</v>
      </c>
      <c r="DG39" t="s">
        <v>200</v>
      </c>
      <c r="DH39" t="str">
        <f t="shared" ca="1" si="11"/>
        <v>MASHEDPOTATOESITEM(MEAL, ItemRegistry.mashedpotatoesItem, 4 ,3f,0f,0f,1.5f,0f,0f,1f,1.31f),</v>
      </c>
      <c r="DI39" t="s">
        <v>2315</v>
      </c>
    </row>
    <row r="40" spans="2:113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1191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SUMIF(Ingredients!$B$3:$B$230,'PH complex foods'!F40,Ingredients!$A$3:$A$119)+SUMIF($B$3:$B$725,F40,$V$3:$V$724)</f>
        <v>1</v>
      </c>
      <c r="O40" s="11">
        <f ca="1">SUMIF(Ingredients!$B$3:$B$230,'PH complex foods'!G40,Ingredients!$A$3:$A$119)+SUMIF($B$3:$B$725,G40,$V$3:$V$724)</f>
        <v>1</v>
      </c>
      <c r="P40" s="11">
        <f ca="1">SUMIF(Ingredients!$B$3:$B$230,'PH complex foods'!H40,Ingredients!$A$3:$A$119)+SUMIF($B$3:$B$725,H40,$V$3:$V$724)</f>
        <v>0</v>
      </c>
      <c r="Q40" s="11">
        <f ca="1">SUMIF(Ingredients!$B$3:$B$230,'PH complex foods'!I40,Ingredients!$A$3:$A$119)+SUMIF($B$3:$B$725,I40,$V$3:$V$724)</f>
        <v>0</v>
      </c>
      <c r="R40" s="11">
        <f ca="1">SUMIF(Ingredients!$B$3:$B$230,'PH complex foods'!J40,Ingredients!$A$3:$A$119)+SUMIF($B$3:$B$725,J40,$V$3:$V$724)</f>
        <v>0</v>
      </c>
      <c r="S40" s="11">
        <f ca="1">SUMIF(Ingredients!$B$3:$B$230,'PH complex foods'!K40,Ingredients!$A$3:$A$119)+SUMIF($B$3:$B$725,K40,$V$3:$V$724)</f>
        <v>0</v>
      </c>
      <c r="T40" s="11">
        <f ca="1">SUMIF(Ingredients!$B$3:$B$230,'PH complex foods'!L40,Ingredients!$A$3:$A$119)+SUMIF($B$3:$B$725,L40,$V$3:$V$724)</f>
        <v>0</v>
      </c>
      <c r="U40" s="11">
        <f ca="1">SUMIF(Ingredients!$B$3:$B$230,'PH complex foods'!M40,Ingredients!$A$3:$A$119)+SUMIF($B$3:$B$725,M40,$V$3:$V$724)</f>
        <v>0</v>
      </c>
      <c r="V40" s="10">
        <f t="shared" ca="1" si="0"/>
        <v>1</v>
      </c>
      <c r="W40" s="10">
        <v>1</v>
      </c>
      <c r="X40" s="11">
        <v>1</v>
      </c>
      <c r="Y40" s="11">
        <f>COUNTIF(F40:M765,B40)</f>
        <v>1</v>
      </c>
      <c r="Z40" s="44" t="str">
        <f t="shared" ca="1" si="12"/>
        <v>Yes</v>
      </c>
      <c r="AA40" s="34">
        <f>SUMIF(Ingredients!$B$3:$B$230,F40,Ingredients!$C$3:$C$230)+SUMIF($B$3:$B$725,F40,$AI$3:$AI$725)</f>
        <v>10</v>
      </c>
      <c r="AB40" s="30">
        <f>SUMIF(Ingredients!$B$3:$B$230,G40,Ingredients!$C$3:$C$230)+SUMIF($B$3:$B$725,G40,$AI$3:$AI$725)</f>
        <v>0</v>
      </c>
      <c r="AC40" s="30">
        <f>SUMIF(Ingredients!$B$3:$B$230,H40,Ingredients!$C$3:$C$230)+SUMIF($B$3:$B$725,H40,$AI$3:$AI$725)</f>
        <v>0</v>
      </c>
      <c r="AD40" s="30">
        <f>SUMIF(Ingredients!$B$3:$B$230,I40,Ingredients!$C$3:$C$230)+SUMIF($B$3:$B$725,I40,$AI$3:$AI$725)</f>
        <v>0</v>
      </c>
      <c r="AE40" s="30">
        <f>SUMIF(Ingredients!$B$3:$B$230,J40,Ingredients!$C$3:$C$230)+SUMIF($B$3:$B$725,J40,$AI$3:$AI$725)</f>
        <v>0</v>
      </c>
      <c r="AF40" s="30">
        <f>SUMIF(Ingredients!$B$3:$B$230,K40,Ingredients!$C$3:$C$230)+SUMIF($B$3:$B$725,K40,$AI$3:$AI$725)</f>
        <v>0</v>
      </c>
      <c r="AG40" s="30">
        <f>SUMIF(Ingredients!$B$3:$B$230,L40,Ingredients!$C$3:$C$230)+SUMIF($B$3:$B$725,L40,$AI$3:$AI$725)</f>
        <v>0</v>
      </c>
      <c r="AH40" s="30">
        <f>SUMIF(Ingredients!$B$3:$B$230,M40,Ingredients!$C$3:$C$230)+SUMIF($B$3:$B$725,M40,$AI$3:$AI$725)</f>
        <v>0</v>
      </c>
      <c r="AI40" s="29">
        <f t="shared" si="1"/>
        <v>10</v>
      </c>
      <c r="AJ40" s="30">
        <f>SUMIF(Ingredients!$B$3:$B$230,F40,Ingredients!$D$3:$D$230)+SUMIF($B$3:$B$725,F40,$AR$3:$AR$725)</f>
        <v>0</v>
      </c>
      <c r="AK40" s="30">
        <f>SUMIF(Ingredients!$B$3:$B$230,G40,Ingredients!$D$3:$D$230)+SUMIF($B$3:$B$725,G40,$AR$3:$AR$725)</f>
        <v>0</v>
      </c>
      <c r="AL40" s="30">
        <f>SUMIF(Ingredients!$B$3:$B$230,H40,Ingredients!$D$3:$D$230)+SUMIF($B$3:$B$725,H40,$AR$3:$AR$725)</f>
        <v>0</v>
      </c>
      <c r="AM40" s="30">
        <f>SUMIF(Ingredients!$B$3:$B$230,I40,Ingredients!$D$3:$D$230)+SUMIF($B$3:$B$725,I40,$AR$3:$AR$725)</f>
        <v>0</v>
      </c>
      <c r="AN40" s="30">
        <f>SUMIF(Ingredients!$B$3:$B$230,J40,Ingredients!$D$3:$D$230)+SUMIF($B$3:$B$725,J40,$AR$3:$AR$725)</f>
        <v>0</v>
      </c>
      <c r="AO40" s="30">
        <f>SUMIF(Ingredients!$B$3:$B$230,K40,Ingredients!$D$3:$D$230)+SUMIF($B$3:$B$725,K40,$AR$3:$AR$725)</f>
        <v>0</v>
      </c>
      <c r="AP40" s="30">
        <f>SUMIF(Ingredients!$B$3:$B$230,L40,Ingredients!$D$3:$D$230)+SUMIF($B$3:$B$725,L40,$AR$3:$AR$725)</f>
        <v>0</v>
      </c>
      <c r="AQ40" s="30">
        <f>SUMIF(Ingredients!$B$3:$B$230,M40,Ingredients!$D$3:$D$230)+SUMIF($B$3:$B$725,M40,$AR$3:$AR$725)</f>
        <v>0</v>
      </c>
      <c r="AR40" s="29">
        <f t="shared" si="2"/>
        <v>0</v>
      </c>
      <c r="AS40" s="30">
        <f>SUMIF(Ingredients!$B$3:$B$230,F40,Ingredients!$E$3:$E$230)+SUMIF($B$3:$B$725,F40,$BA$3:$BA$730)</f>
        <v>32</v>
      </c>
      <c r="AT40" s="30">
        <f>SUMIF(Ingredients!$B$3:$B$230,G40,Ingredients!$E$3:$E$230)+SUMIF($B$3:$B$725,G40,$BA$3:$BA$730)</f>
        <v>16</v>
      </c>
      <c r="AU40" s="30">
        <f>SUMIF(Ingredients!$B$3:$B$230,H40,Ingredients!$E$3:$E$230)+SUMIF($B$3:$B$725,H40,$BA$3:$BA$730)</f>
        <v>0</v>
      </c>
      <c r="AV40" s="30">
        <f>SUMIF(Ingredients!$B$3:$B$230,I40,Ingredients!$E$3:$E$230)+SUMIF($B$3:$B$725,I40,$BA$3:$BA$730)</f>
        <v>0</v>
      </c>
      <c r="AW40" s="30">
        <f>SUMIF(Ingredients!$B$3:$B$230,J40,Ingredients!$E$3:$E$230)+SUMIF($B$3:$B$725,J40,$BA$3:$BA$730)</f>
        <v>0</v>
      </c>
      <c r="AX40" s="30">
        <f>SUMIF(Ingredients!$B$3:$B$230,K40,Ingredients!$E$3:$E$230)+SUMIF($B$3:$B$725,K40,$BA$3:$BA$730)</f>
        <v>0</v>
      </c>
      <c r="AY40" s="30">
        <f>SUMIF(Ingredients!$B$3:$B$230,L40,Ingredients!$E$3:$E$230)+SUMIF($B$3:$B$725,L40,$BA$3:$BA$730)</f>
        <v>0</v>
      </c>
      <c r="AZ40" s="30">
        <f>SUMIF(Ingredients!$B$3:$B$230,M40,Ingredients!$E$3:$E$230)+SUMIF($B$3:$B$725,M40,$BA$3:$BA$730)</f>
        <v>0</v>
      </c>
      <c r="BA40" s="29">
        <f t="shared" si="3"/>
        <v>24</v>
      </c>
      <c r="BB40" s="30">
        <f>SUMIF(Ingredients!$B$3:$B$230,F40,Ingredients!$F$3:$F$230)+SUMIF($B$3:$B$725,F40,$BJ$3:$BJ$725)</f>
        <v>0</v>
      </c>
      <c r="BC40" s="30">
        <f>SUMIF(Ingredients!$B$3:$B$230,G40,Ingredients!$F$3:$F$230)+SUMIF($B$3:$B$725,G40,$BJ$3:$BJ$725)</f>
        <v>0</v>
      </c>
      <c r="BD40" s="30">
        <f>SUMIF(Ingredients!$B$3:$B$230,H40,Ingredients!$F$3:$F$230)+SUMIF($B$3:$B$725,H40,$BJ$3:$BJ$725)</f>
        <v>0</v>
      </c>
      <c r="BE40" s="30">
        <f>SUMIF(Ingredients!$B$3:$B$230,I40,Ingredients!$F$3:$F$230)+SUMIF($B$3:$B$725,I40,$BJ$3:$BJ$725)</f>
        <v>0</v>
      </c>
      <c r="BF40" s="30">
        <f>SUMIF(Ingredients!$B$3:$B$230,J40,Ingredients!$F$3:$F$230)+SUMIF($B$3:$B$725,J40,$BJ$3:$BJ$725)</f>
        <v>0</v>
      </c>
      <c r="BG40" s="30">
        <f>SUMIF(Ingredients!$B$3:$B$230,K40,Ingredients!$F$3:$F$230)+SUMIF($B$3:$B$725,K40,$BJ$3:$BJ$725)</f>
        <v>0</v>
      </c>
      <c r="BH40" s="30">
        <f>SUMIF(Ingredients!$B$3:$B$230,L40,Ingredients!$F$3:$F$230)+SUMIF($B$3:$B$725,L40,$BJ$3:$BJ$725)</f>
        <v>0</v>
      </c>
      <c r="BI40" s="30">
        <f>SUMIF(Ingredients!$B$3:$B$230,M40,Ingredients!$F$3:$F$230)+SUMIF($B$3:$B$725,M40,$BJ$3:$BJ$725)</f>
        <v>0</v>
      </c>
      <c r="BJ40" s="35">
        <f t="shared" si="4"/>
        <v>0</v>
      </c>
      <c r="BK40" s="30">
        <f>SUMIF(Ingredients!$B$3:$B$230,F40,Ingredients!$G$3:$G$230)+SUMIF($B$3:$B$725,F40,$BS$3:$BS$725)</f>
        <v>0</v>
      </c>
      <c r="BL40" s="30">
        <f>SUMIF(Ingredients!$B$3:$B$230,G40,Ingredients!$G$3:$G$230)+SUMIF($B$3:$B$725,G40,$BS$3:$BS$725)</f>
        <v>0</v>
      </c>
      <c r="BM40" s="30">
        <f>SUMIF(Ingredients!$B$3:$B$230,H40,Ingredients!$G$3:$G$230)+SUMIF($B$3:$B$725,H40,$BS$3:$BS$725)</f>
        <v>0</v>
      </c>
      <c r="BN40" s="30">
        <f>SUMIF(Ingredients!$B$3:$B$230,I40,Ingredients!$G$3:$G$230)+SUMIF($B$3:$B$725,I40,$BS$3:$BS$725)</f>
        <v>0</v>
      </c>
      <c r="BO40" s="30">
        <f>SUMIF(Ingredients!$B$3:$B$230,J40,Ingredients!$G$3:$G$230)+SUMIF($B$3:$B$725,J40,$BS$3:$BS$725)</f>
        <v>0</v>
      </c>
      <c r="BP40" s="30">
        <f>SUMIF(Ingredients!$B$3:$B$230,K40,Ingredients!$G$3:$G$230)+SUMIF($B$3:$B$725,K40,$BS$3:$BS$725)</f>
        <v>0</v>
      </c>
      <c r="BQ40" s="30">
        <f>SUMIF(Ingredients!$B$3:$B$230,L40,Ingredients!$G$3:$G$230)+SUMIF($B$3:$B$725,L40,$BS$3:$BS$725)</f>
        <v>0</v>
      </c>
      <c r="BR40" s="30">
        <f>SUMIF(Ingredients!$B$3:$B$230,M40,Ingredients!$G$3:$G$230)+SUMIF($B$3:$B$725,M40,$BS$3:$BS$725)</f>
        <v>0</v>
      </c>
      <c r="BS40" s="36">
        <f t="shared" si="5"/>
        <v>0</v>
      </c>
      <c r="BT40" s="30">
        <f>SUMIF(Ingredients!$B$3:$B$230,F40,Ingredients!$H$3:$H$230)+SUMIF($B$3:$B$725,F40,$CB$3:$CB$725)</f>
        <v>1.5</v>
      </c>
      <c r="BU40" s="30">
        <f>SUMIF(Ingredients!$B$3:$B$230,G40,Ingredients!$H$3:$H$230)+SUMIF($B$3:$B$725,G40,$CB$3:$CB$725)</f>
        <v>0</v>
      </c>
      <c r="BV40" s="30">
        <f>SUMIF(Ingredients!$B$3:$B$230,H40,Ingredients!$H$3:$H$230)+SUMIF($B$3:$B$725,H40,$CB$3:$CB$725)</f>
        <v>0</v>
      </c>
      <c r="BW40" s="30">
        <f>SUMIF(Ingredients!$B$3:$B$230,I40,Ingredients!$H$3:$H$230)+SUMIF($B$3:$B$725,I40,$CB$3:$CB$725)</f>
        <v>0</v>
      </c>
      <c r="BX40" s="30">
        <f>SUMIF(Ingredients!$B$3:$B$230,J40,Ingredients!$H$3:$H$230)+SUMIF($B$3:$B$725,J40,$CB$3:$CB$725)</f>
        <v>0</v>
      </c>
      <c r="BY40" s="30">
        <f>SUMIF(Ingredients!$B$3:$B$230,K40,Ingredients!$H$3:$H$230)+SUMIF($B$3:$B$725,K40,$CB$3:$CB$725)</f>
        <v>0</v>
      </c>
      <c r="BZ40" s="30">
        <f>SUMIF(Ingredients!$B$3:$B$230,L40,Ingredients!$H$3:$H$230)+SUMIF($B$3:$B$725,L40,$CB$3:$CB$725)</f>
        <v>0</v>
      </c>
      <c r="CA40" s="30">
        <f>SUMIF(Ingredients!$B$3:$B$230,M40,Ingredients!$H$3:$H$230)+SUMIF($B$3:$B$725,M40,$CB$3:$CB$725)</f>
        <v>0</v>
      </c>
      <c r="CB40" s="42">
        <f t="shared" si="6"/>
        <v>1.5</v>
      </c>
      <c r="CC40" s="30">
        <f>SUMIF(Ingredients!$B$3:$B$230,F40,Ingredients!$I$3:$I$230)+SUMIF($B$3:$B$725,F40,$CK$3:$CK$725)</f>
        <v>0</v>
      </c>
      <c r="CD40" s="30">
        <f>SUMIF(Ingredients!$B$3:$B$230,G40,Ingredients!$I$3:$I$230)+SUMIF($B$3:$B$725,G40,$CK$3:$CK$725)</f>
        <v>0</v>
      </c>
      <c r="CE40" s="30">
        <f>SUMIF(Ingredients!$B$3:$B$230,H40,Ingredients!$I$3:$I$230)+SUMIF($B$3:$B$725,H40,$CK$3:$CK$725)</f>
        <v>0</v>
      </c>
      <c r="CF40" s="30">
        <f>SUMIF(Ingredients!$B$3:$B$230,I40,Ingredients!$I$3:$I$230)+SUMIF($B$3:$B$725,I40,$CK$3:$CK$725)</f>
        <v>0</v>
      </c>
      <c r="CG40" s="30">
        <f>SUMIF(Ingredients!$B$3:$B$230,J40,Ingredients!$I$3:$I$230)+SUMIF($B$3:$B$725,J40,$CK$3:$CK$725)</f>
        <v>0</v>
      </c>
      <c r="CH40" s="30">
        <f>SUMIF(Ingredients!$B$3:$B$230,K40,Ingredients!$I$3:$I$230)+SUMIF($B$3:$B$725,K40,$CK$3:$CK$725)</f>
        <v>0</v>
      </c>
      <c r="CI40" s="30">
        <f>SUMIF(Ingredients!$B$3:$B$230,L40,Ingredients!$I$3:$I$230)+SUMIF($B$3:$B$725,L40,$CK$3:$CK$725)</f>
        <v>0</v>
      </c>
      <c r="CJ40" s="30">
        <f>SUMIF(Ingredients!$B$3:$B$230,M40,Ingredients!$I$3:$I$230)+SUMIF($B$3:$B$725,M40,$CK$3:$CK$725)</f>
        <v>0</v>
      </c>
      <c r="CK40" s="38">
        <f t="shared" si="7"/>
        <v>0</v>
      </c>
      <c r="CL40" s="30">
        <f>SUMIF(Ingredients!$B$3:$B$230,F40,Ingredients!$J$3:$J$230)+SUMIF($B$3:$B$725,F40,$CT$3:$CT$725)</f>
        <v>0</v>
      </c>
      <c r="CM40" s="30">
        <f>SUMIF(Ingredients!$B$3:$B$230,G40,Ingredients!$J$3:$J$230)+SUMIF($B$3:$B$725,G40,$CT$3:$CT$725)</f>
        <v>0</v>
      </c>
      <c r="CN40" s="30">
        <f>SUMIF(Ingredients!$B$3:$B$230,H40,Ingredients!$J$3:$J$230)+SUMIF($B$3:$B$725,H40,$CT$3:$CT$725)</f>
        <v>0</v>
      </c>
      <c r="CO40" s="30">
        <f>SUMIF(Ingredients!$B$3:$B$230,I40,Ingredients!$J$3:$J$230)+SUMIF($B$3:$B$725,I40,$CT$3:$CT$725)</f>
        <v>0</v>
      </c>
      <c r="CP40" s="30">
        <f>SUMIF(Ingredients!$B$3:$B$230,J40,Ingredients!$J$3:$J$230)+SUMIF($B$3:$B$725,J40,$CT$3:$CT$725)</f>
        <v>0</v>
      </c>
      <c r="CQ40" s="30">
        <f>SUMIF(Ingredients!$B$3:$B$230,K40,Ingredients!$J$3:$J$230)+SUMIF($B$3:$B$725,K40,$CT$3:$CT$725)</f>
        <v>0</v>
      </c>
      <c r="CR40" s="30">
        <f>SUMIF(Ingredients!$B$3:$B$230,L40,Ingredients!$J$3:$J$230)+SUMIF($B$3:$B$725,L40,$CT$3:$CT$725)</f>
        <v>0</v>
      </c>
      <c r="CS40" s="30">
        <f>SUMIF(Ingredients!$B$3:$B$230,M40,Ingredients!$J$3:$J$230)+SUMIF($B$3:$B$725,M40,$CT$3:$CT$725)</f>
        <v>0</v>
      </c>
      <c r="CT40" s="43">
        <f t="shared" si="8"/>
        <v>0</v>
      </c>
      <c r="CU40" s="34">
        <v>10</v>
      </c>
      <c r="CV40" s="30">
        <v>0</v>
      </c>
      <c r="CW40" s="30">
        <v>16</v>
      </c>
      <c r="CX40" s="35">
        <v>0</v>
      </c>
      <c r="CY40" s="36">
        <v>0</v>
      </c>
      <c r="CZ40" s="37">
        <v>1.5</v>
      </c>
      <c r="DA40" s="38">
        <v>0</v>
      </c>
      <c r="DB40" s="39">
        <v>0</v>
      </c>
      <c r="DC40" t="s">
        <v>202</v>
      </c>
      <c r="DD40" t="str">
        <f t="shared" ca="1" si="9"/>
        <v/>
      </c>
      <c r="DE40" t="str">
        <f t="shared" ca="1" si="10"/>
        <v>-</v>
      </c>
      <c r="DG40" t="s">
        <v>200</v>
      </c>
      <c r="DH40" t="str">
        <f t="shared" ca="1" si="11"/>
        <v>POTATOSALADITEM(MEAL, ItemRegistry.potatosaladItem, 4 ,2f,0f,0f,1.5f,0f,0f,0f,1.31f),</v>
      </c>
      <c r="DI40" t="s">
        <v>2316</v>
      </c>
    </row>
    <row r="41" spans="2:113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1191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SUMIF(Ingredients!$B$3:$B$230,'PH complex foods'!F41,Ingredients!$A$3:$A$119)+SUMIF($B$3:$B$725,F41,$V$3:$V$724)</f>
        <v>1</v>
      </c>
      <c r="O41" s="11">
        <f ca="1">SUMIF(Ingredients!$B$3:$B$230,'PH complex foods'!G41,Ingredients!$A$3:$A$119)+SUMIF($B$3:$B$725,G41,$V$3:$V$724)</f>
        <v>1</v>
      </c>
      <c r="P41" s="11">
        <f ca="1">SUMIF(Ingredients!$B$3:$B$230,'PH complex foods'!H41,Ingredients!$A$3:$A$119)+SUMIF($B$3:$B$725,H41,$V$3:$V$724)</f>
        <v>1</v>
      </c>
      <c r="Q41" s="11">
        <f ca="1">SUMIF(Ingredients!$B$3:$B$230,'PH complex foods'!I41,Ingredients!$A$3:$A$119)+SUMIF($B$3:$B$725,I41,$V$3:$V$724)</f>
        <v>0</v>
      </c>
      <c r="R41" s="11">
        <f ca="1">SUMIF(Ingredients!$B$3:$B$230,'PH complex foods'!J41,Ingredients!$A$3:$A$119)+SUMIF($B$3:$B$725,J41,$V$3:$V$724)</f>
        <v>0</v>
      </c>
      <c r="S41" s="11">
        <f ca="1">SUMIF(Ingredients!$B$3:$B$230,'PH complex foods'!K41,Ingredients!$A$3:$A$119)+SUMIF($B$3:$B$725,K41,$V$3:$V$724)</f>
        <v>0</v>
      </c>
      <c r="T41" s="11">
        <f ca="1">SUMIF(Ingredients!$B$3:$B$230,'PH complex foods'!L41,Ingredients!$A$3:$A$119)+SUMIF($B$3:$B$725,L41,$V$3:$V$724)</f>
        <v>0</v>
      </c>
      <c r="U41" s="11">
        <f ca="1">SUMIF(Ingredients!$B$3:$B$230,'PH complex foods'!M41,Ingredients!$A$3:$A$119)+SUMIF($B$3:$B$725,M41,$V$3:$V$724)</f>
        <v>0</v>
      </c>
      <c r="V41" s="10">
        <f t="shared" ca="1" si="0"/>
        <v>1</v>
      </c>
      <c r="W41" s="10">
        <v>1</v>
      </c>
      <c r="X41" s="11">
        <v>1</v>
      </c>
      <c r="Y41" s="11">
        <f>COUNTIF(F41:M766,B41)</f>
        <v>0</v>
      </c>
      <c r="Z41" s="44" t="str">
        <f t="shared" ca="1" si="12"/>
        <v>Yes</v>
      </c>
      <c r="AA41" s="34">
        <f>SUMIF(Ingredients!$B$3:$B$230,F41,Ingredients!$C$3:$C$230)+SUMIF($B$3:$B$725,F41,$AI$3:$AI$725)</f>
        <v>10</v>
      </c>
      <c r="AB41" s="30">
        <f>SUMIF(Ingredients!$B$3:$B$230,G41,Ingredients!$C$3:$C$230)+SUMIF($B$3:$B$725,G41,$AI$3:$AI$725)</f>
        <v>0</v>
      </c>
      <c r="AC41" s="30">
        <f>SUMIF(Ingredients!$B$3:$B$230,H41,Ingredients!$C$3:$C$230)+SUMIF($B$3:$B$725,H41,$AI$3:$AI$725)</f>
        <v>12.30952380952381</v>
      </c>
      <c r="AD41" s="30">
        <f>SUMIF(Ingredients!$B$3:$B$230,I41,Ingredients!$C$3:$C$230)+SUMIF($B$3:$B$725,I41,$AI$3:$AI$725)</f>
        <v>0</v>
      </c>
      <c r="AE41" s="30">
        <f>SUMIF(Ingredients!$B$3:$B$230,J41,Ingredients!$C$3:$C$230)+SUMIF($B$3:$B$725,J41,$AI$3:$AI$725)</f>
        <v>0</v>
      </c>
      <c r="AF41" s="30">
        <f>SUMIF(Ingredients!$B$3:$B$230,K41,Ingredients!$C$3:$C$230)+SUMIF($B$3:$B$725,K41,$AI$3:$AI$725)</f>
        <v>0</v>
      </c>
      <c r="AG41" s="30">
        <f>SUMIF(Ingredients!$B$3:$B$230,L41,Ingredients!$C$3:$C$230)+SUMIF($B$3:$B$725,L41,$AI$3:$AI$725)</f>
        <v>0</v>
      </c>
      <c r="AH41" s="30">
        <f>SUMIF(Ingredients!$B$3:$B$230,M41,Ingredients!$C$3:$C$230)+SUMIF($B$3:$B$725,M41,$AI$3:$AI$725)</f>
        <v>0</v>
      </c>
      <c r="AI41" s="29">
        <f t="shared" si="1"/>
        <v>22.30952380952381</v>
      </c>
      <c r="AJ41" s="30">
        <f>SUMIF(Ingredients!$B$3:$B$230,F41,Ingredients!$D$3:$D$230)+SUMIF($B$3:$B$725,F41,$AR$3:$AR$725)</f>
        <v>0</v>
      </c>
      <c r="AK41" s="30">
        <f>SUMIF(Ingredients!$B$3:$B$230,G41,Ingredients!$D$3:$D$230)+SUMIF($B$3:$B$725,G41,$AR$3:$AR$725)</f>
        <v>0</v>
      </c>
      <c r="AL41" s="30">
        <f>SUMIF(Ingredients!$B$3:$B$230,H41,Ingredients!$D$3:$D$230)+SUMIF($B$3:$B$725,H41,$AR$3:$AR$725)</f>
        <v>0.35714285714285715</v>
      </c>
      <c r="AM41" s="30">
        <f>SUMIF(Ingredients!$B$3:$B$230,I41,Ingredients!$D$3:$D$230)+SUMIF($B$3:$B$725,I41,$AR$3:$AR$725)</f>
        <v>0</v>
      </c>
      <c r="AN41" s="30">
        <f>SUMIF(Ingredients!$B$3:$B$230,J41,Ingredients!$D$3:$D$230)+SUMIF($B$3:$B$725,J41,$AR$3:$AR$725)</f>
        <v>0</v>
      </c>
      <c r="AO41" s="30">
        <f>SUMIF(Ingredients!$B$3:$B$230,K41,Ingredients!$D$3:$D$230)+SUMIF($B$3:$B$725,K41,$AR$3:$AR$725)</f>
        <v>0</v>
      </c>
      <c r="AP41" s="30">
        <f>SUMIF(Ingredients!$B$3:$B$230,L41,Ingredients!$D$3:$D$230)+SUMIF($B$3:$B$725,L41,$AR$3:$AR$725)</f>
        <v>0</v>
      </c>
      <c r="AQ41" s="30">
        <f>SUMIF(Ingredients!$B$3:$B$230,M41,Ingredients!$D$3:$D$230)+SUMIF($B$3:$B$725,M41,$AR$3:$AR$725)</f>
        <v>0</v>
      </c>
      <c r="AR41" s="29">
        <f t="shared" si="2"/>
        <v>0.35714285714285715</v>
      </c>
      <c r="AS41" s="30">
        <f>SUMIF(Ingredients!$B$3:$B$230,F41,Ingredients!$E$3:$E$230)+SUMIF($B$3:$B$725,F41,$BA$3:$BA$730)</f>
        <v>32</v>
      </c>
      <c r="AT41" s="30">
        <f>SUMIF(Ingredients!$B$3:$B$230,G41,Ingredients!$E$3:$E$230)+SUMIF($B$3:$B$725,G41,$BA$3:$BA$730)</f>
        <v>30</v>
      </c>
      <c r="AU41" s="30">
        <f>SUMIF(Ingredients!$B$3:$B$230,H41,Ingredients!$E$3:$E$230)+SUMIF($B$3:$B$725,H41,$BA$3:$BA$730)</f>
        <v>10.428571428571429</v>
      </c>
      <c r="AV41" s="30">
        <f>SUMIF(Ingredients!$B$3:$B$230,I41,Ingredients!$E$3:$E$230)+SUMIF($B$3:$B$725,I41,$BA$3:$BA$730)</f>
        <v>0</v>
      </c>
      <c r="AW41" s="30">
        <f>SUMIF(Ingredients!$B$3:$B$230,J41,Ingredients!$E$3:$E$230)+SUMIF($B$3:$B$725,J41,$BA$3:$BA$730)</f>
        <v>0</v>
      </c>
      <c r="AX41" s="30">
        <f>SUMIF(Ingredients!$B$3:$B$230,K41,Ingredients!$E$3:$E$230)+SUMIF($B$3:$B$725,K41,$BA$3:$BA$730)</f>
        <v>0</v>
      </c>
      <c r="AY41" s="30">
        <f>SUMIF(Ingredients!$B$3:$B$230,L41,Ingredients!$E$3:$E$230)+SUMIF($B$3:$B$725,L41,$BA$3:$BA$730)</f>
        <v>0</v>
      </c>
      <c r="AZ41" s="30">
        <f>SUMIF(Ingredients!$B$3:$B$230,M41,Ingredients!$E$3:$E$230)+SUMIF($B$3:$B$725,M41,$BA$3:$BA$730)</f>
        <v>0</v>
      </c>
      <c r="BA41" s="29">
        <f t="shared" si="3"/>
        <v>24.142857142857142</v>
      </c>
      <c r="BB41" s="30">
        <f>SUMIF(Ingredients!$B$3:$B$230,F41,Ingredients!$F$3:$F$230)+SUMIF($B$3:$B$725,F41,$BJ$3:$BJ$725)</f>
        <v>0</v>
      </c>
      <c r="BC41" s="30">
        <f>SUMIF(Ingredients!$B$3:$B$230,G41,Ingredients!$F$3:$F$230)+SUMIF($B$3:$B$725,G41,$BJ$3:$BJ$725)</f>
        <v>0</v>
      </c>
      <c r="BD41" s="30">
        <f>SUMIF(Ingredients!$B$3:$B$230,H41,Ingredients!$F$3:$F$230)+SUMIF($B$3:$B$725,H41,$BJ$3:$BJ$725)</f>
        <v>0</v>
      </c>
      <c r="BE41" s="30">
        <f>SUMIF(Ingredients!$B$3:$B$230,I41,Ingredients!$F$3:$F$230)+SUMIF($B$3:$B$725,I41,$BJ$3:$BJ$725)</f>
        <v>0</v>
      </c>
      <c r="BF41" s="30">
        <f>SUMIF(Ingredients!$B$3:$B$230,J41,Ingredients!$F$3:$F$230)+SUMIF($B$3:$B$725,J41,$BJ$3:$BJ$725)</f>
        <v>0</v>
      </c>
      <c r="BG41" s="30">
        <f>SUMIF(Ingredients!$B$3:$B$230,K41,Ingredients!$F$3:$F$230)+SUMIF($B$3:$B$725,K41,$BJ$3:$BJ$725)</f>
        <v>0</v>
      </c>
      <c r="BH41" s="30">
        <f>SUMIF(Ingredients!$B$3:$B$230,L41,Ingredients!$F$3:$F$230)+SUMIF($B$3:$B$725,L41,$BJ$3:$BJ$725)</f>
        <v>0</v>
      </c>
      <c r="BI41" s="30">
        <f>SUMIF(Ingredients!$B$3:$B$230,M41,Ingredients!$F$3:$F$230)+SUMIF($B$3:$B$725,M41,$BJ$3:$BJ$725)</f>
        <v>0</v>
      </c>
      <c r="BJ41" s="35">
        <f t="shared" si="4"/>
        <v>0</v>
      </c>
      <c r="BK41" s="30">
        <f>SUMIF(Ingredients!$B$3:$B$230,F41,Ingredients!$G$3:$G$230)+SUMIF($B$3:$B$725,F41,$BS$3:$BS$725)</f>
        <v>0</v>
      </c>
      <c r="BL41" s="30">
        <f>SUMIF(Ingredients!$B$3:$B$230,G41,Ingredients!$G$3:$G$230)+SUMIF($B$3:$B$725,G41,$BS$3:$BS$725)</f>
        <v>0</v>
      </c>
      <c r="BM41" s="30">
        <f>SUMIF(Ingredients!$B$3:$B$230,H41,Ingredients!$G$3:$G$230)+SUMIF($B$3:$B$725,H41,$BS$3:$BS$725)</f>
        <v>0</v>
      </c>
      <c r="BN41" s="30">
        <f>SUMIF(Ingredients!$B$3:$B$230,I41,Ingredients!$G$3:$G$230)+SUMIF($B$3:$B$725,I41,$BS$3:$BS$725)</f>
        <v>0</v>
      </c>
      <c r="BO41" s="30">
        <f>SUMIF(Ingredients!$B$3:$B$230,J41,Ingredients!$G$3:$G$230)+SUMIF($B$3:$B$725,J41,$BS$3:$BS$725)</f>
        <v>0</v>
      </c>
      <c r="BP41" s="30">
        <f>SUMIF(Ingredients!$B$3:$B$230,K41,Ingredients!$G$3:$G$230)+SUMIF($B$3:$B$725,K41,$BS$3:$BS$725)</f>
        <v>0</v>
      </c>
      <c r="BQ41" s="30">
        <f>SUMIF(Ingredients!$B$3:$B$230,L41,Ingredients!$G$3:$G$230)+SUMIF($B$3:$B$725,L41,$BS$3:$BS$725)</f>
        <v>0</v>
      </c>
      <c r="BR41" s="30">
        <f>SUMIF(Ingredients!$B$3:$B$230,M41,Ingredients!$G$3:$G$230)+SUMIF($B$3:$B$725,M41,$BS$3:$BS$725)</f>
        <v>0</v>
      </c>
      <c r="BS41" s="36">
        <f t="shared" si="5"/>
        <v>0</v>
      </c>
      <c r="BT41" s="30">
        <f>SUMIF(Ingredients!$B$3:$B$230,F41,Ingredients!$H$3:$H$230)+SUMIF($B$3:$B$725,F41,$CB$3:$CB$725)</f>
        <v>1.5</v>
      </c>
      <c r="BU41" s="30">
        <f>SUMIF(Ingredients!$B$3:$B$230,G41,Ingredients!$H$3:$H$230)+SUMIF($B$3:$B$725,G41,$CB$3:$CB$725)</f>
        <v>0</v>
      </c>
      <c r="BV41" s="30">
        <f>SUMIF(Ingredients!$B$3:$B$230,H41,Ingredients!$H$3:$H$230)+SUMIF($B$3:$B$725,H41,$CB$3:$CB$725)</f>
        <v>1.1428571428571428</v>
      </c>
      <c r="BW41" s="30">
        <f>SUMIF(Ingredients!$B$3:$B$230,I41,Ingredients!$H$3:$H$230)+SUMIF($B$3:$B$725,I41,$CB$3:$CB$725)</f>
        <v>0</v>
      </c>
      <c r="BX41" s="30">
        <f>SUMIF(Ingredients!$B$3:$B$230,J41,Ingredients!$H$3:$H$230)+SUMIF($B$3:$B$725,J41,$CB$3:$CB$725)</f>
        <v>0</v>
      </c>
      <c r="BY41" s="30">
        <f>SUMIF(Ingredients!$B$3:$B$230,K41,Ingredients!$H$3:$H$230)+SUMIF($B$3:$B$725,K41,$CB$3:$CB$725)</f>
        <v>0</v>
      </c>
      <c r="BZ41" s="30">
        <f>SUMIF(Ingredients!$B$3:$B$230,L41,Ingredients!$H$3:$H$230)+SUMIF($B$3:$B$725,L41,$CB$3:$CB$725)</f>
        <v>0</v>
      </c>
      <c r="CA41" s="30">
        <f>SUMIF(Ingredients!$B$3:$B$230,M41,Ingredients!$H$3:$H$230)+SUMIF($B$3:$B$725,M41,$CB$3:$CB$725)</f>
        <v>0</v>
      </c>
      <c r="CB41" s="42">
        <f t="shared" si="6"/>
        <v>2.6428571428571428</v>
      </c>
      <c r="CC41" s="30">
        <f>SUMIF(Ingredients!$B$3:$B$230,F41,Ingredients!$I$3:$I$230)+SUMIF($B$3:$B$725,F41,$CK$3:$CK$725)</f>
        <v>0</v>
      </c>
      <c r="CD41" s="30">
        <f>SUMIF(Ingredients!$B$3:$B$230,G41,Ingredients!$I$3:$I$230)+SUMIF($B$3:$B$725,G41,$CK$3:$CK$725)</f>
        <v>0</v>
      </c>
      <c r="CE41" s="30">
        <f>SUMIF(Ingredients!$B$3:$B$230,H41,Ingredients!$I$3:$I$230)+SUMIF($B$3:$B$725,H41,$CK$3:$CK$725)</f>
        <v>2.5</v>
      </c>
      <c r="CF41" s="30">
        <f>SUMIF(Ingredients!$B$3:$B$230,I41,Ingredients!$I$3:$I$230)+SUMIF($B$3:$B$725,I41,$CK$3:$CK$725)</f>
        <v>0</v>
      </c>
      <c r="CG41" s="30">
        <f>SUMIF(Ingredients!$B$3:$B$230,J41,Ingredients!$I$3:$I$230)+SUMIF($B$3:$B$725,J41,$CK$3:$CK$725)</f>
        <v>0</v>
      </c>
      <c r="CH41" s="30">
        <f>SUMIF(Ingredients!$B$3:$B$230,K41,Ingredients!$I$3:$I$230)+SUMIF($B$3:$B$725,K41,$CK$3:$CK$725)</f>
        <v>0</v>
      </c>
      <c r="CI41" s="30">
        <f>SUMIF(Ingredients!$B$3:$B$230,L41,Ingredients!$I$3:$I$230)+SUMIF($B$3:$B$725,L41,$CK$3:$CK$725)</f>
        <v>0</v>
      </c>
      <c r="CJ41" s="30">
        <f>SUMIF(Ingredients!$B$3:$B$230,M41,Ingredients!$I$3:$I$230)+SUMIF($B$3:$B$725,M41,$CK$3:$CK$725)</f>
        <v>0</v>
      </c>
      <c r="CK41" s="38">
        <f t="shared" si="7"/>
        <v>2.5</v>
      </c>
      <c r="CL41" s="30">
        <f>SUMIF(Ingredients!$B$3:$B$230,F41,Ingredients!$J$3:$J$230)+SUMIF($B$3:$B$725,F41,$CT$3:$CT$725)</f>
        <v>0</v>
      </c>
      <c r="CM41" s="30">
        <f>SUMIF(Ingredients!$B$3:$B$230,G41,Ingredients!$J$3:$J$230)+SUMIF($B$3:$B$725,G41,$CT$3:$CT$725)</f>
        <v>0</v>
      </c>
      <c r="CN41" s="30">
        <f>SUMIF(Ingredients!$B$3:$B$230,H41,Ingredients!$J$3:$J$230)+SUMIF($B$3:$B$725,H41,$CT$3:$CT$725)</f>
        <v>0</v>
      </c>
      <c r="CO41" s="30">
        <f>SUMIF(Ingredients!$B$3:$B$230,I41,Ingredients!$J$3:$J$230)+SUMIF($B$3:$B$725,I41,$CT$3:$CT$725)</f>
        <v>0</v>
      </c>
      <c r="CP41" s="30">
        <f>SUMIF(Ingredients!$B$3:$B$230,J41,Ingredients!$J$3:$J$230)+SUMIF($B$3:$B$725,J41,$CT$3:$CT$725)</f>
        <v>0</v>
      </c>
      <c r="CQ41" s="30">
        <f>SUMIF(Ingredients!$B$3:$B$230,K41,Ingredients!$J$3:$J$230)+SUMIF($B$3:$B$725,K41,$CT$3:$CT$725)</f>
        <v>0</v>
      </c>
      <c r="CR41" s="30">
        <f>SUMIF(Ingredients!$B$3:$B$230,L41,Ingredients!$J$3:$J$230)+SUMIF($B$3:$B$725,L41,$CT$3:$CT$725)</f>
        <v>0</v>
      </c>
      <c r="CS41" s="30">
        <f>SUMIF(Ingredients!$B$3:$B$230,M41,Ingredients!$J$3:$J$230)+SUMIF($B$3:$B$725,M41,$CT$3:$CT$725)</f>
        <v>0</v>
      </c>
      <c r="CT41" s="43">
        <f t="shared" si="8"/>
        <v>0</v>
      </c>
      <c r="CU41" s="34">
        <v>15</v>
      </c>
      <c r="CV41" s="30">
        <v>15</v>
      </c>
      <c r="CW41" s="30">
        <v>6</v>
      </c>
      <c r="CX41" s="35">
        <v>0</v>
      </c>
      <c r="CY41" s="36">
        <v>0</v>
      </c>
      <c r="CZ41" s="37">
        <v>2.5</v>
      </c>
      <c r="DA41" s="38">
        <v>2.5</v>
      </c>
      <c r="DB41" s="39">
        <v>0</v>
      </c>
      <c r="DC41" t="s">
        <v>202</v>
      </c>
      <c r="DD41" t="str">
        <f t="shared" ca="1" si="9"/>
        <v/>
      </c>
      <c r="DE41" t="str">
        <f t="shared" ca="1" si="10"/>
        <v>-</v>
      </c>
      <c r="DG41" t="s">
        <v>200</v>
      </c>
      <c r="DH41" t="str">
        <f t="shared" ca="1" si="11"/>
        <v>POTATOSOUPITEM(MEAL, ItemRegistry.potatosoupItem, 4 ,3f,15f,0f,2.5f,0f,2.5f,0f,3.5f),</v>
      </c>
      <c r="DI41" t="s">
        <v>2317</v>
      </c>
    </row>
    <row r="42" spans="2:113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1191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SUMIF(Ingredients!$B$3:$B$230,'PH complex foods'!F42,Ingredients!$A$3:$A$119)+SUMIF($B$3:$B$725,F42,$V$3:$V$724)</f>
        <v>1</v>
      </c>
      <c r="O42" s="11">
        <f ca="1">SUMIF(Ingredients!$B$3:$B$230,'PH complex foods'!G42,Ingredients!$A$3:$A$119)+SUMIF($B$3:$B$725,G42,$V$3:$V$724)</f>
        <v>1</v>
      </c>
      <c r="P42" s="11">
        <f ca="1">SUMIF(Ingredients!$B$3:$B$230,'PH complex foods'!H42,Ingredients!$A$3:$A$119)+SUMIF($B$3:$B$725,H42,$V$3:$V$724)</f>
        <v>0</v>
      </c>
      <c r="Q42" s="11">
        <f ca="1">SUMIF(Ingredients!$B$3:$B$230,'PH complex foods'!I42,Ingredients!$A$3:$A$119)+SUMIF($B$3:$B$725,I42,$V$3:$V$724)</f>
        <v>0</v>
      </c>
      <c r="R42" s="11">
        <f ca="1">SUMIF(Ingredients!$B$3:$B$230,'PH complex foods'!J42,Ingredients!$A$3:$A$119)+SUMIF($B$3:$B$725,J42,$V$3:$V$724)</f>
        <v>0</v>
      </c>
      <c r="S42" s="11">
        <f ca="1">SUMIF(Ingredients!$B$3:$B$230,'PH complex foods'!K42,Ingredients!$A$3:$A$119)+SUMIF($B$3:$B$725,K42,$V$3:$V$724)</f>
        <v>0</v>
      </c>
      <c r="T42" s="11">
        <f ca="1">SUMIF(Ingredients!$B$3:$B$230,'PH complex foods'!L42,Ingredients!$A$3:$A$119)+SUMIF($B$3:$B$725,L42,$V$3:$V$724)</f>
        <v>0</v>
      </c>
      <c r="U42" s="11">
        <f ca="1">SUMIF(Ingredients!$B$3:$B$230,'PH complex foods'!M42,Ingredients!$A$3:$A$119)+SUMIF($B$3:$B$725,M42,$V$3:$V$724)</f>
        <v>0</v>
      </c>
      <c r="V42" s="10">
        <f t="shared" ca="1" si="0"/>
        <v>1</v>
      </c>
      <c r="W42" s="10">
        <v>1</v>
      </c>
      <c r="X42" s="11">
        <v>1</v>
      </c>
      <c r="Y42" s="11">
        <f>COUNTIF(F42:M767,B42)</f>
        <v>5</v>
      </c>
      <c r="Z42" s="44" t="str">
        <f t="shared" ca="1" si="12"/>
        <v>Yes</v>
      </c>
      <c r="AA42" s="34">
        <f>SUMIF(Ingredients!$B$3:$B$230,F42,Ingredients!$C$3:$C$230)+SUMIF($B$3:$B$725,F42,$AI$3:$AI$725)</f>
        <v>10</v>
      </c>
      <c r="AB42" s="30">
        <f>SUMIF(Ingredients!$B$3:$B$230,G42,Ingredients!$C$3:$C$230)+SUMIF($B$3:$B$725,G42,$AI$3:$AI$725)</f>
        <v>0</v>
      </c>
      <c r="AC42" s="30">
        <f>SUMIF(Ingredients!$B$3:$B$230,H42,Ingredients!$C$3:$C$230)+SUMIF($B$3:$B$725,H42,$AI$3:$AI$725)</f>
        <v>0</v>
      </c>
      <c r="AD42" s="30">
        <f>SUMIF(Ingredients!$B$3:$B$230,I42,Ingredients!$C$3:$C$230)+SUMIF($B$3:$B$725,I42,$AI$3:$AI$725)</f>
        <v>0</v>
      </c>
      <c r="AE42" s="30">
        <f>SUMIF(Ingredients!$B$3:$B$230,J42,Ingredients!$C$3:$C$230)+SUMIF($B$3:$B$725,J42,$AI$3:$AI$725)</f>
        <v>0</v>
      </c>
      <c r="AF42" s="30">
        <f>SUMIF(Ingredients!$B$3:$B$230,K42,Ingredients!$C$3:$C$230)+SUMIF($B$3:$B$725,K42,$AI$3:$AI$725)</f>
        <v>0</v>
      </c>
      <c r="AG42" s="30">
        <f>SUMIF(Ingredients!$B$3:$B$230,L42,Ingredients!$C$3:$C$230)+SUMIF($B$3:$B$725,L42,$AI$3:$AI$725)</f>
        <v>0</v>
      </c>
      <c r="AH42" s="30">
        <f>SUMIF(Ingredients!$B$3:$B$230,M42,Ingredients!$C$3:$C$230)+SUMIF($B$3:$B$725,M42,$AI$3:$AI$725)</f>
        <v>0</v>
      </c>
      <c r="AI42" s="29">
        <f t="shared" si="1"/>
        <v>10</v>
      </c>
      <c r="AJ42" s="30">
        <f>SUMIF(Ingredients!$B$3:$B$230,F42,Ingredients!$D$3:$D$230)+SUMIF($B$3:$B$725,F42,$AR$3:$AR$725)</f>
        <v>0</v>
      </c>
      <c r="AK42" s="30">
        <f>SUMIF(Ingredients!$B$3:$B$230,G42,Ingredients!$D$3:$D$230)+SUMIF($B$3:$B$725,G42,$AR$3:$AR$725)</f>
        <v>0</v>
      </c>
      <c r="AL42" s="30">
        <f>SUMIF(Ingredients!$B$3:$B$230,H42,Ingredients!$D$3:$D$230)+SUMIF($B$3:$B$725,H42,$AR$3:$AR$725)</f>
        <v>0</v>
      </c>
      <c r="AM42" s="30">
        <f>SUMIF(Ingredients!$B$3:$B$230,I42,Ingredients!$D$3:$D$230)+SUMIF($B$3:$B$725,I42,$AR$3:$AR$725)</f>
        <v>0</v>
      </c>
      <c r="AN42" s="30">
        <f>SUMIF(Ingredients!$B$3:$B$230,J42,Ingredients!$D$3:$D$230)+SUMIF($B$3:$B$725,J42,$AR$3:$AR$725)</f>
        <v>0</v>
      </c>
      <c r="AO42" s="30">
        <f>SUMIF(Ingredients!$B$3:$B$230,K42,Ingredients!$D$3:$D$230)+SUMIF($B$3:$B$725,K42,$AR$3:$AR$725)</f>
        <v>0</v>
      </c>
      <c r="AP42" s="30">
        <f>SUMIF(Ingredients!$B$3:$B$230,L42,Ingredients!$D$3:$D$230)+SUMIF($B$3:$B$725,L42,$AR$3:$AR$725)</f>
        <v>0</v>
      </c>
      <c r="AQ42" s="30">
        <f>SUMIF(Ingredients!$B$3:$B$230,M42,Ingredients!$D$3:$D$230)+SUMIF($B$3:$B$725,M42,$AR$3:$AR$725)</f>
        <v>0</v>
      </c>
      <c r="AR42" s="29">
        <f t="shared" si="2"/>
        <v>0</v>
      </c>
      <c r="AS42" s="30">
        <f>SUMIF(Ingredients!$B$3:$B$230,F42,Ingredients!$E$3:$E$230)+SUMIF($B$3:$B$725,F42,$BA$3:$BA$730)</f>
        <v>32</v>
      </c>
      <c r="AT42" s="30">
        <f>SUMIF(Ingredients!$B$3:$B$230,G42,Ingredients!$E$3:$E$230)+SUMIF($B$3:$B$725,G42,$BA$3:$BA$730)</f>
        <v>30</v>
      </c>
      <c r="AU42" s="30">
        <f>SUMIF(Ingredients!$B$3:$B$230,H42,Ingredients!$E$3:$E$230)+SUMIF($B$3:$B$725,H42,$BA$3:$BA$730)</f>
        <v>0</v>
      </c>
      <c r="AV42" s="30">
        <f>SUMIF(Ingredients!$B$3:$B$230,I42,Ingredients!$E$3:$E$230)+SUMIF($B$3:$B$725,I42,$BA$3:$BA$730)</f>
        <v>0</v>
      </c>
      <c r="AW42" s="30">
        <f>SUMIF(Ingredients!$B$3:$B$230,J42,Ingredients!$E$3:$E$230)+SUMIF($B$3:$B$725,J42,$BA$3:$BA$730)</f>
        <v>0</v>
      </c>
      <c r="AX42" s="30">
        <f>SUMIF(Ingredients!$B$3:$B$230,K42,Ingredients!$E$3:$E$230)+SUMIF($B$3:$B$725,K42,$BA$3:$BA$730)</f>
        <v>0</v>
      </c>
      <c r="AY42" s="30">
        <f>SUMIF(Ingredients!$B$3:$B$230,L42,Ingredients!$E$3:$E$230)+SUMIF($B$3:$B$725,L42,$BA$3:$BA$730)</f>
        <v>0</v>
      </c>
      <c r="AZ42" s="30">
        <f>SUMIF(Ingredients!$B$3:$B$230,M42,Ingredients!$E$3:$E$230)+SUMIF($B$3:$B$725,M42,$BA$3:$BA$730)</f>
        <v>0</v>
      </c>
      <c r="BA42" s="29">
        <f t="shared" si="3"/>
        <v>31</v>
      </c>
      <c r="BB42" s="30">
        <f>SUMIF(Ingredients!$B$3:$B$230,F42,Ingredients!$F$3:$F$230)+SUMIF($B$3:$B$725,F42,$BJ$3:$BJ$725)</f>
        <v>0</v>
      </c>
      <c r="BC42" s="30">
        <f>SUMIF(Ingredients!$B$3:$B$230,G42,Ingredients!$F$3:$F$230)+SUMIF($B$3:$B$725,G42,$BJ$3:$BJ$725)</f>
        <v>0</v>
      </c>
      <c r="BD42" s="30">
        <f>SUMIF(Ingredients!$B$3:$B$230,H42,Ingredients!$F$3:$F$230)+SUMIF($B$3:$B$725,H42,$BJ$3:$BJ$725)</f>
        <v>0</v>
      </c>
      <c r="BE42" s="30">
        <f>SUMIF(Ingredients!$B$3:$B$230,I42,Ingredients!$F$3:$F$230)+SUMIF($B$3:$B$725,I42,$BJ$3:$BJ$725)</f>
        <v>0</v>
      </c>
      <c r="BF42" s="30">
        <f>SUMIF(Ingredients!$B$3:$B$230,J42,Ingredients!$F$3:$F$230)+SUMIF($B$3:$B$725,J42,$BJ$3:$BJ$725)</f>
        <v>0</v>
      </c>
      <c r="BG42" s="30">
        <f>SUMIF(Ingredients!$B$3:$B$230,K42,Ingredients!$F$3:$F$230)+SUMIF($B$3:$B$725,K42,$BJ$3:$BJ$725)</f>
        <v>0</v>
      </c>
      <c r="BH42" s="30">
        <f>SUMIF(Ingredients!$B$3:$B$230,L42,Ingredients!$F$3:$F$230)+SUMIF($B$3:$B$725,L42,$BJ$3:$BJ$725)</f>
        <v>0</v>
      </c>
      <c r="BI42" s="30">
        <f>SUMIF(Ingredients!$B$3:$B$230,M42,Ingredients!$F$3:$F$230)+SUMIF($B$3:$B$725,M42,$BJ$3:$BJ$725)</f>
        <v>0</v>
      </c>
      <c r="BJ42" s="35">
        <f t="shared" si="4"/>
        <v>0</v>
      </c>
      <c r="BK42" s="30">
        <f>SUMIF(Ingredients!$B$3:$B$230,F42,Ingredients!$G$3:$G$230)+SUMIF($B$3:$B$725,F42,$BS$3:$BS$725)</f>
        <v>0</v>
      </c>
      <c r="BL42" s="30">
        <f>SUMIF(Ingredients!$B$3:$B$230,G42,Ingredients!$G$3:$G$230)+SUMIF($B$3:$B$725,G42,$BS$3:$BS$725)</f>
        <v>0</v>
      </c>
      <c r="BM42" s="30">
        <f>SUMIF(Ingredients!$B$3:$B$230,H42,Ingredients!$G$3:$G$230)+SUMIF($B$3:$B$725,H42,$BS$3:$BS$725)</f>
        <v>0</v>
      </c>
      <c r="BN42" s="30">
        <f>SUMIF(Ingredients!$B$3:$B$230,I42,Ingredients!$G$3:$G$230)+SUMIF($B$3:$B$725,I42,$BS$3:$BS$725)</f>
        <v>0</v>
      </c>
      <c r="BO42" s="30">
        <f>SUMIF(Ingredients!$B$3:$B$230,J42,Ingredients!$G$3:$G$230)+SUMIF($B$3:$B$725,J42,$BS$3:$BS$725)</f>
        <v>0</v>
      </c>
      <c r="BP42" s="30">
        <f>SUMIF(Ingredients!$B$3:$B$230,K42,Ingredients!$G$3:$G$230)+SUMIF($B$3:$B$725,K42,$BS$3:$BS$725)</f>
        <v>0</v>
      </c>
      <c r="BQ42" s="30">
        <f>SUMIF(Ingredients!$B$3:$B$230,L42,Ingredients!$G$3:$G$230)+SUMIF($B$3:$B$725,L42,$BS$3:$BS$725)</f>
        <v>0</v>
      </c>
      <c r="BR42" s="30">
        <f>SUMIF(Ingredients!$B$3:$B$230,M42,Ingredients!$G$3:$G$230)+SUMIF($B$3:$B$725,M42,$BS$3:$BS$725)</f>
        <v>0</v>
      </c>
      <c r="BS42" s="36">
        <f t="shared" si="5"/>
        <v>0</v>
      </c>
      <c r="BT42" s="30">
        <f>SUMIF(Ingredients!$B$3:$B$230,F42,Ingredients!$H$3:$H$230)+SUMIF($B$3:$B$725,F42,$CB$3:$CB$725)</f>
        <v>1.5</v>
      </c>
      <c r="BU42" s="30">
        <f>SUMIF(Ingredients!$B$3:$B$230,G42,Ingredients!$H$3:$H$230)+SUMIF($B$3:$B$725,G42,$CB$3:$CB$725)</f>
        <v>0</v>
      </c>
      <c r="BV42" s="30">
        <f>SUMIF(Ingredients!$B$3:$B$230,H42,Ingredients!$H$3:$H$230)+SUMIF($B$3:$B$725,H42,$CB$3:$CB$725)</f>
        <v>0</v>
      </c>
      <c r="BW42" s="30">
        <f>SUMIF(Ingredients!$B$3:$B$230,I42,Ingredients!$H$3:$H$230)+SUMIF($B$3:$B$725,I42,$CB$3:$CB$725)</f>
        <v>0</v>
      </c>
      <c r="BX42" s="30">
        <f>SUMIF(Ingredients!$B$3:$B$230,J42,Ingredients!$H$3:$H$230)+SUMIF($B$3:$B$725,J42,$CB$3:$CB$725)</f>
        <v>0</v>
      </c>
      <c r="BY42" s="30">
        <f>SUMIF(Ingredients!$B$3:$B$230,K42,Ingredients!$H$3:$H$230)+SUMIF($B$3:$B$725,K42,$CB$3:$CB$725)</f>
        <v>0</v>
      </c>
      <c r="BZ42" s="30">
        <f>SUMIF(Ingredients!$B$3:$B$230,L42,Ingredients!$H$3:$H$230)+SUMIF($B$3:$B$725,L42,$CB$3:$CB$725)</f>
        <v>0</v>
      </c>
      <c r="CA42" s="30">
        <f>SUMIF(Ingredients!$B$3:$B$230,M42,Ingredients!$H$3:$H$230)+SUMIF($B$3:$B$725,M42,$CB$3:$CB$725)</f>
        <v>0</v>
      </c>
      <c r="CB42" s="42">
        <f t="shared" si="6"/>
        <v>1.5</v>
      </c>
      <c r="CC42" s="30">
        <f>SUMIF(Ingredients!$B$3:$B$230,F42,Ingredients!$I$3:$I$230)+SUMIF($B$3:$B$725,F42,$CK$3:$CK$725)</f>
        <v>0</v>
      </c>
      <c r="CD42" s="30">
        <f>SUMIF(Ingredients!$B$3:$B$230,G42,Ingredients!$I$3:$I$230)+SUMIF($B$3:$B$725,G42,$CK$3:$CK$725)</f>
        <v>0</v>
      </c>
      <c r="CE42" s="30">
        <f>SUMIF(Ingredients!$B$3:$B$230,H42,Ingredients!$I$3:$I$230)+SUMIF($B$3:$B$725,H42,$CK$3:$CK$725)</f>
        <v>0</v>
      </c>
      <c r="CF42" s="30">
        <f>SUMIF(Ingredients!$B$3:$B$230,I42,Ingredients!$I$3:$I$230)+SUMIF($B$3:$B$725,I42,$CK$3:$CK$725)</f>
        <v>0</v>
      </c>
      <c r="CG42" s="30">
        <f>SUMIF(Ingredients!$B$3:$B$230,J42,Ingredients!$I$3:$I$230)+SUMIF($B$3:$B$725,J42,$CK$3:$CK$725)</f>
        <v>0</v>
      </c>
      <c r="CH42" s="30">
        <f>SUMIF(Ingredients!$B$3:$B$230,K42,Ingredients!$I$3:$I$230)+SUMIF($B$3:$B$725,K42,$CK$3:$CK$725)</f>
        <v>0</v>
      </c>
      <c r="CI42" s="30">
        <f>SUMIF(Ingredients!$B$3:$B$230,L42,Ingredients!$I$3:$I$230)+SUMIF($B$3:$B$725,L42,$CK$3:$CK$725)</f>
        <v>0</v>
      </c>
      <c r="CJ42" s="30">
        <f>SUMIF(Ingredients!$B$3:$B$230,M42,Ingredients!$I$3:$I$230)+SUMIF($B$3:$B$725,M42,$CK$3:$CK$725)</f>
        <v>0</v>
      </c>
      <c r="CK42" s="38">
        <f t="shared" si="7"/>
        <v>0</v>
      </c>
      <c r="CL42" s="30">
        <f>SUMIF(Ingredients!$B$3:$B$230,F42,Ingredients!$J$3:$J$230)+SUMIF($B$3:$B$725,F42,$CT$3:$CT$725)</f>
        <v>0</v>
      </c>
      <c r="CM42" s="30">
        <f>SUMIF(Ingredients!$B$3:$B$230,G42,Ingredients!$J$3:$J$230)+SUMIF($B$3:$B$725,G42,$CT$3:$CT$725)</f>
        <v>0</v>
      </c>
      <c r="CN42" s="30">
        <f>SUMIF(Ingredients!$B$3:$B$230,H42,Ingredients!$J$3:$J$230)+SUMIF($B$3:$B$725,H42,$CT$3:$CT$725)</f>
        <v>0</v>
      </c>
      <c r="CO42" s="30">
        <f>SUMIF(Ingredients!$B$3:$B$230,I42,Ingredients!$J$3:$J$230)+SUMIF($B$3:$B$725,I42,$CT$3:$CT$725)</f>
        <v>0</v>
      </c>
      <c r="CP42" s="30">
        <f>SUMIF(Ingredients!$B$3:$B$230,J42,Ingredients!$J$3:$J$230)+SUMIF($B$3:$B$725,J42,$CT$3:$CT$725)</f>
        <v>0</v>
      </c>
      <c r="CQ42" s="30">
        <f>SUMIF(Ingredients!$B$3:$B$230,K42,Ingredients!$J$3:$J$230)+SUMIF($B$3:$B$725,K42,$CT$3:$CT$725)</f>
        <v>0</v>
      </c>
      <c r="CR42" s="30">
        <f>SUMIF(Ingredients!$B$3:$B$230,L42,Ingredients!$J$3:$J$230)+SUMIF($B$3:$B$725,L42,$CT$3:$CT$725)</f>
        <v>0</v>
      </c>
      <c r="CS42" s="30">
        <f>SUMIF(Ingredients!$B$3:$B$230,M42,Ingredients!$J$3:$J$230)+SUMIF($B$3:$B$725,M42,$CT$3:$CT$725)</f>
        <v>0</v>
      </c>
      <c r="CT42" s="43">
        <f t="shared" si="8"/>
        <v>0</v>
      </c>
      <c r="CU42" s="34">
        <v>10</v>
      </c>
      <c r="CV42" s="30">
        <v>0</v>
      </c>
      <c r="CW42" s="30">
        <v>12</v>
      </c>
      <c r="CX42" s="35">
        <v>0</v>
      </c>
      <c r="CY42" s="36">
        <v>0</v>
      </c>
      <c r="CZ42" s="37">
        <v>1.5</v>
      </c>
      <c r="DA42" s="38">
        <v>0</v>
      </c>
      <c r="DB42" s="39">
        <v>0</v>
      </c>
      <c r="DC42" t="s">
        <v>202</v>
      </c>
      <c r="DD42" t="str">
        <f t="shared" ca="1" si="9"/>
        <v/>
      </c>
      <c r="DE42" t="str">
        <f t="shared" ca="1" si="10"/>
        <v>-</v>
      </c>
      <c r="DG42" t="s">
        <v>200</v>
      </c>
      <c r="DH42" t="str">
        <f t="shared" ca="1" si="11"/>
        <v>FRIESITEM(MEAL, ItemRegistry.friesItem, 4 ,2f,0f,0f,1.5f,0f,0f,0f,1.75f),</v>
      </c>
      <c r="DI42" t="s">
        <v>2318</v>
      </c>
    </row>
    <row r="43" spans="2:113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1191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SUMIF(Ingredients!$B$3:$B$230,'PH complex foods'!F43,Ingredients!$A$3:$A$119)+SUMIF($B$3:$B$725,F43,$V$3:$V$724)</f>
        <v>1</v>
      </c>
      <c r="O43" s="11">
        <f ca="1">SUMIF(Ingredients!$B$3:$B$230,'PH complex foods'!G43,Ingredients!$A$3:$A$119)+SUMIF($B$3:$B$725,G43,$V$3:$V$724)</f>
        <v>0</v>
      </c>
      <c r="P43" s="11">
        <f ca="1">SUMIF(Ingredients!$B$3:$B$230,'PH complex foods'!H43,Ingredients!$A$3:$A$119)+SUMIF($B$3:$B$725,H43,$V$3:$V$724)</f>
        <v>0</v>
      </c>
      <c r="Q43" s="11">
        <f ca="1">SUMIF(Ingredients!$B$3:$B$230,'PH complex foods'!I43,Ingredients!$A$3:$A$119)+SUMIF($B$3:$B$725,I43,$V$3:$V$724)</f>
        <v>0</v>
      </c>
      <c r="R43" s="11">
        <f ca="1">SUMIF(Ingredients!$B$3:$B$230,'PH complex foods'!J43,Ingredients!$A$3:$A$119)+SUMIF($B$3:$B$725,J43,$V$3:$V$724)</f>
        <v>0</v>
      </c>
      <c r="S43" s="11">
        <f ca="1">SUMIF(Ingredients!$B$3:$B$230,'PH complex foods'!K43,Ingredients!$A$3:$A$119)+SUMIF($B$3:$B$725,K43,$V$3:$V$724)</f>
        <v>0</v>
      </c>
      <c r="T43" s="11">
        <f ca="1">SUMIF(Ingredients!$B$3:$B$230,'PH complex foods'!L43,Ingredients!$A$3:$A$119)+SUMIF($B$3:$B$725,L43,$V$3:$V$724)</f>
        <v>0</v>
      </c>
      <c r="U43" s="11">
        <f ca="1">SUMIF(Ingredients!$B$3:$B$230,'PH complex foods'!M43,Ingredients!$A$3:$A$119)+SUMIF($B$3:$B$725,M43,$V$3:$V$724)</f>
        <v>0</v>
      </c>
      <c r="V43" s="10">
        <f t="shared" ca="1" si="0"/>
        <v>1</v>
      </c>
      <c r="W43" s="10">
        <v>1</v>
      </c>
      <c r="X43" s="11">
        <v>1</v>
      </c>
      <c r="Y43" s="11">
        <f>COUNTIF(F43:M768,B43)</f>
        <v>1</v>
      </c>
      <c r="Z43" s="44" t="str">
        <f t="shared" ca="1" si="12"/>
        <v>Yes</v>
      </c>
      <c r="AA43" s="34">
        <f>SUMIF(Ingredients!$B$3:$B$230,F43,Ingredients!$C$3:$C$230)+SUMIF($B$3:$B$725,F43,$AI$3:$AI$725)</f>
        <v>2</v>
      </c>
      <c r="AB43" s="30">
        <f>SUMIF(Ingredients!$B$3:$B$230,G43,Ingredients!$C$3:$C$230)+SUMIF($B$3:$B$725,G43,$AI$3:$AI$725)</f>
        <v>0</v>
      </c>
      <c r="AC43" s="30">
        <f>SUMIF(Ingredients!$B$3:$B$230,H43,Ingredients!$C$3:$C$230)+SUMIF($B$3:$B$725,H43,$AI$3:$AI$725)</f>
        <v>0</v>
      </c>
      <c r="AD43" s="30">
        <f>SUMIF(Ingredients!$B$3:$B$230,I43,Ingredients!$C$3:$C$230)+SUMIF($B$3:$B$725,I43,$AI$3:$AI$725)</f>
        <v>0</v>
      </c>
      <c r="AE43" s="30">
        <f>SUMIF(Ingredients!$B$3:$B$230,J43,Ingredients!$C$3:$C$230)+SUMIF($B$3:$B$725,J43,$AI$3:$AI$725)</f>
        <v>0</v>
      </c>
      <c r="AF43" s="30">
        <f>SUMIF(Ingredients!$B$3:$B$230,K43,Ingredients!$C$3:$C$230)+SUMIF($B$3:$B$725,K43,$AI$3:$AI$725)</f>
        <v>0</v>
      </c>
      <c r="AG43" s="30">
        <f>SUMIF(Ingredients!$B$3:$B$230,L43,Ingredients!$C$3:$C$230)+SUMIF($B$3:$B$725,L43,$AI$3:$AI$725)</f>
        <v>0</v>
      </c>
      <c r="AH43" s="30">
        <f>SUMIF(Ingredients!$B$3:$B$230,M43,Ingredients!$C$3:$C$230)+SUMIF($B$3:$B$725,M43,$AI$3:$AI$725)</f>
        <v>0</v>
      </c>
      <c r="AI43" s="29">
        <f t="shared" si="1"/>
        <v>2</v>
      </c>
      <c r="AJ43" s="30">
        <f>SUMIF(Ingredients!$B$3:$B$230,F43,Ingredients!$D$3:$D$230)+SUMIF($B$3:$B$725,F43,$AR$3:$AR$725)</f>
        <v>0</v>
      </c>
      <c r="AK43" s="30">
        <f>SUMIF(Ingredients!$B$3:$B$230,G43,Ingredients!$D$3:$D$230)+SUMIF($B$3:$B$725,G43,$AR$3:$AR$725)</f>
        <v>0</v>
      </c>
      <c r="AL43" s="30">
        <f>SUMIF(Ingredients!$B$3:$B$230,H43,Ingredients!$D$3:$D$230)+SUMIF($B$3:$B$725,H43,$AR$3:$AR$725)</f>
        <v>0</v>
      </c>
      <c r="AM43" s="30">
        <f>SUMIF(Ingredients!$B$3:$B$230,I43,Ingredients!$D$3:$D$230)+SUMIF($B$3:$B$725,I43,$AR$3:$AR$725)</f>
        <v>0</v>
      </c>
      <c r="AN43" s="30">
        <f>SUMIF(Ingredients!$B$3:$B$230,J43,Ingredients!$D$3:$D$230)+SUMIF($B$3:$B$725,J43,$AR$3:$AR$725)</f>
        <v>0</v>
      </c>
      <c r="AO43" s="30">
        <f>SUMIF(Ingredients!$B$3:$B$230,K43,Ingredients!$D$3:$D$230)+SUMIF($B$3:$B$725,K43,$AR$3:$AR$725)</f>
        <v>0</v>
      </c>
      <c r="AP43" s="30">
        <f>SUMIF(Ingredients!$B$3:$B$230,L43,Ingredients!$D$3:$D$230)+SUMIF($B$3:$B$725,L43,$AR$3:$AR$725)</f>
        <v>0</v>
      </c>
      <c r="AQ43" s="30">
        <f>SUMIF(Ingredients!$B$3:$B$230,M43,Ingredients!$D$3:$D$230)+SUMIF($B$3:$B$725,M43,$AR$3:$AR$725)</f>
        <v>0</v>
      </c>
      <c r="AR43" s="29">
        <f t="shared" si="2"/>
        <v>0</v>
      </c>
      <c r="AS43" s="30">
        <f>SUMIF(Ingredients!$B$3:$B$230,F43,Ingredients!$E$3:$E$230)+SUMIF($B$3:$B$725,F43,$BA$3:$BA$730)</f>
        <v>24</v>
      </c>
      <c r="AT43" s="30">
        <f>SUMIF(Ingredients!$B$3:$B$230,G43,Ingredients!$E$3:$E$230)+SUMIF($B$3:$B$725,G43,$BA$3:$BA$730)</f>
        <v>0</v>
      </c>
      <c r="AU43" s="30">
        <f>SUMIF(Ingredients!$B$3:$B$230,H43,Ingredients!$E$3:$E$230)+SUMIF($B$3:$B$725,H43,$BA$3:$BA$730)</f>
        <v>0</v>
      </c>
      <c r="AV43" s="30">
        <f>SUMIF(Ingredients!$B$3:$B$230,I43,Ingredients!$E$3:$E$230)+SUMIF($B$3:$B$725,I43,$BA$3:$BA$730)</f>
        <v>0</v>
      </c>
      <c r="AW43" s="30">
        <f>SUMIF(Ingredients!$B$3:$B$230,J43,Ingredients!$E$3:$E$230)+SUMIF($B$3:$B$725,J43,$BA$3:$BA$730)</f>
        <v>0</v>
      </c>
      <c r="AX43" s="30">
        <f>SUMIF(Ingredients!$B$3:$B$230,K43,Ingredients!$E$3:$E$230)+SUMIF($B$3:$B$725,K43,$BA$3:$BA$730)</f>
        <v>0</v>
      </c>
      <c r="AY43" s="30">
        <f>SUMIF(Ingredients!$B$3:$B$230,L43,Ingredients!$E$3:$E$230)+SUMIF($B$3:$B$725,L43,$BA$3:$BA$730)</f>
        <v>0</v>
      </c>
      <c r="AZ43" s="30">
        <f>SUMIF(Ingredients!$B$3:$B$230,M43,Ingredients!$E$3:$E$230)+SUMIF($B$3:$B$725,M43,$BA$3:$BA$730)</f>
        <v>0</v>
      </c>
      <c r="BA43" s="29">
        <f t="shared" si="3"/>
        <v>24</v>
      </c>
      <c r="BB43" s="30">
        <f>SUMIF(Ingredients!$B$3:$B$230,F43,Ingredients!$F$3:$F$230)+SUMIF($B$3:$B$725,F43,$BJ$3:$BJ$725)</f>
        <v>0</v>
      </c>
      <c r="BC43" s="30">
        <f>SUMIF(Ingredients!$B$3:$B$230,G43,Ingredients!$F$3:$F$230)+SUMIF($B$3:$B$725,G43,$BJ$3:$BJ$725)</f>
        <v>0</v>
      </c>
      <c r="BD43" s="30">
        <f>SUMIF(Ingredients!$B$3:$B$230,H43,Ingredients!$F$3:$F$230)+SUMIF($B$3:$B$725,H43,$BJ$3:$BJ$725)</f>
        <v>0</v>
      </c>
      <c r="BE43" s="30">
        <f>SUMIF(Ingredients!$B$3:$B$230,I43,Ingredients!$F$3:$F$230)+SUMIF($B$3:$B$725,I43,$BJ$3:$BJ$725)</f>
        <v>0</v>
      </c>
      <c r="BF43" s="30">
        <f>SUMIF(Ingredients!$B$3:$B$230,J43,Ingredients!$F$3:$F$230)+SUMIF($B$3:$B$725,J43,$BJ$3:$BJ$725)</f>
        <v>0</v>
      </c>
      <c r="BG43" s="30">
        <f>SUMIF(Ingredients!$B$3:$B$230,K43,Ingredients!$F$3:$F$230)+SUMIF($B$3:$B$725,K43,$BJ$3:$BJ$725)</f>
        <v>0</v>
      </c>
      <c r="BH43" s="30">
        <f>SUMIF(Ingredients!$B$3:$B$230,L43,Ingredients!$F$3:$F$230)+SUMIF($B$3:$B$725,L43,$BJ$3:$BJ$725)</f>
        <v>0</v>
      </c>
      <c r="BI43" s="30">
        <f>SUMIF(Ingredients!$B$3:$B$230,M43,Ingredients!$F$3:$F$230)+SUMIF($B$3:$B$725,M43,$BJ$3:$BJ$725)</f>
        <v>0</v>
      </c>
      <c r="BJ43" s="35">
        <f t="shared" si="4"/>
        <v>0</v>
      </c>
      <c r="BK43" s="30">
        <f>SUMIF(Ingredients!$B$3:$B$230,F43,Ingredients!$G$3:$G$230)+SUMIF($B$3:$B$725,F43,$BS$3:$BS$725)</f>
        <v>0</v>
      </c>
      <c r="BL43" s="30">
        <f>SUMIF(Ingredients!$B$3:$B$230,G43,Ingredients!$G$3:$G$230)+SUMIF($B$3:$B$725,G43,$BS$3:$BS$725)</f>
        <v>0</v>
      </c>
      <c r="BM43" s="30">
        <f>SUMIF(Ingredients!$B$3:$B$230,H43,Ingredients!$G$3:$G$230)+SUMIF($B$3:$B$725,H43,$BS$3:$BS$725)</f>
        <v>0</v>
      </c>
      <c r="BN43" s="30">
        <f>SUMIF(Ingredients!$B$3:$B$230,I43,Ingredients!$G$3:$G$230)+SUMIF($B$3:$B$725,I43,$BS$3:$BS$725)</f>
        <v>0</v>
      </c>
      <c r="BO43" s="30">
        <f>SUMIF(Ingredients!$B$3:$B$230,J43,Ingredients!$G$3:$G$230)+SUMIF($B$3:$B$725,J43,$BS$3:$BS$725)</f>
        <v>0</v>
      </c>
      <c r="BP43" s="30">
        <f>SUMIF(Ingredients!$B$3:$B$230,K43,Ingredients!$G$3:$G$230)+SUMIF($B$3:$B$725,K43,$BS$3:$BS$725)</f>
        <v>0</v>
      </c>
      <c r="BQ43" s="30">
        <f>SUMIF(Ingredients!$B$3:$B$230,L43,Ingredients!$G$3:$G$230)+SUMIF($B$3:$B$725,L43,$BS$3:$BS$725)</f>
        <v>0</v>
      </c>
      <c r="BR43" s="30">
        <f>SUMIF(Ingredients!$B$3:$B$230,M43,Ingredients!$G$3:$G$230)+SUMIF($B$3:$B$725,M43,$BS$3:$BS$725)</f>
        <v>0</v>
      </c>
      <c r="BS43" s="36">
        <f t="shared" si="5"/>
        <v>0</v>
      </c>
      <c r="BT43" s="30">
        <f>SUMIF(Ingredients!$B$3:$B$230,F43,Ingredients!$H$3:$H$230)+SUMIF($B$3:$B$725,F43,$CB$3:$CB$725)</f>
        <v>0</v>
      </c>
      <c r="BU43" s="30">
        <f>SUMIF(Ingredients!$B$3:$B$230,G43,Ingredients!$H$3:$H$230)+SUMIF($B$3:$B$725,G43,$CB$3:$CB$725)</f>
        <v>0</v>
      </c>
      <c r="BV43" s="30">
        <f>SUMIF(Ingredients!$B$3:$B$230,H43,Ingredients!$H$3:$H$230)+SUMIF($B$3:$B$725,H43,$CB$3:$CB$725)</f>
        <v>0</v>
      </c>
      <c r="BW43" s="30">
        <f>SUMIF(Ingredients!$B$3:$B$230,I43,Ingredients!$H$3:$H$230)+SUMIF($B$3:$B$725,I43,$CB$3:$CB$725)</f>
        <v>0</v>
      </c>
      <c r="BX43" s="30">
        <f>SUMIF(Ingredients!$B$3:$B$230,J43,Ingredients!$H$3:$H$230)+SUMIF($B$3:$B$725,J43,$CB$3:$CB$725)</f>
        <v>0</v>
      </c>
      <c r="BY43" s="30">
        <f>SUMIF(Ingredients!$B$3:$B$230,K43,Ingredients!$H$3:$H$230)+SUMIF($B$3:$B$725,K43,$CB$3:$CB$725)</f>
        <v>0</v>
      </c>
      <c r="BZ43" s="30">
        <f>SUMIF(Ingredients!$B$3:$B$230,L43,Ingredients!$H$3:$H$230)+SUMIF($B$3:$B$725,L43,$CB$3:$CB$725)</f>
        <v>0</v>
      </c>
      <c r="CA43" s="30">
        <f>SUMIF(Ingredients!$B$3:$B$230,M43,Ingredients!$H$3:$H$230)+SUMIF($B$3:$B$725,M43,$CB$3:$CB$725)</f>
        <v>0</v>
      </c>
      <c r="CB43" s="42">
        <f t="shared" si="6"/>
        <v>0</v>
      </c>
      <c r="CC43" s="30">
        <f>SUMIF(Ingredients!$B$3:$B$230,F43,Ingredients!$I$3:$I$230)+SUMIF($B$3:$B$725,F43,$CK$3:$CK$725)</f>
        <v>0.5</v>
      </c>
      <c r="CD43" s="30">
        <f>SUMIF(Ingredients!$B$3:$B$230,G43,Ingredients!$I$3:$I$230)+SUMIF($B$3:$B$725,G43,$CK$3:$CK$725)</f>
        <v>0</v>
      </c>
      <c r="CE43" s="30">
        <f>SUMIF(Ingredients!$B$3:$B$230,H43,Ingredients!$I$3:$I$230)+SUMIF($B$3:$B$725,H43,$CK$3:$CK$725)</f>
        <v>0</v>
      </c>
      <c r="CF43" s="30">
        <f>SUMIF(Ingredients!$B$3:$B$230,I43,Ingredients!$I$3:$I$230)+SUMIF($B$3:$B$725,I43,$CK$3:$CK$725)</f>
        <v>0</v>
      </c>
      <c r="CG43" s="30">
        <f>SUMIF(Ingredients!$B$3:$B$230,J43,Ingredients!$I$3:$I$230)+SUMIF($B$3:$B$725,J43,$CK$3:$CK$725)</f>
        <v>0</v>
      </c>
      <c r="CH43" s="30">
        <f>SUMIF(Ingredients!$B$3:$B$230,K43,Ingredients!$I$3:$I$230)+SUMIF($B$3:$B$725,K43,$CK$3:$CK$725)</f>
        <v>0</v>
      </c>
      <c r="CI43" s="30">
        <f>SUMIF(Ingredients!$B$3:$B$230,L43,Ingredients!$I$3:$I$230)+SUMIF($B$3:$B$725,L43,$CK$3:$CK$725)</f>
        <v>0</v>
      </c>
      <c r="CJ43" s="30">
        <f>SUMIF(Ingredients!$B$3:$B$230,M43,Ingredients!$I$3:$I$230)+SUMIF($B$3:$B$725,M43,$CK$3:$CK$725)</f>
        <v>0</v>
      </c>
      <c r="CK43" s="38">
        <f t="shared" si="7"/>
        <v>0.5</v>
      </c>
      <c r="CL43" s="30">
        <f>SUMIF(Ingredients!$B$3:$B$230,F43,Ingredients!$J$3:$J$230)+SUMIF($B$3:$B$725,F43,$CT$3:$CT$725)</f>
        <v>0</v>
      </c>
      <c r="CM43" s="30">
        <f>SUMIF(Ingredients!$B$3:$B$230,G43,Ingredients!$J$3:$J$230)+SUMIF($B$3:$B$725,G43,$CT$3:$CT$725)</f>
        <v>0</v>
      </c>
      <c r="CN43" s="30">
        <f>SUMIF(Ingredients!$B$3:$B$230,H43,Ingredients!$J$3:$J$230)+SUMIF($B$3:$B$725,H43,$CT$3:$CT$725)</f>
        <v>0</v>
      </c>
      <c r="CO43" s="30">
        <f>SUMIF(Ingredients!$B$3:$B$230,I43,Ingredients!$J$3:$J$230)+SUMIF($B$3:$B$725,I43,$CT$3:$CT$725)</f>
        <v>0</v>
      </c>
      <c r="CP43" s="30">
        <f>SUMIF(Ingredients!$B$3:$B$230,J43,Ingredients!$J$3:$J$230)+SUMIF($B$3:$B$725,J43,$CT$3:$CT$725)</f>
        <v>0</v>
      </c>
      <c r="CQ43" s="30">
        <f>SUMIF(Ingredients!$B$3:$B$230,K43,Ingredients!$J$3:$J$230)+SUMIF($B$3:$B$725,K43,$CT$3:$CT$725)</f>
        <v>0</v>
      </c>
      <c r="CR43" s="30">
        <f>SUMIF(Ingredients!$B$3:$B$230,L43,Ingredients!$J$3:$J$230)+SUMIF($B$3:$B$725,L43,$CT$3:$CT$725)</f>
        <v>0</v>
      </c>
      <c r="CS43" s="30">
        <f>SUMIF(Ingredients!$B$3:$B$230,M43,Ingredients!$J$3:$J$230)+SUMIF($B$3:$B$725,M43,$CT$3:$CT$725)</f>
        <v>0</v>
      </c>
      <c r="CT43" s="43">
        <f t="shared" si="8"/>
        <v>0</v>
      </c>
      <c r="CU43" s="34">
        <v>2</v>
      </c>
      <c r="CV43" s="30">
        <v>0</v>
      </c>
      <c r="CW43" s="30">
        <v>10</v>
      </c>
      <c r="CX43" s="35">
        <v>0</v>
      </c>
      <c r="CY43" s="36">
        <v>0</v>
      </c>
      <c r="CZ43" s="37">
        <v>0</v>
      </c>
      <c r="DA43" s="38">
        <v>0.5</v>
      </c>
      <c r="DB43" s="39">
        <v>0</v>
      </c>
      <c r="DC43" t="s">
        <v>202</v>
      </c>
      <c r="DD43" t="str">
        <f t="shared" ca="1" si="9"/>
        <v/>
      </c>
      <c r="DE43" t="str">
        <f t="shared" ca="1" si="10"/>
        <v>-</v>
      </c>
      <c r="DG43" t="s">
        <v>200</v>
      </c>
      <c r="DH43" t="str">
        <f t="shared" ca="1" si="11"/>
        <v>GRILLEDMUSHROOMITEM(MEAL, ItemRegistry.grilledmushroomItem, 4 ,0.4f,0f,0f,0f,0f,0.5f,0f,2.1f),</v>
      </c>
      <c r="DI43" t="s">
        <v>2319</v>
      </c>
    </row>
    <row r="44" spans="2:113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1191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SUMIF(Ingredients!$B$3:$B$230,'PH complex foods'!F44,Ingredients!$A$3:$A$119)+SUMIF($B$3:$B$725,F44,$V$3:$V$724)</f>
        <v>1</v>
      </c>
      <c r="O44" s="11">
        <f ca="1">SUMIF(Ingredients!$B$3:$B$230,'PH complex foods'!G44,Ingredients!$A$3:$A$119)+SUMIF($B$3:$B$725,G44,$V$3:$V$724)</f>
        <v>1</v>
      </c>
      <c r="P44" s="11">
        <f ca="1">SUMIF(Ingredients!$B$3:$B$230,'PH complex foods'!H44,Ingredients!$A$3:$A$119)+SUMIF($B$3:$B$725,H44,$V$3:$V$724)</f>
        <v>1</v>
      </c>
      <c r="Q44" s="11">
        <f ca="1">SUMIF(Ingredients!$B$3:$B$230,'PH complex foods'!I44,Ingredients!$A$3:$A$119)+SUMIF($B$3:$B$725,I44,$V$3:$V$724)</f>
        <v>0</v>
      </c>
      <c r="R44" s="11">
        <f ca="1">SUMIF(Ingredients!$B$3:$B$230,'PH complex foods'!J44,Ingredients!$A$3:$A$119)+SUMIF($B$3:$B$725,J44,$V$3:$V$724)</f>
        <v>0</v>
      </c>
      <c r="S44" s="11">
        <f ca="1">SUMIF(Ingredients!$B$3:$B$230,'PH complex foods'!K44,Ingredients!$A$3:$A$119)+SUMIF($B$3:$B$725,K44,$V$3:$V$724)</f>
        <v>0</v>
      </c>
      <c r="T44" s="11">
        <f ca="1">SUMIF(Ingredients!$B$3:$B$230,'PH complex foods'!L44,Ingredients!$A$3:$A$119)+SUMIF($B$3:$B$725,L44,$V$3:$V$724)</f>
        <v>0</v>
      </c>
      <c r="U44" s="11">
        <f ca="1">SUMIF(Ingredients!$B$3:$B$230,'PH complex foods'!M44,Ingredients!$A$3:$A$119)+SUMIF($B$3:$B$725,M44,$V$3:$V$724)</f>
        <v>0</v>
      </c>
      <c r="V44" s="10">
        <f t="shared" ca="1" si="0"/>
        <v>1</v>
      </c>
      <c r="W44" s="10">
        <v>1</v>
      </c>
      <c r="X44" s="11">
        <v>1</v>
      </c>
      <c r="Y44" s="11">
        <f>COUNTIF(F44:M769,B44)</f>
        <v>0</v>
      </c>
      <c r="Z44" s="44" t="str">
        <f t="shared" ca="1" si="12"/>
        <v>Yes</v>
      </c>
      <c r="AA44" s="34">
        <f>SUMIF(Ingredients!$B$3:$B$230,F44,Ingredients!$C$3:$C$230)+SUMIF($B$3:$B$725,F44,$AI$3:$AI$725)</f>
        <v>2</v>
      </c>
      <c r="AB44" s="30">
        <f>SUMIF(Ingredients!$B$3:$B$230,G44,Ingredients!$C$3:$C$230)+SUMIF($B$3:$B$725,G44,$AI$3:$AI$725)</f>
        <v>10</v>
      </c>
      <c r="AC44" s="30">
        <f>SUMIF(Ingredients!$B$3:$B$230,H44,Ingredients!$C$3:$C$230)+SUMIF($B$3:$B$725,H44,$AI$3:$AI$725)</f>
        <v>10</v>
      </c>
      <c r="AD44" s="30">
        <f>SUMIF(Ingredients!$B$3:$B$230,I44,Ingredients!$C$3:$C$230)+SUMIF($B$3:$B$725,I44,$AI$3:$AI$725)</f>
        <v>0</v>
      </c>
      <c r="AE44" s="30">
        <f>SUMIF(Ingredients!$B$3:$B$230,J44,Ingredients!$C$3:$C$230)+SUMIF($B$3:$B$725,J44,$AI$3:$AI$725)</f>
        <v>0</v>
      </c>
      <c r="AF44" s="30">
        <f>SUMIF(Ingredients!$B$3:$B$230,K44,Ingredients!$C$3:$C$230)+SUMIF($B$3:$B$725,K44,$AI$3:$AI$725)</f>
        <v>0</v>
      </c>
      <c r="AG44" s="30">
        <f>SUMIF(Ingredients!$B$3:$B$230,L44,Ingredients!$C$3:$C$230)+SUMIF($B$3:$B$725,L44,$AI$3:$AI$725)</f>
        <v>0</v>
      </c>
      <c r="AH44" s="30">
        <f>SUMIF(Ingredients!$B$3:$B$230,M44,Ingredients!$C$3:$C$230)+SUMIF($B$3:$B$725,M44,$AI$3:$AI$725)</f>
        <v>0</v>
      </c>
      <c r="AI44" s="29">
        <f t="shared" si="1"/>
        <v>22</v>
      </c>
      <c r="AJ44" s="30">
        <f>SUMIF(Ingredients!$B$3:$B$230,F44,Ingredients!$D$3:$D$230)+SUMIF($B$3:$B$725,F44,$AR$3:$AR$725)</f>
        <v>0</v>
      </c>
      <c r="AK44" s="30">
        <f>SUMIF(Ingredients!$B$3:$B$230,G44,Ingredients!$D$3:$D$230)+SUMIF($B$3:$B$725,G44,$AR$3:$AR$725)</f>
        <v>0</v>
      </c>
      <c r="AL44" s="30">
        <f>SUMIF(Ingredients!$B$3:$B$230,H44,Ingredients!$D$3:$D$230)+SUMIF($B$3:$B$725,H44,$AR$3:$AR$725)</f>
        <v>0</v>
      </c>
      <c r="AM44" s="30">
        <f>SUMIF(Ingredients!$B$3:$B$230,I44,Ingredients!$D$3:$D$230)+SUMIF($B$3:$B$725,I44,$AR$3:$AR$725)</f>
        <v>0</v>
      </c>
      <c r="AN44" s="30">
        <f>SUMIF(Ingredients!$B$3:$B$230,J44,Ingredients!$D$3:$D$230)+SUMIF($B$3:$B$725,J44,$AR$3:$AR$725)</f>
        <v>0</v>
      </c>
      <c r="AO44" s="30">
        <f>SUMIF(Ingredients!$B$3:$B$230,K44,Ingredients!$D$3:$D$230)+SUMIF($B$3:$B$725,K44,$AR$3:$AR$725)</f>
        <v>0</v>
      </c>
      <c r="AP44" s="30">
        <f>SUMIF(Ingredients!$B$3:$B$230,L44,Ingredients!$D$3:$D$230)+SUMIF($B$3:$B$725,L44,$AR$3:$AR$725)</f>
        <v>0</v>
      </c>
      <c r="AQ44" s="30">
        <f>SUMIF(Ingredients!$B$3:$B$230,M44,Ingredients!$D$3:$D$230)+SUMIF($B$3:$B$725,M44,$AR$3:$AR$725)</f>
        <v>0</v>
      </c>
      <c r="AR44" s="29">
        <f t="shared" si="2"/>
        <v>0</v>
      </c>
      <c r="AS44" s="30">
        <f>SUMIF(Ingredients!$B$3:$B$230,F44,Ingredients!$E$3:$E$230)+SUMIF($B$3:$B$725,F44,$BA$3:$BA$730)</f>
        <v>24</v>
      </c>
      <c r="AT44" s="30">
        <f>SUMIF(Ingredients!$B$3:$B$230,G44,Ingredients!$E$3:$E$230)+SUMIF($B$3:$B$725,G44,$BA$3:$BA$730)</f>
        <v>73</v>
      </c>
      <c r="AU44" s="30">
        <f>SUMIF(Ingredients!$B$3:$B$230,H44,Ingredients!$E$3:$E$230)+SUMIF($B$3:$B$725,H44,$BA$3:$BA$730)</f>
        <v>16.5</v>
      </c>
      <c r="AV44" s="30">
        <f>SUMIF(Ingredients!$B$3:$B$230,I44,Ingredients!$E$3:$E$230)+SUMIF($B$3:$B$725,I44,$BA$3:$BA$730)</f>
        <v>0</v>
      </c>
      <c r="AW44" s="30">
        <f>SUMIF(Ingredients!$B$3:$B$230,J44,Ingredients!$E$3:$E$230)+SUMIF($B$3:$B$725,J44,$BA$3:$BA$730)</f>
        <v>0</v>
      </c>
      <c r="AX44" s="30">
        <f>SUMIF(Ingredients!$B$3:$B$230,K44,Ingredients!$E$3:$E$230)+SUMIF($B$3:$B$725,K44,$BA$3:$BA$730)</f>
        <v>0</v>
      </c>
      <c r="AY44" s="30">
        <f>SUMIF(Ingredients!$B$3:$B$230,L44,Ingredients!$E$3:$E$230)+SUMIF($B$3:$B$725,L44,$BA$3:$BA$730)</f>
        <v>0</v>
      </c>
      <c r="AZ44" s="30">
        <f>SUMIF(Ingredients!$B$3:$B$230,M44,Ingredients!$E$3:$E$230)+SUMIF($B$3:$B$725,M44,$BA$3:$BA$730)</f>
        <v>0</v>
      </c>
      <c r="BA44" s="29">
        <f t="shared" si="3"/>
        <v>37.833333333333336</v>
      </c>
      <c r="BB44" s="30">
        <f>SUMIF(Ingredients!$B$3:$B$230,F44,Ingredients!$F$3:$F$230)+SUMIF($B$3:$B$725,F44,$BJ$3:$BJ$725)</f>
        <v>0</v>
      </c>
      <c r="BC44" s="30">
        <f>SUMIF(Ingredients!$B$3:$B$230,G44,Ingredients!$F$3:$F$230)+SUMIF($B$3:$B$725,G44,$BJ$3:$BJ$725)</f>
        <v>0</v>
      </c>
      <c r="BD44" s="30">
        <f>SUMIF(Ingredients!$B$3:$B$230,H44,Ingredients!$F$3:$F$230)+SUMIF($B$3:$B$725,H44,$BJ$3:$BJ$725)</f>
        <v>1.5</v>
      </c>
      <c r="BE44" s="30">
        <f>SUMIF(Ingredients!$B$3:$B$230,I44,Ingredients!$F$3:$F$230)+SUMIF($B$3:$B$725,I44,$BJ$3:$BJ$725)</f>
        <v>0</v>
      </c>
      <c r="BF44" s="30">
        <f>SUMIF(Ingredients!$B$3:$B$230,J44,Ingredients!$F$3:$F$230)+SUMIF($B$3:$B$725,J44,$BJ$3:$BJ$725)</f>
        <v>0</v>
      </c>
      <c r="BG44" s="30">
        <f>SUMIF(Ingredients!$B$3:$B$230,K44,Ingredients!$F$3:$F$230)+SUMIF($B$3:$B$725,K44,$BJ$3:$BJ$725)</f>
        <v>0</v>
      </c>
      <c r="BH44" s="30">
        <f>SUMIF(Ingredients!$B$3:$B$230,L44,Ingredients!$F$3:$F$230)+SUMIF($B$3:$B$725,L44,$BJ$3:$BJ$725)</f>
        <v>0</v>
      </c>
      <c r="BI44" s="30">
        <f>SUMIF(Ingredients!$B$3:$B$230,M44,Ingredients!$F$3:$F$230)+SUMIF($B$3:$B$725,M44,$BJ$3:$BJ$725)</f>
        <v>0</v>
      </c>
      <c r="BJ44" s="35">
        <f t="shared" si="4"/>
        <v>1.5</v>
      </c>
      <c r="BK44" s="30">
        <f>SUMIF(Ingredients!$B$3:$B$230,F44,Ingredients!$G$3:$G$230)+SUMIF($B$3:$B$725,F44,$BS$3:$BS$725)</f>
        <v>0</v>
      </c>
      <c r="BL44" s="30">
        <f>SUMIF(Ingredients!$B$3:$B$230,G44,Ingredients!$G$3:$G$230)+SUMIF($B$3:$B$725,G44,$BS$3:$BS$725)</f>
        <v>0</v>
      </c>
      <c r="BM44" s="30">
        <f>SUMIF(Ingredients!$B$3:$B$230,H44,Ingredients!$G$3:$G$230)+SUMIF($B$3:$B$725,H44,$BS$3:$BS$725)</f>
        <v>0</v>
      </c>
      <c r="BN44" s="30">
        <f>SUMIF(Ingredients!$B$3:$B$230,I44,Ingredients!$G$3:$G$230)+SUMIF($B$3:$B$725,I44,$BS$3:$BS$725)</f>
        <v>0</v>
      </c>
      <c r="BO44" s="30">
        <f>SUMIF(Ingredients!$B$3:$B$230,J44,Ingredients!$G$3:$G$230)+SUMIF($B$3:$B$725,J44,$BS$3:$BS$725)</f>
        <v>0</v>
      </c>
      <c r="BP44" s="30">
        <f>SUMIF(Ingredients!$B$3:$B$230,K44,Ingredients!$G$3:$G$230)+SUMIF($B$3:$B$725,K44,$BS$3:$BS$725)</f>
        <v>0</v>
      </c>
      <c r="BQ44" s="30">
        <f>SUMIF(Ingredients!$B$3:$B$230,L44,Ingredients!$G$3:$G$230)+SUMIF($B$3:$B$725,L44,$BS$3:$BS$725)</f>
        <v>0</v>
      </c>
      <c r="BR44" s="30">
        <f>SUMIF(Ingredients!$B$3:$B$230,M44,Ingredients!$G$3:$G$230)+SUMIF($B$3:$B$725,M44,$BS$3:$BS$725)</f>
        <v>0</v>
      </c>
      <c r="BS44" s="36">
        <f t="shared" si="5"/>
        <v>0</v>
      </c>
      <c r="BT44" s="30">
        <f>SUMIF(Ingredients!$B$3:$B$230,F44,Ingredients!$H$3:$H$230)+SUMIF($B$3:$B$725,F44,$CB$3:$CB$725)</f>
        <v>0</v>
      </c>
      <c r="BU44" s="30">
        <f>SUMIF(Ingredients!$B$3:$B$230,G44,Ingredients!$H$3:$H$230)+SUMIF($B$3:$B$725,G44,$CB$3:$CB$725)</f>
        <v>0</v>
      </c>
      <c r="BV44" s="30">
        <f>SUMIF(Ingredients!$B$3:$B$230,H44,Ingredients!$H$3:$H$230)+SUMIF($B$3:$B$725,H44,$CB$3:$CB$725)</f>
        <v>0</v>
      </c>
      <c r="BW44" s="30">
        <f>SUMIF(Ingredients!$B$3:$B$230,I44,Ingredients!$H$3:$H$230)+SUMIF($B$3:$B$725,I44,$CB$3:$CB$725)</f>
        <v>0</v>
      </c>
      <c r="BX44" s="30">
        <f>SUMIF(Ingredients!$B$3:$B$230,J44,Ingredients!$H$3:$H$230)+SUMIF($B$3:$B$725,J44,$CB$3:$CB$725)</f>
        <v>0</v>
      </c>
      <c r="BY44" s="30">
        <f>SUMIF(Ingredients!$B$3:$B$230,K44,Ingredients!$H$3:$H$230)+SUMIF($B$3:$B$725,K44,$CB$3:$CB$725)</f>
        <v>0</v>
      </c>
      <c r="BZ44" s="30">
        <f>SUMIF(Ingredients!$B$3:$B$230,L44,Ingredients!$H$3:$H$230)+SUMIF($B$3:$B$725,L44,$CB$3:$CB$725)</f>
        <v>0</v>
      </c>
      <c r="CA44" s="30">
        <f>SUMIF(Ingredients!$B$3:$B$230,M44,Ingredients!$H$3:$H$230)+SUMIF($B$3:$B$725,M44,$CB$3:$CB$725)</f>
        <v>0</v>
      </c>
      <c r="CB44" s="42">
        <f t="shared" si="6"/>
        <v>0</v>
      </c>
      <c r="CC44" s="30">
        <f>SUMIF(Ingredients!$B$3:$B$230,F44,Ingredients!$I$3:$I$230)+SUMIF($B$3:$B$725,F44,$CK$3:$CK$725)</f>
        <v>0.5</v>
      </c>
      <c r="CD44" s="30">
        <f>SUMIF(Ingredients!$B$3:$B$230,G44,Ingredients!$I$3:$I$230)+SUMIF($B$3:$B$725,G44,$CK$3:$CK$725)</f>
        <v>0</v>
      </c>
      <c r="CE44" s="30">
        <f>SUMIF(Ingredients!$B$3:$B$230,H44,Ingredients!$I$3:$I$230)+SUMIF($B$3:$B$725,H44,$CK$3:$CK$725)</f>
        <v>0</v>
      </c>
      <c r="CF44" s="30">
        <f>SUMIF(Ingredients!$B$3:$B$230,I44,Ingredients!$I$3:$I$230)+SUMIF($B$3:$B$725,I44,$CK$3:$CK$725)</f>
        <v>0</v>
      </c>
      <c r="CG44" s="30">
        <f>SUMIF(Ingredients!$B$3:$B$230,J44,Ingredients!$I$3:$I$230)+SUMIF($B$3:$B$725,J44,$CK$3:$CK$725)</f>
        <v>0</v>
      </c>
      <c r="CH44" s="30">
        <f>SUMIF(Ingredients!$B$3:$B$230,K44,Ingredients!$I$3:$I$230)+SUMIF($B$3:$B$725,K44,$CK$3:$CK$725)</f>
        <v>0</v>
      </c>
      <c r="CI44" s="30">
        <f>SUMIF(Ingredients!$B$3:$B$230,L44,Ingredients!$I$3:$I$230)+SUMIF($B$3:$B$725,L44,$CK$3:$CK$725)</f>
        <v>0</v>
      </c>
      <c r="CJ44" s="30">
        <f>SUMIF(Ingredients!$B$3:$B$230,M44,Ingredients!$I$3:$I$230)+SUMIF($B$3:$B$725,M44,$CK$3:$CK$725)</f>
        <v>0</v>
      </c>
      <c r="CK44" s="38">
        <f t="shared" si="7"/>
        <v>0.5</v>
      </c>
      <c r="CL44" s="30">
        <f>SUMIF(Ingredients!$B$3:$B$230,F44,Ingredients!$J$3:$J$230)+SUMIF($B$3:$B$725,F44,$CT$3:$CT$725)</f>
        <v>0</v>
      </c>
      <c r="CM44" s="30">
        <f>SUMIF(Ingredients!$B$3:$B$230,G44,Ingredients!$J$3:$J$230)+SUMIF($B$3:$B$725,G44,$CT$3:$CT$725)</f>
        <v>3</v>
      </c>
      <c r="CN44" s="30">
        <f>SUMIF(Ingredients!$B$3:$B$230,H44,Ingredients!$J$3:$J$230)+SUMIF($B$3:$B$725,H44,$CT$3:$CT$725)</f>
        <v>1</v>
      </c>
      <c r="CO44" s="30">
        <f>SUMIF(Ingredients!$B$3:$B$230,I44,Ingredients!$J$3:$J$230)+SUMIF($B$3:$B$725,I44,$CT$3:$CT$725)</f>
        <v>0</v>
      </c>
      <c r="CP44" s="30">
        <f>SUMIF(Ingredients!$B$3:$B$230,J44,Ingredients!$J$3:$J$230)+SUMIF($B$3:$B$725,J44,$CT$3:$CT$725)</f>
        <v>0</v>
      </c>
      <c r="CQ44" s="30">
        <f>SUMIF(Ingredients!$B$3:$B$230,K44,Ingredients!$J$3:$J$230)+SUMIF($B$3:$B$725,K44,$CT$3:$CT$725)</f>
        <v>0</v>
      </c>
      <c r="CR44" s="30">
        <f>SUMIF(Ingredients!$B$3:$B$230,L44,Ingredients!$J$3:$J$230)+SUMIF($B$3:$B$725,L44,$CT$3:$CT$725)</f>
        <v>0</v>
      </c>
      <c r="CS44" s="30">
        <f>SUMIF(Ingredients!$B$3:$B$230,M44,Ingredients!$J$3:$J$230)+SUMIF($B$3:$B$725,M44,$CT$3:$CT$725)</f>
        <v>0</v>
      </c>
      <c r="CT44" s="43">
        <f t="shared" si="8"/>
        <v>4</v>
      </c>
      <c r="CU44" s="34">
        <v>15</v>
      </c>
      <c r="CV44" s="30">
        <v>0</v>
      </c>
      <c r="CW44" s="30">
        <v>16</v>
      </c>
      <c r="CX44" s="35">
        <v>1.5</v>
      </c>
      <c r="CY44" s="36">
        <v>0</v>
      </c>
      <c r="CZ44" s="37">
        <v>0</v>
      </c>
      <c r="DA44" s="38">
        <v>0.5</v>
      </c>
      <c r="DB44" s="39">
        <v>3</v>
      </c>
      <c r="DC44" t="s">
        <v>202</v>
      </c>
      <c r="DD44" t="str">
        <f t="shared" ca="1" si="9"/>
        <v/>
      </c>
      <c r="DE44" t="str">
        <f t="shared" ca="1" si="10"/>
        <v>-</v>
      </c>
      <c r="DG44" t="s">
        <v>200</v>
      </c>
      <c r="DH44" t="str">
        <f t="shared" ca="1" si="11"/>
        <v>STUFFEDMUSHROOMITEM(MEAL, ItemRegistry.stuffedmushroomItem, 4 ,3f,0f,1.5f,0f,0f,0.5f,3f,1.31f),</v>
      </c>
      <c r="DI44" t="s">
        <v>2320</v>
      </c>
    </row>
    <row r="45" spans="2:113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1191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SUMIF(Ingredients!$B$3:$B$230,'PH complex foods'!F45,Ingredients!$A$3:$A$119)+SUMIF($B$3:$B$725,F45,$V$3:$V$724)</f>
        <v>1</v>
      </c>
      <c r="O45" s="11">
        <f ca="1">SUMIF(Ingredients!$B$3:$B$230,'PH complex foods'!G45,Ingredients!$A$3:$A$119)+SUMIF($B$3:$B$725,G45,$V$3:$V$724)</f>
        <v>1</v>
      </c>
      <c r="P45" s="11">
        <f ca="1">SUMIF(Ingredients!$B$3:$B$230,'PH complex foods'!H45,Ingredients!$A$3:$A$119)+SUMIF($B$3:$B$725,H45,$V$3:$V$724)</f>
        <v>1</v>
      </c>
      <c r="Q45" s="11">
        <f ca="1">SUMIF(Ingredients!$B$3:$B$230,'PH complex foods'!I45,Ingredients!$A$3:$A$119)+SUMIF($B$3:$B$725,I45,$V$3:$V$724)</f>
        <v>0</v>
      </c>
      <c r="R45" s="11">
        <f ca="1">SUMIF(Ingredients!$B$3:$B$230,'PH complex foods'!J45,Ingredients!$A$3:$A$119)+SUMIF($B$3:$B$725,J45,$V$3:$V$724)</f>
        <v>0</v>
      </c>
      <c r="S45" s="11">
        <f ca="1">SUMIF(Ingredients!$B$3:$B$230,'PH complex foods'!K45,Ingredients!$A$3:$A$119)+SUMIF($B$3:$B$725,K45,$V$3:$V$724)</f>
        <v>0</v>
      </c>
      <c r="T45" s="11">
        <f ca="1">SUMIF(Ingredients!$B$3:$B$230,'PH complex foods'!L45,Ingredients!$A$3:$A$119)+SUMIF($B$3:$B$725,L45,$V$3:$V$724)</f>
        <v>0</v>
      </c>
      <c r="U45" s="11">
        <f ca="1">SUMIF(Ingredients!$B$3:$B$230,'PH complex foods'!M45,Ingredients!$A$3:$A$119)+SUMIF($B$3:$B$725,M45,$V$3:$V$724)</f>
        <v>0</v>
      </c>
      <c r="V45" s="10">
        <f t="shared" ca="1" si="0"/>
        <v>1</v>
      </c>
      <c r="W45" s="10">
        <v>1</v>
      </c>
      <c r="X45" s="11">
        <v>1</v>
      </c>
      <c r="Y45" s="11">
        <f>COUNTIF(F45:M770,B45)</f>
        <v>1</v>
      </c>
      <c r="Z45" s="44" t="str">
        <f t="shared" ca="1" si="12"/>
        <v>Yes</v>
      </c>
      <c r="AA45" s="34">
        <f>SUMIF(Ingredients!$B$3:$B$230,F45,Ingredients!$C$3:$C$230)+SUMIF($B$3:$B$725,F45,$AI$3:$AI$725)</f>
        <v>10</v>
      </c>
      <c r="AB45" s="30">
        <f>SUMIF(Ingredients!$B$3:$B$230,G45,Ingredients!$C$3:$C$230)+SUMIF($B$3:$B$725,G45,$AI$3:$AI$725)</f>
        <v>5</v>
      </c>
      <c r="AC45" s="30">
        <f>SUMIF(Ingredients!$B$3:$B$230,H45,Ingredients!$C$3:$C$230)+SUMIF($B$3:$B$725,H45,$AI$3:$AI$725)</f>
        <v>0</v>
      </c>
      <c r="AD45" s="30">
        <f>SUMIF(Ingredients!$B$3:$B$230,I45,Ingredients!$C$3:$C$230)+SUMIF($B$3:$B$725,I45,$AI$3:$AI$725)</f>
        <v>0</v>
      </c>
      <c r="AE45" s="30">
        <f>SUMIF(Ingredients!$B$3:$B$230,J45,Ingredients!$C$3:$C$230)+SUMIF($B$3:$B$725,J45,$AI$3:$AI$725)</f>
        <v>0</v>
      </c>
      <c r="AF45" s="30">
        <f>SUMIF(Ingredients!$B$3:$B$230,K45,Ingredients!$C$3:$C$230)+SUMIF($B$3:$B$725,K45,$AI$3:$AI$725)</f>
        <v>0</v>
      </c>
      <c r="AG45" s="30">
        <f>SUMIF(Ingredients!$B$3:$B$230,L45,Ingredients!$C$3:$C$230)+SUMIF($B$3:$B$725,L45,$AI$3:$AI$725)</f>
        <v>0</v>
      </c>
      <c r="AH45" s="30">
        <f>SUMIF(Ingredients!$B$3:$B$230,M45,Ingredients!$C$3:$C$230)+SUMIF($B$3:$B$725,M45,$AI$3:$AI$725)</f>
        <v>0</v>
      </c>
      <c r="AI45" s="29">
        <f t="shared" si="1"/>
        <v>15</v>
      </c>
      <c r="AJ45" s="30">
        <f>SUMIF(Ingredients!$B$3:$B$230,F45,Ingredients!$D$3:$D$230)+SUMIF($B$3:$B$725,F45,$AR$3:$AR$725)</f>
        <v>0</v>
      </c>
      <c r="AK45" s="30">
        <f>SUMIF(Ingredients!$B$3:$B$230,G45,Ingredients!$D$3:$D$230)+SUMIF($B$3:$B$725,G45,$AR$3:$AR$725)</f>
        <v>0</v>
      </c>
      <c r="AL45" s="30">
        <f>SUMIF(Ingredients!$B$3:$B$230,H45,Ingredients!$D$3:$D$230)+SUMIF($B$3:$B$725,H45,$AR$3:$AR$725)</f>
        <v>0</v>
      </c>
      <c r="AM45" s="30">
        <f>SUMIF(Ingredients!$B$3:$B$230,I45,Ingredients!$D$3:$D$230)+SUMIF($B$3:$B$725,I45,$AR$3:$AR$725)</f>
        <v>0</v>
      </c>
      <c r="AN45" s="30">
        <f>SUMIF(Ingredients!$B$3:$B$230,J45,Ingredients!$D$3:$D$230)+SUMIF($B$3:$B$725,J45,$AR$3:$AR$725)</f>
        <v>0</v>
      </c>
      <c r="AO45" s="30">
        <f>SUMIF(Ingredients!$B$3:$B$230,K45,Ingredients!$D$3:$D$230)+SUMIF($B$3:$B$725,K45,$AR$3:$AR$725)</f>
        <v>0</v>
      </c>
      <c r="AP45" s="30">
        <f>SUMIF(Ingredients!$B$3:$B$230,L45,Ingredients!$D$3:$D$230)+SUMIF($B$3:$B$725,L45,$AR$3:$AR$725)</f>
        <v>0</v>
      </c>
      <c r="AQ45" s="30">
        <f>SUMIF(Ingredients!$B$3:$B$230,M45,Ingredients!$D$3:$D$230)+SUMIF($B$3:$B$725,M45,$AR$3:$AR$725)</f>
        <v>0</v>
      </c>
      <c r="AR45" s="29">
        <f t="shared" si="2"/>
        <v>0</v>
      </c>
      <c r="AS45" s="30">
        <f>SUMIF(Ingredients!$B$3:$B$230,F45,Ingredients!$E$3:$E$230)+SUMIF($B$3:$B$725,F45,$BA$3:$BA$730)</f>
        <v>7</v>
      </c>
      <c r="AT45" s="30">
        <f>SUMIF(Ingredients!$B$3:$B$230,G45,Ingredients!$E$3:$E$230)+SUMIF($B$3:$B$725,G45,$BA$3:$BA$730)</f>
        <v>21</v>
      </c>
      <c r="AU45" s="30">
        <f>SUMIF(Ingredients!$B$3:$B$230,H45,Ingredients!$E$3:$E$230)+SUMIF($B$3:$B$725,H45,$BA$3:$BA$730)</f>
        <v>16</v>
      </c>
      <c r="AV45" s="30">
        <f>SUMIF(Ingredients!$B$3:$B$230,I45,Ingredients!$E$3:$E$230)+SUMIF($B$3:$B$725,I45,$BA$3:$BA$730)</f>
        <v>0</v>
      </c>
      <c r="AW45" s="30">
        <f>SUMIF(Ingredients!$B$3:$B$230,J45,Ingredients!$E$3:$E$230)+SUMIF($B$3:$B$725,J45,$BA$3:$BA$730)</f>
        <v>0</v>
      </c>
      <c r="AX45" s="30">
        <f>SUMIF(Ingredients!$B$3:$B$230,K45,Ingredients!$E$3:$E$230)+SUMIF($B$3:$B$725,K45,$BA$3:$BA$730)</f>
        <v>0</v>
      </c>
      <c r="AY45" s="30">
        <f>SUMIF(Ingredients!$B$3:$B$230,L45,Ingredients!$E$3:$E$230)+SUMIF($B$3:$B$725,L45,$BA$3:$BA$730)</f>
        <v>0</v>
      </c>
      <c r="AZ45" s="30">
        <f>SUMIF(Ingredients!$B$3:$B$230,M45,Ingredients!$E$3:$E$230)+SUMIF($B$3:$B$725,M45,$BA$3:$BA$730)</f>
        <v>0</v>
      </c>
      <c r="BA45" s="29">
        <f t="shared" si="3"/>
        <v>14.666666666666666</v>
      </c>
      <c r="BB45" s="30">
        <f>SUMIF(Ingredients!$B$3:$B$230,F45,Ingredients!$F$3:$F$230)+SUMIF($B$3:$B$725,F45,$BJ$3:$BJ$725)</f>
        <v>0</v>
      </c>
      <c r="BC45" s="30">
        <f>SUMIF(Ingredients!$B$3:$B$230,G45,Ingredients!$F$3:$F$230)+SUMIF($B$3:$B$725,G45,$BJ$3:$BJ$725)</f>
        <v>1.5</v>
      </c>
      <c r="BD45" s="30">
        <f>SUMIF(Ingredients!$B$3:$B$230,H45,Ingredients!$F$3:$F$230)+SUMIF($B$3:$B$725,H45,$BJ$3:$BJ$725)</f>
        <v>0</v>
      </c>
      <c r="BE45" s="30">
        <f>SUMIF(Ingredients!$B$3:$B$230,I45,Ingredients!$F$3:$F$230)+SUMIF($B$3:$B$725,I45,$BJ$3:$BJ$725)</f>
        <v>0</v>
      </c>
      <c r="BF45" s="30">
        <f>SUMIF(Ingredients!$B$3:$B$230,J45,Ingredients!$F$3:$F$230)+SUMIF($B$3:$B$725,J45,$BJ$3:$BJ$725)</f>
        <v>0</v>
      </c>
      <c r="BG45" s="30">
        <f>SUMIF(Ingredients!$B$3:$B$230,K45,Ingredients!$F$3:$F$230)+SUMIF($B$3:$B$725,K45,$BJ$3:$BJ$725)</f>
        <v>0</v>
      </c>
      <c r="BH45" s="30">
        <f>SUMIF(Ingredients!$B$3:$B$230,L45,Ingredients!$F$3:$F$230)+SUMIF($B$3:$B$725,L45,$BJ$3:$BJ$725)</f>
        <v>0</v>
      </c>
      <c r="BI45" s="30">
        <f>SUMIF(Ingredients!$B$3:$B$230,M45,Ingredients!$F$3:$F$230)+SUMIF($B$3:$B$725,M45,$BJ$3:$BJ$725)</f>
        <v>0</v>
      </c>
      <c r="BJ45" s="35">
        <f t="shared" si="4"/>
        <v>1.5</v>
      </c>
      <c r="BK45" s="30">
        <f>SUMIF(Ingredients!$B$3:$B$230,F45,Ingredients!$G$3:$G$230)+SUMIF($B$3:$B$725,F45,$BS$3:$BS$725)</f>
        <v>0</v>
      </c>
      <c r="BL45" s="30">
        <f>SUMIF(Ingredients!$B$3:$B$230,G45,Ingredients!$G$3:$G$230)+SUMIF($B$3:$B$725,G45,$BS$3:$BS$725)</f>
        <v>0</v>
      </c>
      <c r="BM45" s="30">
        <f>SUMIF(Ingredients!$B$3:$B$230,H45,Ingredients!$G$3:$G$230)+SUMIF($B$3:$B$725,H45,$BS$3:$BS$725)</f>
        <v>0</v>
      </c>
      <c r="BN45" s="30">
        <f>SUMIF(Ingredients!$B$3:$B$230,I45,Ingredients!$G$3:$G$230)+SUMIF($B$3:$B$725,I45,$BS$3:$BS$725)</f>
        <v>0</v>
      </c>
      <c r="BO45" s="30">
        <f>SUMIF(Ingredients!$B$3:$B$230,J45,Ingredients!$G$3:$G$230)+SUMIF($B$3:$B$725,J45,$BS$3:$BS$725)</f>
        <v>0</v>
      </c>
      <c r="BP45" s="30">
        <f>SUMIF(Ingredients!$B$3:$B$230,K45,Ingredients!$G$3:$G$230)+SUMIF($B$3:$B$725,K45,$BS$3:$BS$725)</f>
        <v>0</v>
      </c>
      <c r="BQ45" s="30">
        <f>SUMIF(Ingredients!$B$3:$B$230,L45,Ingredients!$G$3:$G$230)+SUMIF($B$3:$B$725,L45,$BS$3:$BS$725)</f>
        <v>0</v>
      </c>
      <c r="BR45" s="30">
        <f>SUMIF(Ingredients!$B$3:$B$230,M45,Ingredients!$G$3:$G$230)+SUMIF($B$3:$B$725,M45,$BS$3:$BS$725)</f>
        <v>0</v>
      </c>
      <c r="BS45" s="36">
        <f t="shared" si="5"/>
        <v>0</v>
      </c>
      <c r="BT45" s="30">
        <f>SUMIF(Ingredients!$B$3:$B$230,F45,Ingredients!$H$3:$H$230)+SUMIF($B$3:$B$725,F45,$CB$3:$CB$725)</f>
        <v>0</v>
      </c>
      <c r="BU45" s="30">
        <f>SUMIF(Ingredients!$B$3:$B$230,G45,Ingredients!$H$3:$H$230)+SUMIF($B$3:$B$725,G45,$CB$3:$CB$725)</f>
        <v>0</v>
      </c>
      <c r="BV45" s="30">
        <f>SUMIF(Ingredients!$B$3:$B$230,H45,Ingredients!$H$3:$H$230)+SUMIF($B$3:$B$725,H45,$CB$3:$CB$725)</f>
        <v>0</v>
      </c>
      <c r="BW45" s="30">
        <f>SUMIF(Ingredients!$B$3:$B$230,I45,Ingredients!$H$3:$H$230)+SUMIF($B$3:$B$725,I45,$CB$3:$CB$725)</f>
        <v>0</v>
      </c>
      <c r="BX45" s="30">
        <f>SUMIF(Ingredients!$B$3:$B$230,J45,Ingredients!$H$3:$H$230)+SUMIF($B$3:$B$725,J45,$CB$3:$CB$725)</f>
        <v>0</v>
      </c>
      <c r="BY45" s="30">
        <f>SUMIF(Ingredients!$B$3:$B$230,K45,Ingredients!$H$3:$H$230)+SUMIF($B$3:$B$725,K45,$CB$3:$CB$725)</f>
        <v>0</v>
      </c>
      <c r="BZ45" s="30">
        <f>SUMIF(Ingredients!$B$3:$B$230,L45,Ingredients!$H$3:$H$230)+SUMIF($B$3:$B$725,L45,$CB$3:$CB$725)</f>
        <v>0</v>
      </c>
      <c r="CA45" s="30">
        <f>SUMIF(Ingredients!$B$3:$B$230,M45,Ingredients!$H$3:$H$230)+SUMIF($B$3:$B$725,M45,$CB$3:$CB$725)</f>
        <v>0</v>
      </c>
      <c r="CB45" s="42">
        <f t="shared" si="6"/>
        <v>0</v>
      </c>
      <c r="CC45" s="30">
        <f>SUMIF(Ingredients!$B$3:$B$230,F45,Ingredients!$I$3:$I$230)+SUMIF($B$3:$B$725,F45,$CK$3:$CK$725)</f>
        <v>2.5</v>
      </c>
      <c r="CD45" s="30">
        <f>SUMIF(Ingredients!$B$3:$B$230,G45,Ingredients!$I$3:$I$230)+SUMIF($B$3:$B$725,G45,$CK$3:$CK$725)</f>
        <v>0</v>
      </c>
      <c r="CE45" s="30">
        <f>SUMIF(Ingredients!$B$3:$B$230,H45,Ingredients!$I$3:$I$230)+SUMIF($B$3:$B$725,H45,$CK$3:$CK$725)</f>
        <v>0</v>
      </c>
      <c r="CF45" s="30">
        <f>SUMIF(Ingredients!$B$3:$B$230,I45,Ingredients!$I$3:$I$230)+SUMIF($B$3:$B$725,I45,$CK$3:$CK$725)</f>
        <v>0</v>
      </c>
      <c r="CG45" s="30">
        <f>SUMIF(Ingredients!$B$3:$B$230,J45,Ingredients!$I$3:$I$230)+SUMIF($B$3:$B$725,J45,$CK$3:$CK$725)</f>
        <v>0</v>
      </c>
      <c r="CH45" s="30">
        <f>SUMIF(Ingredients!$B$3:$B$230,K45,Ingredients!$I$3:$I$230)+SUMIF($B$3:$B$725,K45,$CK$3:$CK$725)</f>
        <v>0</v>
      </c>
      <c r="CI45" s="30">
        <f>SUMIF(Ingredients!$B$3:$B$230,L45,Ingredients!$I$3:$I$230)+SUMIF($B$3:$B$725,L45,$CK$3:$CK$725)</f>
        <v>0</v>
      </c>
      <c r="CJ45" s="30">
        <f>SUMIF(Ingredients!$B$3:$B$230,M45,Ingredients!$I$3:$I$230)+SUMIF($B$3:$B$725,M45,$CK$3:$CK$725)</f>
        <v>0</v>
      </c>
      <c r="CK45" s="38">
        <f t="shared" si="7"/>
        <v>2.5</v>
      </c>
      <c r="CL45" s="30">
        <f>SUMIF(Ingredients!$B$3:$B$230,F45,Ingredients!$J$3:$J$230)+SUMIF($B$3:$B$725,F45,$CT$3:$CT$725)</f>
        <v>0</v>
      </c>
      <c r="CM45" s="30">
        <f>SUMIF(Ingredients!$B$3:$B$230,G45,Ingredients!$J$3:$J$230)+SUMIF($B$3:$B$725,G45,$CT$3:$CT$725)</f>
        <v>0</v>
      </c>
      <c r="CN45" s="30">
        <f>SUMIF(Ingredients!$B$3:$B$230,H45,Ingredients!$J$3:$J$230)+SUMIF($B$3:$B$725,H45,$CT$3:$CT$725)</f>
        <v>0</v>
      </c>
      <c r="CO45" s="30">
        <f>SUMIF(Ingredients!$B$3:$B$230,I45,Ingredients!$J$3:$J$230)+SUMIF($B$3:$B$725,I45,$CT$3:$CT$725)</f>
        <v>0</v>
      </c>
      <c r="CP45" s="30">
        <f>SUMIF(Ingredients!$B$3:$B$230,J45,Ingredients!$J$3:$J$230)+SUMIF($B$3:$B$725,J45,$CT$3:$CT$725)</f>
        <v>0</v>
      </c>
      <c r="CQ45" s="30">
        <f>SUMIF(Ingredients!$B$3:$B$230,K45,Ingredients!$J$3:$J$230)+SUMIF($B$3:$B$725,K45,$CT$3:$CT$725)</f>
        <v>0</v>
      </c>
      <c r="CR45" s="30">
        <f>SUMIF(Ingredients!$B$3:$B$230,L45,Ingredients!$J$3:$J$230)+SUMIF($B$3:$B$725,L45,$CT$3:$CT$725)</f>
        <v>0</v>
      </c>
      <c r="CS45" s="30">
        <f>SUMIF(Ingredients!$B$3:$B$230,M45,Ingredients!$J$3:$J$230)+SUMIF($B$3:$B$725,M45,$CT$3:$CT$725)</f>
        <v>0</v>
      </c>
      <c r="CT45" s="43">
        <f t="shared" si="8"/>
        <v>0</v>
      </c>
      <c r="CU45" s="34">
        <v>15</v>
      </c>
      <c r="CV45" s="30">
        <v>0</v>
      </c>
      <c r="CW45" s="30">
        <v>14.666666666666666</v>
      </c>
      <c r="CX45" s="35">
        <v>1.5</v>
      </c>
      <c r="CY45" s="36">
        <v>0</v>
      </c>
      <c r="CZ45" s="37">
        <v>0</v>
      </c>
      <c r="DA45" s="38">
        <v>2.5</v>
      </c>
      <c r="DB45" s="39">
        <v>0</v>
      </c>
      <c r="DC45" t="s">
        <v>202</v>
      </c>
      <c r="DD45" t="str">
        <f t="shared" ca="1" si="9"/>
        <v/>
      </c>
      <c r="DE45" t="str">
        <f t="shared" ca="1" si="10"/>
        <v>-</v>
      </c>
      <c r="DG45" t="s">
        <v>200</v>
      </c>
      <c r="DH45" t="str">
        <f t="shared" ca="1" si="11"/>
        <v>CHICKENSANDWICHITEM(MEAL, ItemRegistry.chickensandwichItem, 4 ,3f,0f,1.5f,0f,0f,2.5f,0f,1.43f),</v>
      </c>
      <c r="DI45" t="s">
        <v>2321</v>
      </c>
    </row>
    <row r="46" spans="2:113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1191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SUMIF(Ingredients!$B$3:$B$230,'PH complex foods'!F46,Ingredients!$A$3:$A$119)+SUMIF($B$3:$B$725,F46,$V$3:$V$724)</f>
        <v>1</v>
      </c>
      <c r="O46" s="11">
        <f ca="1">SUMIF(Ingredients!$B$3:$B$230,'PH complex foods'!G46,Ingredients!$A$3:$A$119)+SUMIF($B$3:$B$725,G46,$V$3:$V$724)</f>
        <v>1</v>
      </c>
      <c r="P46" s="11">
        <f ca="1">SUMIF(Ingredients!$B$3:$B$230,'PH complex foods'!H46,Ingredients!$A$3:$A$119)+SUMIF($B$3:$B$725,H46,$V$3:$V$724)</f>
        <v>1</v>
      </c>
      <c r="Q46" s="11">
        <f ca="1">SUMIF(Ingredients!$B$3:$B$230,'PH complex foods'!I46,Ingredients!$A$3:$A$119)+SUMIF($B$3:$B$725,I46,$V$3:$V$724)</f>
        <v>1</v>
      </c>
      <c r="R46" s="11">
        <f ca="1">SUMIF(Ingredients!$B$3:$B$230,'PH complex foods'!J46,Ingredients!$A$3:$A$119)+SUMIF($B$3:$B$725,J46,$V$3:$V$724)</f>
        <v>0</v>
      </c>
      <c r="S46" s="11">
        <f ca="1">SUMIF(Ingredients!$B$3:$B$230,'PH complex foods'!K46,Ingredients!$A$3:$A$119)+SUMIF($B$3:$B$725,K46,$V$3:$V$724)</f>
        <v>0</v>
      </c>
      <c r="T46" s="11">
        <f ca="1">SUMIF(Ingredients!$B$3:$B$230,'PH complex foods'!L46,Ingredients!$A$3:$A$119)+SUMIF($B$3:$B$725,L46,$V$3:$V$724)</f>
        <v>0</v>
      </c>
      <c r="U46" s="11">
        <f ca="1">SUMIF(Ingredients!$B$3:$B$230,'PH complex foods'!M46,Ingredients!$A$3:$A$119)+SUMIF($B$3:$B$725,M46,$V$3:$V$724)</f>
        <v>0</v>
      </c>
      <c r="V46" s="10">
        <f t="shared" ca="1" si="0"/>
        <v>1</v>
      </c>
      <c r="W46" s="10">
        <v>1</v>
      </c>
      <c r="X46" s="11">
        <v>1</v>
      </c>
      <c r="Y46" s="11">
        <f>COUNTIF(F46:M771,B46)</f>
        <v>0</v>
      </c>
      <c r="Z46" s="44" t="str">
        <f t="shared" ca="1" si="12"/>
        <v>Yes</v>
      </c>
      <c r="AA46" s="34">
        <f>SUMIF(Ingredients!$B$3:$B$230,F46,Ingredients!$C$3:$C$230)+SUMIF($B$3:$B$725,F46,$AI$3:$AI$725)</f>
        <v>10</v>
      </c>
      <c r="AB46" s="30">
        <f>SUMIF(Ingredients!$B$3:$B$230,G46,Ingredients!$C$3:$C$230)+SUMIF($B$3:$B$725,G46,$AI$3:$AI$725)</f>
        <v>10</v>
      </c>
      <c r="AC46" s="30">
        <f>SUMIF(Ingredients!$B$3:$B$230,H46,Ingredients!$C$3:$C$230)+SUMIF($B$3:$B$725,H46,$AI$3:$AI$725)</f>
        <v>10</v>
      </c>
      <c r="AD46" s="30">
        <f>SUMIF(Ingredients!$B$3:$B$230,I46,Ingredients!$C$3:$C$230)+SUMIF($B$3:$B$725,I46,$AI$3:$AI$725)</f>
        <v>12.30952380952381</v>
      </c>
      <c r="AE46" s="30">
        <f>SUMIF(Ingredients!$B$3:$B$230,J46,Ingredients!$C$3:$C$230)+SUMIF($B$3:$B$725,J46,$AI$3:$AI$725)</f>
        <v>0</v>
      </c>
      <c r="AF46" s="30">
        <f>SUMIF(Ingredients!$B$3:$B$230,K46,Ingredients!$C$3:$C$230)+SUMIF($B$3:$B$725,K46,$AI$3:$AI$725)</f>
        <v>0</v>
      </c>
      <c r="AG46" s="30">
        <f>SUMIF(Ingredients!$B$3:$B$230,L46,Ingredients!$C$3:$C$230)+SUMIF($B$3:$B$725,L46,$AI$3:$AI$725)</f>
        <v>0</v>
      </c>
      <c r="AH46" s="30">
        <f>SUMIF(Ingredients!$B$3:$B$230,M46,Ingredients!$C$3:$C$230)+SUMIF($B$3:$B$725,M46,$AI$3:$AI$725)</f>
        <v>0</v>
      </c>
      <c r="AI46" s="29">
        <f t="shared" si="1"/>
        <v>42.30952380952381</v>
      </c>
      <c r="AJ46" s="30">
        <f>SUMIF(Ingredients!$B$3:$B$230,F46,Ingredients!$D$3:$D$230)+SUMIF($B$3:$B$725,F46,$AR$3:$AR$725)</f>
        <v>0</v>
      </c>
      <c r="AK46" s="30">
        <f>SUMIF(Ingredients!$B$3:$B$230,G46,Ingredients!$D$3:$D$230)+SUMIF($B$3:$B$725,G46,$AR$3:$AR$725)</f>
        <v>0</v>
      </c>
      <c r="AL46" s="30">
        <f>SUMIF(Ingredients!$B$3:$B$230,H46,Ingredients!$D$3:$D$230)+SUMIF($B$3:$B$725,H46,$AR$3:$AR$725)</f>
        <v>0</v>
      </c>
      <c r="AM46" s="30">
        <f>SUMIF(Ingredients!$B$3:$B$230,I46,Ingredients!$D$3:$D$230)+SUMIF($B$3:$B$725,I46,$AR$3:$AR$725)</f>
        <v>0.35714285714285715</v>
      </c>
      <c r="AN46" s="30">
        <f>SUMIF(Ingredients!$B$3:$B$230,J46,Ingredients!$D$3:$D$230)+SUMIF($B$3:$B$725,J46,$AR$3:$AR$725)</f>
        <v>0</v>
      </c>
      <c r="AO46" s="30">
        <f>SUMIF(Ingredients!$B$3:$B$230,K46,Ingredients!$D$3:$D$230)+SUMIF($B$3:$B$725,K46,$AR$3:$AR$725)</f>
        <v>0</v>
      </c>
      <c r="AP46" s="30">
        <f>SUMIF(Ingredients!$B$3:$B$230,L46,Ingredients!$D$3:$D$230)+SUMIF($B$3:$B$725,L46,$AR$3:$AR$725)</f>
        <v>0</v>
      </c>
      <c r="AQ46" s="30">
        <f>SUMIF(Ingredients!$B$3:$B$230,M46,Ingredients!$D$3:$D$230)+SUMIF($B$3:$B$725,M46,$AR$3:$AR$725)</f>
        <v>0</v>
      </c>
      <c r="AR46" s="29">
        <f t="shared" si="2"/>
        <v>0.35714285714285715</v>
      </c>
      <c r="AS46" s="30">
        <f>SUMIF(Ingredients!$B$3:$B$230,F46,Ingredients!$E$3:$E$230)+SUMIF($B$3:$B$725,F46,$BA$3:$BA$730)</f>
        <v>7</v>
      </c>
      <c r="AT46" s="30">
        <f>SUMIF(Ingredients!$B$3:$B$230,G46,Ingredients!$E$3:$E$230)+SUMIF($B$3:$B$725,G46,$BA$3:$BA$730)</f>
        <v>31</v>
      </c>
      <c r="AU46" s="30">
        <f>SUMIF(Ingredients!$B$3:$B$230,H46,Ingredients!$E$3:$E$230)+SUMIF($B$3:$B$725,H46,$BA$3:$BA$730)</f>
        <v>9.5</v>
      </c>
      <c r="AV46" s="30">
        <f>SUMIF(Ingredients!$B$3:$B$230,I46,Ingredients!$E$3:$E$230)+SUMIF($B$3:$B$725,I46,$BA$3:$BA$730)</f>
        <v>10.428571428571429</v>
      </c>
      <c r="AW46" s="30">
        <f>SUMIF(Ingredients!$B$3:$B$230,J46,Ingredients!$E$3:$E$230)+SUMIF($B$3:$B$725,J46,$BA$3:$BA$730)</f>
        <v>0</v>
      </c>
      <c r="AX46" s="30">
        <f>SUMIF(Ingredients!$B$3:$B$230,K46,Ingredients!$E$3:$E$230)+SUMIF($B$3:$B$725,K46,$BA$3:$BA$730)</f>
        <v>0</v>
      </c>
      <c r="AY46" s="30">
        <f>SUMIF(Ingredients!$B$3:$B$230,L46,Ingredients!$E$3:$E$230)+SUMIF($B$3:$B$725,L46,$BA$3:$BA$730)</f>
        <v>0</v>
      </c>
      <c r="AZ46" s="30">
        <f>SUMIF(Ingredients!$B$3:$B$230,M46,Ingredients!$E$3:$E$230)+SUMIF($B$3:$B$725,M46,$BA$3:$BA$730)</f>
        <v>0</v>
      </c>
      <c r="BA46" s="29">
        <f t="shared" si="3"/>
        <v>14.482142857142858</v>
      </c>
      <c r="BB46" s="30">
        <f>SUMIF(Ingredients!$B$3:$B$230,F46,Ingredients!$F$3:$F$230)+SUMIF($B$3:$B$725,F46,$BJ$3:$BJ$725)</f>
        <v>0</v>
      </c>
      <c r="BC46" s="30">
        <f>SUMIF(Ingredients!$B$3:$B$230,G46,Ingredients!$F$3:$F$230)+SUMIF($B$3:$B$725,G46,$BJ$3:$BJ$725)</f>
        <v>0</v>
      </c>
      <c r="BD46" s="30">
        <f>SUMIF(Ingredients!$B$3:$B$230,H46,Ingredients!$F$3:$F$230)+SUMIF($B$3:$B$725,H46,$BJ$3:$BJ$725)</f>
        <v>1</v>
      </c>
      <c r="BE46" s="30">
        <f>SUMIF(Ingredients!$B$3:$B$230,I46,Ingredients!$F$3:$F$230)+SUMIF($B$3:$B$725,I46,$BJ$3:$BJ$725)</f>
        <v>0</v>
      </c>
      <c r="BF46" s="30">
        <f>SUMIF(Ingredients!$B$3:$B$230,J46,Ingredients!$F$3:$F$230)+SUMIF($B$3:$B$725,J46,$BJ$3:$BJ$725)</f>
        <v>0</v>
      </c>
      <c r="BG46" s="30">
        <f>SUMIF(Ingredients!$B$3:$B$230,K46,Ingredients!$F$3:$F$230)+SUMIF($B$3:$B$725,K46,$BJ$3:$BJ$725)</f>
        <v>0</v>
      </c>
      <c r="BH46" s="30">
        <f>SUMIF(Ingredients!$B$3:$B$230,L46,Ingredients!$F$3:$F$230)+SUMIF($B$3:$B$725,L46,$BJ$3:$BJ$725)</f>
        <v>0</v>
      </c>
      <c r="BI46" s="30">
        <f>SUMIF(Ingredients!$B$3:$B$230,M46,Ingredients!$F$3:$F$230)+SUMIF($B$3:$B$725,M46,$BJ$3:$BJ$725)</f>
        <v>0</v>
      </c>
      <c r="BJ46" s="35">
        <f t="shared" si="4"/>
        <v>1</v>
      </c>
      <c r="BK46" s="30">
        <f>SUMIF(Ingredients!$B$3:$B$230,F46,Ingredients!$G$3:$G$230)+SUMIF($B$3:$B$725,F46,$BS$3:$BS$725)</f>
        <v>0</v>
      </c>
      <c r="BL46" s="30">
        <f>SUMIF(Ingredients!$B$3:$B$230,G46,Ingredients!$G$3:$G$230)+SUMIF($B$3:$B$725,G46,$BS$3:$BS$725)</f>
        <v>0</v>
      </c>
      <c r="BM46" s="30">
        <f>SUMIF(Ingredients!$B$3:$B$230,H46,Ingredients!$G$3:$G$230)+SUMIF($B$3:$B$725,H46,$BS$3:$BS$725)</f>
        <v>0</v>
      </c>
      <c r="BN46" s="30">
        <f>SUMIF(Ingredients!$B$3:$B$230,I46,Ingredients!$G$3:$G$230)+SUMIF($B$3:$B$725,I46,$BS$3:$BS$725)</f>
        <v>0</v>
      </c>
      <c r="BO46" s="30">
        <f>SUMIF(Ingredients!$B$3:$B$230,J46,Ingredients!$G$3:$G$230)+SUMIF($B$3:$B$725,J46,$BS$3:$BS$725)</f>
        <v>0</v>
      </c>
      <c r="BP46" s="30">
        <f>SUMIF(Ingredients!$B$3:$B$230,K46,Ingredients!$G$3:$G$230)+SUMIF($B$3:$B$725,K46,$BS$3:$BS$725)</f>
        <v>0</v>
      </c>
      <c r="BQ46" s="30">
        <f>SUMIF(Ingredients!$B$3:$B$230,L46,Ingredients!$G$3:$G$230)+SUMIF($B$3:$B$725,L46,$BS$3:$BS$725)</f>
        <v>0</v>
      </c>
      <c r="BR46" s="30">
        <f>SUMIF(Ingredients!$B$3:$B$230,M46,Ingredients!$G$3:$G$230)+SUMIF($B$3:$B$725,M46,$BS$3:$BS$725)</f>
        <v>0</v>
      </c>
      <c r="BS46" s="36">
        <f t="shared" si="5"/>
        <v>0</v>
      </c>
      <c r="BT46" s="30">
        <f>SUMIF(Ingredients!$B$3:$B$230,F46,Ingredients!$H$3:$H$230)+SUMIF($B$3:$B$725,F46,$CB$3:$CB$725)</f>
        <v>0</v>
      </c>
      <c r="BU46" s="30">
        <f>SUMIF(Ingredients!$B$3:$B$230,G46,Ingredients!$H$3:$H$230)+SUMIF($B$3:$B$725,G46,$CB$3:$CB$725)</f>
        <v>1</v>
      </c>
      <c r="BV46" s="30">
        <f>SUMIF(Ingredients!$B$3:$B$230,H46,Ingredients!$H$3:$H$230)+SUMIF($B$3:$B$725,H46,$CB$3:$CB$725)</f>
        <v>0</v>
      </c>
      <c r="BW46" s="30">
        <f>SUMIF(Ingredients!$B$3:$B$230,I46,Ingredients!$H$3:$H$230)+SUMIF($B$3:$B$725,I46,$CB$3:$CB$725)</f>
        <v>1.1428571428571428</v>
      </c>
      <c r="BX46" s="30">
        <f>SUMIF(Ingredients!$B$3:$B$230,J46,Ingredients!$H$3:$H$230)+SUMIF($B$3:$B$725,J46,$CB$3:$CB$725)</f>
        <v>0</v>
      </c>
      <c r="BY46" s="30">
        <f>SUMIF(Ingredients!$B$3:$B$230,K46,Ingredients!$H$3:$H$230)+SUMIF($B$3:$B$725,K46,$CB$3:$CB$725)</f>
        <v>0</v>
      </c>
      <c r="BZ46" s="30">
        <f>SUMIF(Ingredients!$B$3:$B$230,L46,Ingredients!$H$3:$H$230)+SUMIF($B$3:$B$725,L46,$CB$3:$CB$725)</f>
        <v>0</v>
      </c>
      <c r="CA46" s="30">
        <f>SUMIF(Ingredients!$B$3:$B$230,M46,Ingredients!$H$3:$H$230)+SUMIF($B$3:$B$725,M46,$CB$3:$CB$725)</f>
        <v>0</v>
      </c>
      <c r="CB46" s="42">
        <f t="shared" si="6"/>
        <v>2.1428571428571428</v>
      </c>
      <c r="CC46" s="30">
        <f>SUMIF(Ingredients!$B$3:$B$230,F46,Ingredients!$I$3:$I$230)+SUMIF($B$3:$B$725,F46,$CK$3:$CK$725)</f>
        <v>2.5</v>
      </c>
      <c r="CD46" s="30">
        <f>SUMIF(Ingredients!$B$3:$B$230,G46,Ingredients!$I$3:$I$230)+SUMIF($B$3:$B$725,G46,$CK$3:$CK$725)</f>
        <v>0</v>
      </c>
      <c r="CE46" s="30">
        <f>SUMIF(Ingredients!$B$3:$B$230,H46,Ingredients!$I$3:$I$230)+SUMIF($B$3:$B$725,H46,$CK$3:$CK$725)</f>
        <v>0</v>
      </c>
      <c r="CF46" s="30">
        <f>SUMIF(Ingredients!$B$3:$B$230,I46,Ingredients!$I$3:$I$230)+SUMIF($B$3:$B$725,I46,$CK$3:$CK$725)</f>
        <v>2.5</v>
      </c>
      <c r="CG46" s="30">
        <f>SUMIF(Ingredients!$B$3:$B$230,J46,Ingredients!$I$3:$I$230)+SUMIF($B$3:$B$725,J46,$CK$3:$CK$725)</f>
        <v>0</v>
      </c>
      <c r="CH46" s="30">
        <f>SUMIF(Ingredients!$B$3:$B$230,K46,Ingredients!$I$3:$I$230)+SUMIF($B$3:$B$725,K46,$CK$3:$CK$725)</f>
        <v>0</v>
      </c>
      <c r="CI46" s="30">
        <f>SUMIF(Ingredients!$B$3:$B$230,L46,Ingredients!$I$3:$I$230)+SUMIF($B$3:$B$725,L46,$CK$3:$CK$725)</f>
        <v>0</v>
      </c>
      <c r="CJ46" s="30">
        <f>SUMIF(Ingredients!$B$3:$B$230,M46,Ingredients!$I$3:$I$230)+SUMIF($B$3:$B$725,M46,$CK$3:$CK$725)</f>
        <v>0</v>
      </c>
      <c r="CK46" s="38">
        <f t="shared" si="7"/>
        <v>5</v>
      </c>
      <c r="CL46" s="30">
        <f>SUMIF(Ingredients!$B$3:$B$230,F46,Ingredients!$J$3:$J$230)+SUMIF($B$3:$B$725,F46,$CT$3:$CT$725)</f>
        <v>0</v>
      </c>
      <c r="CM46" s="30">
        <f>SUMIF(Ingredients!$B$3:$B$230,G46,Ingredients!$J$3:$J$230)+SUMIF($B$3:$B$725,G46,$CT$3:$CT$725)</f>
        <v>0</v>
      </c>
      <c r="CN46" s="30">
        <f>SUMIF(Ingredients!$B$3:$B$230,H46,Ingredients!$J$3:$J$230)+SUMIF($B$3:$B$725,H46,$CT$3:$CT$725)</f>
        <v>1</v>
      </c>
      <c r="CO46" s="30">
        <f>SUMIF(Ingredients!$B$3:$B$230,I46,Ingredients!$J$3:$J$230)+SUMIF($B$3:$B$725,I46,$CT$3:$CT$725)</f>
        <v>0</v>
      </c>
      <c r="CP46" s="30">
        <f>SUMIF(Ingredients!$B$3:$B$230,J46,Ingredients!$J$3:$J$230)+SUMIF($B$3:$B$725,J46,$CT$3:$CT$725)</f>
        <v>0</v>
      </c>
      <c r="CQ46" s="30">
        <f>SUMIF(Ingredients!$B$3:$B$230,K46,Ingredients!$J$3:$J$230)+SUMIF($B$3:$B$725,K46,$CT$3:$CT$725)</f>
        <v>0</v>
      </c>
      <c r="CR46" s="30">
        <f>SUMIF(Ingredients!$B$3:$B$230,L46,Ingredients!$J$3:$J$230)+SUMIF($B$3:$B$725,L46,$CT$3:$CT$725)</f>
        <v>0</v>
      </c>
      <c r="CS46" s="30">
        <f>SUMIF(Ingredients!$B$3:$B$230,M46,Ingredients!$J$3:$J$230)+SUMIF($B$3:$B$725,M46,$CT$3:$CT$725)</f>
        <v>0</v>
      </c>
      <c r="CT46" s="43">
        <f t="shared" si="8"/>
        <v>1</v>
      </c>
      <c r="CU46" s="34">
        <v>20</v>
      </c>
      <c r="CV46" s="30">
        <v>15</v>
      </c>
      <c r="CW46" s="30">
        <v>6</v>
      </c>
      <c r="CX46" s="35">
        <v>1</v>
      </c>
      <c r="CY46" s="36">
        <v>0</v>
      </c>
      <c r="CZ46" s="37">
        <v>2.1428571428571428</v>
      </c>
      <c r="DA46" s="38">
        <v>4</v>
      </c>
      <c r="DB46" s="39">
        <v>1</v>
      </c>
      <c r="DC46" t="s">
        <v>202</v>
      </c>
      <c r="DD46" t="str">
        <f t="shared" ca="1" si="9"/>
        <v/>
      </c>
      <c r="DE46" t="str">
        <f t="shared" ca="1" si="10"/>
        <v>-</v>
      </c>
      <c r="DG46" t="s">
        <v>200</v>
      </c>
      <c r="DH46" t="str">
        <f t="shared" ca="1" si="11"/>
        <v>CHICKENNOODLESOUPITEM(MEAL, ItemRegistry.chickennoodlesoupItem, 4 ,4f,15f,1f,2.14f,0f,4f,1f,3.5f),</v>
      </c>
      <c r="DI46" t="s">
        <v>2322</v>
      </c>
    </row>
    <row r="47" spans="2:113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1191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SUMIF(Ingredients!$B$3:$B$230,'PH complex foods'!F47,Ingredients!$A$3:$A$119)+SUMIF($B$3:$B$725,F47,$V$3:$V$724)</f>
        <v>1</v>
      </c>
      <c r="O47" s="11">
        <f ca="1">SUMIF(Ingredients!$B$3:$B$230,'PH complex foods'!G47,Ingredients!$A$3:$A$119)+SUMIF($B$3:$B$725,G47,$V$3:$V$724)</f>
        <v>1</v>
      </c>
      <c r="P47" s="11">
        <f ca="1">SUMIF(Ingredients!$B$3:$B$230,'PH complex foods'!H47,Ingredients!$A$3:$A$119)+SUMIF($B$3:$B$725,H47,$V$3:$V$724)</f>
        <v>1</v>
      </c>
      <c r="Q47" s="11">
        <f ca="1">SUMIF(Ingredients!$B$3:$B$230,'PH complex foods'!I47,Ingredients!$A$3:$A$119)+SUMIF($B$3:$B$725,I47,$V$3:$V$724)</f>
        <v>1</v>
      </c>
      <c r="R47" s="11">
        <f ca="1">SUMIF(Ingredients!$B$3:$B$230,'PH complex foods'!J47,Ingredients!$A$3:$A$119)+SUMIF($B$3:$B$725,J47,$V$3:$V$724)</f>
        <v>0</v>
      </c>
      <c r="S47" s="11">
        <f ca="1">SUMIF(Ingredients!$B$3:$B$230,'PH complex foods'!K47,Ingredients!$A$3:$A$119)+SUMIF($B$3:$B$725,K47,$V$3:$V$724)</f>
        <v>0</v>
      </c>
      <c r="T47" s="11">
        <f ca="1">SUMIF(Ingredients!$B$3:$B$230,'PH complex foods'!L47,Ingredients!$A$3:$A$119)+SUMIF($B$3:$B$725,L47,$V$3:$V$724)</f>
        <v>0</v>
      </c>
      <c r="U47" s="11">
        <f ca="1">SUMIF(Ingredients!$B$3:$B$230,'PH complex foods'!M47,Ingredients!$A$3:$A$119)+SUMIF($B$3:$B$725,M47,$V$3:$V$724)</f>
        <v>0</v>
      </c>
      <c r="V47" s="10">
        <f t="shared" ca="1" si="0"/>
        <v>1</v>
      </c>
      <c r="W47" s="10">
        <v>1</v>
      </c>
      <c r="X47" s="11">
        <v>1</v>
      </c>
      <c r="Y47" s="11">
        <f>COUNTIF(F47:M772,B47)</f>
        <v>0</v>
      </c>
      <c r="Z47" s="44" t="str">
        <f t="shared" ca="1" si="12"/>
        <v>Yes</v>
      </c>
      <c r="AA47" s="34">
        <f>SUMIF(Ingredients!$B$3:$B$230,F47,Ingredients!$C$3:$C$230)+SUMIF($B$3:$B$725,F47,$AI$3:$AI$725)</f>
        <v>10</v>
      </c>
      <c r="AB47" s="30">
        <f>SUMIF(Ingredients!$B$3:$B$230,G47,Ingredients!$C$3:$C$230)+SUMIF($B$3:$B$725,G47,$AI$3:$AI$725)</f>
        <v>10</v>
      </c>
      <c r="AC47" s="30">
        <f>SUMIF(Ingredients!$B$3:$B$230,H47,Ingredients!$C$3:$C$230)+SUMIF($B$3:$B$725,H47,$AI$3:$AI$725)</f>
        <v>10</v>
      </c>
      <c r="AD47" s="30">
        <f>SUMIF(Ingredients!$B$3:$B$230,I47,Ingredients!$C$3:$C$230)+SUMIF($B$3:$B$725,I47,$AI$3:$AI$725)</f>
        <v>5</v>
      </c>
      <c r="AE47" s="30">
        <f>SUMIF(Ingredients!$B$3:$B$230,J47,Ingredients!$C$3:$C$230)+SUMIF($B$3:$B$725,J47,$AI$3:$AI$725)</f>
        <v>0</v>
      </c>
      <c r="AF47" s="30">
        <f>SUMIF(Ingredients!$B$3:$B$230,K47,Ingredients!$C$3:$C$230)+SUMIF($B$3:$B$725,K47,$AI$3:$AI$725)</f>
        <v>0</v>
      </c>
      <c r="AG47" s="30">
        <f>SUMIF(Ingredients!$B$3:$B$230,L47,Ingredients!$C$3:$C$230)+SUMIF($B$3:$B$725,L47,$AI$3:$AI$725)</f>
        <v>0</v>
      </c>
      <c r="AH47" s="30">
        <f>SUMIF(Ingredients!$B$3:$B$230,M47,Ingredients!$C$3:$C$230)+SUMIF($B$3:$B$725,M47,$AI$3:$AI$725)</f>
        <v>0</v>
      </c>
      <c r="AI47" s="29">
        <f t="shared" si="1"/>
        <v>35</v>
      </c>
      <c r="AJ47" s="30">
        <f>SUMIF(Ingredients!$B$3:$B$230,F47,Ingredients!$D$3:$D$230)+SUMIF($B$3:$B$725,F47,$AR$3:$AR$725)</f>
        <v>0</v>
      </c>
      <c r="AK47" s="30">
        <f>SUMIF(Ingredients!$B$3:$B$230,G47,Ingredients!$D$3:$D$230)+SUMIF($B$3:$B$725,G47,$AR$3:$AR$725)</f>
        <v>0</v>
      </c>
      <c r="AL47" s="30">
        <f>SUMIF(Ingredients!$B$3:$B$230,H47,Ingredients!$D$3:$D$230)+SUMIF($B$3:$B$725,H47,$AR$3:$AR$725)</f>
        <v>0</v>
      </c>
      <c r="AM47" s="30">
        <f>SUMIF(Ingredients!$B$3:$B$230,I47,Ingredients!$D$3:$D$230)+SUMIF($B$3:$B$725,I47,$AR$3:$AR$725)</f>
        <v>0</v>
      </c>
      <c r="AN47" s="30">
        <f>SUMIF(Ingredients!$B$3:$B$230,J47,Ingredients!$D$3:$D$230)+SUMIF($B$3:$B$725,J47,$AR$3:$AR$725)</f>
        <v>0</v>
      </c>
      <c r="AO47" s="30">
        <f>SUMIF(Ingredients!$B$3:$B$230,K47,Ingredients!$D$3:$D$230)+SUMIF($B$3:$B$725,K47,$AR$3:$AR$725)</f>
        <v>0</v>
      </c>
      <c r="AP47" s="30">
        <f>SUMIF(Ingredients!$B$3:$B$230,L47,Ingredients!$D$3:$D$230)+SUMIF($B$3:$B$725,L47,$AR$3:$AR$725)</f>
        <v>0</v>
      </c>
      <c r="AQ47" s="30">
        <f>SUMIF(Ingredients!$B$3:$B$230,M47,Ingredients!$D$3:$D$230)+SUMIF($B$3:$B$725,M47,$AR$3:$AR$725)</f>
        <v>0</v>
      </c>
      <c r="AR47" s="29">
        <f t="shared" si="2"/>
        <v>0</v>
      </c>
      <c r="AS47" s="30">
        <f>SUMIF(Ingredients!$B$3:$B$230,F47,Ingredients!$E$3:$E$230)+SUMIF($B$3:$B$725,F47,$BA$3:$BA$730)</f>
        <v>7</v>
      </c>
      <c r="AT47" s="30">
        <f>SUMIF(Ingredients!$B$3:$B$230,G47,Ingredients!$E$3:$E$230)+SUMIF($B$3:$B$725,G47,$BA$3:$BA$730)</f>
        <v>32</v>
      </c>
      <c r="AU47" s="30">
        <f>SUMIF(Ingredients!$B$3:$B$230,H47,Ingredients!$E$3:$E$230)+SUMIF($B$3:$B$725,H47,$BA$3:$BA$730)</f>
        <v>31</v>
      </c>
      <c r="AV47" s="30">
        <f>SUMIF(Ingredients!$B$3:$B$230,I47,Ingredients!$E$3:$E$230)+SUMIF($B$3:$B$725,I47,$BA$3:$BA$730)</f>
        <v>7</v>
      </c>
      <c r="AW47" s="30">
        <f>SUMIF(Ingredients!$B$3:$B$230,J47,Ingredients!$E$3:$E$230)+SUMIF($B$3:$B$725,J47,$BA$3:$BA$730)</f>
        <v>0</v>
      </c>
      <c r="AX47" s="30">
        <f>SUMIF(Ingredients!$B$3:$B$230,K47,Ingredients!$E$3:$E$230)+SUMIF($B$3:$B$725,K47,$BA$3:$BA$730)</f>
        <v>0</v>
      </c>
      <c r="AY47" s="30">
        <f>SUMIF(Ingredients!$B$3:$B$230,L47,Ingredients!$E$3:$E$230)+SUMIF($B$3:$B$725,L47,$BA$3:$BA$730)</f>
        <v>0</v>
      </c>
      <c r="AZ47" s="30">
        <f>SUMIF(Ingredients!$B$3:$B$230,M47,Ingredients!$E$3:$E$230)+SUMIF($B$3:$B$725,M47,$BA$3:$BA$730)</f>
        <v>0</v>
      </c>
      <c r="BA47" s="29">
        <f t="shared" si="3"/>
        <v>19.25</v>
      </c>
      <c r="BB47" s="30">
        <f>SUMIF(Ingredients!$B$3:$B$230,F47,Ingredients!$F$3:$F$230)+SUMIF($B$3:$B$725,F47,$BJ$3:$BJ$725)</f>
        <v>0</v>
      </c>
      <c r="BC47" s="30">
        <f>SUMIF(Ingredients!$B$3:$B$230,G47,Ingredients!$F$3:$F$230)+SUMIF($B$3:$B$725,G47,$BJ$3:$BJ$725)</f>
        <v>0</v>
      </c>
      <c r="BD47" s="30">
        <f>SUMIF(Ingredients!$B$3:$B$230,H47,Ingredients!$F$3:$F$230)+SUMIF($B$3:$B$725,H47,$BJ$3:$BJ$725)</f>
        <v>0</v>
      </c>
      <c r="BE47" s="30">
        <f>SUMIF(Ingredients!$B$3:$B$230,I47,Ingredients!$F$3:$F$230)+SUMIF($B$3:$B$725,I47,$BJ$3:$BJ$725)</f>
        <v>1</v>
      </c>
      <c r="BF47" s="30">
        <f>SUMIF(Ingredients!$B$3:$B$230,J47,Ingredients!$F$3:$F$230)+SUMIF($B$3:$B$725,J47,$BJ$3:$BJ$725)</f>
        <v>0</v>
      </c>
      <c r="BG47" s="30">
        <f>SUMIF(Ingredients!$B$3:$B$230,K47,Ingredients!$F$3:$F$230)+SUMIF($B$3:$B$725,K47,$BJ$3:$BJ$725)</f>
        <v>0</v>
      </c>
      <c r="BH47" s="30">
        <f>SUMIF(Ingredients!$B$3:$B$230,L47,Ingredients!$F$3:$F$230)+SUMIF($B$3:$B$725,L47,$BJ$3:$BJ$725)</f>
        <v>0</v>
      </c>
      <c r="BI47" s="30">
        <f>SUMIF(Ingredients!$B$3:$B$230,M47,Ingredients!$F$3:$F$230)+SUMIF($B$3:$B$725,M47,$BJ$3:$BJ$725)</f>
        <v>0</v>
      </c>
      <c r="BJ47" s="35">
        <f t="shared" si="4"/>
        <v>1</v>
      </c>
      <c r="BK47" s="30">
        <f>SUMIF(Ingredients!$B$3:$B$230,F47,Ingredients!$G$3:$G$230)+SUMIF($B$3:$B$725,F47,$BS$3:$BS$725)</f>
        <v>0</v>
      </c>
      <c r="BL47" s="30">
        <f>SUMIF(Ingredients!$B$3:$B$230,G47,Ingredients!$G$3:$G$230)+SUMIF($B$3:$B$725,G47,$BS$3:$BS$725)</f>
        <v>0</v>
      </c>
      <c r="BM47" s="30">
        <f>SUMIF(Ingredients!$B$3:$B$230,H47,Ingredients!$G$3:$G$230)+SUMIF($B$3:$B$725,H47,$BS$3:$BS$725)</f>
        <v>0</v>
      </c>
      <c r="BN47" s="30">
        <f>SUMIF(Ingredients!$B$3:$B$230,I47,Ingredients!$G$3:$G$230)+SUMIF($B$3:$B$725,I47,$BS$3:$BS$725)</f>
        <v>0</v>
      </c>
      <c r="BO47" s="30">
        <f>SUMIF(Ingredients!$B$3:$B$230,J47,Ingredients!$G$3:$G$230)+SUMIF($B$3:$B$725,J47,$BS$3:$BS$725)</f>
        <v>0</v>
      </c>
      <c r="BP47" s="30">
        <f>SUMIF(Ingredients!$B$3:$B$230,K47,Ingredients!$G$3:$G$230)+SUMIF($B$3:$B$725,K47,$BS$3:$BS$725)</f>
        <v>0</v>
      </c>
      <c r="BQ47" s="30">
        <f>SUMIF(Ingredients!$B$3:$B$230,L47,Ingredients!$G$3:$G$230)+SUMIF($B$3:$B$725,L47,$BS$3:$BS$725)</f>
        <v>0</v>
      </c>
      <c r="BR47" s="30">
        <f>SUMIF(Ingredients!$B$3:$B$230,M47,Ingredients!$G$3:$G$230)+SUMIF($B$3:$B$725,M47,$BS$3:$BS$725)</f>
        <v>0</v>
      </c>
      <c r="BS47" s="36">
        <f t="shared" si="5"/>
        <v>0</v>
      </c>
      <c r="BT47" s="30">
        <f>SUMIF(Ingredients!$B$3:$B$230,F47,Ingredients!$H$3:$H$230)+SUMIF($B$3:$B$725,F47,$CB$3:$CB$725)</f>
        <v>0</v>
      </c>
      <c r="BU47" s="30">
        <f>SUMIF(Ingredients!$B$3:$B$230,G47,Ingredients!$H$3:$H$230)+SUMIF($B$3:$B$725,G47,$CB$3:$CB$725)</f>
        <v>1.5</v>
      </c>
      <c r="BV47" s="30">
        <f>SUMIF(Ingredients!$B$3:$B$230,H47,Ingredients!$H$3:$H$230)+SUMIF($B$3:$B$725,H47,$CB$3:$CB$725)</f>
        <v>1</v>
      </c>
      <c r="BW47" s="30">
        <f>SUMIF(Ingredients!$B$3:$B$230,I47,Ingredients!$H$3:$H$230)+SUMIF($B$3:$B$725,I47,$CB$3:$CB$725)</f>
        <v>0</v>
      </c>
      <c r="BX47" s="30">
        <f>SUMIF(Ingredients!$B$3:$B$230,J47,Ingredients!$H$3:$H$230)+SUMIF($B$3:$B$725,J47,$CB$3:$CB$725)</f>
        <v>0</v>
      </c>
      <c r="BY47" s="30">
        <f>SUMIF(Ingredients!$B$3:$B$230,K47,Ingredients!$H$3:$H$230)+SUMIF($B$3:$B$725,K47,$CB$3:$CB$725)</f>
        <v>0</v>
      </c>
      <c r="BZ47" s="30">
        <f>SUMIF(Ingredients!$B$3:$B$230,L47,Ingredients!$H$3:$H$230)+SUMIF($B$3:$B$725,L47,$CB$3:$CB$725)</f>
        <v>0</v>
      </c>
      <c r="CA47" s="30">
        <f>SUMIF(Ingredients!$B$3:$B$230,M47,Ingredients!$H$3:$H$230)+SUMIF($B$3:$B$725,M47,$CB$3:$CB$725)</f>
        <v>0</v>
      </c>
      <c r="CB47" s="42">
        <f t="shared" si="6"/>
        <v>2.5</v>
      </c>
      <c r="CC47" s="30">
        <f>SUMIF(Ingredients!$B$3:$B$230,F47,Ingredients!$I$3:$I$230)+SUMIF($B$3:$B$725,F47,$CK$3:$CK$725)</f>
        <v>2.5</v>
      </c>
      <c r="CD47" s="30">
        <f>SUMIF(Ingredients!$B$3:$B$230,G47,Ingredients!$I$3:$I$230)+SUMIF($B$3:$B$725,G47,$CK$3:$CK$725)</f>
        <v>0</v>
      </c>
      <c r="CE47" s="30">
        <f>SUMIF(Ingredients!$B$3:$B$230,H47,Ingredients!$I$3:$I$230)+SUMIF($B$3:$B$725,H47,$CK$3:$CK$725)</f>
        <v>0</v>
      </c>
      <c r="CF47" s="30">
        <f>SUMIF(Ingredients!$B$3:$B$230,I47,Ingredients!$I$3:$I$230)+SUMIF($B$3:$B$725,I47,$CK$3:$CK$725)</f>
        <v>0</v>
      </c>
      <c r="CG47" s="30">
        <f>SUMIF(Ingredients!$B$3:$B$230,J47,Ingredients!$I$3:$I$230)+SUMIF($B$3:$B$725,J47,$CK$3:$CK$725)</f>
        <v>0</v>
      </c>
      <c r="CH47" s="30">
        <f>SUMIF(Ingredients!$B$3:$B$230,K47,Ingredients!$I$3:$I$230)+SUMIF($B$3:$B$725,K47,$CK$3:$CK$725)</f>
        <v>0</v>
      </c>
      <c r="CI47" s="30">
        <f>SUMIF(Ingredients!$B$3:$B$230,L47,Ingredients!$I$3:$I$230)+SUMIF($B$3:$B$725,L47,$CK$3:$CK$725)</f>
        <v>0</v>
      </c>
      <c r="CJ47" s="30">
        <f>SUMIF(Ingredients!$B$3:$B$230,M47,Ingredients!$I$3:$I$230)+SUMIF($B$3:$B$725,M47,$CK$3:$CK$725)</f>
        <v>0</v>
      </c>
      <c r="CK47" s="38">
        <f t="shared" si="7"/>
        <v>2.5</v>
      </c>
      <c r="CL47" s="30">
        <f>SUMIF(Ingredients!$B$3:$B$230,F47,Ingredients!$J$3:$J$230)+SUMIF($B$3:$B$725,F47,$CT$3:$CT$725)</f>
        <v>0</v>
      </c>
      <c r="CM47" s="30">
        <f>SUMIF(Ingredients!$B$3:$B$230,G47,Ingredients!$J$3:$J$230)+SUMIF($B$3:$B$725,G47,$CT$3:$CT$725)</f>
        <v>0</v>
      </c>
      <c r="CN47" s="30">
        <f>SUMIF(Ingredients!$B$3:$B$230,H47,Ingredients!$J$3:$J$230)+SUMIF($B$3:$B$725,H47,$CT$3:$CT$725)</f>
        <v>0</v>
      </c>
      <c r="CO47" s="30">
        <f>SUMIF(Ingredients!$B$3:$B$230,I47,Ingredients!$J$3:$J$230)+SUMIF($B$3:$B$725,I47,$CT$3:$CT$725)</f>
        <v>0</v>
      </c>
      <c r="CP47" s="30">
        <f>SUMIF(Ingredients!$B$3:$B$230,J47,Ingredients!$J$3:$J$230)+SUMIF($B$3:$B$725,J47,$CT$3:$CT$725)</f>
        <v>0</v>
      </c>
      <c r="CQ47" s="30">
        <f>SUMIF(Ingredients!$B$3:$B$230,K47,Ingredients!$J$3:$J$230)+SUMIF($B$3:$B$725,K47,$CT$3:$CT$725)</f>
        <v>0</v>
      </c>
      <c r="CR47" s="30">
        <f>SUMIF(Ingredients!$B$3:$B$230,L47,Ingredients!$J$3:$J$230)+SUMIF($B$3:$B$725,L47,$CT$3:$CT$725)</f>
        <v>0</v>
      </c>
      <c r="CS47" s="30">
        <f>SUMIF(Ingredients!$B$3:$B$230,M47,Ingredients!$J$3:$J$230)+SUMIF($B$3:$B$725,M47,$CT$3:$CT$725)</f>
        <v>0</v>
      </c>
      <c r="CT47" s="43">
        <f t="shared" si="8"/>
        <v>0</v>
      </c>
      <c r="CU47" s="34">
        <v>20</v>
      </c>
      <c r="CV47" s="30">
        <v>0</v>
      </c>
      <c r="CW47" s="30">
        <v>12</v>
      </c>
      <c r="CX47" s="35">
        <v>1</v>
      </c>
      <c r="CY47" s="36">
        <v>0</v>
      </c>
      <c r="CZ47" s="37">
        <v>2.5</v>
      </c>
      <c r="DA47" s="38">
        <v>2.5</v>
      </c>
      <c r="DB47" s="39">
        <v>0</v>
      </c>
      <c r="DC47" t="s">
        <v>202</v>
      </c>
      <c r="DD47" t="str">
        <f t="shared" ca="1" si="9"/>
        <v/>
      </c>
      <c r="DE47" t="str">
        <f t="shared" ca="1" si="10"/>
        <v>-</v>
      </c>
      <c r="DG47" t="s">
        <v>200</v>
      </c>
      <c r="DH47" t="str">
        <f t="shared" ca="1" si="11"/>
        <v>CHICKENPOTPIEITEM(MEAL, ItemRegistry.chickenpotpieItem, 4 ,4f,0f,1f,2.5f,0f,2.5f,0f,1.75f),</v>
      </c>
      <c r="DI47" t="s">
        <v>2323</v>
      </c>
    </row>
    <row r="48" spans="2:113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1191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SUMIF(Ingredients!$B$3:$B$230,'PH complex foods'!F48,Ingredients!$A$3:$A$119)+SUMIF($B$3:$B$725,F48,$V$3:$V$724)</f>
        <v>1</v>
      </c>
      <c r="O48" s="11">
        <f ca="1">SUMIF(Ingredients!$B$3:$B$230,'PH complex foods'!G48,Ingredients!$A$3:$A$119)+SUMIF($B$3:$B$725,G48,$V$3:$V$724)</f>
        <v>1</v>
      </c>
      <c r="P48" s="11">
        <f ca="1">SUMIF(Ingredients!$B$3:$B$230,'PH complex foods'!H48,Ingredients!$A$3:$A$119)+SUMIF($B$3:$B$725,H48,$V$3:$V$724)</f>
        <v>0</v>
      </c>
      <c r="Q48" s="11">
        <f ca="1">SUMIF(Ingredients!$B$3:$B$230,'PH complex foods'!I48,Ingredients!$A$3:$A$119)+SUMIF($B$3:$B$725,I48,$V$3:$V$724)</f>
        <v>0</v>
      </c>
      <c r="R48" s="11">
        <f ca="1">SUMIF(Ingredients!$B$3:$B$230,'PH complex foods'!J48,Ingredients!$A$3:$A$119)+SUMIF($B$3:$B$725,J48,$V$3:$V$724)</f>
        <v>0</v>
      </c>
      <c r="S48" s="11">
        <f ca="1">SUMIF(Ingredients!$B$3:$B$230,'PH complex foods'!K48,Ingredients!$A$3:$A$119)+SUMIF($B$3:$B$725,K48,$V$3:$V$724)</f>
        <v>0</v>
      </c>
      <c r="T48" s="11">
        <f ca="1">SUMIF(Ingredients!$B$3:$B$230,'PH complex foods'!L48,Ingredients!$A$3:$A$119)+SUMIF($B$3:$B$725,L48,$V$3:$V$724)</f>
        <v>0</v>
      </c>
      <c r="U48" s="11">
        <f ca="1">SUMIF(Ingredients!$B$3:$B$230,'PH complex foods'!M48,Ingredients!$A$3:$A$119)+SUMIF($B$3:$B$725,M48,$V$3:$V$724)</f>
        <v>0</v>
      </c>
      <c r="V48" s="10">
        <f t="shared" ca="1" si="0"/>
        <v>1</v>
      </c>
      <c r="W48" s="10">
        <v>1</v>
      </c>
      <c r="X48" s="11">
        <v>1</v>
      </c>
      <c r="Y48" s="11">
        <f>COUNTIF(F48:M773,B48)</f>
        <v>0</v>
      </c>
      <c r="Z48" s="44" t="str">
        <f t="shared" ca="1" si="12"/>
        <v>Yes</v>
      </c>
      <c r="AA48" s="34">
        <f>SUMIF(Ingredients!$B$3:$B$230,F48,Ingredients!$C$3:$C$230)+SUMIF($B$3:$B$725,F48,$AI$3:$AI$725)</f>
        <v>10</v>
      </c>
      <c r="AB48" s="30">
        <f>SUMIF(Ingredients!$B$3:$B$230,G48,Ingredients!$C$3:$C$230)+SUMIF($B$3:$B$725,G48,$AI$3:$AI$725)</f>
        <v>5</v>
      </c>
      <c r="AC48" s="30">
        <f>SUMIF(Ingredients!$B$3:$B$230,H48,Ingredients!$C$3:$C$230)+SUMIF($B$3:$B$725,H48,$AI$3:$AI$725)</f>
        <v>0</v>
      </c>
      <c r="AD48" s="30">
        <f>SUMIF(Ingredients!$B$3:$B$230,I48,Ingredients!$C$3:$C$230)+SUMIF($B$3:$B$725,I48,$AI$3:$AI$725)</f>
        <v>0</v>
      </c>
      <c r="AE48" s="30">
        <f>SUMIF(Ingredients!$B$3:$B$230,J48,Ingredients!$C$3:$C$230)+SUMIF($B$3:$B$725,J48,$AI$3:$AI$725)</f>
        <v>0</v>
      </c>
      <c r="AF48" s="30">
        <f>SUMIF(Ingredients!$B$3:$B$230,K48,Ingredients!$C$3:$C$230)+SUMIF($B$3:$B$725,K48,$AI$3:$AI$725)</f>
        <v>0</v>
      </c>
      <c r="AG48" s="30">
        <f>SUMIF(Ingredients!$B$3:$B$230,L48,Ingredients!$C$3:$C$230)+SUMIF($B$3:$B$725,L48,$AI$3:$AI$725)</f>
        <v>0</v>
      </c>
      <c r="AH48" s="30">
        <f>SUMIF(Ingredients!$B$3:$B$230,M48,Ingredients!$C$3:$C$230)+SUMIF($B$3:$B$725,M48,$AI$3:$AI$725)</f>
        <v>0</v>
      </c>
      <c r="AI48" s="29">
        <f t="shared" si="1"/>
        <v>15</v>
      </c>
      <c r="AJ48" s="30">
        <f>SUMIF(Ingredients!$B$3:$B$230,F48,Ingredients!$D$3:$D$230)+SUMIF($B$3:$B$725,F48,$AR$3:$AR$725)</f>
        <v>0</v>
      </c>
      <c r="AK48" s="30">
        <f>SUMIF(Ingredients!$B$3:$B$230,G48,Ingredients!$D$3:$D$230)+SUMIF($B$3:$B$725,G48,$AR$3:$AR$725)</f>
        <v>0</v>
      </c>
      <c r="AL48" s="30">
        <f>SUMIF(Ingredients!$B$3:$B$230,H48,Ingredients!$D$3:$D$230)+SUMIF($B$3:$B$725,H48,$AR$3:$AR$725)</f>
        <v>0</v>
      </c>
      <c r="AM48" s="30">
        <f>SUMIF(Ingredients!$B$3:$B$230,I48,Ingredients!$D$3:$D$230)+SUMIF($B$3:$B$725,I48,$AR$3:$AR$725)</f>
        <v>0</v>
      </c>
      <c r="AN48" s="30">
        <f>SUMIF(Ingredients!$B$3:$B$230,J48,Ingredients!$D$3:$D$230)+SUMIF($B$3:$B$725,J48,$AR$3:$AR$725)</f>
        <v>0</v>
      </c>
      <c r="AO48" s="30">
        <f>SUMIF(Ingredients!$B$3:$B$230,K48,Ingredients!$D$3:$D$230)+SUMIF($B$3:$B$725,K48,$AR$3:$AR$725)</f>
        <v>0</v>
      </c>
      <c r="AP48" s="30">
        <f>SUMIF(Ingredients!$B$3:$B$230,L48,Ingredients!$D$3:$D$230)+SUMIF($B$3:$B$725,L48,$AR$3:$AR$725)</f>
        <v>0</v>
      </c>
      <c r="AQ48" s="30">
        <f>SUMIF(Ingredients!$B$3:$B$230,M48,Ingredients!$D$3:$D$230)+SUMIF($B$3:$B$725,M48,$AR$3:$AR$725)</f>
        <v>0</v>
      </c>
      <c r="AR48" s="29">
        <f t="shared" si="2"/>
        <v>0</v>
      </c>
      <c r="AS48" s="30">
        <f>SUMIF(Ingredients!$B$3:$B$230,F48,Ingredients!$E$3:$E$230)+SUMIF($B$3:$B$725,F48,$BA$3:$BA$730)</f>
        <v>10</v>
      </c>
      <c r="AT48" s="30">
        <f>SUMIF(Ingredients!$B$3:$B$230,G48,Ingredients!$E$3:$E$230)+SUMIF($B$3:$B$725,G48,$BA$3:$BA$730)</f>
        <v>29.5</v>
      </c>
      <c r="AU48" s="30">
        <f>SUMIF(Ingredients!$B$3:$B$230,H48,Ingredients!$E$3:$E$230)+SUMIF($B$3:$B$725,H48,$BA$3:$BA$730)</f>
        <v>0</v>
      </c>
      <c r="AV48" s="30">
        <f>SUMIF(Ingredients!$B$3:$B$230,I48,Ingredients!$E$3:$E$230)+SUMIF($B$3:$B$725,I48,$BA$3:$BA$730)</f>
        <v>0</v>
      </c>
      <c r="AW48" s="30">
        <f>SUMIF(Ingredients!$B$3:$B$230,J48,Ingredients!$E$3:$E$230)+SUMIF($B$3:$B$725,J48,$BA$3:$BA$730)</f>
        <v>0</v>
      </c>
      <c r="AX48" s="30">
        <f>SUMIF(Ingredients!$B$3:$B$230,K48,Ingredients!$E$3:$E$230)+SUMIF($B$3:$B$725,K48,$BA$3:$BA$730)</f>
        <v>0</v>
      </c>
      <c r="AY48" s="30">
        <f>SUMIF(Ingredients!$B$3:$B$230,L48,Ingredients!$E$3:$E$230)+SUMIF($B$3:$B$725,L48,$BA$3:$BA$730)</f>
        <v>0</v>
      </c>
      <c r="AZ48" s="30">
        <f>SUMIF(Ingredients!$B$3:$B$230,M48,Ingredients!$E$3:$E$230)+SUMIF($B$3:$B$725,M48,$BA$3:$BA$730)</f>
        <v>0</v>
      </c>
      <c r="BA48" s="29">
        <f t="shared" si="3"/>
        <v>19.75</v>
      </c>
      <c r="BB48" s="30">
        <f>SUMIF(Ingredients!$B$3:$B$230,F48,Ingredients!$F$3:$F$230)+SUMIF($B$3:$B$725,F48,$BJ$3:$BJ$725)</f>
        <v>0</v>
      </c>
      <c r="BC48" s="30">
        <f>SUMIF(Ingredients!$B$3:$B$230,G48,Ingredients!$F$3:$F$230)+SUMIF($B$3:$B$725,G48,$BJ$3:$BJ$725)</f>
        <v>1</v>
      </c>
      <c r="BD48" s="30">
        <f>SUMIF(Ingredients!$B$3:$B$230,H48,Ingredients!$F$3:$F$230)+SUMIF($B$3:$B$725,H48,$BJ$3:$BJ$725)</f>
        <v>0</v>
      </c>
      <c r="BE48" s="30">
        <f>SUMIF(Ingredients!$B$3:$B$230,I48,Ingredients!$F$3:$F$230)+SUMIF($B$3:$B$725,I48,$BJ$3:$BJ$725)</f>
        <v>0</v>
      </c>
      <c r="BF48" s="30">
        <f>SUMIF(Ingredients!$B$3:$B$230,J48,Ingredients!$F$3:$F$230)+SUMIF($B$3:$B$725,J48,$BJ$3:$BJ$725)</f>
        <v>0</v>
      </c>
      <c r="BG48" s="30">
        <f>SUMIF(Ingredients!$B$3:$B$230,K48,Ingredients!$F$3:$F$230)+SUMIF($B$3:$B$725,K48,$BJ$3:$BJ$725)</f>
        <v>0</v>
      </c>
      <c r="BH48" s="30">
        <f>SUMIF(Ingredients!$B$3:$B$230,L48,Ingredients!$F$3:$F$230)+SUMIF($B$3:$B$725,L48,$BJ$3:$BJ$725)</f>
        <v>0</v>
      </c>
      <c r="BI48" s="30">
        <f>SUMIF(Ingredients!$B$3:$B$230,M48,Ingredients!$F$3:$F$230)+SUMIF($B$3:$B$725,M48,$BJ$3:$BJ$725)</f>
        <v>0</v>
      </c>
      <c r="BJ48" s="35">
        <f t="shared" si="4"/>
        <v>1</v>
      </c>
      <c r="BK48" s="30">
        <f>SUMIF(Ingredients!$B$3:$B$230,F48,Ingredients!$G$3:$G$230)+SUMIF($B$3:$B$725,F48,$BS$3:$BS$725)</f>
        <v>0</v>
      </c>
      <c r="BL48" s="30">
        <f>SUMIF(Ingredients!$B$3:$B$230,G48,Ingredients!$G$3:$G$230)+SUMIF($B$3:$B$725,G48,$BS$3:$BS$725)</f>
        <v>0</v>
      </c>
      <c r="BM48" s="30">
        <f>SUMIF(Ingredients!$B$3:$B$230,H48,Ingredients!$G$3:$G$230)+SUMIF($B$3:$B$725,H48,$BS$3:$BS$725)</f>
        <v>0</v>
      </c>
      <c r="BN48" s="30">
        <f>SUMIF(Ingredients!$B$3:$B$230,I48,Ingredients!$G$3:$G$230)+SUMIF($B$3:$B$725,I48,$BS$3:$BS$725)</f>
        <v>0</v>
      </c>
      <c r="BO48" s="30">
        <f>SUMIF(Ingredients!$B$3:$B$230,J48,Ingredients!$G$3:$G$230)+SUMIF($B$3:$B$725,J48,$BS$3:$BS$725)</f>
        <v>0</v>
      </c>
      <c r="BP48" s="30">
        <f>SUMIF(Ingredients!$B$3:$B$230,K48,Ingredients!$G$3:$G$230)+SUMIF($B$3:$B$725,K48,$BS$3:$BS$725)</f>
        <v>0</v>
      </c>
      <c r="BQ48" s="30">
        <f>SUMIF(Ingredients!$B$3:$B$230,L48,Ingredients!$G$3:$G$230)+SUMIF($B$3:$B$725,L48,$BS$3:$BS$725)</f>
        <v>0</v>
      </c>
      <c r="BR48" s="30">
        <f>SUMIF(Ingredients!$B$3:$B$230,M48,Ingredients!$G$3:$G$230)+SUMIF($B$3:$B$725,M48,$BS$3:$BS$725)</f>
        <v>0</v>
      </c>
      <c r="BS48" s="36">
        <f t="shared" si="5"/>
        <v>0</v>
      </c>
      <c r="BT48" s="30">
        <f>SUMIF(Ingredients!$B$3:$B$230,F48,Ingredients!$H$3:$H$230)+SUMIF($B$3:$B$725,F48,$CB$3:$CB$725)</f>
        <v>0</v>
      </c>
      <c r="BU48" s="30">
        <f>SUMIF(Ingredients!$B$3:$B$230,G48,Ingredients!$H$3:$H$230)+SUMIF($B$3:$B$725,G48,$CB$3:$CB$725)</f>
        <v>0</v>
      </c>
      <c r="BV48" s="30">
        <f>SUMIF(Ingredients!$B$3:$B$230,H48,Ingredients!$H$3:$H$230)+SUMIF($B$3:$B$725,H48,$CB$3:$CB$725)</f>
        <v>0</v>
      </c>
      <c r="BW48" s="30">
        <f>SUMIF(Ingredients!$B$3:$B$230,I48,Ingredients!$H$3:$H$230)+SUMIF($B$3:$B$725,I48,$CB$3:$CB$725)</f>
        <v>0</v>
      </c>
      <c r="BX48" s="30">
        <f>SUMIF(Ingredients!$B$3:$B$230,J48,Ingredients!$H$3:$H$230)+SUMIF($B$3:$B$725,J48,$CB$3:$CB$725)</f>
        <v>0</v>
      </c>
      <c r="BY48" s="30">
        <f>SUMIF(Ingredients!$B$3:$B$230,K48,Ingredients!$H$3:$H$230)+SUMIF($B$3:$B$725,K48,$CB$3:$CB$725)</f>
        <v>0</v>
      </c>
      <c r="BZ48" s="30">
        <f>SUMIF(Ingredients!$B$3:$B$230,L48,Ingredients!$H$3:$H$230)+SUMIF($B$3:$B$725,L48,$CB$3:$CB$725)</f>
        <v>0</v>
      </c>
      <c r="CA48" s="30">
        <f>SUMIF(Ingredients!$B$3:$B$230,M48,Ingredients!$H$3:$H$230)+SUMIF($B$3:$B$725,M48,$CB$3:$CB$725)</f>
        <v>0</v>
      </c>
      <c r="CB48" s="42">
        <f t="shared" si="6"/>
        <v>0</v>
      </c>
      <c r="CC48" s="30">
        <f>SUMIF(Ingredients!$B$3:$B$230,F48,Ingredients!$I$3:$I$230)+SUMIF($B$3:$B$725,F48,$CK$3:$CK$725)</f>
        <v>1.5</v>
      </c>
      <c r="CD48" s="30">
        <f>SUMIF(Ingredients!$B$3:$B$230,G48,Ingredients!$I$3:$I$230)+SUMIF($B$3:$B$725,G48,$CK$3:$CK$725)</f>
        <v>0</v>
      </c>
      <c r="CE48" s="30">
        <f>SUMIF(Ingredients!$B$3:$B$230,H48,Ingredients!$I$3:$I$230)+SUMIF($B$3:$B$725,H48,$CK$3:$CK$725)</f>
        <v>0</v>
      </c>
      <c r="CF48" s="30">
        <f>SUMIF(Ingredients!$B$3:$B$230,I48,Ingredients!$I$3:$I$230)+SUMIF($B$3:$B$725,I48,$CK$3:$CK$725)</f>
        <v>0</v>
      </c>
      <c r="CG48" s="30">
        <f>SUMIF(Ingredients!$B$3:$B$230,J48,Ingredients!$I$3:$I$230)+SUMIF($B$3:$B$725,J48,$CK$3:$CK$725)</f>
        <v>0</v>
      </c>
      <c r="CH48" s="30">
        <f>SUMIF(Ingredients!$B$3:$B$230,K48,Ingredients!$I$3:$I$230)+SUMIF($B$3:$B$725,K48,$CK$3:$CK$725)</f>
        <v>0</v>
      </c>
      <c r="CI48" s="30">
        <f>SUMIF(Ingredients!$B$3:$B$230,L48,Ingredients!$I$3:$I$230)+SUMIF($B$3:$B$725,L48,$CK$3:$CK$725)</f>
        <v>0</v>
      </c>
      <c r="CJ48" s="30">
        <f>SUMIF(Ingredients!$B$3:$B$230,M48,Ingredients!$I$3:$I$230)+SUMIF($B$3:$B$725,M48,$CK$3:$CK$725)</f>
        <v>0</v>
      </c>
      <c r="CK48" s="38">
        <f t="shared" si="7"/>
        <v>1.5</v>
      </c>
      <c r="CL48" s="30">
        <f>SUMIF(Ingredients!$B$3:$B$230,F48,Ingredients!$J$3:$J$230)+SUMIF($B$3:$B$725,F48,$CT$3:$CT$725)</f>
        <v>0</v>
      </c>
      <c r="CM48" s="30">
        <f>SUMIF(Ingredients!$B$3:$B$230,G48,Ingredients!$J$3:$J$230)+SUMIF($B$3:$B$725,G48,$CT$3:$CT$725)</f>
        <v>0</v>
      </c>
      <c r="CN48" s="30">
        <f>SUMIF(Ingredients!$B$3:$B$230,H48,Ingredients!$J$3:$J$230)+SUMIF($B$3:$B$725,H48,$CT$3:$CT$725)</f>
        <v>0</v>
      </c>
      <c r="CO48" s="30">
        <f>SUMIF(Ingredients!$B$3:$B$230,I48,Ingredients!$J$3:$J$230)+SUMIF($B$3:$B$725,I48,$CT$3:$CT$725)</f>
        <v>0</v>
      </c>
      <c r="CP48" s="30">
        <f>SUMIF(Ingredients!$B$3:$B$230,J48,Ingredients!$J$3:$J$230)+SUMIF($B$3:$B$725,J48,$CT$3:$CT$725)</f>
        <v>0</v>
      </c>
      <c r="CQ48" s="30">
        <f>SUMIF(Ingredients!$B$3:$B$230,K48,Ingredients!$J$3:$J$230)+SUMIF($B$3:$B$725,K48,$CT$3:$CT$725)</f>
        <v>0</v>
      </c>
      <c r="CR48" s="30">
        <f>SUMIF(Ingredients!$B$3:$B$230,L48,Ingredients!$J$3:$J$230)+SUMIF($B$3:$B$725,L48,$CT$3:$CT$725)</f>
        <v>0</v>
      </c>
      <c r="CS48" s="30">
        <f>SUMIF(Ingredients!$B$3:$B$230,M48,Ingredients!$J$3:$J$230)+SUMIF($B$3:$B$725,M48,$CT$3:$CT$725)</f>
        <v>0</v>
      </c>
      <c r="CT48" s="43">
        <f t="shared" si="8"/>
        <v>0</v>
      </c>
      <c r="CU48" s="34">
        <v>15</v>
      </c>
      <c r="CV48" s="30">
        <v>0</v>
      </c>
      <c r="CW48" s="30">
        <v>14</v>
      </c>
      <c r="CX48" s="35">
        <v>1</v>
      </c>
      <c r="CY48" s="36">
        <v>0</v>
      </c>
      <c r="CZ48" s="37">
        <v>0</v>
      </c>
      <c r="DA48" s="38">
        <v>1.5</v>
      </c>
      <c r="DB48" s="39">
        <v>0</v>
      </c>
      <c r="DC48" t="s">
        <v>202</v>
      </c>
      <c r="DD48" t="str">
        <f t="shared" ca="1" si="9"/>
        <v/>
      </c>
      <c r="DE48" t="str">
        <f t="shared" ca="1" si="10"/>
        <v>-</v>
      </c>
      <c r="DG48" t="s">
        <v>200</v>
      </c>
      <c r="DH48" t="str">
        <f t="shared" ca="1" si="11"/>
        <v>BREADEDPORKCHOPITEM(MEAL, ItemRegistry.breadedporkchopItem, 4 ,3f,0f,1f,0f,0f,1.5f,0f,1.5f),</v>
      </c>
      <c r="DI48" t="s">
        <v>2324</v>
      </c>
    </row>
    <row r="49" spans="2:113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1191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SUMIF(Ingredients!$B$3:$B$230,'PH complex foods'!F49,Ingredients!$A$3:$A$119)+SUMIF($B$3:$B$725,F49,$V$3:$V$724)</f>
        <v>1</v>
      </c>
      <c r="O49" s="11">
        <f ca="1">SUMIF(Ingredients!$B$3:$B$230,'PH complex foods'!G49,Ingredients!$A$3:$A$119)+SUMIF($B$3:$B$725,G49,$V$3:$V$724)</f>
        <v>1</v>
      </c>
      <c r="P49" s="11">
        <f ca="1">SUMIF(Ingredients!$B$3:$B$230,'PH complex foods'!H49,Ingredients!$A$3:$A$119)+SUMIF($B$3:$B$725,H49,$V$3:$V$724)</f>
        <v>0</v>
      </c>
      <c r="Q49" s="11">
        <f ca="1">SUMIF(Ingredients!$B$3:$B$230,'PH complex foods'!I49,Ingredients!$A$3:$A$119)+SUMIF($B$3:$B$725,I49,$V$3:$V$724)</f>
        <v>0</v>
      </c>
      <c r="R49" s="11">
        <f ca="1">SUMIF(Ingredients!$B$3:$B$230,'PH complex foods'!J49,Ingredients!$A$3:$A$119)+SUMIF($B$3:$B$725,J49,$V$3:$V$724)</f>
        <v>0</v>
      </c>
      <c r="S49" s="11">
        <f ca="1">SUMIF(Ingredients!$B$3:$B$230,'PH complex foods'!K49,Ingredients!$A$3:$A$119)+SUMIF($B$3:$B$725,K49,$V$3:$V$724)</f>
        <v>0</v>
      </c>
      <c r="T49" s="11">
        <f ca="1">SUMIF(Ingredients!$B$3:$B$230,'PH complex foods'!L49,Ingredients!$A$3:$A$119)+SUMIF($B$3:$B$725,L49,$V$3:$V$724)</f>
        <v>0</v>
      </c>
      <c r="U49" s="11">
        <f ca="1">SUMIF(Ingredients!$B$3:$B$230,'PH complex foods'!M49,Ingredients!$A$3:$A$119)+SUMIF($B$3:$B$725,M49,$V$3:$V$724)</f>
        <v>0</v>
      </c>
      <c r="V49" s="10">
        <f t="shared" ca="1" si="0"/>
        <v>1</v>
      </c>
      <c r="W49" s="10">
        <v>1</v>
      </c>
      <c r="X49" s="11">
        <v>1</v>
      </c>
      <c r="Y49" s="11">
        <f>COUNTIF(F49:M774,B49)</f>
        <v>3</v>
      </c>
      <c r="Z49" s="44" t="str">
        <f t="shared" ca="1" si="12"/>
        <v>Yes</v>
      </c>
      <c r="AA49" s="34">
        <f>SUMIF(Ingredients!$B$3:$B$230,F49,Ingredients!$C$3:$C$230)+SUMIF($B$3:$B$725,F49,$AI$3:$AI$725)</f>
        <v>10</v>
      </c>
      <c r="AB49" s="30">
        <f>SUMIF(Ingredients!$B$3:$B$230,G49,Ingredients!$C$3:$C$230)+SUMIF($B$3:$B$725,G49,$AI$3:$AI$725)</f>
        <v>5</v>
      </c>
      <c r="AC49" s="30">
        <f>SUMIF(Ingredients!$B$3:$B$230,H49,Ingredients!$C$3:$C$230)+SUMIF($B$3:$B$725,H49,$AI$3:$AI$725)</f>
        <v>0</v>
      </c>
      <c r="AD49" s="30">
        <f>SUMIF(Ingredients!$B$3:$B$230,I49,Ingredients!$C$3:$C$230)+SUMIF($B$3:$B$725,I49,$AI$3:$AI$725)</f>
        <v>0</v>
      </c>
      <c r="AE49" s="30">
        <f>SUMIF(Ingredients!$B$3:$B$230,J49,Ingredients!$C$3:$C$230)+SUMIF($B$3:$B$725,J49,$AI$3:$AI$725)</f>
        <v>0</v>
      </c>
      <c r="AF49" s="30">
        <f>SUMIF(Ingredients!$B$3:$B$230,K49,Ingredients!$C$3:$C$230)+SUMIF($B$3:$B$725,K49,$AI$3:$AI$725)</f>
        <v>0</v>
      </c>
      <c r="AG49" s="30">
        <f>SUMIF(Ingredients!$B$3:$B$230,L49,Ingredients!$C$3:$C$230)+SUMIF($B$3:$B$725,L49,$AI$3:$AI$725)</f>
        <v>0</v>
      </c>
      <c r="AH49" s="30">
        <f>SUMIF(Ingredients!$B$3:$B$230,M49,Ingredients!$C$3:$C$230)+SUMIF($B$3:$B$725,M49,$AI$3:$AI$725)</f>
        <v>0</v>
      </c>
      <c r="AI49" s="29">
        <f t="shared" si="1"/>
        <v>15</v>
      </c>
      <c r="AJ49" s="30">
        <f>SUMIF(Ingredients!$B$3:$B$230,F49,Ingredients!$D$3:$D$230)+SUMIF($B$3:$B$725,F49,$AR$3:$AR$725)</f>
        <v>0</v>
      </c>
      <c r="AK49" s="30">
        <f>SUMIF(Ingredients!$B$3:$B$230,G49,Ingredients!$D$3:$D$230)+SUMIF($B$3:$B$725,G49,$AR$3:$AR$725)</f>
        <v>0</v>
      </c>
      <c r="AL49" s="30">
        <f>SUMIF(Ingredients!$B$3:$B$230,H49,Ingredients!$D$3:$D$230)+SUMIF($B$3:$B$725,H49,$AR$3:$AR$725)</f>
        <v>0</v>
      </c>
      <c r="AM49" s="30">
        <f>SUMIF(Ingredients!$B$3:$B$230,I49,Ingredients!$D$3:$D$230)+SUMIF($B$3:$B$725,I49,$AR$3:$AR$725)</f>
        <v>0</v>
      </c>
      <c r="AN49" s="30">
        <f>SUMIF(Ingredients!$B$3:$B$230,J49,Ingredients!$D$3:$D$230)+SUMIF($B$3:$B$725,J49,$AR$3:$AR$725)</f>
        <v>0</v>
      </c>
      <c r="AO49" s="30">
        <f>SUMIF(Ingredients!$B$3:$B$230,K49,Ingredients!$D$3:$D$230)+SUMIF($B$3:$B$725,K49,$AR$3:$AR$725)</f>
        <v>0</v>
      </c>
      <c r="AP49" s="30">
        <f>SUMIF(Ingredients!$B$3:$B$230,L49,Ingredients!$D$3:$D$230)+SUMIF($B$3:$B$725,L49,$AR$3:$AR$725)</f>
        <v>0</v>
      </c>
      <c r="AQ49" s="30">
        <f>SUMIF(Ingredients!$B$3:$B$230,M49,Ingredients!$D$3:$D$230)+SUMIF($B$3:$B$725,M49,$AR$3:$AR$725)</f>
        <v>0</v>
      </c>
      <c r="AR49" s="29">
        <f t="shared" si="2"/>
        <v>0</v>
      </c>
      <c r="AS49" s="30">
        <f>SUMIF(Ingredients!$B$3:$B$230,F49,Ingredients!$E$3:$E$230)+SUMIF($B$3:$B$725,F49,$BA$3:$BA$730)</f>
        <v>10</v>
      </c>
      <c r="AT49" s="30">
        <f>SUMIF(Ingredients!$B$3:$B$230,G49,Ingredients!$E$3:$E$230)+SUMIF($B$3:$B$725,G49,$BA$3:$BA$730)</f>
        <v>21</v>
      </c>
      <c r="AU49" s="30">
        <f>SUMIF(Ingredients!$B$3:$B$230,H49,Ingredients!$E$3:$E$230)+SUMIF($B$3:$B$725,H49,$BA$3:$BA$730)</f>
        <v>0</v>
      </c>
      <c r="AV49" s="30">
        <f>SUMIF(Ingredients!$B$3:$B$230,I49,Ingredients!$E$3:$E$230)+SUMIF($B$3:$B$725,I49,$BA$3:$BA$730)</f>
        <v>0</v>
      </c>
      <c r="AW49" s="30">
        <f>SUMIF(Ingredients!$B$3:$B$230,J49,Ingredients!$E$3:$E$230)+SUMIF($B$3:$B$725,J49,$BA$3:$BA$730)</f>
        <v>0</v>
      </c>
      <c r="AX49" s="30">
        <f>SUMIF(Ingredients!$B$3:$B$230,K49,Ingredients!$E$3:$E$230)+SUMIF($B$3:$B$725,K49,$BA$3:$BA$730)</f>
        <v>0</v>
      </c>
      <c r="AY49" s="30">
        <f>SUMIF(Ingredients!$B$3:$B$230,L49,Ingredients!$E$3:$E$230)+SUMIF($B$3:$B$725,L49,$BA$3:$BA$730)</f>
        <v>0</v>
      </c>
      <c r="AZ49" s="30">
        <f>SUMIF(Ingredients!$B$3:$B$230,M49,Ingredients!$E$3:$E$230)+SUMIF($B$3:$B$725,M49,$BA$3:$BA$730)</f>
        <v>0</v>
      </c>
      <c r="BA49" s="29">
        <f t="shared" si="3"/>
        <v>15.5</v>
      </c>
      <c r="BB49" s="30">
        <f>SUMIF(Ingredients!$B$3:$B$230,F49,Ingredients!$F$3:$F$230)+SUMIF($B$3:$B$725,F49,$BJ$3:$BJ$725)</f>
        <v>0</v>
      </c>
      <c r="BC49" s="30">
        <f>SUMIF(Ingredients!$B$3:$B$230,G49,Ingredients!$F$3:$F$230)+SUMIF($B$3:$B$725,G49,$BJ$3:$BJ$725)</f>
        <v>1.5</v>
      </c>
      <c r="BD49" s="30">
        <f>SUMIF(Ingredients!$B$3:$B$230,H49,Ingredients!$F$3:$F$230)+SUMIF($B$3:$B$725,H49,$BJ$3:$BJ$725)</f>
        <v>0</v>
      </c>
      <c r="BE49" s="30">
        <f>SUMIF(Ingredients!$B$3:$B$230,I49,Ingredients!$F$3:$F$230)+SUMIF($B$3:$B$725,I49,$BJ$3:$BJ$725)</f>
        <v>0</v>
      </c>
      <c r="BF49" s="30">
        <f>SUMIF(Ingredients!$B$3:$B$230,J49,Ingredients!$F$3:$F$230)+SUMIF($B$3:$B$725,J49,$BJ$3:$BJ$725)</f>
        <v>0</v>
      </c>
      <c r="BG49" s="30">
        <f>SUMIF(Ingredients!$B$3:$B$230,K49,Ingredients!$F$3:$F$230)+SUMIF($B$3:$B$725,K49,$BJ$3:$BJ$725)</f>
        <v>0</v>
      </c>
      <c r="BH49" s="30">
        <f>SUMIF(Ingredients!$B$3:$B$230,L49,Ingredients!$F$3:$F$230)+SUMIF($B$3:$B$725,L49,$BJ$3:$BJ$725)</f>
        <v>0</v>
      </c>
      <c r="BI49" s="30">
        <f>SUMIF(Ingredients!$B$3:$B$230,M49,Ingredients!$F$3:$F$230)+SUMIF($B$3:$B$725,M49,$BJ$3:$BJ$725)</f>
        <v>0</v>
      </c>
      <c r="BJ49" s="35">
        <f t="shared" si="4"/>
        <v>1.5</v>
      </c>
      <c r="BK49" s="30">
        <f>SUMIF(Ingredients!$B$3:$B$230,F49,Ingredients!$G$3:$G$230)+SUMIF($B$3:$B$725,F49,$BS$3:$BS$725)</f>
        <v>0</v>
      </c>
      <c r="BL49" s="30">
        <f>SUMIF(Ingredients!$B$3:$B$230,G49,Ingredients!$G$3:$G$230)+SUMIF($B$3:$B$725,G49,$BS$3:$BS$725)</f>
        <v>0</v>
      </c>
      <c r="BM49" s="30">
        <f>SUMIF(Ingredients!$B$3:$B$230,H49,Ingredients!$G$3:$G$230)+SUMIF($B$3:$B$725,H49,$BS$3:$BS$725)</f>
        <v>0</v>
      </c>
      <c r="BN49" s="30">
        <f>SUMIF(Ingredients!$B$3:$B$230,I49,Ingredients!$G$3:$G$230)+SUMIF($B$3:$B$725,I49,$BS$3:$BS$725)</f>
        <v>0</v>
      </c>
      <c r="BO49" s="30">
        <f>SUMIF(Ingredients!$B$3:$B$230,J49,Ingredients!$G$3:$G$230)+SUMIF($B$3:$B$725,J49,$BS$3:$BS$725)</f>
        <v>0</v>
      </c>
      <c r="BP49" s="30">
        <f>SUMIF(Ingredients!$B$3:$B$230,K49,Ingredients!$G$3:$G$230)+SUMIF($B$3:$B$725,K49,$BS$3:$BS$725)</f>
        <v>0</v>
      </c>
      <c r="BQ49" s="30">
        <f>SUMIF(Ingredients!$B$3:$B$230,L49,Ingredients!$G$3:$G$230)+SUMIF($B$3:$B$725,L49,$BS$3:$BS$725)</f>
        <v>0</v>
      </c>
      <c r="BR49" s="30">
        <f>SUMIF(Ingredients!$B$3:$B$230,M49,Ingredients!$G$3:$G$230)+SUMIF($B$3:$B$725,M49,$BS$3:$BS$725)</f>
        <v>0</v>
      </c>
      <c r="BS49" s="36">
        <f t="shared" si="5"/>
        <v>0</v>
      </c>
      <c r="BT49" s="30">
        <f>SUMIF(Ingredients!$B$3:$B$230,F49,Ingredients!$H$3:$H$230)+SUMIF($B$3:$B$725,F49,$CB$3:$CB$725)</f>
        <v>0</v>
      </c>
      <c r="BU49" s="30">
        <f>SUMIF(Ingredients!$B$3:$B$230,G49,Ingredients!$H$3:$H$230)+SUMIF($B$3:$B$725,G49,$CB$3:$CB$725)</f>
        <v>0</v>
      </c>
      <c r="BV49" s="30">
        <f>SUMIF(Ingredients!$B$3:$B$230,H49,Ingredients!$H$3:$H$230)+SUMIF($B$3:$B$725,H49,$CB$3:$CB$725)</f>
        <v>0</v>
      </c>
      <c r="BW49" s="30">
        <f>SUMIF(Ingredients!$B$3:$B$230,I49,Ingredients!$H$3:$H$230)+SUMIF($B$3:$B$725,I49,$CB$3:$CB$725)</f>
        <v>0</v>
      </c>
      <c r="BX49" s="30">
        <f>SUMIF(Ingredients!$B$3:$B$230,J49,Ingredients!$H$3:$H$230)+SUMIF($B$3:$B$725,J49,$CB$3:$CB$725)</f>
        <v>0</v>
      </c>
      <c r="BY49" s="30">
        <f>SUMIF(Ingredients!$B$3:$B$230,K49,Ingredients!$H$3:$H$230)+SUMIF($B$3:$B$725,K49,$CB$3:$CB$725)</f>
        <v>0</v>
      </c>
      <c r="BZ49" s="30">
        <f>SUMIF(Ingredients!$B$3:$B$230,L49,Ingredients!$H$3:$H$230)+SUMIF($B$3:$B$725,L49,$CB$3:$CB$725)</f>
        <v>0</v>
      </c>
      <c r="CA49" s="30">
        <f>SUMIF(Ingredients!$B$3:$B$230,M49,Ingredients!$H$3:$H$230)+SUMIF($B$3:$B$725,M49,$CB$3:$CB$725)</f>
        <v>0</v>
      </c>
      <c r="CB49" s="42">
        <f t="shared" si="6"/>
        <v>0</v>
      </c>
      <c r="CC49" s="30">
        <f>SUMIF(Ingredients!$B$3:$B$230,F49,Ingredients!$I$3:$I$230)+SUMIF($B$3:$B$725,F49,$CK$3:$CK$725)</f>
        <v>1.5</v>
      </c>
      <c r="CD49" s="30">
        <f>SUMIF(Ingredients!$B$3:$B$230,G49,Ingredients!$I$3:$I$230)+SUMIF($B$3:$B$725,G49,$CK$3:$CK$725)</f>
        <v>0</v>
      </c>
      <c r="CE49" s="30">
        <f>SUMIF(Ingredients!$B$3:$B$230,H49,Ingredients!$I$3:$I$230)+SUMIF($B$3:$B$725,H49,$CK$3:$CK$725)</f>
        <v>0</v>
      </c>
      <c r="CF49" s="30">
        <f>SUMIF(Ingredients!$B$3:$B$230,I49,Ingredients!$I$3:$I$230)+SUMIF($B$3:$B$725,I49,$CK$3:$CK$725)</f>
        <v>0</v>
      </c>
      <c r="CG49" s="30">
        <f>SUMIF(Ingredients!$B$3:$B$230,J49,Ingredients!$I$3:$I$230)+SUMIF($B$3:$B$725,J49,$CK$3:$CK$725)</f>
        <v>0</v>
      </c>
      <c r="CH49" s="30">
        <f>SUMIF(Ingredients!$B$3:$B$230,K49,Ingredients!$I$3:$I$230)+SUMIF($B$3:$B$725,K49,$CK$3:$CK$725)</f>
        <v>0</v>
      </c>
      <c r="CI49" s="30">
        <f>SUMIF(Ingredients!$B$3:$B$230,L49,Ingredients!$I$3:$I$230)+SUMIF($B$3:$B$725,L49,$CK$3:$CK$725)</f>
        <v>0</v>
      </c>
      <c r="CJ49" s="30">
        <f>SUMIF(Ingredients!$B$3:$B$230,M49,Ingredients!$I$3:$I$230)+SUMIF($B$3:$B$725,M49,$CK$3:$CK$725)</f>
        <v>0</v>
      </c>
      <c r="CK49" s="38">
        <f t="shared" si="7"/>
        <v>1.5</v>
      </c>
      <c r="CL49" s="30">
        <f>SUMIF(Ingredients!$B$3:$B$230,F49,Ingredients!$J$3:$J$230)+SUMIF($B$3:$B$725,F49,$CT$3:$CT$725)</f>
        <v>0</v>
      </c>
      <c r="CM49" s="30">
        <f>SUMIF(Ingredients!$B$3:$B$230,G49,Ingredients!$J$3:$J$230)+SUMIF($B$3:$B$725,G49,$CT$3:$CT$725)</f>
        <v>0</v>
      </c>
      <c r="CN49" s="30">
        <f>SUMIF(Ingredients!$B$3:$B$230,H49,Ingredients!$J$3:$J$230)+SUMIF($B$3:$B$725,H49,$CT$3:$CT$725)</f>
        <v>0</v>
      </c>
      <c r="CO49" s="30">
        <f>SUMIF(Ingredients!$B$3:$B$230,I49,Ingredients!$J$3:$J$230)+SUMIF($B$3:$B$725,I49,$CT$3:$CT$725)</f>
        <v>0</v>
      </c>
      <c r="CP49" s="30">
        <f>SUMIF(Ingredients!$B$3:$B$230,J49,Ingredients!$J$3:$J$230)+SUMIF($B$3:$B$725,J49,$CT$3:$CT$725)</f>
        <v>0</v>
      </c>
      <c r="CQ49" s="30">
        <f>SUMIF(Ingredients!$B$3:$B$230,K49,Ingredients!$J$3:$J$230)+SUMIF($B$3:$B$725,K49,$CT$3:$CT$725)</f>
        <v>0</v>
      </c>
      <c r="CR49" s="30">
        <f>SUMIF(Ingredients!$B$3:$B$230,L49,Ingredients!$J$3:$J$230)+SUMIF($B$3:$B$725,L49,$CT$3:$CT$725)</f>
        <v>0</v>
      </c>
      <c r="CS49" s="30">
        <f>SUMIF(Ingredients!$B$3:$B$230,M49,Ingredients!$J$3:$J$230)+SUMIF($B$3:$B$725,M49,$CT$3:$CT$725)</f>
        <v>0</v>
      </c>
      <c r="CT49" s="43">
        <f t="shared" si="8"/>
        <v>0</v>
      </c>
      <c r="CU49" s="34">
        <v>15</v>
      </c>
      <c r="CV49" s="30">
        <v>0</v>
      </c>
      <c r="CW49" s="30">
        <v>9</v>
      </c>
      <c r="CX49" s="35">
        <v>1.5</v>
      </c>
      <c r="CY49" s="36">
        <v>0</v>
      </c>
      <c r="CZ49" s="37">
        <v>0</v>
      </c>
      <c r="DA49" s="38">
        <v>1.5</v>
      </c>
      <c r="DB49" s="39">
        <v>0</v>
      </c>
      <c r="DC49" t="s">
        <v>202</v>
      </c>
      <c r="DD49" t="str">
        <f t="shared" ca="1" si="9"/>
        <v/>
      </c>
      <c r="DE49" t="str">
        <f t="shared" ca="1" si="10"/>
        <v>-</v>
      </c>
      <c r="DG49" t="s">
        <v>200</v>
      </c>
      <c r="DH49" t="str">
        <f t="shared" ca="1" si="11"/>
        <v>HOTDOGITEM(MEAL, ItemRegistry.hotdogItem, 4 ,3f,0f,1.5f,0f,0f,1.5f,0f,2.33f),</v>
      </c>
      <c r="DI49" t="s">
        <v>2325</v>
      </c>
    </row>
    <row r="50" spans="2:113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1191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SUMIF(Ingredients!$B$3:$B$230,'PH complex foods'!F50,Ingredients!$A$3:$A$119)+SUMIF($B$3:$B$725,F50,$V$3:$V$724)</f>
        <v>1</v>
      </c>
      <c r="O50" s="11">
        <f ca="1">SUMIF(Ingredients!$B$3:$B$230,'PH complex foods'!G50,Ingredients!$A$3:$A$119)+SUMIF($B$3:$B$725,G50,$V$3:$V$724)</f>
        <v>1</v>
      </c>
      <c r="P50" s="11">
        <f ca="1">SUMIF(Ingredients!$B$3:$B$230,'PH complex foods'!H50,Ingredients!$A$3:$A$119)+SUMIF($B$3:$B$725,H50,$V$3:$V$724)</f>
        <v>1</v>
      </c>
      <c r="Q50" s="11">
        <f ca="1">SUMIF(Ingredients!$B$3:$B$230,'PH complex foods'!I50,Ingredients!$A$3:$A$119)+SUMIF($B$3:$B$725,I50,$V$3:$V$724)</f>
        <v>0</v>
      </c>
      <c r="R50" s="11">
        <f ca="1">SUMIF(Ingredients!$B$3:$B$230,'PH complex foods'!J50,Ingredients!$A$3:$A$119)+SUMIF($B$3:$B$725,J50,$V$3:$V$724)</f>
        <v>0</v>
      </c>
      <c r="S50" s="11">
        <f ca="1">SUMIF(Ingredients!$B$3:$B$230,'PH complex foods'!K50,Ingredients!$A$3:$A$119)+SUMIF($B$3:$B$725,K50,$V$3:$V$724)</f>
        <v>0</v>
      </c>
      <c r="T50" s="11">
        <f ca="1">SUMIF(Ingredients!$B$3:$B$230,'PH complex foods'!L50,Ingredients!$A$3:$A$119)+SUMIF($B$3:$B$725,L50,$V$3:$V$724)</f>
        <v>0</v>
      </c>
      <c r="U50" s="11">
        <f ca="1">SUMIF(Ingredients!$B$3:$B$230,'PH complex foods'!M50,Ingredients!$A$3:$A$119)+SUMIF($B$3:$B$725,M50,$V$3:$V$724)</f>
        <v>0</v>
      </c>
      <c r="V50" s="10">
        <f t="shared" ca="1" si="0"/>
        <v>1</v>
      </c>
      <c r="W50" s="10">
        <v>1</v>
      </c>
      <c r="X50" s="11">
        <v>1</v>
      </c>
      <c r="Y50" s="11">
        <f>COUNTIF(F50:M775,B50)</f>
        <v>0</v>
      </c>
      <c r="Z50" s="44" t="str">
        <f t="shared" ca="1" si="12"/>
        <v>Yes</v>
      </c>
      <c r="AA50" s="34">
        <f>SUMIF(Ingredients!$B$3:$B$230,F50,Ingredients!$C$3:$C$230)+SUMIF($B$3:$B$725,F50,$AI$3:$AI$725)</f>
        <v>10</v>
      </c>
      <c r="AB50" s="30">
        <f>SUMIF(Ingredients!$B$3:$B$230,G50,Ingredients!$C$3:$C$230)+SUMIF($B$3:$B$725,G50,$AI$3:$AI$725)</f>
        <v>2</v>
      </c>
      <c r="AC50" s="30">
        <f>SUMIF(Ingredients!$B$3:$B$230,H50,Ingredients!$C$3:$C$230)+SUMIF($B$3:$B$725,H50,$AI$3:$AI$725)</f>
        <v>0</v>
      </c>
      <c r="AD50" s="30">
        <f>SUMIF(Ingredients!$B$3:$B$230,I50,Ingredients!$C$3:$C$230)+SUMIF($B$3:$B$725,I50,$AI$3:$AI$725)</f>
        <v>0</v>
      </c>
      <c r="AE50" s="30">
        <f>SUMIF(Ingredients!$B$3:$B$230,J50,Ingredients!$C$3:$C$230)+SUMIF($B$3:$B$725,J50,$AI$3:$AI$725)</f>
        <v>0</v>
      </c>
      <c r="AF50" s="30">
        <f>SUMIF(Ingredients!$B$3:$B$230,K50,Ingredients!$C$3:$C$230)+SUMIF($B$3:$B$725,K50,$AI$3:$AI$725)</f>
        <v>0</v>
      </c>
      <c r="AG50" s="30">
        <f>SUMIF(Ingredients!$B$3:$B$230,L50,Ingredients!$C$3:$C$230)+SUMIF($B$3:$B$725,L50,$AI$3:$AI$725)</f>
        <v>0</v>
      </c>
      <c r="AH50" s="30">
        <f>SUMIF(Ingredients!$B$3:$B$230,M50,Ingredients!$C$3:$C$230)+SUMIF($B$3:$B$725,M50,$AI$3:$AI$725)</f>
        <v>0</v>
      </c>
      <c r="AI50" s="29">
        <f t="shared" si="1"/>
        <v>12</v>
      </c>
      <c r="AJ50" s="30">
        <f>SUMIF(Ingredients!$B$3:$B$230,F50,Ingredients!$D$3:$D$230)+SUMIF($B$3:$B$725,F50,$AR$3:$AR$725)</f>
        <v>0</v>
      </c>
      <c r="AK50" s="30">
        <f>SUMIF(Ingredients!$B$3:$B$230,G50,Ingredients!$D$3:$D$230)+SUMIF($B$3:$B$725,G50,$AR$3:$AR$725)</f>
        <v>0</v>
      </c>
      <c r="AL50" s="30">
        <f>SUMIF(Ingredients!$B$3:$B$230,H50,Ingredients!$D$3:$D$230)+SUMIF($B$3:$B$725,H50,$AR$3:$AR$725)</f>
        <v>0</v>
      </c>
      <c r="AM50" s="30">
        <f>SUMIF(Ingredients!$B$3:$B$230,I50,Ingredients!$D$3:$D$230)+SUMIF($B$3:$B$725,I50,$AR$3:$AR$725)</f>
        <v>0</v>
      </c>
      <c r="AN50" s="30">
        <f>SUMIF(Ingredients!$B$3:$B$230,J50,Ingredients!$D$3:$D$230)+SUMIF($B$3:$B$725,J50,$AR$3:$AR$725)</f>
        <v>0</v>
      </c>
      <c r="AO50" s="30">
        <f>SUMIF(Ingredients!$B$3:$B$230,K50,Ingredients!$D$3:$D$230)+SUMIF($B$3:$B$725,K50,$AR$3:$AR$725)</f>
        <v>0</v>
      </c>
      <c r="AP50" s="30">
        <f>SUMIF(Ingredients!$B$3:$B$230,L50,Ingredients!$D$3:$D$230)+SUMIF($B$3:$B$725,L50,$AR$3:$AR$725)</f>
        <v>0</v>
      </c>
      <c r="AQ50" s="30">
        <f>SUMIF(Ingredients!$B$3:$B$230,M50,Ingredients!$D$3:$D$230)+SUMIF($B$3:$B$725,M50,$AR$3:$AR$725)</f>
        <v>0</v>
      </c>
      <c r="AR50" s="29">
        <f t="shared" si="2"/>
        <v>0</v>
      </c>
      <c r="AS50" s="30">
        <f>SUMIF(Ingredients!$B$3:$B$230,F50,Ingredients!$E$3:$E$230)+SUMIF($B$3:$B$725,F50,$BA$3:$BA$730)</f>
        <v>10</v>
      </c>
      <c r="AT50" s="30">
        <f>SUMIF(Ingredients!$B$3:$B$230,G50,Ingredients!$E$3:$E$230)+SUMIF($B$3:$B$725,G50,$BA$3:$BA$730)</f>
        <v>10</v>
      </c>
      <c r="AU50" s="30">
        <f>SUMIF(Ingredients!$B$3:$B$230,H50,Ingredients!$E$3:$E$230)+SUMIF($B$3:$B$725,H50,$BA$3:$BA$730)</f>
        <v>30</v>
      </c>
      <c r="AV50" s="30">
        <f>SUMIF(Ingredients!$B$3:$B$230,I50,Ingredients!$E$3:$E$230)+SUMIF($B$3:$B$725,I50,$BA$3:$BA$730)</f>
        <v>0</v>
      </c>
      <c r="AW50" s="30">
        <f>SUMIF(Ingredients!$B$3:$B$230,J50,Ingredients!$E$3:$E$230)+SUMIF($B$3:$B$725,J50,$BA$3:$BA$730)</f>
        <v>0</v>
      </c>
      <c r="AX50" s="30">
        <f>SUMIF(Ingredients!$B$3:$B$230,K50,Ingredients!$E$3:$E$230)+SUMIF($B$3:$B$725,K50,$BA$3:$BA$730)</f>
        <v>0</v>
      </c>
      <c r="AY50" s="30">
        <f>SUMIF(Ingredients!$B$3:$B$230,L50,Ingredients!$E$3:$E$230)+SUMIF($B$3:$B$725,L50,$BA$3:$BA$730)</f>
        <v>0</v>
      </c>
      <c r="AZ50" s="30">
        <f>SUMIF(Ingredients!$B$3:$B$230,M50,Ingredients!$E$3:$E$230)+SUMIF($B$3:$B$725,M50,$BA$3:$BA$730)</f>
        <v>0</v>
      </c>
      <c r="BA50" s="29">
        <f t="shared" si="3"/>
        <v>16.666666666666668</v>
      </c>
      <c r="BB50" s="30">
        <f>SUMIF(Ingredients!$B$3:$B$230,F50,Ingredients!$F$3:$F$230)+SUMIF($B$3:$B$725,F50,$BJ$3:$BJ$725)</f>
        <v>0</v>
      </c>
      <c r="BC50" s="30">
        <f>SUMIF(Ingredients!$B$3:$B$230,G50,Ingredients!$F$3:$F$230)+SUMIF($B$3:$B$725,G50,$BJ$3:$BJ$725)</f>
        <v>0</v>
      </c>
      <c r="BD50" s="30">
        <f>SUMIF(Ingredients!$B$3:$B$230,H50,Ingredients!$F$3:$F$230)+SUMIF($B$3:$B$725,H50,$BJ$3:$BJ$725)</f>
        <v>0</v>
      </c>
      <c r="BE50" s="30">
        <f>SUMIF(Ingredients!$B$3:$B$230,I50,Ingredients!$F$3:$F$230)+SUMIF($B$3:$B$725,I50,$BJ$3:$BJ$725)</f>
        <v>0</v>
      </c>
      <c r="BF50" s="30">
        <f>SUMIF(Ingredients!$B$3:$B$230,J50,Ingredients!$F$3:$F$230)+SUMIF($B$3:$B$725,J50,$BJ$3:$BJ$725)</f>
        <v>0</v>
      </c>
      <c r="BG50" s="30">
        <f>SUMIF(Ingredients!$B$3:$B$230,K50,Ingredients!$F$3:$F$230)+SUMIF($B$3:$B$725,K50,$BJ$3:$BJ$725)</f>
        <v>0</v>
      </c>
      <c r="BH50" s="30">
        <f>SUMIF(Ingredients!$B$3:$B$230,L50,Ingredients!$F$3:$F$230)+SUMIF($B$3:$B$725,L50,$BJ$3:$BJ$725)</f>
        <v>0</v>
      </c>
      <c r="BI50" s="30">
        <f>SUMIF(Ingredients!$B$3:$B$230,M50,Ingredients!$F$3:$F$230)+SUMIF($B$3:$B$725,M50,$BJ$3:$BJ$725)</f>
        <v>0</v>
      </c>
      <c r="BJ50" s="35">
        <f t="shared" si="4"/>
        <v>0</v>
      </c>
      <c r="BK50" s="30">
        <f>SUMIF(Ingredients!$B$3:$B$230,F50,Ingredients!$G$3:$G$230)+SUMIF($B$3:$B$725,F50,$BS$3:$BS$725)</f>
        <v>0</v>
      </c>
      <c r="BL50" s="30">
        <f>SUMIF(Ingredients!$B$3:$B$230,G50,Ingredients!$G$3:$G$230)+SUMIF($B$3:$B$725,G50,$BS$3:$BS$725)</f>
        <v>1</v>
      </c>
      <c r="BM50" s="30">
        <f>SUMIF(Ingredients!$B$3:$B$230,H50,Ingredients!$G$3:$G$230)+SUMIF($B$3:$B$725,H50,$BS$3:$BS$725)</f>
        <v>0</v>
      </c>
      <c r="BN50" s="30">
        <f>SUMIF(Ingredients!$B$3:$B$230,I50,Ingredients!$G$3:$G$230)+SUMIF($B$3:$B$725,I50,$BS$3:$BS$725)</f>
        <v>0</v>
      </c>
      <c r="BO50" s="30">
        <f>SUMIF(Ingredients!$B$3:$B$230,J50,Ingredients!$G$3:$G$230)+SUMIF($B$3:$B$725,J50,$BS$3:$BS$725)</f>
        <v>0</v>
      </c>
      <c r="BP50" s="30">
        <f>SUMIF(Ingredients!$B$3:$B$230,K50,Ingredients!$G$3:$G$230)+SUMIF($B$3:$B$725,K50,$BS$3:$BS$725)</f>
        <v>0</v>
      </c>
      <c r="BQ50" s="30">
        <f>SUMIF(Ingredients!$B$3:$B$230,L50,Ingredients!$G$3:$G$230)+SUMIF($B$3:$B$725,L50,$BS$3:$BS$725)</f>
        <v>0</v>
      </c>
      <c r="BR50" s="30">
        <f>SUMIF(Ingredients!$B$3:$B$230,M50,Ingredients!$G$3:$G$230)+SUMIF($B$3:$B$725,M50,$BS$3:$BS$725)</f>
        <v>0</v>
      </c>
      <c r="BS50" s="36">
        <f t="shared" si="5"/>
        <v>1</v>
      </c>
      <c r="BT50" s="30">
        <f>SUMIF(Ingredients!$B$3:$B$230,F50,Ingredients!$H$3:$H$230)+SUMIF($B$3:$B$725,F50,$CB$3:$CB$725)</f>
        <v>0</v>
      </c>
      <c r="BU50" s="30">
        <f>SUMIF(Ingredients!$B$3:$B$230,G50,Ingredients!$H$3:$H$230)+SUMIF($B$3:$B$725,G50,$CB$3:$CB$725)</f>
        <v>0</v>
      </c>
      <c r="BV50" s="30">
        <f>SUMIF(Ingredients!$B$3:$B$230,H50,Ingredients!$H$3:$H$230)+SUMIF($B$3:$B$725,H50,$CB$3:$CB$725)</f>
        <v>0</v>
      </c>
      <c r="BW50" s="30">
        <f>SUMIF(Ingredients!$B$3:$B$230,I50,Ingredients!$H$3:$H$230)+SUMIF($B$3:$B$725,I50,$CB$3:$CB$725)</f>
        <v>0</v>
      </c>
      <c r="BX50" s="30">
        <f>SUMIF(Ingredients!$B$3:$B$230,J50,Ingredients!$H$3:$H$230)+SUMIF($B$3:$B$725,J50,$CB$3:$CB$725)</f>
        <v>0</v>
      </c>
      <c r="BY50" s="30">
        <f>SUMIF(Ingredients!$B$3:$B$230,K50,Ingredients!$H$3:$H$230)+SUMIF($B$3:$B$725,K50,$CB$3:$CB$725)</f>
        <v>0</v>
      </c>
      <c r="BZ50" s="30">
        <f>SUMIF(Ingredients!$B$3:$B$230,L50,Ingredients!$H$3:$H$230)+SUMIF($B$3:$B$725,L50,$CB$3:$CB$725)</f>
        <v>0</v>
      </c>
      <c r="CA50" s="30">
        <f>SUMIF(Ingredients!$B$3:$B$230,M50,Ingredients!$H$3:$H$230)+SUMIF($B$3:$B$725,M50,$CB$3:$CB$725)</f>
        <v>0</v>
      </c>
      <c r="CB50" s="42">
        <f t="shared" si="6"/>
        <v>0</v>
      </c>
      <c r="CC50" s="30">
        <f>SUMIF(Ingredients!$B$3:$B$230,F50,Ingredients!$I$3:$I$230)+SUMIF($B$3:$B$725,F50,$CK$3:$CK$725)</f>
        <v>1.5</v>
      </c>
      <c r="CD50" s="30">
        <f>SUMIF(Ingredients!$B$3:$B$230,G50,Ingredients!$I$3:$I$230)+SUMIF($B$3:$B$725,G50,$CK$3:$CK$725)</f>
        <v>0</v>
      </c>
      <c r="CE50" s="30">
        <f>SUMIF(Ingredients!$B$3:$B$230,H50,Ingredients!$I$3:$I$230)+SUMIF($B$3:$B$725,H50,$CK$3:$CK$725)</f>
        <v>0</v>
      </c>
      <c r="CF50" s="30">
        <f>SUMIF(Ingredients!$B$3:$B$230,I50,Ingredients!$I$3:$I$230)+SUMIF($B$3:$B$725,I50,$CK$3:$CK$725)</f>
        <v>0</v>
      </c>
      <c r="CG50" s="30">
        <f>SUMIF(Ingredients!$B$3:$B$230,J50,Ingredients!$I$3:$I$230)+SUMIF($B$3:$B$725,J50,$CK$3:$CK$725)</f>
        <v>0</v>
      </c>
      <c r="CH50" s="30">
        <f>SUMIF(Ingredients!$B$3:$B$230,K50,Ingredients!$I$3:$I$230)+SUMIF($B$3:$B$725,K50,$CK$3:$CK$725)</f>
        <v>0</v>
      </c>
      <c r="CI50" s="30">
        <f>SUMIF(Ingredients!$B$3:$B$230,L50,Ingredients!$I$3:$I$230)+SUMIF($B$3:$B$725,L50,$CK$3:$CK$725)</f>
        <v>0</v>
      </c>
      <c r="CJ50" s="30">
        <f>SUMIF(Ingredients!$B$3:$B$230,M50,Ingredients!$I$3:$I$230)+SUMIF($B$3:$B$725,M50,$CK$3:$CK$725)</f>
        <v>0</v>
      </c>
      <c r="CK50" s="38">
        <f t="shared" si="7"/>
        <v>1.5</v>
      </c>
      <c r="CL50" s="30">
        <f>SUMIF(Ingredients!$B$3:$B$230,F50,Ingredients!$J$3:$J$230)+SUMIF($B$3:$B$725,F50,$CT$3:$CT$725)</f>
        <v>0</v>
      </c>
      <c r="CM50" s="30">
        <f>SUMIF(Ingredients!$B$3:$B$230,G50,Ingredients!$J$3:$J$230)+SUMIF($B$3:$B$725,G50,$CT$3:$CT$725)</f>
        <v>0</v>
      </c>
      <c r="CN50" s="30">
        <f>SUMIF(Ingredients!$B$3:$B$230,H50,Ingredients!$J$3:$J$230)+SUMIF($B$3:$B$725,H50,$CT$3:$CT$725)</f>
        <v>0</v>
      </c>
      <c r="CO50" s="30">
        <f>SUMIF(Ingredients!$B$3:$B$230,I50,Ingredients!$J$3:$J$230)+SUMIF($B$3:$B$725,I50,$CT$3:$CT$725)</f>
        <v>0</v>
      </c>
      <c r="CP50" s="30">
        <f>SUMIF(Ingredients!$B$3:$B$230,J50,Ingredients!$J$3:$J$230)+SUMIF($B$3:$B$725,J50,$CT$3:$CT$725)</f>
        <v>0</v>
      </c>
      <c r="CQ50" s="30">
        <f>SUMIF(Ingredients!$B$3:$B$230,K50,Ingredients!$J$3:$J$230)+SUMIF($B$3:$B$725,K50,$CT$3:$CT$725)</f>
        <v>0</v>
      </c>
      <c r="CR50" s="30">
        <f>SUMIF(Ingredients!$B$3:$B$230,L50,Ingredients!$J$3:$J$230)+SUMIF($B$3:$B$725,L50,$CT$3:$CT$725)</f>
        <v>0</v>
      </c>
      <c r="CS50" s="30">
        <f>SUMIF(Ingredients!$B$3:$B$230,M50,Ingredients!$J$3:$J$230)+SUMIF($B$3:$B$725,M50,$CT$3:$CT$725)</f>
        <v>0</v>
      </c>
      <c r="CT50" s="43">
        <f t="shared" si="8"/>
        <v>0</v>
      </c>
      <c r="CU50" s="34">
        <v>10</v>
      </c>
      <c r="CV50" s="30">
        <v>0</v>
      </c>
      <c r="CW50" s="30">
        <v>16.666666666666668</v>
      </c>
      <c r="CX50" s="35">
        <v>0</v>
      </c>
      <c r="CY50" s="36">
        <v>1</v>
      </c>
      <c r="CZ50" s="37">
        <v>0</v>
      </c>
      <c r="DA50" s="38">
        <v>1.5</v>
      </c>
      <c r="DB50" s="39">
        <v>0</v>
      </c>
      <c r="DC50" t="s">
        <v>202</v>
      </c>
      <c r="DD50" t="str">
        <f t="shared" ca="1" si="9"/>
        <v/>
      </c>
      <c r="DE50" t="str">
        <f t="shared" ca="1" si="10"/>
        <v>-</v>
      </c>
      <c r="DG50" t="s">
        <v>200</v>
      </c>
      <c r="DH50" t="str">
        <f t="shared" ca="1" si="11"/>
        <v>BAKEDHAMITEM(MEAL, ItemRegistry.bakedhamItem, 4 ,2f,0f,0f,0f,1f,1.5f,0f,1.26f),</v>
      </c>
      <c r="DI50" t="s">
        <v>2326</v>
      </c>
    </row>
    <row r="51" spans="2:113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1191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SUMIF(Ingredients!$B$3:$B$230,'PH complex foods'!F51,Ingredients!$A$3:$A$119)+SUMIF($B$3:$B$725,F51,$V$3:$V$724)</f>
        <v>1</v>
      </c>
      <c r="O51" s="11">
        <f ca="1">SUMIF(Ingredients!$B$3:$B$230,'PH complex foods'!G51,Ingredients!$A$3:$A$119)+SUMIF($B$3:$B$725,G51,$V$3:$V$724)</f>
        <v>1</v>
      </c>
      <c r="P51" s="11">
        <f ca="1">SUMIF(Ingredients!$B$3:$B$230,'PH complex foods'!H51,Ingredients!$A$3:$A$119)+SUMIF($B$3:$B$725,H51,$V$3:$V$724)</f>
        <v>0</v>
      </c>
      <c r="Q51" s="11">
        <f ca="1">SUMIF(Ingredients!$B$3:$B$230,'PH complex foods'!I51,Ingredients!$A$3:$A$119)+SUMIF($B$3:$B$725,I51,$V$3:$V$724)</f>
        <v>0</v>
      </c>
      <c r="R51" s="11">
        <f ca="1">SUMIF(Ingredients!$B$3:$B$230,'PH complex foods'!J51,Ingredients!$A$3:$A$119)+SUMIF($B$3:$B$725,J51,$V$3:$V$724)</f>
        <v>0</v>
      </c>
      <c r="S51" s="11">
        <f ca="1">SUMIF(Ingredients!$B$3:$B$230,'PH complex foods'!K51,Ingredients!$A$3:$A$119)+SUMIF($B$3:$B$725,K51,$V$3:$V$724)</f>
        <v>0</v>
      </c>
      <c r="T51" s="11">
        <f ca="1">SUMIF(Ingredients!$B$3:$B$230,'PH complex foods'!L51,Ingredients!$A$3:$A$119)+SUMIF($B$3:$B$725,L51,$V$3:$V$724)</f>
        <v>0</v>
      </c>
      <c r="U51" s="11">
        <f ca="1">SUMIF(Ingredients!$B$3:$B$230,'PH complex foods'!M51,Ingredients!$A$3:$A$119)+SUMIF($B$3:$B$725,M51,$V$3:$V$724)</f>
        <v>0</v>
      </c>
      <c r="V51" s="10">
        <f t="shared" ca="1" si="0"/>
        <v>1</v>
      </c>
      <c r="W51" s="10">
        <v>1</v>
      </c>
      <c r="X51" s="11">
        <v>1</v>
      </c>
      <c r="Y51" s="11">
        <f>COUNTIF(F51:M776,B51)</f>
        <v>4</v>
      </c>
      <c r="Z51" s="44" t="str">
        <f t="shared" ca="1" si="12"/>
        <v>Yes</v>
      </c>
      <c r="AA51" s="34">
        <f>SUMIF(Ingredients!$B$3:$B$230,F51,Ingredients!$C$3:$C$230)+SUMIF($B$3:$B$725,F51,$AI$3:$AI$725)</f>
        <v>10</v>
      </c>
      <c r="AB51" s="30">
        <f>SUMIF(Ingredients!$B$3:$B$230,G51,Ingredients!$C$3:$C$230)+SUMIF($B$3:$B$725,G51,$AI$3:$AI$725)</f>
        <v>10</v>
      </c>
      <c r="AC51" s="30">
        <f>SUMIF(Ingredients!$B$3:$B$230,H51,Ingredients!$C$3:$C$230)+SUMIF($B$3:$B$725,H51,$AI$3:$AI$725)</f>
        <v>0</v>
      </c>
      <c r="AD51" s="30">
        <f>SUMIF(Ingredients!$B$3:$B$230,I51,Ingredients!$C$3:$C$230)+SUMIF($B$3:$B$725,I51,$AI$3:$AI$725)</f>
        <v>0</v>
      </c>
      <c r="AE51" s="30">
        <f>SUMIF(Ingredients!$B$3:$B$230,J51,Ingredients!$C$3:$C$230)+SUMIF($B$3:$B$725,J51,$AI$3:$AI$725)</f>
        <v>0</v>
      </c>
      <c r="AF51" s="30">
        <f>SUMIF(Ingredients!$B$3:$B$230,K51,Ingredients!$C$3:$C$230)+SUMIF($B$3:$B$725,K51,$AI$3:$AI$725)</f>
        <v>0</v>
      </c>
      <c r="AG51" s="30">
        <f>SUMIF(Ingredients!$B$3:$B$230,L51,Ingredients!$C$3:$C$230)+SUMIF($B$3:$B$725,L51,$AI$3:$AI$725)</f>
        <v>0</v>
      </c>
      <c r="AH51" s="30">
        <f>SUMIF(Ingredients!$B$3:$B$230,M51,Ingredients!$C$3:$C$230)+SUMIF($B$3:$B$725,M51,$AI$3:$AI$725)</f>
        <v>0</v>
      </c>
      <c r="AI51" s="29">
        <f t="shared" si="1"/>
        <v>20</v>
      </c>
      <c r="AJ51" s="30">
        <f>SUMIF(Ingredients!$B$3:$B$230,F51,Ingredients!$D$3:$D$230)+SUMIF($B$3:$B$725,F51,$AR$3:$AR$725)</f>
        <v>0</v>
      </c>
      <c r="AK51" s="30">
        <f>SUMIF(Ingredients!$B$3:$B$230,G51,Ingredients!$D$3:$D$230)+SUMIF($B$3:$B$725,G51,$AR$3:$AR$725)</f>
        <v>0</v>
      </c>
      <c r="AL51" s="30">
        <f>SUMIF(Ingredients!$B$3:$B$230,H51,Ingredients!$D$3:$D$230)+SUMIF($B$3:$B$725,H51,$AR$3:$AR$725)</f>
        <v>0</v>
      </c>
      <c r="AM51" s="30">
        <f>SUMIF(Ingredients!$B$3:$B$230,I51,Ingredients!$D$3:$D$230)+SUMIF($B$3:$B$725,I51,$AR$3:$AR$725)</f>
        <v>0</v>
      </c>
      <c r="AN51" s="30">
        <f>SUMIF(Ingredients!$B$3:$B$230,J51,Ingredients!$D$3:$D$230)+SUMIF($B$3:$B$725,J51,$AR$3:$AR$725)</f>
        <v>0</v>
      </c>
      <c r="AO51" s="30">
        <f>SUMIF(Ingredients!$B$3:$B$230,K51,Ingredients!$D$3:$D$230)+SUMIF($B$3:$B$725,K51,$AR$3:$AR$725)</f>
        <v>0</v>
      </c>
      <c r="AP51" s="30">
        <f>SUMIF(Ingredients!$B$3:$B$230,L51,Ingredients!$D$3:$D$230)+SUMIF($B$3:$B$725,L51,$AR$3:$AR$725)</f>
        <v>0</v>
      </c>
      <c r="AQ51" s="30">
        <f>SUMIF(Ingredients!$B$3:$B$230,M51,Ingredients!$D$3:$D$230)+SUMIF($B$3:$B$725,M51,$AR$3:$AR$725)</f>
        <v>0</v>
      </c>
      <c r="AR51" s="29">
        <f t="shared" si="2"/>
        <v>0</v>
      </c>
      <c r="AS51" s="30">
        <f>SUMIF(Ingredients!$B$3:$B$230,F51,Ingredients!$E$3:$E$230)+SUMIF($B$3:$B$725,F51,$BA$3:$BA$730)</f>
        <v>16.5</v>
      </c>
      <c r="AT51" s="30">
        <f>SUMIF(Ingredients!$B$3:$B$230,G51,Ingredients!$E$3:$E$230)+SUMIF($B$3:$B$725,G51,$BA$3:$BA$730)</f>
        <v>10</v>
      </c>
      <c r="AU51" s="30">
        <f>SUMIF(Ingredients!$B$3:$B$230,H51,Ingredients!$E$3:$E$230)+SUMIF($B$3:$B$725,H51,$BA$3:$BA$730)</f>
        <v>0</v>
      </c>
      <c r="AV51" s="30">
        <f>SUMIF(Ingredients!$B$3:$B$230,I51,Ingredients!$E$3:$E$230)+SUMIF($B$3:$B$725,I51,$BA$3:$BA$730)</f>
        <v>0</v>
      </c>
      <c r="AW51" s="30">
        <f>SUMIF(Ingredients!$B$3:$B$230,J51,Ingredients!$E$3:$E$230)+SUMIF($B$3:$B$725,J51,$BA$3:$BA$730)</f>
        <v>0</v>
      </c>
      <c r="AX51" s="30">
        <f>SUMIF(Ingredients!$B$3:$B$230,K51,Ingredients!$E$3:$E$230)+SUMIF($B$3:$B$725,K51,$BA$3:$BA$730)</f>
        <v>0</v>
      </c>
      <c r="AY51" s="30">
        <f>SUMIF(Ingredients!$B$3:$B$230,L51,Ingredients!$E$3:$E$230)+SUMIF($B$3:$B$725,L51,$BA$3:$BA$730)</f>
        <v>0</v>
      </c>
      <c r="AZ51" s="30">
        <f>SUMIF(Ingredients!$B$3:$B$230,M51,Ingredients!$E$3:$E$230)+SUMIF($B$3:$B$725,M51,$BA$3:$BA$730)</f>
        <v>0</v>
      </c>
      <c r="BA51" s="29">
        <f t="shared" si="3"/>
        <v>13.25</v>
      </c>
      <c r="BB51" s="30">
        <f>SUMIF(Ingredients!$B$3:$B$230,F51,Ingredients!$F$3:$F$230)+SUMIF($B$3:$B$725,F51,$BJ$3:$BJ$725)</f>
        <v>1.5</v>
      </c>
      <c r="BC51" s="30">
        <f>SUMIF(Ingredients!$B$3:$B$230,G51,Ingredients!$F$3:$F$230)+SUMIF($B$3:$B$725,G51,$BJ$3:$BJ$725)</f>
        <v>0</v>
      </c>
      <c r="BD51" s="30">
        <f>SUMIF(Ingredients!$B$3:$B$230,H51,Ingredients!$F$3:$F$230)+SUMIF($B$3:$B$725,H51,$BJ$3:$BJ$725)</f>
        <v>0</v>
      </c>
      <c r="BE51" s="30">
        <f>SUMIF(Ingredients!$B$3:$B$230,I51,Ingredients!$F$3:$F$230)+SUMIF($B$3:$B$725,I51,$BJ$3:$BJ$725)</f>
        <v>0</v>
      </c>
      <c r="BF51" s="30">
        <f>SUMIF(Ingredients!$B$3:$B$230,J51,Ingredients!$F$3:$F$230)+SUMIF($B$3:$B$725,J51,$BJ$3:$BJ$725)</f>
        <v>0</v>
      </c>
      <c r="BG51" s="30">
        <f>SUMIF(Ingredients!$B$3:$B$230,K51,Ingredients!$F$3:$F$230)+SUMIF($B$3:$B$725,K51,$BJ$3:$BJ$725)</f>
        <v>0</v>
      </c>
      <c r="BH51" s="30">
        <f>SUMIF(Ingredients!$B$3:$B$230,L51,Ingredients!$F$3:$F$230)+SUMIF($B$3:$B$725,L51,$BJ$3:$BJ$725)</f>
        <v>0</v>
      </c>
      <c r="BI51" s="30">
        <f>SUMIF(Ingredients!$B$3:$B$230,M51,Ingredients!$F$3:$F$230)+SUMIF($B$3:$B$725,M51,$BJ$3:$BJ$725)</f>
        <v>0</v>
      </c>
      <c r="BJ51" s="35">
        <f t="shared" si="4"/>
        <v>1.5</v>
      </c>
      <c r="BK51" s="30">
        <f>SUMIF(Ingredients!$B$3:$B$230,F51,Ingredients!$G$3:$G$230)+SUMIF($B$3:$B$725,F51,$BS$3:$BS$725)</f>
        <v>0</v>
      </c>
      <c r="BL51" s="30">
        <f>SUMIF(Ingredients!$B$3:$B$230,G51,Ingredients!$G$3:$G$230)+SUMIF($B$3:$B$725,G51,$BS$3:$BS$725)</f>
        <v>0</v>
      </c>
      <c r="BM51" s="30">
        <f>SUMIF(Ingredients!$B$3:$B$230,H51,Ingredients!$G$3:$G$230)+SUMIF($B$3:$B$725,H51,$BS$3:$BS$725)</f>
        <v>0</v>
      </c>
      <c r="BN51" s="30">
        <f>SUMIF(Ingredients!$B$3:$B$230,I51,Ingredients!$G$3:$G$230)+SUMIF($B$3:$B$725,I51,$BS$3:$BS$725)</f>
        <v>0</v>
      </c>
      <c r="BO51" s="30">
        <f>SUMIF(Ingredients!$B$3:$B$230,J51,Ingredients!$G$3:$G$230)+SUMIF($B$3:$B$725,J51,$BS$3:$BS$725)</f>
        <v>0</v>
      </c>
      <c r="BP51" s="30">
        <f>SUMIF(Ingredients!$B$3:$B$230,K51,Ingredients!$G$3:$G$230)+SUMIF($B$3:$B$725,K51,$BS$3:$BS$725)</f>
        <v>0</v>
      </c>
      <c r="BQ51" s="30">
        <f>SUMIF(Ingredients!$B$3:$B$230,L51,Ingredients!$G$3:$G$230)+SUMIF($B$3:$B$725,L51,$BS$3:$BS$725)</f>
        <v>0</v>
      </c>
      <c r="BR51" s="30">
        <f>SUMIF(Ingredients!$B$3:$B$230,M51,Ingredients!$G$3:$G$230)+SUMIF($B$3:$B$725,M51,$BS$3:$BS$725)</f>
        <v>0</v>
      </c>
      <c r="BS51" s="36">
        <f t="shared" si="5"/>
        <v>0</v>
      </c>
      <c r="BT51" s="30">
        <f>SUMIF(Ingredients!$B$3:$B$230,F51,Ingredients!$H$3:$H$230)+SUMIF($B$3:$B$725,F51,$CB$3:$CB$725)</f>
        <v>0</v>
      </c>
      <c r="BU51" s="30">
        <f>SUMIF(Ingredients!$B$3:$B$230,G51,Ingredients!$H$3:$H$230)+SUMIF($B$3:$B$725,G51,$CB$3:$CB$725)</f>
        <v>0</v>
      </c>
      <c r="BV51" s="30">
        <f>SUMIF(Ingredients!$B$3:$B$230,H51,Ingredients!$H$3:$H$230)+SUMIF($B$3:$B$725,H51,$CB$3:$CB$725)</f>
        <v>0</v>
      </c>
      <c r="BW51" s="30">
        <f>SUMIF(Ingredients!$B$3:$B$230,I51,Ingredients!$H$3:$H$230)+SUMIF($B$3:$B$725,I51,$CB$3:$CB$725)</f>
        <v>0</v>
      </c>
      <c r="BX51" s="30">
        <f>SUMIF(Ingredients!$B$3:$B$230,J51,Ingredients!$H$3:$H$230)+SUMIF($B$3:$B$725,J51,$CB$3:$CB$725)</f>
        <v>0</v>
      </c>
      <c r="BY51" s="30">
        <f>SUMIF(Ingredients!$B$3:$B$230,K51,Ingredients!$H$3:$H$230)+SUMIF($B$3:$B$725,K51,$CB$3:$CB$725)</f>
        <v>0</v>
      </c>
      <c r="BZ51" s="30">
        <f>SUMIF(Ingredients!$B$3:$B$230,L51,Ingredients!$H$3:$H$230)+SUMIF($B$3:$B$725,L51,$CB$3:$CB$725)</f>
        <v>0</v>
      </c>
      <c r="CA51" s="30">
        <f>SUMIF(Ingredients!$B$3:$B$230,M51,Ingredients!$H$3:$H$230)+SUMIF($B$3:$B$725,M51,$CB$3:$CB$725)</f>
        <v>0</v>
      </c>
      <c r="CB51" s="42">
        <f t="shared" si="6"/>
        <v>0</v>
      </c>
      <c r="CC51" s="30">
        <f>SUMIF(Ingredients!$B$3:$B$230,F51,Ingredients!$I$3:$I$230)+SUMIF($B$3:$B$725,F51,$CK$3:$CK$725)</f>
        <v>0</v>
      </c>
      <c r="CD51" s="30">
        <f>SUMIF(Ingredients!$B$3:$B$230,G51,Ingredients!$I$3:$I$230)+SUMIF($B$3:$B$725,G51,$CK$3:$CK$725)</f>
        <v>2</v>
      </c>
      <c r="CE51" s="30">
        <f>SUMIF(Ingredients!$B$3:$B$230,H51,Ingredients!$I$3:$I$230)+SUMIF($B$3:$B$725,H51,$CK$3:$CK$725)</f>
        <v>0</v>
      </c>
      <c r="CF51" s="30">
        <f>SUMIF(Ingredients!$B$3:$B$230,I51,Ingredients!$I$3:$I$230)+SUMIF($B$3:$B$725,I51,$CK$3:$CK$725)</f>
        <v>0</v>
      </c>
      <c r="CG51" s="30">
        <f>SUMIF(Ingredients!$B$3:$B$230,J51,Ingredients!$I$3:$I$230)+SUMIF($B$3:$B$725,J51,$CK$3:$CK$725)</f>
        <v>0</v>
      </c>
      <c r="CH51" s="30">
        <f>SUMIF(Ingredients!$B$3:$B$230,K51,Ingredients!$I$3:$I$230)+SUMIF($B$3:$B$725,K51,$CK$3:$CK$725)</f>
        <v>0</v>
      </c>
      <c r="CI51" s="30">
        <f>SUMIF(Ingredients!$B$3:$B$230,L51,Ingredients!$I$3:$I$230)+SUMIF($B$3:$B$725,L51,$CK$3:$CK$725)</f>
        <v>0</v>
      </c>
      <c r="CJ51" s="30">
        <f>SUMIF(Ingredients!$B$3:$B$230,M51,Ingredients!$I$3:$I$230)+SUMIF($B$3:$B$725,M51,$CK$3:$CK$725)</f>
        <v>0</v>
      </c>
      <c r="CK51" s="38">
        <f t="shared" si="7"/>
        <v>2</v>
      </c>
      <c r="CL51" s="30">
        <f>SUMIF(Ingredients!$B$3:$B$230,F51,Ingredients!$J$3:$J$230)+SUMIF($B$3:$B$725,F51,$CT$3:$CT$725)</f>
        <v>1</v>
      </c>
      <c r="CM51" s="30">
        <f>SUMIF(Ingredients!$B$3:$B$230,G51,Ingredients!$J$3:$J$230)+SUMIF($B$3:$B$725,G51,$CT$3:$CT$725)</f>
        <v>0</v>
      </c>
      <c r="CN51" s="30">
        <f>SUMIF(Ingredients!$B$3:$B$230,H51,Ingredients!$J$3:$J$230)+SUMIF($B$3:$B$725,H51,$CT$3:$CT$725)</f>
        <v>0</v>
      </c>
      <c r="CO51" s="30">
        <f>SUMIF(Ingredients!$B$3:$B$230,I51,Ingredients!$J$3:$J$230)+SUMIF($B$3:$B$725,I51,$CT$3:$CT$725)</f>
        <v>0</v>
      </c>
      <c r="CP51" s="30">
        <f>SUMIF(Ingredients!$B$3:$B$230,J51,Ingredients!$J$3:$J$230)+SUMIF($B$3:$B$725,J51,$CT$3:$CT$725)</f>
        <v>0</v>
      </c>
      <c r="CQ51" s="30">
        <f>SUMIF(Ingredients!$B$3:$B$230,K51,Ingredients!$J$3:$J$230)+SUMIF($B$3:$B$725,K51,$CT$3:$CT$725)</f>
        <v>0</v>
      </c>
      <c r="CR51" s="30">
        <f>SUMIF(Ingredients!$B$3:$B$230,L51,Ingredients!$J$3:$J$230)+SUMIF($B$3:$B$725,L51,$CT$3:$CT$725)</f>
        <v>0</v>
      </c>
      <c r="CS51" s="30">
        <f>SUMIF(Ingredients!$B$3:$B$230,M51,Ingredients!$J$3:$J$230)+SUMIF($B$3:$B$725,M51,$CT$3:$CT$725)</f>
        <v>0</v>
      </c>
      <c r="CT51" s="43">
        <f t="shared" si="8"/>
        <v>1</v>
      </c>
      <c r="CU51" s="34">
        <v>20</v>
      </c>
      <c r="CV51" s="30">
        <v>0</v>
      </c>
      <c r="CW51" s="30">
        <v>13.25</v>
      </c>
      <c r="CX51" s="35">
        <v>1.5</v>
      </c>
      <c r="CY51" s="36">
        <v>0</v>
      </c>
      <c r="CZ51" s="37">
        <v>0</v>
      </c>
      <c r="DA51" s="38">
        <v>2</v>
      </c>
      <c r="DB51" s="39">
        <v>1</v>
      </c>
      <c r="DC51" t="s">
        <v>202</v>
      </c>
      <c r="DD51" t="str">
        <f t="shared" ca="1" si="9"/>
        <v/>
      </c>
      <c r="DE51" t="str">
        <f t="shared" ca="1" si="10"/>
        <v>-</v>
      </c>
      <c r="DG51" t="s">
        <v>200</v>
      </c>
      <c r="DH51" t="str">
        <f t="shared" ca="1" si="11"/>
        <v>HAMBURGERITEM(MEAL, ItemRegistry.hamburgerItem, 4 ,4f,0f,1.5f,0f,0f,2f,1f,1.58f),</v>
      </c>
      <c r="DI51" t="s">
        <v>2327</v>
      </c>
    </row>
    <row r="52" spans="2:113" x14ac:dyDescent="0.3">
      <c r="B52" t="s">
        <v>966</v>
      </c>
      <c r="C52" t="str">
        <f>INDEX('PH Itemnames'!$B$1:$B$723,MATCH(B52,'PH Itemnames'!$A$1:$A$723),1)</f>
        <v>cheeseburgerItem</v>
      </c>
      <c r="D52" t="s">
        <v>240</v>
      </c>
      <c r="E52" t="s">
        <v>1191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SUMIF(Ingredients!$B$3:$B$230,'PH complex foods'!F52,Ingredients!$A$3:$A$119)+SUMIF($B$3:$B$725,F52,$V$3:$V$724)</f>
        <v>1</v>
      </c>
      <c r="O52" s="11">
        <f ca="1">SUMIF(Ingredients!$B$3:$B$230,'PH complex foods'!G52,Ingredients!$A$3:$A$119)+SUMIF($B$3:$B$725,G52,$V$3:$V$724)</f>
        <v>1</v>
      </c>
      <c r="P52" s="11">
        <f ca="1">SUMIF(Ingredients!$B$3:$B$230,'PH complex foods'!H52,Ingredients!$A$3:$A$119)+SUMIF($B$3:$B$725,H52,$V$3:$V$724)</f>
        <v>0</v>
      </c>
      <c r="Q52" s="11">
        <f ca="1">SUMIF(Ingredients!$B$3:$B$230,'PH complex foods'!I52,Ingredients!$A$3:$A$119)+SUMIF($B$3:$B$725,I52,$V$3:$V$724)</f>
        <v>0</v>
      </c>
      <c r="R52" s="11">
        <f ca="1">SUMIF(Ingredients!$B$3:$B$230,'PH complex foods'!J52,Ingredients!$A$3:$A$119)+SUMIF($B$3:$B$725,J52,$V$3:$V$724)</f>
        <v>0</v>
      </c>
      <c r="S52" s="11">
        <f ca="1">SUMIF(Ingredients!$B$3:$B$230,'PH complex foods'!K52,Ingredients!$A$3:$A$119)+SUMIF($B$3:$B$725,K52,$V$3:$V$724)</f>
        <v>0</v>
      </c>
      <c r="T52" s="11">
        <f ca="1">SUMIF(Ingredients!$B$3:$B$230,'PH complex foods'!L52,Ingredients!$A$3:$A$119)+SUMIF($B$3:$B$725,L52,$V$3:$V$724)</f>
        <v>0</v>
      </c>
      <c r="U52" s="11">
        <f ca="1">SUMIF(Ingredients!$B$3:$B$230,'PH complex foods'!M52,Ingredients!$A$3:$A$119)+SUMIF($B$3:$B$725,M52,$V$3:$V$724)</f>
        <v>0</v>
      </c>
      <c r="V52" s="10">
        <f t="shared" ca="1" si="0"/>
        <v>1</v>
      </c>
      <c r="W52" s="10">
        <v>1</v>
      </c>
      <c r="X52" s="11">
        <v>1</v>
      </c>
      <c r="Y52" s="11">
        <f>COUNTIF(F52:M777,B52)</f>
        <v>2</v>
      </c>
      <c r="Z52" s="44" t="str">
        <f t="shared" ca="1" si="12"/>
        <v>Yes</v>
      </c>
      <c r="AA52" s="34">
        <f>SUMIF(Ingredients!$B$3:$B$230,F52,Ingredients!$C$3:$C$230)+SUMIF($B$3:$B$725,F52,$AI$3:$AI$725)</f>
        <v>20</v>
      </c>
      <c r="AB52" s="30">
        <f>SUMIF(Ingredients!$B$3:$B$230,G52,Ingredients!$C$3:$C$230)+SUMIF($B$3:$B$725,G52,$AI$3:$AI$725)</f>
        <v>10</v>
      </c>
      <c r="AC52" s="30">
        <f>SUMIF(Ingredients!$B$3:$B$230,H52,Ingredients!$C$3:$C$230)+SUMIF($B$3:$B$725,H52,$AI$3:$AI$725)</f>
        <v>0</v>
      </c>
      <c r="AD52" s="30">
        <f>SUMIF(Ingredients!$B$3:$B$230,I52,Ingredients!$C$3:$C$230)+SUMIF($B$3:$B$725,I52,$AI$3:$AI$725)</f>
        <v>0</v>
      </c>
      <c r="AE52" s="30">
        <f>SUMIF(Ingredients!$B$3:$B$230,J52,Ingredients!$C$3:$C$230)+SUMIF($B$3:$B$725,J52,$AI$3:$AI$725)</f>
        <v>0</v>
      </c>
      <c r="AF52" s="30">
        <f>SUMIF(Ingredients!$B$3:$B$230,K52,Ingredients!$C$3:$C$230)+SUMIF($B$3:$B$725,K52,$AI$3:$AI$725)</f>
        <v>0</v>
      </c>
      <c r="AG52" s="30">
        <f>SUMIF(Ingredients!$B$3:$B$230,L52,Ingredients!$C$3:$C$230)+SUMIF($B$3:$B$725,L52,$AI$3:$AI$725)</f>
        <v>0</v>
      </c>
      <c r="AH52" s="30">
        <f>SUMIF(Ingredients!$B$3:$B$230,M52,Ingredients!$C$3:$C$230)+SUMIF($B$3:$B$725,M52,$AI$3:$AI$725)</f>
        <v>0</v>
      </c>
      <c r="AI52" s="29">
        <f t="shared" si="1"/>
        <v>30</v>
      </c>
      <c r="AJ52" s="30">
        <f>SUMIF(Ingredients!$B$3:$B$230,F52,Ingredients!$D$3:$D$230)+SUMIF($B$3:$B$725,F52,$AR$3:$AR$725)</f>
        <v>0</v>
      </c>
      <c r="AK52" s="30">
        <f>SUMIF(Ingredients!$B$3:$B$230,G52,Ingredients!$D$3:$D$230)+SUMIF($B$3:$B$725,G52,$AR$3:$AR$725)</f>
        <v>0</v>
      </c>
      <c r="AL52" s="30">
        <f>SUMIF(Ingredients!$B$3:$B$230,H52,Ingredients!$D$3:$D$230)+SUMIF($B$3:$B$725,H52,$AR$3:$AR$725)</f>
        <v>0</v>
      </c>
      <c r="AM52" s="30">
        <f>SUMIF(Ingredients!$B$3:$B$230,I52,Ingredients!$D$3:$D$230)+SUMIF($B$3:$B$725,I52,$AR$3:$AR$725)</f>
        <v>0</v>
      </c>
      <c r="AN52" s="30">
        <f>SUMIF(Ingredients!$B$3:$B$230,J52,Ingredients!$D$3:$D$230)+SUMIF($B$3:$B$725,J52,$AR$3:$AR$725)</f>
        <v>0</v>
      </c>
      <c r="AO52" s="30">
        <f>SUMIF(Ingredients!$B$3:$B$230,K52,Ingredients!$D$3:$D$230)+SUMIF($B$3:$B$725,K52,$AR$3:$AR$725)</f>
        <v>0</v>
      </c>
      <c r="AP52" s="30">
        <f>SUMIF(Ingredients!$B$3:$B$230,L52,Ingredients!$D$3:$D$230)+SUMIF($B$3:$B$725,L52,$AR$3:$AR$725)</f>
        <v>0</v>
      </c>
      <c r="AQ52" s="30">
        <f>SUMIF(Ingredients!$B$3:$B$230,M52,Ingredients!$D$3:$D$230)+SUMIF($B$3:$B$725,M52,$AR$3:$AR$725)</f>
        <v>0</v>
      </c>
      <c r="AR52" s="29">
        <f t="shared" si="2"/>
        <v>0</v>
      </c>
      <c r="AS52" s="30">
        <f>SUMIF(Ingredients!$B$3:$B$230,F52,Ingredients!$E$3:$E$230)+SUMIF($B$3:$B$725,F52,$BA$3:$BA$730)</f>
        <v>13.25</v>
      </c>
      <c r="AT52" s="30">
        <f>SUMIF(Ingredients!$B$3:$B$230,G52,Ingredients!$E$3:$E$230)+SUMIF($B$3:$B$725,G52,$BA$3:$BA$730)</f>
        <v>73</v>
      </c>
      <c r="AU52" s="30">
        <f>SUMIF(Ingredients!$B$3:$B$230,H52,Ingredients!$E$3:$E$230)+SUMIF($B$3:$B$725,H52,$BA$3:$BA$730)</f>
        <v>0</v>
      </c>
      <c r="AV52" s="30">
        <f>SUMIF(Ingredients!$B$3:$B$230,I52,Ingredients!$E$3:$E$230)+SUMIF($B$3:$B$725,I52,$BA$3:$BA$730)</f>
        <v>0</v>
      </c>
      <c r="AW52" s="30">
        <f>SUMIF(Ingredients!$B$3:$B$230,J52,Ingredients!$E$3:$E$230)+SUMIF($B$3:$B$725,J52,$BA$3:$BA$730)</f>
        <v>0</v>
      </c>
      <c r="AX52" s="30">
        <f>SUMIF(Ingredients!$B$3:$B$230,K52,Ingredients!$E$3:$E$230)+SUMIF($B$3:$B$725,K52,$BA$3:$BA$730)</f>
        <v>0</v>
      </c>
      <c r="AY52" s="30">
        <f>SUMIF(Ingredients!$B$3:$B$230,L52,Ingredients!$E$3:$E$230)+SUMIF($B$3:$B$725,L52,$BA$3:$BA$730)</f>
        <v>0</v>
      </c>
      <c r="AZ52" s="30">
        <f>SUMIF(Ingredients!$B$3:$B$230,M52,Ingredients!$E$3:$E$230)+SUMIF($B$3:$B$725,M52,$BA$3:$BA$730)</f>
        <v>0</v>
      </c>
      <c r="BA52" s="29">
        <f t="shared" si="3"/>
        <v>43.125</v>
      </c>
      <c r="BB52" s="30">
        <f>SUMIF(Ingredients!$B$3:$B$230,F52,Ingredients!$F$3:$F$230)+SUMIF($B$3:$B$725,F52,$BJ$3:$BJ$725)</f>
        <v>1.5</v>
      </c>
      <c r="BC52" s="30">
        <f>SUMIF(Ingredients!$B$3:$B$230,G52,Ingredients!$F$3:$F$230)+SUMIF($B$3:$B$725,G52,$BJ$3:$BJ$725)</f>
        <v>0</v>
      </c>
      <c r="BD52" s="30">
        <f>SUMIF(Ingredients!$B$3:$B$230,H52,Ingredients!$F$3:$F$230)+SUMIF($B$3:$B$725,H52,$BJ$3:$BJ$725)</f>
        <v>0</v>
      </c>
      <c r="BE52" s="30">
        <f>SUMIF(Ingredients!$B$3:$B$230,I52,Ingredients!$F$3:$F$230)+SUMIF($B$3:$B$725,I52,$BJ$3:$BJ$725)</f>
        <v>0</v>
      </c>
      <c r="BF52" s="30">
        <f>SUMIF(Ingredients!$B$3:$B$230,J52,Ingredients!$F$3:$F$230)+SUMIF($B$3:$B$725,J52,$BJ$3:$BJ$725)</f>
        <v>0</v>
      </c>
      <c r="BG52" s="30">
        <f>SUMIF(Ingredients!$B$3:$B$230,K52,Ingredients!$F$3:$F$230)+SUMIF($B$3:$B$725,K52,$BJ$3:$BJ$725)</f>
        <v>0</v>
      </c>
      <c r="BH52" s="30">
        <f>SUMIF(Ingredients!$B$3:$B$230,L52,Ingredients!$F$3:$F$230)+SUMIF($B$3:$B$725,L52,$BJ$3:$BJ$725)</f>
        <v>0</v>
      </c>
      <c r="BI52" s="30">
        <f>SUMIF(Ingredients!$B$3:$B$230,M52,Ingredients!$F$3:$F$230)+SUMIF($B$3:$B$725,M52,$BJ$3:$BJ$725)</f>
        <v>0</v>
      </c>
      <c r="BJ52" s="35">
        <f t="shared" si="4"/>
        <v>1.5</v>
      </c>
      <c r="BK52" s="30">
        <f>SUMIF(Ingredients!$B$3:$B$230,F52,Ingredients!$G$3:$G$230)+SUMIF($B$3:$B$725,F52,$BS$3:$BS$725)</f>
        <v>0</v>
      </c>
      <c r="BL52" s="30">
        <f>SUMIF(Ingredients!$B$3:$B$230,G52,Ingredients!$G$3:$G$230)+SUMIF($B$3:$B$725,G52,$BS$3:$BS$725)</f>
        <v>0</v>
      </c>
      <c r="BM52" s="30">
        <f>SUMIF(Ingredients!$B$3:$B$230,H52,Ingredients!$G$3:$G$230)+SUMIF($B$3:$B$725,H52,$BS$3:$BS$725)</f>
        <v>0</v>
      </c>
      <c r="BN52" s="30">
        <f>SUMIF(Ingredients!$B$3:$B$230,I52,Ingredients!$G$3:$G$230)+SUMIF($B$3:$B$725,I52,$BS$3:$BS$725)</f>
        <v>0</v>
      </c>
      <c r="BO52" s="30">
        <f>SUMIF(Ingredients!$B$3:$B$230,J52,Ingredients!$G$3:$G$230)+SUMIF($B$3:$B$725,J52,$BS$3:$BS$725)</f>
        <v>0</v>
      </c>
      <c r="BP52" s="30">
        <f>SUMIF(Ingredients!$B$3:$B$230,K52,Ingredients!$G$3:$G$230)+SUMIF($B$3:$B$725,K52,$BS$3:$BS$725)</f>
        <v>0</v>
      </c>
      <c r="BQ52" s="30">
        <f>SUMIF(Ingredients!$B$3:$B$230,L52,Ingredients!$G$3:$G$230)+SUMIF($B$3:$B$725,L52,$BS$3:$BS$725)</f>
        <v>0</v>
      </c>
      <c r="BR52" s="30">
        <f>SUMIF(Ingredients!$B$3:$B$230,M52,Ingredients!$G$3:$G$230)+SUMIF($B$3:$B$725,M52,$BS$3:$BS$725)</f>
        <v>0</v>
      </c>
      <c r="BS52" s="36">
        <f t="shared" si="5"/>
        <v>0</v>
      </c>
      <c r="BT52" s="30">
        <f>SUMIF(Ingredients!$B$3:$B$230,F52,Ingredients!$H$3:$H$230)+SUMIF($B$3:$B$725,F52,$CB$3:$CB$725)</f>
        <v>0</v>
      </c>
      <c r="BU52" s="30">
        <f>SUMIF(Ingredients!$B$3:$B$230,G52,Ingredients!$H$3:$H$230)+SUMIF($B$3:$B$725,G52,$CB$3:$CB$725)</f>
        <v>0</v>
      </c>
      <c r="BV52" s="30">
        <f>SUMIF(Ingredients!$B$3:$B$230,H52,Ingredients!$H$3:$H$230)+SUMIF($B$3:$B$725,H52,$CB$3:$CB$725)</f>
        <v>0</v>
      </c>
      <c r="BW52" s="30">
        <f>SUMIF(Ingredients!$B$3:$B$230,I52,Ingredients!$H$3:$H$230)+SUMIF($B$3:$B$725,I52,$CB$3:$CB$725)</f>
        <v>0</v>
      </c>
      <c r="BX52" s="30">
        <f>SUMIF(Ingredients!$B$3:$B$230,J52,Ingredients!$H$3:$H$230)+SUMIF($B$3:$B$725,J52,$CB$3:$CB$725)</f>
        <v>0</v>
      </c>
      <c r="BY52" s="30">
        <f>SUMIF(Ingredients!$B$3:$B$230,K52,Ingredients!$H$3:$H$230)+SUMIF($B$3:$B$725,K52,$CB$3:$CB$725)</f>
        <v>0</v>
      </c>
      <c r="BZ52" s="30">
        <f>SUMIF(Ingredients!$B$3:$B$230,L52,Ingredients!$H$3:$H$230)+SUMIF($B$3:$B$725,L52,$CB$3:$CB$725)</f>
        <v>0</v>
      </c>
      <c r="CA52" s="30">
        <f>SUMIF(Ingredients!$B$3:$B$230,M52,Ingredients!$H$3:$H$230)+SUMIF($B$3:$B$725,M52,$CB$3:$CB$725)</f>
        <v>0</v>
      </c>
      <c r="CB52" s="42">
        <f t="shared" si="6"/>
        <v>0</v>
      </c>
      <c r="CC52" s="30">
        <f>SUMIF(Ingredients!$B$3:$B$230,F52,Ingredients!$I$3:$I$230)+SUMIF($B$3:$B$725,F52,$CK$3:$CK$725)</f>
        <v>2</v>
      </c>
      <c r="CD52" s="30">
        <f>SUMIF(Ingredients!$B$3:$B$230,G52,Ingredients!$I$3:$I$230)+SUMIF($B$3:$B$725,G52,$CK$3:$CK$725)</f>
        <v>0</v>
      </c>
      <c r="CE52" s="30">
        <f>SUMIF(Ingredients!$B$3:$B$230,H52,Ingredients!$I$3:$I$230)+SUMIF($B$3:$B$725,H52,$CK$3:$CK$725)</f>
        <v>0</v>
      </c>
      <c r="CF52" s="30">
        <f>SUMIF(Ingredients!$B$3:$B$230,I52,Ingredients!$I$3:$I$230)+SUMIF($B$3:$B$725,I52,$CK$3:$CK$725)</f>
        <v>0</v>
      </c>
      <c r="CG52" s="30">
        <f>SUMIF(Ingredients!$B$3:$B$230,J52,Ingredients!$I$3:$I$230)+SUMIF($B$3:$B$725,J52,$CK$3:$CK$725)</f>
        <v>0</v>
      </c>
      <c r="CH52" s="30">
        <f>SUMIF(Ingredients!$B$3:$B$230,K52,Ingredients!$I$3:$I$230)+SUMIF($B$3:$B$725,K52,$CK$3:$CK$725)</f>
        <v>0</v>
      </c>
      <c r="CI52" s="30">
        <f>SUMIF(Ingredients!$B$3:$B$230,L52,Ingredients!$I$3:$I$230)+SUMIF($B$3:$B$725,L52,$CK$3:$CK$725)</f>
        <v>0</v>
      </c>
      <c r="CJ52" s="30">
        <f>SUMIF(Ingredients!$B$3:$B$230,M52,Ingredients!$I$3:$I$230)+SUMIF($B$3:$B$725,M52,$CK$3:$CK$725)</f>
        <v>0</v>
      </c>
      <c r="CK52" s="38">
        <f t="shared" si="7"/>
        <v>2</v>
      </c>
      <c r="CL52" s="30">
        <f>SUMIF(Ingredients!$B$3:$B$230,F52,Ingredients!$J$3:$J$230)+SUMIF($B$3:$B$725,F52,$CT$3:$CT$725)</f>
        <v>1</v>
      </c>
      <c r="CM52" s="30">
        <f>SUMIF(Ingredients!$B$3:$B$230,G52,Ingredients!$J$3:$J$230)+SUMIF($B$3:$B$725,G52,$CT$3:$CT$725)</f>
        <v>3</v>
      </c>
      <c r="CN52" s="30">
        <f>SUMIF(Ingredients!$B$3:$B$230,H52,Ingredients!$J$3:$J$230)+SUMIF($B$3:$B$725,H52,$CT$3:$CT$725)</f>
        <v>0</v>
      </c>
      <c r="CO52" s="30">
        <f>SUMIF(Ingredients!$B$3:$B$230,I52,Ingredients!$J$3:$J$230)+SUMIF($B$3:$B$725,I52,$CT$3:$CT$725)</f>
        <v>0</v>
      </c>
      <c r="CP52" s="30">
        <f>SUMIF(Ingredients!$B$3:$B$230,J52,Ingredients!$J$3:$J$230)+SUMIF($B$3:$B$725,J52,$CT$3:$CT$725)</f>
        <v>0</v>
      </c>
      <c r="CQ52" s="30">
        <f>SUMIF(Ingredients!$B$3:$B$230,K52,Ingredients!$J$3:$J$230)+SUMIF($B$3:$B$725,K52,$CT$3:$CT$725)</f>
        <v>0</v>
      </c>
      <c r="CR52" s="30">
        <f>SUMIF(Ingredients!$B$3:$B$230,L52,Ingredients!$J$3:$J$230)+SUMIF($B$3:$B$725,L52,$CT$3:$CT$725)</f>
        <v>0</v>
      </c>
      <c r="CS52" s="30">
        <f>SUMIF(Ingredients!$B$3:$B$230,M52,Ingredients!$J$3:$J$230)+SUMIF($B$3:$B$725,M52,$CT$3:$CT$725)</f>
        <v>0</v>
      </c>
      <c r="CT52" s="43">
        <f t="shared" si="8"/>
        <v>4</v>
      </c>
      <c r="CU52" s="34">
        <v>25</v>
      </c>
      <c r="CV52" s="30">
        <v>0</v>
      </c>
      <c r="CW52" s="30">
        <v>15</v>
      </c>
      <c r="CX52" s="35">
        <v>1.5</v>
      </c>
      <c r="CY52" s="36">
        <v>0</v>
      </c>
      <c r="CZ52" s="37">
        <v>0</v>
      </c>
      <c r="DA52" s="38">
        <v>2</v>
      </c>
      <c r="DB52" s="39">
        <v>3</v>
      </c>
      <c r="DC52" t="s">
        <v>202</v>
      </c>
      <c r="DD52" t="str">
        <f t="shared" ca="1" si="9"/>
        <v/>
      </c>
      <c r="DE52" t="str">
        <f t="shared" ca="1" si="10"/>
        <v>-</v>
      </c>
      <c r="DG52" t="s">
        <v>200</v>
      </c>
      <c r="DH52" t="str">
        <f t="shared" ca="1" si="11"/>
        <v>CHEESEBURGERITEM(MEAL, ItemRegistry.cheeseburgerItem, 4 ,5f,0f,1.5f,0f,0f,2f,3f,1.4f),</v>
      </c>
      <c r="DI52" t="s">
        <v>2328</v>
      </c>
    </row>
    <row r="53" spans="2:113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1191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SUMIF(Ingredients!$B$3:$B$230,'PH complex foods'!F53,Ingredients!$A$3:$A$119)+SUMIF($B$3:$B$725,F53,$V$3:$V$724)</f>
        <v>1</v>
      </c>
      <c r="O53" s="11">
        <f ca="1">SUMIF(Ingredients!$B$3:$B$230,'PH complex foods'!G53,Ingredients!$A$3:$A$119)+SUMIF($B$3:$B$725,G53,$V$3:$V$724)</f>
        <v>1</v>
      </c>
      <c r="P53" s="11">
        <f ca="1">SUMIF(Ingredients!$B$3:$B$230,'PH complex foods'!H53,Ingredients!$A$3:$A$119)+SUMIF($B$3:$B$725,H53,$V$3:$V$724)</f>
        <v>1</v>
      </c>
      <c r="Q53" s="11">
        <f ca="1">SUMIF(Ingredients!$B$3:$B$230,'PH complex foods'!I53,Ingredients!$A$3:$A$119)+SUMIF($B$3:$B$725,I53,$V$3:$V$724)</f>
        <v>1</v>
      </c>
      <c r="R53" s="11">
        <f ca="1">SUMIF(Ingredients!$B$3:$B$230,'PH complex foods'!J53,Ingredients!$A$3:$A$119)+SUMIF($B$3:$B$725,J53,$V$3:$V$724)</f>
        <v>0</v>
      </c>
      <c r="S53" s="11">
        <f ca="1">SUMIF(Ingredients!$B$3:$B$230,'PH complex foods'!K53,Ingredients!$A$3:$A$119)+SUMIF($B$3:$B$725,K53,$V$3:$V$724)</f>
        <v>0</v>
      </c>
      <c r="T53" s="11">
        <f ca="1">SUMIF(Ingredients!$B$3:$B$230,'PH complex foods'!L53,Ingredients!$A$3:$A$119)+SUMIF($B$3:$B$725,L53,$V$3:$V$724)</f>
        <v>0</v>
      </c>
      <c r="U53" s="11">
        <f ca="1">SUMIF(Ingredients!$B$3:$B$230,'PH complex foods'!M53,Ingredients!$A$3:$A$119)+SUMIF($B$3:$B$725,M53,$V$3:$V$724)</f>
        <v>0</v>
      </c>
      <c r="V53" s="10">
        <f t="shared" ca="1" si="0"/>
        <v>1</v>
      </c>
      <c r="W53" s="10">
        <v>1</v>
      </c>
      <c r="X53" s="11">
        <v>1</v>
      </c>
      <c r="Y53" s="11">
        <f>COUNTIF(F53:M778,B53)</f>
        <v>0</v>
      </c>
      <c r="Z53" s="44" t="str">
        <f t="shared" ca="1" si="12"/>
        <v>Yes</v>
      </c>
      <c r="AA53" s="34">
        <f>SUMIF(Ingredients!$B$3:$B$230,F53,Ingredients!$C$3:$C$230)+SUMIF($B$3:$B$725,F53,$AI$3:$AI$725)</f>
        <v>10</v>
      </c>
      <c r="AB53" s="30">
        <f>SUMIF(Ingredients!$B$3:$B$230,G53,Ingredients!$C$3:$C$230)+SUMIF($B$3:$B$725,G53,$AI$3:$AI$725)</f>
        <v>10</v>
      </c>
      <c r="AC53" s="30">
        <f>SUMIF(Ingredients!$B$3:$B$230,H53,Ingredients!$C$3:$C$230)+SUMIF($B$3:$B$725,H53,$AI$3:$AI$725)</f>
        <v>10</v>
      </c>
      <c r="AD53" s="30">
        <f>SUMIF(Ingredients!$B$3:$B$230,I53,Ingredients!$C$3:$C$230)+SUMIF($B$3:$B$725,I53,$AI$3:$AI$725)</f>
        <v>12.30952380952381</v>
      </c>
      <c r="AE53" s="30">
        <f>SUMIF(Ingredients!$B$3:$B$230,J53,Ingredients!$C$3:$C$230)+SUMIF($B$3:$B$725,J53,$AI$3:$AI$725)</f>
        <v>0</v>
      </c>
      <c r="AF53" s="30">
        <f>SUMIF(Ingredients!$B$3:$B$230,K53,Ingredients!$C$3:$C$230)+SUMIF($B$3:$B$725,K53,$AI$3:$AI$725)</f>
        <v>0</v>
      </c>
      <c r="AG53" s="30">
        <f>SUMIF(Ingredients!$B$3:$B$230,L53,Ingredients!$C$3:$C$230)+SUMIF($B$3:$B$725,L53,$AI$3:$AI$725)</f>
        <v>0</v>
      </c>
      <c r="AH53" s="30">
        <f>SUMIF(Ingredients!$B$3:$B$230,M53,Ingredients!$C$3:$C$230)+SUMIF($B$3:$B$725,M53,$AI$3:$AI$725)</f>
        <v>0</v>
      </c>
      <c r="AI53" s="29">
        <f t="shared" si="1"/>
        <v>42.30952380952381</v>
      </c>
      <c r="AJ53" s="30">
        <f>SUMIF(Ingredients!$B$3:$B$230,F53,Ingredients!$D$3:$D$230)+SUMIF($B$3:$B$725,F53,$AR$3:$AR$725)</f>
        <v>0</v>
      </c>
      <c r="AK53" s="30">
        <f>SUMIF(Ingredients!$B$3:$B$230,G53,Ingredients!$D$3:$D$230)+SUMIF($B$3:$B$725,G53,$AR$3:$AR$725)</f>
        <v>0</v>
      </c>
      <c r="AL53" s="30">
        <f>SUMIF(Ingredients!$B$3:$B$230,H53,Ingredients!$D$3:$D$230)+SUMIF($B$3:$B$725,H53,$AR$3:$AR$725)</f>
        <v>0</v>
      </c>
      <c r="AM53" s="30">
        <f>SUMIF(Ingredients!$B$3:$B$230,I53,Ingredients!$D$3:$D$230)+SUMIF($B$3:$B$725,I53,$AR$3:$AR$725)</f>
        <v>0.35714285714285715</v>
      </c>
      <c r="AN53" s="30">
        <f>SUMIF(Ingredients!$B$3:$B$230,J53,Ingredients!$D$3:$D$230)+SUMIF($B$3:$B$725,J53,$AR$3:$AR$725)</f>
        <v>0</v>
      </c>
      <c r="AO53" s="30">
        <f>SUMIF(Ingredients!$B$3:$B$230,K53,Ingredients!$D$3:$D$230)+SUMIF($B$3:$B$725,K53,$AR$3:$AR$725)</f>
        <v>0</v>
      </c>
      <c r="AP53" s="30">
        <f>SUMIF(Ingredients!$B$3:$B$230,L53,Ingredients!$D$3:$D$230)+SUMIF($B$3:$B$725,L53,$AR$3:$AR$725)</f>
        <v>0</v>
      </c>
      <c r="AQ53" s="30">
        <f>SUMIF(Ingredients!$B$3:$B$230,M53,Ingredients!$D$3:$D$230)+SUMIF($B$3:$B$725,M53,$AR$3:$AR$725)</f>
        <v>0</v>
      </c>
      <c r="AR53" s="29">
        <f t="shared" si="2"/>
        <v>0.35714285714285715</v>
      </c>
      <c r="AS53" s="30">
        <f>SUMIF(Ingredients!$B$3:$B$230,F53,Ingredients!$E$3:$E$230)+SUMIF($B$3:$B$725,F53,$BA$3:$BA$730)</f>
        <v>10</v>
      </c>
      <c r="AT53" s="30">
        <f>SUMIF(Ingredients!$B$3:$B$230,G53,Ingredients!$E$3:$E$230)+SUMIF($B$3:$B$725,G53,$BA$3:$BA$730)</f>
        <v>32</v>
      </c>
      <c r="AU53" s="30">
        <f>SUMIF(Ingredients!$B$3:$B$230,H53,Ingredients!$E$3:$E$230)+SUMIF($B$3:$B$725,H53,$BA$3:$BA$730)</f>
        <v>31</v>
      </c>
      <c r="AV53" s="30">
        <f>SUMIF(Ingredients!$B$3:$B$230,I53,Ingredients!$E$3:$E$230)+SUMIF($B$3:$B$725,I53,$BA$3:$BA$730)</f>
        <v>10.428571428571429</v>
      </c>
      <c r="AW53" s="30">
        <f>SUMIF(Ingredients!$B$3:$B$230,J53,Ingredients!$E$3:$E$230)+SUMIF($B$3:$B$725,J53,$BA$3:$BA$730)</f>
        <v>0</v>
      </c>
      <c r="AX53" s="30">
        <f>SUMIF(Ingredients!$B$3:$B$230,K53,Ingredients!$E$3:$E$230)+SUMIF($B$3:$B$725,K53,$BA$3:$BA$730)</f>
        <v>0</v>
      </c>
      <c r="AY53" s="30">
        <f>SUMIF(Ingredients!$B$3:$B$230,L53,Ingredients!$E$3:$E$230)+SUMIF($B$3:$B$725,L53,$BA$3:$BA$730)</f>
        <v>0</v>
      </c>
      <c r="AZ53" s="30">
        <f>SUMIF(Ingredients!$B$3:$B$230,M53,Ingredients!$E$3:$E$230)+SUMIF($B$3:$B$725,M53,$BA$3:$BA$730)</f>
        <v>0</v>
      </c>
      <c r="BA53" s="29">
        <f t="shared" si="3"/>
        <v>20.857142857142858</v>
      </c>
      <c r="BB53" s="30">
        <f>SUMIF(Ingredients!$B$3:$B$230,F53,Ingredients!$F$3:$F$230)+SUMIF($B$3:$B$725,F53,$BJ$3:$BJ$725)</f>
        <v>0</v>
      </c>
      <c r="BC53" s="30">
        <f>SUMIF(Ingredients!$B$3:$B$230,G53,Ingredients!$F$3:$F$230)+SUMIF($B$3:$B$725,G53,$BJ$3:$BJ$725)</f>
        <v>0</v>
      </c>
      <c r="BD53" s="30">
        <f>SUMIF(Ingredients!$B$3:$B$230,H53,Ingredients!$F$3:$F$230)+SUMIF($B$3:$B$725,H53,$BJ$3:$BJ$725)</f>
        <v>0</v>
      </c>
      <c r="BE53" s="30">
        <f>SUMIF(Ingredients!$B$3:$B$230,I53,Ingredients!$F$3:$F$230)+SUMIF($B$3:$B$725,I53,$BJ$3:$BJ$725)</f>
        <v>0</v>
      </c>
      <c r="BF53" s="30">
        <f>SUMIF(Ingredients!$B$3:$B$230,J53,Ingredients!$F$3:$F$230)+SUMIF($B$3:$B$725,J53,$BJ$3:$BJ$725)</f>
        <v>0</v>
      </c>
      <c r="BG53" s="30">
        <f>SUMIF(Ingredients!$B$3:$B$230,K53,Ingredients!$F$3:$F$230)+SUMIF($B$3:$B$725,K53,$BJ$3:$BJ$725)</f>
        <v>0</v>
      </c>
      <c r="BH53" s="30">
        <f>SUMIF(Ingredients!$B$3:$B$230,L53,Ingredients!$F$3:$F$230)+SUMIF($B$3:$B$725,L53,$BJ$3:$BJ$725)</f>
        <v>0</v>
      </c>
      <c r="BI53" s="30">
        <f>SUMIF(Ingredients!$B$3:$B$230,M53,Ingredients!$F$3:$F$230)+SUMIF($B$3:$B$725,M53,$BJ$3:$BJ$725)</f>
        <v>0</v>
      </c>
      <c r="BJ53" s="35">
        <f t="shared" si="4"/>
        <v>0</v>
      </c>
      <c r="BK53" s="30">
        <f>SUMIF(Ingredients!$B$3:$B$230,F53,Ingredients!$G$3:$G$230)+SUMIF($B$3:$B$725,F53,$BS$3:$BS$725)</f>
        <v>0</v>
      </c>
      <c r="BL53" s="30">
        <f>SUMIF(Ingredients!$B$3:$B$230,G53,Ingredients!$G$3:$G$230)+SUMIF($B$3:$B$725,G53,$BS$3:$BS$725)</f>
        <v>0</v>
      </c>
      <c r="BM53" s="30">
        <f>SUMIF(Ingredients!$B$3:$B$230,H53,Ingredients!$G$3:$G$230)+SUMIF($B$3:$B$725,H53,$BS$3:$BS$725)</f>
        <v>0</v>
      </c>
      <c r="BN53" s="30">
        <f>SUMIF(Ingredients!$B$3:$B$230,I53,Ingredients!$G$3:$G$230)+SUMIF($B$3:$B$725,I53,$BS$3:$BS$725)</f>
        <v>0</v>
      </c>
      <c r="BO53" s="30">
        <f>SUMIF(Ingredients!$B$3:$B$230,J53,Ingredients!$G$3:$G$230)+SUMIF($B$3:$B$725,J53,$BS$3:$BS$725)</f>
        <v>0</v>
      </c>
      <c r="BP53" s="30">
        <f>SUMIF(Ingredients!$B$3:$B$230,K53,Ingredients!$G$3:$G$230)+SUMIF($B$3:$B$725,K53,$BS$3:$BS$725)</f>
        <v>0</v>
      </c>
      <c r="BQ53" s="30">
        <f>SUMIF(Ingredients!$B$3:$B$230,L53,Ingredients!$G$3:$G$230)+SUMIF($B$3:$B$725,L53,$BS$3:$BS$725)</f>
        <v>0</v>
      </c>
      <c r="BR53" s="30">
        <f>SUMIF(Ingredients!$B$3:$B$230,M53,Ingredients!$G$3:$G$230)+SUMIF($B$3:$B$725,M53,$BS$3:$BS$725)</f>
        <v>0</v>
      </c>
      <c r="BS53" s="36">
        <f t="shared" si="5"/>
        <v>0</v>
      </c>
      <c r="BT53" s="30">
        <f>SUMIF(Ingredients!$B$3:$B$230,F53,Ingredients!$H$3:$H$230)+SUMIF($B$3:$B$725,F53,$CB$3:$CB$725)</f>
        <v>0</v>
      </c>
      <c r="BU53" s="30">
        <f>SUMIF(Ingredients!$B$3:$B$230,G53,Ingredients!$H$3:$H$230)+SUMIF($B$3:$B$725,G53,$CB$3:$CB$725)</f>
        <v>1.5</v>
      </c>
      <c r="BV53" s="30">
        <f>SUMIF(Ingredients!$B$3:$B$230,H53,Ingredients!$H$3:$H$230)+SUMIF($B$3:$B$725,H53,$CB$3:$CB$725)</f>
        <v>1</v>
      </c>
      <c r="BW53" s="30">
        <f>SUMIF(Ingredients!$B$3:$B$230,I53,Ingredients!$H$3:$H$230)+SUMIF($B$3:$B$725,I53,$CB$3:$CB$725)</f>
        <v>1.1428571428571428</v>
      </c>
      <c r="BX53" s="30">
        <f>SUMIF(Ingredients!$B$3:$B$230,J53,Ingredients!$H$3:$H$230)+SUMIF($B$3:$B$725,J53,$CB$3:$CB$725)</f>
        <v>0</v>
      </c>
      <c r="BY53" s="30">
        <f>SUMIF(Ingredients!$B$3:$B$230,K53,Ingredients!$H$3:$H$230)+SUMIF($B$3:$B$725,K53,$CB$3:$CB$725)</f>
        <v>0</v>
      </c>
      <c r="BZ53" s="30">
        <f>SUMIF(Ingredients!$B$3:$B$230,L53,Ingredients!$H$3:$H$230)+SUMIF($B$3:$B$725,L53,$CB$3:$CB$725)</f>
        <v>0</v>
      </c>
      <c r="CA53" s="30">
        <f>SUMIF(Ingredients!$B$3:$B$230,M53,Ingredients!$H$3:$H$230)+SUMIF($B$3:$B$725,M53,$CB$3:$CB$725)</f>
        <v>0</v>
      </c>
      <c r="CB53" s="42">
        <f t="shared" si="6"/>
        <v>3.6428571428571428</v>
      </c>
      <c r="CC53" s="30">
        <f>SUMIF(Ingredients!$B$3:$B$230,F53,Ingredients!$I$3:$I$230)+SUMIF($B$3:$B$725,F53,$CK$3:$CK$725)</f>
        <v>2</v>
      </c>
      <c r="CD53" s="30">
        <f>SUMIF(Ingredients!$B$3:$B$230,G53,Ingredients!$I$3:$I$230)+SUMIF($B$3:$B$725,G53,$CK$3:$CK$725)</f>
        <v>0</v>
      </c>
      <c r="CE53" s="30">
        <f>SUMIF(Ingredients!$B$3:$B$230,H53,Ingredients!$I$3:$I$230)+SUMIF($B$3:$B$725,H53,$CK$3:$CK$725)</f>
        <v>0</v>
      </c>
      <c r="CF53" s="30">
        <f>SUMIF(Ingredients!$B$3:$B$230,I53,Ingredients!$I$3:$I$230)+SUMIF($B$3:$B$725,I53,$CK$3:$CK$725)</f>
        <v>2.5</v>
      </c>
      <c r="CG53" s="30">
        <f>SUMIF(Ingredients!$B$3:$B$230,J53,Ingredients!$I$3:$I$230)+SUMIF($B$3:$B$725,J53,$CK$3:$CK$725)</f>
        <v>0</v>
      </c>
      <c r="CH53" s="30">
        <f>SUMIF(Ingredients!$B$3:$B$230,K53,Ingredients!$I$3:$I$230)+SUMIF($B$3:$B$725,K53,$CK$3:$CK$725)</f>
        <v>0</v>
      </c>
      <c r="CI53" s="30">
        <f>SUMIF(Ingredients!$B$3:$B$230,L53,Ingredients!$I$3:$I$230)+SUMIF($B$3:$B$725,L53,$CK$3:$CK$725)</f>
        <v>0</v>
      </c>
      <c r="CJ53" s="30">
        <f>SUMIF(Ingredients!$B$3:$B$230,M53,Ingredients!$I$3:$I$230)+SUMIF($B$3:$B$725,M53,$CK$3:$CK$725)</f>
        <v>0</v>
      </c>
      <c r="CK53" s="38">
        <f t="shared" si="7"/>
        <v>4.5</v>
      </c>
      <c r="CL53" s="30">
        <f>SUMIF(Ingredients!$B$3:$B$230,F53,Ingredients!$J$3:$J$230)+SUMIF($B$3:$B$725,F53,$CT$3:$CT$725)</f>
        <v>0</v>
      </c>
      <c r="CM53" s="30">
        <f>SUMIF(Ingredients!$B$3:$B$230,G53,Ingredients!$J$3:$J$230)+SUMIF($B$3:$B$725,G53,$CT$3:$CT$725)</f>
        <v>0</v>
      </c>
      <c r="CN53" s="30">
        <f>SUMIF(Ingredients!$B$3:$B$230,H53,Ingredients!$J$3:$J$230)+SUMIF($B$3:$B$725,H53,$CT$3:$CT$725)</f>
        <v>0</v>
      </c>
      <c r="CO53" s="30">
        <f>SUMIF(Ingredients!$B$3:$B$230,I53,Ingredients!$J$3:$J$230)+SUMIF($B$3:$B$725,I53,$CT$3:$CT$725)</f>
        <v>0</v>
      </c>
      <c r="CP53" s="30">
        <f>SUMIF(Ingredients!$B$3:$B$230,J53,Ingredients!$J$3:$J$230)+SUMIF($B$3:$B$725,J53,$CT$3:$CT$725)</f>
        <v>0</v>
      </c>
      <c r="CQ53" s="30">
        <f>SUMIF(Ingredients!$B$3:$B$230,K53,Ingredients!$J$3:$J$230)+SUMIF($B$3:$B$725,K53,$CT$3:$CT$725)</f>
        <v>0</v>
      </c>
      <c r="CR53" s="30">
        <f>SUMIF(Ingredients!$B$3:$B$230,L53,Ingredients!$J$3:$J$230)+SUMIF($B$3:$B$725,L53,$CT$3:$CT$725)</f>
        <v>0</v>
      </c>
      <c r="CS53" s="30">
        <f>SUMIF(Ingredients!$B$3:$B$230,M53,Ingredients!$J$3:$J$230)+SUMIF($B$3:$B$725,M53,$CT$3:$CT$725)</f>
        <v>0</v>
      </c>
      <c r="CT53" s="43">
        <f t="shared" si="8"/>
        <v>0</v>
      </c>
      <c r="CU53" s="34">
        <v>30</v>
      </c>
      <c r="CV53" s="30">
        <v>0.35714285714285715</v>
      </c>
      <c r="CW53" s="30">
        <v>6</v>
      </c>
      <c r="CX53" s="35">
        <v>0</v>
      </c>
      <c r="CY53" s="36">
        <v>0</v>
      </c>
      <c r="CZ53" s="37">
        <v>3.5</v>
      </c>
      <c r="DA53" s="38">
        <v>4.5</v>
      </c>
      <c r="DB53" s="39">
        <v>0</v>
      </c>
      <c r="DC53" t="s">
        <v>202</v>
      </c>
      <c r="DD53" t="str">
        <f t="shared" ca="1" si="9"/>
        <v/>
      </c>
      <c r="DE53" t="str">
        <f t="shared" ca="1" si="10"/>
        <v>-</v>
      </c>
      <c r="DG53" t="s">
        <v>200</v>
      </c>
      <c r="DH53" t="str">
        <f t="shared" ca="1" si="11"/>
        <v>POTROASTITEM(MEAL, ItemRegistry.potroastItem, 4 ,6f,0.36f,0f,3.5f,0f,4.5f,0f,3.5f),</v>
      </c>
      <c r="DI53" t="s">
        <v>2329</v>
      </c>
    </row>
    <row r="54" spans="2:113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1191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SUMIF(Ingredients!$B$3:$B$230,'PH complex foods'!F54,Ingredients!$A$3:$A$119)+SUMIF($B$3:$B$725,F54,$V$3:$V$724)</f>
        <v>1</v>
      </c>
      <c r="O54" s="11">
        <f ca="1">SUMIF(Ingredients!$B$3:$B$230,'PH complex foods'!G54,Ingredients!$A$3:$A$119)+SUMIF($B$3:$B$725,G54,$V$3:$V$724)</f>
        <v>1</v>
      </c>
      <c r="P54" s="11">
        <f ca="1">SUMIF(Ingredients!$B$3:$B$230,'PH complex foods'!H54,Ingredients!$A$3:$A$119)+SUMIF($B$3:$B$725,H54,$V$3:$V$724)</f>
        <v>1</v>
      </c>
      <c r="Q54" s="11">
        <f ca="1">SUMIF(Ingredients!$B$3:$B$230,'PH complex foods'!I54,Ingredients!$A$3:$A$119)+SUMIF($B$3:$B$725,I54,$V$3:$V$724)</f>
        <v>0</v>
      </c>
      <c r="R54" s="11">
        <f ca="1">SUMIF(Ingredients!$B$3:$B$230,'PH complex foods'!J54,Ingredients!$A$3:$A$119)+SUMIF($B$3:$B$725,J54,$V$3:$V$724)</f>
        <v>0</v>
      </c>
      <c r="S54" s="11">
        <f ca="1">SUMIF(Ingredients!$B$3:$B$230,'PH complex foods'!K54,Ingredients!$A$3:$A$119)+SUMIF($B$3:$B$725,K54,$V$3:$V$724)</f>
        <v>0</v>
      </c>
      <c r="T54" s="11">
        <f ca="1">SUMIF(Ingredients!$B$3:$B$230,'PH complex foods'!L54,Ingredients!$A$3:$A$119)+SUMIF($B$3:$B$725,L54,$V$3:$V$724)</f>
        <v>0</v>
      </c>
      <c r="U54" s="11">
        <f ca="1">SUMIF(Ingredients!$B$3:$B$230,'PH complex foods'!M54,Ingredients!$A$3:$A$119)+SUMIF($B$3:$B$725,M54,$V$3:$V$724)</f>
        <v>0</v>
      </c>
      <c r="V54" s="10">
        <f t="shared" ca="1" si="0"/>
        <v>1</v>
      </c>
      <c r="W54" s="10">
        <v>1</v>
      </c>
      <c r="X54" s="11">
        <v>1</v>
      </c>
      <c r="Y54" s="11">
        <f>COUNTIF(F54:M779,B54)</f>
        <v>1</v>
      </c>
      <c r="Z54" s="44" t="str">
        <f t="shared" ca="1" si="12"/>
        <v>Yes</v>
      </c>
      <c r="AA54" s="34">
        <f>SUMIF(Ingredients!$B$3:$B$230,F54,Ingredients!$C$3:$C$230)+SUMIF($B$3:$B$725,F54,$AI$3:$AI$725)</f>
        <v>5</v>
      </c>
      <c r="AB54" s="30">
        <f>SUMIF(Ingredients!$B$3:$B$230,G54,Ingredients!$C$3:$C$230)+SUMIF($B$3:$B$725,G54,$AI$3:$AI$725)</f>
        <v>0</v>
      </c>
      <c r="AC54" s="30">
        <f>SUMIF(Ingredients!$B$3:$B$230,H54,Ingredients!$C$3:$C$230)+SUMIF($B$3:$B$725,H54,$AI$3:$AI$725)</f>
        <v>5</v>
      </c>
      <c r="AD54" s="30">
        <f>SUMIF(Ingredients!$B$3:$B$230,I54,Ingredients!$C$3:$C$230)+SUMIF($B$3:$B$725,I54,$AI$3:$AI$725)</f>
        <v>0</v>
      </c>
      <c r="AE54" s="30">
        <f>SUMIF(Ingredients!$B$3:$B$230,J54,Ingredients!$C$3:$C$230)+SUMIF($B$3:$B$725,J54,$AI$3:$AI$725)</f>
        <v>0</v>
      </c>
      <c r="AF54" s="30">
        <f>SUMIF(Ingredients!$B$3:$B$230,K54,Ingredients!$C$3:$C$230)+SUMIF($B$3:$B$725,K54,$AI$3:$AI$725)</f>
        <v>0</v>
      </c>
      <c r="AG54" s="30">
        <f>SUMIF(Ingredients!$B$3:$B$230,L54,Ingredients!$C$3:$C$230)+SUMIF($B$3:$B$725,L54,$AI$3:$AI$725)</f>
        <v>0</v>
      </c>
      <c r="AH54" s="30">
        <f>SUMIF(Ingredients!$B$3:$B$230,M54,Ingredients!$C$3:$C$230)+SUMIF($B$3:$B$725,M54,$AI$3:$AI$725)</f>
        <v>0</v>
      </c>
      <c r="AI54" s="29">
        <f t="shared" si="1"/>
        <v>10</v>
      </c>
      <c r="AJ54" s="30">
        <f>SUMIF(Ingredients!$B$3:$B$230,F54,Ingredients!$D$3:$D$230)+SUMIF($B$3:$B$725,F54,$AR$3:$AR$725)</f>
        <v>0</v>
      </c>
      <c r="AK54" s="30">
        <f>SUMIF(Ingredients!$B$3:$B$230,G54,Ingredients!$D$3:$D$230)+SUMIF($B$3:$B$725,G54,$AR$3:$AR$725)</f>
        <v>0</v>
      </c>
      <c r="AL54" s="30">
        <f>SUMIF(Ingredients!$B$3:$B$230,H54,Ingredients!$D$3:$D$230)+SUMIF($B$3:$B$725,H54,$AR$3:$AR$725)</f>
        <v>0</v>
      </c>
      <c r="AM54" s="30">
        <f>SUMIF(Ingredients!$B$3:$B$230,I54,Ingredients!$D$3:$D$230)+SUMIF($B$3:$B$725,I54,$AR$3:$AR$725)</f>
        <v>0</v>
      </c>
      <c r="AN54" s="30">
        <f>SUMIF(Ingredients!$B$3:$B$230,J54,Ingredients!$D$3:$D$230)+SUMIF($B$3:$B$725,J54,$AR$3:$AR$725)</f>
        <v>0</v>
      </c>
      <c r="AO54" s="30">
        <f>SUMIF(Ingredients!$B$3:$B$230,K54,Ingredients!$D$3:$D$230)+SUMIF($B$3:$B$725,K54,$AR$3:$AR$725)</f>
        <v>0</v>
      </c>
      <c r="AP54" s="30">
        <f>SUMIF(Ingredients!$B$3:$B$230,L54,Ingredients!$D$3:$D$230)+SUMIF($B$3:$B$725,L54,$AR$3:$AR$725)</f>
        <v>0</v>
      </c>
      <c r="AQ54" s="30">
        <f>SUMIF(Ingredients!$B$3:$B$230,M54,Ingredients!$D$3:$D$230)+SUMIF($B$3:$B$725,M54,$AR$3:$AR$725)</f>
        <v>0</v>
      </c>
      <c r="AR54" s="29">
        <f t="shared" si="2"/>
        <v>0</v>
      </c>
      <c r="AS54" s="30">
        <f>SUMIF(Ingredients!$B$3:$B$230,F54,Ingredients!$E$3:$E$230)+SUMIF($B$3:$B$725,F54,$BA$3:$BA$730)</f>
        <v>7</v>
      </c>
      <c r="AT54" s="30">
        <f>SUMIF(Ingredients!$B$3:$B$230,G54,Ingredients!$E$3:$E$230)+SUMIF($B$3:$B$725,G54,$BA$3:$BA$730)</f>
        <v>16</v>
      </c>
      <c r="AU54" s="30">
        <f>SUMIF(Ingredients!$B$3:$B$230,H54,Ingredients!$E$3:$E$230)+SUMIF($B$3:$B$725,H54,$BA$3:$BA$730)</f>
        <v>21</v>
      </c>
      <c r="AV54" s="30">
        <f>SUMIF(Ingredients!$B$3:$B$230,I54,Ingredients!$E$3:$E$230)+SUMIF($B$3:$B$725,I54,$BA$3:$BA$730)</f>
        <v>0</v>
      </c>
      <c r="AW54" s="30">
        <f>SUMIF(Ingredients!$B$3:$B$230,J54,Ingredients!$E$3:$E$230)+SUMIF($B$3:$B$725,J54,$BA$3:$BA$730)</f>
        <v>0</v>
      </c>
      <c r="AX54" s="30">
        <f>SUMIF(Ingredients!$B$3:$B$230,K54,Ingredients!$E$3:$E$230)+SUMIF($B$3:$B$725,K54,$BA$3:$BA$730)</f>
        <v>0</v>
      </c>
      <c r="AY54" s="30">
        <f>SUMIF(Ingredients!$B$3:$B$230,L54,Ingredients!$E$3:$E$230)+SUMIF($B$3:$B$725,L54,$BA$3:$BA$730)</f>
        <v>0</v>
      </c>
      <c r="AZ54" s="30">
        <f>SUMIF(Ingredients!$B$3:$B$230,M54,Ingredients!$E$3:$E$230)+SUMIF($B$3:$B$725,M54,$BA$3:$BA$730)</f>
        <v>0</v>
      </c>
      <c r="BA54" s="29">
        <f t="shared" si="3"/>
        <v>14.666666666666666</v>
      </c>
      <c r="BB54" s="30">
        <f>SUMIF(Ingredients!$B$3:$B$230,F54,Ingredients!$F$3:$F$230)+SUMIF($B$3:$B$725,F54,$BJ$3:$BJ$725)</f>
        <v>0</v>
      </c>
      <c r="BC54" s="30">
        <f>SUMIF(Ingredients!$B$3:$B$230,G54,Ingredients!$F$3:$F$230)+SUMIF($B$3:$B$725,G54,$BJ$3:$BJ$725)</f>
        <v>0</v>
      </c>
      <c r="BD54" s="30">
        <f>SUMIF(Ingredients!$B$3:$B$230,H54,Ingredients!$F$3:$F$230)+SUMIF($B$3:$B$725,H54,$BJ$3:$BJ$725)</f>
        <v>1.5</v>
      </c>
      <c r="BE54" s="30">
        <f>SUMIF(Ingredients!$B$3:$B$230,I54,Ingredients!$F$3:$F$230)+SUMIF($B$3:$B$725,I54,$BJ$3:$BJ$725)</f>
        <v>0</v>
      </c>
      <c r="BF54" s="30">
        <f>SUMIF(Ingredients!$B$3:$B$230,J54,Ingredients!$F$3:$F$230)+SUMIF($B$3:$B$725,J54,$BJ$3:$BJ$725)</f>
        <v>0</v>
      </c>
      <c r="BG54" s="30">
        <f>SUMIF(Ingredients!$B$3:$B$230,K54,Ingredients!$F$3:$F$230)+SUMIF($B$3:$B$725,K54,$BJ$3:$BJ$725)</f>
        <v>0</v>
      </c>
      <c r="BH54" s="30">
        <f>SUMIF(Ingredients!$B$3:$B$230,L54,Ingredients!$F$3:$F$230)+SUMIF($B$3:$B$725,L54,$BJ$3:$BJ$725)</f>
        <v>0</v>
      </c>
      <c r="BI54" s="30">
        <f>SUMIF(Ingredients!$B$3:$B$230,M54,Ingredients!$F$3:$F$230)+SUMIF($B$3:$B$725,M54,$BJ$3:$BJ$725)</f>
        <v>0</v>
      </c>
      <c r="BJ54" s="35">
        <f t="shared" si="4"/>
        <v>1.5</v>
      </c>
      <c r="BK54" s="30">
        <f>SUMIF(Ingredients!$B$3:$B$230,F54,Ingredients!$G$3:$G$230)+SUMIF($B$3:$B$725,F54,$BS$3:$BS$725)</f>
        <v>0</v>
      </c>
      <c r="BL54" s="30">
        <f>SUMIF(Ingredients!$B$3:$B$230,G54,Ingredients!$G$3:$G$230)+SUMIF($B$3:$B$725,G54,$BS$3:$BS$725)</f>
        <v>0</v>
      </c>
      <c r="BM54" s="30">
        <f>SUMIF(Ingredients!$B$3:$B$230,H54,Ingredients!$G$3:$G$230)+SUMIF($B$3:$B$725,H54,$BS$3:$BS$725)</f>
        <v>0</v>
      </c>
      <c r="BN54" s="30">
        <f>SUMIF(Ingredients!$B$3:$B$230,I54,Ingredients!$G$3:$G$230)+SUMIF($B$3:$B$725,I54,$BS$3:$BS$725)</f>
        <v>0</v>
      </c>
      <c r="BO54" s="30">
        <f>SUMIF(Ingredients!$B$3:$B$230,J54,Ingredients!$G$3:$G$230)+SUMIF($B$3:$B$725,J54,$BS$3:$BS$725)</f>
        <v>0</v>
      </c>
      <c r="BP54" s="30">
        <f>SUMIF(Ingredients!$B$3:$B$230,K54,Ingredients!$G$3:$G$230)+SUMIF($B$3:$B$725,K54,$BS$3:$BS$725)</f>
        <v>0</v>
      </c>
      <c r="BQ54" s="30">
        <f>SUMIF(Ingredients!$B$3:$B$230,L54,Ingredients!$G$3:$G$230)+SUMIF($B$3:$B$725,L54,$BS$3:$BS$725)</f>
        <v>0</v>
      </c>
      <c r="BR54" s="30">
        <f>SUMIF(Ingredients!$B$3:$B$230,M54,Ingredients!$G$3:$G$230)+SUMIF($B$3:$B$725,M54,$BS$3:$BS$725)</f>
        <v>0</v>
      </c>
      <c r="BS54" s="36">
        <f t="shared" si="5"/>
        <v>0</v>
      </c>
      <c r="BT54" s="30">
        <f>SUMIF(Ingredients!$B$3:$B$230,F54,Ingredients!$H$3:$H$230)+SUMIF($B$3:$B$725,F54,$CB$3:$CB$725)</f>
        <v>0</v>
      </c>
      <c r="BU54" s="30">
        <f>SUMIF(Ingredients!$B$3:$B$230,G54,Ingredients!$H$3:$H$230)+SUMIF($B$3:$B$725,G54,$CB$3:$CB$725)</f>
        <v>0</v>
      </c>
      <c r="BV54" s="30">
        <f>SUMIF(Ingredients!$B$3:$B$230,H54,Ingredients!$H$3:$H$230)+SUMIF($B$3:$B$725,H54,$CB$3:$CB$725)</f>
        <v>0</v>
      </c>
      <c r="BW54" s="30">
        <f>SUMIF(Ingredients!$B$3:$B$230,I54,Ingredients!$H$3:$H$230)+SUMIF($B$3:$B$725,I54,$CB$3:$CB$725)</f>
        <v>0</v>
      </c>
      <c r="BX54" s="30">
        <f>SUMIF(Ingredients!$B$3:$B$230,J54,Ingredients!$H$3:$H$230)+SUMIF($B$3:$B$725,J54,$CB$3:$CB$725)</f>
        <v>0</v>
      </c>
      <c r="BY54" s="30">
        <f>SUMIF(Ingredients!$B$3:$B$230,K54,Ingredients!$H$3:$H$230)+SUMIF($B$3:$B$725,K54,$CB$3:$CB$725)</f>
        <v>0</v>
      </c>
      <c r="BZ54" s="30">
        <f>SUMIF(Ingredients!$B$3:$B$230,L54,Ingredients!$H$3:$H$230)+SUMIF($B$3:$B$725,L54,$CB$3:$CB$725)</f>
        <v>0</v>
      </c>
      <c r="CA54" s="30">
        <f>SUMIF(Ingredients!$B$3:$B$230,M54,Ingredients!$H$3:$H$230)+SUMIF($B$3:$B$725,M54,$CB$3:$CB$725)</f>
        <v>0</v>
      </c>
      <c r="CB54" s="42">
        <f t="shared" si="6"/>
        <v>0</v>
      </c>
      <c r="CC54" s="30">
        <f>SUMIF(Ingredients!$B$3:$B$230,F54,Ingredients!$I$3:$I$230)+SUMIF($B$3:$B$725,F54,$CK$3:$CK$725)</f>
        <v>1</v>
      </c>
      <c r="CD54" s="30">
        <f>SUMIF(Ingredients!$B$3:$B$230,G54,Ingredients!$I$3:$I$230)+SUMIF($B$3:$B$725,G54,$CK$3:$CK$725)</f>
        <v>0</v>
      </c>
      <c r="CE54" s="30">
        <f>SUMIF(Ingredients!$B$3:$B$230,H54,Ingredients!$I$3:$I$230)+SUMIF($B$3:$B$725,H54,$CK$3:$CK$725)</f>
        <v>0</v>
      </c>
      <c r="CF54" s="30">
        <f>SUMIF(Ingredients!$B$3:$B$230,I54,Ingredients!$I$3:$I$230)+SUMIF($B$3:$B$725,I54,$CK$3:$CK$725)</f>
        <v>0</v>
      </c>
      <c r="CG54" s="30">
        <f>SUMIF(Ingredients!$B$3:$B$230,J54,Ingredients!$I$3:$I$230)+SUMIF($B$3:$B$725,J54,$CK$3:$CK$725)</f>
        <v>0</v>
      </c>
      <c r="CH54" s="30">
        <f>SUMIF(Ingredients!$B$3:$B$230,K54,Ingredients!$I$3:$I$230)+SUMIF($B$3:$B$725,K54,$CK$3:$CK$725)</f>
        <v>0</v>
      </c>
      <c r="CI54" s="30">
        <f>SUMIF(Ingredients!$B$3:$B$230,L54,Ingredients!$I$3:$I$230)+SUMIF($B$3:$B$725,L54,$CK$3:$CK$725)</f>
        <v>0</v>
      </c>
      <c r="CJ54" s="30">
        <f>SUMIF(Ingredients!$B$3:$B$230,M54,Ingredients!$I$3:$I$230)+SUMIF($B$3:$B$725,M54,$CK$3:$CK$725)</f>
        <v>0</v>
      </c>
      <c r="CK54" s="38">
        <f t="shared" si="7"/>
        <v>1</v>
      </c>
      <c r="CL54" s="30">
        <f>SUMIF(Ingredients!$B$3:$B$230,F54,Ingredients!$J$3:$J$230)+SUMIF($B$3:$B$725,F54,$CT$3:$CT$725)</f>
        <v>0</v>
      </c>
      <c r="CM54" s="30">
        <f>SUMIF(Ingredients!$B$3:$B$230,G54,Ingredients!$J$3:$J$230)+SUMIF($B$3:$B$725,G54,$CT$3:$CT$725)</f>
        <v>0</v>
      </c>
      <c r="CN54" s="30">
        <f>SUMIF(Ingredients!$B$3:$B$230,H54,Ingredients!$J$3:$J$230)+SUMIF($B$3:$B$725,H54,$CT$3:$CT$725)</f>
        <v>0</v>
      </c>
      <c r="CO54" s="30">
        <f>SUMIF(Ingredients!$B$3:$B$230,I54,Ingredients!$J$3:$J$230)+SUMIF($B$3:$B$725,I54,$CT$3:$CT$725)</f>
        <v>0</v>
      </c>
      <c r="CP54" s="30">
        <f>SUMIF(Ingredients!$B$3:$B$230,J54,Ingredients!$J$3:$J$230)+SUMIF($B$3:$B$725,J54,$CT$3:$CT$725)</f>
        <v>0</v>
      </c>
      <c r="CQ54" s="30">
        <f>SUMIF(Ingredients!$B$3:$B$230,K54,Ingredients!$J$3:$J$230)+SUMIF($B$3:$B$725,K54,$CT$3:$CT$725)</f>
        <v>0</v>
      </c>
      <c r="CR54" s="30">
        <f>SUMIF(Ingredients!$B$3:$B$230,L54,Ingredients!$J$3:$J$230)+SUMIF($B$3:$B$725,L54,$CT$3:$CT$725)</f>
        <v>0</v>
      </c>
      <c r="CS54" s="30">
        <f>SUMIF(Ingredients!$B$3:$B$230,M54,Ingredients!$J$3:$J$230)+SUMIF($B$3:$B$725,M54,$CT$3:$CT$725)</f>
        <v>0</v>
      </c>
      <c r="CT54" s="43">
        <f t="shared" si="8"/>
        <v>0</v>
      </c>
      <c r="CU54" s="34">
        <v>10</v>
      </c>
      <c r="CV54" s="30">
        <v>0</v>
      </c>
      <c r="CW54" s="30">
        <v>14.666666666666666</v>
      </c>
      <c r="CX54" s="35">
        <v>1.5</v>
      </c>
      <c r="CY54" s="36">
        <v>0</v>
      </c>
      <c r="CZ54" s="37">
        <v>0</v>
      </c>
      <c r="DA54" s="38">
        <v>1</v>
      </c>
      <c r="DB54" s="39">
        <v>0</v>
      </c>
      <c r="DC54" t="s">
        <v>202</v>
      </c>
      <c r="DD54" t="str">
        <f t="shared" ca="1" si="9"/>
        <v/>
      </c>
      <c r="DE54" t="str">
        <f t="shared" ca="1" si="10"/>
        <v>-</v>
      </c>
      <c r="DG54" t="s">
        <v>200</v>
      </c>
      <c r="DH54" t="str">
        <f t="shared" ca="1" si="11"/>
        <v>FISHSANDWICHITEM(MEAL, ItemRegistry.fishsandwichItem, 4 ,2f,0f,1.5f,0f,0f,1f,0f,1.43f),</v>
      </c>
      <c r="DI54" t="s">
        <v>2330</v>
      </c>
    </row>
    <row r="55" spans="2:113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1191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SUMIF(Ingredients!$B$3:$B$230,'PH complex foods'!F55,Ingredients!$A$3:$A$119)+SUMIF($B$3:$B$725,F55,$V$3:$V$724)</f>
        <v>1</v>
      </c>
      <c r="O55" s="11">
        <f ca="1">SUMIF(Ingredients!$B$3:$B$230,'PH complex foods'!G55,Ingredients!$A$3:$A$119)+SUMIF($B$3:$B$725,G55,$V$3:$V$724)</f>
        <v>1</v>
      </c>
      <c r="P55" s="11">
        <f ca="1">SUMIF(Ingredients!$B$3:$B$230,'PH complex foods'!H55,Ingredients!$A$3:$A$119)+SUMIF($B$3:$B$725,H55,$V$3:$V$724)</f>
        <v>0</v>
      </c>
      <c r="Q55" s="11">
        <f ca="1">SUMIF(Ingredients!$B$3:$B$230,'PH complex foods'!I55,Ingredients!$A$3:$A$119)+SUMIF($B$3:$B$725,I55,$V$3:$V$724)</f>
        <v>0</v>
      </c>
      <c r="R55" s="11">
        <f ca="1">SUMIF(Ingredients!$B$3:$B$230,'PH complex foods'!J55,Ingredients!$A$3:$A$119)+SUMIF($B$3:$B$725,J55,$V$3:$V$724)</f>
        <v>0</v>
      </c>
      <c r="S55" s="11">
        <f ca="1">SUMIF(Ingredients!$B$3:$B$230,'PH complex foods'!K55,Ingredients!$A$3:$A$119)+SUMIF($B$3:$B$725,K55,$V$3:$V$724)</f>
        <v>0</v>
      </c>
      <c r="T55" s="11">
        <f ca="1">SUMIF(Ingredients!$B$3:$B$230,'PH complex foods'!L55,Ingredients!$A$3:$A$119)+SUMIF($B$3:$B$725,L55,$V$3:$V$724)</f>
        <v>0</v>
      </c>
      <c r="U55" s="11">
        <f ca="1">SUMIF(Ingredients!$B$3:$B$230,'PH complex foods'!M55,Ingredients!$A$3:$A$119)+SUMIF($B$3:$B$725,M55,$V$3:$V$724)</f>
        <v>0</v>
      </c>
      <c r="V55" s="10">
        <f t="shared" ca="1" si="0"/>
        <v>1</v>
      </c>
      <c r="W55" s="10">
        <v>1</v>
      </c>
      <c r="X55" s="11">
        <v>1</v>
      </c>
      <c r="Y55" s="11">
        <f>COUNTIF(F55:M780,B55)</f>
        <v>1</v>
      </c>
      <c r="Z55" s="44" t="str">
        <f t="shared" ca="1" si="12"/>
        <v>Yes</v>
      </c>
      <c r="AA55" s="34">
        <f>SUMIF(Ingredients!$B$3:$B$230,F55,Ingredients!$C$3:$C$230)+SUMIF($B$3:$B$725,F55,$AI$3:$AI$725)</f>
        <v>5</v>
      </c>
      <c r="AB55" s="30">
        <f>SUMIF(Ingredients!$B$3:$B$230,G55,Ingredients!$C$3:$C$230)+SUMIF($B$3:$B$725,G55,$AI$3:$AI$725)</f>
        <v>5</v>
      </c>
      <c r="AC55" s="30">
        <f>SUMIF(Ingredients!$B$3:$B$230,H55,Ingredients!$C$3:$C$230)+SUMIF($B$3:$B$725,H55,$AI$3:$AI$725)</f>
        <v>0</v>
      </c>
      <c r="AD55" s="30">
        <f>SUMIF(Ingredients!$B$3:$B$230,I55,Ingredients!$C$3:$C$230)+SUMIF($B$3:$B$725,I55,$AI$3:$AI$725)</f>
        <v>0</v>
      </c>
      <c r="AE55" s="30">
        <f>SUMIF(Ingredients!$B$3:$B$230,J55,Ingredients!$C$3:$C$230)+SUMIF($B$3:$B$725,J55,$AI$3:$AI$725)</f>
        <v>0</v>
      </c>
      <c r="AF55" s="30">
        <f>SUMIF(Ingredients!$B$3:$B$230,K55,Ingredients!$C$3:$C$230)+SUMIF($B$3:$B$725,K55,$AI$3:$AI$725)</f>
        <v>0</v>
      </c>
      <c r="AG55" s="30">
        <f>SUMIF(Ingredients!$B$3:$B$230,L55,Ingredients!$C$3:$C$230)+SUMIF($B$3:$B$725,L55,$AI$3:$AI$725)</f>
        <v>0</v>
      </c>
      <c r="AH55" s="30">
        <f>SUMIF(Ingredients!$B$3:$B$230,M55,Ingredients!$C$3:$C$230)+SUMIF($B$3:$B$725,M55,$AI$3:$AI$725)</f>
        <v>0</v>
      </c>
      <c r="AI55" s="29">
        <f t="shared" si="1"/>
        <v>10</v>
      </c>
      <c r="AJ55" s="30">
        <f>SUMIF(Ingredients!$B$3:$B$230,F55,Ingredients!$D$3:$D$230)+SUMIF($B$3:$B$725,F55,$AR$3:$AR$725)</f>
        <v>0</v>
      </c>
      <c r="AK55" s="30">
        <f>SUMIF(Ingredients!$B$3:$B$230,G55,Ingredients!$D$3:$D$230)+SUMIF($B$3:$B$725,G55,$AR$3:$AR$725)</f>
        <v>0</v>
      </c>
      <c r="AL55" s="30">
        <f>SUMIF(Ingredients!$B$3:$B$230,H55,Ingredients!$D$3:$D$230)+SUMIF($B$3:$B$725,H55,$AR$3:$AR$725)</f>
        <v>0</v>
      </c>
      <c r="AM55" s="30">
        <f>SUMIF(Ingredients!$B$3:$B$230,I55,Ingredients!$D$3:$D$230)+SUMIF($B$3:$B$725,I55,$AR$3:$AR$725)</f>
        <v>0</v>
      </c>
      <c r="AN55" s="30">
        <f>SUMIF(Ingredients!$B$3:$B$230,J55,Ingredients!$D$3:$D$230)+SUMIF($B$3:$B$725,J55,$AR$3:$AR$725)</f>
        <v>0</v>
      </c>
      <c r="AO55" s="30">
        <f>SUMIF(Ingredients!$B$3:$B$230,K55,Ingredients!$D$3:$D$230)+SUMIF($B$3:$B$725,K55,$AR$3:$AR$725)</f>
        <v>0</v>
      </c>
      <c r="AP55" s="30">
        <f>SUMIF(Ingredients!$B$3:$B$230,L55,Ingredients!$D$3:$D$230)+SUMIF($B$3:$B$725,L55,$AR$3:$AR$725)</f>
        <v>0</v>
      </c>
      <c r="AQ55" s="30">
        <f>SUMIF(Ingredients!$B$3:$B$230,M55,Ingredients!$D$3:$D$230)+SUMIF($B$3:$B$725,M55,$AR$3:$AR$725)</f>
        <v>0</v>
      </c>
      <c r="AR55" s="29">
        <f t="shared" si="2"/>
        <v>0</v>
      </c>
      <c r="AS55" s="30">
        <f>SUMIF(Ingredients!$B$3:$B$230,F55,Ingredients!$E$3:$E$230)+SUMIF($B$3:$B$725,F55,$BA$3:$BA$730)</f>
        <v>7</v>
      </c>
      <c r="AT55" s="30">
        <f>SUMIF(Ingredients!$B$3:$B$230,G55,Ingredients!$E$3:$E$230)+SUMIF($B$3:$B$725,G55,$BA$3:$BA$730)</f>
        <v>29.5</v>
      </c>
      <c r="AU55" s="30">
        <f>SUMIF(Ingredients!$B$3:$B$230,H55,Ingredients!$E$3:$E$230)+SUMIF($B$3:$B$725,H55,$BA$3:$BA$730)</f>
        <v>0</v>
      </c>
      <c r="AV55" s="30">
        <f>SUMIF(Ingredients!$B$3:$B$230,I55,Ingredients!$E$3:$E$230)+SUMIF($B$3:$B$725,I55,$BA$3:$BA$730)</f>
        <v>0</v>
      </c>
      <c r="AW55" s="30">
        <f>SUMIF(Ingredients!$B$3:$B$230,J55,Ingredients!$E$3:$E$230)+SUMIF($B$3:$B$725,J55,$BA$3:$BA$730)</f>
        <v>0</v>
      </c>
      <c r="AX55" s="30">
        <f>SUMIF(Ingredients!$B$3:$B$230,K55,Ingredients!$E$3:$E$230)+SUMIF($B$3:$B$725,K55,$BA$3:$BA$730)</f>
        <v>0</v>
      </c>
      <c r="AY55" s="30">
        <f>SUMIF(Ingredients!$B$3:$B$230,L55,Ingredients!$E$3:$E$230)+SUMIF($B$3:$B$725,L55,$BA$3:$BA$730)</f>
        <v>0</v>
      </c>
      <c r="AZ55" s="30">
        <f>SUMIF(Ingredients!$B$3:$B$230,M55,Ingredients!$E$3:$E$230)+SUMIF($B$3:$B$725,M55,$BA$3:$BA$730)</f>
        <v>0</v>
      </c>
      <c r="BA55" s="29">
        <f t="shared" si="3"/>
        <v>18.25</v>
      </c>
      <c r="BB55" s="30">
        <f>SUMIF(Ingredients!$B$3:$B$230,F55,Ingredients!$F$3:$F$230)+SUMIF($B$3:$B$725,F55,$BJ$3:$BJ$725)</f>
        <v>0</v>
      </c>
      <c r="BC55" s="30">
        <f>SUMIF(Ingredients!$B$3:$B$230,G55,Ingredients!$F$3:$F$230)+SUMIF($B$3:$B$725,G55,$BJ$3:$BJ$725)</f>
        <v>1</v>
      </c>
      <c r="BD55" s="30">
        <f>SUMIF(Ingredients!$B$3:$B$230,H55,Ingredients!$F$3:$F$230)+SUMIF($B$3:$B$725,H55,$BJ$3:$BJ$725)</f>
        <v>0</v>
      </c>
      <c r="BE55" s="30">
        <f>SUMIF(Ingredients!$B$3:$B$230,I55,Ingredients!$F$3:$F$230)+SUMIF($B$3:$B$725,I55,$BJ$3:$BJ$725)</f>
        <v>0</v>
      </c>
      <c r="BF55" s="30">
        <f>SUMIF(Ingredients!$B$3:$B$230,J55,Ingredients!$F$3:$F$230)+SUMIF($B$3:$B$725,J55,$BJ$3:$BJ$725)</f>
        <v>0</v>
      </c>
      <c r="BG55" s="30">
        <f>SUMIF(Ingredients!$B$3:$B$230,K55,Ingredients!$F$3:$F$230)+SUMIF($B$3:$B$725,K55,$BJ$3:$BJ$725)</f>
        <v>0</v>
      </c>
      <c r="BH55" s="30">
        <f>SUMIF(Ingredients!$B$3:$B$230,L55,Ingredients!$F$3:$F$230)+SUMIF($B$3:$B$725,L55,$BJ$3:$BJ$725)</f>
        <v>0</v>
      </c>
      <c r="BI55" s="30">
        <f>SUMIF(Ingredients!$B$3:$B$230,M55,Ingredients!$F$3:$F$230)+SUMIF($B$3:$B$725,M55,$BJ$3:$BJ$725)</f>
        <v>0</v>
      </c>
      <c r="BJ55" s="35">
        <f t="shared" si="4"/>
        <v>1</v>
      </c>
      <c r="BK55" s="30">
        <f>SUMIF(Ingredients!$B$3:$B$230,F55,Ingredients!$G$3:$G$230)+SUMIF($B$3:$B$725,F55,$BS$3:$BS$725)</f>
        <v>0</v>
      </c>
      <c r="BL55" s="30">
        <f>SUMIF(Ingredients!$B$3:$B$230,G55,Ingredients!$G$3:$G$230)+SUMIF($B$3:$B$725,G55,$BS$3:$BS$725)</f>
        <v>0</v>
      </c>
      <c r="BM55" s="30">
        <f>SUMIF(Ingredients!$B$3:$B$230,H55,Ingredients!$G$3:$G$230)+SUMIF($B$3:$B$725,H55,$BS$3:$BS$725)</f>
        <v>0</v>
      </c>
      <c r="BN55" s="30">
        <f>SUMIF(Ingredients!$B$3:$B$230,I55,Ingredients!$G$3:$G$230)+SUMIF($B$3:$B$725,I55,$BS$3:$BS$725)</f>
        <v>0</v>
      </c>
      <c r="BO55" s="30">
        <f>SUMIF(Ingredients!$B$3:$B$230,J55,Ingredients!$G$3:$G$230)+SUMIF($B$3:$B$725,J55,$BS$3:$BS$725)</f>
        <v>0</v>
      </c>
      <c r="BP55" s="30">
        <f>SUMIF(Ingredients!$B$3:$B$230,K55,Ingredients!$G$3:$G$230)+SUMIF($B$3:$B$725,K55,$BS$3:$BS$725)</f>
        <v>0</v>
      </c>
      <c r="BQ55" s="30">
        <f>SUMIF(Ingredients!$B$3:$B$230,L55,Ingredients!$G$3:$G$230)+SUMIF($B$3:$B$725,L55,$BS$3:$BS$725)</f>
        <v>0</v>
      </c>
      <c r="BR55" s="30">
        <f>SUMIF(Ingredients!$B$3:$B$230,M55,Ingredients!$G$3:$G$230)+SUMIF($B$3:$B$725,M55,$BS$3:$BS$725)</f>
        <v>0</v>
      </c>
      <c r="BS55" s="36">
        <f t="shared" si="5"/>
        <v>0</v>
      </c>
      <c r="BT55" s="30">
        <f>SUMIF(Ingredients!$B$3:$B$230,F55,Ingredients!$H$3:$H$230)+SUMIF($B$3:$B$725,F55,$CB$3:$CB$725)</f>
        <v>0</v>
      </c>
      <c r="BU55" s="30">
        <f>SUMIF(Ingredients!$B$3:$B$230,G55,Ingredients!$H$3:$H$230)+SUMIF($B$3:$B$725,G55,$CB$3:$CB$725)</f>
        <v>0</v>
      </c>
      <c r="BV55" s="30">
        <f>SUMIF(Ingredients!$B$3:$B$230,H55,Ingredients!$H$3:$H$230)+SUMIF($B$3:$B$725,H55,$CB$3:$CB$725)</f>
        <v>0</v>
      </c>
      <c r="BW55" s="30">
        <f>SUMIF(Ingredients!$B$3:$B$230,I55,Ingredients!$H$3:$H$230)+SUMIF($B$3:$B$725,I55,$CB$3:$CB$725)</f>
        <v>0</v>
      </c>
      <c r="BX55" s="30">
        <f>SUMIF(Ingredients!$B$3:$B$230,J55,Ingredients!$H$3:$H$230)+SUMIF($B$3:$B$725,J55,$CB$3:$CB$725)</f>
        <v>0</v>
      </c>
      <c r="BY55" s="30">
        <f>SUMIF(Ingredients!$B$3:$B$230,K55,Ingredients!$H$3:$H$230)+SUMIF($B$3:$B$725,K55,$CB$3:$CB$725)</f>
        <v>0</v>
      </c>
      <c r="BZ55" s="30">
        <f>SUMIF(Ingredients!$B$3:$B$230,L55,Ingredients!$H$3:$H$230)+SUMIF($B$3:$B$725,L55,$CB$3:$CB$725)</f>
        <v>0</v>
      </c>
      <c r="CA55" s="30">
        <f>SUMIF(Ingredients!$B$3:$B$230,M55,Ingredients!$H$3:$H$230)+SUMIF($B$3:$B$725,M55,$CB$3:$CB$725)</f>
        <v>0</v>
      </c>
      <c r="CB55" s="42">
        <f t="shared" si="6"/>
        <v>0</v>
      </c>
      <c r="CC55" s="30">
        <f>SUMIF(Ingredients!$B$3:$B$230,F55,Ingredients!$I$3:$I$230)+SUMIF($B$3:$B$725,F55,$CK$3:$CK$725)</f>
        <v>1</v>
      </c>
      <c r="CD55" s="30">
        <f>SUMIF(Ingredients!$B$3:$B$230,G55,Ingredients!$I$3:$I$230)+SUMIF($B$3:$B$725,G55,$CK$3:$CK$725)</f>
        <v>0</v>
      </c>
      <c r="CE55" s="30">
        <f>SUMIF(Ingredients!$B$3:$B$230,H55,Ingredients!$I$3:$I$230)+SUMIF($B$3:$B$725,H55,$CK$3:$CK$725)</f>
        <v>0</v>
      </c>
      <c r="CF55" s="30">
        <f>SUMIF(Ingredients!$B$3:$B$230,I55,Ingredients!$I$3:$I$230)+SUMIF($B$3:$B$725,I55,$CK$3:$CK$725)</f>
        <v>0</v>
      </c>
      <c r="CG55" s="30">
        <f>SUMIF(Ingredients!$B$3:$B$230,J55,Ingredients!$I$3:$I$230)+SUMIF($B$3:$B$725,J55,$CK$3:$CK$725)</f>
        <v>0</v>
      </c>
      <c r="CH55" s="30">
        <f>SUMIF(Ingredients!$B$3:$B$230,K55,Ingredients!$I$3:$I$230)+SUMIF($B$3:$B$725,K55,$CK$3:$CK$725)</f>
        <v>0</v>
      </c>
      <c r="CI55" s="30">
        <f>SUMIF(Ingredients!$B$3:$B$230,L55,Ingredients!$I$3:$I$230)+SUMIF($B$3:$B$725,L55,$CK$3:$CK$725)</f>
        <v>0</v>
      </c>
      <c r="CJ55" s="30">
        <f>SUMIF(Ingredients!$B$3:$B$230,M55,Ingredients!$I$3:$I$230)+SUMIF($B$3:$B$725,M55,$CK$3:$CK$725)</f>
        <v>0</v>
      </c>
      <c r="CK55" s="38">
        <f t="shared" si="7"/>
        <v>1</v>
      </c>
      <c r="CL55" s="30">
        <f>SUMIF(Ingredients!$B$3:$B$230,F55,Ingredients!$J$3:$J$230)+SUMIF($B$3:$B$725,F55,$CT$3:$CT$725)</f>
        <v>0</v>
      </c>
      <c r="CM55" s="30">
        <f>SUMIF(Ingredients!$B$3:$B$230,G55,Ingredients!$J$3:$J$230)+SUMIF($B$3:$B$725,G55,$CT$3:$CT$725)</f>
        <v>0</v>
      </c>
      <c r="CN55" s="30">
        <f>SUMIF(Ingredients!$B$3:$B$230,H55,Ingredients!$J$3:$J$230)+SUMIF($B$3:$B$725,H55,$CT$3:$CT$725)</f>
        <v>0</v>
      </c>
      <c r="CO55" s="30">
        <f>SUMIF(Ingredients!$B$3:$B$230,I55,Ingredients!$J$3:$J$230)+SUMIF($B$3:$B$725,I55,$CT$3:$CT$725)</f>
        <v>0</v>
      </c>
      <c r="CP55" s="30">
        <f>SUMIF(Ingredients!$B$3:$B$230,J55,Ingredients!$J$3:$J$230)+SUMIF($B$3:$B$725,J55,$CT$3:$CT$725)</f>
        <v>0</v>
      </c>
      <c r="CQ55" s="30">
        <f>SUMIF(Ingredients!$B$3:$B$230,K55,Ingredients!$J$3:$J$230)+SUMIF($B$3:$B$725,K55,$CT$3:$CT$725)</f>
        <v>0</v>
      </c>
      <c r="CR55" s="30">
        <f>SUMIF(Ingredients!$B$3:$B$230,L55,Ingredients!$J$3:$J$230)+SUMIF($B$3:$B$725,L55,$CT$3:$CT$725)</f>
        <v>0</v>
      </c>
      <c r="CS55" s="30">
        <f>SUMIF(Ingredients!$B$3:$B$230,M55,Ingredients!$J$3:$J$230)+SUMIF($B$3:$B$725,M55,$CT$3:$CT$725)</f>
        <v>0</v>
      </c>
      <c r="CT55" s="43">
        <f t="shared" si="8"/>
        <v>0</v>
      </c>
      <c r="CU55" s="34">
        <v>10</v>
      </c>
      <c r="CV55" s="30">
        <v>0</v>
      </c>
      <c r="CW55" s="30">
        <v>12</v>
      </c>
      <c r="CX55" s="35">
        <v>1</v>
      </c>
      <c r="CY55" s="36">
        <v>0</v>
      </c>
      <c r="CZ55" s="37">
        <v>0</v>
      </c>
      <c r="DA55" s="38">
        <v>1</v>
      </c>
      <c r="DB55" s="39">
        <v>0</v>
      </c>
      <c r="DC55" t="s">
        <v>202</v>
      </c>
      <c r="DD55" t="str">
        <f t="shared" ca="1" si="9"/>
        <v/>
      </c>
      <c r="DE55" t="str">
        <f t="shared" ca="1" si="10"/>
        <v>-</v>
      </c>
      <c r="DG55" t="s">
        <v>200</v>
      </c>
      <c r="DH55" t="str">
        <f t="shared" ca="1" si="11"/>
        <v>FISHSTICKSITEM(MEAL, ItemRegistry.fishsticksItem, 4 ,2f,0f,1f,0f,0f,1f,0f,1.75f),</v>
      </c>
      <c r="DI55" t="s">
        <v>2331</v>
      </c>
    </row>
    <row r="56" spans="2:113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1191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SUMIF(Ingredients!$B$3:$B$230,'PH complex foods'!F56,Ingredients!$A$3:$A$119)+SUMIF($B$3:$B$725,F56,$V$3:$V$724)</f>
        <v>1</v>
      </c>
      <c r="O56" s="11">
        <f ca="1">SUMIF(Ingredients!$B$3:$B$230,'PH complex foods'!G56,Ingredients!$A$3:$A$119)+SUMIF($B$3:$B$725,G56,$V$3:$V$724)</f>
        <v>1</v>
      </c>
      <c r="P56" s="11">
        <f ca="1">SUMIF(Ingredients!$B$3:$B$230,'PH complex foods'!H56,Ingredients!$A$3:$A$119)+SUMIF($B$3:$B$725,H56,$V$3:$V$724)</f>
        <v>0</v>
      </c>
      <c r="Q56" s="11">
        <f ca="1">SUMIF(Ingredients!$B$3:$B$230,'PH complex foods'!I56,Ingredients!$A$3:$A$119)+SUMIF($B$3:$B$725,I56,$V$3:$V$724)</f>
        <v>0</v>
      </c>
      <c r="R56" s="11">
        <f ca="1">SUMIF(Ingredients!$B$3:$B$230,'PH complex foods'!J56,Ingredients!$A$3:$A$119)+SUMIF($B$3:$B$725,J56,$V$3:$V$724)</f>
        <v>0</v>
      </c>
      <c r="S56" s="11">
        <f ca="1">SUMIF(Ingredients!$B$3:$B$230,'PH complex foods'!K56,Ingredients!$A$3:$A$119)+SUMIF($B$3:$B$725,K56,$V$3:$V$724)</f>
        <v>0</v>
      </c>
      <c r="T56" s="11">
        <f ca="1">SUMIF(Ingredients!$B$3:$B$230,'PH complex foods'!L56,Ingredients!$A$3:$A$119)+SUMIF($B$3:$B$725,L56,$V$3:$V$724)</f>
        <v>0</v>
      </c>
      <c r="U56" s="11">
        <f ca="1">SUMIF(Ingredients!$B$3:$B$230,'PH complex foods'!M56,Ingredients!$A$3:$A$119)+SUMIF($B$3:$B$725,M56,$V$3:$V$724)</f>
        <v>0</v>
      </c>
      <c r="V56" s="10">
        <f t="shared" ca="1" si="0"/>
        <v>1</v>
      </c>
      <c r="W56" s="10">
        <v>1</v>
      </c>
      <c r="X56" s="11">
        <v>1</v>
      </c>
      <c r="Y56" s="11">
        <f>COUNTIF(F56:M781,B56)</f>
        <v>0</v>
      </c>
      <c r="Z56" s="44" t="str">
        <f t="shared" ca="1" si="12"/>
        <v>Yes</v>
      </c>
      <c r="AA56" s="34">
        <f>SUMIF(Ingredients!$B$3:$B$230,F56,Ingredients!$C$3:$C$230)+SUMIF($B$3:$B$725,F56,$AI$3:$AI$725)</f>
        <v>10</v>
      </c>
      <c r="AB56" s="30">
        <f>SUMIF(Ingredients!$B$3:$B$230,G56,Ingredients!$C$3:$C$230)+SUMIF($B$3:$B$725,G56,$AI$3:$AI$725)</f>
        <v>10</v>
      </c>
      <c r="AC56" s="30">
        <f>SUMIF(Ingredients!$B$3:$B$230,H56,Ingredients!$C$3:$C$230)+SUMIF($B$3:$B$725,H56,$AI$3:$AI$725)</f>
        <v>0</v>
      </c>
      <c r="AD56" s="30">
        <f>SUMIF(Ingredients!$B$3:$B$230,I56,Ingredients!$C$3:$C$230)+SUMIF($B$3:$B$725,I56,$AI$3:$AI$725)</f>
        <v>0</v>
      </c>
      <c r="AE56" s="30">
        <f>SUMIF(Ingredients!$B$3:$B$230,J56,Ingredients!$C$3:$C$230)+SUMIF($B$3:$B$725,J56,$AI$3:$AI$725)</f>
        <v>0</v>
      </c>
      <c r="AF56" s="30">
        <f>SUMIF(Ingredients!$B$3:$B$230,K56,Ingredients!$C$3:$C$230)+SUMIF($B$3:$B$725,K56,$AI$3:$AI$725)</f>
        <v>0</v>
      </c>
      <c r="AG56" s="30">
        <f>SUMIF(Ingredients!$B$3:$B$230,L56,Ingredients!$C$3:$C$230)+SUMIF($B$3:$B$725,L56,$AI$3:$AI$725)</f>
        <v>0</v>
      </c>
      <c r="AH56" s="30">
        <f>SUMIF(Ingredients!$B$3:$B$230,M56,Ingredients!$C$3:$C$230)+SUMIF($B$3:$B$725,M56,$AI$3:$AI$725)</f>
        <v>0</v>
      </c>
      <c r="AI56" s="29">
        <f t="shared" si="1"/>
        <v>20</v>
      </c>
      <c r="AJ56" s="30">
        <f>SUMIF(Ingredients!$B$3:$B$230,F56,Ingredients!$D$3:$D$230)+SUMIF($B$3:$B$725,F56,$AR$3:$AR$725)</f>
        <v>0</v>
      </c>
      <c r="AK56" s="30">
        <f>SUMIF(Ingredients!$B$3:$B$230,G56,Ingredients!$D$3:$D$230)+SUMIF($B$3:$B$725,G56,$AR$3:$AR$725)</f>
        <v>0</v>
      </c>
      <c r="AL56" s="30">
        <f>SUMIF(Ingredients!$B$3:$B$230,H56,Ingredients!$D$3:$D$230)+SUMIF($B$3:$B$725,H56,$AR$3:$AR$725)</f>
        <v>0</v>
      </c>
      <c r="AM56" s="30">
        <f>SUMIF(Ingredients!$B$3:$B$230,I56,Ingredients!$D$3:$D$230)+SUMIF($B$3:$B$725,I56,$AR$3:$AR$725)</f>
        <v>0</v>
      </c>
      <c r="AN56" s="30">
        <f>SUMIF(Ingredients!$B$3:$B$230,J56,Ingredients!$D$3:$D$230)+SUMIF($B$3:$B$725,J56,$AR$3:$AR$725)</f>
        <v>0</v>
      </c>
      <c r="AO56" s="30">
        <f>SUMIF(Ingredients!$B$3:$B$230,K56,Ingredients!$D$3:$D$230)+SUMIF($B$3:$B$725,K56,$AR$3:$AR$725)</f>
        <v>0</v>
      </c>
      <c r="AP56" s="30">
        <f>SUMIF(Ingredients!$B$3:$B$230,L56,Ingredients!$D$3:$D$230)+SUMIF($B$3:$B$725,L56,$AR$3:$AR$725)</f>
        <v>0</v>
      </c>
      <c r="AQ56" s="30">
        <f>SUMIF(Ingredients!$B$3:$B$230,M56,Ingredients!$D$3:$D$230)+SUMIF($B$3:$B$725,M56,$AR$3:$AR$725)</f>
        <v>0</v>
      </c>
      <c r="AR56" s="29">
        <f t="shared" si="2"/>
        <v>0</v>
      </c>
      <c r="AS56" s="30">
        <f>SUMIF(Ingredients!$B$3:$B$230,F56,Ingredients!$E$3:$E$230)+SUMIF($B$3:$B$725,F56,$BA$3:$BA$730)</f>
        <v>18.25</v>
      </c>
      <c r="AT56" s="30">
        <f>SUMIF(Ingredients!$B$3:$B$230,G56,Ingredients!$E$3:$E$230)+SUMIF($B$3:$B$725,G56,$BA$3:$BA$730)</f>
        <v>31</v>
      </c>
      <c r="AU56" s="30">
        <f>SUMIF(Ingredients!$B$3:$B$230,H56,Ingredients!$E$3:$E$230)+SUMIF($B$3:$B$725,H56,$BA$3:$BA$730)</f>
        <v>0</v>
      </c>
      <c r="AV56" s="30">
        <f>SUMIF(Ingredients!$B$3:$B$230,I56,Ingredients!$E$3:$E$230)+SUMIF($B$3:$B$725,I56,$BA$3:$BA$730)</f>
        <v>0</v>
      </c>
      <c r="AW56" s="30">
        <f>SUMIF(Ingredients!$B$3:$B$230,J56,Ingredients!$E$3:$E$230)+SUMIF($B$3:$B$725,J56,$BA$3:$BA$730)</f>
        <v>0</v>
      </c>
      <c r="AX56" s="30">
        <f>SUMIF(Ingredients!$B$3:$B$230,K56,Ingredients!$E$3:$E$230)+SUMIF($B$3:$B$725,K56,$BA$3:$BA$730)</f>
        <v>0</v>
      </c>
      <c r="AY56" s="30">
        <f>SUMIF(Ingredients!$B$3:$B$230,L56,Ingredients!$E$3:$E$230)+SUMIF($B$3:$B$725,L56,$BA$3:$BA$730)</f>
        <v>0</v>
      </c>
      <c r="AZ56" s="30">
        <f>SUMIF(Ingredients!$B$3:$B$230,M56,Ingredients!$E$3:$E$230)+SUMIF($B$3:$B$725,M56,$BA$3:$BA$730)</f>
        <v>0</v>
      </c>
      <c r="BA56" s="29">
        <f t="shared" si="3"/>
        <v>24.625</v>
      </c>
      <c r="BB56" s="30">
        <f>SUMIF(Ingredients!$B$3:$B$230,F56,Ingredients!$F$3:$F$230)+SUMIF($B$3:$B$725,F56,$BJ$3:$BJ$725)</f>
        <v>1</v>
      </c>
      <c r="BC56" s="30">
        <f>SUMIF(Ingredients!$B$3:$B$230,G56,Ingredients!$F$3:$F$230)+SUMIF($B$3:$B$725,G56,$BJ$3:$BJ$725)</f>
        <v>0</v>
      </c>
      <c r="BD56" s="30">
        <f>SUMIF(Ingredients!$B$3:$B$230,H56,Ingredients!$F$3:$F$230)+SUMIF($B$3:$B$725,H56,$BJ$3:$BJ$725)</f>
        <v>0</v>
      </c>
      <c r="BE56" s="30">
        <f>SUMIF(Ingredients!$B$3:$B$230,I56,Ingredients!$F$3:$F$230)+SUMIF($B$3:$B$725,I56,$BJ$3:$BJ$725)</f>
        <v>0</v>
      </c>
      <c r="BF56" s="30">
        <f>SUMIF(Ingredients!$B$3:$B$230,J56,Ingredients!$F$3:$F$230)+SUMIF($B$3:$B$725,J56,$BJ$3:$BJ$725)</f>
        <v>0</v>
      </c>
      <c r="BG56" s="30">
        <f>SUMIF(Ingredients!$B$3:$B$230,K56,Ingredients!$F$3:$F$230)+SUMIF($B$3:$B$725,K56,$BJ$3:$BJ$725)</f>
        <v>0</v>
      </c>
      <c r="BH56" s="30">
        <f>SUMIF(Ingredients!$B$3:$B$230,L56,Ingredients!$F$3:$F$230)+SUMIF($B$3:$B$725,L56,$BJ$3:$BJ$725)</f>
        <v>0</v>
      </c>
      <c r="BI56" s="30">
        <f>SUMIF(Ingredients!$B$3:$B$230,M56,Ingredients!$F$3:$F$230)+SUMIF($B$3:$B$725,M56,$BJ$3:$BJ$725)</f>
        <v>0</v>
      </c>
      <c r="BJ56" s="35">
        <f t="shared" si="4"/>
        <v>1</v>
      </c>
      <c r="BK56" s="30">
        <f>SUMIF(Ingredients!$B$3:$B$230,F56,Ingredients!$G$3:$G$230)+SUMIF($B$3:$B$725,F56,$BS$3:$BS$725)</f>
        <v>0</v>
      </c>
      <c r="BL56" s="30">
        <f>SUMIF(Ingredients!$B$3:$B$230,G56,Ingredients!$G$3:$G$230)+SUMIF($B$3:$B$725,G56,$BS$3:$BS$725)</f>
        <v>0</v>
      </c>
      <c r="BM56" s="30">
        <f>SUMIF(Ingredients!$B$3:$B$230,H56,Ingredients!$G$3:$G$230)+SUMIF($B$3:$B$725,H56,$BS$3:$BS$725)</f>
        <v>0</v>
      </c>
      <c r="BN56" s="30">
        <f>SUMIF(Ingredients!$B$3:$B$230,I56,Ingredients!$G$3:$G$230)+SUMIF($B$3:$B$725,I56,$BS$3:$BS$725)</f>
        <v>0</v>
      </c>
      <c r="BO56" s="30">
        <f>SUMIF(Ingredients!$B$3:$B$230,J56,Ingredients!$G$3:$G$230)+SUMIF($B$3:$B$725,J56,$BS$3:$BS$725)</f>
        <v>0</v>
      </c>
      <c r="BP56" s="30">
        <f>SUMIF(Ingredients!$B$3:$B$230,K56,Ingredients!$G$3:$G$230)+SUMIF($B$3:$B$725,K56,$BS$3:$BS$725)</f>
        <v>0</v>
      </c>
      <c r="BQ56" s="30">
        <f>SUMIF(Ingredients!$B$3:$B$230,L56,Ingredients!$G$3:$G$230)+SUMIF($B$3:$B$725,L56,$BS$3:$BS$725)</f>
        <v>0</v>
      </c>
      <c r="BR56" s="30">
        <f>SUMIF(Ingredients!$B$3:$B$230,M56,Ingredients!$G$3:$G$230)+SUMIF($B$3:$B$725,M56,$BS$3:$BS$725)</f>
        <v>0</v>
      </c>
      <c r="BS56" s="36">
        <f t="shared" si="5"/>
        <v>0</v>
      </c>
      <c r="BT56" s="30">
        <f>SUMIF(Ingredients!$B$3:$B$230,F56,Ingredients!$H$3:$H$230)+SUMIF($B$3:$B$725,F56,$CB$3:$CB$725)</f>
        <v>0</v>
      </c>
      <c r="BU56" s="30">
        <f>SUMIF(Ingredients!$B$3:$B$230,G56,Ingredients!$H$3:$H$230)+SUMIF($B$3:$B$725,G56,$CB$3:$CB$725)</f>
        <v>1.5</v>
      </c>
      <c r="BV56" s="30">
        <f>SUMIF(Ingredients!$B$3:$B$230,H56,Ingredients!$H$3:$H$230)+SUMIF($B$3:$B$725,H56,$CB$3:$CB$725)</f>
        <v>0</v>
      </c>
      <c r="BW56" s="30">
        <f>SUMIF(Ingredients!$B$3:$B$230,I56,Ingredients!$H$3:$H$230)+SUMIF($B$3:$B$725,I56,$CB$3:$CB$725)</f>
        <v>0</v>
      </c>
      <c r="BX56" s="30">
        <f>SUMIF(Ingredients!$B$3:$B$230,J56,Ingredients!$H$3:$H$230)+SUMIF($B$3:$B$725,J56,$CB$3:$CB$725)</f>
        <v>0</v>
      </c>
      <c r="BY56" s="30">
        <f>SUMIF(Ingredients!$B$3:$B$230,K56,Ingredients!$H$3:$H$230)+SUMIF($B$3:$B$725,K56,$CB$3:$CB$725)</f>
        <v>0</v>
      </c>
      <c r="BZ56" s="30">
        <f>SUMIF(Ingredients!$B$3:$B$230,L56,Ingredients!$H$3:$H$230)+SUMIF($B$3:$B$725,L56,$CB$3:$CB$725)</f>
        <v>0</v>
      </c>
      <c r="CA56" s="30">
        <f>SUMIF(Ingredients!$B$3:$B$230,M56,Ingredients!$H$3:$H$230)+SUMIF($B$3:$B$725,M56,$CB$3:$CB$725)</f>
        <v>0</v>
      </c>
      <c r="CB56" s="42">
        <f t="shared" si="6"/>
        <v>1.5</v>
      </c>
      <c r="CC56" s="30">
        <f>SUMIF(Ingredients!$B$3:$B$230,F56,Ingredients!$I$3:$I$230)+SUMIF($B$3:$B$725,F56,$CK$3:$CK$725)</f>
        <v>1</v>
      </c>
      <c r="CD56" s="30">
        <f>SUMIF(Ingredients!$B$3:$B$230,G56,Ingredients!$I$3:$I$230)+SUMIF($B$3:$B$725,G56,$CK$3:$CK$725)</f>
        <v>0</v>
      </c>
      <c r="CE56" s="30">
        <f>SUMIF(Ingredients!$B$3:$B$230,H56,Ingredients!$I$3:$I$230)+SUMIF($B$3:$B$725,H56,$CK$3:$CK$725)</f>
        <v>0</v>
      </c>
      <c r="CF56" s="30">
        <f>SUMIF(Ingredients!$B$3:$B$230,I56,Ingredients!$I$3:$I$230)+SUMIF($B$3:$B$725,I56,$CK$3:$CK$725)</f>
        <v>0</v>
      </c>
      <c r="CG56" s="30">
        <f>SUMIF(Ingredients!$B$3:$B$230,J56,Ingredients!$I$3:$I$230)+SUMIF($B$3:$B$725,J56,$CK$3:$CK$725)</f>
        <v>0</v>
      </c>
      <c r="CH56" s="30">
        <f>SUMIF(Ingredients!$B$3:$B$230,K56,Ingredients!$I$3:$I$230)+SUMIF($B$3:$B$725,K56,$CK$3:$CK$725)</f>
        <v>0</v>
      </c>
      <c r="CI56" s="30">
        <f>SUMIF(Ingredients!$B$3:$B$230,L56,Ingredients!$I$3:$I$230)+SUMIF($B$3:$B$725,L56,$CK$3:$CK$725)</f>
        <v>0</v>
      </c>
      <c r="CJ56" s="30">
        <f>SUMIF(Ingredients!$B$3:$B$230,M56,Ingredients!$I$3:$I$230)+SUMIF($B$3:$B$725,M56,$CK$3:$CK$725)</f>
        <v>0</v>
      </c>
      <c r="CK56" s="38">
        <f t="shared" si="7"/>
        <v>1</v>
      </c>
      <c r="CL56" s="30">
        <f>SUMIF(Ingredients!$B$3:$B$230,F56,Ingredients!$J$3:$J$230)+SUMIF($B$3:$B$725,F56,$CT$3:$CT$725)</f>
        <v>0</v>
      </c>
      <c r="CM56" s="30">
        <f>SUMIF(Ingredients!$B$3:$B$230,G56,Ingredients!$J$3:$J$230)+SUMIF($B$3:$B$725,G56,$CT$3:$CT$725)</f>
        <v>0</v>
      </c>
      <c r="CN56" s="30">
        <f>SUMIF(Ingredients!$B$3:$B$230,H56,Ingredients!$J$3:$J$230)+SUMIF($B$3:$B$725,H56,$CT$3:$CT$725)</f>
        <v>0</v>
      </c>
      <c r="CO56" s="30">
        <f>SUMIF(Ingredients!$B$3:$B$230,I56,Ingredients!$J$3:$J$230)+SUMIF($B$3:$B$725,I56,$CT$3:$CT$725)</f>
        <v>0</v>
      </c>
      <c r="CP56" s="30">
        <f>SUMIF(Ingredients!$B$3:$B$230,J56,Ingredients!$J$3:$J$230)+SUMIF($B$3:$B$725,J56,$CT$3:$CT$725)</f>
        <v>0</v>
      </c>
      <c r="CQ56" s="30">
        <f>SUMIF(Ingredients!$B$3:$B$230,K56,Ingredients!$J$3:$J$230)+SUMIF($B$3:$B$725,K56,$CT$3:$CT$725)</f>
        <v>0</v>
      </c>
      <c r="CR56" s="30">
        <f>SUMIF(Ingredients!$B$3:$B$230,L56,Ingredients!$J$3:$J$230)+SUMIF($B$3:$B$725,L56,$CT$3:$CT$725)</f>
        <v>0</v>
      </c>
      <c r="CS56" s="30">
        <f>SUMIF(Ingredients!$B$3:$B$230,M56,Ingredients!$J$3:$J$230)+SUMIF($B$3:$B$725,M56,$CT$3:$CT$725)</f>
        <v>0</v>
      </c>
      <c r="CT56" s="43">
        <f t="shared" si="8"/>
        <v>0</v>
      </c>
      <c r="CU56" s="34">
        <v>20</v>
      </c>
      <c r="CV56" s="30">
        <v>0</v>
      </c>
      <c r="CW56" s="30">
        <v>12</v>
      </c>
      <c r="CX56" s="35">
        <v>1</v>
      </c>
      <c r="CY56" s="36">
        <v>0</v>
      </c>
      <c r="CZ56" s="37">
        <v>1.5</v>
      </c>
      <c r="DA56" s="38">
        <v>1</v>
      </c>
      <c r="DB56" s="39">
        <v>0</v>
      </c>
      <c r="DC56" t="s">
        <v>202</v>
      </c>
      <c r="DD56" t="str">
        <f t="shared" ca="1" si="9"/>
        <v/>
      </c>
      <c r="DE56" t="str">
        <f t="shared" ca="1" si="10"/>
        <v>-</v>
      </c>
      <c r="DG56" t="s">
        <v>200</v>
      </c>
      <c r="DH56" t="str">
        <f t="shared" ca="1" si="11"/>
        <v>FISHANDCHIPSITEM(MEAL, ItemRegistry.fishandchipsItem, 4 ,4f,0f,1f,1.5f,0f,1f,0f,1.75f),</v>
      </c>
      <c r="DI56" t="s">
        <v>2332</v>
      </c>
    </row>
    <row r="57" spans="2:113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SUMIF(Ingredients!$B$3:$B$230,'PH complex foods'!F57,Ingredients!$A$3:$A$119)+SUMIF($B$3:$B$725,F57,$V$3:$V$724)</f>
        <v>1</v>
      </c>
      <c r="O57" s="11">
        <f ca="1">SUMIF(Ingredients!$B$3:$B$230,'PH complex foods'!G57,Ingredients!$A$3:$A$119)+SUMIF($B$3:$B$725,G57,$V$3:$V$724)</f>
        <v>0</v>
      </c>
      <c r="P57" s="11">
        <f ca="1">SUMIF(Ingredients!$B$3:$B$230,'PH complex foods'!H57,Ingredients!$A$3:$A$119)+SUMIF($B$3:$B$725,H57,$V$3:$V$724)</f>
        <v>0</v>
      </c>
      <c r="Q57" s="11">
        <f ca="1">SUMIF(Ingredients!$B$3:$B$230,'PH complex foods'!I57,Ingredients!$A$3:$A$119)+SUMIF($B$3:$B$725,I57,$V$3:$V$724)</f>
        <v>0</v>
      </c>
      <c r="R57" s="11">
        <f ca="1">SUMIF(Ingredients!$B$3:$B$230,'PH complex foods'!J57,Ingredients!$A$3:$A$119)+SUMIF($B$3:$B$725,J57,$V$3:$V$724)</f>
        <v>0</v>
      </c>
      <c r="S57" s="11">
        <f ca="1">SUMIF(Ingredients!$B$3:$B$230,'PH complex foods'!K57,Ingredients!$A$3:$A$119)+SUMIF($B$3:$B$725,K57,$V$3:$V$724)</f>
        <v>0</v>
      </c>
      <c r="T57" s="11">
        <f ca="1">SUMIF(Ingredients!$B$3:$B$230,'PH complex foods'!L57,Ingredients!$A$3:$A$119)+SUMIF($B$3:$B$725,L57,$V$3:$V$724)</f>
        <v>0</v>
      </c>
      <c r="U57" s="11">
        <f ca="1">SUMIF(Ingredients!$B$3:$B$230,'PH complex foods'!M57,Ingredients!$A$3:$A$119)+SUMIF($B$3:$B$725,M57,$V$3:$V$724)</f>
        <v>0</v>
      </c>
      <c r="V57" s="10">
        <f t="shared" ca="1" si="0"/>
        <v>1</v>
      </c>
      <c r="W57" s="10">
        <v>1</v>
      </c>
      <c r="X57" s="11">
        <v>1</v>
      </c>
      <c r="Y57" s="11">
        <f>COUNTIF(F57:M782,B57)</f>
        <v>11</v>
      </c>
      <c r="Z57" s="44" t="str">
        <f t="shared" ca="1" si="12"/>
        <v>Yes</v>
      </c>
      <c r="AA57" s="34">
        <f>SUMIF(Ingredients!$B$3:$B$230,F57,Ingredients!$C$3:$C$230)+SUMIF($B$3:$B$725,F57,$AI$3:$AI$725)</f>
        <v>0</v>
      </c>
      <c r="AB57" s="30">
        <f>SUMIF(Ingredients!$B$3:$B$230,G57,Ingredients!$C$3:$C$230)+SUMIF($B$3:$B$725,G57,$AI$3:$AI$725)</f>
        <v>0</v>
      </c>
      <c r="AC57" s="30">
        <f>SUMIF(Ingredients!$B$3:$B$230,H57,Ingredients!$C$3:$C$230)+SUMIF($B$3:$B$725,H57,$AI$3:$AI$725)</f>
        <v>0</v>
      </c>
      <c r="AD57" s="30">
        <f>SUMIF(Ingredients!$B$3:$B$230,I57,Ingredients!$C$3:$C$230)+SUMIF($B$3:$B$725,I57,$AI$3:$AI$725)</f>
        <v>0</v>
      </c>
      <c r="AE57" s="30">
        <f>SUMIF(Ingredients!$B$3:$B$230,J57,Ingredients!$C$3:$C$230)+SUMIF($B$3:$B$725,J57,$AI$3:$AI$725)</f>
        <v>0</v>
      </c>
      <c r="AF57" s="30">
        <f>SUMIF(Ingredients!$B$3:$B$230,K57,Ingredients!$C$3:$C$230)+SUMIF($B$3:$B$725,K57,$AI$3:$AI$725)</f>
        <v>0</v>
      </c>
      <c r="AG57" s="30">
        <f>SUMIF(Ingredients!$B$3:$B$230,L57,Ingredients!$C$3:$C$230)+SUMIF($B$3:$B$725,L57,$AI$3:$AI$725)</f>
        <v>0</v>
      </c>
      <c r="AH57" s="30">
        <f>SUMIF(Ingredients!$B$3:$B$230,M57,Ingredients!$C$3:$C$230)+SUMIF($B$3:$B$725,M57,$AI$3:$AI$725)</f>
        <v>0</v>
      </c>
      <c r="AI57" s="29">
        <f t="shared" si="1"/>
        <v>0</v>
      </c>
      <c r="AJ57" s="30">
        <f>SUMIF(Ingredients!$B$3:$B$230,F57,Ingredients!$D$3:$D$230)+SUMIF($B$3:$B$725,F57,$AR$3:$AR$725)</f>
        <v>0</v>
      </c>
      <c r="AK57" s="30">
        <f>SUMIF(Ingredients!$B$3:$B$230,G57,Ingredients!$D$3:$D$230)+SUMIF($B$3:$B$725,G57,$AR$3:$AR$725)</f>
        <v>0</v>
      </c>
      <c r="AL57" s="30">
        <f>SUMIF(Ingredients!$B$3:$B$230,H57,Ingredients!$D$3:$D$230)+SUMIF($B$3:$B$725,H57,$AR$3:$AR$725)</f>
        <v>0</v>
      </c>
      <c r="AM57" s="30">
        <f>SUMIF(Ingredients!$B$3:$B$230,I57,Ingredients!$D$3:$D$230)+SUMIF($B$3:$B$725,I57,$AR$3:$AR$725)</f>
        <v>0</v>
      </c>
      <c r="AN57" s="30">
        <f>SUMIF(Ingredients!$B$3:$B$230,J57,Ingredients!$D$3:$D$230)+SUMIF($B$3:$B$725,J57,$AR$3:$AR$725)</f>
        <v>0</v>
      </c>
      <c r="AO57" s="30">
        <f>SUMIF(Ingredients!$B$3:$B$230,K57,Ingredients!$D$3:$D$230)+SUMIF($B$3:$B$725,K57,$AR$3:$AR$725)</f>
        <v>0</v>
      </c>
      <c r="AP57" s="30">
        <f>SUMIF(Ingredients!$B$3:$B$230,L57,Ingredients!$D$3:$D$230)+SUMIF($B$3:$B$725,L57,$AR$3:$AR$725)</f>
        <v>0</v>
      </c>
      <c r="AQ57" s="30">
        <f>SUMIF(Ingredients!$B$3:$B$230,M57,Ingredients!$D$3:$D$230)+SUMIF($B$3:$B$725,M57,$AR$3:$AR$725)</f>
        <v>0</v>
      </c>
      <c r="AR57" s="29">
        <f t="shared" si="2"/>
        <v>0</v>
      </c>
      <c r="AS57" s="30">
        <f>SUMIF(Ingredients!$B$3:$B$230,F57,Ingredients!$E$3:$E$230)+SUMIF($B$3:$B$725,F57,$BA$3:$BA$730)</f>
        <v>16</v>
      </c>
      <c r="AT57" s="30">
        <f>SUMIF(Ingredients!$B$3:$B$230,G57,Ingredients!$E$3:$E$230)+SUMIF($B$3:$B$725,G57,$BA$3:$BA$730)</f>
        <v>0</v>
      </c>
      <c r="AU57" s="30">
        <f>SUMIF(Ingredients!$B$3:$B$230,H57,Ingredients!$E$3:$E$230)+SUMIF($B$3:$B$725,H57,$BA$3:$BA$730)</f>
        <v>0</v>
      </c>
      <c r="AV57" s="30">
        <f>SUMIF(Ingredients!$B$3:$B$230,I57,Ingredients!$E$3:$E$230)+SUMIF($B$3:$B$725,I57,$BA$3:$BA$730)</f>
        <v>0</v>
      </c>
      <c r="AW57" s="30">
        <f>SUMIF(Ingredients!$B$3:$B$230,J57,Ingredients!$E$3:$E$230)+SUMIF($B$3:$B$725,J57,$BA$3:$BA$730)</f>
        <v>0</v>
      </c>
      <c r="AX57" s="30">
        <f>SUMIF(Ingredients!$B$3:$B$230,K57,Ingredients!$E$3:$E$230)+SUMIF($B$3:$B$725,K57,$BA$3:$BA$730)</f>
        <v>0</v>
      </c>
      <c r="AY57" s="30">
        <f>SUMIF(Ingredients!$B$3:$B$230,L57,Ingredients!$E$3:$E$230)+SUMIF($B$3:$B$725,L57,$BA$3:$BA$730)</f>
        <v>0</v>
      </c>
      <c r="AZ57" s="30">
        <f>SUMIF(Ingredients!$B$3:$B$230,M57,Ingredients!$E$3:$E$230)+SUMIF($B$3:$B$725,M57,$BA$3:$BA$730)</f>
        <v>0</v>
      </c>
      <c r="BA57" s="29">
        <f t="shared" si="3"/>
        <v>16</v>
      </c>
      <c r="BB57" s="30">
        <f>SUMIF(Ingredients!$B$3:$B$230,F57,Ingredients!$F$3:$F$230)+SUMIF($B$3:$B$725,F57,$BJ$3:$BJ$725)</f>
        <v>0</v>
      </c>
      <c r="BC57" s="30">
        <f>SUMIF(Ingredients!$B$3:$B$230,G57,Ingredients!$F$3:$F$230)+SUMIF($B$3:$B$725,G57,$BJ$3:$BJ$725)</f>
        <v>0</v>
      </c>
      <c r="BD57" s="30">
        <f>SUMIF(Ingredients!$B$3:$B$230,H57,Ingredients!$F$3:$F$230)+SUMIF($B$3:$B$725,H57,$BJ$3:$BJ$725)</f>
        <v>0</v>
      </c>
      <c r="BE57" s="30">
        <f>SUMIF(Ingredients!$B$3:$B$230,I57,Ingredients!$F$3:$F$230)+SUMIF($B$3:$B$725,I57,$BJ$3:$BJ$725)</f>
        <v>0</v>
      </c>
      <c r="BF57" s="30">
        <f>SUMIF(Ingredients!$B$3:$B$230,J57,Ingredients!$F$3:$F$230)+SUMIF($B$3:$B$725,J57,$BJ$3:$BJ$725)</f>
        <v>0</v>
      </c>
      <c r="BG57" s="30">
        <f>SUMIF(Ingredients!$B$3:$B$230,K57,Ingredients!$F$3:$F$230)+SUMIF($B$3:$B$725,K57,$BJ$3:$BJ$725)</f>
        <v>0</v>
      </c>
      <c r="BH57" s="30">
        <f>SUMIF(Ingredients!$B$3:$B$230,L57,Ingredients!$F$3:$F$230)+SUMIF($B$3:$B$725,L57,$BJ$3:$BJ$725)</f>
        <v>0</v>
      </c>
      <c r="BI57" s="30">
        <f>SUMIF(Ingredients!$B$3:$B$230,M57,Ingredients!$F$3:$F$230)+SUMIF($B$3:$B$725,M57,$BJ$3:$BJ$725)</f>
        <v>0</v>
      </c>
      <c r="BJ57" s="35">
        <f t="shared" si="4"/>
        <v>0</v>
      </c>
      <c r="BK57" s="30">
        <f>SUMIF(Ingredients!$B$3:$B$230,F57,Ingredients!$G$3:$G$230)+SUMIF($B$3:$B$725,F57,$BS$3:$BS$725)</f>
        <v>0</v>
      </c>
      <c r="BL57" s="30">
        <f>SUMIF(Ingredients!$B$3:$B$230,G57,Ingredients!$G$3:$G$230)+SUMIF($B$3:$B$725,G57,$BS$3:$BS$725)</f>
        <v>0</v>
      </c>
      <c r="BM57" s="30">
        <f>SUMIF(Ingredients!$B$3:$B$230,H57,Ingredients!$G$3:$G$230)+SUMIF($B$3:$B$725,H57,$BS$3:$BS$725)</f>
        <v>0</v>
      </c>
      <c r="BN57" s="30">
        <f>SUMIF(Ingredients!$B$3:$B$230,I57,Ingredients!$G$3:$G$230)+SUMIF($B$3:$B$725,I57,$BS$3:$BS$725)</f>
        <v>0</v>
      </c>
      <c r="BO57" s="30">
        <f>SUMIF(Ingredients!$B$3:$B$230,J57,Ingredients!$G$3:$G$230)+SUMIF($B$3:$B$725,J57,$BS$3:$BS$725)</f>
        <v>0</v>
      </c>
      <c r="BP57" s="30">
        <f>SUMIF(Ingredients!$B$3:$B$230,K57,Ingredients!$G$3:$G$230)+SUMIF($B$3:$B$725,K57,$BS$3:$BS$725)</f>
        <v>0</v>
      </c>
      <c r="BQ57" s="30">
        <f>SUMIF(Ingredients!$B$3:$B$230,L57,Ingredients!$G$3:$G$230)+SUMIF($B$3:$B$725,L57,$BS$3:$BS$725)</f>
        <v>0</v>
      </c>
      <c r="BR57" s="30">
        <f>SUMIF(Ingredients!$B$3:$B$230,M57,Ingredients!$G$3:$G$230)+SUMIF($B$3:$B$725,M57,$BS$3:$BS$725)</f>
        <v>0</v>
      </c>
      <c r="BS57" s="36">
        <f t="shared" si="5"/>
        <v>0</v>
      </c>
      <c r="BT57" s="30">
        <f>SUMIF(Ingredients!$B$3:$B$230,F57,Ingredients!$H$3:$H$230)+SUMIF($B$3:$B$725,F57,$CB$3:$CB$725)</f>
        <v>0</v>
      </c>
      <c r="BU57" s="30">
        <f>SUMIF(Ingredients!$B$3:$B$230,G57,Ingredients!$H$3:$H$230)+SUMIF($B$3:$B$725,G57,$CB$3:$CB$725)</f>
        <v>0</v>
      </c>
      <c r="BV57" s="30">
        <f>SUMIF(Ingredients!$B$3:$B$230,H57,Ingredients!$H$3:$H$230)+SUMIF($B$3:$B$725,H57,$CB$3:$CB$725)</f>
        <v>0</v>
      </c>
      <c r="BW57" s="30">
        <f>SUMIF(Ingredients!$B$3:$B$230,I57,Ingredients!$H$3:$H$230)+SUMIF($B$3:$B$725,I57,$CB$3:$CB$725)</f>
        <v>0</v>
      </c>
      <c r="BX57" s="30">
        <f>SUMIF(Ingredients!$B$3:$B$230,J57,Ingredients!$H$3:$H$230)+SUMIF($B$3:$B$725,J57,$CB$3:$CB$725)</f>
        <v>0</v>
      </c>
      <c r="BY57" s="30">
        <f>SUMIF(Ingredients!$B$3:$B$230,K57,Ingredients!$H$3:$H$230)+SUMIF($B$3:$B$725,K57,$CB$3:$CB$725)</f>
        <v>0</v>
      </c>
      <c r="BZ57" s="30">
        <f>SUMIF(Ingredients!$B$3:$B$230,L57,Ingredients!$H$3:$H$230)+SUMIF($B$3:$B$725,L57,$CB$3:$CB$725)</f>
        <v>0</v>
      </c>
      <c r="CA57" s="30">
        <f>SUMIF(Ingredients!$B$3:$B$230,M57,Ingredients!$H$3:$H$230)+SUMIF($B$3:$B$725,M57,$CB$3:$CB$725)</f>
        <v>0</v>
      </c>
      <c r="CB57" s="42">
        <f t="shared" si="6"/>
        <v>0</v>
      </c>
      <c r="CC57" s="30">
        <f>SUMIF(Ingredients!$B$3:$B$230,F57,Ingredients!$I$3:$I$230)+SUMIF($B$3:$B$725,F57,$CK$3:$CK$725)</f>
        <v>0</v>
      </c>
      <c r="CD57" s="30">
        <f>SUMIF(Ingredients!$B$3:$B$230,G57,Ingredients!$I$3:$I$230)+SUMIF($B$3:$B$725,G57,$CK$3:$CK$725)</f>
        <v>0</v>
      </c>
      <c r="CE57" s="30">
        <f>SUMIF(Ingredients!$B$3:$B$230,H57,Ingredients!$I$3:$I$230)+SUMIF($B$3:$B$725,H57,$CK$3:$CK$725)</f>
        <v>0</v>
      </c>
      <c r="CF57" s="30">
        <f>SUMIF(Ingredients!$B$3:$B$230,I57,Ingredients!$I$3:$I$230)+SUMIF($B$3:$B$725,I57,$CK$3:$CK$725)</f>
        <v>0</v>
      </c>
      <c r="CG57" s="30">
        <f>SUMIF(Ingredients!$B$3:$B$230,J57,Ingredients!$I$3:$I$230)+SUMIF($B$3:$B$725,J57,$CK$3:$CK$725)</f>
        <v>0</v>
      </c>
      <c r="CH57" s="30">
        <f>SUMIF(Ingredients!$B$3:$B$230,K57,Ingredients!$I$3:$I$230)+SUMIF($B$3:$B$725,K57,$CK$3:$CK$725)</f>
        <v>0</v>
      </c>
      <c r="CI57" s="30">
        <f>SUMIF(Ingredients!$B$3:$B$230,L57,Ingredients!$I$3:$I$230)+SUMIF($B$3:$B$725,L57,$CK$3:$CK$725)</f>
        <v>0</v>
      </c>
      <c r="CJ57" s="30">
        <f>SUMIF(Ingredients!$B$3:$B$230,M57,Ingredients!$I$3:$I$230)+SUMIF($B$3:$B$725,M57,$CK$3:$CK$725)</f>
        <v>0</v>
      </c>
      <c r="CK57" s="38">
        <f t="shared" si="7"/>
        <v>0</v>
      </c>
      <c r="CL57" s="30">
        <f>SUMIF(Ingredients!$B$3:$B$230,F57,Ingredients!$J$3:$J$230)+SUMIF($B$3:$B$725,F57,$CT$3:$CT$725)</f>
        <v>0</v>
      </c>
      <c r="CM57" s="30">
        <f>SUMIF(Ingredients!$B$3:$B$230,G57,Ingredients!$J$3:$J$230)+SUMIF($B$3:$B$725,G57,$CT$3:$CT$725)</f>
        <v>0</v>
      </c>
      <c r="CN57" s="30">
        <f>SUMIF(Ingredients!$B$3:$B$230,H57,Ingredients!$J$3:$J$230)+SUMIF($B$3:$B$725,H57,$CT$3:$CT$725)</f>
        <v>0</v>
      </c>
      <c r="CO57" s="30">
        <f>SUMIF(Ingredients!$B$3:$B$230,I57,Ingredients!$J$3:$J$230)+SUMIF($B$3:$B$725,I57,$CT$3:$CT$725)</f>
        <v>0</v>
      </c>
      <c r="CP57" s="30">
        <f>SUMIF(Ingredients!$B$3:$B$230,J57,Ingredients!$J$3:$J$230)+SUMIF($B$3:$B$725,J57,$CT$3:$CT$725)</f>
        <v>0</v>
      </c>
      <c r="CQ57" s="30">
        <f>SUMIF(Ingredients!$B$3:$B$230,K57,Ingredients!$J$3:$J$230)+SUMIF($B$3:$B$725,K57,$CT$3:$CT$725)</f>
        <v>0</v>
      </c>
      <c r="CR57" s="30">
        <f>SUMIF(Ingredients!$B$3:$B$230,L57,Ingredients!$J$3:$J$230)+SUMIF($B$3:$B$725,L57,$CT$3:$CT$725)</f>
        <v>0</v>
      </c>
      <c r="CS57" s="30">
        <f>SUMIF(Ingredients!$B$3:$B$230,M57,Ingredients!$J$3:$J$230)+SUMIF($B$3:$B$725,M57,$CT$3:$CT$725)</f>
        <v>0</v>
      </c>
      <c r="CT57" s="43">
        <f t="shared" si="8"/>
        <v>0</v>
      </c>
      <c r="CU57" s="34">
        <v>0</v>
      </c>
      <c r="CV57" s="30">
        <v>0</v>
      </c>
      <c r="CW57" s="30">
        <v>16</v>
      </c>
      <c r="CX57" s="35">
        <v>0</v>
      </c>
      <c r="CY57" s="36">
        <v>0</v>
      </c>
      <c r="CZ57" s="37">
        <v>0</v>
      </c>
      <c r="DA57" s="38">
        <v>0</v>
      </c>
      <c r="DB57" s="39">
        <v>0</v>
      </c>
      <c r="DC57" t="s">
        <v>199</v>
      </c>
      <c r="DD57" t="str">
        <f t="shared" ca="1" si="9"/>
        <v>NB</v>
      </c>
      <c r="DE57" t="str">
        <f t="shared" ca="1" si="10"/>
        <v>-</v>
      </c>
      <c r="DF57" t="s">
        <v>1142</v>
      </c>
      <c r="DG57" t="s">
        <v>199</v>
      </c>
      <c r="DH57" t="str">
        <f t="shared" ca="1" si="11"/>
        <v/>
      </c>
      <c r="DI57" t="s">
        <v>2271</v>
      </c>
    </row>
    <row r="58" spans="2:113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1191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SUMIF(Ingredients!$B$3:$B$230,'PH complex foods'!F58,Ingredients!$A$3:$A$119)+SUMIF($B$3:$B$725,F58,$V$3:$V$724)</f>
        <v>1</v>
      </c>
      <c r="O58" s="11">
        <f ca="1">SUMIF(Ingredients!$B$3:$B$230,'PH complex foods'!G58,Ingredients!$A$3:$A$119)+SUMIF($B$3:$B$725,G58,$V$3:$V$724)</f>
        <v>0</v>
      </c>
      <c r="P58" s="11">
        <f ca="1">SUMIF(Ingredients!$B$3:$B$230,'PH complex foods'!H58,Ingredients!$A$3:$A$119)+SUMIF($B$3:$B$725,H58,$V$3:$V$724)</f>
        <v>0</v>
      </c>
      <c r="Q58" s="11">
        <f ca="1">SUMIF(Ingredients!$B$3:$B$230,'PH complex foods'!I58,Ingredients!$A$3:$A$119)+SUMIF($B$3:$B$725,I58,$V$3:$V$724)</f>
        <v>0</v>
      </c>
      <c r="R58" s="11">
        <f ca="1">SUMIF(Ingredients!$B$3:$B$230,'PH complex foods'!J58,Ingredients!$A$3:$A$119)+SUMIF($B$3:$B$725,J58,$V$3:$V$724)</f>
        <v>0</v>
      </c>
      <c r="S58" s="11">
        <f ca="1">SUMIF(Ingredients!$B$3:$B$230,'PH complex foods'!K58,Ingredients!$A$3:$A$119)+SUMIF($B$3:$B$725,K58,$V$3:$V$724)</f>
        <v>0</v>
      </c>
      <c r="T58" s="11">
        <f ca="1">SUMIF(Ingredients!$B$3:$B$230,'PH complex foods'!L58,Ingredients!$A$3:$A$119)+SUMIF($B$3:$B$725,L58,$V$3:$V$724)</f>
        <v>0</v>
      </c>
      <c r="U58" s="11">
        <f ca="1">SUMIF(Ingredients!$B$3:$B$230,'PH complex foods'!M58,Ingredients!$A$3:$A$119)+SUMIF($B$3:$B$725,M58,$V$3:$V$724)</f>
        <v>0</v>
      </c>
      <c r="V58" s="10">
        <f t="shared" ca="1" si="0"/>
        <v>1</v>
      </c>
      <c r="W58" s="10">
        <v>1</v>
      </c>
      <c r="X58" s="11">
        <v>1</v>
      </c>
      <c r="Y58" s="11">
        <f>COUNTIF(F58:M783,B58)</f>
        <v>0</v>
      </c>
      <c r="Z58" s="44" t="str">
        <f t="shared" ca="1" si="12"/>
        <v>Yes</v>
      </c>
      <c r="AA58" s="34">
        <f>SUMIF(Ingredients!$B$3:$B$230,F58,Ingredients!$C$3:$C$230)+SUMIF($B$3:$B$725,F58,$AI$3:$AI$725)</f>
        <v>0</v>
      </c>
      <c r="AB58" s="30">
        <f>SUMIF(Ingredients!$B$3:$B$230,G58,Ingredients!$C$3:$C$230)+SUMIF($B$3:$B$725,G58,$AI$3:$AI$725)</f>
        <v>0</v>
      </c>
      <c r="AC58" s="30">
        <f>SUMIF(Ingredients!$B$3:$B$230,H58,Ingredients!$C$3:$C$230)+SUMIF($B$3:$B$725,H58,$AI$3:$AI$725)</f>
        <v>0</v>
      </c>
      <c r="AD58" s="30">
        <f>SUMIF(Ingredients!$B$3:$B$230,I58,Ingredients!$C$3:$C$230)+SUMIF($B$3:$B$725,I58,$AI$3:$AI$725)</f>
        <v>0</v>
      </c>
      <c r="AE58" s="30">
        <f>SUMIF(Ingredients!$B$3:$B$230,J58,Ingredients!$C$3:$C$230)+SUMIF($B$3:$B$725,J58,$AI$3:$AI$725)</f>
        <v>0</v>
      </c>
      <c r="AF58" s="30">
        <f>SUMIF(Ingredients!$B$3:$B$230,K58,Ingredients!$C$3:$C$230)+SUMIF($B$3:$B$725,K58,$AI$3:$AI$725)</f>
        <v>0</v>
      </c>
      <c r="AG58" s="30">
        <f>SUMIF(Ingredients!$B$3:$B$230,L58,Ingredients!$C$3:$C$230)+SUMIF($B$3:$B$725,L58,$AI$3:$AI$725)</f>
        <v>0</v>
      </c>
      <c r="AH58" s="30">
        <f>SUMIF(Ingredients!$B$3:$B$230,M58,Ingredients!$C$3:$C$230)+SUMIF($B$3:$B$725,M58,$AI$3:$AI$725)</f>
        <v>0</v>
      </c>
      <c r="AI58" s="29">
        <f t="shared" si="1"/>
        <v>0</v>
      </c>
      <c r="AJ58" s="30">
        <f>SUMIF(Ingredients!$B$3:$B$230,F58,Ingredients!$D$3:$D$230)+SUMIF($B$3:$B$725,F58,$AR$3:$AR$725)</f>
        <v>0</v>
      </c>
      <c r="AK58" s="30">
        <f>SUMIF(Ingredients!$B$3:$B$230,G58,Ingredients!$D$3:$D$230)+SUMIF($B$3:$B$725,G58,$AR$3:$AR$725)</f>
        <v>0</v>
      </c>
      <c r="AL58" s="30">
        <f>SUMIF(Ingredients!$B$3:$B$230,H58,Ingredients!$D$3:$D$230)+SUMIF($B$3:$B$725,H58,$AR$3:$AR$725)</f>
        <v>0</v>
      </c>
      <c r="AM58" s="30">
        <f>SUMIF(Ingredients!$B$3:$B$230,I58,Ingredients!$D$3:$D$230)+SUMIF($B$3:$B$725,I58,$AR$3:$AR$725)</f>
        <v>0</v>
      </c>
      <c r="AN58" s="30">
        <f>SUMIF(Ingredients!$B$3:$B$230,J58,Ingredients!$D$3:$D$230)+SUMIF($B$3:$B$725,J58,$AR$3:$AR$725)</f>
        <v>0</v>
      </c>
      <c r="AO58" s="30">
        <f>SUMIF(Ingredients!$B$3:$B$230,K58,Ingredients!$D$3:$D$230)+SUMIF($B$3:$B$725,K58,$AR$3:$AR$725)</f>
        <v>0</v>
      </c>
      <c r="AP58" s="30">
        <f>SUMIF(Ingredients!$B$3:$B$230,L58,Ingredients!$D$3:$D$230)+SUMIF($B$3:$B$725,L58,$AR$3:$AR$725)</f>
        <v>0</v>
      </c>
      <c r="AQ58" s="30">
        <f>SUMIF(Ingredients!$B$3:$B$230,M58,Ingredients!$D$3:$D$230)+SUMIF($B$3:$B$725,M58,$AR$3:$AR$725)</f>
        <v>0</v>
      </c>
      <c r="AR58" s="29">
        <f t="shared" si="2"/>
        <v>0</v>
      </c>
      <c r="AS58" s="30">
        <f>SUMIF(Ingredients!$B$3:$B$230,F58,Ingredients!$E$3:$E$230)+SUMIF($B$3:$B$725,F58,$BA$3:$BA$730)</f>
        <v>16</v>
      </c>
      <c r="AT58" s="30">
        <f>SUMIF(Ingredients!$B$3:$B$230,G58,Ingredients!$E$3:$E$230)+SUMIF($B$3:$B$725,G58,$BA$3:$BA$730)</f>
        <v>0</v>
      </c>
      <c r="AU58" s="30">
        <f>SUMIF(Ingredients!$B$3:$B$230,H58,Ingredients!$E$3:$E$230)+SUMIF($B$3:$B$725,H58,$BA$3:$BA$730)</f>
        <v>0</v>
      </c>
      <c r="AV58" s="30">
        <f>SUMIF(Ingredients!$B$3:$B$230,I58,Ingredients!$E$3:$E$230)+SUMIF($B$3:$B$725,I58,$BA$3:$BA$730)</f>
        <v>0</v>
      </c>
      <c r="AW58" s="30">
        <f>SUMIF(Ingredients!$B$3:$B$230,J58,Ingredients!$E$3:$E$230)+SUMIF($B$3:$B$725,J58,$BA$3:$BA$730)</f>
        <v>0</v>
      </c>
      <c r="AX58" s="30">
        <f>SUMIF(Ingredients!$B$3:$B$230,K58,Ingredients!$E$3:$E$230)+SUMIF($B$3:$B$725,K58,$BA$3:$BA$730)</f>
        <v>0</v>
      </c>
      <c r="AY58" s="30">
        <f>SUMIF(Ingredients!$B$3:$B$230,L58,Ingredients!$E$3:$E$230)+SUMIF($B$3:$B$725,L58,$BA$3:$BA$730)</f>
        <v>0</v>
      </c>
      <c r="AZ58" s="30">
        <f>SUMIF(Ingredients!$B$3:$B$230,M58,Ingredients!$E$3:$E$230)+SUMIF($B$3:$B$725,M58,$BA$3:$BA$730)</f>
        <v>0</v>
      </c>
      <c r="BA58" s="29">
        <f t="shared" si="3"/>
        <v>16</v>
      </c>
      <c r="BB58" s="30">
        <f>SUMIF(Ingredients!$B$3:$B$230,F58,Ingredients!$F$3:$F$230)+SUMIF($B$3:$B$725,F58,$BJ$3:$BJ$725)</f>
        <v>0</v>
      </c>
      <c r="BC58" s="30">
        <f>SUMIF(Ingredients!$B$3:$B$230,G58,Ingredients!$F$3:$F$230)+SUMIF($B$3:$B$725,G58,$BJ$3:$BJ$725)</f>
        <v>0</v>
      </c>
      <c r="BD58" s="30">
        <f>SUMIF(Ingredients!$B$3:$B$230,H58,Ingredients!$F$3:$F$230)+SUMIF($B$3:$B$725,H58,$BJ$3:$BJ$725)</f>
        <v>0</v>
      </c>
      <c r="BE58" s="30">
        <f>SUMIF(Ingredients!$B$3:$B$230,I58,Ingredients!$F$3:$F$230)+SUMIF($B$3:$B$725,I58,$BJ$3:$BJ$725)</f>
        <v>0</v>
      </c>
      <c r="BF58" s="30">
        <f>SUMIF(Ingredients!$B$3:$B$230,J58,Ingredients!$F$3:$F$230)+SUMIF($B$3:$B$725,J58,$BJ$3:$BJ$725)</f>
        <v>0</v>
      </c>
      <c r="BG58" s="30">
        <f>SUMIF(Ingredients!$B$3:$B$230,K58,Ingredients!$F$3:$F$230)+SUMIF($B$3:$B$725,K58,$BJ$3:$BJ$725)</f>
        <v>0</v>
      </c>
      <c r="BH58" s="30">
        <f>SUMIF(Ingredients!$B$3:$B$230,L58,Ingredients!$F$3:$F$230)+SUMIF($B$3:$B$725,L58,$BJ$3:$BJ$725)</f>
        <v>0</v>
      </c>
      <c r="BI58" s="30">
        <f>SUMIF(Ingredients!$B$3:$B$230,M58,Ingredients!$F$3:$F$230)+SUMIF($B$3:$B$725,M58,$BJ$3:$BJ$725)</f>
        <v>0</v>
      </c>
      <c r="BJ58" s="35">
        <f t="shared" si="4"/>
        <v>0</v>
      </c>
      <c r="BK58" s="30">
        <f>SUMIF(Ingredients!$B$3:$B$230,F58,Ingredients!$G$3:$G$230)+SUMIF($B$3:$B$725,F58,$BS$3:$BS$725)</f>
        <v>0</v>
      </c>
      <c r="BL58" s="30">
        <f>SUMIF(Ingredients!$B$3:$B$230,G58,Ingredients!$G$3:$G$230)+SUMIF($B$3:$B$725,G58,$BS$3:$BS$725)</f>
        <v>0</v>
      </c>
      <c r="BM58" s="30">
        <f>SUMIF(Ingredients!$B$3:$B$230,H58,Ingredients!$G$3:$G$230)+SUMIF($B$3:$B$725,H58,$BS$3:$BS$725)</f>
        <v>0</v>
      </c>
      <c r="BN58" s="30">
        <f>SUMIF(Ingredients!$B$3:$B$230,I58,Ingredients!$G$3:$G$230)+SUMIF($B$3:$B$725,I58,$BS$3:$BS$725)</f>
        <v>0</v>
      </c>
      <c r="BO58" s="30">
        <f>SUMIF(Ingredients!$B$3:$B$230,J58,Ingredients!$G$3:$G$230)+SUMIF($B$3:$B$725,J58,$BS$3:$BS$725)</f>
        <v>0</v>
      </c>
      <c r="BP58" s="30">
        <f>SUMIF(Ingredients!$B$3:$B$230,K58,Ingredients!$G$3:$G$230)+SUMIF($B$3:$B$725,K58,$BS$3:$BS$725)</f>
        <v>0</v>
      </c>
      <c r="BQ58" s="30">
        <f>SUMIF(Ingredients!$B$3:$B$230,L58,Ingredients!$G$3:$G$230)+SUMIF($B$3:$B$725,L58,$BS$3:$BS$725)</f>
        <v>0</v>
      </c>
      <c r="BR58" s="30">
        <f>SUMIF(Ingredients!$B$3:$B$230,M58,Ingredients!$G$3:$G$230)+SUMIF($B$3:$B$725,M58,$BS$3:$BS$725)</f>
        <v>0</v>
      </c>
      <c r="BS58" s="36">
        <f t="shared" si="5"/>
        <v>0</v>
      </c>
      <c r="BT58" s="30">
        <f>SUMIF(Ingredients!$B$3:$B$230,F58,Ingredients!$H$3:$H$230)+SUMIF($B$3:$B$725,F58,$CB$3:$CB$725)</f>
        <v>0</v>
      </c>
      <c r="BU58" s="30">
        <f>SUMIF(Ingredients!$B$3:$B$230,G58,Ingredients!$H$3:$H$230)+SUMIF($B$3:$B$725,G58,$CB$3:$CB$725)</f>
        <v>0</v>
      </c>
      <c r="BV58" s="30">
        <f>SUMIF(Ingredients!$B$3:$B$230,H58,Ingredients!$H$3:$H$230)+SUMIF($B$3:$B$725,H58,$CB$3:$CB$725)</f>
        <v>0</v>
      </c>
      <c r="BW58" s="30">
        <f>SUMIF(Ingredients!$B$3:$B$230,I58,Ingredients!$H$3:$H$230)+SUMIF($B$3:$B$725,I58,$CB$3:$CB$725)</f>
        <v>0</v>
      </c>
      <c r="BX58" s="30">
        <f>SUMIF(Ingredients!$B$3:$B$230,J58,Ingredients!$H$3:$H$230)+SUMIF($B$3:$B$725,J58,$CB$3:$CB$725)</f>
        <v>0</v>
      </c>
      <c r="BY58" s="30">
        <f>SUMIF(Ingredients!$B$3:$B$230,K58,Ingredients!$H$3:$H$230)+SUMIF($B$3:$B$725,K58,$CB$3:$CB$725)</f>
        <v>0</v>
      </c>
      <c r="BZ58" s="30">
        <f>SUMIF(Ingredients!$B$3:$B$230,L58,Ingredients!$H$3:$H$230)+SUMIF($B$3:$B$725,L58,$CB$3:$CB$725)</f>
        <v>0</v>
      </c>
      <c r="CA58" s="30">
        <f>SUMIF(Ingredients!$B$3:$B$230,M58,Ingredients!$H$3:$H$230)+SUMIF($B$3:$B$725,M58,$CB$3:$CB$725)</f>
        <v>0</v>
      </c>
      <c r="CB58" s="42">
        <f t="shared" si="6"/>
        <v>0</v>
      </c>
      <c r="CC58" s="30">
        <f>SUMIF(Ingredients!$B$3:$B$230,F58,Ingredients!$I$3:$I$230)+SUMIF($B$3:$B$725,F58,$CK$3:$CK$725)</f>
        <v>0</v>
      </c>
      <c r="CD58" s="30">
        <f>SUMIF(Ingredients!$B$3:$B$230,G58,Ingredients!$I$3:$I$230)+SUMIF($B$3:$B$725,G58,$CK$3:$CK$725)</f>
        <v>0</v>
      </c>
      <c r="CE58" s="30">
        <f>SUMIF(Ingredients!$B$3:$B$230,H58,Ingredients!$I$3:$I$230)+SUMIF($B$3:$B$725,H58,$CK$3:$CK$725)</f>
        <v>0</v>
      </c>
      <c r="CF58" s="30">
        <f>SUMIF(Ingredients!$B$3:$B$230,I58,Ingredients!$I$3:$I$230)+SUMIF($B$3:$B$725,I58,$CK$3:$CK$725)</f>
        <v>0</v>
      </c>
      <c r="CG58" s="30">
        <f>SUMIF(Ingredients!$B$3:$B$230,J58,Ingredients!$I$3:$I$230)+SUMIF($B$3:$B$725,J58,$CK$3:$CK$725)</f>
        <v>0</v>
      </c>
      <c r="CH58" s="30">
        <f>SUMIF(Ingredients!$B$3:$B$230,K58,Ingredients!$I$3:$I$230)+SUMIF($B$3:$B$725,K58,$CK$3:$CK$725)</f>
        <v>0</v>
      </c>
      <c r="CI58" s="30">
        <f>SUMIF(Ingredients!$B$3:$B$230,L58,Ingredients!$I$3:$I$230)+SUMIF($B$3:$B$725,L58,$CK$3:$CK$725)</f>
        <v>0</v>
      </c>
      <c r="CJ58" s="30">
        <f>SUMIF(Ingredients!$B$3:$B$230,M58,Ingredients!$I$3:$I$230)+SUMIF($B$3:$B$725,M58,$CK$3:$CK$725)</f>
        <v>0</v>
      </c>
      <c r="CK58" s="38">
        <f t="shared" si="7"/>
        <v>0</v>
      </c>
      <c r="CL58" s="30">
        <f>SUMIF(Ingredients!$B$3:$B$230,F58,Ingredients!$J$3:$J$230)+SUMIF($B$3:$B$725,F58,$CT$3:$CT$725)</f>
        <v>0</v>
      </c>
      <c r="CM58" s="30">
        <f>SUMIF(Ingredients!$B$3:$B$230,G58,Ingredients!$J$3:$J$230)+SUMIF($B$3:$B$725,G58,$CT$3:$CT$725)</f>
        <v>0</v>
      </c>
      <c r="CN58" s="30">
        <f>SUMIF(Ingredients!$B$3:$B$230,H58,Ingredients!$J$3:$J$230)+SUMIF($B$3:$B$725,H58,$CT$3:$CT$725)</f>
        <v>0</v>
      </c>
      <c r="CO58" s="30">
        <f>SUMIF(Ingredients!$B$3:$B$230,I58,Ingredients!$J$3:$J$230)+SUMIF($B$3:$B$725,I58,$CT$3:$CT$725)</f>
        <v>0</v>
      </c>
      <c r="CP58" s="30">
        <f>SUMIF(Ingredients!$B$3:$B$230,J58,Ingredients!$J$3:$J$230)+SUMIF($B$3:$B$725,J58,$CT$3:$CT$725)</f>
        <v>0</v>
      </c>
      <c r="CQ58" s="30">
        <f>SUMIF(Ingredients!$B$3:$B$230,K58,Ingredients!$J$3:$J$230)+SUMIF($B$3:$B$725,K58,$CT$3:$CT$725)</f>
        <v>0</v>
      </c>
      <c r="CR58" s="30">
        <f>SUMIF(Ingredients!$B$3:$B$230,L58,Ingredients!$J$3:$J$230)+SUMIF($B$3:$B$725,L58,$CT$3:$CT$725)</f>
        <v>0</v>
      </c>
      <c r="CS58" s="30">
        <f>SUMIF(Ingredients!$B$3:$B$230,M58,Ingredients!$J$3:$J$230)+SUMIF($B$3:$B$725,M58,$CT$3:$CT$725)</f>
        <v>0</v>
      </c>
      <c r="CT58" s="43">
        <f t="shared" si="8"/>
        <v>0</v>
      </c>
      <c r="CU58" s="34">
        <v>2</v>
      </c>
      <c r="CV58" s="30">
        <v>0</v>
      </c>
      <c r="CW58" s="30">
        <v>5</v>
      </c>
      <c r="CX58" s="35">
        <v>0</v>
      </c>
      <c r="CY58" s="36">
        <v>0</v>
      </c>
      <c r="CZ58" s="37">
        <v>0</v>
      </c>
      <c r="DA58" s="38">
        <v>0.8</v>
      </c>
      <c r="DB58" s="39">
        <v>0.3</v>
      </c>
      <c r="DC58" t="s">
        <v>202</v>
      </c>
      <c r="DD58" t="str">
        <f t="shared" ca="1" si="9"/>
        <v/>
      </c>
      <c r="DE58" t="str">
        <f t="shared" ca="1" si="10"/>
        <v>-</v>
      </c>
      <c r="DG58" t="s">
        <v>200</v>
      </c>
      <c r="DH58" t="str">
        <f t="shared" ca="1" si="11"/>
        <v>SCRAMBLEDEGGITEM(MEAL, ItemRegistry.scrambledeggItem, 4 ,0.4f,0f,0f,0f,0f,0.8f,0.3f,4.2f),</v>
      </c>
      <c r="DI58" t="s">
        <v>2333</v>
      </c>
    </row>
    <row r="59" spans="2:113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1191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SUMIF(Ingredients!$B$3:$B$230,'PH complex foods'!F59,Ingredients!$A$3:$A$119)+SUMIF($B$3:$B$725,F59,$V$3:$V$724)</f>
        <v>1</v>
      </c>
      <c r="O59" s="11">
        <f ca="1">SUMIF(Ingredients!$B$3:$B$230,'PH complex foods'!G59,Ingredients!$A$3:$A$119)+SUMIF($B$3:$B$725,G59,$V$3:$V$724)</f>
        <v>0</v>
      </c>
      <c r="P59" s="11">
        <f ca="1">SUMIF(Ingredients!$B$3:$B$230,'PH complex foods'!H59,Ingredients!$A$3:$A$119)+SUMIF($B$3:$B$725,H59,$V$3:$V$724)</f>
        <v>0</v>
      </c>
      <c r="Q59" s="11">
        <f ca="1">SUMIF(Ingredients!$B$3:$B$230,'PH complex foods'!I59,Ingredients!$A$3:$A$119)+SUMIF($B$3:$B$725,I59,$V$3:$V$724)</f>
        <v>0</v>
      </c>
      <c r="R59" s="11">
        <f ca="1">SUMIF(Ingredients!$B$3:$B$230,'PH complex foods'!J59,Ingredients!$A$3:$A$119)+SUMIF($B$3:$B$725,J59,$V$3:$V$724)</f>
        <v>0</v>
      </c>
      <c r="S59" s="11">
        <f ca="1">SUMIF(Ingredients!$B$3:$B$230,'PH complex foods'!K59,Ingredients!$A$3:$A$119)+SUMIF($B$3:$B$725,K59,$V$3:$V$724)</f>
        <v>0</v>
      </c>
      <c r="T59" s="11">
        <f ca="1">SUMIF(Ingredients!$B$3:$B$230,'PH complex foods'!L59,Ingredients!$A$3:$A$119)+SUMIF($B$3:$B$725,L59,$V$3:$V$724)</f>
        <v>0</v>
      </c>
      <c r="U59" s="11">
        <f ca="1">SUMIF(Ingredients!$B$3:$B$230,'PH complex foods'!M59,Ingredients!$A$3:$A$119)+SUMIF($B$3:$B$725,M59,$V$3:$V$724)</f>
        <v>0</v>
      </c>
      <c r="V59" s="10">
        <f t="shared" ca="1" si="0"/>
        <v>1</v>
      </c>
      <c r="W59" s="10">
        <v>1</v>
      </c>
      <c r="X59" s="11">
        <v>1</v>
      </c>
      <c r="Y59" s="11">
        <f>COUNTIF(F59:M784,B59)</f>
        <v>3</v>
      </c>
      <c r="Z59" s="44" t="str">
        <f t="shared" ca="1" si="12"/>
        <v>Yes</v>
      </c>
      <c r="AA59" s="34">
        <f>SUMIF(Ingredients!$B$3:$B$230,F59,Ingredients!$C$3:$C$230)+SUMIF($B$3:$B$725,F59,$AI$3:$AI$725)</f>
        <v>0</v>
      </c>
      <c r="AB59" s="30">
        <f>SUMIF(Ingredients!$B$3:$B$230,G59,Ingredients!$C$3:$C$230)+SUMIF($B$3:$B$725,G59,$AI$3:$AI$725)</f>
        <v>0</v>
      </c>
      <c r="AC59" s="30">
        <f>SUMIF(Ingredients!$B$3:$B$230,H59,Ingredients!$C$3:$C$230)+SUMIF($B$3:$B$725,H59,$AI$3:$AI$725)</f>
        <v>0</v>
      </c>
      <c r="AD59" s="30">
        <f>SUMIF(Ingredients!$B$3:$B$230,I59,Ingredients!$C$3:$C$230)+SUMIF($B$3:$B$725,I59,$AI$3:$AI$725)</f>
        <v>0</v>
      </c>
      <c r="AE59" s="30">
        <f>SUMIF(Ingredients!$B$3:$B$230,J59,Ingredients!$C$3:$C$230)+SUMIF($B$3:$B$725,J59,$AI$3:$AI$725)</f>
        <v>0</v>
      </c>
      <c r="AF59" s="30">
        <f>SUMIF(Ingredients!$B$3:$B$230,K59,Ingredients!$C$3:$C$230)+SUMIF($B$3:$B$725,K59,$AI$3:$AI$725)</f>
        <v>0</v>
      </c>
      <c r="AG59" s="30">
        <f>SUMIF(Ingredients!$B$3:$B$230,L59,Ingredients!$C$3:$C$230)+SUMIF($B$3:$B$725,L59,$AI$3:$AI$725)</f>
        <v>0</v>
      </c>
      <c r="AH59" s="30">
        <f>SUMIF(Ingredients!$B$3:$B$230,M59,Ingredients!$C$3:$C$230)+SUMIF($B$3:$B$725,M59,$AI$3:$AI$725)</f>
        <v>0</v>
      </c>
      <c r="AI59" s="29">
        <f t="shared" si="1"/>
        <v>0</v>
      </c>
      <c r="AJ59" s="30">
        <f>SUMIF(Ingredients!$B$3:$B$230,F59,Ingredients!$D$3:$D$230)+SUMIF($B$3:$B$725,F59,$AR$3:$AR$725)</f>
        <v>0</v>
      </c>
      <c r="AK59" s="30">
        <f>SUMIF(Ingredients!$B$3:$B$230,G59,Ingredients!$D$3:$D$230)+SUMIF($B$3:$B$725,G59,$AR$3:$AR$725)</f>
        <v>0</v>
      </c>
      <c r="AL59" s="30">
        <f>SUMIF(Ingredients!$B$3:$B$230,H59,Ingredients!$D$3:$D$230)+SUMIF($B$3:$B$725,H59,$AR$3:$AR$725)</f>
        <v>0</v>
      </c>
      <c r="AM59" s="30">
        <f>SUMIF(Ingredients!$B$3:$B$230,I59,Ingredients!$D$3:$D$230)+SUMIF($B$3:$B$725,I59,$AR$3:$AR$725)</f>
        <v>0</v>
      </c>
      <c r="AN59" s="30">
        <f>SUMIF(Ingredients!$B$3:$B$230,J59,Ingredients!$D$3:$D$230)+SUMIF($B$3:$B$725,J59,$AR$3:$AR$725)</f>
        <v>0</v>
      </c>
      <c r="AO59" s="30">
        <f>SUMIF(Ingredients!$B$3:$B$230,K59,Ingredients!$D$3:$D$230)+SUMIF($B$3:$B$725,K59,$AR$3:$AR$725)</f>
        <v>0</v>
      </c>
      <c r="AP59" s="30">
        <f>SUMIF(Ingredients!$B$3:$B$230,L59,Ingredients!$D$3:$D$230)+SUMIF($B$3:$B$725,L59,$AR$3:$AR$725)</f>
        <v>0</v>
      </c>
      <c r="AQ59" s="30">
        <f>SUMIF(Ingredients!$B$3:$B$230,M59,Ingredients!$D$3:$D$230)+SUMIF($B$3:$B$725,M59,$AR$3:$AR$725)</f>
        <v>0</v>
      </c>
      <c r="AR59" s="29">
        <f t="shared" si="2"/>
        <v>0</v>
      </c>
      <c r="AS59" s="30">
        <f>SUMIF(Ingredients!$B$3:$B$230,F59,Ingredients!$E$3:$E$230)+SUMIF($B$3:$B$725,F59,$BA$3:$BA$730)</f>
        <v>16</v>
      </c>
      <c r="AT59" s="30">
        <f>SUMIF(Ingredients!$B$3:$B$230,G59,Ingredients!$E$3:$E$230)+SUMIF($B$3:$B$725,G59,$BA$3:$BA$730)</f>
        <v>0</v>
      </c>
      <c r="AU59" s="30">
        <f>SUMIF(Ingredients!$B$3:$B$230,H59,Ingredients!$E$3:$E$230)+SUMIF($B$3:$B$725,H59,$BA$3:$BA$730)</f>
        <v>0</v>
      </c>
      <c r="AV59" s="30">
        <f>SUMIF(Ingredients!$B$3:$B$230,I59,Ingredients!$E$3:$E$230)+SUMIF($B$3:$B$725,I59,$BA$3:$BA$730)</f>
        <v>0</v>
      </c>
      <c r="AW59" s="30">
        <f>SUMIF(Ingredients!$B$3:$B$230,J59,Ingredients!$E$3:$E$230)+SUMIF($B$3:$B$725,J59,$BA$3:$BA$730)</f>
        <v>0</v>
      </c>
      <c r="AX59" s="30">
        <f>SUMIF(Ingredients!$B$3:$B$230,K59,Ingredients!$E$3:$E$230)+SUMIF($B$3:$B$725,K59,$BA$3:$BA$730)</f>
        <v>0</v>
      </c>
      <c r="AY59" s="30">
        <f>SUMIF(Ingredients!$B$3:$B$230,L59,Ingredients!$E$3:$E$230)+SUMIF($B$3:$B$725,L59,$BA$3:$BA$730)</f>
        <v>0</v>
      </c>
      <c r="AZ59" s="30">
        <f>SUMIF(Ingredients!$B$3:$B$230,M59,Ingredients!$E$3:$E$230)+SUMIF($B$3:$B$725,M59,$BA$3:$BA$730)</f>
        <v>0</v>
      </c>
      <c r="BA59" s="29">
        <f t="shared" si="3"/>
        <v>16</v>
      </c>
      <c r="BB59" s="30">
        <f>SUMIF(Ingredients!$B$3:$B$230,F59,Ingredients!$F$3:$F$230)+SUMIF($B$3:$B$725,F59,$BJ$3:$BJ$725)</f>
        <v>0</v>
      </c>
      <c r="BC59" s="30">
        <f>SUMIF(Ingredients!$B$3:$B$230,G59,Ingredients!$F$3:$F$230)+SUMIF($B$3:$B$725,G59,$BJ$3:$BJ$725)</f>
        <v>0</v>
      </c>
      <c r="BD59" s="30">
        <f>SUMIF(Ingredients!$B$3:$B$230,H59,Ingredients!$F$3:$F$230)+SUMIF($B$3:$B$725,H59,$BJ$3:$BJ$725)</f>
        <v>0</v>
      </c>
      <c r="BE59" s="30">
        <f>SUMIF(Ingredients!$B$3:$B$230,I59,Ingredients!$F$3:$F$230)+SUMIF($B$3:$B$725,I59,$BJ$3:$BJ$725)</f>
        <v>0</v>
      </c>
      <c r="BF59" s="30">
        <f>SUMIF(Ingredients!$B$3:$B$230,J59,Ingredients!$F$3:$F$230)+SUMIF($B$3:$B$725,J59,$BJ$3:$BJ$725)</f>
        <v>0</v>
      </c>
      <c r="BG59" s="30">
        <f>SUMIF(Ingredients!$B$3:$B$230,K59,Ingredients!$F$3:$F$230)+SUMIF($B$3:$B$725,K59,$BJ$3:$BJ$725)</f>
        <v>0</v>
      </c>
      <c r="BH59" s="30">
        <f>SUMIF(Ingredients!$B$3:$B$230,L59,Ingredients!$F$3:$F$230)+SUMIF($B$3:$B$725,L59,$BJ$3:$BJ$725)</f>
        <v>0</v>
      </c>
      <c r="BI59" s="30">
        <f>SUMIF(Ingredients!$B$3:$B$230,M59,Ingredients!$F$3:$F$230)+SUMIF($B$3:$B$725,M59,$BJ$3:$BJ$725)</f>
        <v>0</v>
      </c>
      <c r="BJ59" s="35">
        <f t="shared" si="4"/>
        <v>0</v>
      </c>
      <c r="BK59" s="30">
        <f>SUMIF(Ingredients!$B$3:$B$230,F59,Ingredients!$G$3:$G$230)+SUMIF($B$3:$B$725,F59,$BS$3:$BS$725)</f>
        <v>0</v>
      </c>
      <c r="BL59" s="30">
        <f>SUMIF(Ingredients!$B$3:$B$230,G59,Ingredients!$G$3:$G$230)+SUMIF($B$3:$B$725,G59,$BS$3:$BS$725)</f>
        <v>0</v>
      </c>
      <c r="BM59" s="30">
        <f>SUMIF(Ingredients!$B$3:$B$230,H59,Ingredients!$G$3:$G$230)+SUMIF($B$3:$B$725,H59,$BS$3:$BS$725)</f>
        <v>0</v>
      </c>
      <c r="BN59" s="30">
        <f>SUMIF(Ingredients!$B$3:$B$230,I59,Ingredients!$G$3:$G$230)+SUMIF($B$3:$B$725,I59,$BS$3:$BS$725)</f>
        <v>0</v>
      </c>
      <c r="BO59" s="30">
        <f>SUMIF(Ingredients!$B$3:$B$230,J59,Ingredients!$G$3:$G$230)+SUMIF($B$3:$B$725,J59,$BS$3:$BS$725)</f>
        <v>0</v>
      </c>
      <c r="BP59" s="30">
        <f>SUMIF(Ingredients!$B$3:$B$230,K59,Ingredients!$G$3:$G$230)+SUMIF($B$3:$B$725,K59,$BS$3:$BS$725)</f>
        <v>0</v>
      </c>
      <c r="BQ59" s="30">
        <f>SUMIF(Ingredients!$B$3:$B$230,L59,Ingredients!$G$3:$G$230)+SUMIF($B$3:$B$725,L59,$BS$3:$BS$725)</f>
        <v>0</v>
      </c>
      <c r="BR59" s="30">
        <f>SUMIF(Ingredients!$B$3:$B$230,M59,Ingredients!$G$3:$G$230)+SUMIF($B$3:$B$725,M59,$BS$3:$BS$725)</f>
        <v>0</v>
      </c>
      <c r="BS59" s="36">
        <f t="shared" si="5"/>
        <v>0</v>
      </c>
      <c r="BT59" s="30">
        <f>SUMIF(Ingredients!$B$3:$B$230,F59,Ingredients!$H$3:$H$230)+SUMIF($B$3:$B$725,F59,$CB$3:$CB$725)</f>
        <v>0</v>
      </c>
      <c r="BU59" s="30">
        <f>SUMIF(Ingredients!$B$3:$B$230,G59,Ingredients!$H$3:$H$230)+SUMIF($B$3:$B$725,G59,$CB$3:$CB$725)</f>
        <v>0</v>
      </c>
      <c r="BV59" s="30">
        <f>SUMIF(Ingredients!$B$3:$B$230,H59,Ingredients!$H$3:$H$230)+SUMIF($B$3:$B$725,H59,$CB$3:$CB$725)</f>
        <v>0</v>
      </c>
      <c r="BW59" s="30">
        <f>SUMIF(Ingredients!$B$3:$B$230,I59,Ingredients!$H$3:$H$230)+SUMIF($B$3:$B$725,I59,$CB$3:$CB$725)</f>
        <v>0</v>
      </c>
      <c r="BX59" s="30">
        <f>SUMIF(Ingredients!$B$3:$B$230,J59,Ingredients!$H$3:$H$230)+SUMIF($B$3:$B$725,J59,$CB$3:$CB$725)</f>
        <v>0</v>
      </c>
      <c r="BY59" s="30">
        <f>SUMIF(Ingredients!$B$3:$B$230,K59,Ingredients!$H$3:$H$230)+SUMIF($B$3:$B$725,K59,$CB$3:$CB$725)</f>
        <v>0</v>
      </c>
      <c r="BZ59" s="30">
        <f>SUMIF(Ingredients!$B$3:$B$230,L59,Ingredients!$H$3:$H$230)+SUMIF($B$3:$B$725,L59,$CB$3:$CB$725)</f>
        <v>0</v>
      </c>
      <c r="CA59" s="30">
        <f>SUMIF(Ingredients!$B$3:$B$230,M59,Ingredients!$H$3:$H$230)+SUMIF($B$3:$B$725,M59,$CB$3:$CB$725)</f>
        <v>0</v>
      </c>
      <c r="CB59" s="42">
        <f t="shared" si="6"/>
        <v>0</v>
      </c>
      <c r="CC59" s="30">
        <f>SUMIF(Ingredients!$B$3:$B$230,F59,Ingredients!$I$3:$I$230)+SUMIF($B$3:$B$725,F59,$CK$3:$CK$725)</f>
        <v>0</v>
      </c>
      <c r="CD59" s="30">
        <f>SUMIF(Ingredients!$B$3:$B$230,G59,Ingredients!$I$3:$I$230)+SUMIF($B$3:$B$725,G59,$CK$3:$CK$725)</f>
        <v>0</v>
      </c>
      <c r="CE59" s="30">
        <f>SUMIF(Ingredients!$B$3:$B$230,H59,Ingredients!$I$3:$I$230)+SUMIF($B$3:$B$725,H59,$CK$3:$CK$725)</f>
        <v>0</v>
      </c>
      <c r="CF59" s="30">
        <f>SUMIF(Ingredients!$B$3:$B$230,I59,Ingredients!$I$3:$I$230)+SUMIF($B$3:$B$725,I59,$CK$3:$CK$725)</f>
        <v>0</v>
      </c>
      <c r="CG59" s="30">
        <f>SUMIF(Ingredients!$B$3:$B$230,J59,Ingredients!$I$3:$I$230)+SUMIF($B$3:$B$725,J59,$CK$3:$CK$725)</f>
        <v>0</v>
      </c>
      <c r="CH59" s="30">
        <f>SUMIF(Ingredients!$B$3:$B$230,K59,Ingredients!$I$3:$I$230)+SUMIF($B$3:$B$725,K59,$CK$3:$CK$725)</f>
        <v>0</v>
      </c>
      <c r="CI59" s="30">
        <f>SUMIF(Ingredients!$B$3:$B$230,L59,Ingredients!$I$3:$I$230)+SUMIF($B$3:$B$725,L59,$CK$3:$CK$725)</f>
        <v>0</v>
      </c>
      <c r="CJ59" s="30">
        <f>SUMIF(Ingredients!$B$3:$B$230,M59,Ingredients!$I$3:$I$230)+SUMIF($B$3:$B$725,M59,$CK$3:$CK$725)</f>
        <v>0</v>
      </c>
      <c r="CK59" s="38">
        <f t="shared" si="7"/>
        <v>0</v>
      </c>
      <c r="CL59" s="30">
        <f>SUMIF(Ingredients!$B$3:$B$230,F59,Ingredients!$J$3:$J$230)+SUMIF($B$3:$B$725,F59,$CT$3:$CT$725)</f>
        <v>0</v>
      </c>
      <c r="CM59" s="30">
        <f>SUMIF(Ingredients!$B$3:$B$230,G59,Ingredients!$J$3:$J$230)+SUMIF($B$3:$B$725,G59,$CT$3:$CT$725)</f>
        <v>0</v>
      </c>
      <c r="CN59" s="30">
        <f>SUMIF(Ingredients!$B$3:$B$230,H59,Ingredients!$J$3:$J$230)+SUMIF($B$3:$B$725,H59,$CT$3:$CT$725)</f>
        <v>0</v>
      </c>
      <c r="CO59" s="30">
        <f>SUMIF(Ingredients!$B$3:$B$230,I59,Ingredients!$J$3:$J$230)+SUMIF($B$3:$B$725,I59,$CT$3:$CT$725)</f>
        <v>0</v>
      </c>
      <c r="CP59" s="30">
        <f>SUMIF(Ingredients!$B$3:$B$230,J59,Ingredients!$J$3:$J$230)+SUMIF($B$3:$B$725,J59,$CT$3:$CT$725)</f>
        <v>0</v>
      </c>
      <c r="CQ59" s="30">
        <f>SUMIF(Ingredients!$B$3:$B$230,K59,Ingredients!$J$3:$J$230)+SUMIF($B$3:$B$725,K59,$CT$3:$CT$725)</f>
        <v>0</v>
      </c>
      <c r="CR59" s="30">
        <f>SUMIF(Ingredients!$B$3:$B$230,L59,Ingredients!$J$3:$J$230)+SUMIF($B$3:$B$725,L59,$CT$3:$CT$725)</f>
        <v>0</v>
      </c>
      <c r="CS59" s="30">
        <f>SUMIF(Ingredients!$B$3:$B$230,M59,Ingredients!$J$3:$J$230)+SUMIF($B$3:$B$725,M59,$CT$3:$CT$725)</f>
        <v>0</v>
      </c>
      <c r="CT59" s="43">
        <f t="shared" si="8"/>
        <v>0</v>
      </c>
      <c r="CU59" s="34">
        <v>2</v>
      </c>
      <c r="CV59" s="30">
        <v>0</v>
      </c>
      <c r="CW59" s="30">
        <v>5</v>
      </c>
      <c r="CX59" s="35">
        <v>0</v>
      </c>
      <c r="CY59" s="36">
        <v>0</v>
      </c>
      <c r="CZ59" s="37">
        <v>0</v>
      </c>
      <c r="DA59" s="38">
        <v>0.8</v>
      </c>
      <c r="DB59" s="39">
        <v>0.3</v>
      </c>
      <c r="DC59" t="s">
        <v>202</v>
      </c>
      <c r="DD59" t="str">
        <f t="shared" ca="1" si="9"/>
        <v/>
      </c>
      <c r="DE59" t="str">
        <f t="shared" ca="1" si="10"/>
        <v>-</v>
      </c>
      <c r="DG59" t="s">
        <v>200</v>
      </c>
      <c r="DH59" t="str">
        <f t="shared" ca="1" si="11"/>
        <v>BOILEDEGGITEM(MEAL, ItemRegistry.boiledeggItem, 4 ,0.4f,0f,0f,0f,0f,0.8f,0.3f,4.2f),</v>
      </c>
      <c r="DI59" t="s">
        <v>2334</v>
      </c>
    </row>
    <row r="60" spans="2:113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1191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SUMIF(Ingredients!$B$3:$B$230,'PH complex foods'!F60,Ingredients!$A$3:$A$119)+SUMIF($B$3:$B$725,F60,$V$3:$V$724)</f>
        <v>1</v>
      </c>
      <c r="O60" s="11">
        <f ca="1">SUMIF(Ingredients!$B$3:$B$230,'PH complex foods'!G60,Ingredients!$A$3:$A$119)+SUMIF($B$3:$B$725,G60,$V$3:$V$724)</f>
        <v>1</v>
      </c>
      <c r="P60" s="11">
        <f ca="1">SUMIF(Ingredients!$B$3:$B$230,'PH complex foods'!H60,Ingredients!$A$3:$A$119)+SUMIF($B$3:$B$725,H60,$V$3:$V$724)</f>
        <v>0</v>
      </c>
      <c r="Q60" s="11">
        <f ca="1">SUMIF(Ingredients!$B$3:$B$230,'PH complex foods'!I60,Ingredients!$A$3:$A$119)+SUMIF($B$3:$B$725,I60,$V$3:$V$724)</f>
        <v>0</v>
      </c>
      <c r="R60" s="11">
        <f ca="1">SUMIF(Ingredients!$B$3:$B$230,'PH complex foods'!J60,Ingredients!$A$3:$A$119)+SUMIF($B$3:$B$725,J60,$V$3:$V$724)</f>
        <v>0</v>
      </c>
      <c r="S60" s="11">
        <f ca="1">SUMIF(Ingredients!$B$3:$B$230,'PH complex foods'!K60,Ingredients!$A$3:$A$119)+SUMIF($B$3:$B$725,K60,$V$3:$V$724)</f>
        <v>0</v>
      </c>
      <c r="T60" s="11">
        <f ca="1">SUMIF(Ingredients!$B$3:$B$230,'PH complex foods'!L60,Ingredients!$A$3:$A$119)+SUMIF($B$3:$B$725,L60,$V$3:$V$724)</f>
        <v>0</v>
      </c>
      <c r="U60" s="11">
        <f ca="1">SUMIF(Ingredients!$B$3:$B$230,'PH complex foods'!M60,Ingredients!$A$3:$A$119)+SUMIF($B$3:$B$725,M60,$V$3:$V$724)</f>
        <v>0</v>
      </c>
      <c r="V60" s="10">
        <f t="shared" ca="1" si="0"/>
        <v>1</v>
      </c>
      <c r="W60" s="10">
        <v>1</v>
      </c>
      <c r="X60" s="11">
        <v>1</v>
      </c>
      <c r="Y60" s="11">
        <f>COUNTIF(F60:M785,B60)</f>
        <v>0</v>
      </c>
      <c r="Z60" s="44" t="str">
        <f t="shared" ca="1" si="12"/>
        <v>Yes</v>
      </c>
      <c r="AA60" s="34">
        <f>SUMIF(Ingredients!$B$3:$B$230,F60,Ingredients!$C$3:$C$230)+SUMIF($B$3:$B$725,F60,$AI$3:$AI$725)</f>
        <v>0</v>
      </c>
      <c r="AB60" s="30">
        <f>SUMIF(Ingredients!$B$3:$B$230,G60,Ingredients!$C$3:$C$230)+SUMIF($B$3:$B$725,G60,$AI$3:$AI$725)</f>
        <v>0</v>
      </c>
      <c r="AC60" s="30">
        <f>SUMIF(Ingredients!$B$3:$B$230,H60,Ingredients!$C$3:$C$230)+SUMIF($B$3:$B$725,H60,$AI$3:$AI$725)</f>
        <v>0</v>
      </c>
      <c r="AD60" s="30">
        <f>SUMIF(Ingredients!$B$3:$B$230,I60,Ingredients!$C$3:$C$230)+SUMIF($B$3:$B$725,I60,$AI$3:$AI$725)</f>
        <v>0</v>
      </c>
      <c r="AE60" s="30">
        <f>SUMIF(Ingredients!$B$3:$B$230,J60,Ingredients!$C$3:$C$230)+SUMIF($B$3:$B$725,J60,$AI$3:$AI$725)</f>
        <v>0</v>
      </c>
      <c r="AF60" s="30">
        <f>SUMIF(Ingredients!$B$3:$B$230,K60,Ingredients!$C$3:$C$230)+SUMIF($B$3:$B$725,K60,$AI$3:$AI$725)</f>
        <v>0</v>
      </c>
      <c r="AG60" s="30">
        <f>SUMIF(Ingredients!$B$3:$B$230,L60,Ingredients!$C$3:$C$230)+SUMIF($B$3:$B$725,L60,$AI$3:$AI$725)</f>
        <v>0</v>
      </c>
      <c r="AH60" s="30">
        <f>SUMIF(Ingredients!$B$3:$B$230,M60,Ingredients!$C$3:$C$230)+SUMIF($B$3:$B$725,M60,$AI$3:$AI$725)</f>
        <v>0</v>
      </c>
      <c r="AI60" s="29">
        <f t="shared" si="1"/>
        <v>0</v>
      </c>
      <c r="AJ60" s="30">
        <f>SUMIF(Ingredients!$B$3:$B$230,F60,Ingredients!$D$3:$D$230)+SUMIF($B$3:$B$725,F60,$AR$3:$AR$725)</f>
        <v>0</v>
      </c>
      <c r="AK60" s="30">
        <f>SUMIF(Ingredients!$B$3:$B$230,G60,Ingredients!$D$3:$D$230)+SUMIF($B$3:$B$725,G60,$AR$3:$AR$725)</f>
        <v>0</v>
      </c>
      <c r="AL60" s="30">
        <f>SUMIF(Ingredients!$B$3:$B$230,H60,Ingredients!$D$3:$D$230)+SUMIF($B$3:$B$725,H60,$AR$3:$AR$725)</f>
        <v>0</v>
      </c>
      <c r="AM60" s="30">
        <f>SUMIF(Ingredients!$B$3:$B$230,I60,Ingredients!$D$3:$D$230)+SUMIF($B$3:$B$725,I60,$AR$3:$AR$725)</f>
        <v>0</v>
      </c>
      <c r="AN60" s="30">
        <f>SUMIF(Ingredients!$B$3:$B$230,J60,Ingredients!$D$3:$D$230)+SUMIF($B$3:$B$725,J60,$AR$3:$AR$725)</f>
        <v>0</v>
      </c>
      <c r="AO60" s="30">
        <f>SUMIF(Ingredients!$B$3:$B$230,K60,Ingredients!$D$3:$D$230)+SUMIF($B$3:$B$725,K60,$AR$3:$AR$725)</f>
        <v>0</v>
      </c>
      <c r="AP60" s="30">
        <f>SUMIF(Ingredients!$B$3:$B$230,L60,Ingredients!$D$3:$D$230)+SUMIF($B$3:$B$725,L60,$AR$3:$AR$725)</f>
        <v>0</v>
      </c>
      <c r="AQ60" s="30">
        <f>SUMIF(Ingredients!$B$3:$B$230,M60,Ingredients!$D$3:$D$230)+SUMIF($B$3:$B$725,M60,$AR$3:$AR$725)</f>
        <v>0</v>
      </c>
      <c r="AR60" s="29">
        <f t="shared" si="2"/>
        <v>0</v>
      </c>
      <c r="AS60" s="30">
        <f>SUMIF(Ingredients!$B$3:$B$230,F60,Ingredients!$E$3:$E$230)+SUMIF($B$3:$B$725,F60,$BA$3:$BA$730)</f>
        <v>16</v>
      </c>
      <c r="AT60" s="30">
        <f>SUMIF(Ingredients!$B$3:$B$230,G60,Ingredients!$E$3:$E$230)+SUMIF($B$3:$B$725,G60,$BA$3:$BA$730)</f>
        <v>16</v>
      </c>
      <c r="AU60" s="30">
        <f>SUMIF(Ingredients!$B$3:$B$230,H60,Ingredients!$E$3:$E$230)+SUMIF($B$3:$B$725,H60,$BA$3:$BA$730)</f>
        <v>0</v>
      </c>
      <c r="AV60" s="30">
        <f>SUMIF(Ingredients!$B$3:$B$230,I60,Ingredients!$E$3:$E$230)+SUMIF($B$3:$B$725,I60,$BA$3:$BA$730)</f>
        <v>0</v>
      </c>
      <c r="AW60" s="30">
        <f>SUMIF(Ingredients!$B$3:$B$230,J60,Ingredients!$E$3:$E$230)+SUMIF($B$3:$B$725,J60,$BA$3:$BA$730)</f>
        <v>0</v>
      </c>
      <c r="AX60" s="30">
        <f>SUMIF(Ingredients!$B$3:$B$230,K60,Ingredients!$E$3:$E$230)+SUMIF($B$3:$B$725,K60,$BA$3:$BA$730)</f>
        <v>0</v>
      </c>
      <c r="AY60" s="30">
        <f>SUMIF(Ingredients!$B$3:$B$230,L60,Ingredients!$E$3:$E$230)+SUMIF($B$3:$B$725,L60,$BA$3:$BA$730)</f>
        <v>0</v>
      </c>
      <c r="AZ60" s="30">
        <f>SUMIF(Ingredients!$B$3:$B$230,M60,Ingredients!$E$3:$E$230)+SUMIF($B$3:$B$725,M60,$BA$3:$BA$730)</f>
        <v>0</v>
      </c>
      <c r="BA60" s="29">
        <f t="shared" si="3"/>
        <v>16</v>
      </c>
      <c r="BB60" s="30">
        <f>SUMIF(Ingredients!$B$3:$B$230,F60,Ingredients!$F$3:$F$230)+SUMIF($B$3:$B$725,F60,$BJ$3:$BJ$725)</f>
        <v>0</v>
      </c>
      <c r="BC60" s="30">
        <f>SUMIF(Ingredients!$B$3:$B$230,G60,Ingredients!$F$3:$F$230)+SUMIF($B$3:$B$725,G60,$BJ$3:$BJ$725)</f>
        <v>0</v>
      </c>
      <c r="BD60" s="30">
        <f>SUMIF(Ingredients!$B$3:$B$230,H60,Ingredients!$F$3:$F$230)+SUMIF($B$3:$B$725,H60,$BJ$3:$BJ$725)</f>
        <v>0</v>
      </c>
      <c r="BE60" s="30">
        <f>SUMIF(Ingredients!$B$3:$B$230,I60,Ingredients!$F$3:$F$230)+SUMIF($B$3:$B$725,I60,$BJ$3:$BJ$725)</f>
        <v>0</v>
      </c>
      <c r="BF60" s="30">
        <f>SUMIF(Ingredients!$B$3:$B$230,J60,Ingredients!$F$3:$F$230)+SUMIF($B$3:$B$725,J60,$BJ$3:$BJ$725)</f>
        <v>0</v>
      </c>
      <c r="BG60" s="30">
        <f>SUMIF(Ingredients!$B$3:$B$230,K60,Ingredients!$F$3:$F$230)+SUMIF($B$3:$B$725,K60,$BJ$3:$BJ$725)</f>
        <v>0</v>
      </c>
      <c r="BH60" s="30">
        <f>SUMIF(Ingredients!$B$3:$B$230,L60,Ingredients!$F$3:$F$230)+SUMIF($B$3:$B$725,L60,$BJ$3:$BJ$725)</f>
        <v>0</v>
      </c>
      <c r="BI60" s="30">
        <f>SUMIF(Ingredients!$B$3:$B$230,M60,Ingredients!$F$3:$F$230)+SUMIF($B$3:$B$725,M60,$BJ$3:$BJ$725)</f>
        <v>0</v>
      </c>
      <c r="BJ60" s="35">
        <f t="shared" si="4"/>
        <v>0</v>
      </c>
      <c r="BK60" s="30">
        <f>SUMIF(Ingredients!$B$3:$B$230,F60,Ingredients!$G$3:$G$230)+SUMIF($B$3:$B$725,F60,$BS$3:$BS$725)</f>
        <v>0</v>
      </c>
      <c r="BL60" s="30">
        <f>SUMIF(Ingredients!$B$3:$B$230,G60,Ingredients!$G$3:$G$230)+SUMIF($B$3:$B$725,G60,$BS$3:$BS$725)</f>
        <v>0</v>
      </c>
      <c r="BM60" s="30">
        <f>SUMIF(Ingredients!$B$3:$B$230,H60,Ingredients!$G$3:$G$230)+SUMIF($B$3:$B$725,H60,$BS$3:$BS$725)</f>
        <v>0</v>
      </c>
      <c r="BN60" s="30">
        <f>SUMIF(Ingredients!$B$3:$B$230,I60,Ingredients!$G$3:$G$230)+SUMIF($B$3:$B$725,I60,$BS$3:$BS$725)</f>
        <v>0</v>
      </c>
      <c r="BO60" s="30">
        <f>SUMIF(Ingredients!$B$3:$B$230,J60,Ingredients!$G$3:$G$230)+SUMIF($B$3:$B$725,J60,$BS$3:$BS$725)</f>
        <v>0</v>
      </c>
      <c r="BP60" s="30">
        <f>SUMIF(Ingredients!$B$3:$B$230,K60,Ingredients!$G$3:$G$230)+SUMIF($B$3:$B$725,K60,$BS$3:$BS$725)</f>
        <v>0</v>
      </c>
      <c r="BQ60" s="30">
        <f>SUMIF(Ingredients!$B$3:$B$230,L60,Ingredients!$G$3:$G$230)+SUMIF($B$3:$B$725,L60,$BS$3:$BS$725)</f>
        <v>0</v>
      </c>
      <c r="BR60" s="30">
        <f>SUMIF(Ingredients!$B$3:$B$230,M60,Ingredients!$G$3:$G$230)+SUMIF($B$3:$B$725,M60,$BS$3:$BS$725)</f>
        <v>0</v>
      </c>
      <c r="BS60" s="36">
        <f t="shared" si="5"/>
        <v>0</v>
      </c>
      <c r="BT60" s="30">
        <f>SUMIF(Ingredients!$B$3:$B$230,F60,Ingredients!$H$3:$H$230)+SUMIF($B$3:$B$725,F60,$CB$3:$CB$725)</f>
        <v>0</v>
      </c>
      <c r="BU60" s="30">
        <f>SUMIF(Ingredients!$B$3:$B$230,G60,Ingredients!$H$3:$H$230)+SUMIF($B$3:$B$725,G60,$CB$3:$CB$725)</f>
        <v>0</v>
      </c>
      <c r="BV60" s="30">
        <f>SUMIF(Ingredients!$B$3:$B$230,H60,Ingredients!$H$3:$H$230)+SUMIF($B$3:$B$725,H60,$CB$3:$CB$725)</f>
        <v>0</v>
      </c>
      <c r="BW60" s="30">
        <f>SUMIF(Ingredients!$B$3:$B$230,I60,Ingredients!$H$3:$H$230)+SUMIF($B$3:$B$725,I60,$CB$3:$CB$725)</f>
        <v>0</v>
      </c>
      <c r="BX60" s="30">
        <f>SUMIF(Ingredients!$B$3:$B$230,J60,Ingredients!$H$3:$H$230)+SUMIF($B$3:$B$725,J60,$CB$3:$CB$725)</f>
        <v>0</v>
      </c>
      <c r="BY60" s="30">
        <f>SUMIF(Ingredients!$B$3:$B$230,K60,Ingredients!$H$3:$H$230)+SUMIF($B$3:$B$725,K60,$CB$3:$CB$725)</f>
        <v>0</v>
      </c>
      <c r="BZ60" s="30">
        <f>SUMIF(Ingredients!$B$3:$B$230,L60,Ingredients!$H$3:$H$230)+SUMIF($B$3:$B$725,L60,$CB$3:$CB$725)</f>
        <v>0</v>
      </c>
      <c r="CA60" s="30">
        <f>SUMIF(Ingredients!$B$3:$B$230,M60,Ingredients!$H$3:$H$230)+SUMIF($B$3:$B$725,M60,$CB$3:$CB$725)</f>
        <v>0</v>
      </c>
      <c r="CB60" s="42">
        <f t="shared" si="6"/>
        <v>0</v>
      </c>
      <c r="CC60" s="30">
        <f>SUMIF(Ingredients!$B$3:$B$230,F60,Ingredients!$I$3:$I$230)+SUMIF($B$3:$B$725,F60,$CK$3:$CK$725)</f>
        <v>0</v>
      </c>
      <c r="CD60" s="30">
        <f>SUMIF(Ingredients!$B$3:$B$230,G60,Ingredients!$I$3:$I$230)+SUMIF($B$3:$B$725,G60,$CK$3:$CK$725)</f>
        <v>0</v>
      </c>
      <c r="CE60" s="30">
        <f>SUMIF(Ingredients!$B$3:$B$230,H60,Ingredients!$I$3:$I$230)+SUMIF($B$3:$B$725,H60,$CK$3:$CK$725)</f>
        <v>0</v>
      </c>
      <c r="CF60" s="30">
        <f>SUMIF(Ingredients!$B$3:$B$230,I60,Ingredients!$I$3:$I$230)+SUMIF($B$3:$B$725,I60,$CK$3:$CK$725)</f>
        <v>0</v>
      </c>
      <c r="CG60" s="30">
        <f>SUMIF(Ingredients!$B$3:$B$230,J60,Ingredients!$I$3:$I$230)+SUMIF($B$3:$B$725,J60,$CK$3:$CK$725)</f>
        <v>0</v>
      </c>
      <c r="CH60" s="30">
        <f>SUMIF(Ingredients!$B$3:$B$230,K60,Ingredients!$I$3:$I$230)+SUMIF($B$3:$B$725,K60,$CK$3:$CK$725)</f>
        <v>0</v>
      </c>
      <c r="CI60" s="30">
        <f>SUMIF(Ingredients!$B$3:$B$230,L60,Ingredients!$I$3:$I$230)+SUMIF($B$3:$B$725,L60,$CK$3:$CK$725)</f>
        <v>0</v>
      </c>
      <c r="CJ60" s="30">
        <f>SUMIF(Ingredients!$B$3:$B$230,M60,Ingredients!$I$3:$I$230)+SUMIF($B$3:$B$725,M60,$CK$3:$CK$725)</f>
        <v>0</v>
      </c>
      <c r="CK60" s="38">
        <f t="shared" si="7"/>
        <v>0</v>
      </c>
      <c r="CL60" s="30">
        <f>SUMIF(Ingredients!$B$3:$B$230,F60,Ingredients!$J$3:$J$230)+SUMIF($B$3:$B$725,F60,$CT$3:$CT$725)</f>
        <v>0</v>
      </c>
      <c r="CM60" s="30">
        <f>SUMIF(Ingredients!$B$3:$B$230,G60,Ingredients!$J$3:$J$230)+SUMIF($B$3:$B$725,G60,$CT$3:$CT$725)</f>
        <v>0</v>
      </c>
      <c r="CN60" s="30">
        <f>SUMIF(Ingredients!$B$3:$B$230,H60,Ingredients!$J$3:$J$230)+SUMIF($B$3:$B$725,H60,$CT$3:$CT$725)</f>
        <v>0</v>
      </c>
      <c r="CO60" s="30">
        <f>SUMIF(Ingredients!$B$3:$B$230,I60,Ingredients!$J$3:$J$230)+SUMIF($B$3:$B$725,I60,$CT$3:$CT$725)</f>
        <v>0</v>
      </c>
      <c r="CP60" s="30">
        <f>SUMIF(Ingredients!$B$3:$B$230,J60,Ingredients!$J$3:$J$230)+SUMIF($B$3:$B$725,J60,$CT$3:$CT$725)</f>
        <v>0</v>
      </c>
      <c r="CQ60" s="30">
        <f>SUMIF(Ingredients!$B$3:$B$230,K60,Ingredients!$J$3:$J$230)+SUMIF($B$3:$B$725,K60,$CT$3:$CT$725)</f>
        <v>0</v>
      </c>
      <c r="CR60" s="30">
        <f>SUMIF(Ingredients!$B$3:$B$230,L60,Ingredients!$J$3:$J$230)+SUMIF($B$3:$B$725,L60,$CT$3:$CT$725)</f>
        <v>0</v>
      </c>
      <c r="CS60" s="30">
        <f>SUMIF(Ingredients!$B$3:$B$230,M60,Ingredients!$J$3:$J$230)+SUMIF($B$3:$B$725,M60,$CT$3:$CT$725)</f>
        <v>0</v>
      </c>
      <c r="CT60" s="43">
        <f t="shared" si="8"/>
        <v>0</v>
      </c>
      <c r="CU60" s="34">
        <v>5</v>
      </c>
      <c r="CV60" s="30">
        <v>0</v>
      </c>
      <c r="CW60" s="30">
        <v>7</v>
      </c>
      <c r="CX60" s="35">
        <v>0</v>
      </c>
      <c r="CY60" s="36">
        <v>0</v>
      </c>
      <c r="CZ60" s="37">
        <v>0</v>
      </c>
      <c r="DA60" s="38">
        <v>0.8</v>
      </c>
      <c r="DB60" s="39">
        <v>0.3</v>
      </c>
      <c r="DC60" t="s">
        <v>202</v>
      </c>
      <c r="DD60" t="str">
        <f t="shared" ca="1" si="9"/>
        <v/>
      </c>
      <c r="DE60" t="str">
        <f t="shared" ca="1" si="10"/>
        <v>-</v>
      </c>
      <c r="DG60" t="s">
        <v>200</v>
      </c>
      <c r="DH60" t="str">
        <f t="shared" ca="1" si="11"/>
        <v>EGGSALADITEM(MEAL, ItemRegistry.eggsaladItem, 4 ,1f,0f,0f,0f,0f,0.8f,0.3f,3f),</v>
      </c>
      <c r="DI60" t="s">
        <v>2335</v>
      </c>
    </row>
    <row r="61" spans="2:113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1183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SUMIF(Ingredients!$B$3:$B$230,'PH complex foods'!F61,Ingredients!$A$3:$A$119)+SUMIF($B$3:$B$725,F61,$V$3:$V$724)</f>
        <v>1</v>
      </c>
      <c r="O61" s="11">
        <f ca="1">SUMIF(Ingredients!$B$3:$B$230,'PH complex foods'!G61,Ingredients!$A$3:$A$119)+SUMIF($B$3:$B$725,G61,$V$3:$V$724)</f>
        <v>0</v>
      </c>
      <c r="P61" s="11">
        <f ca="1">SUMIF(Ingredients!$B$3:$B$230,'PH complex foods'!H61,Ingredients!$A$3:$A$119)+SUMIF($B$3:$B$725,H61,$V$3:$V$724)</f>
        <v>0</v>
      </c>
      <c r="Q61" s="11">
        <f ca="1">SUMIF(Ingredients!$B$3:$B$230,'PH complex foods'!I61,Ingredients!$A$3:$A$119)+SUMIF($B$3:$B$725,I61,$V$3:$V$724)</f>
        <v>0</v>
      </c>
      <c r="R61" s="11">
        <f ca="1">SUMIF(Ingredients!$B$3:$B$230,'PH complex foods'!J61,Ingredients!$A$3:$A$119)+SUMIF($B$3:$B$725,J61,$V$3:$V$724)</f>
        <v>0</v>
      </c>
      <c r="S61" s="11">
        <f ca="1">SUMIF(Ingredients!$B$3:$B$230,'PH complex foods'!K61,Ingredients!$A$3:$A$119)+SUMIF($B$3:$B$725,K61,$V$3:$V$724)</f>
        <v>0</v>
      </c>
      <c r="T61" s="11">
        <f ca="1">SUMIF(Ingredients!$B$3:$B$230,'PH complex foods'!L61,Ingredients!$A$3:$A$119)+SUMIF($B$3:$B$725,L61,$V$3:$V$724)</f>
        <v>0</v>
      </c>
      <c r="U61" s="11">
        <f ca="1">SUMIF(Ingredients!$B$3:$B$230,'PH complex foods'!M61,Ingredients!$A$3:$A$119)+SUMIF($B$3:$B$725,M61,$V$3:$V$724)</f>
        <v>0</v>
      </c>
      <c r="V61" s="10">
        <f t="shared" ca="1" si="0"/>
        <v>1</v>
      </c>
      <c r="W61" s="10">
        <v>1</v>
      </c>
      <c r="X61" s="11">
        <v>1</v>
      </c>
      <c r="Y61" s="11">
        <f>COUNTIF(F61:M786,B61)</f>
        <v>4</v>
      </c>
      <c r="Z61" s="44" t="str">
        <f t="shared" ca="1" si="12"/>
        <v>Yes</v>
      </c>
      <c r="AA61" s="34">
        <f>SUMIF(Ingredients!$B$3:$B$230,F61,Ingredients!$C$3:$C$230)+SUMIF($B$3:$B$725,F61,$AI$3:$AI$725)</f>
        <v>0</v>
      </c>
      <c r="AB61" s="30">
        <f>SUMIF(Ingredients!$B$3:$B$230,G61,Ingredients!$C$3:$C$230)+SUMIF($B$3:$B$725,G61,$AI$3:$AI$725)</f>
        <v>0</v>
      </c>
      <c r="AC61" s="30">
        <f>SUMIF(Ingredients!$B$3:$B$230,H61,Ingredients!$C$3:$C$230)+SUMIF($B$3:$B$725,H61,$AI$3:$AI$725)</f>
        <v>0</v>
      </c>
      <c r="AD61" s="30">
        <f>SUMIF(Ingredients!$B$3:$B$230,I61,Ingredients!$C$3:$C$230)+SUMIF($B$3:$B$725,I61,$AI$3:$AI$725)</f>
        <v>0</v>
      </c>
      <c r="AE61" s="30">
        <f>SUMIF(Ingredients!$B$3:$B$230,J61,Ingredients!$C$3:$C$230)+SUMIF($B$3:$B$725,J61,$AI$3:$AI$725)</f>
        <v>0</v>
      </c>
      <c r="AF61" s="30">
        <f>SUMIF(Ingredients!$B$3:$B$230,K61,Ingredients!$C$3:$C$230)+SUMIF($B$3:$B$725,K61,$AI$3:$AI$725)</f>
        <v>0</v>
      </c>
      <c r="AG61" s="30">
        <f>SUMIF(Ingredients!$B$3:$B$230,L61,Ingredients!$C$3:$C$230)+SUMIF($B$3:$B$725,L61,$AI$3:$AI$725)</f>
        <v>0</v>
      </c>
      <c r="AH61" s="30">
        <f>SUMIF(Ingredients!$B$3:$B$230,M61,Ingredients!$C$3:$C$230)+SUMIF($B$3:$B$725,M61,$AI$3:$AI$725)</f>
        <v>0</v>
      </c>
      <c r="AI61" s="29">
        <f t="shared" si="1"/>
        <v>0</v>
      </c>
      <c r="AJ61" s="30">
        <f>SUMIF(Ingredients!$B$3:$B$230,F61,Ingredients!$D$3:$D$230)+SUMIF($B$3:$B$725,F61,$AR$3:$AR$725)</f>
        <v>0</v>
      </c>
      <c r="AK61" s="30">
        <f>SUMIF(Ingredients!$B$3:$B$230,G61,Ingredients!$D$3:$D$230)+SUMIF($B$3:$B$725,G61,$AR$3:$AR$725)</f>
        <v>0</v>
      </c>
      <c r="AL61" s="30">
        <f>SUMIF(Ingredients!$B$3:$B$230,H61,Ingredients!$D$3:$D$230)+SUMIF($B$3:$B$725,H61,$AR$3:$AR$725)</f>
        <v>0</v>
      </c>
      <c r="AM61" s="30">
        <f>SUMIF(Ingredients!$B$3:$B$230,I61,Ingredients!$D$3:$D$230)+SUMIF($B$3:$B$725,I61,$AR$3:$AR$725)</f>
        <v>0</v>
      </c>
      <c r="AN61" s="30">
        <f>SUMIF(Ingredients!$B$3:$B$230,J61,Ingredients!$D$3:$D$230)+SUMIF($B$3:$B$725,J61,$AR$3:$AR$725)</f>
        <v>0</v>
      </c>
      <c r="AO61" s="30">
        <f>SUMIF(Ingredients!$B$3:$B$230,K61,Ingredients!$D$3:$D$230)+SUMIF($B$3:$B$725,K61,$AR$3:$AR$725)</f>
        <v>0</v>
      </c>
      <c r="AP61" s="30">
        <f>SUMIF(Ingredients!$B$3:$B$230,L61,Ingredients!$D$3:$D$230)+SUMIF($B$3:$B$725,L61,$AR$3:$AR$725)</f>
        <v>0</v>
      </c>
      <c r="AQ61" s="30">
        <f>SUMIF(Ingredients!$B$3:$B$230,M61,Ingredients!$D$3:$D$230)+SUMIF($B$3:$B$725,M61,$AR$3:$AR$725)</f>
        <v>0</v>
      </c>
      <c r="AR61" s="29">
        <f t="shared" si="2"/>
        <v>0</v>
      </c>
      <c r="AS61" s="30">
        <f>SUMIF(Ingredients!$B$3:$B$230,F61,Ingredients!$E$3:$E$230)+SUMIF($B$3:$B$725,F61,$BA$3:$BA$730)</f>
        <v>30</v>
      </c>
      <c r="AT61" s="30">
        <f>SUMIF(Ingredients!$B$3:$B$230,G61,Ingredients!$E$3:$E$230)+SUMIF($B$3:$B$725,G61,$BA$3:$BA$730)</f>
        <v>0</v>
      </c>
      <c r="AU61" s="30">
        <f>SUMIF(Ingredients!$B$3:$B$230,H61,Ingredients!$E$3:$E$230)+SUMIF($B$3:$B$725,H61,$BA$3:$BA$730)</f>
        <v>0</v>
      </c>
      <c r="AV61" s="30">
        <f>SUMIF(Ingredients!$B$3:$B$230,I61,Ingredients!$E$3:$E$230)+SUMIF($B$3:$B$725,I61,$BA$3:$BA$730)</f>
        <v>0</v>
      </c>
      <c r="AW61" s="30">
        <f>SUMIF(Ingredients!$B$3:$B$230,J61,Ingredients!$E$3:$E$230)+SUMIF($B$3:$B$725,J61,$BA$3:$BA$730)</f>
        <v>0</v>
      </c>
      <c r="AX61" s="30">
        <f>SUMIF(Ingredients!$B$3:$B$230,K61,Ingredients!$E$3:$E$230)+SUMIF($B$3:$B$725,K61,$BA$3:$BA$730)</f>
        <v>0</v>
      </c>
      <c r="AY61" s="30">
        <f>SUMIF(Ingredients!$B$3:$B$230,L61,Ingredients!$E$3:$E$230)+SUMIF($B$3:$B$725,L61,$BA$3:$BA$730)</f>
        <v>0</v>
      </c>
      <c r="AZ61" s="30">
        <f>SUMIF(Ingredients!$B$3:$B$230,M61,Ingredients!$E$3:$E$230)+SUMIF($B$3:$B$725,M61,$BA$3:$BA$730)</f>
        <v>0</v>
      </c>
      <c r="BA61" s="29">
        <f t="shared" si="3"/>
        <v>30</v>
      </c>
      <c r="BB61" s="30">
        <f>SUMIF(Ingredients!$B$3:$B$230,F61,Ingredients!$F$3:$F$230)+SUMIF($B$3:$B$725,F61,$BJ$3:$BJ$725)</f>
        <v>0</v>
      </c>
      <c r="BC61" s="30">
        <f>SUMIF(Ingredients!$B$3:$B$230,G61,Ingredients!$F$3:$F$230)+SUMIF($B$3:$B$725,G61,$BJ$3:$BJ$725)</f>
        <v>0</v>
      </c>
      <c r="BD61" s="30">
        <f>SUMIF(Ingredients!$B$3:$B$230,H61,Ingredients!$F$3:$F$230)+SUMIF($B$3:$B$725,H61,$BJ$3:$BJ$725)</f>
        <v>0</v>
      </c>
      <c r="BE61" s="30">
        <f>SUMIF(Ingredients!$B$3:$B$230,I61,Ingredients!$F$3:$F$230)+SUMIF($B$3:$B$725,I61,$BJ$3:$BJ$725)</f>
        <v>0</v>
      </c>
      <c r="BF61" s="30">
        <f>SUMIF(Ingredients!$B$3:$B$230,J61,Ingredients!$F$3:$F$230)+SUMIF($B$3:$B$725,J61,$BJ$3:$BJ$725)</f>
        <v>0</v>
      </c>
      <c r="BG61" s="30">
        <f>SUMIF(Ingredients!$B$3:$B$230,K61,Ingredients!$F$3:$F$230)+SUMIF($B$3:$B$725,K61,$BJ$3:$BJ$725)</f>
        <v>0</v>
      </c>
      <c r="BH61" s="30">
        <f>SUMIF(Ingredients!$B$3:$B$230,L61,Ingredients!$F$3:$F$230)+SUMIF($B$3:$B$725,L61,$BJ$3:$BJ$725)</f>
        <v>0</v>
      </c>
      <c r="BI61" s="30">
        <f>SUMIF(Ingredients!$B$3:$B$230,M61,Ingredients!$F$3:$F$230)+SUMIF($B$3:$B$725,M61,$BJ$3:$BJ$725)</f>
        <v>0</v>
      </c>
      <c r="BJ61" s="35">
        <f t="shared" si="4"/>
        <v>0</v>
      </c>
      <c r="BK61" s="30">
        <f>SUMIF(Ingredients!$B$3:$B$230,F61,Ingredients!$G$3:$G$230)+SUMIF($B$3:$B$725,F61,$BS$3:$BS$725)</f>
        <v>0</v>
      </c>
      <c r="BL61" s="30">
        <f>SUMIF(Ingredients!$B$3:$B$230,G61,Ingredients!$G$3:$G$230)+SUMIF($B$3:$B$725,G61,$BS$3:$BS$725)</f>
        <v>0</v>
      </c>
      <c r="BM61" s="30">
        <f>SUMIF(Ingredients!$B$3:$B$230,H61,Ingredients!$G$3:$G$230)+SUMIF($B$3:$B$725,H61,$BS$3:$BS$725)</f>
        <v>0</v>
      </c>
      <c r="BN61" s="30">
        <f>SUMIF(Ingredients!$B$3:$B$230,I61,Ingredients!$G$3:$G$230)+SUMIF($B$3:$B$725,I61,$BS$3:$BS$725)</f>
        <v>0</v>
      </c>
      <c r="BO61" s="30">
        <f>SUMIF(Ingredients!$B$3:$B$230,J61,Ingredients!$G$3:$G$230)+SUMIF($B$3:$B$725,J61,$BS$3:$BS$725)</f>
        <v>0</v>
      </c>
      <c r="BP61" s="30">
        <f>SUMIF(Ingredients!$B$3:$B$230,K61,Ingredients!$G$3:$G$230)+SUMIF($B$3:$B$725,K61,$BS$3:$BS$725)</f>
        <v>0</v>
      </c>
      <c r="BQ61" s="30">
        <f>SUMIF(Ingredients!$B$3:$B$230,L61,Ingredients!$G$3:$G$230)+SUMIF($B$3:$B$725,L61,$BS$3:$BS$725)</f>
        <v>0</v>
      </c>
      <c r="BR61" s="30">
        <f>SUMIF(Ingredients!$B$3:$B$230,M61,Ingredients!$G$3:$G$230)+SUMIF($B$3:$B$725,M61,$BS$3:$BS$725)</f>
        <v>0</v>
      </c>
      <c r="BS61" s="36">
        <f t="shared" si="5"/>
        <v>0</v>
      </c>
      <c r="BT61" s="30">
        <f>SUMIF(Ingredients!$B$3:$B$230,F61,Ingredients!$H$3:$H$230)+SUMIF($B$3:$B$725,F61,$CB$3:$CB$725)</f>
        <v>0</v>
      </c>
      <c r="BU61" s="30">
        <f>SUMIF(Ingredients!$B$3:$B$230,G61,Ingredients!$H$3:$H$230)+SUMIF($B$3:$B$725,G61,$CB$3:$CB$725)</f>
        <v>0</v>
      </c>
      <c r="BV61" s="30">
        <f>SUMIF(Ingredients!$B$3:$B$230,H61,Ingredients!$H$3:$H$230)+SUMIF($B$3:$B$725,H61,$CB$3:$CB$725)</f>
        <v>0</v>
      </c>
      <c r="BW61" s="30">
        <f>SUMIF(Ingredients!$B$3:$B$230,I61,Ingredients!$H$3:$H$230)+SUMIF($B$3:$B$725,I61,$CB$3:$CB$725)</f>
        <v>0</v>
      </c>
      <c r="BX61" s="30">
        <f>SUMIF(Ingredients!$B$3:$B$230,J61,Ingredients!$H$3:$H$230)+SUMIF($B$3:$B$725,J61,$CB$3:$CB$725)</f>
        <v>0</v>
      </c>
      <c r="BY61" s="30">
        <f>SUMIF(Ingredients!$B$3:$B$230,K61,Ingredients!$H$3:$H$230)+SUMIF($B$3:$B$725,K61,$CB$3:$CB$725)</f>
        <v>0</v>
      </c>
      <c r="BZ61" s="30">
        <f>SUMIF(Ingredients!$B$3:$B$230,L61,Ingredients!$H$3:$H$230)+SUMIF($B$3:$B$725,L61,$CB$3:$CB$725)</f>
        <v>0</v>
      </c>
      <c r="CA61" s="30">
        <f>SUMIF(Ingredients!$B$3:$B$230,M61,Ingredients!$H$3:$H$230)+SUMIF($B$3:$B$725,M61,$CB$3:$CB$725)</f>
        <v>0</v>
      </c>
      <c r="CB61" s="42">
        <f t="shared" si="6"/>
        <v>0</v>
      </c>
      <c r="CC61" s="30">
        <f>SUMIF(Ingredients!$B$3:$B$230,F61,Ingredients!$I$3:$I$230)+SUMIF($B$3:$B$725,F61,$CK$3:$CK$725)</f>
        <v>0</v>
      </c>
      <c r="CD61" s="30">
        <f>SUMIF(Ingredients!$B$3:$B$230,G61,Ingredients!$I$3:$I$230)+SUMIF($B$3:$B$725,G61,$CK$3:$CK$725)</f>
        <v>0</v>
      </c>
      <c r="CE61" s="30">
        <f>SUMIF(Ingredients!$B$3:$B$230,H61,Ingredients!$I$3:$I$230)+SUMIF($B$3:$B$725,H61,$CK$3:$CK$725)</f>
        <v>0</v>
      </c>
      <c r="CF61" s="30">
        <f>SUMIF(Ingredients!$B$3:$B$230,I61,Ingredients!$I$3:$I$230)+SUMIF($B$3:$B$725,I61,$CK$3:$CK$725)</f>
        <v>0</v>
      </c>
      <c r="CG61" s="30">
        <f>SUMIF(Ingredients!$B$3:$B$230,J61,Ingredients!$I$3:$I$230)+SUMIF($B$3:$B$725,J61,$CK$3:$CK$725)</f>
        <v>0</v>
      </c>
      <c r="CH61" s="30">
        <f>SUMIF(Ingredients!$B$3:$B$230,K61,Ingredients!$I$3:$I$230)+SUMIF($B$3:$B$725,K61,$CK$3:$CK$725)</f>
        <v>0</v>
      </c>
      <c r="CI61" s="30">
        <f>SUMIF(Ingredients!$B$3:$B$230,L61,Ingredients!$I$3:$I$230)+SUMIF($B$3:$B$725,L61,$CK$3:$CK$725)</f>
        <v>0</v>
      </c>
      <c r="CJ61" s="30">
        <f>SUMIF(Ingredients!$B$3:$B$230,M61,Ingredients!$I$3:$I$230)+SUMIF($B$3:$B$725,M61,$CK$3:$CK$725)</f>
        <v>0</v>
      </c>
      <c r="CK61" s="38">
        <f t="shared" si="7"/>
        <v>0</v>
      </c>
      <c r="CL61" s="30">
        <f>SUMIF(Ingredients!$B$3:$B$230,F61,Ingredients!$J$3:$J$230)+SUMIF($B$3:$B$725,F61,$CT$3:$CT$725)</f>
        <v>0</v>
      </c>
      <c r="CM61" s="30">
        <f>SUMIF(Ingredients!$B$3:$B$230,G61,Ingredients!$J$3:$J$230)+SUMIF($B$3:$B$725,G61,$CT$3:$CT$725)</f>
        <v>0</v>
      </c>
      <c r="CN61" s="30">
        <f>SUMIF(Ingredients!$B$3:$B$230,H61,Ingredients!$J$3:$J$230)+SUMIF($B$3:$B$725,H61,$CT$3:$CT$725)</f>
        <v>0</v>
      </c>
      <c r="CO61" s="30">
        <f>SUMIF(Ingredients!$B$3:$B$230,I61,Ingredients!$J$3:$J$230)+SUMIF($B$3:$B$725,I61,$CT$3:$CT$725)</f>
        <v>0</v>
      </c>
      <c r="CP61" s="30">
        <f>SUMIF(Ingredients!$B$3:$B$230,J61,Ingredients!$J$3:$J$230)+SUMIF($B$3:$B$725,J61,$CT$3:$CT$725)</f>
        <v>0</v>
      </c>
      <c r="CQ61" s="30">
        <f>SUMIF(Ingredients!$B$3:$B$230,K61,Ingredients!$J$3:$J$230)+SUMIF($B$3:$B$725,K61,$CT$3:$CT$725)</f>
        <v>0</v>
      </c>
      <c r="CR61" s="30">
        <f>SUMIF(Ingredients!$B$3:$B$230,L61,Ingredients!$J$3:$J$230)+SUMIF($B$3:$B$725,L61,$CT$3:$CT$725)</f>
        <v>0</v>
      </c>
      <c r="CS61" s="30">
        <f>SUMIF(Ingredients!$B$3:$B$230,M61,Ingredients!$J$3:$J$230)+SUMIF($B$3:$B$725,M61,$CT$3:$CT$725)</f>
        <v>0</v>
      </c>
      <c r="CT61" s="43">
        <f t="shared" si="8"/>
        <v>0</v>
      </c>
      <c r="CU61" s="34">
        <v>1</v>
      </c>
      <c r="CV61" s="30">
        <v>0</v>
      </c>
      <c r="CW61" s="30">
        <v>24</v>
      </c>
      <c r="CX61" s="35">
        <v>0</v>
      </c>
      <c r="CY61" s="36">
        <v>0</v>
      </c>
      <c r="CZ61" s="37">
        <v>0</v>
      </c>
      <c r="DA61" s="38">
        <v>0</v>
      </c>
      <c r="DB61" s="39">
        <v>0</v>
      </c>
      <c r="DC61" t="s">
        <v>202</v>
      </c>
      <c r="DD61" t="str">
        <f t="shared" ca="1" si="9"/>
        <v/>
      </c>
      <c r="DE61" t="str">
        <f t="shared" ca="1" si="10"/>
        <v>-</v>
      </c>
      <c r="DG61" t="s">
        <v>200</v>
      </c>
      <c r="DH61" t="str">
        <f t="shared" ca="1" si="11"/>
        <v>CARAMELITEM(OTHER, ItemRegistry.caramelItem, 4 ,0.2f,0f,0f,0f,0f,0f,0f,0.88f),</v>
      </c>
      <c r="DI61" t="s">
        <v>2336</v>
      </c>
    </row>
    <row r="62" spans="2:113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1183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SUMIF(Ingredients!$B$3:$B$230,'PH complex foods'!F62,Ingredients!$A$3:$A$119)+SUMIF($B$3:$B$725,F62,$V$3:$V$724)</f>
        <v>1</v>
      </c>
      <c r="O62" s="11">
        <f ca="1">SUMIF(Ingredients!$B$3:$B$230,'PH complex foods'!G62,Ingredients!$A$3:$A$119)+SUMIF($B$3:$B$725,G62,$V$3:$V$724)</f>
        <v>1</v>
      </c>
      <c r="P62" s="11">
        <f ca="1">SUMIF(Ingredients!$B$3:$B$230,'PH complex foods'!H62,Ingredients!$A$3:$A$119)+SUMIF($B$3:$B$725,H62,$V$3:$V$724)</f>
        <v>1</v>
      </c>
      <c r="Q62" s="11">
        <f ca="1">SUMIF(Ingredients!$B$3:$B$230,'PH complex foods'!I62,Ingredients!$A$3:$A$119)+SUMIF($B$3:$B$725,I62,$V$3:$V$724)</f>
        <v>0</v>
      </c>
      <c r="R62" s="11">
        <f ca="1">SUMIF(Ingredients!$B$3:$B$230,'PH complex foods'!J62,Ingredients!$A$3:$A$119)+SUMIF($B$3:$B$725,J62,$V$3:$V$724)</f>
        <v>0</v>
      </c>
      <c r="S62" s="11">
        <f ca="1">SUMIF(Ingredients!$B$3:$B$230,'PH complex foods'!K62,Ingredients!$A$3:$A$119)+SUMIF($B$3:$B$725,K62,$V$3:$V$724)</f>
        <v>0</v>
      </c>
      <c r="T62" s="11">
        <f ca="1">SUMIF(Ingredients!$B$3:$B$230,'PH complex foods'!L62,Ingredients!$A$3:$A$119)+SUMIF($B$3:$B$725,L62,$V$3:$V$724)</f>
        <v>0</v>
      </c>
      <c r="U62" s="11">
        <f ca="1">SUMIF(Ingredients!$B$3:$B$230,'PH complex foods'!M62,Ingredients!$A$3:$A$119)+SUMIF($B$3:$B$725,M62,$V$3:$V$724)</f>
        <v>0</v>
      </c>
      <c r="V62" s="10">
        <f t="shared" ca="1" si="0"/>
        <v>1</v>
      </c>
      <c r="W62" s="10">
        <v>1</v>
      </c>
      <c r="X62" s="11">
        <v>1</v>
      </c>
      <c r="Y62" s="11">
        <f>COUNTIF(F62:M787,B62)</f>
        <v>0</v>
      </c>
      <c r="Z62" s="44" t="str">
        <f t="shared" ca="1" si="12"/>
        <v>Yes</v>
      </c>
      <c r="AA62" s="34">
        <f>SUMIF(Ingredients!$B$3:$B$230,F62,Ingredients!$C$3:$C$230)+SUMIF($B$3:$B$725,F62,$AI$3:$AI$725)</f>
        <v>0</v>
      </c>
      <c r="AB62" s="30">
        <f>SUMIF(Ingredients!$B$3:$B$230,G62,Ingredients!$C$3:$C$230)+SUMIF($B$3:$B$725,G62,$AI$3:$AI$725)</f>
        <v>0</v>
      </c>
      <c r="AC62" s="30">
        <f>SUMIF(Ingredients!$B$3:$B$230,H62,Ingredients!$C$3:$C$230)+SUMIF($B$3:$B$725,H62,$AI$3:$AI$725)</f>
        <v>0</v>
      </c>
      <c r="AD62" s="30">
        <f>SUMIF(Ingredients!$B$3:$B$230,I62,Ingredients!$C$3:$C$230)+SUMIF($B$3:$B$725,I62,$AI$3:$AI$725)</f>
        <v>0</v>
      </c>
      <c r="AE62" s="30">
        <f>SUMIF(Ingredients!$B$3:$B$230,J62,Ingredients!$C$3:$C$230)+SUMIF($B$3:$B$725,J62,$AI$3:$AI$725)</f>
        <v>0</v>
      </c>
      <c r="AF62" s="30">
        <f>SUMIF(Ingredients!$B$3:$B$230,K62,Ingredients!$C$3:$C$230)+SUMIF($B$3:$B$725,K62,$AI$3:$AI$725)</f>
        <v>0</v>
      </c>
      <c r="AG62" s="30">
        <f>SUMIF(Ingredients!$B$3:$B$230,L62,Ingredients!$C$3:$C$230)+SUMIF($B$3:$B$725,L62,$AI$3:$AI$725)</f>
        <v>0</v>
      </c>
      <c r="AH62" s="30">
        <f>SUMIF(Ingredients!$B$3:$B$230,M62,Ingredients!$C$3:$C$230)+SUMIF($B$3:$B$725,M62,$AI$3:$AI$725)</f>
        <v>0</v>
      </c>
      <c r="AI62" s="29">
        <f t="shared" si="1"/>
        <v>0</v>
      </c>
      <c r="AJ62" s="30">
        <f>SUMIF(Ingredients!$B$3:$B$230,F62,Ingredients!$D$3:$D$230)+SUMIF($B$3:$B$725,F62,$AR$3:$AR$725)</f>
        <v>0</v>
      </c>
      <c r="AK62" s="30">
        <f>SUMIF(Ingredients!$B$3:$B$230,G62,Ingredients!$D$3:$D$230)+SUMIF($B$3:$B$725,G62,$AR$3:$AR$725)</f>
        <v>10</v>
      </c>
      <c r="AL62" s="30">
        <f>SUMIF(Ingredients!$B$3:$B$230,H62,Ingredients!$D$3:$D$230)+SUMIF($B$3:$B$725,H62,$AR$3:$AR$725)</f>
        <v>0</v>
      </c>
      <c r="AM62" s="30">
        <f>SUMIF(Ingredients!$B$3:$B$230,I62,Ingredients!$D$3:$D$230)+SUMIF($B$3:$B$725,I62,$AR$3:$AR$725)</f>
        <v>0</v>
      </c>
      <c r="AN62" s="30">
        <f>SUMIF(Ingredients!$B$3:$B$230,J62,Ingredients!$D$3:$D$230)+SUMIF($B$3:$B$725,J62,$AR$3:$AR$725)</f>
        <v>0</v>
      </c>
      <c r="AO62" s="30">
        <f>SUMIF(Ingredients!$B$3:$B$230,K62,Ingredients!$D$3:$D$230)+SUMIF($B$3:$B$725,K62,$AR$3:$AR$725)</f>
        <v>0</v>
      </c>
      <c r="AP62" s="30">
        <f>SUMIF(Ingredients!$B$3:$B$230,L62,Ingredients!$D$3:$D$230)+SUMIF($B$3:$B$725,L62,$AR$3:$AR$725)</f>
        <v>0</v>
      </c>
      <c r="AQ62" s="30">
        <f>SUMIF(Ingredients!$B$3:$B$230,M62,Ingredients!$D$3:$D$230)+SUMIF($B$3:$B$725,M62,$AR$3:$AR$725)</f>
        <v>0</v>
      </c>
      <c r="AR62" s="29">
        <f t="shared" si="2"/>
        <v>10</v>
      </c>
      <c r="AS62" s="30">
        <f>SUMIF(Ingredients!$B$3:$B$230,F62,Ingredients!$E$3:$E$230)+SUMIF($B$3:$B$725,F62,$BA$3:$BA$730)</f>
        <v>30</v>
      </c>
      <c r="AT62" s="30">
        <f>SUMIF(Ingredients!$B$3:$B$230,G62,Ingredients!$E$3:$E$230)+SUMIF($B$3:$B$725,G62,$BA$3:$BA$730)</f>
        <v>0</v>
      </c>
      <c r="AU62" s="30">
        <f>SUMIF(Ingredients!$B$3:$B$230,H62,Ingredients!$E$3:$E$230)+SUMIF($B$3:$B$725,H62,$BA$3:$BA$730)</f>
        <v>30</v>
      </c>
      <c r="AV62" s="30">
        <f>SUMIF(Ingredients!$B$3:$B$230,I62,Ingredients!$E$3:$E$230)+SUMIF($B$3:$B$725,I62,$BA$3:$BA$730)</f>
        <v>0</v>
      </c>
      <c r="AW62" s="30">
        <f>SUMIF(Ingredients!$B$3:$B$230,J62,Ingredients!$E$3:$E$230)+SUMIF($B$3:$B$725,J62,$BA$3:$BA$730)</f>
        <v>0</v>
      </c>
      <c r="AX62" s="30">
        <f>SUMIF(Ingredients!$B$3:$B$230,K62,Ingredients!$E$3:$E$230)+SUMIF($B$3:$B$725,K62,$BA$3:$BA$730)</f>
        <v>0</v>
      </c>
      <c r="AY62" s="30">
        <f>SUMIF(Ingredients!$B$3:$B$230,L62,Ingredients!$E$3:$E$230)+SUMIF($B$3:$B$725,L62,$BA$3:$BA$730)</f>
        <v>0</v>
      </c>
      <c r="AZ62" s="30">
        <f>SUMIF(Ingredients!$B$3:$B$230,M62,Ingredients!$E$3:$E$230)+SUMIF($B$3:$B$725,M62,$BA$3:$BA$730)</f>
        <v>0</v>
      </c>
      <c r="BA62" s="29">
        <f t="shared" si="3"/>
        <v>20</v>
      </c>
      <c r="BB62" s="30">
        <f>SUMIF(Ingredients!$B$3:$B$230,F62,Ingredients!$F$3:$F$230)+SUMIF($B$3:$B$725,F62,$BJ$3:$BJ$725)</f>
        <v>0</v>
      </c>
      <c r="BC62" s="30">
        <f>SUMIF(Ingredients!$B$3:$B$230,G62,Ingredients!$F$3:$F$230)+SUMIF($B$3:$B$725,G62,$BJ$3:$BJ$725)</f>
        <v>0</v>
      </c>
      <c r="BD62" s="30">
        <f>SUMIF(Ingredients!$B$3:$B$230,H62,Ingredients!$F$3:$F$230)+SUMIF($B$3:$B$725,H62,$BJ$3:$BJ$725)</f>
        <v>0</v>
      </c>
      <c r="BE62" s="30">
        <f>SUMIF(Ingredients!$B$3:$B$230,I62,Ingredients!$F$3:$F$230)+SUMIF($B$3:$B$725,I62,$BJ$3:$BJ$725)</f>
        <v>0</v>
      </c>
      <c r="BF62" s="30">
        <f>SUMIF(Ingredients!$B$3:$B$230,J62,Ingredients!$F$3:$F$230)+SUMIF($B$3:$B$725,J62,$BJ$3:$BJ$725)</f>
        <v>0</v>
      </c>
      <c r="BG62" s="30">
        <f>SUMIF(Ingredients!$B$3:$B$230,K62,Ingredients!$F$3:$F$230)+SUMIF($B$3:$B$725,K62,$BJ$3:$BJ$725)</f>
        <v>0</v>
      </c>
      <c r="BH62" s="30">
        <f>SUMIF(Ingredients!$B$3:$B$230,L62,Ingredients!$F$3:$F$230)+SUMIF($B$3:$B$725,L62,$BJ$3:$BJ$725)</f>
        <v>0</v>
      </c>
      <c r="BI62" s="30">
        <f>SUMIF(Ingredients!$B$3:$B$230,M62,Ingredients!$F$3:$F$230)+SUMIF($B$3:$B$725,M62,$BJ$3:$BJ$725)</f>
        <v>0</v>
      </c>
      <c r="BJ62" s="35">
        <f t="shared" si="4"/>
        <v>0</v>
      </c>
      <c r="BK62" s="30">
        <f>SUMIF(Ingredients!$B$3:$B$230,F62,Ingredients!$G$3:$G$230)+SUMIF($B$3:$B$725,F62,$BS$3:$BS$725)</f>
        <v>0</v>
      </c>
      <c r="BL62" s="30">
        <f>SUMIF(Ingredients!$B$3:$B$230,G62,Ingredients!$G$3:$G$230)+SUMIF($B$3:$B$725,G62,$BS$3:$BS$725)</f>
        <v>0</v>
      </c>
      <c r="BM62" s="30">
        <f>SUMIF(Ingredients!$B$3:$B$230,H62,Ingredients!$G$3:$G$230)+SUMIF($B$3:$B$725,H62,$BS$3:$BS$725)</f>
        <v>0</v>
      </c>
      <c r="BN62" s="30">
        <f>SUMIF(Ingredients!$B$3:$B$230,I62,Ingredients!$G$3:$G$230)+SUMIF($B$3:$B$725,I62,$BS$3:$BS$725)</f>
        <v>0</v>
      </c>
      <c r="BO62" s="30">
        <f>SUMIF(Ingredients!$B$3:$B$230,J62,Ingredients!$G$3:$G$230)+SUMIF($B$3:$B$725,J62,$BS$3:$BS$725)</f>
        <v>0</v>
      </c>
      <c r="BP62" s="30">
        <f>SUMIF(Ingredients!$B$3:$B$230,K62,Ingredients!$G$3:$G$230)+SUMIF($B$3:$B$725,K62,$BS$3:$BS$725)</f>
        <v>0</v>
      </c>
      <c r="BQ62" s="30">
        <f>SUMIF(Ingredients!$B$3:$B$230,L62,Ingredients!$G$3:$G$230)+SUMIF($B$3:$B$725,L62,$BS$3:$BS$725)</f>
        <v>0</v>
      </c>
      <c r="BR62" s="30">
        <f>SUMIF(Ingredients!$B$3:$B$230,M62,Ingredients!$G$3:$G$230)+SUMIF($B$3:$B$725,M62,$BS$3:$BS$725)</f>
        <v>0</v>
      </c>
      <c r="BS62" s="36">
        <f t="shared" si="5"/>
        <v>0</v>
      </c>
      <c r="BT62" s="30">
        <f>SUMIF(Ingredients!$B$3:$B$230,F62,Ingredients!$H$3:$H$230)+SUMIF($B$3:$B$725,F62,$CB$3:$CB$725)</f>
        <v>0</v>
      </c>
      <c r="BU62" s="30">
        <f>SUMIF(Ingredients!$B$3:$B$230,G62,Ingredients!$H$3:$H$230)+SUMIF($B$3:$B$725,G62,$CB$3:$CB$725)</f>
        <v>0</v>
      </c>
      <c r="BV62" s="30">
        <f>SUMIF(Ingredients!$B$3:$B$230,H62,Ingredients!$H$3:$H$230)+SUMIF($B$3:$B$725,H62,$CB$3:$CB$725)</f>
        <v>0</v>
      </c>
      <c r="BW62" s="30">
        <f>SUMIF(Ingredients!$B$3:$B$230,I62,Ingredients!$H$3:$H$230)+SUMIF($B$3:$B$725,I62,$CB$3:$CB$725)</f>
        <v>0</v>
      </c>
      <c r="BX62" s="30">
        <f>SUMIF(Ingredients!$B$3:$B$230,J62,Ingredients!$H$3:$H$230)+SUMIF($B$3:$B$725,J62,$CB$3:$CB$725)</f>
        <v>0</v>
      </c>
      <c r="BY62" s="30">
        <f>SUMIF(Ingredients!$B$3:$B$230,K62,Ingredients!$H$3:$H$230)+SUMIF($B$3:$B$725,K62,$CB$3:$CB$725)</f>
        <v>0</v>
      </c>
      <c r="BZ62" s="30">
        <f>SUMIF(Ingredients!$B$3:$B$230,L62,Ingredients!$H$3:$H$230)+SUMIF($B$3:$B$725,L62,$CB$3:$CB$725)</f>
        <v>0</v>
      </c>
      <c r="CA62" s="30">
        <f>SUMIF(Ingredients!$B$3:$B$230,M62,Ingredients!$H$3:$H$230)+SUMIF($B$3:$B$725,M62,$CB$3:$CB$725)</f>
        <v>0</v>
      </c>
      <c r="CB62" s="42">
        <f t="shared" si="6"/>
        <v>0</v>
      </c>
      <c r="CC62" s="30">
        <f>SUMIF(Ingredients!$B$3:$B$230,F62,Ingredients!$I$3:$I$230)+SUMIF($B$3:$B$725,F62,$CK$3:$CK$725)</f>
        <v>0</v>
      </c>
      <c r="CD62" s="30">
        <f>SUMIF(Ingredients!$B$3:$B$230,G62,Ingredients!$I$3:$I$230)+SUMIF($B$3:$B$725,G62,$CK$3:$CK$725)</f>
        <v>0</v>
      </c>
      <c r="CE62" s="30">
        <f>SUMIF(Ingredients!$B$3:$B$230,H62,Ingredients!$I$3:$I$230)+SUMIF($B$3:$B$725,H62,$CK$3:$CK$725)</f>
        <v>0</v>
      </c>
      <c r="CF62" s="30">
        <f>SUMIF(Ingredients!$B$3:$B$230,I62,Ingredients!$I$3:$I$230)+SUMIF($B$3:$B$725,I62,$CK$3:$CK$725)</f>
        <v>0</v>
      </c>
      <c r="CG62" s="30">
        <f>SUMIF(Ingredients!$B$3:$B$230,J62,Ingredients!$I$3:$I$230)+SUMIF($B$3:$B$725,J62,$CK$3:$CK$725)</f>
        <v>0</v>
      </c>
      <c r="CH62" s="30">
        <f>SUMIF(Ingredients!$B$3:$B$230,K62,Ingredients!$I$3:$I$230)+SUMIF($B$3:$B$725,K62,$CK$3:$CK$725)</f>
        <v>0</v>
      </c>
      <c r="CI62" s="30">
        <f>SUMIF(Ingredients!$B$3:$B$230,L62,Ingredients!$I$3:$I$230)+SUMIF($B$3:$B$725,L62,$CK$3:$CK$725)</f>
        <v>0</v>
      </c>
      <c r="CJ62" s="30">
        <f>SUMIF(Ingredients!$B$3:$B$230,M62,Ingredients!$I$3:$I$230)+SUMIF($B$3:$B$725,M62,$CK$3:$CK$725)</f>
        <v>0</v>
      </c>
      <c r="CK62" s="38">
        <f t="shared" si="7"/>
        <v>0</v>
      </c>
      <c r="CL62" s="30">
        <f>SUMIF(Ingredients!$B$3:$B$230,F62,Ingredients!$J$3:$J$230)+SUMIF($B$3:$B$725,F62,$CT$3:$CT$725)</f>
        <v>0</v>
      </c>
      <c r="CM62" s="30">
        <f>SUMIF(Ingredients!$B$3:$B$230,G62,Ingredients!$J$3:$J$230)+SUMIF($B$3:$B$725,G62,$CT$3:$CT$725)</f>
        <v>0</v>
      </c>
      <c r="CN62" s="30">
        <f>SUMIF(Ingredients!$B$3:$B$230,H62,Ingredients!$J$3:$J$230)+SUMIF($B$3:$B$725,H62,$CT$3:$CT$725)</f>
        <v>0</v>
      </c>
      <c r="CO62" s="30">
        <f>SUMIF(Ingredients!$B$3:$B$230,I62,Ingredients!$J$3:$J$230)+SUMIF($B$3:$B$725,I62,$CT$3:$CT$725)</f>
        <v>0</v>
      </c>
      <c r="CP62" s="30">
        <f>SUMIF(Ingredients!$B$3:$B$230,J62,Ingredients!$J$3:$J$230)+SUMIF($B$3:$B$725,J62,$CT$3:$CT$725)</f>
        <v>0</v>
      </c>
      <c r="CQ62" s="30">
        <f>SUMIF(Ingredients!$B$3:$B$230,K62,Ingredients!$J$3:$J$230)+SUMIF($B$3:$B$725,K62,$CT$3:$CT$725)</f>
        <v>0</v>
      </c>
      <c r="CR62" s="30">
        <f>SUMIF(Ingredients!$B$3:$B$230,L62,Ingredients!$J$3:$J$230)+SUMIF($B$3:$B$725,L62,$CT$3:$CT$725)</f>
        <v>0</v>
      </c>
      <c r="CS62" s="30">
        <f>SUMIF(Ingredients!$B$3:$B$230,M62,Ingredients!$J$3:$J$230)+SUMIF($B$3:$B$725,M62,$CT$3:$CT$725)</f>
        <v>0</v>
      </c>
      <c r="CT62" s="43">
        <f t="shared" si="8"/>
        <v>0</v>
      </c>
      <c r="CU62" s="34">
        <v>1</v>
      </c>
      <c r="CV62" s="30">
        <v>0</v>
      </c>
      <c r="CW62" s="30">
        <v>24</v>
      </c>
      <c r="CX62" s="35">
        <v>0</v>
      </c>
      <c r="CY62" s="36">
        <v>0</v>
      </c>
      <c r="CZ62" s="37">
        <v>0</v>
      </c>
      <c r="DA62" s="38">
        <v>0</v>
      </c>
      <c r="DB62" s="39">
        <v>0</v>
      </c>
      <c r="DC62" t="s">
        <v>202</v>
      </c>
      <c r="DD62" t="str">
        <f t="shared" ca="1" si="9"/>
        <v/>
      </c>
      <c r="DE62" t="str">
        <f t="shared" ca="1" si="10"/>
        <v>-</v>
      </c>
      <c r="DG62" t="s">
        <v>200</v>
      </c>
      <c r="DH62" t="str">
        <f t="shared" ca="1" si="11"/>
        <v>TAFFYITEM(OTHER, ItemRegistry.taffyItem, 4 ,0.2f,0f,0f,0f,0f,0f,0f,0.88f),</v>
      </c>
      <c r="DI62" t="s">
        <v>2337</v>
      </c>
    </row>
    <row r="63" spans="2:113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1191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SUMIF(Ingredients!$B$3:$B$230,'PH complex foods'!F63,Ingredients!$A$3:$A$119)+SUMIF($B$3:$B$725,F63,$V$3:$V$724)</f>
        <v>0</v>
      </c>
      <c r="O63" s="11">
        <f ca="1">SUMIF(Ingredients!$B$3:$B$230,'PH complex foods'!G63,Ingredients!$A$3:$A$119)+SUMIF($B$3:$B$725,G63,$V$3:$V$724)</f>
        <v>1</v>
      </c>
      <c r="P63" s="11">
        <f ca="1">SUMIF(Ingredients!$B$3:$B$230,'PH complex foods'!H63,Ingredients!$A$3:$A$119)+SUMIF($B$3:$B$725,H63,$V$3:$V$724)</f>
        <v>0</v>
      </c>
      <c r="Q63" s="11">
        <f ca="1">SUMIF(Ingredients!$B$3:$B$230,'PH complex foods'!I63,Ingredients!$A$3:$A$119)+SUMIF($B$3:$B$725,I63,$V$3:$V$724)</f>
        <v>0</v>
      </c>
      <c r="R63" s="11">
        <f ca="1">SUMIF(Ingredients!$B$3:$B$230,'PH complex foods'!J63,Ingredients!$A$3:$A$119)+SUMIF($B$3:$B$725,J63,$V$3:$V$724)</f>
        <v>0</v>
      </c>
      <c r="S63" s="11">
        <f ca="1">SUMIF(Ingredients!$B$3:$B$230,'PH complex foods'!K63,Ingredients!$A$3:$A$119)+SUMIF($B$3:$B$725,K63,$V$3:$V$724)</f>
        <v>0</v>
      </c>
      <c r="T63" s="11">
        <f ca="1">SUMIF(Ingredients!$B$3:$B$230,'PH complex foods'!L63,Ingredients!$A$3:$A$119)+SUMIF($B$3:$B$725,L63,$V$3:$V$724)</f>
        <v>0</v>
      </c>
      <c r="U63" s="11">
        <f ca="1">SUMIF(Ingredients!$B$3:$B$230,'PH complex foods'!M63,Ingredients!$A$3:$A$119)+SUMIF($B$3:$B$725,M63,$V$3:$V$724)</f>
        <v>0</v>
      </c>
      <c r="V63" s="10">
        <f t="shared" ca="1" si="0"/>
        <v>0</v>
      </c>
      <c r="W63" s="10">
        <v>0</v>
      </c>
      <c r="X63" s="11">
        <v>0</v>
      </c>
      <c r="Y63" s="11">
        <f>COUNTIF(F63:M788,B63)</f>
        <v>0</v>
      </c>
      <c r="Z63" s="44" t="str">
        <f t="shared" ca="1" si="12"/>
        <v>No</v>
      </c>
      <c r="AA63" s="34">
        <f>SUMIF(Ingredients!$B$3:$B$230,F63,Ingredients!$C$3:$C$230)+SUMIF($B$3:$B$725,F63,$AI$3:$AI$725)</f>
        <v>0</v>
      </c>
      <c r="AB63" s="30">
        <f>SUMIF(Ingredients!$B$3:$B$230,G63,Ingredients!$C$3:$C$230)+SUMIF($B$3:$B$725,G63,$AI$3:$AI$725)</f>
        <v>12.30952380952381</v>
      </c>
      <c r="AC63" s="30">
        <f>SUMIF(Ingredients!$B$3:$B$230,H63,Ingredients!$C$3:$C$230)+SUMIF($B$3:$B$725,H63,$AI$3:$AI$725)</f>
        <v>0</v>
      </c>
      <c r="AD63" s="30">
        <f>SUMIF(Ingredients!$B$3:$B$230,I63,Ingredients!$C$3:$C$230)+SUMIF($B$3:$B$725,I63,$AI$3:$AI$725)</f>
        <v>0</v>
      </c>
      <c r="AE63" s="30">
        <f>SUMIF(Ingredients!$B$3:$B$230,J63,Ingredients!$C$3:$C$230)+SUMIF($B$3:$B$725,J63,$AI$3:$AI$725)</f>
        <v>0</v>
      </c>
      <c r="AF63" s="30">
        <f>SUMIF(Ingredients!$B$3:$B$230,K63,Ingredients!$C$3:$C$230)+SUMIF($B$3:$B$725,K63,$AI$3:$AI$725)</f>
        <v>0</v>
      </c>
      <c r="AG63" s="30">
        <f>SUMIF(Ingredients!$B$3:$B$230,L63,Ingredients!$C$3:$C$230)+SUMIF($B$3:$B$725,L63,$AI$3:$AI$725)</f>
        <v>0</v>
      </c>
      <c r="AH63" s="30">
        <f>SUMIF(Ingredients!$B$3:$B$230,M63,Ingredients!$C$3:$C$230)+SUMIF($B$3:$B$725,M63,$AI$3:$AI$725)</f>
        <v>0</v>
      </c>
      <c r="AI63" s="29">
        <f t="shared" si="1"/>
        <v>12.30952380952381</v>
      </c>
      <c r="AJ63" s="30">
        <f>SUMIF(Ingredients!$B$3:$B$230,F63,Ingredients!$D$3:$D$230)+SUMIF($B$3:$B$725,F63,$AR$3:$AR$725)</f>
        <v>0</v>
      </c>
      <c r="AK63" s="30">
        <f>SUMIF(Ingredients!$B$3:$B$230,G63,Ingredients!$D$3:$D$230)+SUMIF($B$3:$B$725,G63,$AR$3:$AR$725)</f>
        <v>0.35714285714285715</v>
      </c>
      <c r="AL63" s="30">
        <f>SUMIF(Ingredients!$B$3:$B$230,H63,Ingredients!$D$3:$D$230)+SUMIF($B$3:$B$725,H63,$AR$3:$AR$725)</f>
        <v>0</v>
      </c>
      <c r="AM63" s="30">
        <f>SUMIF(Ingredients!$B$3:$B$230,I63,Ingredients!$D$3:$D$230)+SUMIF($B$3:$B$725,I63,$AR$3:$AR$725)</f>
        <v>0</v>
      </c>
      <c r="AN63" s="30">
        <f>SUMIF(Ingredients!$B$3:$B$230,J63,Ingredients!$D$3:$D$230)+SUMIF($B$3:$B$725,J63,$AR$3:$AR$725)</f>
        <v>0</v>
      </c>
      <c r="AO63" s="30">
        <f>SUMIF(Ingredients!$B$3:$B$230,K63,Ingredients!$D$3:$D$230)+SUMIF($B$3:$B$725,K63,$AR$3:$AR$725)</f>
        <v>0</v>
      </c>
      <c r="AP63" s="30">
        <f>SUMIF(Ingredients!$B$3:$B$230,L63,Ingredients!$D$3:$D$230)+SUMIF($B$3:$B$725,L63,$AR$3:$AR$725)</f>
        <v>0</v>
      </c>
      <c r="AQ63" s="30">
        <f>SUMIF(Ingredients!$B$3:$B$230,M63,Ingredients!$D$3:$D$230)+SUMIF($B$3:$B$725,M63,$AR$3:$AR$725)</f>
        <v>0</v>
      </c>
      <c r="AR63" s="29">
        <f t="shared" si="2"/>
        <v>0.35714285714285715</v>
      </c>
      <c r="AS63" s="30">
        <f>SUMIF(Ingredients!$B$3:$B$230,F63,Ingredients!$E$3:$E$230)+SUMIF($B$3:$B$725,F63,$BA$3:$BA$730)</f>
        <v>0</v>
      </c>
      <c r="AT63" s="30">
        <f>SUMIF(Ingredients!$B$3:$B$230,G63,Ingredients!$E$3:$E$230)+SUMIF($B$3:$B$725,G63,$BA$3:$BA$730)</f>
        <v>10.428571428571429</v>
      </c>
      <c r="AU63" s="30">
        <f>SUMIF(Ingredients!$B$3:$B$230,H63,Ingredients!$E$3:$E$230)+SUMIF($B$3:$B$725,H63,$BA$3:$BA$730)</f>
        <v>0</v>
      </c>
      <c r="AV63" s="30">
        <f>SUMIF(Ingredients!$B$3:$B$230,I63,Ingredients!$E$3:$E$230)+SUMIF($B$3:$B$725,I63,$BA$3:$BA$730)</f>
        <v>0</v>
      </c>
      <c r="AW63" s="30">
        <f>SUMIF(Ingredients!$B$3:$B$230,J63,Ingredients!$E$3:$E$230)+SUMIF($B$3:$B$725,J63,$BA$3:$BA$730)</f>
        <v>0</v>
      </c>
      <c r="AX63" s="30">
        <f>SUMIF(Ingredients!$B$3:$B$230,K63,Ingredients!$E$3:$E$230)+SUMIF($B$3:$B$725,K63,$BA$3:$BA$730)</f>
        <v>0</v>
      </c>
      <c r="AY63" s="30">
        <f>SUMIF(Ingredients!$B$3:$B$230,L63,Ingredients!$E$3:$E$230)+SUMIF($B$3:$B$725,L63,$BA$3:$BA$730)</f>
        <v>0</v>
      </c>
      <c r="AZ63" s="30">
        <f>SUMIF(Ingredients!$B$3:$B$230,M63,Ingredients!$E$3:$E$230)+SUMIF($B$3:$B$725,M63,$BA$3:$BA$730)</f>
        <v>0</v>
      </c>
      <c r="BA63" s="29">
        <f t="shared" si="3"/>
        <v>5.2142857142857144</v>
      </c>
      <c r="BB63" s="30">
        <f>SUMIF(Ingredients!$B$3:$B$230,F63,Ingredients!$F$3:$F$230)+SUMIF($B$3:$B$725,F63,$BJ$3:$BJ$725)</f>
        <v>0</v>
      </c>
      <c r="BC63" s="30">
        <f>SUMIF(Ingredients!$B$3:$B$230,G63,Ingredients!$F$3:$F$230)+SUMIF($B$3:$B$725,G63,$BJ$3:$BJ$725)</f>
        <v>0</v>
      </c>
      <c r="BD63" s="30">
        <f>SUMIF(Ingredients!$B$3:$B$230,H63,Ingredients!$F$3:$F$230)+SUMIF($B$3:$B$725,H63,$BJ$3:$BJ$725)</f>
        <v>0</v>
      </c>
      <c r="BE63" s="30">
        <f>SUMIF(Ingredients!$B$3:$B$230,I63,Ingredients!$F$3:$F$230)+SUMIF($B$3:$B$725,I63,$BJ$3:$BJ$725)</f>
        <v>0</v>
      </c>
      <c r="BF63" s="30">
        <f>SUMIF(Ingredients!$B$3:$B$230,J63,Ingredients!$F$3:$F$230)+SUMIF($B$3:$B$725,J63,$BJ$3:$BJ$725)</f>
        <v>0</v>
      </c>
      <c r="BG63" s="30">
        <f>SUMIF(Ingredients!$B$3:$B$230,K63,Ingredients!$F$3:$F$230)+SUMIF($B$3:$B$725,K63,$BJ$3:$BJ$725)</f>
        <v>0</v>
      </c>
      <c r="BH63" s="30">
        <f>SUMIF(Ingredients!$B$3:$B$230,L63,Ingredients!$F$3:$F$230)+SUMIF($B$3:$B$725,L63,$BJ$3:$BJ$725)</f>
        <v>0</v>
      </c>
      <c r="BI63" s="30">
        <f>SUMIF(Ingredients!$B$3:$B$230,M63,Ingredients!$F$3:$F$230)+SUMIF($B$3:$B$725,M63,$BJ$3:$BJ$725)</f>
        <v>0</v>
      </c>
      <c r="BJ63" s="35">
        <f t="shared" si="4"/>
        <v>0</v>
      </c>
      <c r="BK63" s="30">
        <f>SUMIF(Ingredients!$B$3:$B$230,F63,Ingredients!$G$3:$G$230)+SUMIF($B$3:$B$725,F63,$BS$3:$BS$725)</f>
        <v>0</v>
      </c>
      <c r="BL63" s="30">
        <f>SUMIF(Ingredients!$B$3:$B$230,G63,Ingredients!$G$3:$G$230)+SUMIF($B$3:$B$725,G63,$BS$3:$BS$725)</f>
        <v>0</v>
      </c>
      <c r="BM63" s="30">
        <f>SUMIF(Ingredients!$B$3:$B$230,H63,Ingredients!$G$3:$G$230)+SUMIF($B$3:$B$725,H63,$BS$3:$BS$725)</f>
        <v>0</v>
      </c>
      <c r="BN63" s="30">
        <f>SUMIF(Ingredients!$B$3:$B$230,I63,Ingredients!$G$3:$G$230)+SUMIF($B$3:$B$725,I63,$BS$3:$BS$725)</f>
        <v>0</v>
      </c>
      <c r="BO63" s="30">
        <f>SUMIF(Ingredients!$B$3:$B$230,J63,Ingredients!$G$3:$G$230)+SUMIF($B$3:$B$725,J63,$BS$3:$BS$725)</f>
        <v>0</v>
      </c>
      <c r="BP63" s="30">
        <f>SUMIF(Ingredients!$B$3:$B$230,K63,Ingredients!$G$3:$G$230)+SUMIF($B$3:$B$725,K63,$BS$3:$BS$725)</f>
        <v>0</v>
      </c>
      <c r="BQ63" s="30">
        <f>SUMIF(Ingredients!$B$3:$B$230,L63,Ingredients!$G$3:$G$230)+SUMIF($B$3:$B$725,L63,$BS$3:$BS$725)</f>
        <v>0</v>
      </c>
      <c r="BR63" s="30">
        <f>SUMIF(Ingredients!$B$3:$B$230,M63,Ingredients!$G$3:$G$230)+SUMIF($B$3:$B$725,M63,$BS$3:$BS$725)</f>
        <v>0</v>
      </c>
      <c r="BS63" s="36">
        <f t="shared" si="5"/>
        <v>0</v>
      </c>
      <c r="BT63" s="30">
        <f>SUMIF(Ingredients!$B$3:$B$230,F63,Ingredients!$H$3:$H$230)+SUMIF($B$3:$B$725,F63,$CB$3:$CB$725)</f>
        <v>0</v>
      </c>
      <c r="BU63" s="30">
        <f>SUMIF(Ingredients!$B$3:$B$230,G63,Ingredients!$H$3:$H$230)+SUMIF($B$3:$B$725,G63,$CB$3:$CB$725)</f>
        <v>1.1428571428571428</v>
      </c>
      <c r="BV63" s="30">
        <f>SUMIF(Ingredients!$B$3:$B$230,H63,Ingredients!$H$3:$H$230)+SUMIF($B$3:$B$725,H63,$CB$3:$CB$725)</f>
        <v>0</v>
      </c>
      <c r="BW63" s="30">
        <f>SUMIF(Ingredients!$B$3:$B$230,I63,Ingredients!$H$3:$H$230)+SUMIF($B$3:$B$725,I63,$CB$3:$CB$725)</f>
        <v>0</v>
      </c>
      <c r="BX63" s="30">
        <f>SUMIF(Ingredients!$B$3:$B$230,J63,Ingredients!$H$3:$H$230)+SUMIF($B$3:$B$725,J63,$CB$3:$CB$725)</f>
        <v>0</v>
      </c>
      <c r="BY63" s="30">
        <f>SUMIF(Ingredients!$B$3:$B$230,K63,Ingredients!$H$3:$H$230)+SUMIF($B$3:$B$725,K63,$CB$3:$CB$725)</f>
        <v>0</v>
      </c>
      <c r="BZ63" s="30">
        <f>SUMIF(Ingredients!$B$3:$B$230,L63,Ingredients!$H$3:$H$230)+SUMIF($B$3:$B$725,L63,$CB$3:$CB$725)</f>
        <v>0</v>
      </c>
      <c r="CA63" s="30">
        <f>SUMIF(Ingredients!$B$3:$B$230,M63,Ingredients!$H$3:$H$230)+SUMIF($B$3:$B$725,M63,$CB$3:$CB$725)</f>
        <v>0</v>
      </c>
      <c r="CB63" s="42">
        <f t="shared" si="6"/>
        <v>1.1428571428571428</v>
      </c>
      <c r="CC63" s="30">
        <f>SUMIF(Ingredients!$B$3:$B$230,F63,Ingredients!$I$3:$I$230)+SUMIF($B$3:$B$725,F63,$CK$3:$CK$725)</f>
        <v>0</v>
      </c>
      <c r="CD63" s="30">
        <f>SUMIF(Ingredients!$B$3:$B$230,G63,Ingredients!$I$3:$I$230)+SUMIF($B$3:$B$725,G63,$CK$3:$CK$725)</f>
        <v>2.5</v>
      </c>
      <c r="CE63" s="30">
        <f>SUMIF(Ingredients!$B$3:$B$230,H63,Ingredients!$I$3:$I$230)+SUMIF($B$3:$B$725,H63,$CK$3:$CK$725)</f>
        <v>0</v>
      </c>
      <c r="CF63" s="30">
        <f>SUMIF(Ingredients!$B$3:$B$230,I63,Ingredients!$I$3:$I$230)+SUMIF($B$3:$B$725,I63,$CK$3:$CK$725)</f>
        <v>0</v>
      </c>
      <c r="CG63" s="30">
        <f>SUMIF(Ingredients!$B$3:$B$230,J63,Ingredients!$I$3:$I$230)+SUMIF($B$3:$B$725,J63,$CK$3:$CK$725)</f>
        <v>0</v>
      </c>
      <c r="CH63" s="30">
        <f>SUMIF(Ingredients!$B$3:$B$230,K63,Ingredients!$I$3:$I$230)+SUMIF($B$3:$B$725,K63,$CK$3:$CK$725)</f>
        <v>0</v>
      </c>
      <c r="CI63" s="30">
        <f>SUMIF(Ingredients!$B$3:$B$230,L63,Ingredients!$I$3:$I$230)+SUMIF($B$3:$B$725,L63,$CK$3:$CK$725)</f>
        <v>0</v>
      </c>
      <c r="CJ63" s="30">
        <f>SUMIF(Ingredients!$B$3:$B$230,M63,Ingredients!$I$3:$I$230)+SUMIF($B$3:$B$725,M63,$CK$3:$CK$725)</f>
        <v>0</v>
      </c>
      <c r="CK63" s="38">
        <f t="shared" si="7"/>
        <v>2.5</v>
      </c>
      <c r="CL63" s="30">
        <f>SUMIF(Ingredients!$B$3:$B$230,F63,Ingredients!$J$3:$J$230)+SUMIF($B$3:$B$725,F63,$CT$3:$CT$725)</f>
        <v>0</v>
      </c>
      <c r="CM63" s="30">
        <f>SUMIF(Ingredients!$B$3:$B$230,G63,Ingredients!$J$3:$J$230)+SUMIF($B$3:$B$725,G63,$CT$3:$CT$725)</f>
        <v>0</v>
      </c>
      <c r="CN63" s="30">
        <f>SUMIF(Ingredients!$B$3:$B$230,H63,Ingredients!$J$3:$J$230)+SUMIF($B$3:$B$725,H63,$CT$3:$CT$725)</f>
        <v>0</v>
      </c>
      <c r="CO63" s="30">
        <f>SUMIF(Ingredients!$B$3:$B$230,I63,Ingredients!$J$3:$J$230)+SUMIF($B$3:$B$725,I63,$CT$3:$CT$725)</f>
        <v>0</v>
      </c>
      <c r="CP63" s="30">
        <f>SUMIF(Ingredients!$B$3:$B$230,J63,Ingredients!$J$3:$J$230)+SUMIF($B$3:$B$725,J63,$CT$3:$CT$725)</f>
        <v>0</v>
      </c>
      <c r="CQ63" s="30">
        <f>SUMIF(Ingredients!$B$3:$B$230,K63,Ingredients!$J$3:$J$230)+SUMIF($B$3:$B$725,K63,$CT$3:$CT$725)</f>
        <v>0</v>
      </c>
      <c r="CR63" s="30">
        <f>SUMIF(Ingredients!$B$3:$B$230,L63,Ingredients!$J$3:$J$230)+SUMIF($B$3:$B$725,L63,$CT$3:$CT$725)</f>
        <v>0</v>
      </c>
      <c r="CS63" s="30">
        <f>SUMIF(Ingredients!$B$3:$B$230,M63,Ingredients!$J$3:$J$230)+SUMIF($B$3:$B$725,M63,$CT$3:$CT$725)</f>
        <v>0</v>
      </c>
      <c r="CT63" s="43">
        <f t="shared" si="8"/>
        <v>0</v>
      </c>
      <c r="CU63" s="34">
        <v>12.30952380952381</v>
      </c>
      <c r="CV63" s="30">
        <v>0.35714285714285715</v>
      </c>
      <c r="CW63" s="30">
        <v>5.2142857142857144</v>
      </c>
      <c r="CX63" s="35">
        <v>0</v>
      </c>
      <c r="CY63" s="36">
        <v>0</v>
      </c>
      <c r="CZ63" s="37">
        <v>1.1428571428571428</v>
      </c>
      <c r="DA63" s="38">
        <v>2.5</v>
      </c>
      <c r="DB63" s="39">
        <v>0</v>
      </c>
      <c r="DC63" t="s">
        <v>199</v>
      </c>
      <c r="DD63" t="str">
        <f t="shared" ca="1" si="9"/>
        <v/>
      </c>
      <c r="DE63" t="str">
        <f t="shared" ca="1" si="10"/>
        <v>No</v>
      </c>
      <c r="DF63" t="s">
        <v>1122</v>
      </c>
      <c r="DG63" t="s">
        <v>200</v>
      </c>
      <c r="DH63" t="str">
        <f t="shared" ca="1" si="11"/>
        <v/>
      </c>
      <c r="DI63" t="s">
        <v>2271</v>
      </c>
    </row>
    <row r="64" spans="2:113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1188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SUMIF(Ingredients!$B$3:$B$230,'PH complex foods'!F64,Ingredients!$A$3:$A$119)+SUMIF($B$3:$B$725,F64,$V$3:$V$724)</f>
        <v>0</v>
      </c>
      <c r="O64" s="11">
        <f ca="1">SUMIF(Ingredients!$B$3:$B$230,'PH complex foods'!G64,Ingredients!$A$3:$A$119)+SUMIF($B$3:$B$725,G64,$V$3:$V$724)</f>
        <v>1</v>
      </c>
      <c r="P64" s="11">
        <f ca="1">SUMIF(Ingredients!$B$3:$B$230,'PH complex foods'!H64,Ingredients!$A$3:$A$119)+SUMIF($B$3:$B$725,H64,$V$3:$V$724)</f>
        <v>1</v>
      </c>
      <c r="Q64" s="11">
        <f ca="1">SUMIF(Ingredients!$B$3:$B$230,'PH complex foods'!I64,Ingredients!$A$3:$A$119)+SUMIF($B$3:$B$725,I64,$V$3:$V$724)</f>
        <v>0</v>
      </c>
      <c r="R64" s="11">
        <f ca="1">SUMIF(Ingredients!$B$3:$B$230,'PH complex foods'!J64,Ingredients!$A$3:$A$119)+SUMIF($B$3:$B$725,J64,$V$3:$V$724)</f>
        <v>0</v>
      </c>
      <c r="S64" s="11">
        <f ca="1">SUMIF(Ingredients!$B$3:$B$230,'PH complex foods'!K64,Ingredients!$A$3:$A$119)+SUMIF($B$3:$B$725,K64,$V$3:$V$724)</f>
        <v>0</v>
      </c>
      <c r="T64" s="11">
        <f ca="1">SUMIF(Ingredients!$B$3:$B$230,'PH complex foods'!L64,Ingredients!$A$3:$A$119)+SUMIF($B$3:$B$725,L64,$V$3:$V$724)</f>
        <v>0</v>
      </c>
      <c r="U64" s="11">
        <f ca="1">SUMIF(Ingredients!$B$3:$B$230,'PH complex foods'!M64,Ingredients!$A$3:$A$119)+SUMIF($B$3:$B$725,M64,$V$3:$V$724)</f>
        <v>0</v>
      </c>
      <c r="V64" s="10">
        <f t="shared" ca="1" si="0"/>
        <v>0</v>
      </c>
      <c r="W64" s="10">
        <v>0</v>
      </c>
      <c r="X64" s="11">
        <v>0</v>
      </c>
      <c r="Y64" s="11">
        <f>COUNTIF(F64:M789,B64)</f>
        <v>0</v>
      </c>
      <c r="Z64" s="44" t="str">
        <f t="shared" ca="1" si="12"/>
        <v>No</v>
      </c>
      <c r="AA64" s="34">
        <f>SUMIF(Ingredients!$B$3:$B$230,F64,Ingredients!$C$3:$C$230)+SUMIF($B$3:$B$725,F64,$AI$3:$AI$725)</f>
        <v>0</v>
      </c>
      <c r="AB64" s="30">
        <f>SUMIF(Ingredients!$B$3:$B$230,G64,Ingredients!$C$3:$C$230)+SUMIF($B$3:$B$725,G64,$AI$3:$AI$725)</f>
        <v>0</v>
      </c>
      <c r="AC64" s="30">
        <f>SUMIF(Ingredients!$B$3:$B$230,H64,Ingredients!$C$3:$C$230)+SUMIF($B$3:$B$725,H64,$AI$3:$AI$725)</f>
        <v>0</v>
      </c>
      <c r="AD64" s="30">
        <f>SUMIF(Ingredients!$B$3:$B$230,I64,Ingredients!$C$3:$C$230)+SUMIF($B$3:$B$725,I64,$AI$3:$AI$725)</f>
        <v>0</v>
      </c>
      <c r="AE64" s="30">
        <f>SUMIF(Ingredients!$B$3:$B$230,J64,Ingredients!$C$3:$C$230)+SUMIF($B$3:$B$725,J64,$AI$3:$AI$725)</f>
        <v>0</v>
      </c>
      <c r="AF64" s="30">
        <f>SUMIF(Ingredients!$B$3:$B$230,K64,Ingredients!$C$3:$C$230)+SUMIF($B$3:$B$725,K64,$AI$3:$AI$725)</f>
        <v>0</v>
      </c>
      <c r="AG64" s="30">
        <f>SUMIF(Ingredients!$B$3:$B$230,L64,Ingredients!$C$3:$C$230)+SUMIF($B$3:$B$725,L64,$AI$3:$AI$725)</f>
        <v>0</v>
      </c>
      <c r="AH64" s="30">
        <f>SUMIF(Ingredients!$B$3:$B$230,M64,Ingredients!$C$3:$C$230)+SUMIF($B$3:$B$725,M64,$AI$3:$AI$725)</f>
        <v>0</v>
      </c>
      <c r="AI64" s="29">
        <f t="shared" si="1"/>
        <v>0</v>
      </c>
      <c r="AJ64" s="30">
        <f>SUMIF(Ingredients!$B$3:$B$230,F64,Ingredients!$D$3:$D$230)+SUMIF($B$3:$B$725,F64,$AR$3:$AR$725)</f>
        <v>0</v>
      </c>
      <c r="AK64" s="30">
        <f>SUMIF(Ingredients!$B$3:$B$230,G64,Ingredients!$D$3:$D$230)+SUMIF($B$3:$B$725,G64,$AR$3:$AR$725)</f>
        <v>0</v>
      </c>
      <c r="AL64" s="30">
        <f>SUMIF(Ingredients!$B$3:$B$230,H64,Ingredients!$D$3:$D$230)+SUMIF($B$3:$B$725,H64,$AR$3:$AR$725)</f>
        <v>0</v>
      </c>
      <c r="AM64" s="30">
        <f>SUMIF(Ingredients!$B$3:$B$230,I64,Ingredients!$D$3:$D$230)+SUMIF($B$3:$B$725,I64,$AR$3:$AR$725)</f>
        <v>0</v>
      </c>
      <c r="AN64" s="30">
        <f>SUMIF(Ingredients!$B$3:$B$230,J64,Ingredients!$D$3:$D$230)+SUMIF($B$3:$B$725,J64,$AR$3:$AR$725)</f>
        <v>0</v>
      </c>
      <c r="AO64" s="30">
        <f>SUMIF(Ingredients!$B$3:$B$230,K64,Ingredients!$D$3:$D$230)+SUMIF($B$3:$B$725,K64,$AR$3:$AR$725)</f>
        <v>0</v>
      </c>
      <c r="AP64" s="30">
        <f>SUMIF(Ingredients!$B$3:$B$230,L64,Ingredients!$D$3:$D$230)+SUMIF($B$3:$B$725,L64,$AR$3:$AR$725)</f>
        <v>0</v>
      </c>
      <c r="AQ64" s="30">
        <f>SUMIF(Ingredients!$B$3:$B$230,M64,Ingredients!$D$3:$D$230)+SUMIF($B$3:$B$725,M64,$AR$3:$AR$725)</f>
        <v>0</v>
      </c>
      <c r="AR64" s="29">
        <f t="shared" si="2"/>
        <v>0</v>
      </c>
      <c r="AS64" s="30">
        <f>SUMIF(Ingredients!$B$3:$B$230,F64,Ingredients!$E$3:$E$230)+SUMIF($B$3:$B$725,F64,$BA$3:$BA$730)</f>
        <v>0</v>
      </c>
      <c r="AT64" s="30">
        <f>SUMIF(Ingredients!$B$3:$B$230,G64,Ingredients!$E$3:$E$230)+SUMIF($B$3:$B$725,G64,$BA$3:$BA$730)</f>
        <v>30</v>
      </c>
      <c r="AU64" s="30">
        <f>SUMIF(Ingredients!$B$3:$B$230,H64,Ingredients!$E$3:$E$230)+SUMIF($B$3:$B$725,H64,$BA$3:$BA$730)</f>
        <v>30</v>
      </c>
      <c r="AV64" s="30">
        <f>SUMIF(Ingredients!$B$3:$B$230,I64,Ingredients!$E$3:$E$230)+SUMIF($B$3:$B$725,I64,$BA$3:$BA$730)</f>
        <v>0</v>
      </c>
      <c r="AW64" s="30">
        <f>SUMIF(Ingredients!$B$3:$B$230,J64,Ingredients!$E$3:$E$230)+SUMIF($B$3:$B$725,J64,$BA$3:$BA$730)</f>
        <v>0</v>
      </c>
      <c r="AX64" s="30">
        <f>SUMIF(Ingredients!$B$3:$B$230,K64,Ingredients!$E$3:$E$230)+SUMIF($B$3:$B$725,K64,$BA$3:$BA$730)</f>
        <v>0</v>
      </c>
      <c r="AY64" s="30">
        <f>SUMIF(Ingredients!$B$3:$B$230,L64,Ingredients!$E$3:$E$230)+SUMIF($B$3:$B$725,L64,$BA$3:$BA$730)</f>
        <v>0</v>
      </c>
      <c r="AZ64" s="30">
        <f>SUMIF(Ingredients!$B$3:$B$230,M64,Ingredients!$E$3:$E$230)+SUMIF($B$3:$B$725,M64,$BA$3:$BA$730)</f>
        <v>0</v>
      </c>
      <c r="BA64" s="29">
        <f t="shared" si="3"/>
        <v>20</v>
      </c>
      <c r="BB64" s="30">
        <f>SUMIF(Ingredients!$B$3:$B$230,F64,Ingredients!$F$3:$F$230)+SUMIF($B$3:$B$725,F64,$BJ$3:$BJ$725)</f>
        <v>0</v>
      </c>
      <c r="BC64" s="30">
        <f>SUMIF(Ingredients!$B$3:$B$230,G64,Ingredients!$F$3:$F$230)+SUMIF($B$3:$B$725,G64,$BJ$3:$BJ$725)</f>
        <v>0</v>
      </c>
      <c r="BD64" s="30">
        <f>SUMIF(Ingredients!$B$3:$B$230,H64,Ingredients!$F$3:$F$230)+SUMIF($B$3:$B$725,H64,$BJ$3:$BJ$725)</f>
        <v>0</v>
      </c>
      <c r="BE64" s="30">
        <f>SUMIF(Ingredients!$B$3:$B$230,I64,Ingredients!$F$3:$F$230)+SUMIF($B$3:$B$725,I64,$BJ$3:$BJ$725)</f>
        <v>0</v>
      </c>
      <c r="BF64" s="30">
        <f>SUMIF(Ingredients!$B$3:$B$230,J64,Ingredients!$F$3:$F$230)+SUMIF($B$3:$B$725,J64,$BJ$3:$BJ$725)</f>
        <v>0</v>
      </c>
      <c r="BG64" s="30">
        <f>SUMIF(Ingredients!$B$3:$B$230,K64,Ingredients!$F$3:$F$230)+SUMIF($B$3:$B$725,K64,$BJ$3:$BJ$725)</f>
        <v>0</v>
      </c>
      <c r="BH64" s="30">
        <f>SUMIF(Ingredients!$B$3:$B$230,L64,Ingredients!$F$3:$F$230)+SUMIF($B$3:$B$725,L64,$BJ$3:$BJ$725)</f>
        <v>0</v>
      </c>
      <c r="BI64" s="30">
        <f>SUMIF(Ingredients!$B$3:$B$230,M64,Ingredients!$F$3:$F$230)+SUMIF($B$3:$B$725,M64,$BJ$3:$BJ$725)</f>
        <v>0</v>
      </c>
      <c r="BJ64" s="35">
        <f t="shared" si="4"/>
        <v>0</v>
      </c>
      <c r="BK64" s="30">
        <f>SUMIF(Ingredients!$B$3:$B$230,F64,Ingredients!$G$3:$G$230)+SUMIF($B$3:$B$725,F64,$BS$3:$BS$725)</f>
        <v>0</v>
      </c>
      <c r="BL64" s="30">
        <f>SUMIF(Ingredients!$B$3:$B$230,G64,Ingredients!$G$3:$G$230)+SUMIF($B$3:$B$725,G64,$BS$3:$BS$725)</f>
        <v>0</v>
      </c>
      <c r="BM64" s="30">
        <f>SUMIF(Ingredients!$B$3:$B$230,H64,Ingredients!$G$3:$G$230)+SUMIF($B$3:$B$725,H64,$BS$3:$BS$725)</f>
        <v>0</v>
      </c>
      <c r="BN64" s="30">
        <f>SUMIF(Ingredients!$B$3:$B$230,I64,Ingredients!$G$3:$G$230)+SUMIF($B$3:$B$725,I64,$BS$3:$BS$725)</f>
        <v>0</v>
      </c>
      <c r="BO64" s="30">
        <f>SUMIF(Ingredients!$B$3:$B$230,J64,Ingredients!$G$3:$G$230)+SUMIF($B$3:$B$725,J64,$BS$3:$BS$725)</f>
        <v>0</v>
      </c>
      <c r="BP64" s="30">
        <f>SUMIF(Ingredients!$B$3:$B$230,K64,Ingredients!$G$3:$G$230)+SUMIF($B$3:$B$725,K64,$BS$3:$BS$725)</f>
        <v>0</v>
      </c>
      <c r="BQ64" s="30">
        <f>SUMIF(Ingredients!$B$3:$B$230,L64,Ingredients!$G$3:$G$230)+SUMIF($B$3:$B$725,L64,$BS$3:$BS$725)</f>
        <v>0</v>
      </c>
      <c r="BR64" s="30">
        <f>SUMIF(Ingredients!$B$3:$B$230,M64,Ingredients!$G$3:$G$230)+SUMIF($B$3:$B$725,M64,$BS$3:$BS$725)</f>
        <v>0</v>
      </c>
      <c r="BS64" s="36">
        <f t="shared" si="5"/>
        <v>0</v>
      </c>
      <c r="BT64" s="30">
        <f>SUMIF(Ingredients!$B$3:$B$230,F64,Ingredients!$H$3:$H$230)+SUMIF($B$3:$B$725,F64,$CB$3:$CB$725)</f>
        <v>0</v>
      </c>
      <c r="BU64" s="30">
        <f>SUMIF(Ingredients!$B$3:$B$230,G64,Ingredients!$H$3:$H$230)+SUMIF($B$3:$B$725,G64,$CB$3:$CB$725)</f>
        <v>0</v>
      </c>
      <c r="BV64" s="30">
        <f>SUMIF(Ingredients!$B$3:$B$230,H64,Ingredients!$H$3:$H$230)+SUMIF($B$3:$B$725,H64,$CB$3:$CB$725)</f>
        <v>0</v>
      </c>
      <c r="BW64" s="30">
        <f>SUMIF(Ingredients!$B$3:$B$230,I64,Ingredients!$H$3:$H$230)+SUMIF($B$3:$B$725,I64,$CB$3:$CB$725)</f>
        <v>0</v>
      </c>
      <c r="BX64" s="30">
        <f>SUMIF(Ingredients!$B$3:$B$230,J64,Ingredients!$H$3:$H$230)+SUMIF($B$3:$B$725,J64,$CB$3:$CB$725)</f>
        <v>0</v>
      </c>
      <c r="BY64" s="30">
        <f>SUMIF(Ingredients!$B$3:$B$230,K64,Ingredients!$H$3:$H$230)+SUMIF($B$3:$B$725,K64,$CB$3:$CB$725)</f>
        <v>0</v>
      </c>
      <c r="BZ64" s="30">
        <f>SUMIF(Ingredients!$B$3:$B$230,L64,Ingredients!$H$3:$H$230)+SUMIF($B$3:$B$725,L64,$CB$3:$CB$725)</f>
        <v>0</v>
      </c>
      <c r="CA64" s="30">
        <f>SUMIF(Ingredients!$B$3:$B$230,M64,Ingredients!$H$3:$H$230)+SUMIF($B$3:$B$725,M64,$CB$3:$CB$725)</f>
        <v>0</v>
      </c>
      <c r="CB64" s="42">
        <f t="shared" si="6"/>
        <v>0</v>
      </c>
      <c r="CC64" s="30">
        <f>SUMIF(Ingredients!$B$3:$B$230,F64,Ingredients!$I$3:$I$230)+SUMIF($B$3:$B$725,F64,$CK$3:$CK$725)</f>
        <v>0</v>
      </c>
      <c r="CD64" s="30">
        <f>SUMIF(Ingredients!$B$3:$B$230,G64,Ingredients!$I$3:$I$230)+SUMIF($B$3:$B$725,G64,$CK$3:$CK$725)</f>
        <v>0</v>
      </c>
      <c r="CE64" s="30">
        <f>SUMIF(Ingredients!$B$3:$B$230,H64,Ingredients!$I$3:$I$230)+SUMIF($B$3:$B$725,H64,$CK$3:$CK$725)</f>
        <v>0</v>
      </c>
      <c r="CF64" s="30">
        <f>SUMIF(Ingredients!$B$3:$B$230,I64,Ingredients!$I$3:$I$230)+SUMIF($B$3:$B$725,I64,$CK$3:$CK$725)</f>
        <v>0</v>
      </c>
      <c r="CG64" s="30">
        <f>SUMIF(Ingredients!$B$3:$B$230,J64,Ingredients!$I$3:$I$230)+SUMIF($B$3:$B$725,J64,$CK$3:$CK$725)</f>
        <v>0</v>
      </c>
      <c r="CH64" s="30">
        <f>SUMIF(Ingredients!$B$3:$B$230,K64,Ingredients!$I$3:$I$230)+SUMIF($B$3:$B$725,K64,$CK$3:$CK$725)</f>
        <v>0</v>
      </c>
      <c r="CI64" s="30">
        <f>SUMIF(Ingredients!$B$3:$B$230,L64,Ingredients!$I$3:$I$230)+SUMIF($B$3:$B$725,L64,$CK$3:$CK$725)</f>
        <v>0</v>
      </c>
      <c r="CJ64" s="30">
        <f>SUMIF(Ingredients!$B$3:$B$230,M64,Ingredients!$I$3:$I$230)+SUMIF($B$3:$B$725,M64,$CK$3:$CK$725)</f>
        <v>0</v>
      </c>
      <c r="CK64" s="38">
        <f t="shared" si="7"/>
        <v>0</v>
      </c>
      <c r="CL64" s="30">
        <f>SUMIF(Ingredients!$B$3:$B$230,F64,Ingredients!$J$3:$J$230)+SUMIF($B$3:$B$725,F64,$CT$3:$CT$725)</f>
        <v>0</v>
      </c>
      <c r="CM64" s="30">
        <f>SUMIF(Ingredients!$B$3:$B$230,G64,Ingredients!$J$3:$J$230)+SUMIF($B$3:$B$725,G64,$CT$3:$CT$725)</f>
        <v>0</v>
      </c>
      <c r="CN64" s="30">
        <f>SUMIF(Ingredients!$B$3:$B$230,H64,Ingredients!$J$3:$J$230)+SUMIF($B$3:$B$725,H64,$CT$3:$CT$725)</f>
        <v>0</v>
      </c>
      <c r="CO64" s="30">
        <f>SUMIF(Ingredients!$B$3:$B$230,I64,Ingredients!$J$3:$J$230)+SUMIF($B$3:$B$725,I64,$CT$3:$CT$725)</f>
        <v>0</v>
      </c>
      <c r="CP64" s="30">
        <f>SUMIF(Ingredients!$B$3:$B$230,J64,Ingredients!$J$3:$J$230)+SUMIF($B$3:$B$725,J64,$CT$3:$CT$725)</f>
        <v>0</v>
      </c>
      <c r="CQ64" s="30">
        <f>SUMIF(Ingredients!$B$3:$B$230,K64,Ingredients!$J$3:$J$230)+SUMIF($B$3:$B$725,K64,$CT$3:$CT$725)</f>
        <v>0</v>
      </c>
      <c r="CR64" s="30">
        <f>SUMIF(Ingredients!$B$3:$B$230,L64,Ingredients!$J$3:$J$230)+SUMIF($B$3:$B$725,L64,$CT$3:$CT$725)</f>
        <v>0</v>
      </c>
      <c r="CS64" s="30">
        <f>SUMIF(Ingredients!$B$3:$B$230,M64,Ingredients!$J$3:$J$230)+SUMIF($B$3:$B$725,M64,$CT$3:$CT$725)</f>
        <v>0</v>
      </c>
      <c r="CT64" s="43">
        <f t="shared" si="8"/>
        <v>0</v>
      </c>
      <c r="CU64" s="34">
        <v>0</v>
      </c>
      <c r="CV64" s="30">
        <v>0</v>
      </c>
      <c r="CW64" s="30">
        <v>20</v>
      </c>
      <c r="CX64" s="35">
        <v>0</v>
      </c>
      <c r="CY64" s="36">
        <v>0</v>
      </c>
      <c r="CZ64" s="37">
        <v>0</v>
      </c>
      <c r="DA64" s="38">
        <v>0</v>
      </c>
      <c r="DB64" s="39">
        <v>0</v>
      </c>
      <c r="DC64" t="s">
        <v>199</v>
      </c>
      <c r="DD64" t="str">
        <f t="shared" ca="1" si="9"/>
        <v/>
      </c>
      <c r="DE64" t="str">
        <f t="shared" ca="1" si="10"/>
        <v>No</v>
      </c>
      <c r="DF64" t="s">
        <v>1122</v>
      </c>
      <c r="DG64" t="s">
        <v>200</v>
      </c>
      <c r="DH64" t="str">
        <f t="shared" ca="1" si="11"/>
        <v/>
      </c>
      <c r="DI64" t="s">
        <v>2271</v>
      </c>
    </row>
    <row r="65" spans="2:113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1183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SUMIF(Ingredients!$B$3:$B$230,'PH complex foods'!F65,Ingredients!$A$3:$A$119)+SUMIF($B$3:$B$725,F65,$V$3:$V$724)</f>
        <v>0</v>
      </c>
      <c r="O65" s="11">
        <f ca="1">SUMIF(Ingredients!$B$3:$B$230,'PH complex foods'!G65,Ingredients!$A$3:$A$119)+SUMIF($B$3:$B$725,G65,$V$3:$V$724)</f>
        <v>0</v>
      </c>
      <c r="P65" s="11">
        <f ca="1">SUMIF(Ingredients!$B$3:$B$230,'PH complex foods'!H65,Ingredients!$A$3:$A$119)+SUMIF($B$3:$B$725,H65,$V$3:$V$724)</f>
        <v>0</v>
      </c>
      <c r="Q65" s="11">
        <f ca="1">SUMIF(Ingredients!$B$3:$B$230,'PH complex foods'!I65,Ingredients!$A$3:$A$119)+SUMIF($B$3:$B$725,I65,$V$3:$V$724)</f>
        <v>0</v>
      </c>
      <c r="R65" s="11">
        <f ca="1">SUMIF(Ingredients!$B$3:$B$230,'PH complex foods'!J65,Ingredients!$A$3:$A$119)+SUMIF($B$3:$B$725,J65,$V$3:$V$724)</f>
        <v>0</v>
      </c>
      <c r="S65" s="11">
        <f ca="1">SUMIF(Ingredients!$B$3:$B$230,'PH complex foods'!K65,Ingredients!$A$3:$A$119)+SUMIF($B$3:$B$725,K65,$V$3:$V$724)</f>
        <v>0</v>
      </c>
      <c r="T65" s="11">
        <f ca="1">SUMIF(Ingredients!$B$3:$B$230,'PH complex foods'!L65,Ingredients!$A$3:$A$119)+SUMIF($B$3:$B$725,L65,$V$3:$V$724)</f>
        <v>0</v>
      </c>
      <c r="U65" s="11">
        <f ca="1">SUMIF(Ingredients!$B$3:$B$230,'PH complex foods'!M65,Ingredients!$A$3:$A$119)+SUMIF($B$3:$B$725,M65,$V$3:$V$724)</f>
        <v>0</v>
      </c>
      <c r="V65" s="10">
        <f t="shared" ca="1" si="0"/>
        <v>0</v>
      </c>
      <c r="W65" s="10">
        <v>0</v>
      </c>
      <c r="X65" s="11">
        <v>0</v>
      </c>
      <c r="Y65" s="11">
        <f>COUNTIF(F65:M790,B65)</f>
        <v>16</v>
      </c>
      <c r="Z65" s="44" t="str">
        <f t="shared" ca="1" si="12"/>
        <v>No</v>
      </c>
      <c r="AA65" s="34">
        <f>SUMIF(Ingredients!$B$3:$B$230,F65,Ingredients!$C$3:$C$230)+SUMIF($B$3:$B$725,F65,$AI$3:$AI$725)</f>
        <v>0</v>
      </c>
      <c r="AB65" s="30">
        <f>SUMIF(Ingredients!$B$3:$B$230,G65,Ingredients!$C$3:$C$230)+SUMIF($B$3:$B$725,G65,$AI$3:$AI$725)</f>
        <v>0</v>
      </c>
      <c r="AC65" s="30">
        <f>SUMIF(Ingredients!$B$3:$B$230,H65,Ingredients!$C$3:$C$230)+SUMIF($B$3:$B$725,H65,$AI$3:$AI$725)</f>
        <v>0</v>
      </c>
      <c r="AD65" s="30">
        <f>SUMIF(Ingredients!$B$3:$B$230,I65,Ingredients!$C$3:$C$230)+SUMIF($B$3:$B$725,I65,$AI$3:$AI$725)</f>
        <v>0</v>
      </c>
      <c r="AE65" s="30">
        <f>SUMIF(Ingredients!$B$3:$B$230,J65,Ingredients!$C$3:$C$230)+SUMIF($B$3:$B$725,J65,$AI$3:$AI$725)</f>
        <v>0</v>
      </c>
      <c r="AF65" s="30">
        <f>SUMIF(Ingredients!$B$3:$B$230,K65,Ingredients!$C$3:$C$230)+SUMIF($B$3:$B$725,K65,$AI$3:$AI$725)</f>
        <v>0</v>
      </c>
      <c r="AG65" s="30">
        <f>SUMIF(Ingredients!$B$3:$B$230,L65,Ingredients!$C$3:$C$230)+SUMIF($B$3:$B$725,L65,$AI$3:$AI$725)</f>
        <v>0</v>
      </c>
      <c r="AH65" s="30">
        <f>SUMIF(Ingredients!$B$3:$B$230,M65,Ingredients!$C$3:$C$230)+SUMIF($B$3:$B$725,M65,$AI$3:$AI$725)</f>
        <v>0</v>
      </c>
      <c r="AI65" s="29">
        <f t="shared" si="1"/>
        <v>0</v>
      </c>
      <c r="AJ65" s="30">
        <f>SUMIF(Ingredients!$B$3:$B$230,F65,Ingredients!$D$3:$D$230)+SUMIF($B$3:$B$725,F65,$AR$3:$AR$725)</f>
        <v>0</v>
      </c>
      <c r="AK65" s="30">
        <f>SUMIF(Ingredients!$B$3:$B$230,G65,Ingredients!$D$3:$D$230)+SUMIF($B$3:$B$725,G65,$AR$3:$AR$725)</f>
        <v>0</v>
      </c>
      <c r="AL65" s="30">
        <f>SUMIF(Ingredients!$B$3:$B$230,H65,Ingredients!$D$3:$D$230)+SUMIF($B$3:$B$725,H65,$AR$3:$AR$725)</f>
        <v>0</v>
      </c>
      <c r="AM65" s="30">
        <f>SUMIF(Ingredients!$B$3:$B$230,I65,Ingredients!$D$3:$D$230)+SUMIF($B$3:$B$725,I65,$AR$3:$AR$725)</f>
        <v>0</v>
      </c>
      <c r="AN65" s="30">
        <f>SUMIF(Ingredients!$B$3:$B$230,J65,Ingredients!$D$3:$D$230)+SUMIF($B$3:$B$725,J65,$AR$3:$AR$725)</f>
        <v>0</v>
      </c>
      <c r="AO65" s="30">
        <f>SUMIF(Ingredients!$B$3:$B$230,K65,Ingredients!$D$3:$D$230)+SUMIF($B$3:$B$725,K65,$AR$3:$AR$725)</f>
        <v>0</v>
      </c>
      <c r="AP65" s="30">
        <f>SUMIF(Ingredients!$B$3:$B$230,L65,Ingredients!$D$3:$D$230)+SUMIF($B$3:$B$725,L65,$AR$3:$AR$725)</f>
        <v>0</v>
      </c>
      <c r="AQ65" s="30">
        <f>SUMIF(Ingredients!$B$3:$B$230,M65,Ingredients!$D$3:$D$230)+SUMIF($B$3:$B$725,M65,$AR$3:$AR$725)</f>
        <v>0</v>
      </c>
      <c r="AR65" s="29">
        <f t="shared" si="2"/>
        <v>0</v>
      </c>
      <c r="AS65" s="30">
        <f>SUMIF(Ingredients!$B$3:$B$230,F65,Ingredients!$E$3:$E$230)+SUMIF($B$3:$B$725,F65,$BA$3:$BA$730)</f>
        <v>0</v>
      </c>
      <c r="AT65" s="30">
        <f>SUMIF(Ingredients!$B$3:$B$230,G65,Ingredients!$E$3:$E$230)+SUMIF($B$3:$B$725,G65,$BA$3:$BA$730)</f>
        <v>0</v>
      </c>
      <c r="AU65" s="30">
        <f>SUMIF(Ingredients!$B$3:$B$230,H65,Ingredients!$E$3:$E$230)+SUMIF($B$3:$B$725,H65,$BA$3:$BA$730)</f>
        <v>0</v>
      </c>
      <c r="AV65" s="30">
        <f>SUMIF(Ingredients!$B$3:$B$230,I65,Ingredients!$E$3:$E$230)+SUMIF($B$3:$B$725,I65,$BA$3:$BA$730)</f>
        <v>0</v>
      </c>
      <c r="AW65" s="30">
        <f>SUMIF(Ingredients!$B$3:$B$230,J65,Ingredients!$E$3:$E$230)+SUMIF($B$3:$B$725,J65,$BA$3:$BA$730)</f>
        <v>0</v>
      </c>
      <c r="AX65" s="30">
        <f>SUMIF(Ingredients!$B$3:$B$230,K65,Ingredients!$E$3:$E$230)+SUMIF($B$3:$B$725,K65,$BA$3:$BA$730)</f>
        <v>0</v>
      </c>
      <c r="AY65" s="30">
        <f>SUMIF(Ingredients!$B$3:$B$230,L65,Ingredients!$E$3:$E$230)+SUMIF($B$3:$B$725,L65,$BA$3:$BA$730)</f>
        <v>0</v>
      </c>
      <c r="AZ65" s="30">
        <f>SUMIF(Ingredients!$B$3:$B$230,M65,Ingredients!$E$3:$E$230)+SUMIF($B$3:$B$725,M65,$BA$3:$BA$730)</f>
        <v>0</v>
      </c>
      <c r="BA65" s="29">
        <f t="shared" si="3"/>
        <v>0</v>
      </c>
      <c r="BB65" s="30">
        <f>SUMIF(Ingredients!$B$3:$B$230,F65,Ingredients!$F$3:$F$230)+SUMIF($B$3:$B$725,F65,$BJ$3:$BJ$725)</f>
        <v>0</v>
      </c>
      <c r="BC65" s="30">
        <f>SUMIF(Ingredients!$B$3:$B$230,G65,Ingredients!$F$3:$F$230)+SUMIF($B$3:$B$725,G65,$BJ$3:$BJ$725)</f>
        <v>0</v>
      </c>
      <c r="BD65" s="30">
        <f>SUMIF(Ingredients!$B$3:$B$230,H65,Ingredients!$F$3:$F$230)+SUMIF($B$3:$B$725,H65,$BJ$3:$BJ$725)</f>
        <v>0</v>
      </c>
      <c r="BE65" s="30">
        <f>SUMIF(Ingredients!$B$3:$B$230,I65,Ingredients!$F$3:$F$230)+SUMIF($B$3:$B$725,I65,$BJ$3:$BJ$725)</f>
        <v>0</v>
      </c>
      <c r="BF65" s="30">
        <f>SUMIF(Ingredients!$B$3:$B$230,J65,Ingredients!$F$3:$F$230)+SUMIF($B$3:$B$725,J65,$BJ$3:$BJ$725)</f>
        <v>0</v>
      </c>
      <c r="BG65" s="30">
        <f>SUMIF(Ingredients!$B$3:$B$230,K65,Ingredients!$F$3:$F$230)+SUMIF($B$3:$B$725,K65,$BJ$3:$BJ$725)</f>
        <v>0</v>
      </c>
      <c r="BH65" s="30">
        <f>SUMIF(Ingredients!$B$3:$B$230,L65,Ingredients!$F$3:$F$230)+SUMIF($B$3:$B$725,L65,$BJ$3:$BJ$725)</f>
        <v>0</v>
      </c>
      <c r="BI65" s="30">
        <f>SUMIF(Ingredients!$B$3:$B$230,M65,Ingredients!$F$3:$F$230)+SUMIF($B$3:$B$725,M65,$BJ$3:$BJ$725)</f>
        <v>0</v>
      </c>
      <c r="BJ65" s="35">
        <f t="shared" si="4"/>
        <v>0</v>
      </c>
      <c r="BK65" s="30">
        <f>SUMIF(Ingredients!$B$3:$B$230,F65,Ingredients!$G$3:$G$230)+SUMIF($B$3:$B$725,F65,$BS$3:$BS$725)</f>
        <v>0</v>
      </c>
      <c r="BL65" s="30">
        <f>SUMIF(Ingredients!$B$3:$B$230,G65,Ingredients!$G$3:$G$230)+SUMIF($B$3:$B$725,G65,$BS$3:$BS$725)</f>
        <v>0</v>
      </c>
      <c r="BM65" s="30">
        <f>SUMIF(Ingredients!$B$3:$B$230,H65,Ingredients!$G$3:$G$230)+SUMIF($B$3:$B$725,H65,$BS$3:$BS$725)</f>
        <v>0</v>
      </c>
      <c r="BN65" s="30">
        <f>SUMIF(Ingredients!$B$3:$B$230,I65,Ingredients!$G$3:$G$230)+SUMIF($B$3:$B$725,I65,$BS$3:$BS$725)</f>
        <v>0</v>
      </c>
      <c r="BO65" s="30">
        <f>SUMIF(Ingredients!$B$3:$B$230,J65,Ingredients!$G$3:$G$230)+SUMIF($B$3:$B$725,J65,$BS$3:$BS$725)</f>
        <v>0</v>
      </c>
      <c r="BP65" s="30">
        <f>SUMIF(Ingredients!$B$3:$B$230,K65,Ingredients!$G$3:$G$230)+SUMIF($B$3:$B$725,K65,$BS$3:$BS$725)</f>
        <v>0</v>
      </c>
      <c r="BQ65" s="30">
        <f>SUMIF(Ingredients!$B$3:$B$230,L65,Ingredients!$G$3:$G$230)+SUMIF($B$3:$B$725,L65,$BS$3:$BS$725)</f>
        <v>0</v>
      </c>
      <c r="BR65" s="30">
        <f>SUMIF(Ingredients!$B$3:$B$230,M65,Ingredients!$G$3:$G$230)+SUMIF($B$3:$B$725,M65,$BS$3:$BS$725)</f>
        <v>0</v>
      </c>
      <c r="BS65" s="36">
        <f t="shared" si="5"/>
        <v>0</v>
      </c>
      <c r="BT65" s="30">
        <f>SUMIF(Ingredients!$B$3:$B$230,F65,Ingredients!$H$3:$H$230)+SUMIF($B$3:$B$725,F65,$CB$3:$CB$725)</f>
        <v>0</v>
      </c>
      <c r="BU65" s="30">
        <f>SUMIF(Ingredients!$B$3:$B$230,G65,Ingredients!$H$3:$H$230)+SUMIF($B$3:$B$725,G65,$CB$3:$CB$725)</f>
        <v>0</v>
      </c>
      <c r="BV65" s="30">
        <f>SUMIF(Ingredients!$B$3:$B$230,H65,Ingredients!$H$3:$H$230)+SUMIF($B$3:$B$725,H65,$CB$3:$CB$725)</f>
        <v>0</v>
      </c>
      <c r="BW65" s="30">
        <f>SUMIF(Ingredients!$B$3:$B$230,I65,Ingredients!$H$3:$H$230)+SUMIF($B$3:$B$725,I65,$CB$3:$CB$725)</f>
        <v>0</v>
      </c>
      <c r="BX65" s="30">
        <f>SUMIF(Ingredients!$B$3:$B$230,J65,Ingredients!$H$3:$H$230)+SUMIF($B$3:$B$725,J65,$CB$3:$CB$725)</f>
        <v>0</v>
      </c>
      <c r="BY65" s="30">
        <f>SUMIF(Ingredients!$B$3:$B$230,K65,Ingredients!$H$3:$H$230)+SUMIF($B$3:$B$725,K65,$CB$3:$CB$725)</f>
        <v>0</v>
      </c>
      <c r="BZ65" s="30">
        <f>SUMIF(Ingredients!$B$3:$B$230,L65,Ingredients!$H$3:$H$230)+SUMIF($B$3:$B$725,L65,$CB$3:$CB$725)</f>
        <v>0</v>
      </c>
      <c r="CA65" s="30">
        <f>SUMIF(Ingredients!$B$3:$B$230,M65,Ingredients!$H$3:$H$230)+SUMIF($B$3:$B$725,M65,$CB$3:$CB$725)</f>
        <v>0</v>
      </c>
      <c r="CB65" s="42">
        <f t="shared" si="6"/>
        <v>0</v>
      </c>
      <c r="CC65" s="30">
        <f>SUMIF(Ingredients!$B$3:$B$230,F65,Ingredients!$I$3:$I$230)+SUMIF($B$3:$B$725,F65,$CK$3:$CK$725)</f>
        <v>0</v>
      </c>
      <c r="CD65" s="30">
        <f>SUMIF(Ingredients!$B$3:$B$230,G65,Ingredients!$I$3:$I$230)+SUMIF($B$3:$B$725,G65,$CK$3:$CK$725)</f>
        <v>0</v>
      </c>
      <c r="CE65" s="30">
        <f>SUMIF(Ingredients!$B$3:$B$230,H65,Ingredients!$I$3:$I$230)+SUMIF($B$3:$B$725,H65,$CK$3:$CK$725)</f>
        <v>0</v>
      </c>
      <c r="CF65" s="30">
        <f>SUMIF(Ingredients!$B$3:$B$230,I65,Ingredients!$I$3:$I$230)+SUMIF($B$3:$B$725,I65,$CK$3:$CK$725)</f>
        <v>0</v>
      </c>
      <c r="CG65" s="30">
        <f>SUMIF(Ingredients!$B$3:$B$230,J65,Ingredients!$I$3:$I$230)+SUMIF($B$3:$B$725,J65,$CK$3:$CK$725)</f>
        <v>0</v>
      </c>
      <c r="CH65" s="30">
        <f>SUMIF(Ingredients!$B$3:$B$230,K65,Ingredients!$I$3:$I$230)+SUMIF($B$3:$B$725,K65,$CK$3:$CK$725)</f>
        <v>0</v>
      </c>
      <c r="CI65" s="30">
        <f>SUMIF(Ingredients!$B$3:$B$230,L65,Ingredients!$I$3:$I$230)+SUMIF($B$3:$B$725,L65,$CK$3:$CK$725)</f>
        <v>0</v>
      </c>
      <c r="CJ65" s="30">
        <f>SUMIF(Ingredients!$B$3:$B$230,M65,Ingredients!$I$3:$I$230)+SUMIF($B$3:$B$725,M65,$CK$3:$CK$725)</f>
        <v>0</v>
      </c>
      <c r="CK65" s="38">
        <f t="shared" si="7"/>
        <v>0</v>
      </c>
      <c r="CL65" s="30">
        <f>SUMIF(Ingredients!$B$3:$B$230,F65,Ingredients!$J$3:$J$230)+SUMIF($B$3:$B$725,F65,$CT$3:$CT$725)</f>
        <v>0</v>
      </c>
      <c r="CM65" s="30">
        <f>SUMIF(Ingredients!$B$3:$B$230,G65,Ingredients!$J$3:$J$230)+SUMIF($B$3:$B$725,G65,$CT$3:$CT$725)</f>
        <v>0</v>
      </c>
      <c r="CN65" s="30">
        <f>SUMIF(Ingredients!$B$3:$B$230,H65,Ingredients!$J$3:$J$230)+SUMIF($B$3:$B$725,H65,$CT$3:$CT$725)</f>
        <v>0</v>
      </c>
      <c r="CO65" s="30">
        <f>SUMIF(Ingredients!$B$3:$B$230,I65,Ingredients!$J$3:$J$230)+SUMIF($B$3:$B$725,I65,$CT$3:$CT$725)</f>
        <v>0</v>
      </c>
      <c r="CP65" s="30">
        <f>SUMIF(Ingredients!$B$3:$B$230,J65,Ingredients!$J$3:$J$230)+SUMIF($B$3:$B$725,J65,$CT$3:$CT$725)</f>
        <v>0</v>
      </c>
      <c r="CQ65" s="30">
        <f>SUMIF(Ingredients!$B$3:$B$230,K65,Ingredients!$J$3:$J$230)+SUMIF($B$3:$B$725,K65,$CT$3:$CT$725)</f>
        <v>0</v>
      </c>
      <c r="CR65" s="30">
        <f>SUMIF(Ingredients!$B$3:$B$230,L65,Ingredients!$J$3:$J$230)+SUMIF($B$3:$B$725,L65,$CT$3:$CT$725)</f>
        <v>0</v>
      </c>
      <c r="CS65" s="30">
        <f>SUMIF(Ingredients!$B$3:$B$230,M65,Ingredients!$J$3:$J$230)+SUMIF($B$3:$B$725,M65,$CT$3:$CT$725)</f>
        <v>0</v>
      </c>
      <c r="CT65" s="43">
        <f t="shared" si="8"/>
        <v>0</v>
      </c>
      <c r="CU65" s="34">
        <v>0</v>
      </c>
      <c r="CV65" s="30">
        <v>0</v>
      </c>
      <c r="CW65" s="30">
        <v>0</v>
      </c>
      <c r="CX65" s="35">
        <v>0</v>
      </c>
      <c r="CY65" s="36">
        <v>0</v>
      </c>
      <c r="CZ65" s="37">
        <v>0</v>
      </c>
      <c r="DA65" s="38">
        <v>0</v>
      </c>
      <c r="DB65" s="39">
        <v>0</v>
      </c>
      <c r="DC65" t="s">
        <v>199</v>
      </c>
      <c r="DD65" t="str">
        <f t="shared" ca="1" si="9"/>
        <v/>
      </c>
      <c r="DE65" t="str">
        <f t="shared" ca="1" si="10"/>
        <v>No</v>
      </c>
      <c r="DF65" t="s">
        <v>307</v>
      </c>
      <c r="DG65" t="s">
        <v>200</v>
      </c>
      <c r="DH65" t="str">
        <f t="shared" ca="1" si="11"/>
        <v/>
      </c>
      <c r="DI65" t="s">
        <v>2271</v>
      </c>
    </row>
    <row r="66" spans="2:113" x14ac:dyDescent="0.3">
      <c r="B66" t="s">
        <v>3453</v>
      </c>
      <c r="C66" t="str">
        <f>INDEX('PH Itemnames'!$B$1:$B$723,MATCH(B66,'PH Itemnames'!$A$1:$A$723),1)</f>
        <v>chocolatebarItem</v>
      </c>
      <c r="D66" t="s">
        <v>240</v>
      </c>
      <c r="E66" t="s">
        <v>1183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SUMIF(Ingredients!$B$3:$B$230,'PH complex foods'!F66,Ingredients!$A$3:$A$119)+SUMIF($B$3:$B$725,F66,$V$3:$V$724)</f>
        <v>1</v>
      </c>
      <c r="O66" s="11">
        <f ca="1">SUMIF(Ingredients!$B$3:$B$230,'PH complex foods'!G66,Ingredients!$A$3:$A$119)+SUMIF($B$3:$B$725,G66,$V$3:$V$724)</f>
        <v>1</v>
      </c>
      <c r="P66" s="11">
        <f ca="1">SUMIF(Ingredients!$B$3:$B$230,'PH complex foods'!H66,Ingredients!$A$3:$A$119)+SUMIF($B$3:$B$725,H66,$V$3:$V$724)</f>
        <v>1</v>
      </c>
      <c r="Q66" s="11">
        <f ca="1">SUMIF(Ingredients!$B$3:$B$230,'PH complex foods'!I66,Ingredients!$A$3:$A$119)+SUMIF($B$3:$B$725,I66,$V$3:$V$724)</f>
        <v>0</v>
      </c>
      <c r="R66" s="11">
        <f ca="1">SUMIF(Ingredients!$B$3:$B$230,'PH complex foods'!J66,Ingredients!$A$3:$A$119)+SUMIF($B$3:$B$725,J66,$V$3:$V$724)</f>
        <v>0</v>
      </c>
      <c r="S66" s="11">
        <f ca="1">SUMIF(Ingredients!$B$3:$B$230,'PH complex foods'!K66,Ingredients!$A$3:$A$119)+SUMIF($B$3:$B$725,K66,$V$3:$V$724)</f>
        <v>0</v>
      </c>
      <c r="T66" s="11">
        <f ca="1">SUMIF(Ingredients!$B$3:$B$230,'PH complex foods'!L66,Ingredients!$A$3:$A$119)+SUMIF($B$3:$B$725,L66,$V$3:$V$724)</f>
        <v>0</v>
      </c>
      <c r="U66" s="11">
        <f ca="1">SUMIF(Ingredients!$B$3:$B$230,'PH complex foods'!M66,Ingredients!$A$3:$A$119)+SUMIF($B$3:$B$725,M66,$V$3:$V$724)</f>
        <v>0</v>
      </c>
      <c r="V66" s="10">
        <f t="shared" ca="1" si="0"/>
        <v>1</v>
      </c>
      <c r="W66" s="10">
        <v>1</v>
      </c>
      <c r="X66" s="11">
        <v>0</v>
      </c>
      <c r="Y66" s="11">
        <f>COUNTIF(F66:M791,B66)</f>
        <v>0</v>
      </c>
      <c r="Z66" s="44" t="str">
        <f t="shared" ca="1" si="12"/>
        <v>Yes</v>
      </c>
      <c r="AA66" s="34">
        <f>SUMIF(Ingredients!$B$3:$B$230,F66,Ingredients!$C$3:$C$230)+SUMIF($B$3:$B$725,F66,$AI$3:$AI$725)</f>
        <v>0</v>
      </c>
      <c r="AB66" s="30">
        <f>SUMIF(Ingredients!$B$3:$B$230,G66,Ingredients!$C$3:$C$230)+SUMIF($B$3:$B$725,G66,$AI$3:$AI$725)</f>
        <v>5</v>
      </c>
      <c r="AC66" s="30">
        <f>SUMIF(Ingredients!$B$3:$B$230,H66,Ingredients!$C$3:$C$230)+SUMIF($B$3:$B$725,H66,$AI$3:$AI$725)</f>
        <v>5</v>
      </c>
      <c r="AD66" s="30">
        <f>SUMIF(Ingredients!$B$3:$B$230,I66,Ingredients!$C$3:$C$230)+SUMIF($B$3:$B$725,I66,$AI$3:$AI$725)</f>
        <v>0</v>
      </c>
      <c r="AE66" s="30">
        <f>SUMIF(Ingredients!$B$3:$B$230,J66,Ingredients!$C$3:$C$230)+SUMIF($B$3:$B$725,J66,$AI$3:$AI$725)</f>
        <v>0</v>
      </c>
      <c r="AF66" s="30">
        <f>SUMIF(Ingredients!$B$3:$B$230,K66,Ingredients!$C$3:$C$230)+SUMIF($B$3:$B$725,K66,$AI$3:$AI$725)</f>
        <v>0</v>
      </c>
      <c r="AG66" s="30">
        <f>SUMIF(Ingredients!$B$3:$B$230,L66,Ingredients!$C$3:$C$230)+SUMIF($B$3:$B$725,L66,$AI$3:$AI$725)</f>
        <v>0</v>
      </c>
      <c r="AH66" s="30">
        <f>SUMIF(Ingredients!$B$3:$B$230,M66,Ingredients!$C$3:$C$230)+SUMIF($B$3:$B$725,M66,$AI$3:$AI$725)</f>
        <v>0</v>
      </c>
      <c r="AI66" s="29">
        <f t="shared" si="1"/>
        <v>10</v>
      </c>
      <c r="AJ66" s="30">
        <f>SUMIF(Ingredients!$B$3:$B$230,F66,Ingredients!$D$3:$D$230)+SUMIF($B$3:$B$725,F66,$AR$3:$AR$725)</f>
        <v>0</v>
      </c>
      <c r="AK66" s="30">
        <f>SUMIF(Ingredients!$B$3:$B$230,G66,Ingredients!$D$3:$D$230)+SUMIF($B$3:$B$725,G66,$AR$3:$AR$725)</f>
        <v>0</v>
      </c>
      <c r="AL66" s="30">
        <f>SUMIF(Ingredients!$B$3:$B$230,H66,Ingredients!$D$3:$D$230)+SUMIF($B$3:$B$725,H66,$AR$3:$AR$725)</f>
        <v>5</v>
      </c>
      <c r="AM66" s="30">
        <f>SUMIF(Ingredients!$B$3:$B$230,I66,Ingredients!$D$3:$D$230)+SUMIF($B$3:$B$725,I66,$AR$3:$AR$725)</f>
        <v>0</v>
      </c>
      <c r="AN66" s="30">
        <f>SUMIF(Ingredients!$B$3:$B$230,J66,Ingredients!$D$3:$D$230)+SUMIF($B$3:$B$725,J66,$AR$3:$AR$725)</f>
        <v>0</v>
      </c>
      <c r="AO66" s="30">
        <f>SUMIF(Ingredients!$B$3:$B$230,K66,Ingredients!$D$3:$D$230)+SUMIF($B$3:$B$725,K66,$AR$3:$AR$725)</f>
        <v>0</v>
      </c>
      <c r="AP66" s="30">
        <f>SUMIF(Ingredients!$B$3:$B$230,L66,Ingredients!$D$3:$D$230)+SUMIF($B$3:$B$725,L66,$AR$3:$AR$725)</f>
        <v>0</v>
      </c>
      <c r="AQ66" s="30">
        <f>SUMIF(Ingredients!$B$3:$B$230,M66,Ingredients!$D$3:$D$230)+SUMIF($B$3:$B$725,M66,$AR$3:$AR$725)</f>
        <v>0</v>
      </c>
      <c r="AR66" s="29">
        <f t="shared" si="2"/>
        <v>5</v>
      </c>
      <c r="AS66" s="30">
        <f>SUMIF(Ingredients!$B$3:$B$230,F66,Ingredients!$E$3:$E$230)+SUMIF($B$3:$B$725,F66,$BA$3:$BA$730)</f>
        <v>21</v>
      </c>
      <c r="AT66" s="30">
        <f>SUMIF(Ingredients!$B$3:$B$230,G66,Ingredients!$E$3:$E$230)+SUMIF($B$3:$B$725,G66,$BA$3:$BA$730)</f>
        <v>12</v>
      </c>
      <c r="AU66" s="30">
        <f>SUMIF(Ingredients!$B$3:$B$230,H66,Ingredients!$E$3:$E$230)+SUMIF($B$3:$B$725,H66,$BA$3:$BA$730)</f>
        <v>23</v>
      </c>
      <c r="AV66" s="30">
        <f>SUMIF(Ingredients!$B$3:$B$230,I66,Ingredients!$E$3:$E$230)+SUMIF($B$3:$B$725,I66,$BA$3:$BA$730)</f>
        <v>0</v>
      </c>
      <c r="AW66" s="30">
        <f>SUMIF(Ingredients!$B$3:$B$230,J66,Ingredients!$E$3:$E$230)+SUMIF($B$3:$B$725,J66,$BA$3:$BA$730)</f>
        <v>0</v>
      </c>
      <c r="AX66" s="30">
        <f>SUMIF(Ingredients!$B$3:$B$230,K66,Ingredients!$E$3:$E$230)+SUMIF($B$3:$B$725,K66,$BA$3:$BA$730)</f>
        <v>0</v>
      </c>
      <c r="AY66" s="30">
        <f>SUMIF(Ingredients!$B$3:$B$230,L66,Ingredients!$E$3:$E$230)+SUMIF($B$3:$B$725,L66,$BA$3:$BA$730)</f>
        <v>0</v>
      </c>
      <c r="AZ66" s="30">
        <f>SUMIF(Ingredients!$B$3:$B$230,M66,Ingredients!$E$3:$E$230)+SUMIF($B$3:$B$725,M66,$BA$3:$BA$730)</f>
        <v>0</v>
      </c>
      <c r="BA66" s="29">
        <f t="shared" si="3"/>
        <v>18.666666666666668</v>
      </c>
      <c r="BB66" s="30">
        <f>SUMIF(Ingredients!$B$3:$B$230,F66,Ingredients!$F$3:$F$230)+SUMIF($B$3:$B$725,F66,$BJ$3:$BJ$725)</f>
        <v>0</v>
      </c>
      <c r="BC66" s="30">
        <f>SUMIF(Ingredients!$B$3:$B$230,G66,Ingredients!$F$3:$F$230)+SUMIF($B$3:$B$725,G66,$BJ$3:$BJ$725)</f>
        <v>0</v>
      </c>
      <c r="BD66" s="30">
        <f>SUMIF(Ingredients!$B$3:$B$230,H66,Ingredients!$F$3:$F$230)+SUMIF($B$3:$B$725,H66,$BJ$3:$BJ$725)</f>
        <v>0</v>
      </c>
      <c r="BE66" s="30">
        <f>SUMIF(Ingredients!$B$3:$B$230,I66,Ingredients!$F$3:$F$230)+SUMIF($B$3:$B$725,I66,$BJ$3:$BJ$725)</f>
        <v>0</v>
      </c>
      <c r="BF66" s="30">
        <f>SUMIF(Ingredients!$B$3:$B$230,J66,Ingredients!$F$3:$F$230)+SUMIF($B$3:$B$725,J66,$BJ$3:$BJ$725)</f>
        <v>0</v>
      </c>
      <c r="BG66" s="30">
        <f>SUMIF(Ingredients!$B$3:$B$230,K66,Ingredients!$F$3:$F$230)+SUMIF($B$3:$B$725,K66,$BJ$3:$BJ$725)</f>
        <v>0</v>
      </c>
      <c r="BH66" s="30">
        <f>SUMIF(Ingredients!$B$3:$B$230,L66,Ingredients!$F$3:$F$230)+SUMIF($B$3:$B$725,L66,$BJ$3:$BJ$725)</f>
        <v>0</v>
      </c>
      <c r="BI66" s="30">
        <f>SUMIF(Ingredients!$B$3:$B$230,M66,Ingredients!$F$3:$F$230)+SUMIF($B$3:$B$725,M66,$BJ$3:$BJ$725)</f>
        <v>0</v>
      </c>
      <c r="BJ66" s="35">
        <f t="shared" si="4"/>
        <v>0</v>
      </c>
      <c r="BK66" s="30">
        <f>SUMIF(Ingredients!$B$3:$B$230,F66,Ingredients!$G$3:$G$230)+SUMIF($B$3:$B$725,F66,$BS$3:$BS$725)</f>
        <v>0</v>
      </c>
      <c r="BL66" s="30">
        <f>SUMIF(Ingredients!$B$3:$B$230,G66,Ingredients!$G$3:$G$230)+SUMIF($B$3:$B$725,G66,$BS$3:$BS$725)</f>
        <v>0</v>
      </c>
      <c r="BM66" s="30">
        <f>SUMIF(Ingredients!$B$3:$B$230,H66,Ingredients!$G$3:$G$230)+SUMIF($B$3:$B$725,H66,$BS$3:$BS$725)</f>
        <v>0</v>
      </c>
      <c r="BN66" s="30">
        <f>SUMIF(Ingredients!$B$3:$B$230,I66,Ingredients!$G$3:$G$230)+SUMIF($B$3:$B$725,I66,$BS$3:$BS$725)</f>
        <v>0</v>
      </c>
      <c r="BO66" s="30">
        <f>SUMIF(Ingredients!$B$3:$B$230,J66,Ingredients!$G$3:$G$230)+SUMIF($B$3:$B$725,J66,$BS$3:$BS$725)</f>
        <v>0</v>
      </c>
      <c r="BP66" s="30">
        <f>SUMIF(Ingredients!$B$3:$B$230,K66,Ingredients!$G$3:$G$230)+SUMIF($B$3:$B$725,K66,$BS$3:$BS$725)</f>
        <v>0</v>
      </c>
      <c r="BQ66" s="30">
        <f>SUMIF(Ingredients!$B$3:$B$230,L66,Ingredients!$G$3:$G$230)+SUMIF($B$3:$B$725,L66,$BS$3:$BS$725)</f>
        <v>0</v>
      </c>
      <c r="BR66" s="30">
        <f>SUMIF(Ingredients!$B$3:$B$230,M66,Ingredients!$G$3:$G$230)+SUMIF($B$3:$B$725,M66,$BS$3:$BS$725)</f>
        <v>0</v>
      </c>
      <c r="BS66" s="36">
        <f t="shared" si="5"/>
        <v>0</v>
      </c>
      <c r="BT66" s="30">
        <f>SUMIF(Ingredients!$B$3:$B$230,F66,Ingredients!$H$3:$H$230)+SUMIF($B$3:$B$725,F66,$CB$3:$CB$725)</f>
        <v>0</v>
      </c>
      <c r="BU66" s="30">
        <f>SUMIF(Ingredients!$B$3:$B$230,G66,Ingredients!$H$3:$H$230)+SUMIF($B$3:$B$725,G66,$CB$3:$CB$725)</f>
        <v>0</v>
      </c>
      <c r="BV66" s="30">
        <f>SUMIF(Ingredients!$B$3:$B$230,H66,Ingredients!$H$3:$H$230)+SUMIF($B$3:$B$725,H66,$CB$3:$CB$725)</f>
        <v>0</v>
      </c>
      <c r="BW66" s="30">
        <f>SUMIF(Ingredients!$B$3:$B$230,I66,Ingredients!$H$3:$H$230)+SUMIF($B$3:$B$725,I66,$CB$3:$CB$725)</f>
        <v>0</v>
      </c>
      <c r="BX66" s="30">
        <f>SUMIF(Ingredients!$B$3:$B$230,J66,Ingredients!$H$3:$H$230)+SUMIF($B$3:$B$725,J66,$CB$3:$CB$725)</f>
        <v>0</v>
      </c>
      <c r="BY66" s="30">
        <f>SUMIF(Ingredients!$B$3:$B$230,K66,Ingredients!$H$3:$H$230)+SUMIF($B$3:$B$725,K66,$CB$3:$CB$725)</f>
        <v>0</v>
      </c>
      <c r="BZ66" s="30">
        <f>SUMIF(Ingredients!$B$3:$B$230,L66,Ingredients!$H$3:$H$230)+SUMIF($B$3:$B$725,L66,$CB$3:$CB$725)</f>
        <v>0</v>
      </c>
      <c r="CA66" s="30">
        <f>SUMIF(Ingredients!$B$3:$B$230,M66,Ingredients!$H$3:$H$230)+SUMIF($B$3:$B$725,M66,$CB$3:$CB$725)</f>
        <v>0</v>
      </c>
      <c r="CB66" s="42">
        <f t="shared" si="6"/>
        <v>0</v>
      </c>
      <c r="CC66" s="30">
        <f>SUMIF(Ingredients!$B$3:$B$230,F66,Ingredients!$I$3:$I$230)+SUMIF($B$3:$B$725,F66,$CK$3:$CK$725)</f>
        <v>0</v>
      </c>
      <c r="CD66" s="30">
        <f>SUMIF(Ingredients!$B$3:$B$230,G66,Ingredients!$I$3:$I$230)+SUMIF($B$3:$B$725,G66,$CK$3:$CK$725)</f>
        <v>0</v>
      </c>
      <c r="CE66" s="30">
        <f>SUMIF(Ingredients!$B$3:$B$230,H66,Ingredients!$I$3:$I$230)+SUMIF($B$3:$B$725,H66,$CK$3:$CK$725)</f>
        <v>0</v>
      </c>
      <c r="CF66" s="30">
        <f>SUMIF(Ingredients!$B$3:$B$230,I66,Ingredients!$I$3:$I$230)+SUMIF($B$3:$B$725,I66,$CK$3:$CK$725)</f>
        <v>0</v>
      </c>
      <c r="CG66" s="30">
        <f>SUMIF(Ingredients!$B$3:$B$230,J66,Ingredients!$I$3:$I$230)+SUMIF($B$3:$B$725,J66,$CK$3:$CK$725)</f>
        <v>0</v>
      </c>
      <c r="CH66" s="30">
        <f>SUMIF(Ingredients!$B$3:$B$230,K66,Ingredients!$I$3:$I$230)+SUMIF($B$3:$B$725,K66,$CK$3:$CK$725)</f>
        <v>0</v>
      </c>
      <c r="CI66" s="30">
        <f>SUMIF(Ingredients!$B$3:$B$230,L66,Ingredients!$I$3:$I$230)+SUMIF($B$3:$B$725,L66,$CK$3:$CK$725)</f>
        <v>0</v>
      </c>
      <c r="CJ66" s="30">
        <f>SUMIF(Ingredients!$B$3:$B$230,M66,Ingredients!$I$3:$I$230)+SUMIF($B$3:$B$725,M66,$CK$3:$CK$725)</f>
        <v>0</v>
      </c>
      <c r="CK66" s="38">
        <f t="shared" si="7"/>
        <v>0</v>
      </c>
      <c r="CL66" s="30">
        <f>SUMIF(Ingredients!$B$3:$B$230,F66,Ingredients!$J$3:$J$230)+SUMIF($B$3:$B$725,F66,$CT$3:$CT$725)</f>
        <v>0.2</v>
      </c>
      <c r="CM66" s="30">
        <f>SUMIF(Ingredients!$B$3:$B$230,G66,Ingredients!$J$3:$J$230)+SUMIF($B$3:$B$725,G66,$CT$3:$CT$725)</f>
        <v>1</v>
      </c>
      <c r="CN66" s="30">
        <f>SUMIF(Ingredients!$B$3:$B$230,H66,Ingredients!$J$3:$J$230)+SUMIF($B$3:$B$725,H66,$CT$3:$CT$725)</f>
        <v>2</v>
      </c>
      <c r="CO66" s="30">
        <f>SUMIF(Ingredients!$B$3:$B$230,I66,Ingredients!$J$3:$J$230)+SUMIF($B$3:$B$725,I66,$CT$3:$CT$725)</f>
        <v>0</v>
      </c>
      <c r="CP66" s="30">
        <f>SUMIF(Ingredients!$B$3:$B$230,J66,Ingredients!$J$3:$J$230)+SUMIF($B$3:$B$725,J66,$CT$3:$CT$725)</f>
        <v>0</v>
      </c>
      <c r="CQ66" s="30">
        <f>SUMIF(Ingredients!$B$3:$B$230,K66,Ingredients!$J$3:$J$230)+SUMIF($B$3:$B$725,K66,$CT$3:$CT$725)</f>
        <v>0</v>
      </c>
      <c r="CR66" s="30">
        <f>SUMIF(Ingredients!$B$3:$B$230,L66,Ingredients!$J$3:$J$230)+SUMIF($B$3:$B$725,L66,$CT$3:$CT$725)</f>
        <v>0</v>
      </c>
      <c r="CS66" s="30">
        <f>SUMIF(Ingredients!$B$3:$B$230,M66,Ingredients!$J$3:$J$230)+SUMIF($B$3:$B$725,M66,$CT$3:$CT$725)</f>
        <v>0</v>
      </c>
      <c r="CT66" s="43">
        <f t="shared" si="8"/>
        <v>3.2</v>
      </c>
      <c r="CU66" s="34">
        <v>10</v>
      </c>
      <c r="CV66" s="30">
        <v>5</v>
      </c>
      <c r="CW66" s="30">
        <v>11.666666666666666</v>
      </c>
      <c r="CX66" s="35">
        <v>0</v>
      </c>
      <c r="CY66" s="36">
        <v>0</v>
      </c>
      <c r="CZ66" s="37">
        <v>0</v>
      </c>
      <c r="DA66" s="38">
        <v>0</v>
      </c>
      <c r="DB66" s="39">
        <v>3</v>
      </c>
      <c r="DC66" t="s">
        <v>199</v>
      </c>
      <c r="DD66" t="str">
        <f t="shared" ca="1" si="9"/>
        <v>NB</v>
      </c>
      <c r="DE66" t="str">
        <f t="shared" ca="1" si="10"/>
        <v>-</v>
      </c>
      <c r="DF66" t="s">
        <v>3498</v>
      </c>
      <c r="DG66" t="s">
        <v>199</v>
      </c>
      <c r="DH66" t="str">
        <f t="shared" ca="1" si="11"/>
        <v/>
      </c>
      <c r="DI66" t="s">
        <v>2271</v>
      </c>
    </row>
    <row r="67" spans="2:113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1183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SUMIF(Ingredients!$B$3:$B$230,'PH complex foods'!F67,Ingredients!$A$3:$A$119)+SUMIF($B$3:$B$725,F67,$V$3:$V$724)</f>
        <v>1</v>
      </c>
      <c r="O67" s="11">
        <f ca="1">SUMIF(Ingredients!$B$3:$B$230,'PH complex foods'!G67,Ingredients!$A$3:$A$119)+SUMIF($B$3:$B$725,G67,$V$3:$V$724)</f>
        <v>1</v>
      </c>
      <c r="P67" s="11">
        <f ca="1">SUMIF(Ingredients!$B$3:$B$230,'PH complex foods'!H67,Ingredients!$A$3:$A$119)+SUMIF($B$3:$B$725,H67,$V$3:$V$724)</f>
        <v>0</v>
      </c>
      <c r="Q67" s="11">
        <f ca="1">SUMIF(Ingredients!$B$3:$B$230,'PH complex foods'!I67,Ingredients!$A$3:$A$119)+SUMIF($B$3:$B$725,I67,$V$3:$V$724)</f>
        <v>0</v>
      </c>
      <c r="R67" s="11">
        <f ca="1">SUMIF(Ingredients!$B$3:$B$230,'PH complex foods'!J67,Ingredients!$A$3:$A$119)+SUMIF($B$3:$B$725,J67,$V$3:$V$724)</f>
        <v>0</v>
      </c>
      <c r="S67" s="11">
        <f ca="1">SUMIF(Ingredients!$B$3:$B$230,'PH complex foods'!K67,Ingredients!$A$3:$A$119)+SUMIF($B$3:$B$725,K67,$V$3:$V$724)</f>
        <v>0</v>
      </c>
      <c r="T67" s="11">
        <f ca="1">SUMIF(Ingredients!$B$3:$B$230,'PH complex foods'!L67,Ingredients!$A$3:$A$119)+SUMIF($B$3:$B$725,L67,$V$3:$V$724)</f>
        <v>0</v>
      </c>
      <c r="U67" s="11">
        <f ca="1">SUMIF(Ingredients!$B$3:$B$230,'PH complex foods'!M67,Ingredients!$A$3:$A$119)+SUMIF($B$3:$B$725,M67,$V$3:$V$724)</f>
        <v>0</v>
      </c>
      <c r="V67" s="10">
        <f t="shared" ca="1" si="0"/>
        <v>1</v>
      </c>
      <c r="W67" s="10">
        <v>1</v>
      </c>
      <c r="X67" s="11">
        <v>0</v>
      </c>
      <c r="Y67" s="11">
        <f>COUNTIF(F67:M792,B67)</f>
        <v>0</v>
      </c>
      <c r="Z67" s="44" t="str">
        <f t="shared" ca="1" si="12"/>
        <v>Yes</v>
      </c>
      <c r="AA67" s="34">
        <f>SUMIF(Ingredients!$B$3:$B$230,F67,Ingredients!$C$3:$C$230)+SUMIF($B$3:$B$725,F67,$AI$3:$AI$725)</f>
        <v>0</v>
      </c>
      <c r="AB67" s="30">
        <f>SUMIF(Ingredients!$B$3:$B$230,G67,Ingredients!$C$3:$C$230)+SUMIF($B$3:$B$725,G67,$AI$3:$AI$725)</f>
        <v>5</v>
      </c>
      <c r="AC67" s="30">
        <f>SUMIF(Ingredients!$B$3:$B$230,H67,Ingredients!$C$3:$C$230)+SUMIF($B$3:$B$725,H67,$AI$3:$AI$725)</f>
        <v>0</v>
      </c>
      <c r="AD67" s="30">
        <f>SUMIF(Ingredients!$B$3:$B$230,I67,Ingredients!$C$3:$C$230)+SUMIF($B$3:$B$725,I67,$AI$3:$AI$725)</f>
        <v>0</v>
      </c>
      <c r="AE67" s="30">
        <f>SUMIF(Ingredients!$B$3:$B$230,J67,Ingredients!$C$3:$C$230)+SUMIF($B$3:$B$725,J67,$AI$3:$AI$725)</f>
        <v>0</v>
      </c>
      <c r="AF67" s="30">
        <f>SUMIF(Ingredients!$B$3:$B$230,K67,Ingredients!$C$3:$C$230)+SUMIF($B$3:$B$725,K67,$AI$3:$AI$725)</f>
        <v>0</v>
      </c>
      <c r="AG67" s="30">
        <f>SUMIF(Ingredients!$B$3:$B$230,L67,Ingredients!$C$3:$C$230)+SUMIF($B$3:$B$725,L67,$AI$3:$AI$725)</f>
        <v>0</v>
      </c>
      <c r="AH67" s="30">
        <f>SUMIF(Ingredients!$B$3:$B$230,M67,Ingredients!$C$3:$C$230)+SUMIF($B$3:$B$725,M67,$AI$3:$AI$725)</f>
        <v>0</v>
      </c>
      <c r="AI67" s="29">
        <f t="shared" si="1"/>
        <v>5</v>
      </c>
      <c r="AJ67" s="30">
        <f>SUMIF(Ingredients!$B$3:$B$230,F67,Ingredients!$D$3:$D$230)+SUMIF($B$3:$B$725,F67,$AR$3:$AR$725)</f>
        <v>0</v>
      </c>
      <c r="AK67" s="30">
        <f>SUMIF(Ingredients!$B$3:$B$230,G67,Ingredients!$D$3:$D$230)+SUMIF($B$3:$B$725,G67,$AR$3:$AR$725)</f>
        <v>5</v>
      </c>
      <c r="AL67" s="30">
        <f>SUMIF(Ingredients!$B$3:$B$230,H67,Ingredients!$D$3:$D$230)+SUMIF($B$3:$B$725,H67,$AR$3:$AR$725)</f>
        <v>0</v>
      </c>
      <c r="AM67" s="30">
        <f>SUMIF(Ingredients!$B$3:$B$230,I67,Ingredients!$D$3:$D$230)+SUMIF($B$3:$B$725,I67,$AR$3:$AR$725)</f>
        <v>0</v>
      </c>
      <c r="AN67" s="30">
        <f>SUMIF(Ingredients!$B$3:$B$230,J67,Ingredients!$D$3:$D$230)+SUMIF($B$3:$B$725,J67,$AR$3:$AR$725)</f>
        <v>0</v>
      </c>
      <c r="AO67" s="30">
        <f>SUMIF(Ingredients!$B$3:$B$230,K67,Ingredients!$D$3:$D$230)+SUMIF($B$3:$B$725,K67,$AR$3:$AR$725)</f>
        <v>0</v>
      </c>
      <c r="AP67" s="30">
        <f>SUMIF(Ingredients!$B$3:$B$230,L67,Ingredients!$D$3:$D$230)+SUMIF($B$3:$B$725,L67,$AR$3:$AR$725)</f>
        <v>0</v>
      </c>
      <c r="AQ67" s="30">
        <f>SUMIF(Ingredients!$B$3:$B$230,M67,Ingredients!$D$3:$D$230)+SUMIF($B$3:$B$725,M67,$AR$3:$AR$725)</f>
        <v>0</v>
      </c>
      <c r="AR67" s="29">
        <f t="shared" si="2"/>
        <v>5</v>
      </c>
      <c r="AS67" s="30">
        <f>SUMIF(Ingredients!$B$3:$B$230,F67,Ingredients!$E$3:$E$230)+SUMIF($B$3:$B$725,F67,$BA$3:$BA$730)</f>
        <v>21</v>
      </c>
      <c r="AT67" s="30">
        <f>SUMIF(Ingredients!$B$3:$B$230,G67,Ingredients!$E$3:$E$230)+SUMIF($B$3:$B$725,G67,$BA$3:$BA$730)</f>
        <v>23</v>
      </c>
      <c r="AU67" s="30">
        <f>SUMIF(Ingredients!$B$3:$B$230,H67,Ingredients!$E$3:$E$230)+SUMIF($B$3:$B$725,H67,$BA$3:$BA$730)</f>
        <v>0</v>
      </c>
      <c r="AV67" s="30">
        <f>SUMIF(Ingredients!$B$3:$B$230,I67,Ingredients!$E$3:$E$230)+SUMIF($B$3:$B$725,I67,$BA$3:$BA$730)</f>
        <v>0</v>
      </c>
      <c r="AW67" s="30">
        <f>SUMIF(Ingredients!$B$3:$B$230,J67,Ingredients!$E$3:$E$230)+SUMIF($B$3:$B$725,J67,$BA$3:$BA$730)</f>
        <v>0</v>
      </c>
      <c r="AX67" s="30">
        <f>SUMIF(Ingredients!$B$3:$B$230,K67,Ingredients!$E$3:$E$230)+SUMIF($B$3:$B$725,K67,$BA$3:$BA$730)</f>
        <v>0</v>
      </c>
      <c r="AY67" s="30">
        <f>SUMIF(Ingredients!$B$3:$B$230,L67,Ingredients!$E$3:$E$230)+SUMIF($B$3:$B$725,L67,$BA$3:$BA$730)</f>
        <v>0</v>
      </c>
      <c r="AZ67" s="30">
        <f>SUMIF(Ingredients!$B$3:$B$230,M67,Ingredients!$E$3:$E$230)+SUMIF($B$3:$B$725,M67,$BA$3:$BA$730)</f>
        <v>0</v>
      </c>
      <c r="BA67" s="29">
        <f t="shared" si="3"/>
        <v>22</v>
      </c>
      <c r="BB67" s="30">
        <f>SUMIF(Ingredients!$B$3:$B$230,F67,Ingredients!$F$3:$F$230)+SUMIF($B$3:$B$725,F67,$BJ$3:$BJ$725)</f>
        <v>0</v>
      </c>
      <c r="BC67" s="30">
        <f>SUMIF(Ingredients!$B$3:$B$230,G67,Ingredients!$F$3:$F$230)+SUMIF($B$3:$B$725,G67,$BJ$3:$BJ$725)</f>
        <v>0</v>
      </c>
      <c r="BD67" s="30">
        <f>SUMIF(Ingredients!$B$3:$B$230,H67,Ingredients!$F$3:$F$230)+SUMIF($B$3:$B$725,H67,$BJ$3:$BJ$725)</f>
        <v>0</v>
      </c>
      <c r="BE67" s="30">
        <f>SUMIF(Ingredients!$B$3:$B$230,I67,Ingredients!$F$3:$F$230)+SUMIF($B$3:$B$725,I67,$BJ$3:$BJ$725)</f>
        <v>0</v>
      </c>
      <c r="BF67" s="30">
        <f>SUMIF(Ingredients!$B$3:$B$230,J67,Ingredients!$F$3:$F$230)+SUMIF($B$3:$B$725,J67,$BJ$3:$BJ$725)</f>
        <v>0</v>
      </c>
      <c r="BG67" s="30">
        <f>SUMIF(Ingredients!$B$3:$B$230,K67,Ingredients!$F$3:$F$230)+SUMIF($B$3:$B$725,K67,$BJ$3:$BJ$725)</f>
        <v>0</v>
      </c>
      <c r="BH67" s="30">
        <f>SUMIF(Ingredients!$B$3:$B$230,L67,Ingredients!$F$3:$F$230)+SUMIF($B$3:$B$725,L67,$BJ$3:$BJ$725)</f>
        <v>0</v>
      </c>
      <c r="BI67" s="30">
        <f>SUMIF(Ingredients!$B$3:$B$230,M67,Ingredients!$F$3:$F$230)+SUMIF($B$3:$B$725,M67,$BJ$3:$BJ$725)</f>
        <v>0</v>
      </c>
      <c r="BJ67" s="35">
        <f t="shared" si="4"/>
        <v>0</v>
      </c>
      <c r="BK67" s="30">
        <f>SUMIF(Ingredients!$B$3:$B$230,F67,Ingredients!$G$3:$G$230)+SUMIF($B$3:$B$725,F67,$BS$3:$BS$725)</f>
        <v>0</v>
      </c>
      <c r="BL67" s="30">
        <f>SUMIF(Ingredients!$B$3:$B$230,G67,Ingredients!$G$3:$G$230)+SUMIF($B$3:$B$725,G67,$BS$3:$BS$725)</f>
        <v>0</v>
      </c>
      <c r="BM67" s="30">
        <f>SUMIF(Ingredients!$B$3:$B$230,H67,Ingredients!$G$3:$G$230)+SUMIF($B$3:$B$725,H67,$BS$3:$BS$725)</f>
        <v>0</v>
      </c>
      <c r="BN67" s="30">
        <f>SUMIF(Ingredients!$B$3:$B$230,I67,Ingredients!$G$3:$G$230)+SUMIF($B$3:$B$725,I67,$BS$3:$BS$725)</f>
        <v>0</v>
      </c>
      <c r="BO67" s="30">
        <f>SUMIF(Ingredients!$B$3:$B$230,J67,Ingredients!$G$3:$G$230)+SUMIF($B$3:$B$725,J67,$BS$3:$BS$725)</f>
        <v>0</v>
      </c>
      <c r="BP67" s="30">
        <f>SUMIF(Ingredients!$B$3:$B$230,K67,Ingredients!$G$3:$G$230)+SUMIF($B$3:$B$725,K67,$BS$3:$BS$725)</f>
        <v>0</v>
      </c>
      <c r="BQ67" s="30">
        <f>SUMIF(Ingredients!$B$3:$B$230,L67,Ingredients!$G$3:$G$230)+SUMIF($B$3:$B$725,L67,$BS$3:$BS$725)</f>
        <v>0</v>
      </c>
      <c r="BR67" s="30">
        <f>SUMIF(Ingredients!$B$3:$B$230,M67,Ingredients!$G$3:$G$230)+SUMIF($B$3:$B$725,M67,$BS$3:$BS$725)</f>
        <v>0</v>
      </c>
      <c r="BS67" s="36">
        <f t="shared" si="5"/>
        <v>0</v>
      </c>
      <c r="BT67" s="30">
        <f>SUMIF(Ingredients!$B$3:$B$230,F67,Ingredients!$H$3:$H$230)+SUMIF($B$3:$B$725,F67,$CB$3:$CB$725)</f>
        <v>0</v>
      </c>
      <c r="BU67" s="30">
        <f>SUMIF(Ingredients!$B$3:$B$230,G67,Ingredients!$H$3:$H$230)+SUMIF($B$3:$B$725,G67,$CB$3:$CB$725)</f>
        <v>0</v>
      </c>
      <c r="BV67" s="30">
        <f>SUMIF(Ingredients!$B$3:$B$230,H67,Ingredients!$H$3:$H$230)+SUMIF($B$3:$B$725,H67,$CB$3:$CB$725)</f>
        <v>0</v>
      </c>
      <c r="BW67" s="30">
        <f>SUMIF(Ingredients!$B$3:$B$230,I67,Ingredients!$H$3:$H$230)+SUMIF($B$3:$B$725,I67,$CB$3:$CB$725)</f>
        <v>0</v>
      </c>
      <c r="BX67" s="30">
        <f>SUMIF(Ingredients!$B$3:$B$230,J67,Ingredients!$H$3:$H$230)+SUMIF($B$3:$B$725,J67,$CB$3:$CB$725)</f>
        <v>0</v>
      </c>
      <c r="BY67" s="30">
        <f>SUMIF(Ingredients!$B$3:$B$230,K67,Ingredients!$H$3:$H$230)+SUMIF($B$3:$B$725,K67,$CB$3:$CB$725)</f>
        <v>0</v>
      </c>
      <c r="BZ67" s="30">
        <f>SUMIF(Ingredients!$B$3:$B$230,L67,Ingredients!$H$3:$H$230)+SUMIF($B$3:$B$725,L67,$CB$3:$CB$725)</f>
        <v>0</v>
      </c>
      <c r="CA67" s="30">
        <f>SUMIF(Ingredients!$B$3:$B$230,M67,Ingredients!$H$3:$H$230)+SUMIF($B$3:$B$725,M67,$CB$3:$CB$725)</f>
        <v>0</v>
      </c>
      <c r="CB67" s="42">
        <f t="shared" si="6"/>
        <v>0</v>
      </c>
      <c r="CC67" s="30">
        <f>SUMIF(Ingredients!$B$3:$B$230,F67,Ingredients!$I$3:$I$230)+SUMIF($B$3:$B$725,F67,$CK$3:$CK$725)</f>
        <v>0</v>
      </c>
      <c r="CD67" s="30">
        <f>SUMIF(Ingredients!$B$3:$B$230,G67,Ingredients!$I$3:$I$230)+SUMIF($B$3:$B$725,G67,$CK$3:$CK$725)</f>
        <v>0</v>
      </c>
      <c r="CE67" s="30">
        <f>SUMIF(Ingredients!$B$3:$B$230,H67,Ingredients!$I$3:$I$230)+SUMIF($B$3:$B$725,H67,$CK$3:$CK$725)</f>
        <v>0</v>
      </c>
      <c r="CF67" s="30">
        <f>SUMIF(Ingredients!$B$3:$B$230,I67,Ingredients!$I$3:$I$230)+SUMIF($B$3:$B$725,I67,$CK$3:$CK$725)</f>
        <v>0</v>
      </c>
      <c r="CG67" s="30">
        <f>SUMIF(Ingredients!$B$3:$B$230,J67,Ingredients!$I$3:$I$230)+SUMIF($B$3:$B$725,J67,$CK$3:$CK$725)</f>
        <v>0</v>
      </c>
      <c r="CH67" s="30">
        <f>SUMIF(Ingredients!$B$3:$B$230,K67,Ingredients!$I$3:$I$230)+SUMIF($B$3:$B$725,K67,$CK$3:$CK$725)</f>
        <v>0</v>
      </c>
      <c r="CI67" s="30">
        <f>SUMIF(Ingredients!$B$3:$B$230,L67,Ingredients!$I$3:$I$230)+SUMIF($B$3:$B$725,L67,$CK$3:$CK$725)</f>
        <v>0</v>
      </c>
      <c r="CJ67" s="30">
        <f>SUMIF(Ingredients!$B$3:$B$230,M67,Ingredients!$I$3:$I$230)+SUMIF($B$3:$B$725,M67,$CK$3:$CK$725)</f>
        <v>0</v>
      </c>
      <c r="CK67" s="38">
        <f t="shared" si="7"/>
        <v>0</v>
      </c>
      <c r="CL67" s="30">
        <f>SUMIF(Ingredients!$B$3:$B$230,F67,Ingredients!$J$3:$J$230)+SUMIF($B$3:$B$725,F67,$CT$3:$CT$725)</f>
        <v>0.2</v>
      </c>
      <c r="CM67" s="30">
        <f>SUMIF(Ingredients!$B$3:$B$230,G67,Ingredients!$J$3:$J$230)+SUMIF($B$3:$B$725,G67,$CT$3:$CT$725)</f>
        <v>2</v>
      </c>
      <c r="CN67" s="30">
        <f>SUMIF(Ingredients!$B$3:$B$230,H67,Ingredients!$J$3:$J$230)+SUMIF($B$3:$B$725,H67,$CT$3:$CT$725)</f>
        <v>0</v>
      </c>
      <c r="CO67" s="30">
        <f>SUMIF(Ingredients!$B$3:$B$230,I67,Ingredients!$J$3:$J$230)+SUMIF($B$3:$B$725,I67,$CT$3:$CT$725)</f>
        <v>0</v>
      </c>
      <c r="CP67" s="30">
        <f>SUMIF(Ingredients!$B$3:$B$230,J67,Ingredients!$J$3:$J$230)+SUMIF($B$3:$B$725,J67,$CT$3:$CT$725)</f>
        <v>0</v>
      </c>
      <c r="CQ67" s="30">
        <f>SUMIF(Ingredients!$B$3:$B$230,K67,Ingredients!$J$3:$J$230)+SUMIF($B$3:$B$725,K67,$CT$3:$CT$725)</f>
        <v>0</v>
      </c>
      <c r="CR67" s="30">
        <f>SUMIF(Ingredients!$B$3:$B$230,L67,Ingredients!$J$3:$J$230)+SUMIF($B$3:$B$725,L67,$CT$3:$CT$725)</f>
        <v>0</v>
      </c>
      <c r="CS67" s="30">
        <f>SUMIF(Ingredients!$B$3:$B$230,M67,Ingredients!$J$3:$J$230)+SUMIF($B$3:$B$725,M67,$CT$3:$CT$725)</f>
        <v>0</v>
      </c>
      <c r="CT67" s="43">
        <f t="shared" si="8"/>
        <v>2.2000000000000002</v>
      </c>
      <c r="CU67" s="34">
        <v>5</v>
      </c>
      <c r="CV67" s="30">
        <v>15</v>
      </c>
      <c r="CW67" s="30">
        <v>21</v>
      </c>
      <c r="CX67" s="35">
        <v>0</v>
      </c>
      <c r="CY67" s="36">
        <v>0</v>
      </c>
      <c r="CZ67" s="37">
        <v>0</v>
      </c>
      <c r="DA67" s="38">
        <v>0</v>
      </c>
      <c r="DB67" s="39">
        <v>2</v>
      </c>
      <c r="DC67" t="s">
        <v>202</v>
      </c>
      <c r="DD67" t="str">
        <f t="shared" ca="1" si="9"/>
        <v/>
      </c>
      <c r="DE67" t="str">
        <f t="shared" ca="1" si="10"/>
        <v>-</v>
      </c>
      <c r="DG67" t="s">
        <v>200</v>
      </c>
      <c r="DH67" t="str">
        <f t="shared" ca="1" si="11"/>
        <v>HOTCHOCOLATEITEM(OTHER, ItemRegistry.hotchocolateItem, 4 ,1f,15f,0f,0f,0f,0f,2f,1f),</v>
      </c>
      <c r="DI67" t="s">
        <v>2271</v>
      </c>
    </row>
    <row r="68" spans="2:113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1183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SUMIF(Ingredients!$B$3:$B$230,'PH complex foods'!F68,Ingredients!$A$3:$A$119)+SUMIF($B$3:$B$725,F68,$V$3:$V$724)</f>
        <v>1</v>
      </c>
      <c r="O68" s="11">
        <f ca="1">SUMIF(Ingredients!$B$3:$B$230,'PH complex foods'!G68,Ingredients!$A$3:$A$119)+SUMIF($B$3:$B$725,G68,$V$3:$V$724)</f>
        <v>1</v>
      </c>
      <c r="P68" s="11">
        <f ca="1">SUMIF(Ingredients!$B$3:$B$230,'PH complex foods'!H68,Ingredients!$A$3:$A$119)+SUMIF($B$3:$B$725,H68,$V$3:$V$724)</f>
        <v>0</v>
      </c>
      <c r="Q68" s="11">
        <f ca="1">SUMIF(Ingredients!$B$3:$B$230,'PH complex foods'!I68,Ingredients!$A$3:$A$119)+SUMIF($B$3:$B$725,I68,$V$3:$V$724)</f>
        <v>0</v>
      </c>
      <c r="R68" s="11">
        <f ca="1">SUMIF(Ingredients!$B$3:$B$230,'PH complex foods'!J68,Ingredients!$A$3:$A$119)+SUMIF($B$3:$B$725,J68,$V$3:$V$724)</f>
        <v>0</v>
      </c>
      <c r="S68" s="11">
        <f ca="1">SUMIF(Ingredients!$B$3:$B$230,'PH complex foods'!K68,Ingredients!$A$3:$A$119)+SUMIF($B$3:$B$725,K68,$V$3:$V$724)</f>
        <v>0</v>
      </c>
      <c r="T68" s="11">
        <f ca="1">SUMIF(Ingredients!$B$3:$B$230,'PH complex foods'!L68,Ingredients!$A$3:$A$119)+SUMIF($B$3:$B$725,L68,$V$3:$V$724)</f>
        <v>0</v>
      </c>
      <c r="U68" s="11">
        <f ca="1">SUMIF(Ingredients!$B$3:$B$230,'PH complex foods'!M68,Ingredients!$A$3:$A$119)+SUMIF($B$3:$B$725,M68,$V$3:$V$724)</f>
        <v>0</v>
      </c>
      <c r="V68" s="10">
        <f t="shared" ca="1" si="0"/>
        <v>1</v>
      </c>
      <c r="W68" s="10">
        <v>1</v>
      </c>
      <c r="X68" s="11">
        <v>0</v>
      </c>
      <c r="Y68" s="11">
        <f>COUNTIF(F68:M793,B68)</f>
        <v>1</v>
      </c>
      <c r="Z68" s="44" t="str">
        <f t="shared" ref="Z68" ca="1" si="13">IF(V68=1,"Yes","No")</f>
        <v>Yes</v>
      </c>
      <c r="AA68" s="34">
        <f>SUMIF(Ingredients!$B$3:$B$230,F68,Ingredients!$C$3:$C$230)+SUMIF($B$3:$B$725,F68,$AI$3:$AI$725)</f>
        <v>5</v>
      </c>
      <c r="AB68" s="30">
        <f>SUMIF(Ingredients!$B$3:$B$230,G68,Ingredients!$C$3:$C$230)+SUMIF($B$3:$B$725,G68,$AI$3:$AI$725)</f>
        <v>0</v>
      </c>
      <c r="AC68" s="30">
        <f>SUMIF(Ingredients!$B$3:$B$230,H68,Ingredients!$C$3:$C$230)+SUMIF($B$3:$B$725,H68,$AI$3:$AI$725)</f>
        <v>0</v>
      </c>
      <c r="AD68" s="30">
        <f>SUMIF(Ingredients!$B$3:$B$230,I68,Ingredients!$C$3:$C$230)+SUMIF($B$3:$B$725,I68,$AI$3:$AI$725)</f>
        <v>0</v>
      </c>
      <c r="AE68" s="30">
        <f>SUMIF(Ingredients!$B$3:$B$230,J68,Ingredients!$C$3:$C$230)+SUMIF($B$3:$B$725,J68,$AI$3:$AI$725)</f>
        <v>0</v>
      </c>
      <c r="AF68" s="30">
        <f>SUMIF(Ingredients!$B$3:$B$230,K68,Ingredients!$C$3:$C$230)+SUMIF($B$3:$B$725,K68,$AI$3:$AI$725)</f>
        <v>0</v>
      </c>
      <c r="AG68" s="30">
        <f>SUMIF(Ingredients!$B$3:$B$230,L68,Ingredients!$C$3:$C$230)+SUMIF($B$3:$B$725,L68,$AI$3:$AI$725)</f>
        <v>0</v>
      </c>
      <c r="AH68" s="30">
        <f>SUMIF(Ingredients!$B$3:$B$230,M68,Ingredients!$C$3:$C$230)+SUMIF($B$3:$B$725,M68,$AI$3:$AI$725)</f>
        <v>0</v>
      </c>
      <c r="AI68" s="29">
        <f t="shared" ref="AI68:AI131" si="14">SUM(AA68:AH68)</f>
        <v>5</v>
      </c>
      <c r="AJ68" s="30">
        <f>SUMIF(Ingredients!$B$3:$B$230,F68,Ingredients!$D$3:$D$230)+SUMIF($B$3:$B$725,F68,$AR$3:$AR$725)</f>
        <v>10</v>
      </c>
      <c r="AK68" s="30">
        <f>SUMIF(Ingredients!$B$3:$B$230,G68,Ingredients!$D$3:$D$230)+SUMIF($B$3:$B$725,G68,$AR$3:$AR$725)</f>
        <v>0</v>
      </c>
      <c r="AL68" s="30">
        <f>SUMIF(Ingredients!$B$3:$B$230,H68,Ingredients!$D$3:$D$230)+SUMIF($B$3:$B$725,H68,$AR$3:$AR$725)</f>
        <v>0</v>
      </c>
      <c r="AM68" s="30">
        <f>SUMIF(Ingredients!$B$3:$B$230,I68,Ingredients!$D$3:$D$230)+SUMIF($B$3:$B$725,I68,$AR$3:$AR$725)</f>
        <v>0</v>
      </c>
      <c r="AN68" s="30">
        <f>SUMIF(Ingredients!$B$3:$B$230,J68,Ingredients!$D$3:$D$230)+SUMIF($B$3:$B$725,J68,$AR$3:$AR$725)</f>
        <v>0</v>
      </c>
      <c r="AO68" s="30">
        <f>SUMIF(Ingredients!$B$3:$B$230,K68,Ingredients!$D$3:$D$230)+SUMIF($B$3:$B$725,K68,$AR$3:$AR$725)</f>
        <v>0</v>
      </c>
      <c r="AP68" s="30">
        <f>SUMIF(Ingredients!$B$3:$B$230,L68,Ingredients!$D$3:$D$230)+SUMIF($B$3:$B$725,L68,$AR$3:$AR$725)</f>
        <v>0</v>
      </c>
      <c r="AQ68" s="30">
        <f>SUMIF(Ingredients!$B$3:$B$230,M68,Ingredients!$D$3:$D$230)+SUMIF($B$3:$B$725,M68,$AR$3:$AR$725)</f>
        <v>0</v>
      </c>
      <c r="AR68" s="29">
        <f t="shared" ref="AR68:AR131" si="15">SUM(AJ68:AQ68)</f>
        <v>10</v>
      </c>
      <c r="AS68" s="30">
        <f>SUMIF(Ingredients!$B$3:$B$230,F68,Ingredients!$E$3:$E$230)+SUMIF($B$3:$B$725,F68,$BA$3:$BA$730)</f>
        <v>17.666666666666668</v>
      </c>
      <c r="AT68" s="30">
        <f>SUMIF(Ingredients!$B$3:$B$230,G68,Ingredients!$E$3:$E$230)+SUMIF($B$3:$B$725,G68,$BA$3:$BA$730)</f>
        <v>21</v>
      </c>
      <c r="AU68" s="30">
        <f>SUMIF(Ingredients!$B$3:$B$230,H68,Ingredients!$E$3:$E$230)+SUMIF($B$3:$B$725,H68,$BA$3:$BA$730)</f>
        <v>0</v>
      </c>
      <c r="AV68" s="30">
        <f>SUMIF(Ingredients!$B$3:$B$230,I68,Ingredients!$E$3:$E$230)+SUMIF($B$3:$B$725,I68,$BA$3:$BA$730)</f>
        <v>0</v>
      </c>
      <c r="AW68" s="30">
        <f>SUMIF(Ingredients!$B$3:$B$230,J68,Ingredients!$E$3:$E$230)+SUMIF($B$3:$B$725,J68,$BA$3:$BA$730)</f>
        <v>0</v>
      </c>
      <c r="AX68" s="30">
        <f>SUMIF(Ingredients!$B$3:$B$230,K68,Ingredients!$E$3:$E$230)+SUMIF($B$3:$B$725,K68,$BA$3:$BA$730)</f>
        <v>0</v>
      </c>
      <c r="AY68" s="30">
        <f>SUMIF(Ingredients!$B$3:$B$230,L68,Ingredients!$E$3:$E$230)+SUMIF($B$3:$B$725,L68,$BA$3:$BA$730)</f>
        <v>0</v>
      </c>
      <c r="AZ68" s="30">
        <f>SUMIF(Ingredients!$B$3:$B$230,M68,Ingredients!$E$3:$E$230)+SUMIF($B$3:$B$725,M68,$BA$3:$BA$730)</f>
        <v>0</v>
      </c>
      <c r="BA68" s="29">
        <f t="shared" ref="BA68:BA131" si="16">SUM(AS68:AZ68)/COUNTA(F68:M68)</f>
        <v>19.333333333333336</v>
      </c>
      <c r="BB68" s="30">
        <f>SUMIF(Ingredients!$B$3:$B$230,F68,Ingredients!$F$3:$F$230)+SUMIF($B$3:$B$725,F68,$BJ$3:$BJ$725)</f>
        <v>0</v>
      </c>
      <c r="BC68" s="30">
        <f>SUMIF(Ingredients!$B$3:$B$230,G68,Ingredients!$F$3:$F$230)+SUMIF($B$3:$B$725,G68,$BJ$3:$BJ$725)</f>
        <v>0</v>
      </c>
      <c r="BD68" s="30">
        <f>SUMIF(Ingredients!$B$3:$B$230,H68,Ingredients!$F$3:$F$230)+SUMIF($B$3:$B$725,H68,$BJ$3:$BJ$725)</f>
        <v>0</v>
      </c>
      <c r="BE68" s="30">
        <f>SUMIF(Ingredients!$B$3:$B$230,I68,Ingredients!$F$3:$F$230)+SUMIF($B$3:$B$725,I68,$BJ$3:$BJ$725)</f>
        <v>0</v>
      </c>
      <c r="BF68" s="30">
        <f>SUMIF(Ingredients!$B$3:$B$230,J68,Ingredients!$F$3:$F$230)+SUMIF($B$3:$B$725,J68,$BJ$3:$BJ$725)</f>
        <v>0</v>
      </c>
      <c r="BG68" s="30">
        <f>SUMIF(Ingredients!$B$3:$B$230,K68,Ingredients!$F$3:$F$230)+SUMIF($B$3:$B$725,K68,$BJ$3:$BJ$725)</f>
        <v>0</v>
      </c>
      <c r="BH68" s="30">
        <f>SUMIF(Ingredients!$B$3:$B$230,L68,Ingredients!$F$3:$F$230)+SUMIF($B$3:$B$725,L68,$BJ$3:$BJ$725)</f>
        <v>0</v>
      </c>
      <c r="BI68" s="30">
        <f>SUMIF(Ingredients!$B$3:$B$230,M68,Ingredients!$F$3:$F$230)+SUMIF($B$3:$B$725,M68,$BJ$3:$BJ$725)</f>
        <v>0</v>
      </c>
      <c r="BJ68" s="35">
        <f t="shared" ref="BJ68:BJ131" si="17">SUM(BB68:BI68)</f>
        <v>0</v>
      </c>
      <c r="BK68" s="30">
        <f>SUMIF(Ingredients!$B$3:$B$230,F68,Ingredients!$G$3:$G$230)+SUMIF($B$3:$B$725,F68,$BS$3:$BS$725)</f>
        <v>0</v>
      </c>
      <c r="BL68" s="30">
        <f>SUMIF(Ingredients!$B$3:$B$230,G68,Ingredients!$G$3:$G$230)+SUMIF($B$3:$B$725,G68,$BS$3:$BS$725)</f>
        <v>0</v>
      </c>
      <c r="BM68" s="30">
        <f>SUMIF(Ingredients!$B$3:$B$230,H68,Ingredients!$G$3:$G$230)+SUMIF($B$3:$B$725,H68,$BS$3:$BS$725)</f>
        <v>0</v>
      </c>
      <c r="BN68" s="30">
        <f>SUMIF(Ingredients!$B$3:$B$230,I68,Ingredients!$G$3:$G$230)+SUMIF($B$3:$B$725,I68,$BS$3:$BS$725)</f>
        <v>0</v>
      </c>
      <c r="BO68" s="30">
        <f>SUMIF(Ingredients!$B$3:$B$230,J68,Ingredients!$G$3:$G$230)+SUMIF($B$3:$B$725,J68,$BS$3:$BS$725)</f>
        <v>0</v>
      </c>
      <c r="BP68" s="30">
        <f>SUMIF(Ingredients!$B$3:$B$230,K68,Ingredients!$G$3:$G$230)+SUMIF($B$3:$B$725,K68,$BS$3:$BS$725)</f>
        <v>0</v>
      </c>
      <c r="BQ68" s="30">
        <f>SUMIF(Ingredients!$B$3:$B$230,L68,Ingredients!$G$3:$G$230)+SUMIF($B$3:$B$725,L68,$BS$3:$BS$725)</f>
        <v>0</v>
      </c>
      <c r="BR68" s="30">
        <f>SUMIF(Ingredients!$B$3:$B$230,M68,Ingredients!$G$3:$G$230)+SUMIF($B$3:$B$725,M68,$BS$3:$BS$725)</f>
        <v>0</v>
      </c>
      <c r="BS68" s="36">
        <f t="shared" ref="BS68:BS131" si="18">SUM(BK68:BR68)</f>
        <v>0</v>
      </c>
      <c r="BT68" s="30">
        <f>SUMIF(Ingredients!$B$3:$B$230,F68,Ingredients!$H$3:$H$230)+SUMIF($B$3:$B$725,F68,$CB$3:$CB$725)</f>
        <v>0</v>
      </c>
      <c r="BU68" s="30">
        <f>SUMIF(Ingredients!$B$3:$B$230,G68,Ingredients!$H$3:$H$230)+SUMIF($B$3:$B$725,G68,$CB$3:$CB$725)</f>
        <v>0</v>
      </c>
      <c r="BV68" s="30">
        <f>SUMIF(Ingredients!$B$3:$B$230,H68,Ingredients!$H$3:$H$230)+SUMIF($B$3:$B$725,H68,$CB$3:$CB$725)</f>
        <v>0</v>
      </c>
      <c r="BW68" s="30">
        <f>SUMIF(Ingredients!$B$3:$B$230,I68,Ingredients!$H$3:$H$230)+SUMIF($B$3:$B$725,I68,$CB$3:$CB$725)</f>
        <v>0</v>
      </c>
      <c r="BX68" s="30">
        <f>SUMIF(Ingredients!$B$3:$B$230,J68,Ingredients!$H$3:$H$230)+SUMIF($B$3:$B$725,J68,$CB$3:$CB$725)</f>
        <v>0</v>
      </c>
      <c r="BY68" s="30">
        <f>SUMIF(Ingredients!$B$3:$B$230,K68,Ingredients!$H$3:$H$230)+SUMIF($B$3:$B$725,K68,$CB$3:$CB$725)</f>
        <v>0</v>
      </c>
      <c r="BZ68" s="30">
        <f>SUMIF(Ingredients!$B$3:$B$230,L68,Ingredients!$H$3:$H$230)+SUMIF($B$3:$B$725,L68,$CB$3:$CB$725)</f>
        <v>0</v>
      </c>
      <c r="CA68" s="30">
        <f>SUMIF(Ingredients!$B$3:$B$230,M68,Ingredients!$H$3:$H$230)+SUMIF($B$3:$B$725,M68,$CB$3:$CB$725)</f>
        <v>0</v>
      </c>
      <c r="CB68" s="42">
        <f t="shared" ref="CB68:CB131" si="19">SUM(BT68:CA68)</f>
        <v>0</v>
      </c>
      <c r="CC68" s="30">
        <f>SUMIF(Ingredients!$B$3:$B$230,F68,Ingredients!$I$3:$I$230)+SUMIF($B$3:$B$725,F68,$CK$3:$CK$725)</f>
        <v>0</v>
      </c>
      <c r="CD68" s="30">
        <f>SUMIF(Ingredients!$B$3:$B$230,G68,Ingredients!$I$3:$I$230)+SUMIF($B$3:$B$725,G68,$CK$3:$CK$725)</f>
        <v>0</v>
      </c>
      <c r="CE68" s="30">
        <f>SUMIF(Ingredients!$B$3:$B$230,H68,Ingredients!$I$3:$I$230)+SUMIF($B$3:$B$725,H68,$CK$3:$CK$725)</f>
        <v>0</v>
      </c>
      <c r="CF68" s="30">
        <f>SUMIF(Ingredients!$B$3:$B$230,I68,Ingredients!$I$3:$I$230)+SUMIF($B$3:$B$725,I68,$CK$3:$CK$725)</f>
        <v>0</v>
      </c>
      <c r="CG68" s="30">
        <f>SUMIF(Ingredients!$B$3:$B$230,J68,Ingredients!$I$3:$I$230)+SUMIF($B$3:$B$725,J68,$CK$3:$CK$725)</f>
        <v>0</v>
      </c>
      <c r="CH68" s="30">
        <f>SUMIF(Ingredients!$B$3:$B$230,K68,Ingredients!$I$3:$I$230)+SUMIF($B$3:$B$725,K68,$CK$3:$CK$725)</f>
        <v>0</v>
      </c>
      <c r="CI68" s="30">
        <f>SUMIF(Ingredients!$B$3:$B$230,L68,Ingredients!$I$3:$I$230)+SUMIF($B$3:$B$725,L68,$CK$3:$CK$725)</f>
        <v>0</v>
      </c>
      <c r="CJ68" s="30">
        <f>SUMIF(Ingredients!$B$3:$B$230,M68,Ingredients!$I$3:$I$230)+SUMIF($B$3:$B$725,M68,$CK$3:$CK$725)</f>
        <v>0</v>
      </c>
      <c r="CK68" s="38">
        <f t="shared" ref="CK68:CK131" si="20">SUM(CC68:CJ68)</f>
        <v>0</v>
      </c>
      <c r="CL68" s="30">
        <f>SUMIF(Ingredients!$B$3:$B$230,F68,Ingredients!$J$3:$J$230)+SUMIF($B$3:$B$725,F68,$CT$3:$CT$725)</f>
        <v>2</v>
      </c>
      <c r="CM68" s="30">
        <f>SUMIF(Ingredients!$B$3:$B$230,G68,Ingredients!$J$3:$J$230)+SUMIF($B$3:$B$725,G68,$CT$3:$CT$725)</f>
        <v>0.2</v>
      </c>
      <c r="CN68" s="30">
        <f>SUMIF(Ingredients!$B$3:$B$230,H68,Ingredients!$J$3:$J$230)+SUMIF($B$3:$B$725,H68,$CT$3:$CT$725)</f>
        <v>0</v>
      </c>
      <c r="CO68" s="30">
        <f>SUMIF(Ingredients!$B$3:$B$230,I68,Ingredients!$J$3:$J$230)+SUMIF($B$3:$B$725,I68,$CT$3:$CT$725)</f>
        <v>0</v>
      </c>
      <c r="CP68" s="30">
        <f>SUMIF(Ingredients!$B$3:$B$230,J68,Ingredients!$J$3:$J$230)+SUMIF($B$3:$B$725,J68,$CT$3:$CT$725)</f>
        <v>0</v>
      </c>
      <c r="CQ68" s="30">
        <f>SUMIF(Ingredients!$B$3:$B$230,K68,Ingredients!$J$3:$J$230)+SUMIF($B$3:$B$725,K68,$CT$3:$CT$725)</f>
        <v>0</v>
      </c>
      <c r="CR68" s="30">
        <f>SUMIF(Ingredients!$B$3:$B$230,L68,Ingredients!$J$3:$J$230)+SUMIF($B$3:$B$725,L68,$CT$3:$CT$725)</f>
        <v>0</v>
      </c>
      <c r="CS68" s="30">
        <f>SUMIF(Ingredients!$B$3:$B$230,M68,Ingredients!$J$3:$J$230)+SUMIF($B$3:$B$725,M68,$CT$3:$CT$725)</f>
        <v>0</v>
      </c>
      <c r="CT68" s="43">
        <f t="shared" ref="CT68:CT131" si="21">SUM(CL68:CS68)</f>
        <v>2.2000000000000002</v>
      </c>
      <c r="CU68" s="34">
        <v>5</v>
      </c>
      <c r="CV68" s="30">
        <v>10</v>
      </c>
      <c r="CW68" s="30">
        <v>19</v>
      </c>
      <c r="CX68" s="35">
        <v>0</v>
      </c>
      <c r="CY68" s="36">
        <v>0</v>
      </c>
      <c r="CZ68" s="37">
        <v>0</v>
      </c>
      <c r="DA68" s="38">
        <v>0</v>
      </c>
      <c r="DB68" s="39">
        <v>2</v>
      </c>
      <c r="DC68" t="s">
        <v>202</v>
      </c>
      <c r="DD68" t="str">
        <f t="shared" ref="DD68:DD131" ca="1" si="22">IF(AND(V68=1, DC68="No"),"NB","")</f>
        <v/>
      </c>
      <c r="DE68" t="str">
        <f t="shared" ref="DE68:DE131" ca="1" si="23">IF(Z68="No", "No", "-")</f>
        <v>-</v>
      </c>
      <c r="DG68" t="s">
        <v>200</v>
      </c>
      <c r="DH68" t="str">
        <f t="shared" ref="DH68:DH131" ca="1" si="24">IF(AND(Z68="Yes",NOT(DG68="No")),CONCATENATE(UPPER(C68), "(", E68, ", ItemRegistry.",C68,", ",4," ,", ROUND(CU68/5,2),"f,",ROUND(CV68,2),"f,",ROUND(CX68,2),"f,",ROUND(CZ68,2),"f,",ROUND(CY68,2),"f,",ROUND(DA68,2),"f,",ROUND(DB68,2),"f,",ROUND(21/CW68,2), "f),"),"")</f>
        <v>CHOCOLATEICECREAMITEM(OTHER, ItemRegistry.chocolateicecreamItem, 4 ,1f,10f,0f,0f,0f,0f,2f,1.11f),</v>
      </c>
      <c r="DI68" t="s">
        <v>2271</v>
      </c>
    </row>
    <row r="69" spans="2:113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1191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SUMIF(Ingredients!$B$3:$B$230,'PH complex foods'!F69,Ingredients!$A$3:$A$119)+SUMIF($B$3:$B$725,F69,$V$3:$V$724)</f>
        <v>1</v>
      </c>
      <c r="O69" s="11">
        <f ca="1">SUMIF(Ingredients!$B$3:$B$230,'PH complex foods'!G69,Ingredients!$A$3:$A$119)+SUMIF($B$3:$B$725,G69,$V$3:$V$724)</f>
        <v>1</v>
      </c>
      <c r="P69" s="11">
        <f ca="1">SUMIF(Ingredients!$B$3:$B$230,'PH complex foods'!H69,Ingredients!$A$3:$A$119)+SUMIF($B$3:$B$725,H69,$V$3:$V$724)</f>
        <v>1</v>
      </c>
      <c r="Q69" s="11">
        <f ca="1">SUMIF(Ingredients!$B$3:$B$230,'PH complex foods'!I69,Ingredients!$A$3:$A$119)+SUMIF($B$3:$B$725,I69,$V$3:$V$724)</f>
        <v>1</v>
      </c>
      <c r="R69" s="11">
        <f ca="1">SUMIF(Ingredients!$B$3:$B$230,'PH complex foods'!J69,Ingredients!$A$3:$A$119)+SUMIF($B$3:$B$725,J69,$V$3:$V$724)</f>
        <v>0</v>
      </c>
      <c r="S69" s="11">
        <f ca="1">SUMIF(Ingredients!$B$3:$B$230,'PH complex foods'!K69,Ingredients!$A$3:$A$119)+SUMIF($B$3:$B$725,K69,$V$3:$V$724)</f>
        <v>0</v>
      </c>
      <c r="T69" s="11">
        <f ca="1">SUMIF(Ingredients!$B$3:$B$230,'PH complex foods'!L69,Ingredients!$A$3:$A$119)+SUMIF($B$3:$B$725,L69,$V$3:$V$724)</f>
        <v>0</v>
      </c>
      <c r="U69" s="11">
        <f ca="1">SUMIF(Ingredients!$B$3:$B$230,'PH complex foods'!M69,Ingredients!$A$3:$A$119)+SUMIF($B$3:$B$725,M69,$V$3:$V$724)</f>
        <v>0</v>
      </c>
      <c r="V69" s="10">
        <f t="shared" ref="V69:V132" ca="1" si="25">SUM(N69:U69)-COUNTA(F69:M69)+1</f>
        <v>1</v>
      </c>
      <c r="W69" s="10">
        <v>1</v>
      </c>
      <c r="X69" s="11">
        <v>1</v>
      </c>
      <c r="Y69" s="11">
        <f>COUNTIF(F69:M794,B69)</f>
        <v>0</v>
      </c>
      <c r="Z69" s="44" t="str">
        <f t="shared" ca="1" si="12"/>
        <v>Yes</v>
      </c>
      <c r="AA69" s="34">
        <f>SUMIF(Ingredients!$B$3:$B$230,F69,Ingredients!$C$3:$C$230)+SUMIF($B$3:$B$725,F69,$AI$3:$AI$725)</f>
        <v>10</v>
      </c>
      <c r="AB69" s="30">
        <f>SUMIF(Ingredients!$B$3:$B$230,G69,Ingredients!$C$3:$C$230)+SUMIF($B$3:$B$725,G69,$AI$3:$AI$725)</f>
        <v>10</v>
      </c>
      <c r="AC69" s="30">
        <f>SUMIF(Ingredients!$B$3:$B$230,H69,Ingredients!$C$3:$C$230)+SUMIF($B$3:$B$725,H69,$AI$3:$AI$725)</f>
        <v>2</v>
      </c>
      <c r="AD69" s="30">
        <f>SUMIF(Ingredients!$B$3:$B$230,I69,Ingredients!$C$3:$C$230)+SUMIF($B$3:$B$725,I69,$AI$3:$AI$725)</f>
        <v>12.30952380952381</v>
      </c>
      <c r="AE69" s="30">
        <f>SUMIF(Ingredients!$B$3:$B$230,J69,Ingredients!$C$3:$C$230)+SUMIF($B$3:$B$725,J69,$AI$3:$AI$725)</f>
        <v>0</v>
      </c>
      <c r="AF69" s="30">
        <f>SUMIF(Ingredients!$B$3:$B$230,K69,Ingredients!$C$3:$C$230)+SUMIF($B$3:$B$725,K69,$AI$3:$AI$725)</f>
        <v>0</v>
      </c>
      <c r="AG69" s="30">
        <f>SUMIF(Ingredients!$B$3:$B$230,L69,Ingredients!$C$3:$C$230)+SUMIF($B$3:$B$725,L69,$AI$3:$AI$725)</f>
        <v>0</v>
      </c>
      <c r="AH69" s="30">
        <f>SUMIF(Ingredients!$B$3:$B$230,M69,Ingredients!$C$3:$C$230)+SUMIF($B$3:$B$725,M69,$AI$3:$AI$725)</f>
        <v>0</v>
      </c>
      <c r="AI69" s="29">
        <f t="shared" si="14"/>
        <v>34.30952380952381</v>
      </c>
      <c r="AJ69" s="30">
        <f>SUMIF(Ingredients!$B$3:$B$230,F69,Ingredients!$D$3:$D$230)+SUMIF($B$3:$B$725,F69,$AR$3:$AR$725)</f>
        <v>0</v>
      </c>
      <c r="AK69" s="30">
        <f>SUMIF(Ingredients!$B$3:$B$230,G69,Ingredients!$D$3:$D$230)+SUMIF($B$3:$B$725,G69,$AR$3:$AR$725)</f>
        <v>0</v>
      </c>
      <c r="AL69" s="30">
        <f>SUMIF(Ingredients!$B$3:$B$230,H69,Ingredients!$D$3:$D$230)+SUMIF($B$3:$B$725,H69,$AR$3:$AR$725)</f>
        <v>0</v>
      </c>
      <c r="AM69" s="30">
        <f>SUMIF(Ingredients!$B$3:$B$230,I69,Ingredients!$D$3:$D$230)+SUMIF($B$3:$B$725,I69,$AR$3:$AR$725)</f>
        <v>0.35714285714285715</v>
      </c>
      <c r="AN69" s="30">
        <f>SUMIF(Ingredients!$B$3:$B$230,J69,Ingredients!$D$3:$D$230)+SUMIF($B$3:$B$725,J69,$AR$3:$AR$725)</f>
        <v>0</v>
      </c>
      <c r="AO69" s="30">
        <f>SUMIF(Ingredients!$B$3:$B$230,K69,Ingredients!$D$3:$D$230)+SUMIF($B$3:$B$725,K69,$AR$3:$AR$725)</f>
        <v>0</v>
      </c>
      <c r="AP69" s="30">
        <f>SUMIF(Ingredients!$B$3:$B$230,L69,Ingredients!$D$3:$D$230)+SUMIF($B$3:$B$725,L69,$AR$3:$AR$725)</f>
        <v>0</v>
      </c>
      <c r="AQ69" s="30">
        <f>SUMIF(Ingredients!$B$3:$B$230,M69,Ingredients!$D$3:$D$230)+SUMIF($B$3:$B$725,M69,$AR$3:$AR$725)</f>
        <v>0</v>
      </c>
      <c r="AR69" s="29">
        <f t="shared" si="15"/>
        <v>0.35714285714285715</v>
      </c>
      <c r="AS69" s="30">
        <f>SUMIF(Ingredients!$B$3:$B$230,F69,Ingredients!$E$3:$E$230)+SUMIF($B$3:$B$725,F69,$BA$3:$BA$730)</f>
        <v>32</v>
      </c>
      <c r="AT69" s="30">
        <f>SUMIF(Ingredients!$B$3:$B$230,G69,Ingredients!$E$3:$E$230)+SUMIF($B$3:$B$725,G69,$BA$3:$BA$730)</f>
        <v>31</v>
      </c>
      <c r="AU69" s="30">
        <f>SUMIF(Ingredients!$B$3:$B$230,H69,Ingredients!$E$3:$E$230)+SUMIF($B$3:$B$725,H69,$BA$3:$BA$730)</f>
        <v>24</v>
      </c>
      <c r="AV69" s="30">
        <f>SUMIF(Ingredients!$B$3:$B$230,I69,Ingredients!$E$3:$E$230)+SUMIF($B$3:$B$725,I69,$BA$3:$BA$730)</f>
        <v>10.428571428571429</v>
      </c>
      <c r="AW69" s="30">
        <f>SUMIF(Ingredients!$B$3:$B$230,J69,Ingredients!$E$3:$E$230)+SUMIF($B$3:$B$725,J69,$BA$3:$BA$730)</f>
        <v>0</v>
      </c>
      <c r="AX69" s="30">
        <f>SUMIF(Ingredients!$B$3:$B$230,K69,Ingredients!$E$3:$E$230)+SUMIF($B$3:$B$725,K69,$BA$3:$BA$730)</f>
        <v>0</v>
      </c>
      <c r="AY69" s="30">
        <f>SUMIF(Ingredients!$B$3:$B$230,L69,Ingredients!$E$3:$E$230)+SUMIF($B$3:$B$725,L69,$BA$3:$BA$730)</f>
        <v>0</v>
      </c>
      <c r="AZ69" s="30">
        <f>SUMIF(Ingredients!$B$3:$B$230,M69,Ingredients!$E$3:$E$230)+SUMIF($B$3:$B$725,M69,$BA$3:$BA$730)</f>
        <v>0</v>
      </c>
      <c r="BA69" s="29">
        <f t="shared" si="16"/>
        <v>24.357142857142858</v>
      </c>
      <c r="BB69" s="30">
        <f>SUMIF(Ingredients!$B$3:$B$230,F69,Ingredients!$F$3:$F$230)+SUMIF($B$3:$B$725,F69,$BJ$3:$BJ$725)</f>
        <v>0</v>
      </c>
      <c r="BC69" s="30">
        <f>SUMIF(Ingredients!$B$3:$B$230,G69,Ingredients!$F$3:$F$230)+SUMIF($B$3:$B$725,G69,$BJ$3:$BJ$725)</f>
        <v>0</v>
      </c>
      <c r="BD69" s="30">
        <f>SUMIF(Ingredients!$B$3:$B$230,H69,Ingredients!$F$3:$F$230)+SUMIF($B$3:$B$725,H69,$BJ$3:$BJ$725)</f>
        <v>0</v>
      </c>
      <c r="BE69" s="30">
        <f>SUMIF(Ingredients!$B$3:$B$230,I69,Ingredients!$F$3:$F$230)+SUMIF($B$3:$B$725,I69,$BJ$3:$BJ$725)</f>
        <v>0</v>
      </c>
      <c r="BF69" s="30">
        <f>SUMIF(Ingredients!$B$3:$B$230,J69,Ingredients!$F$3:$F$230)+SUMIF($B$3:$B$725,J69,$BJ$3:$BJ$725)</f>
        <v>0</v>
      </c>
      <c r="BG69" s="30">
        <f>SUMIF(Ingredients!$B$3:$B$230,K69,Ingredients!$F$3:$F$230)+SUMIF($B$3:$B$725,K69,$BJ$3:$BJ$725)</f>
        <v>0</v>
      </c>
      <c r="BH69" s="30">
        <f>SUMIF(Ingredients!$B$3:$B$230,L69,Ingredients!$F$3:$F$230)+SUMIF($B$3:$B$725,L69,$BJ$3:$BJ$725)</f>
        <v>0</v>
      </c>
      <c r="BI69" s="30">
        <f>SUMIF(Ingredients!$B$3:$B$230,M69,Ingredients!$F$3:$F$230)+SUMIF($B$3:$B$725,M69,$BJ$3:$BJ$725)</f>
        <v>0</v>
      </c>
      <c r="BJ69" s="35">
        <f t="shared" si="17"/>
        <v>0</v>
      </c>
      <c r="BK69" s="30">
        <f>SUMIF(Ingredients!$B$3:$B$230,F69,Ingredients!$G$3:$G$230)+SUMIF($B$3:$B$725,F69,$BS$3:$BS$725)</f>
        <v>0</v>
      </c>
      <c r="BL69" s="30">
        <f>SUMIF(Ingredients!$B$3:$B$230,G69,Ingredients!$G$3:$G$230)+SUMIF($B$3:$B$725,G69,$BS$3:$BS$725)</f>
        <v>0</v>
      </c>
      <c r="BM69" s="30">
        <f>SUMIF(Ingredients!$B$3:$B$230,H69,Ingredients!$G$3:$G$230)+SUMIF($B$3:$B$725,H69,$BS$3:$BS$725)</f>
        <v>0</v>
      </c>
      <c r="BN69" s="30">
        <f>SUMIF(Ingredients!$B$3:$B$230,I69,Ingredients!$G$3:$G$230)+SUMIF($B$3:$B$725,I69,$BS$3:$BS$725)</f>
        <v>0</v>
      </c>
      <c r="BO69" s="30">
        <f>SUMIF(Ingredients!$B$3:$B$230,J69,Ingredients!$G$3:$G$230)+SUMIF($B$3:$B$725,J69,$BS$3:$BS$725)</f>
        <v>0</v>
      </c>
      <c r="BP69" s="30">
        <f>SUMIF(Ingredients!$B$3:$B$230,K69,Ingredients!$G$3:$G$230)+SUMIF($B$3:$B$725,K69,$BS$3:$BS$725)</f>
        <v>0</v>
      </c>
      <c r="BQ69" s="30">
        <f>SUMIF(Ingredients!$B$3:$B$230,L69,Ingredients!$G$3:$G$230)+SUMIF($B$3:$B$725,L69,$BS$3:$BS$725)</f>
        <v>0</v>
      </c>
      <c r="BR69" s="30">
        <f>SUMIF(Ingredients!$B$3:$B$230,M69,Ingredients!$G$3:$G$230)+SUMIF($B$3:$B$725,M69,$BS$3:$BS$725)</f>
        <v>0</v>
      </c>
      <c r="BS69" s="36">
        <f t="shared" si="18"/>
        <v>0</v>
      </c>
      <c r="BT69" s="30">
        <f>SUMIF(Ingredients!$B$3:$B$230,F69,Ingredients!$H$3:$H$230)+SUMIF($B$3:$B$725,F69,$CB$3:$CB$725)</f>
        <v>1.5</v>
      </c>
      <c r="BU69" s="30">
        <f>SUMIF(Ingredients!$B$3:$B$230,G69,Ingredients!$H$3:$H$230)+SUMIF($B$3:$B$725,G69,$CB$3:$CB$725)</f>
        <v>1</v>
      </c>
      <c r="BV69" s="30">
        <f>SUMIF(Ingredients!$B$3:$B$230,H69,Ingredients!$H$3:$H$230)+SUMIF($B$3:$B$725,H69,$CB$3:$CB$725)</f>
        <v>0</v>
      </c>
      <c r="BW69" s="30">
        <f>SUMIF(Ingredients!$B$3:$B$230,I69,Ingredients!$H$3:$H$230)+SUMIF($B$3:$B$725,I69,$CB$3:$CB$725)</f>
        <v>1.1428571428571428</v>
      </c>
      <c r="BX69" s="30">
        <f>SUMIF(Ingredients!$B$3:$B$230,J69,Ingredients!$H$3:$H$230)+SUMIF($B$3:$B$725,J69,$CB$3:$CB$725)</f>
        <v>0</v>
      </c>
      <c r="BY69" s="30">
        <f>SUMIF(Ingredients!$B$3:$B$230,K69,Ingredients!$H$3:$H$230)+SUMIF($B$3:$B$725,K69,$CB$3:$CB$725)</f>
        <v>0</v>
      </c>
      <c r="BZ69" s="30">
        <f>SUMIF(Ingredients!$B$3:$B$230,L69,Ingredients!$H$3:$H$230)+SUMIF($B$3:$B$725,L69,$CB$3:$CB$725)</f>
        <v>0</v>
      </c>
      <c r="CA69" s="30">
        <f>SUMIF(Ingredients!$B$3:$B$230,M69,Ingredients!$H$3:$H$230)+SUMIF($B$3:$B$725,M69,$CB$3:$CB$725)</f>
        <v>0</v>
      </c>
      <c r="CB69" s="42">
        <f t="shared" si="19"/>
        <v>3.6428571428571428</v>
      </c>
      <c r="CC69" s="30">
        <f>SUMIF(Ingredients!$B$3:$B$230,F69,Ingredients!$I$3:$I$230)+SUMIF($B$3:$B$725,F69,$CK$3:$CK$725)</f>
        <v>0</v>
      </c>
      <c r="CD69" s="30">
        <f>SUMIF(Ingredients!$B$3:$B$230,G69,Ingredients!$I$3:$I$230)+SUMIF($B$3:$B$725,G69,$CK$3:$CK$725)</f>
        <v>0</v>
      </c>
      <c r="CE69" s="30">
        <f>SUMIF(Ingredients!$B$3:$B$230,H69,Ingredients!$I$3:$I$230)+SUMIF($B$3:$B$725,H69,$CK$3:$CK$725)</f>
        <v>0.5</v>
      </c>
      <c r="CF69" s="30">
        <f>SUMIF(Ingredients!$B$3:$B$230,I69,Ingredients!$I$3:$I$230)+SUMIF($B$3:$B$725,I69,$CK$3:$CK$725)</f>
        <v>2.5</v>
      </c>
      <c r="CG69" s="30">
        <f>SUMIF(Ingredients!$B$3:$B$230,J69,Ingredients!$I$3:$I$230)+SUMIF($B$3:$B$725,J69,$CK$3:$CK$725)</f>
        <v>0</v>
      </c>
      <c r="CH69" s="30">
        <f>SUMIF(Ingredients!$B$3:$B$230,K69,Ingredients!$I$3:$I$230)+SUMIF($B$3:$B$725,K69,$CK$3:$CK$725)</f>
        <v>0</v>
      </c>
      <c r="CI69" s="30">
        <f>SUMIF(Ingredients!$B$3:$B$230,L69,Ingredients!$I$3:$I$230)+SUMIF($B$3:$B$725,L69,$CK$3:$CK$725)</f>
        <v>0</v>
      </c>
      <c r="CJ69" s="30">
        <f>SUMIF(Ingredients!$B$3:$B$230,M69,Ingredients!$I$3:$I$230)+SUMIF($B$3:$B$725,M69,$CK$3:$CK$725)</f>
        <v>0</v>
      </c>
      <c r="CK69" s="38">
        <f t="shared" si="20"/>
        <v>3</v>
      </c>
      <c r="CL69" s="30">
        <f>SUMIF(Ingredients!$B$3:$B$230,F69,Ingredients!$J$3:$J$230)+SUMIF($B$3:$B$725,F69,$CT$3:$CT$725)</f>
        <v>0</v>
      </c>
      <c r="CM69" s="30">
        <f>SUMIF(Ingredients!$B$3:$B$230,G69,Ingredients!$J$3:$J$230)+SUMIF($B$3:$B$725,G69,$CT$3:$CT$725)</f>
        <v>0</v>
      </c>
      <c r="CN69" s="30">
        <f>SUMIF(Ingredients!$B$3:$B$230,H69,Ingredients!$J$3:$J$230)+SUMIF($B$3:$B$725,H69,$CT$3:$CT$725)</f>
        <v>0</v>
      </c>
      <c r="CO69" s="30">
        <f>SUMIF(Ingredients!$B$3:$B$230,I69,Ingredients!$J$3:$J$230)+SUMIF($B$3:$B$725,I69,$CT$3:$CT$725)</f>
        <v>0</v>
      </c>
      <c r="CP69" s="30">
        <f>SUMIF(Ingredients!$B$3:$B$230,J69,Ingredients!$J$3:$J$230)+SUMIF($B$3:$B$725,J69,$CT$3:$CT$725)</f>
        <v>0</v>
      </c>
      <c r="CQ69" s="30">
        <f>SUMIF(Ingredients!$B$3:$B$230,K69,Ingredients!$J$3:$J$230)+SUMIF($B$3:$B$725,K69,$CT$3:$CT$725)</f>
        <v>0</v>
      </c>
      <c r="CR69" s="30">
        <f>SUMIF(Ingredients!$B$3:$B$230,L69,Ingredients!$J$3:$J$230)+SUMIF($B$3:$B$725,L69,$CT$3:$CT$725)</f>
        <v>0</v>
      </c>
      <c r="CS69" s="30">
        <f>SUMIF(Ingredients!$B$3:$B$230,M69,Ingredients!$J$3:$J$230)+SUMIF($B$3:$B$725,M69,$CT$3:$CT$725)</f>
        <v>0</v>
      </c>
      <c r="CT69" s="43">
        <f t="shared" si="21"/>
        <v>0</v>
      </c>
      <c r="CU69" s="34">
        <v>25</v>
      </c>
      <c r="CV69" s="30">
        <v>15</v>
      </c>
      <c r="CW69" s="30">
        <v>6</v>
      </c>
      <c r="CX69" s="35">
        <v>0</v>
      </c>
      <c r="CY69" s="36">
        <v>0</v>
      </c>
      <c r="CZ69" s="37">
        <v>3.5</v>
      </c>
      <c r="DA69" s="38">
        <v>3</v>
      </c>
      <c r="DB69" s="39">
        <v>0</v>
      </c>
      <c r="DC69" t="s">
        <v>202</v>
      </c>
      <c r="DD69" t="str">
        <f t="shared" ca="1" si="22"/>
        <v/>
      </c>
      <c r="DE69" t="str">
        <f t="shared" ca="1" si="23"/>
        <v>-</v>
      </c>
      <c r="DG69" t="s">
        <v>200</v>
      </c>
      <c r="DH69" t="str">
        <f t="shared" ca="1" si="24"/>
        <v>VEGETABLESOUPITEM(MEAL, ItemRegistry.vegetablesoupItem, 4 ,5f,15f,0f,3.5f,0f,3f,0f,3.5f),</v>
      </c>
      <c r="DI69" t="s">
        <v>2338</v>
      </c>
    </row>
    <row r="70" spans="2:113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1191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SUMIF(Ingredients!$B$3:$B$230,'PH complex foods'!F70,Ingredients!$A$3:$A$119)+SUMIF($B$3:$B$725,F70,$V$3:$V$724)</f>
        <v>1</v>
      </c>
      <c r="O70" s="11">
        <f ca="1">SUMIF(Ingredients!$B$3:$B$230,'PH complex foods'!G70,Ingredients!$A$3:$A$119)+SUMIF($B$3:$B$725,G70,$V$3:$V$724)</f>
        <v>0</v>
      </c>
      <c r="P70" s="11">
        <f ca="1">SUMIF(Ingredients!$B$3:$B$230,'PH complex foods'!H70,Ingredients!$A$3:$A$119)+SUMIF($B$3:$B$725,H70,$V$3:$V$724)</f>
        <v>0</v>
      </c>
      <c r="Q70" s="11">
        <f ca="1">SUMIF(Ingredients!$B$3:$B$230,'PH complex foods'!I70,Ingredients!$A$3:$A$119)+SUMIF($B$3:$B$725,I70,$V$3:$V$724)</f>
        <v>0</v>
      </c>
      <c r="R70" s="11">
        <f ca="1">SUMIF(Ingredients!$B$3:$B$230,'PH complex foods'!J70,Ingredients!$A$3:$A$119)+SUMIF($B$3:$B$725,J70,$V$3:$V$724)</f>
        <v>0</v>
      </c>
      <c r="S70" s="11">
        <f ca="1">SUMIF(Ingredients!$B$3:$B$230,'PH complex foods'!K70,Ingredients!$A$3:$A$119)+SUMIF($B$3:$B$725,K70,$V$3:$V$724)</f>
        <v>0</v>
      </c>
      <c r="T70" s="11">
        <f ca="1">SUMIF(Ingredients!$B$3:$B$230,'PH complex foods'!L70,Ingredients!$A$3:$A$119)+SUMIF($B$3:$B$725,L70,$V$3:$V$724)</f>
        <v>0</v>
      </c>
      <c r="U70" s="11">
        <f ca="1">SUMIF(Ingredients!$B$3:$B$230,'PH complex foods'!M70,Ingredients!$A$3:$A$119)+SUMIF($B$3:$B$725,M70,$V$3:$V$724)</f>
        <v>0</v>
      </c>
      <c r="V70" s="10">
        <f t="shared" ca="1" si="25"/>
        <v>1</v>
      </c>
      <c r="W70" s="10">
        <v>1</v>
      </c>
      <c r="X70" s="11">
        <v>1</v>
      </c>
      <c r="Y70" s="11">
        <f>COUNTIF(F70:M795,B70)</f>
        <v>0</v>
      </c>
      <c r="Z70" s="44" t="str">
        <f t="shared" ref="Z70:Z133" ca="1" si="26">IF(V70=1,"Yes","No")</f>
        <v>Yes</v>
      </c>
      <c r="AA70" s="34">
        <f>SUMIF(Ingredients!$B$3:$B$230,F70,Ingredients!$C$3:$C$230)+SUMIF($B$3:$B$725,F70,$AI$3:$AI$725)</f>
        <v>7.166666666666667</v>
      </c>
      <c r="AB70" s="30">
        <f>SUMIF(Ingredients!$B$3:$B$230,G70,Ingredients!$C$3:$C$230)+SUMIF($B$3:$B$725,G70,$AI$3:$AI$725)</f>
        <v>0</v>
      </c>
      <c r="AC70" s="30">
        <f>SUMIF(Ingredients!$B$3:$B$230,H70,Ingredients!$C$3:$C$230)+SUMIF($B$3:$B$725,H70,$AI$3:$AI$725)</f>
        <v>0</v>
      </c>
      <c r="AD70" s="30">
        <f>SUMIF(Ingredients!$B$3:$B$230,I70,Ingredients!$C$3:$C$230)+SUMIF($B$3:$B$725,I70,$AI$3:$AI$725)</f>
        <v>0</v>
      </c>
      <c r="AE70" s="30">
        <f>SUMIF(Ingredients!$B$3:$B$230,J70,Ingredients!$C$3:$C$230)+SUMIF($B$3:$B$725,J70,$AI$3:$AI$725)</f>
        <v>0</v>
      </c>
      <c r="AF70" s="30">
        <f>SUMIF(Ingredients!$B$3:$B$230,K70,Ingredients!$C$3:$C$230)+SUMIF($B$3:$B$725,K70,$AI$3:$AI$725)</f>
        <v>0</v>
      </c>
      <c r="AG70" s="30">
        <f>SUMIF(Ingredients!$B$3:$B$230,L70,Ingredients!$C$3:$C$230)+SUMIF($B$3:$B$725,L70,$AI$3:$AI$725)</f>
        <v>0</v>
      </c>
      <c r="AH70" s="30">
        <f>SUMIF(Ingredients!$B$3:$B$230,M70,Ingredients!$C$3:$C$230)+SUMIF($B$3:$B$725,M70,$AI$3:$AI$725)</f>
        <v>0</v>
      </c>
      <c r="AI70" s="29">
        <f t="shared" si="14"/>
        <v>7.166666666666667</v>
      </c>
      <c r="AJ70" s="30">
        <f>SUMIF(Ingredients!$B$3:$B$230,F70,Ingredients!$D$3:$D$230)+SUMIF($B$3:$B$725,F70,$AR$3:$AR$725)</f>
        <v>0</v>
      </c>
      <c r="AK70" s="30">
        <f>SUMIF(Ingredients!$B$3:$B$230,G70,Ingredients!$D$3:$D$230)+SUMIF($B$3:$B$725,G70,$AR$3:$AR$725)</f>
        <v>0</v>
      </c>
      <c r="AL70" s="30">
        <f>SUMIF(Ingredients!$B$3:$B$230,H70,Ingredients!$D$3:$D$230)+SUMIF($B$3:$B$725,H70,$AR$3:$AR$725)</f>
        <v>0</v>
      </c>
      <c r="AM70" s="30">
        <f>SUMIF(Ingredients!$B$3:$B$230,I70,Ingredients!$D$3:$D$230)+SUMIF($B$3:$B$725,I70,$AR$3:$AR$725)</f>
        <v>0</v>
      </c>
      <c r="AN70" s="30">
        <f>SUMIF(Ingredients!$B$3:$B$230,J70,Ingredients!$D$3:$D$230)+SUMIF($B$3:$B$725,J70,$AR$3:$AR$725)</f>
        <v>0</v>
      </c>
      <c r="AO70" s="30">
        <f>SUMIF(Ingredients!$B$3:$B$230,K70,Ingredients!$D$3:$D$230)+SUMIF($B$3:$B$725,K70,$AR$3:$AR$725)</f>
        <v>0</v>
      </c>
      <c r="AP70" s="30">
        <f>SUMIF(Ingredients!$B$3:$B$230,L70,Ingredients!$D$3:$D$230)+SUMIF($B$3:$B$725,L70,$AR$3:$AR$725)</f>
        <v>0</v>
      </c>
      <c r="AQ70" s="30">
        <f>SUMIF(Ingredients!$B$3:$B$230,M70,Ingredients!$D$3:$D$230)+SUMIF($B$3:$B$725,M70,$AR$3:$AR$725)</f>
        <v>0</v>
      </c>
      <c r="AR70" s="29">
        <f t="shared" si="15"/>
        <v>0</v>
      </c>
      <c r="AS70" s="30">
        <f>SUMIF(Ingredients!$B$3:$B$230,F70,Ingredients!$E$3:$E$230)+SUMIF($B$3:$B$725,F70,$BA$3:$BA$730)</f>
        <v>12</v>
      </c>
      <c r="AT70" s="30">
        <f>SUMIF(Ingredients!$B$3:$B$230,G70,Ingredients!$E$3:$E$230)+SUMIF($B$3:$B$725,G70,$BA$3:$BA$730)</f>
        <v>0</v>
      </c>
      <c r="AU70" s="30">
        <f>SUMIF(Ingredients!$B$3:$B$230,H70,Ingredients!$E$3:$E$230)+SUMIF($B$3:$B$725,H70,$BA$3:$BA$730)</f>
        <v>0</v>
      </c>
      <c r="AV70" s="30">
        <f>SUMIF(Ingredients!$B$3:$B$230,I70,Ingredients!$E$3:$E$230)+SUMIF($B$3:$B$725,I70,$BA$3:$BA$730)</f>
        <v>0</v>
      </c>
      <c r="AW70" s="30">
        <f>SUMIF(Ingredients!$B$3:$B$230,J70,Ingredients!$E$3:$E$230)+SUMIF($B$3:$B$725,J70,$BA$3:$BA$730)</f>
        <v>0</v>
      </c>
      <c r="AX70" s="30">
        <f>SUMIF(Ingredients!$B$3:$B$230,K70,Ingredients!$E$3:$E$230)+SUMIF($B$3:$B$725,K70,$BA$3:$BA$730)</f>
        <v>0</v>
      </c>
      <c r="AY70" s="30">
        <f>SUMIF(Ingredients!$B$3:$B$230,L70,Ingredients!$E$3:$E$230)+SUMIF($B$3:$B$725,L70,$BA$3:$BA$730)</f>
        <v>0</v>
      </c>
      <c r="AZ70" s="30">
        <f>SUMIF(Ingredients!$B$3:$B$230,M70,Ingredients!$E$3:$E$230)+SUMIF($B$3:$B$725,M70,$BA$3:$BA$730)</f>
        <v>0</v>
      </c>
      <c r="BA70" s="29">
        <f t="shared" si="16"/>
        <v>12</v>
      </c>
      <c r="BB70" s="30">
        <f>SUMIF(Ingredients!$B$3:$B$230,F70,Ingredients!$F$3:$F$230)+SUMIF($B$3:$B$725,F70,$BJ$3:$BJ$725)</f>
        <v>0</v>
      </c>
      <c r="BC70" s="30">
        <f>SUMIF(Ingredients!$B$3:$B$230,G70,Ingredients!$F$3:$F$230)+SUMIF($B$3:$B$725,G70,$BJ$3:$BJ$725)</f>
        <v>0</v>
      </c>
      <c r="BD70" s="30">
        <f>SUMIF(Ingredients!$B$3:$B$230,H70,Ingredients!$F$3:$F$230)+SUMIF($B$3:$B$725,H70,$BJ$3:$BJ$725)</f>
        <v>0</v>
      </c>
      <c r="BE70" s="30">
        <f>SUMIF(Ingredients!$B$3:$B$230,I70,Ingredients!$F$3:$F$230)+SUMIF($B$3:$B$725,I70,$BJ$3:$BJ$725)</f>
        <v>0</v>
      </c>
      <c r="BF70" s="30">
        <f>SUMIF(Ingredients!$B$3:$B$230,J70,Ingredients!$F$3:$F$230)+SUMIF($B$3:$B$725,J70,$BJ$3:$BJ$725)</f>
        <v>0</v>
      </c>
      <c r="BG70" s="30">
        <f>SUMIF(Ingredients!$B$3:$B$230,K70,Ingredients!$F$3:$F$230)+SUMIF($B$3:$B$725,K70,$BJ$3:$BJ$725)</f>
        <v>0</v>
      </c>
      <c r="BH70" s="30">
        <f>SUMIF(Ingredients!$B$3:$B$230,L70,Ingredients!$F$3:$F$230)+SUMIF($B$3:$B$725,L70,$BJ$3:$BJ$725)</f>
        <v>0</v>
      </c>
      <c r="BI70" s="30">
        <f>SUMIF(Ingredients!$B$3:$B$230,M70,Ingredients!$F$3:$F$230)+SUMIF($B$3:$B$725,M70,$BJ$3:$BJ$725)</f>
        <v>0</v>
      </c>
      <c r="BJ70" s="35">
        <f t="shared" si="17"/>
        <v>0</v>
      </c>
      <c r="BK70" s="30">
        <f>SUMIF(Ingredients!$B$3:$B$230,F70,Ingredients!$G$3:$G$230)+SUMIF($B$3:$B$725,F70,$BS$3:$BS$725)</f>
        <v>0</v>
      </c>
      <c r="BL70" s="30">
        <f>SUMIF(Ingredients!$B$3:$B$230,G70,Ingredients!$G$3:$G$230)+SUMIF($B$3:$B$725,G70,$BS$3:$BS$725)</f>
        <v>0</v>
      </c>
      <c r="BM70" s="30">
        <f>SUMIF(Ingredients!$B$3:$B$230,H70,Ingredients!$G$3:$G$230)+SUMIF($B$3:$B$725,H70,$BS$3:$BS$725)</f>
        <v>0</v>
      </c>
      <c r="BN70" s="30">
        <f>SUMIF(Ingredients!$B$3:$B$230,I70,Ingredients!$G$3:$G$230)+SUMIF($B$3:$B$725,I70,$BS$3:$BS$725)</f>
        <v>0</v>
      </c>
      <c r="BO70" s="30">
        <f>SUMIF(Ingredients!$B$3:$B$230,J70,Ingredients!$G$3:$G$230)+SUMIF($B$3:$B$725,J70,$BS$3:$BS$725)</f>
        <v>0</v>
      </c>
      <c r="BP70" s="30">
        <f>SUMIF(Ingredients!$B$3:$B$230,K70,Ingredients!$G$3:$G$230)+SUMIF($B$3:$B$725,K70,$BS$3:$BS$725)</f>
        <v>0</v>
      </c>
      <c r="BQ70" s="30">
        <f>SUMIF(Ingredients!$B$3:$B$230,L70,Ingredients!$G$3:$G$230)+SUMIF($B$3:$B$725,L70,$BS$3:$BS$725)</f>
        <v>0</v>
      </c>
      <c r="BR70" s="30">
        <f>SUMIF(Ingredients!$B$3:$B$230,M70,Ingredients!$G$3:$G$230)+SUMIF($B$3:$B$725,M70,$BS$3:$BS$725)</f>
        <v>0</v>
      </c>
      <c r="BS70" s="36">
        <f t="shared" si="18"/>
        <v>0</v>
      </c>
      <c r="BT70" s="30">
        <f>SUMIF(Ingredients!$B$3:$B$230,F70,Ingredients!$H$3:$H$230)+SUMIF($B$3:$B$725,F70,$CB$3:$CB$725)</f>
        <v>0</v>
      </c>
      <c r="BU70" s="30">
        <f>SUMIF(Ingredients!$B$3:$B$230,G70,Ingredients!$H$3:$H$230)+SUMIF($B$3:$B$725,G70,$CB$3:$CB$725)</f>
        <v>0</v>
      </c>
      <c r="BV70" s="30">
        <f>SUMIF(Ingredients!$B$3:$B$230,H70,Ingredients!$H$3:$H$230)+SUMIF($B$3:$B$725,H70,$CB$3:$CB$725)</f>
        <v>0</v>
      </c>
      <c r="BW70" s="30">
        <f>SUMIF(Ingredients!$B$3:$B$230,I70,Ingredients!$H$3:$H$230)+SUMIF($B$3:$B$725,I70,$CB$3:$CB$725)</f>
        <v>0</v>
      </c>
      <c r="BX70" s="30">
        <f>SUMIF(Ingredients!$B$3:$B$230,J70,Ingredients!$H$3:$H$230)+SUMIF($B$3:$B$725,J70,$CB$3:$CB$725)</f>
        <v>0</v>
      </c>
      <c r="BY70" s="30">
        <f>SUMIF(Ingredients!$B$3:$B$230,K70,Ingredients!$H$3:$H$230)+SUMIF($B$3:$B$725,K70,$CB$3:$CB$725)</f>
        <v>0</v>
      </c>
      <c r="BZ70" s="30">
        <f>SUMIF(Ingredients!$B$3:$B$230,L70,Ingredients!$H$3:$H$230)+SUMIF($B$3:$B$725,L70,$CB$3:$CB$725)</f>
        <v>0</v>
      </c>
      <c r="CA70" s="30">
        <f>SUMIF(Ingredients!$B$3:$B$230,M70,Ingredients!$H$3:$H$230)+SUMIF($B$3:$B$725,M70,$CB$3:$CB$725)</f>
        <v>0</v>
      </c>
      <c r="CB70" s="42">
        <f t="shared" si="19"/>
        <v>0</v>
      </c>
      <c r="CC70" s="30">
        <f>SUMIF(Ingredients!$B$3:$B$230,F70,Ingredients!$I$3:$I$230)+SUMIF($B$3:$B$725,F70,$CK$3:$CK$725)</f>
        <v>2</v>
      </c>
      <c r="CD70" s="30">
        <f>SUMIF(Ingredients!$B$3:$B$230,G70,Ingredients!$I$3:$I$230)+SUMIF($B$3:$B$725,G70,$CK$3:$CK$725)</f>
        <v>0</v>
      </c>
      <c r="CE70" s="30">
        <f>SUMIF(Ingredients!$B$3:$B$230,H70,Ingredients!$I$3:$I$230)+SUMIF($B$3:$B$725,H70,$CK$3:$CK$725)</f>
        <v>0</v>
      </c>
      <c r="CF70" s="30">
        <f>SUMIF(Ingredients!$B$3:$B$230,I70,Ingredients!$I$3:$I$230)+SUMIF($B$3:$B$725,I70,$CK$3:$CK$725)</f>
        <v>0</v>
      </c>
      <c r="CG70" s="30">
        <f>SUMIF(Ingredients!$B$3:$B$230,J70,Ingredients!$I$3:$I$230)+SUMIF($B$3:$B$725,J70,$CK$3:$CK$725)</f>
        <v>0</v>
      </c>
      <c r="CH70" s="30">
        <f>SUMIF(Ingredients!$B$3:$B$230,K70,Ingredients!$I$3:$I$230)+SUMIF($B$3:$B$725,K70,$CK$3:$CK$725)</f>
        <v>0</v>
      </c>
      <c r="CI70" s="30">
        <f>SUMIF(Ingredients!$B$3:$B$230,L70,Ingredients!$I$3:$I$230)+SUMIF($B$3:$B$725,L70,$CK$3:$CK$725)</f>
        <v>0</v>
      </c>
      <c r="CJ70" s="30">
        <f>SUMIF(Ingredients!$B$3:$B$230,M70,Ingredients!$I$3:$I$230)+SUMIF($B$3:$B$725,M70,$CK$3:$CK$725)</f>
        <v>0</v>
      </c>
      <c r="CK70" s="38">
        <f t="shared" si="20"/>
        <v>2</v>
      </c>
      <c r="CL70" s="30">
        <f>SUMIF(Ingredients!$B$3:$B$230,F70,Ingredients!$J$3:$J$230)+SUMIF($B$3:$B$725,F70,$CT$3:$CT$725)</f>
        <v>0</v>
      </c>
      <c r="CM70" s="30">
        <f>SUMIF(Ingredients!$B$3:$B$230,G70,Ingredients!$J$3:$J$230)+SUMIF($B$3:$B$725,G70,$CT$3:$CT$725)</f>
        <v>0</v>
      </c>
      <c r="CN70" s="30">
        <f>SUMIF(Ingredients!$B$3:$B$230,H70,Ingredients!$J$3:$J$230)+SUMIF($B$3:$B$725,H70,$CT$3:$CT$725)</f>
        <v>0</v>
      </c>
      <c r="CO70" s="30">
        <f>SUMIF(Ingredients!$B$3:$B$230,I70,Ingredients!$J$3:$J$230)+SUMIF($B$3:$B$725,I70,$CT$3:$CT$725)</f>
        <v>0</v>
      </c>
      <c r="CP70" s="30">
        <f>SUMIF(Ingredients!$B$3:$B$230,J70,Ingredients!$J$3:$J$230)+SUMIF($B$3:$B$725,J70,$CT$3:$CT$725)</f>
        <v>0</v>
      </c>
      <c r="CQ70" s="30">
        <f>SUMIF(Ingredients!$B$3:$B$230,K70,Ingredients!$J$3:$J$230)+SUMIF($B$3:$B$725,K70,$CT$3:$CT$725)</f>
        <v>0</v>
      </c>
      <c r="CR70" s="30">
        <f>SUMIF(Ingredients!$B$3:$B$230,L70,Ingredients!$J$3:$J$230)+SUMIF($B$3:$B$725,L70,$CT$3:$CT$725)</f>
        <v>0</v>
      </c>
      <c r="CS70" s="30">
        <f>SUMIF(Ingredients!$B$3:$B$230,M70,Ingredients!$J$3:$J$230)+SUMIF($B$3:$B$725,M70,$CT$3:$CT$725)</f>
        <v>0</v>
      </c>
      <c r="CT70" s="43">
        <f t="shared" si="21"/>
        <v>0</v>
      </c>
      <c r="CU70" s="34">
        <v>7.166666666666667</v>
      </c>
      <c r="CV70" s="30">
        <v>0</v>
      </c>
      <c r="CW70" s="30">
        <v>12</v>
      </c>
      <c r="CX70" s="35">
        <v>0</v>
      </c>
      <c r="CY70" s="36">
        <v>0</v>
      </c>
      <c r="CZ70" s="37">
        <v>0</v>
      </c>
      <c r="DA70" s="38">
        <v>2</v>
      </c>
      <c r="DB70" s="39">
        <v>0</v>
      </c>
      <c r="DC70" t="s">
        <v>199</v>
      </c>
      <c r="DD70" t="str">
        <f t="shared" ca="1" si="22"/>
        <v>NB</v>
      </c>
      <c r="DE70" t="str">
        <f t="shared" ca="1" si="23"/>
        <v>-</v>
      </c>
      <c r="DF70" t="s">
        <v>1155</v>
      </c>
      <c r="DG70" t="s">
        <v>199</v>
      </c>
      <c r="DH70" t="str">
        <f t="shared" ca="1" si="24"/>
        <v/>
      </c>
      <c r="DI70" t="s">
        <v>2271</v>
      </c>
    </row>
    <row r="71" spans="2:113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1191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SUMIF(Ingredients!$B$3:$B$230,'PH complex foods'!F71,Ingredients!$A$3:$A$119)+SUMIF($B$3:$B$725,F71,$V$3:$V$724)</f>
        <v>1</v>
      </c>
      <c r="O71" s="11">
        <f ca="1">SUMIF(Ingredients!$B$3:$B$230,'PH complex foods'!G71,Ingredients!$A$3:$A$119)+SUMIF($B$3:$B$725,G71,$V$3:$V$724)</f>
        <v>0</v>
      </c>
      <c r="P71" s="11">
        <f ca="1">SUMIF(Ingredients!$B$3:$B$230,'PH complex foods'!H71,Ingredients!$A$3:$A$119)+SUMIF($B$3:$B$725,H71,$V$3:$V$724)</f>
        <v>0</v>
      </c>
      <c r="Q71" s="11">
        <f ca="1">SUMIF(Ingredients!$B$3:$B$230,'PH complex foods'!I71,Ingredients!$A$3:$A$119)+SUMIF($B$3:$B$725,I71,$V$3:$V$724)</f>
        <v>0</v>
      </c>
      <c r="R71" s="11">
        <f ca="1">SUMIF(Ingredients!$B$3:$B$230,'PH complex foods'!J71,Ingredients!$A$3:$A$119)+SUMIF($B$3:$B$725,J71,$V$3:$V$724)</f>
        <v>0</v>
      </c>
      <c r="S71" s="11">
        <f ca="1">SUMIF(Ingredients!$B$3:$B$230,'PH complex foods'!K71,Ingredients!$A$3:$A$119)+SUMIF($B$3:$B$725,K71,$V$3:$V$724)</f>
        <v>0</v>
      </c>
      <c r="T71" s="11">
        <f ca="1">SUMIF(Ingredients!$B$3:$B$230,'PH complex foods'!L71,Ingredients!$A$3:$A$119)+SUMIF($B$3:$B$725,L71,$V$3:$V$724)</f>
        <v>0</v>
      </c>
      <c r="U71" s="11">
        <f ca="1">SUMIF(Ingredients!$B$3:$B$230,'PH complex foods'!M71,Ingredients!$A$3:$A$119)+SUMIF($B$3:$B$725,M71,$V$3:$V$724)</f>
        <v>0</v>
      </c>
      <c r="V71" s="10">
        <f t="shared" ca="1" si="25"/>
        <v>1</v>
      </c>
      <c r="W71" s="10">
        <v>1</v>
      </c>
      <c r="X71" s="11">
        <v>1</v>
      </c>
      <c r="Y71" s="11">
        <f>COUNTIF(F71:M796,B71)</f>
        <v>0</v>
      </c>
      <c r="Z71" s="44" t="str">
        <f t="shared" ca="1" si="26"/>
        <v>Yes</v>
      </c>
      <c r="AA71" s="34">
        <f>SUMIF(Ingredients!$B$3:$B$230,F71,Ingredients!$C$3:$C$230)+SUMIF($B$3:$B$725,F71,$AI$3:$AI$725)</f>
        <v>0</v>
      </c>
      <c r="AB71" s="30">
        <f>SUMIF(Ingredients!$B$3:$B$230,G71,Ingredients!$C$3:$C$230)+SUMIF($B$3:$B$725,G71,$AI$3:$AI$725)</f>
        <v>0</v>
      </c>
      <c r="AC71" s="30">
        <f>SUMIF(Ingredients!$B$3:$B$230,H71,Ingredients!$C$3:$C$230)+SUMIF($B$3:$B$725,H71,$AI$3:$AI$725)</f>
        <v>0</v>
      </c>
      <c r="AD71" s="30">
        <f>SUMIF(Ingredients!$B$3:$B$230,I71,Ingredients!$C$3:$C$230)+SUMIF($B$3:$B$725,I71,$AI$3:$AI$725)</f>
        <v>0</v>
      </c>
      <c r="AE71" s="30">
        <f>SUMIF(Ingredients!$B$3:$B$230,J71,Ingredients!$C$3:$C$230)+SUMIF($B$3:$B$725,J71,$AI$3:$AI$725)</f>
        <v>0</v>
      </c>
      <c r="AF71" s="30">
        <f>SUMIF(Ingredients!$B$3:$B$230,K71,Ingredients!$C$3:$C$230)+SUMIF($B$3:$B$725,K71,$AI$3:$AI$725)</f>
        <v>0</v>
      </c>
      <c r="AG71" s="30">
        <f>SUMIF(Ingredients!$B$3:$B$230,L71,Ingredients!$C$3:$C$230)+SUMIF($B$3:$B$725,L71,$AI$3:$AI$725)</f>
        <v>0</v>
      </c>
      <c r="AH71" s="30">
        <f>SUMIF(Ingredients!$B$3:$B$230,M71,Ingredients!$C$3:$C$230)+SUMIF($B$3:$B$725,M71,$AI$3:$AI$725)</f>
        <v>0</v>
      </c>
      <c r="AI71" s="29">
        <f t="shared" si="14"/>
        <v>0</v>
      </c>
      <c r="AJ71" s="30">
        <f>SUMIF(Ingredients!$B$3:$B$230,F71,Ingredients!$D$3:$D$230)+SUMIF($B$3:$B$725,F71,$AR$3:$AR$725)</f>
        <v>0</v>
      </c>
      <c r="AK71" s="30">
        <f>SUMIF(Ingredients!$B$3:$B$230,G71,Ingredients!$D$3:$D$230)+SUMIF($B$3:$B$725,G71,$AR$3:$AR$725)</f>
        <v>0</v>
      </c>
      <c r="AL71" s="30">
        <f>SUMIF(Ingredients!$B$3:$B$230,H71,Ingredients!$D$3:$D$230)+SUMIF($B$3:$B$725,H71,$AR$3:$AR$725)</f>
        <v>0</v>
      </c>
      <c r="AM71" s="30">
        <f>SUMIF(Ingredients!$B$3:$B$230,I71,Ingredients!$D$3:$D$230)+SUMIF($B$3:$B$725,I71,$AR$3:$AR$725)</f>
        <v>0</v>
      </c>
      <c r="AN71" s="30">
        <f>SUMIF(Ingredients!$B$3:$B$230,J71,Ingredients!$D$3:$D$230)+SUMIF($B$3:$B$725,J71,$AR$3:$AR$725)</f>
        <v>0</v>
      </c>
      <c r="AO71" s="30">
        <f>SUMIF(Ingredients!$B$3:$B$230,K71,Ingredients!$D$3:$D$230)+SUMIF($B$3:$B$725,K71,$AR$3:$AR$725)</f>
        <v>0</v>
      </c>
      <c r="AP71" s="30">
        <f>SUMIF(Ingredients!$B$3:$B$230,L71,Ingredients!$D$3:$D$230)+SUMIF($B$3:$B$725,L71,$AR$3:$AR$725)</f>
        <v>0</v>
      </c>
      <c r="AQ71" s="30">
        <f>SUMIF(Ingredients!$B$3:$B$230,M71,Ingredients!$D$3:$D$230)+SUMIF($B$3:$B$725,M71,$AR$3:$AR$725)</f>
        <v>0</v>
      </c>
      <c r="AR71" s="29">
        <f t="shared" si="15"/>
        <v>0</v>
      </c>
      <c r="AS71" s="30">
        <f>SUMIF(Ingredients!$B$3:$B$230,F71,Ingredients!$E$3:$E$230)+SUMIF($B$3:$B$725,F71,$BA$3:$BA$730)</f>
        <v>0</v>
      </c>
      <c r="AT71" s="30">
        <f>SUMIF(Ingredients!$B$3:$B$230,G71,Ingredients!$E$3:$E$230)+SUMIF($B$3:$B$725,G71,$BA$3:$BA$730)</f>
        <v>0</v>
      </c>
      <c r="AU71" s="30">
        <f>SUMIF(Ingredients!$B$3:$B$230,H71,Ingredients!$E$3:$E$230)+SUMIF($B$3:$B$725,H71,$BA$3:$BA$730)</f>
        <v>0</v>
      </c>
      <c r="AV71" s="30">
        <f>SUMIF(Ingredients!$B$3:$B$230,I71,Ingredients!$E$3:$E$230)+SUMIF($B$3:$B$725,I71,$BA$3:$BA$730)</f>
        <v>0</v>
      </c>
      <c r="AW71" s="30">
        <f>SUMIF(Ingredients!$B$3:$B$230,J71,Ingredients!$E$3:$E$230)+SUMIF($B$3:$B$725,J71,$BA$3:$BA$730)</f>
        <v>0</v>
      </c>
      <c r="AX71" s="30">
        <f>SUMIF(Ingredients!$B$3:$B$230,K71,Ingredients!$E$3:$E$230)+SUMIF($B$3:$B$725,K71,$BA$3:$BA$730)</f>
        <v>0</v>
      </c>
      <c r="AY71" s="30">
        <f>SUMIF(Ingredients!$B$3:$B$230,L71,Ingredients!$E$3:$E$230)+SUMIF($B$3:$B$725,L71,$BA$3:$BA$730)</f>
        <v>0</v>
      </c>
      <c r="AZ71" s="30">
        <f>SUMIF(Ingredients!$B$3:$B$230,M71,Ingredients!$E$3:$E$230)+SUMIF($B$3:$B$725,M71,$BA$3:$BA$730)</f>
        <v>0</v>
      </c>
      <c r="BA71" s="29">
        <f t="shared" si="16"/>
        <v>0</v>
      </c>
      <c r="BB71" s="30">
        <f>SUMIF(Ingredients!$B$3:$B$230,F71,Ingredients!$F$3:$F$230)+SUMIF($B$3:$B$725,F71,$BJ$3:$BJ$725)</f>
        <v>0</v>
      </c>
      <c r="BC71" s="30">
        <f>SUMIF(Ingredients!$B$3:$B$230,G71,Ingredients!$F$3:$F$230)+SUMIF($B$3:$B$725,G71,$BJ$3:$BJ$725)</f>
        <v>0</v>
      </c>
      <c r="BD71" s="30">
        <f>SUMIF(Ingredients!$B$3:$B$230,H71,Ingredients!$F$3:$F$230)+SUMIF($B$3:$B$725,H71,$BJ$3:$BJ$725)</f>
        <v>0</v>
      </c>
      <c r="BE71" s="30">
        <f>SUMIF(Ingredients!$B$3:$B$230,I71,Ingredients!$F$3:$F$230)+SUMIF($B$3:$B$725,I71,$BJ$3:$BJ$725)</f>
        <v>0</v>
      </c>
      <c r="BF71" s="30">
        <f>SUMIF(Ingredients!$B$3:$B$230,J71,Ingredients!$F$3:$F$230)+SUMIF($B$3:$B$725,J71,$BJ$3:$BJ$725)</f>
        <v>0</v>
      </c>
      <c r="BG71" s="30">
        <f>SUMIF(Ingredients!$B$3:$B$230,K71,Ingredients!$F$3:$F$230)+SUMIF($B$3:$B$725,K71,$BJ$3:$BJ$725)</f>
        <v>0</v>
      </c>
      <c r="BH71" s="30">
        <f>SUMIF(Ingredients!$B$3:$B$230,L71,Ingredients!$F$3:$F$230)+SUMIF($B$3:$B$725,L71,$BJ$3:$BJ$725)</f>
        <v>0</v>
      </c>
      <c r="BI71" s="30">
        <f>SUMIF(Ingredients!$B$3:$B$230,M71,Ingredients!$F$3:$F$230)+SUMIF($B$3:$B$725,M71,$BJ$3:$BJ$725)</f>
        <v>0</v>
      </c>
      <c r="BJ71" s="35">
        <f t="shared" si="17"/>
        <v>0</v>
      </c>
      <c r="BK71" s="30">
        <f>SUMIF(Ingredients!$B$3:$B$230,F71,Ingredients!$G$3:$G$230)+SUMIF($B$3:$B$725,F71,$BS$3:$BS$725)</f>
        <v>0</v>
      </c>
      <c r="BL71" s="30">
        <f>SUMIF(Ingredients!$B$3:$B$230,G71,Ingredients!$G$3:$G$230)+SUMIF($B$3:$B$725,G71,$BS$3:$BS$725)</f>
        <v>0</v>
      </c>
      <c r="BM71" s="30">
        <f>SUMIF(Ingredients!$B$3:$B$230,H71,Ingredients!$G$3:$G$230)+SUMIF($B$3:$B$725,H71,$BS$3:$BS$725)</f>
        <v>0</v>
      </c>
      <c r="BN71" s="30">
        <f>SUMIF(Ingredients!$B$3:$B$230,I71,Ingredients!$G$3:$G$230)+SUMIF($B$3:$B$725,I71,$BS$3:$BS$725)</f>
        <v>0</v>
      </c>
      <c r="BO71" s="30">
        <f>SUMIF(Ingredients!$B$3:$B$230,J71,Ingredients!$G$3:$G$230)+SUMIF($B$3:$B$725,J71,$BS$3:$BS$725)</f>
        <v>0</v>
      </c>
      <c r="BP71" s="30">
        <f>SUMIF(Ingredients!$B$3:$B$230,K71,Ingredients!$G$3:$G$230)+SUMIF($B$3:$B$725,K71,$BS$3:$BS$725)</f>
        <v>0</v>
      </c>
      <c r="BQ71" s="30">
        <f>SUMIF(Ingredients!$B$3:$B$230,L71,Ingredients!$G$3:$G$230)+SUMIF($B$3:$B$725,L71,$BS$3:$BS$725)</f>
        <v>0</v>
      </c>
      <c r="BR71" s="30">
        <f>SUMIF(Ingredients!$B$3:$B$230,M71,Ingredients!$G$3:$G$230)+SUMIF($B$3:$B$725,M71,$BS$3:$BS$725)</f>
        <v>0</v>
      </c>
      <c r="BS71" s="36">
        <f t="shared" si="18"/>
        <v>0</v>
      </c>
      <c r="BT71" s="30">
        <f>SUMIF(Ingredients!$B$3:$B$230,F71,Ingredients!$H$3:$H$230)+SUMIF($B$3:$B$725,F71,$CB$3:$CB$725)</f>
        <v>0</v>
      </c>
      <c r="BU71" s="30">
        <f>SUMIF(Ingredients!$B$3:$B$230,G71,Ingredients!$H$3:$H$230)+SUMIF($B$3:$B$725,G71,$CB$3:$CB$725)</f>
        <v>0</v>
      </c>
      <c r="BV71" s="30">
        <f>SUMIF(Ingredients!$B$3:$B$230,H71,Ingredients!$H$3:$H$230)+SUMIF($B$3:$B$725,H71,$CB$3:$CB$725)</f>
        <v>0</v>
      </c>
      <c r="BW71" s="30">
        <f>SUMIF(Ingredients!$B$3:$B$230,I71,Ingredients!$H$3:$H$230)+SUMIF($B$3:$B$725,I71,$CB$3:$CB$725)</f>
        <v>0</v>
      </c>
      <c r="BX71" s="30">
        <f>SUMIF(Ingredients!$B$3:$B$230,J71,Ingredients!$H$3:$H$230)+SUMIF($B$3:$B$725,J71,$CB$3:$CB$725)</f>
        <v>0</v>
      </c>
      <c r="BY71" s="30">
        <f>SUMIF(Ingredients!$B$3:$B$230,K71,Ingredients!$H$3:$H$230)+SUMIF($B$3:$B$725,K71,$CB$3:$CB$725)</f>
        <v>0</v>
      </c>
      <c r="BZ71" s="30">
        <f>SUMIF(Ingredients!$B$3:$B$230,L71,Ingredients!$H$3:$H$230)+SUMIF($B$3:$B$725,L71,$CB$3:$CB$725)</f>
        <v>0</v>
      </c>
      <c r="CA71" s="30">
        <f>SUMIF(Ingredients!$B$3:$B$230,M71,Ingredients!$H$3:$H$230)+SUMIF($B$3:$B$725,M71,$CB$3:$CB$725)</f>
        <v>0</v>
      </c>
      <c r="CB71" s="42">
        <f t="shared" si="19"/>
        <v>0</v>
      </c>
      <c r="CC71" s="30">
        <f>SUMIF(Ingredients!$B$3:$B$230,F71,Ingredients!$I$3:$I$230)+SUMIF($B$3:$B$725,F71,$CK$3:$CK$725)</f>
        <v>0.5</v>
      </c>
      <c r="CD71" s="30">
        <f>SUMIF(Ingredients!$B$3:$B$230,G71,Ingredients!$I$3:$I$230)+SUMIF($B$3:$B$725,G71,$CK$3:$CK$725)</f>
        <v>0</v>
      </c>
      <c r="CE71" s="30">
        <f>SUMIF(Ingredients!$B$3:$B$230,H71,Ingredients!$I$3:$I$230)+SUMIF($B$3:$B$725,H71,$CK$3:$CK$725)</f>
        <v>0</v>
      </c>
      <c r="CF71" s="30">
        <f>SUMIF(Ingredients!$B$3:$B$230,I71,Ingredients!$I$3:$I$230)+SUMIF($B$3:$B$725,I71,$CK$3:$CK$725)</f>
        <v>0</v>
      </c>
      <c r="CG71" s="30">
        <f>SUMIF(Ingredients!$B$3:$B$230,J71,Ingredients!$I$3:$I$230)+SUMIF($B$3:$B$725,J71,$CK$3:$CK$725)</f>
        <v>0</v>
      </c>
      <c r="CH71" s="30">
        <f>SUMIF(Ingredients!$B$3:$B$230,K71,Ingredients!$I$3:$I$230)+SUMIF($B$3:$B$725,K71,$CK$3:$CK$725)</f>
        <v>0</v>
      </c>
      <c r="CI71" s="30">
        <f>SUMIF(Ingredients!$B$3:$B$230,L71,Ingredients!$I$3:$I$230)+SUMIF($B$3:$B$725,L71,$CK$3:$CK$725)</f>
        <v>0</v>
      </c>
      <c r="CJ71" s="30">
        <f>SUMIF(Ingredients!$B$3:$B$230,M71,Ingredients!$I$3:$I$230)+SUMIF($B$3:$B$725,M71,$CK$3:$CK$725)</f>
        <v>0</v>
      </c>
      <c r="CK71" s="38">
        <f t="shared" si="20"/>
        <v>0.5</v>
      </c>
      <c r="CL71" s="30">
        <f>SUMIF(Ingredients!$B$3:$B$230,F71,Ingredients!$J$3:$J$230)+SUMIF($B$3:$B$725,F71,$CT$3:$CT$725)</f>
        <v>0</v>
      </c>
      <c r="CM71" s="30">
        <f>SUMIF(Ingredients!$B$3:$B$230,G71,Ingredients!$J$3:$J$230)+SUMIF($B$3:$B$725,G71,$CT$3:$CT$725)</f>
        <v>0</v>
      </c>
      <c r="CN71" s="30">
        <f>SUMIF(Ingredients!$B$3:$B$230,H71,Ingredients!$J$3:$J$230)+SUMIF($B$3:$B$725,H71,$CT$3:$CT$725)</f>
        <v>0</v>
      </c>
      <c r="CO71" s="30">
        <f>SUMIF(Ingredients!$B$3:$B$230,I71,Ingredients!$J$3:$J$230)+SUMIF($B$3:$B$725,I71,$CT$3:$CT$725)</f>
        <v>0</v>
      </c>
      <c r="CP71" s="30">
        <f>SUMIF(Ingredients!$B$3:$B$230,J71,Ingredients!$J$3:$J$230)+SUMIF($B$3:$B$725,J71,$CT$3:$CT$725)</f>
        <v>0</v>
      </c>
      <c r="CQ71" s="30">
        <f>SUMIF(Ingredients!$B$3:$B$230,K71,Ingredients!$J$3:$J$230)+SUMIF($B$3:$B$725,K71,$CT$3:$CT$725)</f>
        <v>0</v>
      </c>
      <c r="CR71" s="30">
        <f>SUMIF(Ingredients!$B$3:$B$230,L71,Ingredients!$J$3:$J$230)+SUMIF($B$3:$B$725,L71,$CT$3:$CT$725)</f>
        <v>0</v>
      </c>
      <c r="CS71" s="30">
        <f>SUMIF(Ingredients!$B$3:$B$230,M71,Ingredients!$J$3:$J$230)+SUMIF($B$3:$B$725,M71,$CT$3:$CT$725)</f>
        <v>0</v>
      </c>
      <c r="CT71" s="43">
        <f t="shared" si="21"/>
        <v>0</v>
      </c>
      <c r="CU71" s="34">
        <v>0</v>
      </c>
      <c r="CV71" s="30">
        <v>0</v>
      </c>
      <c r="CW71" s="30">
        <v>0</v>
      </c>
      <c r="CX71" s="35">
        <v>0</v>
      </c>
      <c r="CY71" s="36">
        <v>0</v>
      </c>
      <c r="CZ71" s="37">
        <v>0</v>
      </c>
      <c r="DA71" s="38">
        <v>0.5</v>
      </c>
      <c r="DB71" s="39">
        <v>0</v>
      </c>
      <c r="DC71" t="s">
        <v>199</v>
      </c>
      <c r="DD71" t="str">
        <f t="shared" ca="1" si="22"/>
        <v>NB</v>
      </c>
      <c r="DE71" t="str">
        <f t="shared" ca="1" si="23"/>
        <v>-</v>
      </c>
      <c r="DF71" t="s">
        <v>1155</v>
      </c>
      <c r="DG71" t="s">
        <v>199</v>
      </c>
      <c r="DH71" t="str">
        <f t="shared" ca="1" si="24"/>
        <v/>
      </c>
      <c r="DI71" t="s">
        <v>2271</v>
      </c>
    </row>
    <row r="72" spans="2:113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1191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SUMIF(Ingredients!$B$3:$B$230,'PH complex foods'!F72,Ingredients!$A$3:$A$119)+SUMIF($B$3:$B$725,F72,$V$3:$V$724)</f>
        <v>1</v>
      </c>
      <c r="O72" s="11">
        <f ca="1">SUMIF(Ingredients!$B$3:$B$230,'PH complex foods'!G72,Ingredients!$A$3:$A$119)+SUMIF($B$3:$B$725,G72,$V$3:$V$724)</f>
        <v>0</v>
      </c>
      <c r="P72" s="11">
        <f ca="1">SUMIF(Ingredients!$B$3:$B$230,'PH complex foods'!H72,Ingredients!$A$3:$A$119)+SUMIF($B$3:$B$725,H72,$V$3:$V$724)</f>
        <v>0</v>
      </c>
      <c r="Q72" s="11">
        <f ca="1">SUMIF(Ingredients!$B$3:$B$230,'PH complex foods'!I72,Ingredients!$A$3:$A$119)+SUMIF($B$3:$B$725,I72,$V$3:$V$724)</f>
        <v>0</v>
      </c>
      <c r="R72" s="11">
        <f ca="1">SUMIF(Ingredients!$B$3:$B$230,'PH complex foods'!J72,Ingredients!$A$3:$A$119)+SUMIF($B$3:$B$725,J72,$V$3:$V$724)</f>
        <v>0</v>
      </c>
      <c r="S72" s="11">
        <f ca="1">SUMIF(Ingredients!$B$3:$B$230,'PH complex foods'!K72,Ingredients!$A$3:$A$119)+SUMIF($B$3:$B$725,K72,$V$3:$V$724)</f>
        <v>0</v>
      </c>
      <c r="T72" s="11">
        <f ca="1">SUMIF(Ingredients!$B$3:$B$230,'PH complex foods'!L72,Ingredients!$A$3:$A$119)+SUMIF($B$3:$B$725,L72,$V$3:$V$724)</f>
        <v>0</v>
      </c>
      <c r="U72" s="11">
        <f ca="1">SUMIF(Ingredients!$B$3:$B$230,'PH complex foods'!M72,Ingredients!$A$3:$A$119)+SUMIF($B$3:$B$725,M72,$V$3:$V$724)</f>
        <v>0</v>
      </c>
      <c r="V72" s="10">
        <f t="shared" ca="1" si="25"/>
        <v>1</v>
      </c>
      <c r="W72" s="10">
        <v>1</v>
      </c>
      <c r="X72" s="11">
        <v>1</v>
      </c>
      <c r="Y72" s="11">
        <f>COUNTIF(F72:M797,B72)</f>
        <v>0</v>
      </c>
      <c r="Z72" s="44" t="str">
        <f t="shared" ca="1" si="26"/>
        <v>Yes</v>
      </c>
      <c r="AA72" s="34">
        <f>SUMIF(Ingredients!$B$3:$B$230,F72,Ingredients!$C$3:$C$230)+SUMIF($B$3:$B$725,F72,$AI$3:$AI$725)</f>
        <v>5.1428571428571432</v>
      </c>
      <c r="AB72" s="30">
        <f>SUMIF(Ingredients!$B$3:$B$230,G72,Ingredients!$C$3:$C$230)+SUMIF($B$3:$B$725,G72,$AI$3:$AI$725)</f>
        <v>0</v>
      </c>
      <c r="AC72" s="30">
        <f>SUMIF(Ingredients!$B$3:$B$230,H72,Ingredients!$C$3:$C$230)+SUMIF($B$3:$B$725,H72,$AI$3:$AI$725)</f>
        <v>0</v>
      </c>
      <c r="AD72" s="30">
        <f>SUMIF(Ingredients!$B$3:$B$230,I72,Ingredients!$C$3:$C$230)+SUMIF($B$3:$B$725,I72,$AI$3:$AI$725)</f>
        <v>0</v>
      </c>
      <c r="AE72" s="30">
        <f>SUMIF(Ingredients!$B$3:$B$230,J72,Ingredients!$C$3:$C$230)+SUMIF($B$3:$B$725,J72,$AI$3:$AI$725)</f>
        <v>0</v>
      </c>
      <c r="AF72" s="30">
        <f>SUMIF(Ingredients!$B$3:$B$230,K72,Ingredients!$C$3:$C$230)+SUMIF($B$3:$B$725,K72,$AI$3:$AI$725)</f>
        <v>0</v>
      </c>
      <c r="AG72" s="30">
        <f>SUMIF(Ingredients!$B$3:$B$230,L72,Ingredients!$C$3:$C$230)+SUMIF($B$3:$B$725,L72,$AI$3:$AI$725)</f>
        <v>0</v>
      </c>
      <c r="AH72" s="30">
        <f>SUMIF(Ingredients!$B$3:$B$230,M72,Ingredients!$C$3:$C$230)+SUMIF($B$3:$B$725,M72,$AI$3:$AI$725)</f>
        <v>0</v>
      </c>
      <c r="AI72" s="29">
        <f t="shared" si="14"/>
        <v>5.1428571428571432</v>
      </c>
      <c r="AJ72" s="30">
        <f>SUMIF(Ingredients!$B$3:$B$230,F72,Ingredients!$D$3:$D$230)+SUMIF($B$3:$B$725,F72,$AR$3:$AR$725)</f>
        <v>0.35714285714285715</v>
      </c>
      <c r="AK72" s="30">
        <f>SUMIF(Ingredients!$B$3:$B$230,G72,Ingredients!$D$3:$D$230)+SUMIF($B$3:$B$725,G72,$AR$3:$AR$725)</f>
        <v>0</v>
      </c>
      <c r="AL72" s="30">
        <f>SUMIF(Ingredients!$B$3:$B$230,H72,Ingredients!$D$3:$D$230)+SUMIF($B$3:$B$725,H72,$AR$3:$AR$725)</f>
        <v>0</v>
      </c>
      <c r="AM72" s="30">
        <f>SUMIF(Ingredients!$B$3:$B$230,I72,Ingredients!$D$3:$D$230)+SUMIF($B$3:$B$725,I72,$AR$3:$AR$725)</f>
        <v>0</v>
      </c>
      <c r="AN72" s="30">
        <f>SUMIF(Ingredients!$B$3:$B$230,J72,Ingredients!$D$3:$D$230)+SUMIF($B$3:$B$725,J72,$AR$3:$AR$725)</f>
        <v>0</v>
      </c>
      <c r="AO72" s="30">
        <f>SUMIF(Ingredients!$B$3:$B$230,K72,Ingredients!$D$3:$D$230)+SUMIF($B$3:$B$725,K72,$AR$3:$AR$725)</f>
        <v>0</v>
      </c>
      <c r="AP72" s="30">
        <f>SUMIF(Ingredients!$B$3:$B$230,L72,Ingredients!$D$3:$D$230)+SUMIF($B$3:$B$725,L72,$AR$3:$AR$725)</f>
        <v>0</v>
      </c>
      <c r="AQ72" s="30">
        <f>SUMIF(Ingredients!$B$3:$B$230,M72,Ingredients!$D$3:$D$230)+SUMIF($B$3:$B$725,M72,$AR$3:$AR$725)</f>
        <v>0</v>
      </c>
      <c r="AR72" s="29">
        <f t="shared" si="15"/>
        <v>0.35714285714285715</v>
      </c>
      <c r="AS72" s="30">
        <f>SUMIF(Ingredients!$B$3:$B$230,F72,Ingredients!$E$3:$E$230)+SUMIF($B$3:$B$725,F72,$BA$3:$BA$730)</f>
        <v>19.285714285714285</v>
      </c>
      <c r="AT72" s="30">
        <f>SUMIF(Ingredients!$B$3:$B$230,G72,Ingredients!$E$3:$E$230)+SUMIF($B$3:$B$725,G72,$BA$3:$BA$730)</f>
        <v>0</v>
      </c>
      <c r="AU72" s="30">
        <f>SUMIF(Ingredients!$B$3:$B$230,H72,Ingredients!$E$3:$E$230)+SUMIF($B$3:$B$725,H72,$BA$3:$BA$730)</f>
        <v>0</v>
      </c>
      <c r="AV72" s="30">
        <f>SUMIF(Ingredients!$B$3:$B$230,I72,Ingredients!$E$3:$E$230)+SUMIF($B$3:$B$725,I72,$BA$3:$BA$730)</f>
        <v>0</v>
      </c>
      <c r="AW72" s="30">
        <f>SUMIF(Ingredients!$B$3:$B$230,J72,Ingredients!$E$3:$E$230)+SUMIF($B$3:$B$725,J72,$BA$3:$BA$730)</f>
        <v>0</v>
      </c>
      <c r="AX72" s="30">
        <f>SUMIF(Ingredients!$B$3:$B$230,K72,Ingredients!$E$3:$E$230)+SUMIF($B$3:$B$725,K72,$BA$3:$BA$730)</f>
        <v>0</v>
      </c>
      <c r="AY72" s="30">
        <f>SUMIF(Ingredients!$B$3:$B$230,L72,Ingredients!$E$3:$E$230)+SUMIF($B$3:$B$725,L72,$BA$3:$BA$730)</f>
        <v>0</v>
      </c>
      <c r="AZ72" s="30">
        <f>SUMIF(Ingredients!$B$3:$B$230,M72,Ingredients!$E$3:$E$230)+SUMIF($B$3:$B$725,M72,$BA$3:$BA$730)</f>
        <v>0</v>
      </c>
      <c r="BA72" s="29">
        <f t="shared" si="16"/>
        <v>19.285714285714285</v>
      </c>
      <c r="BB72" s="30">
        <f>SUMIF(Ingredients!$B$3:$B$230,F72,Ingredients!$F$3:$F$230)+SUMIF($B$3:$B$725,F72,$BJ$3:$BJ$725)</f>
        <v>0</v>
      </c>
      <c r="BC72" s="30">
        <f>SUMIF(Ingredients!$B$3:$B$230,G72,Ingredients!$F$3:$F$230)+SUMIF($B$3:$B$725,G72,$BJ$3:$BJ$725)</f>
        <v>0</v>
      </c>
      <c r="BD72" s="30">
        <f>SUMIF(Ingredients!$B$3:$B$230,H72,Ingredients!$F$3:$F$230)+SUMIF($B$3:$B$725,H72,$BJ$3:$BJ$725)</f>
        <v>0</v>
      </c>
      <c r="BE72" s="30">
        <f>SUMIF(Ingredients!$B$3:$B$230,I72,Ingredients!$F$3:$F$230)+SUMIF($B$3:$B$725,I72,$BJ$3:$BJ$725)</f>
        <v>0</v>
      </c>
      <c r="BF72" s="30">
        <f>SUMIF(Ingredients!$B$3:$B$230,J72,Ingredients!$F$3:$F$230)+SUMIF($B$3:$B$725,J72,$BJ$3:$BJ$725)</f>
        <v>0</v>
      </c>
      <c r="BG72" s="30">
        <f>SUMIF(Ingredients!$B$3:$B$230,K72,Ingredients!$F$3:$F$230)+SUMIF($B$3:$B$725,K72,$BJ$3:$BJ$725)</f>
        <v>0</v>
      </c>
      <c r="BH72" s="30">
        <f>SUMIF(Ingredients!$B$3:$B$230,L72,Ingredients!$F$3:$F$230)+SUMIF($B$3:$B$725,L72,$BJ$3:$BJ$725)</f>
        <v>0</v>
      </c>
      <c r="BI72" s="30">
        <f>SUMIF(Ingredients!$B$3:$B$230,M72,Ingredients!$F$3:$F$230)+SUMIF($B$3:$B$725,M72,$BJ$3:$BJ$725)</f>
        <v>0</v>
      </c>
      <c r="BJ72" s="35">
        <f t="shared" si="17"/>
        <v>0</v>
      </c>
      <c r="BK72" s="30">
        <f>SUMIF(Ingredients!$B$3:$B$230,F72,Ingredients!$G$3:$G$230)+SUMIF($B$3:$B$725,F72,$BS$3:$BS$725)</f>
        <v>0</v>
      </c>
      <c r="BL72" s="30">
        <f>SUMIF(Ingredients!$B$3:$B$230,G72,Ingredients!$G$3:$G$230)+SUMIF($B$3:$B$725,G72,$BS$3:$BS$725)</f>
        <v>0</v>
      </c>
      <c r="BM72" s="30">
        <f>SUMIF(Ingredients!$B$3:$B$230,H72,Ingredients!$G$3:$G$230)+SUMIF($B$3:$B$725,H72,$BS$3:$BS$725)</f>
        <v>0</v>
      </c>
      <c r="BN72" s="30">
        <f>SUMIF(Ingredients!$B$3:$B$230,I72,Ingredients!$G$3:$G$230)+SUMIF($B$3:$B$725,I72,$BS$3:$BS$725)</f>
        <v>0</v>
      </c>
      <c r="BO72" s="30">
        <f>SUMIF(Ingredients!$B$3:$B$230,J72,Ingredients!$G$3:$G$230)+SUMIF($B$3:$B$725,J72,$BS$3:$BS$725)</f>
        <v>0</v>
      </c>
      <c r="BP72" s="30">
        <f>SUMIF(Ingredients!$B$3:$B$230,K72,Ingredients!$G$3:$G$230)+SUMIF($B$3:$B$725,K72,$BS$3:$BS$725)</f>
        <v>0</v>
      </c>
      <c r="BQ72" s="30">
        <f>SUMIF(Ingredients!$B$3:$B$230,L72,Ingredients!$G$3:$G$230)+SUMIF($B$3:$B$725,L72,$BS$3:$BS$725)</f>
        <v>0</v>
      </c>
      <c r="BR72" s="30">
        <f>SUMIF(Ingredients!$B$3:$B$230,M72,Ingredients!$G$3:$G$230)+SUMIF($B$3:$B$725,M72,$BS$3:$BS$725)</f>
        <v>0</v>
      </c>
      <c r="BS72" s="36">
        <f t="shared" si="18"/>
        <v>0</v>
      </c>
      <c r="BT72" s="30">
        <f>SUMIF(Ingredients!$B$3:$B$230,F72,Ingredients!$H$3:$H$230)+SUMIF($B$3:$B$725,F72,$CB$3:$CB$725)</f>
        <v>1.1428571428571428</v>
      </c>
      <c r="BU72" s="30">
        <f>SUMIF(Ingredients!$B$3:$B$230,G72,Ingredients!$H$3:$H$230)+SUMIF($B$3:$B$725,G72,$CB$3:$CB$725)</f>
        <v>0</v>
      </c>
      <c r="BV72" s="30">
        <f>SUMIF(Ingredients!$B$3:$B$230,H72,Ingredients!$H$3:$H$230)+SUMIF($B$3:$B$725,H72,$CB$3:$CB$725)</f>
        <v>0</v>
      </c>
      <c r="BW72" s="30">
        <f>SUMIF(Ingredients!$B$3:$B$230,I72,Ingredients!$H$3:$H$230)+SUMIF($B$3:$B$725,I72,$CB$3:$CB$725)</f>
        <v>0</v>
      </c>
      <c r="BX72" s="30">
        <f>SUMIF(Ingredients!$B$3:$B$230,J72,Ingredients!$H$3:$H$230)+SUMIF($B$3:$B$725,J72,$CB$3:$CB$725)</f>
        <v>0</v>
      </c>
      <c r="BY72" s="30">
        <f>SUMIF(Ingredients!$B$3:$B$230,K72,Ingredients!$H$3:$H$230)+SUMIF($B$3:$B$725,K72,$CB$3:$CB$725)</f>
        <v>0</v>
      </c>
      <c r="BZ72" s="30">
        <f>SUMIF(Ingredients!$B$3:$B$230,L72,Ingredients!$H$3:$H$230)+SUMIF($B$3:$B$725,L72,$CB$3:$CB$725)</f>
        <v>0</v>
      </c>
      <c r="CA72" s="30">
        <f>SUMIF(Ingredients!$B$3:$B$230,M72,Ingredients!$H$3:$H$230)+SUMIF($B$3:$B$725,M72,$CB$3:$CB$725)</f>
        <v>0</v>
      </c>
      <c r="CB72" s="42">
        <f t="shared" si="19"/>
        <v>1.1428571428571428</v>
      </c>
      <c r="CC72" s="30">
        <f>SUMIF(Ingredients!$B$3:$B$230,F72,Ingredients!$I$3:$I$230)+SUMIF($B$3:$B$725,F72,$CK$3:$CK$725)</f>
        <v>0</v>
      </c>
      <c r="CD72" s="30">
        <f>SUMIF(Ingredients!$B$3:$B$230,G72,Ingredients!$I$3:$I$230)+SUMIF($B$3:$B$725,G72,$CK$3:$CK$725)</f>
        <v>0</v>
      </c>
      <c r="CE72" s="30">
        <f>SUMIF(Ingredients!$B$3:$B$230,H72,Ingredients!$I$3:$I$230)+SUMIF($B$3:$B$725,H72,$CK$3:$CK$725)</f>
        <v>0</v>
      </c>
      <c r="CF72" s="30">
        <f>SUMIF(Ingredients!$B$3:$B$230,I72,Ingredients!$I$3:$I$230)+SUMIF($B$3:$B$725,I72,$CK$3:$CK$725)</f>
        <v>0</v>
      </c>
      <c r="CG72" s="30">
        <f>SUMIF(Ingredients!$B$3:$B$230,J72,Ingredients!$I$3:$I$230)+SUMIF($B$3:$B$725,J72,$CK$3:$CK$725)</f>
        <v>0</v>
      </c>
      <c r="CH72" s="30">
        <f>SUMIF(Ingredients!$B$3:$B$230,K72,Ingredients!$I$3:$I$230)+SUMIF($B$3:$B$725,K72,$CK$3:$CK$725)</f>
        <v>0</v>
      </c>
      <c r="CI72" s="30">
        <f>SUMIF(Ingredients!$B$3:$B$230,L72,Ingredients!$I$3:$I$230)+SUMIF($B$3:$B$725,L72,$CK$3:$CK$725)</f>
        <v>0</v>
      </c>
      <c r="CJ72" s="30">
        <f>SUMIF(Ingredients!$B$3:$B$230,M72,Ingredients!$I$3:$I$230)+SUMIF($B$3:$B$725,M72,$CK$3:$CK$725)</f>
        <v>0</v>
      </c>
      <c r="CK72" s="38">
        <f t="shared" si="20"/>
        <v>0</v>
      </c>
      <c r="CL72" s="30">
        <f>SUMIF(Ingredients!$B$3:$B$230,F72,Ingredients!$J$3:$J$230)+SUMIF($B$3:$B$725,F72,$CT$3:$CT$725)</f>
        <v>0</v>
      </c>
      <c r="CM72" s="30">
        <f>SUMIF(Ingredients!$B$3:$B$230,G72,Ingredients!$J$3:$J$230)+SUMIF($B$3:$B$725,G72,$CT$3:$CT$725)</f>
        <v>0</v>
      </c>
      <c r="CN72" s="30">
        <f>SUMIF(Ingredients!$B$3:$B$230,H72,Ingredients!$J$3:$J$230)+SUMIF($B$3:$B$725,H72,$CT$3:$CT$725)</f>
        <v>0</v>
      </c>
      <c r="CO72" s="30">
        <f>SUMIF(Ingredients!$B$3:$B$230,I72,Ingredients!$J$3:$J$230)+SUMIF($B$3:$B$725,I72,$CT$3:$CT$725)</f>
        <v>0</v>
      </c>
      <c r="CP72" s="30">
        <f>SUMIF(Ingredients!$B$3:$B$230,J72,Ingredients!$J$3:$J$230)+SUMIF($B$3:$B$725,J72,$CT$3:$CT$725)</f>
        <v>0</v>
      </c>
      <c r="CQ72" s="30">
        <f>SUMIF(Ingredients!$B$3:$B$230,K72,Ingredients!$J$3:$J$230)+SUMIF($B$3:$B$725,K72,$CT$3:$CT$725)</f>
        <v>0</v>
      </c>
      <c r="CR72" s="30">
        <f>SUMIF(Ingredients!$B$3:$B$230,L72,Ingredients!$J$3:$J$230)+SUMIF($B$3:$B$725,L72,$CT$3:$CT$725)</f>
        <v>0</v>
      </c>
      <c r="CS72" s="30">
        <f>SUMIF(Ingredients!$B$3:$B$230,M72,Ingredients!$J$3:$J$230)+SUMIF($B$3:$B$725,M72,$CT$3:$CT$725)</f>
        <v>0</v>
      </c>
      <c r="CT72" s="43">
        <f t="shared" si="21"/>
        <v>0</v>
      </c>
      <c r="CU72" s="34">
        <v>5.1428571428571432</v>
      </c>
      <c r="CV72" s="30">
        <v>0.35714285714285715</v>
      </c>
      <c r="CW72" s="30">
        <v>19.285714285714285</v>
      </c>
      <c r="CX72" s="35">
        <v>0</v>
      </c>
      <c r="CY72" s="36">
        <v>0</v>
      </c>
      <c r="CZ72" s="37">
        <v>1.1428571428571428</v>
      </c>
      <c r="DA72" s="38">
        <v>0</v>
      </c>
      <c r="DB72" s="39">
        <v>0</v>
      </c>
      <c r="DC72" t="s">
        <v>199</v>
      </c>
      <c r="DD72" t="str">
        <f t="shared" ca="1" si="22"/>
        <v>NB</v>
      </c>
      <c r="DE72" t="str">
        <f t="shared" ca="1" si="23"/>
        <v>-</v>
      </c>
      <c r="DF72" t="s">
        <v>1155</v>
      </c>
      <c r="DG72" t="s">
        <v>199</v>
      </c>
      <c r="DH72" t="str">
        <f t="shared" ca="1" si="24"/>
        <v/>
      </c>
      <c r="DI72" t="s">
        <v>2271</v>
      </c>
    </row>
    <row r="73" spans="2:113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1191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SUMIF(Ingredients!$B$3:$B$230,'PH complex foods'!F73,Ingredients!$A$3:$A$119)+SUMIF($B$3:$B$725,F73,$V$3:$V$724)</f>
        <v>1</v>
      </c>
      <c r="O73" s="11">
        <f ca="1">SUMIF(Ingredients!$B$3:$B$230,'PH complex foods'!G73,Ingredients!$A$3:$A$119)+SUMIF($B$3:$B$725,G73,$V$3:$V$724)</f>
        <v>1</v>
      </c>
      <c r="P73" s="11">
        <f ca="1">SUMIF(Ingredients!$B$3:$B$230,'PH complex foods'!H73,Ingredients!$A$3:$A$119)+SUMIF($B$3:$B$725,H73,$V$3:$V$724)</f>
        <v>1</v>
      </c>
      <c r="Q73" s="11">
        <f ca="1">SUMIF(Ingredients!$B$3:$B$230,'PH complex foods'!I73,Ingredients!$A$3:$A$119)+SUMIF($B$3:$B$725,I73,$V$3:$V$724)</f>
        <v>0</v>
      </c>
      <c r="R73" s="11">
        <f ca="1">SUMIF(Ingredients!$B$3:$B$230,'PH complex foods'!J73,Ingredients!$A$3:$A$119)+SUMIF($B$3:$B$725,J73,$V$3:$V$724)</f>
        <v>0</v>
      </c>
      <c r="S73" s="11">
        <f ca="1">SUMIF(Ingredients!$B$3:$B$230,'PH complex foods'!K73,Ingredients!$A$3:$A$119)+SUMIF($B$3:$B$725,K73,$V$3:$V$724)</f>
        <v>0</v>
      </c>
      <c r="T73" s="11">
        <f ca="1">SUMIF(Ingredients!$B$3:$B$230,'PH complex foods'!L73,Ingredients!$A$3:$A$119)+SUMIF($B$3:$B$725,L73,$V$3:$V$724)</f>
        <v>0</v>
      </c>
      <c r="U73" s="11">
        <f ca="1">SUMIF(Ingredients!$B$3:$B$230,'PH complex foods'!M73,Ingredients!$A$3:$A$119)+SUMIF($B$3:$B$725,M73,$V$3:$V$724)</f>
        <v>0</v>
      </c>
      <c r="V73" s="10">
        <f t="shared" ca="1" si="25"/>
        <v>1</v>
      </c>
      <c r="W73" s="10">
        <v>1</v>
      </c>
      <c r="X73" s="11">
        <v>1</v>
      </c>
      <c r="Y73" s="11">
        <f>COUNTIF(F73:M798,B73)</f>
        <v>34</v>
      </c>
      <c r="Z73" s="44" t="str">
        <f t="shared" ca="1" si="26"/>
        <v>Yes</v>
      </c>
      <c r="AA73" s="34">
        <f>SUMIF(Ingredients!$B$3:$B$230,F73,Ingredients!$C$3:$C$230)+SUMIF($B$3:$B$725,F73,$AI$3:$AI$725)</f>
        <v>7.166666666666667</v>
      </c>
      <c r="AB73" s="30">
        <f>SUMIF(Ingredients!$B$3:$B$230,G73,Ingredients!$C$3:$C$230)+SUMIF($B$3:$B$725,G73,$AI$3:$AI$725)</f>
        <v>0</v>
      </c>
      <c r="AC73" s="30">
        <f>SUMIF(Ingredients!$B$3:$B$230,H73,Ingredients!$C$3:$C$230)+SUMIF($B$3:$B$725,H73,$AI$3:$AI$725)</f>
        <v>5.1428571428571432</v>
      </c>
      <c r="AD73" s="30">
        <f>SUMIF(Ingredients!$B$3:$B$230,I73,Ingredients!$C$3:$C$230)+SUMIF($B$3:$B$725,I73,$AI$3:$AI$725)</f>
        <v>0</v>
      </c>
      <c r="AE73" s="30">
        <f>SUMIF(Ingredients!$B$3:$B$230,J73,Ingredients!$C$3:$C$230)+SUMIF($B$3:$B$725,J73,$AI$3:$AI$725)</f>
        <v>0</v>
      </c>
      <c r="AF73" s="30">
        <f>SUMIF(Ingredients!$B$3:$B$230,K73,Ingredients!$C$3:$C$230)+SUMIF($B$3:$B$725,K73,$AI$3:$AI$725)</f>
        <v>0</v>
      </c>
      <c r="AG73" s="30">
        <f>SUMIF(Ingredients!$B$3:$B$230,L73,Ingredients!$C$3:$C$230)+SUMIF($B$3:$B$725,L73,$AI$3:$AI$725)</f>
        <v>0</v>
      </c>
      <c r="AH73" s="30">
        <f>SUMIF(Ingredients!$B$3:$B$230,M73,Ingredients!$C$3:$C$230)+SUMIF($B$3:$B$725,M73,$AI$3:$AI$725)</f>
        <v>0</v>
      </c>
      <c r="AI73" s="29">
        <f t="shared" si="14"/>
        <v>12.30952380952381</v>
      </c>
      <c r="AJ73" s="30">
        <f>SUMIF(Ingredients!$B$3:$B$230,F73,Ingredients!$D$3:$D$230)+SUMIF($B$3:$B$725,F73,$AR$3:$AR$725)</f>
        <v>0</v>
      </c>
      <c r="AK73" s="30">
        <f>SUMIF(Ingredients!$B$3:$B$230,G73,Ingredients!$D$3:$D$230)+SUMIF($B$3:$B$725,G73,$AR$3:$AR$725)</f>
        <v>0</v>
      </c>
      <c r="AL73" s="30">
        <f>SUMIF(Ingredients!$B$3:$B$230,H73,Ingredients!$D$3:$D$230)+SUMIF($B$3:$B$725,H73,$AR$3:$AR$725)</f>
        <v>0.35714285714285715</v>
      </c>
      <c r="AM73" s="30">
        <f>SUMIF(Ingredients!$B$3:$B$230,I73,Ingredients!$D$3:$D$230)+SUMIF($B$3:$B$725,I73,$AR$3:$AR$725)</f>
        <v>0</v>
      </c>
      <c r="AN73" s="30">
        <f>SUMIF(Ingredients!$B$3:$B$230,J73,Ingredients!$D$3:$D$230)+SUMIF($B$3:$B$725,J73,$AR$3:$AR$725)</f>
        <v>0</v>
      </c>
      <c r="AO73" s="30">
        <f>SUMIF(Ingredients!$B$3:$B$230,K73,Ingredients!$D$3:$D$230)+SUMIF($B$3:$B$725,K73,$AR$3:$AR$725)</f>
        <v>0</v>
      </c>
      <c r="AP73" s="30">
        <f>SUMIF(Ingredients!$B$3:$B$230,L73,Ingredients!$D$3:$D$230)+SUMIF($B$3:$B$725,L73,$AR$3:$AR$725)</f>
        <v>0</v>
      </c>
      <c r="AQ73" s="30">
        <f>SUMIF(Ingredients!$B$3:$B$230,M73,Ingredients!$D$3:$D$230)+SUMIF($B$3:$B$725,M73,$AR$3:$AR$725)</f>
        <v>0</v>
      </c>
      <c r="AR73" s="29">
        <f t="shared" si="15"/>
        <v>0.35714285714285715</v>
      </c>
      <c r="AS73" s="30">
        <f>SUMIF(Ingredients!$B$3:$B$230,F73,Ingredients!$E$3:$E$230)+SUMIF($B$3:$B$725,F73,$BA$3:$BA$730)</f>
        <v>12</v>
      </c>
      <c r="AT73" s="30">
        <f>SUMIF(Ingredients!$B$3:$B$230,G73,Ingredients!$E$3:$E$230)+SUMIF($B$3:$B$725,G73,$BA$3:$BA$730)</f>
        <v>0</v>
      </c>
      <c r="AU73" s="30">
        <f>SUMIF(Ingredients!$B$3:$B$230,H73,Ingredients!$E$3:$E$230)+SUMIF($B$3:$B$725,H73,$BA$3:$BA$730)</f>
        <v>19.285714285714285</v>
      </c>
      <c r="AV73" s="30">
        <f>SUMIF(Ingredients!$B$3:$B$230,I73,Ingredients!$E$3:$E$230)+SUMIF($B$3:$B$725,I73,$BA$3:$BA$730)</f>
        <v>0</v>
      </c>
      <c r="AW73" s="30">
        <f>SUMIF(Ingredients!$B$3:$B$230,J73,Ingredients!$E$3:$E$230)+SUMIF($B$3:$B$725,J73,$BA$3:$BA$730)</f>
        <v>0</v>
      </c>
      <c r="AX73" s="30">
        <f>SUMIF(Ingredients!$B$3:$B$230,K73,Ingredients!$E$3:$E$230)+SUMIF($B$3:$B$725,K73,$BA$3:$BA$730)</f>
        <v>0</v>
      </c>
      <c r="AY73" s="30">
        <f>SUMIF(Ingredients!$B$3:$B$230,L73,Ingredients!$E$3:$E$230)+SUMIF($B$3:$B$725,L73,$BA$3:$BA$730)</f>
        <v>0</v>
      </c>
      <c r="AZ73" s="30">
        <f>SUMIF(Ingredients!$B$3:$B$230,M73,Ingredients!$E$3:$E$230)+SUMIF($B$3:$B$725,M73,$BA$3:$BA$730)</f>
        <v>0</v>
      </c>
      <c r="BA73" s="29">
        <f t="shared" si="16"/>
        <v>10.428571428571429</v>
      </c>
      <c r="BB73" s="30">
        <f>SUMIF(Ingredients!$B$3:$B$230,F73,Ingredients!$F$3:$F$230)+SUMIF($B$3:$B$725,F73,$BJ$3:$BJ$725)</f>
        <v>0</v>
      </c>
      <c r="BC73" s="30">
        <f>SUMIF(Ingredients!$B$3:$B$230,G73,Ingredients!$F$3:$F$230)+SUMIF($B$3:$B$725,G73,$BJ$3:$BJ$725)</f>
        <v>0</v>
      </c>
      <c r="BD73" s="30">
        <f>SUMIF(Ingredients!$B$3:$B$230,H73,Ingredients!$F$3:$F$230)+SUMIF($B$3:$B$725,H73,$BJ$3:$BJ$725)</f>
        <v>0</v>
      </c>
      <c r="BE73" s="30">
        <f>SUMIF(Ingredients!$B$3:$B$230,I73,Ingredients!$F$3:$F$230)+SUMIF($B$3:$B$725,I73,$BJ$3:$BJ$725)</f>
        <v>0</v>
      </c>
      <c r="BF73" s="30">
        <f>SUMIF(Ingredients!$B$3:$B$230,J73,Ingredients!$F$3:$F$230)+SUMIF($B$3:$B$725,J73,$BJ$3:$BJ$725)</f>
        <v>0</v>
      </c>
      <c r="BG73" s="30">
        <f>SUMIF(Ingredients!$B$3:$B$230,K73,Ingredients!$F$3:$F$230)+SUMIF($B$3:$B$725,K73,$BJ$3:$BJ$725)</f>
        <v>0</v>
      </c>
      <c r="BH73" s="30">
        <f>SUMIF(Ingredients!$B$3:$B$230,L73,Ingredients!$F$3:$F$230)+SUMIF($B$3:$B$725,L73,$BJ$3:$BJ$725)</f>
        <v>0</v>
      </c>
      <c r="BI73" s="30">
        <f>SUMIF(Ingredients!$B$3:$B$230,M73,Ingredients!$F$3:$F$230)+SUMIF($B$3:$B$725,M73,$BJ$3:$BJ$725)</f>
        <v>0</v>
      </c>
      <c r="BJ73" s="35">
        <f t="shared" si="17"/>
        <v>0</v>
      </c>
      <c r="BK73" s="30">
        <f>SUMIF(Ingredients!$B$3:$B$230,F73,Ingredients!$G$3:$G$230)+SUMIF($B$3:$B$725,F73,$BS$3:$BS$725)</f>
        <v>0</v>
      </c>
      <c r="BL73" s="30">
        <f>SUMIF(Ingredients!$B$3:$B$230,G73,Ingredients!$G$3:$G$230)+SUMIF($B$3:$B$725,G73,$BS$3:$BS$725)</f>
        <v>0</v>
      </c>
      <c r="BM73" s="30">
        <f>SUMIF(Ingredients!$B$3:$B$230,H73,Ingredients!$G$3:$G$230)+SUMIF($B$3:$B$725,H73,$BS$3:$BS$725)</f>
        <v>0</v>
      </c>
      <c r="BN73" s="30">
        <f>SUMIF(Ingredients!$B$3:$B$230,I73,Ingredients!$G$3:$G$230)+SUMIF($B$3:$B$725,I73,$BS$3:$BS$725)</f>
        <v>0</v>
      </c>
      <c r="BO73" s="30">
        <f>SUMIF(Ingredients!$B$3:$B$230,J73,Ingredients!$G$3:$G$230)+SUMIF($B$3:$B$725,J73,$BS$3:$BS$725)</f>
        <v>0</v>
      </c>
      <c r="BP73" s="30">
        <f>SUMIF(Ingredients!$B$3:$B$230,K73,Ingredients!$G$3:$G$230)+SUMIF($B$3:$B$725,K73,$BS$3:$BS$725)</f>
        <v>0</v>
      </c>
      <c r="BQ73" s="30">
        <f>SUMIF(Ingredients!$B$3:$B$230,L73,Ingredients!$G$3:$G$230)+SUMIF($B$3:$B$725,L73,$BS$3:$BS$725)</f>
        <v>0</v>
      </c>
      <c r="BR73" s="30">
        <f>SUMIF(Ingredients!$B$3:$B$230,M73,Ingredients!$G$3:$G$230)+SUMIF($B$3:$B$725,M73,$BS$3:$BS$725)</f>
        <v>0</v>
      </c>
      <c r="BS73" s="36">
        <f t="shared" si="18"/>
        <v>0</v>
      </c>
      <c r="BT73" s="30">
        <f>SUMIF(Ingredients!$B$3:$B$230,F73,Ingredients!$H$3:$H$230)+SUMIF($B$3:$B$725,F73,$CB$3:$CB$725)</f>
        <v>0</v>
      </c>
      <c r="BU73" s="30">
        <f>SUMIF(Ingredients!$B$3:$B$230,G73,Ingredients!$H$3:$H$230)+SUMIF($B$3:$B$725,G73,$CB$3:$CB$725)</f>
        <v>0</v>
      </c>
      <c r="BV73" s="30">
        <f>SUMIF(Ingredients!$B$3:$B$230,H73,Ingredients!$H$3:$H$230)+SUMIF($B$3:$B$725,H73,$CB$3:$CB$725)</f>
        <v>1.1428571428571428</v>
      </c>
      <c r="BW73" s="30">
        <f>SUMIF(Ingredients!$B$3:$B$230,I73,Ingredients!$H$3:$H$230)+SUMIF($B$3:$B$725,I73,$CB$3:$CB$725)</f>
        <v>0</v>
      </c>
      <c r="BX73" s="30">
        <f>SUMIF(Ingredients!$B$3:$B$230,J73,Ingredients!$H$3:$H$230)+SUMIF($B$3:$B$725,J73,$CB$3:$CB$725)</f>
        <v>0</v>
      </c>
      <c r="BY73" s="30">
        <f>SUMIF(Ingredients!$B$3:$B$230,K73,Ingredients!$H$3:$H$230)+SUMIF($B$3:$B$725,K73,$CB$3:$CB$725)</f>
        <v>0</v>
      </c>
      <c r="BZ73" s="30">
        <f>SUMIF(Ingredients!$B$3:$B$230,L73,Ingredients!$H$3:$H$230)+SUMIF($B$3:$B$725,L73,$CB$3:$CB$725)</f>
        <v>0</v>
      </c>
      <c r="CA73" s="30">
        <f>SUMIF(Ingredients!$B$3:$B$230,M73,Ingredients!$H$3:$H$230)+SUMIF($B$3:$B$725,M73,$CB$3:$CB$725)</f>
        <v>0</v>
      </c>
      <c r="CB73" s="42">
        <f t="shared" si="19"/>
        <v>1.1428571428571428</v>
      </c>
      <c r="CC73" s="30">
        <f>SUMIF(Ingredients!$B$3:$B$230,F73,Ingredients!$I$3:$I$230)+SUMIF($B$3:$B$725,F73,$CK$3:$CK$725)</f>
        <v>2</v>
      </c>
      <c r="CD73" s="30">
        <f>SUMIF(Ingredients!$B$3:$B$230,G73,Ingredients!$I$3:$I$230)+SUMIF($B$3:$B$725,G73,$CK$3:$CK$725)</f>
        <v>0.5</v>
      </c>
      <c r="CE73" s="30">
        <f>SUMIF(Ingredients!$B$3:$B$230,H73,Ingredients!$I$3:$I$230)+SUMIF($B$3:$B$725,H73,$CK$3:$CK$725)</f>
        <v>0</v>
      </c>
      <c r="CF73" s="30">
        <f>SUMIF(Ingredients!$B$3:$B$230,I73,Ingredients!$I$3:$I$230)+SUMIF($B$3:$B$725,I73,$CK$3:$CK$725)</f>
        <v>0</v>
      </c>
      <c r="CG73" s="30">
        <f>SUMIF(Ingredients!$B$3:$B$230,J73,Ingredients!$I$3:$I$230)+SUMIF($B$3:$B$725,J73,$CK$3:$CK$725)</f>
        <v>0</v>
      </c>
      <c r="CH73" s="30">
        <f>SUMIF(Ingredients!$B$3:$B$230,K73,Ingredients!$I$3:$I$230)+SUMIF($B$3:$B$725,K73,$CK$3:$CK$725)</f>
        <v>0</v>
      </c>
      <c r="CI73" s="30">
        <f>SUMIF(Ingredients!$B$3:$B$230,L73,Ingredients!$I$3:$I$230)+SUMIF($B$3:$B$725,L73,$CK$3:$CK$725)</f>
        <v>0</v>
      </c>
      <c r="CJ73" s="30">
        <f>SUMIF(Ingredients!$B$3:$B$230,M73,Ingredients!$I$3:$I$230)+SUMIF($B$3:$B$725,M73,$CK$3:$CK$725)</f>
        <v>0</v>
      </c>
      <c r="CK73" s="38">
        <f t="shared" si="20"/>
        <v>2.5</v>
      </c>
      <c r="CL73" s="30">
        <f>SUMIF(Ingredients!$B$3:$B$230,F73,Ingredients!$J$3:$J$230)+SUMIF($B$3:$B$725,F73,$CT$3:$CT$725)</f>
        <v>0</v>
      </c>
      <c r="CM73" s="30">
        <f>SUMIF(Ingredients!$B$3:$B$230,G73,Ingredients!$J$3:$J$230)+SUMIF($B$3:$B$725,G73,$CT$3:$CT$725)</f>
        <v>0</v>
      </c>
      <c r="CN73" s="30">
        <f>SUMIF(Ingredients!$B$3:$B$230,H73,Ingredients!$J$3:$J$230)+SUMIF($B$3:$B$725,H73,$CT$3:$CT$725)</f>
        <v>0</v>
      </c>
      <c r="CO73" s="30">
        <f>SUMIF(Ingredients!$B$3:$B$230,I73,Ingredients!$J$3:$J$230)+SUMIF($B$3:$B$725,I73,$CT$3:$CT$725)</f>
        <v>0</v>
      </c>
      <c r="CP73" s="30">
        <f>SUMIF(Ingredients!$B$3:$B$230,J73,Ingredients!$J$3:$J$230)+SUMIF($B$3:$B$725,J73,$CT$3:$CT$725)</f>
        <v>0</v>
      </c>
      <c r="CQ73" s="30">
        <f>SUMIF(Ingredients!$B$3:$B$230,K73,Ingredients!$J$3:$J$230)+SUMIF($B$3:$B$725,K73,$CT$3:$CT$725)</f>
        <v>0</v>
      </c>
      <c r="CR73" s="30">
        <f>SUMIF(Ingredients!$B$3:$B$230,L73,Ingredients!$J$3:$J$230)+SUMIF($B$3:$B$725,L73,$CT$3:$CT$725)</f>
        <v>0</v>
      </c>
      <c r="CS73" s="30">
        <f>SUMIF(Ingredients!$B$3:$B$230,M73,Ingredients!$J$3:$J$230)+SUMIF($B$3:$B$725,M73,$CT$3:$CT$725)</f>
        <v>0</v>
      </c>
      <c r="CT73" s="43">
        <f t="shared" si="21"/>
        <v>0</v>
      </c>
      <c r="CU73" s="34">
        <v>10</v>
      </c>
      <c r="CV73" s="30">
        <v>15</v>
      </c>
      <c r="CW73" s="30">
        <v>6</v>
      </c>
      <c r="CX73" s="35">
        <v>0</v>
      </c>
      <c r="CY73" s="36">
        <v>0</v>
      </c>
      <c r="CZ73" s="37">
        <v>1</v>
      </c>
      <c r="DA73" s="38">
        <v>2.5</v>
      </c>
      <c r="DB73" s="39">
        <v>0</v>
      </c>
      <c r="DC73" t="s">
        <v>202</v>
      </c>
      <c r="DD73" t="str">
        <f t="shared" ca="1" si="22"/>
        <v/>
      </c>
      <c r="DE73" t="str">
        <f t="shared" ca="1" si="23"/>
        <v>-</v>
      </c>
      <c r="DF73" t="s">
        <v>1267</v>
      </c>
      <c r="DG73" t="s">
        <v>200</v>
      </c>
      <c r="DH73" t="str">
        <f t="shared" ca="1" si="24"/>
        <v>STOCKITEM(MEAL, ItemRegistry.stockItem, 4 ,2f,15f,0f,1f,0f,2.5f,0f,3.5f),</v>
      </c>
      <c r="DI73" t="s">
        <v>2339</v>
      </c>
    </row>
    <row r="74" spans="2:113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1184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SUMIF(Ingredients!$B$3:$B$230,'PH complex foods'!F74,Ingredients!$A$3:$A$119)+SUMIF($B$3:$B$725,F74,$V$3:$V$724)</f>
        <v>1</v>
      </c>
      <c r="O74" s="11">
        <f ca="1">SUMIF(Ingredients!$B$3:$B$230,'PH complex foods'!G74,Ingredients!$A$3:$A$119)+SUMIF($B$3:$B$725,G74,$V$3:$V$724)</f>
        <v>1</v>
      </c>
      <c r="P74" s="11">
        <f ca="1">SUMIF(Ingredients!$B$3:$B$230,'PH complex foods'!H74,Ingredients!$A$3:$A$119)+SUMIF($B$3:$B$725,H74,$V$3:$V$724)</f>
        <v>0</v>
      </c>
      <c r="Q74" s="11">
        <f ca="1">SUMIF(Ingredients!$B$3:$B$230,'PH complex foods'!I74,Ingredients!$A$3:$A$119)+SUMIF($B$3:$B$725,I74,$V$3:$V$724)</f>
        <v>0</v>
      </c>
      <c r="R74" s="11">
        <f ca="1">SUMIF(Ingredients!$B$3:$B$230,'PH complex foods'!J74,Ingredients!$A$3:$A$119)+SUMIF($B$3:$B$725,J74,$V$3:$V$724)</f>
        <v>0</v>
      </c>
      <c r="S74" s="11">
        <f ca="1">SUMIF(Ingredients!$B$3:$B$230,'PH complex foods'!K74,Ingredients!$A$3:$A$119)+SUMIF($B$3:$B$725,K74,$V$3:$V$724)</f>
        <v>0</v>
      </c>
      <c r="T74" s="11">
        <f ca="1">SUMIF(Ingredients!$B$3:$B$230,'PH complex foods'!L74,Ingredients!$A$3:$A$119)+SUMIF($B$3:$B$725,L74,$V$3:$V$724)</f>
        <v>0</v>
      </c>
      <c r="U74" s="11">
        <f ca="1">SUMIF(Ingredients!$B$3:$B$230,'PH complex foods'!M74,Ingredients!$A$3:$A$119)+SUMIF($B$3:$B$725,M74,$V$3:$V$724)</f>
        <v>0</v>
      </c>
      <c r="V74" s="10">
        <f t="shared" ca="1" si="25"/>
        <v>1</v>
      </c>
      <c r="W74" s="10">
        <v>1</v>
      </c>
      <c r="X74" s="11">
        <v>1</v>
      </c>
      <c r="Y74" s="11">
        <f>COUNTIF(F74:M799,B74)</f>
        <v>1</v>
      </c>
      <c r="Z74" s="44" t="str">
        <f t="shared" ca="1" si="26"/>
        <v>Yes</v>
      </c>
      <c r="AA74" s="34">
        <f>SUMIF(Ingredients!$B$3:$B$230,F74,Ingredients!$C$3:$C$230)+SUMIF($B$3:$B$725,F74,$AI$3:$AI$725)</f>
        <v>1.5</v>
      </c>
      <c r="AB74" s="30">
        <f>SUMIF(Ingredients!$B$3:$B$230,G74,Ingredients!$C$3:$C$230)+SUMIF($B$3:$B$725,G74,$AI$3:$AI$725)</f>
        <v>1.5</v>
      </c>
      <c r="AC74" s="30">
        <f>SUMIF(Ingredients!$B$3:$B$230,H74,Ingredients!$C$3:$C$230)+SUMIF($B$3:$B$725,H74,$AI$3:$AI$725)</f>
        <v>0</v>
      </c>
      <c r="AD74" s="30">
        <f>SUMIF(Ingredients!$B$3:$B$230,I74,Ingredients!$C$3:$C$230)+SUMIF($B$3:$B$725,I74,$AI$3:$AI$725)</f>
        <v>0</v>
      </c>
      <c r="AE74" s="30">
        <f>SUMIF(Ingredients!$B$3:$B$230,J74,Ingredients!$C$3:$C$230)+SUMIF($B$3:$B$725,J74,$AI$3:$AI$725)</f>
        <v>0</v>
      </c>
      <c r="AF74" s="30">
        <f>SUMIF(Ingredients!$B$3:$B$230,K74,Ingredients!$C$3:$C$230)+SUMIF($B$3:$B$725,K74,$AI$3:$AI$725)</f>
        <v>0</v>
      </c>
      <c r="AG74" s="30">
        <f>SUMIF(Ingredients!$B$3:$B$230,L74,Ingredients!$C$3:$C$230)+SUMIF($B$3:$B$725,L74,$AI$3:$AI$725)</f>
        <v>0</v>
      </c>
      <c r="AH74" s="30">
        <f>SUMIF(Ingredients!$B$3:$B$230,M74,Ingredients!$C$3:$C$230)+SUMIF($B$3:$B$725,M74,$AI$3:$AI$725)</f>
        <v>0</v>
      </c>
      <c r="AI74" s="29">
        <f t="shared" si="14"/>
        <v>3</v>
      </c>
      <c r="AJ74" s="30">
        <f>SUMIF(Ingredients!$B$3:$B$230,F74,Ingredients!$D$3:$D$230)+SUMIF($B$3:$B$725,F74,$AR$3:$AR$725)</f>
        <v>4.75</v>
      </c>
      <c r="AK74" s="30">
        <f>SUMIF(Ingredients!$B$3:$B$230,G74,Ingredients!$D$3:$D$230)+SUMIF($B$3:$B$725,G74,$AR$3:$AR$725)</f>
        <v>4.75</v>
      </c>
      <c r="AL74" s="30">
        <f>SUMIF(Ingredients!$B$3:$B$230,H74,Ingredients!$D$3:$D$230)+SUMIF($B$3:$B$725,H74,$AR$3:$AR$725)</f>
        <v>0</v>
      </c>
      <c r="AM74" s="30">
        <f>SUMIF(Ingredients!$B$3:$B$230,I74,Ingredients!$D$3:$D$230)+SUMIF($B$3:$B$725,I74,$AR$3:$AR$725)</f>
        <v>0</v>
      </c>
      <c r="AN74" s="30">
        <f>SUMIF(Ingredients!$B$3:$B$230,J74,Ingredients!$D$3:$D$230)+SUMIF($B$3:$B$725,J74,$AR$3:$AR$725)</f>
        <v>0</v>
      </c>
      <c r="AO74" s="30">
        <f>SUMIF(Ingredients!$B$3:$B$230,K74,Ingredients!$D$3:$D$230)+SUMIF($B$3:$B$725,K74,$AR$3:$AR$725)</f>
        <v>0</v>
      </c>
      <c r="AP74" s="30">
        <f>SUMIF(Ingredients!$B$3:$B$230,L74,Ingredients!$D$3:$D$230)+SUMIF($B$3:$B$725,L74,$AR$3:$AR$725)</f>
        <v>0</v>
      </c>
      <c r="AQ74" s="30">
        <f>SUMIF(Ingredients!$B$3:$B$230,M74,Ingredients!$D$3:$D$230)+SUMIF($B$3:$B$725,M74,$AR$3:$AR$725)</f>
        <v>0</v>
      </c>
      <c r="AR74" s="29">
        <f t="shared" si="15"/>
        <v>9.5</v>
      </c>
      <c r="AS74" s="30">
        <f>SUMIF(Ingredients!$B$3:$B$230,F74,Ingredients!$E$3:$E$230)+SUMIF($B$3:$B$725,F74,$BA$3:$BA$730)</f>
        <v>6.65</v>
      </c>
      <c r="AT74" s="30">
        <f>SUMIF(Ingredients!$B$3:$B$230,G74,Ingredients!$E$3:$E$230)+SUMIF($B$3:$B$725,G74,$BA$3:$BA$730)</f>
        <v>6.65</v>
      </c>
      <c r="AU74" s="30">
        <f>SUMIF(Ingredients!$B$3:$B$230,H74,Ingredients!$E$3:$E$230)+SUMIF($B$3:$B$725,H74,$BA$3:$BA$730)</f>
        <v>0</v>
      </c>
      <c r="AV74" s="30">
        <f>SUMIF(Ingredients!$B$3:$B$230,I74,Ingredients!$E$3:$E$230)+SUMIF($B$3:$B$725,I74,$BA$3:$BA$730)</f>
        <v>0</v>
      </c>
      <c r="AW74" s="30">
        <f>SUMIF(Ingredients!$B$3:$B$230,J74,Ingredients!$E$3:$E$230)+SUMIF($B$3:$B$725,J74,$BA$3:$BA$730)</f>
        <v>0</v>
      </c>
      <c r="AX74" s="30">
        <f>SUMIF(Ingredients!$B$3:$B$230,K74,Ingredients!$E$3:$E$230)+SUMIF($B$3:$B$725,K74,$BA$3:$BA$730)</f>
        <v>0</v>
      </c>
      <c r="AY74" s="30">
        <f>SUMIF(Ingredients!$B$3:$B$230,L74,Ingredients!$E$3:$E$230)+SUMIF($B$3:$B$725,L74,$BA$3:$BA$730)</f>
        <v>0</v>
      </c>
      <c r="AZ74" s="30">
        <f>SUMIF(Ingredients!$B$3:$B$230,M74,Ingredients!$E$3:$E$230)+SUMIF($B$3:$B$725,M74,$BA$3:$BA$730)</f>
        <v>0</v>
      </c>
      <c r="BA74" s="29">
        <f t="shared" si="16"/>
        <v>6.65</v>
      </c>
      <c r="BB74" s="30">
        <f>SUMIF(Ingredients!$B$3:$B$230,F74,Ingredients!$F$3:$F$230)+SUMIF($B$3:$B$725,F74,$BJ$3:$BJ$725)</f>
        <v>0</v>
      </c>
      <c r="BC74" s="30">
        <f>SUMIF(Ingredients!$B$3:$B$230,G74,Ingredients!$F$3:$F$230)+SUMIF($B$3:$B$725,G74,$BJ$3:$BJ$725)</f>
        <v>0</v>
      </c>
      <c r="BD74" s="30">
        <f>SUMIF(Ingredients!$B$3:$B$230,H74,Ingredients!$F$3:$F$230)+SUMIF($B$3:$B$725,H74,$BJ$3:$BJ$725)</f>
        <v>0</v>
      </c>
      <c r="BE74" s="30">
        <f>SUMIF(Ingredients!$B$3:$B$230,I74,Ingredients!$F$3:$F$230)+SUMIF($B$3:$B$725,I74,$BJ$3:$BJ$725)</f>
        <v>0</v>
      </c>
      <c r="BF74" s="30">
        <f>SUMIF(Ingredients!$B$3:$B$230,J74,Ingredients!$F$3:$F$230)+SUMIF($B$3:$B$725,J74,$BJ$3:$BJ$725)</f>
        <v>0</v>
      </c>
      <c r="BG74" s="30">
        <f>SUMIF(Ingredients!$B$3:$B$230,K74,Ingredients!$F$3:$F$230)+SUMIF($B$3:$B$725,K74,$BJ$3:$BJ$725)</f>
        <v>0</v>
      </c>
      <c r="BH74" s="30">
        <f>SUMIF(Ingredients!$B$3:$B$230,L74,Ingredients!$F$3:$F$230)+SUMIF($B$3:$B$725,L74,$BJ$3:$BJ$725)</f>
        <v>0</v>
      </c>
      <c r="BI74" s="30">
        <f>SUMIF(Ingredients!$B$3:$B$230,M74,Ingredients!$F$3:$F$230)+SUMIF($B$3:$B$725,M74,$BJ$3:$BJ$725)</f>
        <v>0</v>
      </c>
      <c r="BJ74" s="35">
        <f t="shared" si="17"/>
        <v>0</v>
      </c>
      <c r="BK74" s="30">
        <f>SUMIF(Ingredients!$B$3:$B$230,F74,Ingredients!$G$3:$G$230)+SUMIF($B$3:$B$725,F74,$BS$3:$BS$725)</f>
        <v>0.84500000000000008</v>
      </c>
      <c r="BL74" s="30">
        <f>SUMIF(Ingredients!$B$3:$B$230,G74,Ingredients!$G$3:$G$230)+SUMIF($B$3:$B$725,G74,$BS$3:$BS$725)</f>
        <v>0.84500000000000008</v>
      </c>
      <c r="BM74" s="30">
        <f>SUMIF(Ingredients!$B$3:$B$230,H74,Ingredients!$G$3:$G$230)+SUMIF($B$3:$B$725,H74,$BS$3:$BS$725)</f>
        <v>0</v>
      </c>
      <c r="BN74" s="30">
        <f>SUMIF(Ingredients!$B$3:$B$230,I74,Ingredients!$G$3:$G$230)+SUMIF($B$3:$B$725,I74,$BS$3:$BS$725)</f>
        <v>0</v>
      </c>
      <c r="BO74" s="30">
        <f>SUMIF(Ingredients!$B$3:$B$230,J74,Ingredients!$G$3:$G$230)+SUMIF($B$3:$B$725,J74,$BS$3:$BS$725)</f>
        <v>0</v>
      </c>
      <c r="BP74" s="30">
        <f>SUMIF(Ingredients!$B$3:$B$230,K74,Ingredients!$G$3:$G$230)+SUMIF($B$3:$B$725,K74,$BS$3:$BS$725)</f>
        <v>0</v>
      </c>
      <c r="BQ74" s="30">
        <f>SUMIF(Ingredients!$B$3:$B$230,L74,Ingredients!$G$3:$G$230)+SUMIF($B$3:$B$725,L74,$BS$3:$BS$725)</f>
        <v>0</v>
      </c>
      <c r="BR74" s="30">
        <f>SUMIF(Ingredients!$B$3:$B$230,M74,Ingredients!$G$3:$G$230)+SUMIF($B$3:$B$725,M74,$BS$3:$BS$725)</f>
        <v>0</v>
      </c>
      <c r="BS74" s="36">
        <f t="shared" si="18"/>
        <v>1.6900000000000002</v>
      </c>
      <c r="BT74" s="30">
        <f>SUMIF(Ingredients!$B$3:$B$230,F74,Ingredients!$H$3:$H$230)+SUMIF($B$3:$B$725,F74,$CB$3:$CB$725)</f>
        <v>0</v>
      </c>
      <c r="BU74" s="30">
        <f>SUMIF(Ingredients!$B$3:$B$230,G74,Ingredients!$H$3:$H$230)+SUMIF($B$3:$B$725,G74,$CB$3:$CB$725)</f>
        <v>0</v>
      </c>
      <c r="BV74" s="30">
        <f>SUMIF(Ingredients!$B$3:$B$230,H74,Ingredients!$H$3:$H$230)+SUMIF($B$3:$B$725,H74,$CB$3:$CB$725)</f>
        <v>0</v>
      </c>
      <c r="BW74" s="30">
        <f>SUMIF(Ingredients!$B$3:$B$230,I74,Ingredients!$H$3:$H$230)+SUMIF($B$3:$B$725,I74,$CB$3:$CB$725)</f>
        <v>0</v>
      </c>
      <c r="BX74" s="30">
        <f>SUMIF(Ingredients!$B$3:$B$230,J74,Ingredients!$H$3:$H$230)+SUMIF($B$3:$B$725,J74,$CB$3:$CB$725)</f>
        <v>0</v>
      </c>
      <c r="BY74" s="30">
        <f>SUMIF(Ingredients!$B$3:$B$230,K74,Ingredients!$H$3:$H$230)+SUMIF($B$3:$B$725,K74,$CB$3:$CB$725)</f>
        <v>0</v>
      </c>
      <c r="BZ74" s="30">
        <f>SUMIF(Ingredients!$B$3:$B$230,L74,Ingredients!$H$3:$H$230)+SUMIF($B$3:$B$725,L74,$CB$3:$CB$725)</f>
        <v>0</v>
      </c>
      <c r="CA74" s="30">
        <f>SUMIF(Ingredients!$B$3:$B$230,M74,Ingredients!$H$3:$H$230)+SUMIF($B$3:$B$725,M74,$CB$3:$CB$725)</f>
        <v>0</v>
      </c>
      <c r="CB74" s="42">
        <f t="shared" si="19"/>
        <v>0</v>
      </c>
      <c r="CC74" s="30">
        <f>SUMIF(Ingredients!$B$3:$B$230,F74,Ingredients!$I$3:$I$230)+SUMIF($B$3:$B$725,F74,$CK$3:$CK$725)</f>
        <v>0</v>
      </c>
      <c r="CD74" s="30">
        <f>SUMIF(Ingredients!$B$3:$B$230,G74,Ingredients!$I$3:$I$230)+SUMIF($B$3:$B$725,G74,$CK$3:$CK$725)</f>
        <v>0</v>
      </c>
      <c r="CE74" s="30">
        <f>SUMIF(Ingredients!$B$3:$B$230,H74,Ingredients!$I$3:$I$230)+SUMIF($B$3:$B$725,H74,$CK$3:$CK$725)</f>
        <v>0</v>
      </c>
      <c r="CF74" s="30">
        <f>SUMIF(Ingredients!$B$3:$B$230,I74,Ingredients!$I$3:$I$230)+SUMIF($B$3:$B$725,I74,$CK$3:$CK$725)</f>
        <v>0</v>
      </c>
      <c r="CG74" s="30">
        <f>SUMIF(Ingredients!$B$3:$B$230,J74,Ingredients!$I$3:$I$230)+SUMIF($B$3:$B$725,J74,$CK$3:$CK$725)</f>
        <v>0</v>
      </c>
      <c r="CH74" s="30">
        <f>SUMIF(Ingredients!$B$3:$B$230,K74,Ingredients!$I$3:$I$230)+SUMIF($B$3:$B$725,K74,$CK$3:$CK$725)</f>
        <v>0</v>
      </c>
      <c r="CI74" s="30">
        <f>SUMIF(Ingredients!$B$3:$B$230,L74,Ingredients!$I$3:$I$230)+SUMIF($B$3:$B$725,L74,$CK$3:$CK$725)</f>
        <v>0</v>
      </c>
      <c r="CJ74" s="30">
        <f>SUMIF(Ingredients!$B$3:$B$230,M74,Ingredients!$I$3:$I$230)+SUMIF($B$3:$B$725,M74,$CK$3:$CK$725)</f>
        <v>0</v>
      </c>
      <c r="CK74" s="38">
        <f t="shared" si="20"/>
        <v>0</v>
      </c>
      <c r="CL74" s="30">
        <f>SUMIF(Ingredients!$B$3:$B$230,F74,Ingredients!$J$3:$J$230)+SUMIF($B$3:$B$725,F74,$CT$3:$CT$725)</f>
        <v>0</v>
      </c>
      <c r="CM74" s="30">
        <f>SUMIF(Ingredients!$B$3:$B$230,G74,Ingredients!$J$3:$J$230)+SUMIF($B$3:$B$725,G74,$CT$3:$CT$725)</f>
        <v>0</v>
      </c>
      <c r="CN74" s="30">
        <f>SUMIF(Ingredients!$B$3:$B$230,H74,Ingredients!$J$3:$J$230)+SUMIF($B$3:$B$725,H74,$CT$3:$CT$725)</f>
        <v>0</v>
      </c>
      <c r="CO74" s="30">
        <f>SUMIF(Ingredients!$B$3:$B$230,I74,Ingredients!$J$3:$J$230)+SUMIF($B$3:$B$725,I74,$CT$3:$CT$725)</f>
        <v>0</v>
      </c>
      <c r="CP74" s="30">
        <f>SUMIF(Ingredients!$B$3:$B$230,J74,Ingredients!$J$3:$J$230)+SUMIF($B$3:$B$725,J74,$CT$3:$CT$725)</f>
        <v>0</v>
      </c>
      <c r="CQ74" s="30">
        <f>SUMIF(Ingredients!$B$3:$B$230,K74,Ingredients!$J$3:$J$230)+SUMIF($B$3:$B$725,K74,$CT$3:$CT$725)</f>
        <v>0</v>
      </c>
      <c r="CR74" s="30">
        <f>SUMIF(Ingredients!$B$3:$B$230,L74,Ingredients!$J$3:$J$230)+SUMIF($B$3:$B$725,L74,$CT$3:$CT$725)</f>
        <v>0</v>
      </c>
      <c r="CS74" s="30">
        <f>SUMIF(Ingredients!$B$3:$B$230,M74,Ingredients!$J$3:$J$230)+SUMIF($B$3:$B$725,M74,$CT$3:$CT$725)</f>
        <v>0</v>
      </c>
      <c r="CT74" s="43">
        <f t="shared" si="21"/>
        <v>0</v>
      </c>
      <c r="CU74" s="34">
        <v>3</v>
      </c>
      <c r="CV74" s="30">
        <v>5</v>
      </c>
      <c r="CW74" s="30">
        <v>6.65</v>
      </c>
      <c r="CX74" s="35">
        <v>0</v>
      </c>
      <c r="CY74" s="36">
        <v>1.5</v>
      </c>
      <c r="CZ74" s="37">
        <v>0</v>
      </c>
      <c r="DA74" s="38">
        <v>0</v>
      </c>
      <c r="DB74" s="39">
        <v>0</v>
      </c>
      <c r="DC74" t="s">
        <v>202</v>
      </c>
      <c r="DD74" t="str">
        <f t="shared" ca="1" si="22"/>
        <v/>
      </c>
      <c r="DE74" t="str">
        <f t="shared" ca="1" si="23"/>
        <v>-</v>
      </c>
      <c r="DG74" t="s">
        <v>200</v>
      </c>
      <c r="DH74" t="str">
        <f t="shared" ca="1" si="24"/>
        <v>FRUITSALADITEM(FRUIT, ItemRegistry.fruitsaladItem, 4 ,0.6f,5f,0f,0f,1.5f,0f,0f,3.16f),</v>
      </c>
      <c r="DI74" t="s">
        <v>2340</v>
      </c>
    </row>
    <row r="75" spans="2:113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1191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SUMIF(Ingredients!$B$3:$B$230,'PH complex foods'!F75,Ingredients!$A$3:$A$119)+SUMIF($B$3:$B$725,F75,$V$3:$V$724)</f>
        <v>1</v>
      </c>
      <c r="O75" s="11">
        <f ca="1">SUMIF(Ingredients!$B$3:$B$230,'PH complex foods'!G75,Ingredients!$A$3:$A$119)+SUMIF($B$3:$B$725,G75,$V$3:$V$724)</f>
        <v>1</v>
      </c>
      <c r="P75" s="11">
        <f ca="1">SUMIF(Ingredients!$B$3:$B$230,'PH complex foods'!H75,Ingredients!$A$3:$A$119)+SUMIF($B$3:$B$725,H75,$V$3:$V$724)</f>
        <v>1</v>
      </c>
      <c r="Q75" s="11">
        <f ca="1">SUMIF(Ingredients!$B$3:$B$230,'PH complex foods'!I75,Ingredients!$A$3:$A$119)+SUMIF($B$3:$B$725,I75,$V$3:$V$724)</f>
        <v>0</v>
      </c>
      <c r="R75" s="11">
        <f ca="1">SUMIF(Ingredients!$B$3:$B$230,'PH complex foods'!J75,Ingredients!$A$3:$A$119)+SUMIF($B$3:$B$725,J75,$V$3:$V$724)</f>
        <v>0</v>
      </c>
      <c r="S75" s="11">
        <f ca="1">SUMIF(Ingredients!$B$3:$B$230,'PH complex foods'!K75,Ingredients!$A$3:$A$119)+SUMIF($B$3:$B$725,K75,$V$3:$V$724)</f>
        <v>0</v>
      </c>
      <c r="T75" s="11">
        <f ca="1">SUMIF(Ingredients!$B$3:$B$230,'PH complex foods'!L75,Ingredients!$A$3:$A$119)+SUMIF($B$3:$B$725,L75,$V$3:$V$724)</f>
        <v>0</v>
      </c>
      <c r="U75" s="11">
        <f ca="1">SUMIF(Ingredients!$B$3:$B$230,'PH complex foods'!M75,Ingredients!$A$3:$A$119)+SUMIF($B$3:$B$725,M75,$V$3:$V$724)</f>
        <v>0</v>
      </c>
      <c r="V75" s="10">
        <f t="shared" ca="1" si="25"/>
        <v>1</v>
      </c>
      <c r="W75" s="10">
        <v>1</v>
      </c>
      <c r="X75" s="11">
        <v>1</v>
      </c>
      <c r="Y75" s="11">
        <f>COUNTIF(F75:M800,B75)</f>
        <v>1</v>
      </c>
      <c r="Z75" s="44" t="str">
        <f t="shared" ca="1" si="26"/>
        <v>Yes</v>
      </c>
      <c r="AA75" s="34">
        <f>SUMIF(Ingredients!$B$3:$B$230,F75,Ingredients!$C$3:$C$230)+SUMIF($B$3:$B$725,F75,$AI$3:$AI$725)</f>
        <v>2</v>
      </c>
      <c r="AB75" s="30">
        <f>SUMIF(Ingredients!$B$3:$B$230,G75,Ingredients!$C$3:$C$230)+SUMIF($B$3:$B$725,G75,$AI$3:$AI$725)</f>
        <v>10</v>
      </c>
      <c r="AC75" s="30">
        <f>SUMIF(Ingredients!$B$3:$B$230,H75,Ingredients!$C$3:$C$230)+SUMIF($B$3:$B$725,H75,$AI$3:$AI$725)</f>
        <v>0</v>
      </c>
      <c r="AD75" s="30">
        <f>SUMIF(Ingredients!$B$3:$B$230,I75,Ingredients!$C$3:$C$230)+SUMIF($B$3:$B$725,I75,$AI$3:$AI$725)</f>
        <v>0</v>
      </c>
      <c r="AE75" s="30">
        <f>SUMIF(Ingredients!$B$3:$B$230,J75,Ingredients!$C$3:$C$230)+SUMIF($B$3:$B$725,J75,$AI$3:$AI$725)</f>
        <v>0</v>
      </c>
      <c r="AF75" s="30">
        <f>SUMIF(Ingredients!$B$3:$B$230,K75,Ingredients!$C$3:$C$230)+SUMIF($B$3:$B$725,K75,$AI$3:$AI$725)</f>
        <v>0</v>
      </c>
      <c r="AG75" s="30">
        <f>SUMIF(Ingredients!$B$3:$B$230,L75,Ingredients!$C$3:$C$230)+SUMIF($B$3:$B$725,L75,$AI$3:$AI$725)</f>
        <v>0</v>
      </c>
      <c r="AH75" s="30">
        <f>SUMIF(Ingredients!$B$3:$B$230,M75,Ingredients!$C$3:$C$230)+SUMIF($B$3:$B$725,M75,$AI$3:$AI$725)</f>
        <v>0</v>
      </c>
      <c r="AI75" s="29">
        <f t="shared" si="14"/>
        <v>12</v>
      </c>
      <c r="AJ75" s="30">
        <f>SUMIF(Ingredients!$B$3:$B$230,F75,Ingredients!$D$3:$D$230)+SUMIF($B$3:$B$725,F75,$AR$3:$AR$725)</f>
        <v>5</v>
      </c>
      <c r="AK75" s="30">
        <f>SUMIF(Ingredients!$B$3:$B$230,G75,Ingredients!$D$3:$D$230)+SUMIF($B$3:$B$725,G75,$AR$3:$AR$725)</f>
        <v>0</v>
      </c>
      <c r="AL75" s="30">
        <f>SUMIF(Ingredients!$B$3:$B$230,H75,Ingredients!$D$3:$D$230)+SUMIF($B$3:$B$725,H75,$AR$3:$AR$725)</f>
        <v>0</v>
      </c>
      <c r="AM75" s="30">
        <f>SUMIF(Ingredients!$B$3:$B$230,I75,Ingredients!$D$3:$D$230)+SUMIF($B$3:$B$725,I75,$AR$3:$AR$725)</f>
        <v>0</v>
      </c>
      <c r="AN75" s="30">
        <f>SUMIF(Ingredients!$B$3:$B$230,J75,Ingredients!$D$3:$D$230)+SUMIF($B$3:$B$725,J75,$AR$3:$AR$725)</f>
        <v>0</v>
      </c>
      <c r="AO75" s="30">
        <f>SUMIF(Ingredients!$B$3:$B$230,K75,Ingredients!$D$3:$D$230)+SUMIF($B$3:$B$725,K75,$AR$3:$AR$725)</f>
        <v>0</v>
      </c>
      <c r="AP75" s="30">
        <f>SUMIF(Ingredients!$B$3:$B$230,L75,Ingredients!$D$3:$D$230)+SUMIF($B$3:$B$725,L75,$AR$3:$AR$725)</f>
        <v>0</v>
      </c>
      <c r="AQ75" s="30">
        <f>SUMIF(Ingredients!$B$3:$B$230,M75,Ingredients!$D$3:$D$230)+SUMIF($B$3:$B$725,M75,$AR$3:$AR$725)</f>
        <v>0</v>
      </c>
      <c r="AR75" s="29">
        <f t="shared" si="15"/>
        <v>5</v>
      </c>
      <c r="AS75" s="30">
        <f>SUMIF(Ingredients!$B$3:$B$230,F75,Ingredients!$E$3:$E$230)+SUMIF($B$3:$B$725,F75,$BA$3:$BA$730)</f>
        <v>5</v>
      </c>
      <c r="AT75" s="30">
        <f>SUMIF(Ingredients!$B$3:$B$230,G75,Ingredients!$E$3:$E$230)+SUMIF($B$3:$B$725,G75,$BA$3:$BA$730)</f>
        <v>9.5</v>
      </c>
      <c r="AU75" s="30">
        <f>SUMIF(Ingredients!$B$3:$B$230,H75,Ingredients!$E$3:$E$230)+SUMIF($B$3:$B$725,H75,$BA$3:$BA$730)</f>
        <v>48</v>
      </c>
      <c r="AV75" s="30">
        <f>SUMIF(Ingredients!$B$3:$B$230,I75,Ingredients!$E$3:$E$230)+SUMIF($B$3:$B$725,I75,$BA$3:$BA$730)</f>
        <v>0</v>
      </c>
      <c r="AW75" s="30">
        <f>SUMIF(Ingredients!$B$3:$B$230,J75,Ingredients!$E$3:$E$230)+SUMIF($B$3:$B$725,J75,$BA$3:$BA$730)</f>
        <v>0</v>
      </c>
      <c r="AX75" s="30">
        <f>SUMIF(Ingredients!$B$3:$B$230,K75,Ingredients!$E$3:$E$230)+SUMIF($B$3:$B$725,K75,$BA$3:$BA$730)</f>
        <v>0</v>
      </c>
      <c r="AY75" s="30">
        <f>SUMIF(Ingredients!$B$3:$B$230,L75,Ingredients!$E$3:$E$230)+SUMIF($B$3:$B$725,L75,$BA$3:$BA$730)</f>
        <v>0</v>
      </c>
      <c r="AZ75" s="30">
        <f>SUMIF(Ingredients!$B$3:$B$230,M75,Ingredients!$E$3:$E$230)+SUMIF($B$3:$B$725,M75,$BA$3:$BA$730)</f>
        <v>0</v>
      </c>
      <c r="BA75" s="29">
        <f t="shared" si="16"/>
        <v>20.833333333333332</v>
      </c>
      <c r="BB75" s="30">
        <f>SUMIF(Ingredients!$B$3:$B$230,F75,Ingredients!$F$3:$F$230)+SUMIF($B$3:$B$725,F75,$BJ$3:$BJ$725)</f>
        <v>0</v>
      </c>
      <c r="BC75" s="30">
        <f>SUMIF(Ingredients!$B$3:$B$230,G75,Ingredients!$F$3:$F$230)+SUMIF($B$3:$B$725,G75,$BJ$3:$BJ$725)</f>
        <v>1</v>
      </c>
      <c r="BD75" s="30">
        <f>SUMIF(Ingredients!$B$3:$B$230,H75,Ingredients!$F$3:$F$230)+SUMIF($B$3:$B$725,H75,$BJ$3:$BJ$725)</f>
        <v>0</v>
      </c>
      <c r="BE75" s="30">
        <f>SUMIF(Ingredients!$B$3:$B$230,I75,Ingredients!$F$3:$F$230)+SUMIF($B$3:$B$725,I75,$BJ$3:$BJ$725)</f>
        <v>0</v>
      </c>
      <c r="BF75" s="30">
        <f>SUMIF(Ingredients!$B$3:$B$230,J75,Ingredients!$F$3:$F$230)+SUMIF($B$3:$B$725,J75,$BJ$3:$BJ$725)</f>
        <v>0</v>
      </c>
      <c r="BG75" s="30">
        <f>SUMIF(Ingredients!$B$3:$B$230,K75,Ingredients!$F$3:$F$230)+SUMIF($B$3:$B$725,K75,$BJ$3:$BJ$725)</f>
        <v>0</v>
      </c>
      <c r="BH75" s="30">
        <f>SUMIF(Ingredients!$B$3:$B$230,L75,Ingredients!$F$3:$F$230)+SUMIF($B$3:$B$725,L75,$BJ$3:$BJ$725)</f>
        <v>0</v>
      </c>
      <c r="BI75" s="30">
        <f>SUMIF(Ingredients!$B$3:$B$230,M75,Ingredients!$F$3:$F$230)+SUMIF($B$3:$B$725,M75,$BJ$3:$BJ$725)</f>
        <v>0</v>
      </c>
      <c r="BJ75" s="35">
        <f t="shared" si="17"/>
        <v>1</v>
      </c>
      <c r="BK75" s="30">
        <f>SUMIF(Ingredients!$B$3:$B$230,F75,Ingredients!$G$3:$G$230)+SUMIF($B$3:$B$725,F75,$BS$3:$BS$725)</f>
        <v>0</v>
      </c>
      <c r="BL75" s="30">
        <f>SUMIF(Ingredients!$B$3:$B$230,G75,Ingredients!$G$3:$G$230)+SUMIF($B$3:$B$725,G75,$BS$3:$BS$725)</f>
        <v>0</v>
      </c>
      <c r="BM75" s="30">
        <f>SUMIF(Ingredients!$B$3:$B$230,H75,Ingredients!$G$3:$G$230)+SUMIF($B$3:$B$725,H75,$BS$3:$BS$725)</f>
        <v>0</v>
      </c>
      <c r="BN75" s="30">
        <f>SUMIF(Ingredients!$B$3:$B$230,I75,Ingredients!$G$3:$G$230)+SUMIF($B$3:$B$725,I75,$BS$3:$BS$725)</f>
        <v>0</v>
      </c>
      <c r="BO75" s="30">
        <f>SUMIF(Ingredients!$B$3:$B$230,J75,Ingredients!$G$3:$G$230)+SUMIF($B$3:$B$725,J75,$BS$3:$BS$725)</f>
        <v>0</v>
      </c>
      <c r="BP75" s="30">
        <f>SUMIF(Ingredients!$B$3:$B$230,K75,Ingredients!$G$3:$G$230)+SUMIF($B$3:$B$725,K75,$BS$3:$BS$725)</f>
        <v>0</v>
      </c>
      <c r="BQ75" s="30">
        <f>SUMIF(Ingredients!$B$3:$B$230,L75,Ingredients!$G$3:$G$230)+SUMIF($B$3:$B$725,L75,$BS$3:$BS$725)</f>
        <v>0</v>
      </c>
      <c r="BR75" s="30">
        <f>SUMIF(Ingredients!$B$3:$B$230,M75,Ingredients!$G$3:$G$230)+SUMIF($B$3:$B$725,M75,$BS$3:$BS$725)</f>
        <v>0</v>
      </c>
      <c r="BS75" s="36">
        <f t="shared" si="18"/>
        <v>0</v>
      </c>
      <c r="BT75" s="30">
        <f>SUMIF(Ingredients!$B$3:$B$230,F75,Ingredients!$H$3:$H$230)+SUMIF($B$3:$B$725,F75,$CB$3:$CB$725)</f>
        <v>1.5</v>
      </c>
      <c r="BU75" s="30">
        <f>SUMIF(Ingredients!$B$3:$B$230,G75,Ingredients!$H$3:$H$230)+SUMIF($B$3:$B$725,G75,$CB$3:$CB$725)</f>
        <v>0</v>
      </c>
      <c r="BV75" s="30">
        <f>SUMIF(Ingredients!$B$3:$B$230,H75,Ingredients!$H$3:$H$230)+SUMIF($B$3:$B$725,H75,$CB$3:$CB$725)</f>
        <v>0</v>
      </c>
      <c r="BW75" s="30">
        <f>SUMIF(Ingredients!$B$3:$B$230,I75,Ingredients!$H$3:$H$230)+SUMIF($B$3:$B$725,I75,$CB$3:$CB$725)</f>
        <v>0</v>
      </c>
      <c r="BX75" s="30">
        <f>SUMIF(Ingredients!$B$3:$B$230,J75,Ingredients!$H$3:$H$230)+SUMIF($B$3:$B$725,J75,$CB$3:$CB$725)</f>
        <v>0</v>
      </c>
      <c r="BY75" s="30">
        <f>SUMIF(Ingredients!$B$3:$B$230,K75,Ingredients!$H$3:$H$230)+SUMIF($B$3:$B$725,K75,$CB$3:$CB$725)</f>
        <v>0</v>
      </c>
      <c r="BZ75" s="30">
        <f>SUMIF(Ingredients!$B$3:$B$230,L75,Ingredients!$H$3:$H$230)+SUMIF($B$3:$B$725,L75,$CB$3:$CB$725)</f>
        <v>0</v>
      </c>
      <c r="CA75" s="30">
        <f>SUMIF(Ingredients!$B$3:$B$230,M75,Ingredients!$H$3:$H$230)+SUMIF($B$3:$B$725,M75,$CB$3:$CB$725)</f>
        <v>0</v>
      </c>
      <c r="CB75" s="42">
        <f t="shared" si="19"/>
        <v>1.5</v>
      </c>
      <c r="CC75" s="30">
        <f>SUMIF(Ingredients!$B$3:$B$230,F75,Ingredients!$I$3:$I$230)+SUMIF($B$3:$B$725,F75,$CK$3:$CK$725)</f>
        <v>0</v>
      </c>
      <c r="CD75" s="30">
        <f>SUMIF(Ingredients!$B$3:$B$230,G75,Ingredients!$I$3:$I$230)+SUMIF($B$3:$B$725,G75,$CK$3:$CK$725)</f>
        <v>0</v>
      </c>
      <c r="CE75" s="30">
        <f>SUMIF(Ingredients!$B$3:$B$230,H75,Ingredients!$I$3:$I$230)+SUMIF($B$3:$B$725,H75,$CK$3:$CK$725)</f>
        <v>0</v>
      </c>
      <c r="CF75" s="30">
        <f>SUMIF(Ingredients!$B$3:$B$230,I75,Ingredients!$I$3:$I$230)+SUMIF($B$3:$B$725,I75,$CK$3:$CK$725)</f>
        <v>0</v>
      </c>
      <c r="CG75" s="30">
        <f>SUMIF(Ingredients!$B$3:$B$230,J75,Ingredients!$I$3:$I$230)+SUMIF($B$3:$B$725,J75,$CK$3:$CK$725)</f>
        <v>0</v>
      </c>
      <c r="CH75" s="30">
        <f>SUMIF(Ingredients!$B$3:$B$230,K75,Ingredients!$I$3:$I$230)+SUMIF($B$3:$B$725,K75,$CK$3:$CK$725)</f>
        <v>0</v>
      </c>
      <c r="CI75" s="30">
        <f>SUMIF(Ingredients!$B$3:$B$230,L75,Ingredients!$I$3:$I$230)+SUMIF($B$3:$B$725,L75,$CK$3:$CK$725)</f>
        <v>0</v>
      </c>
      <c r="CJ75" s="30">
        <f>SUMIF(Ingredients!$B$3:$B$230,M75,Ingredients!$I$3:$I$230)+SUMIF($B$3:$B$725,M75,$CK$3:$CK$725)</f>
        <v>0</v>
      </c>
      <c r="CK75" s="38">
        <f t="shared" si="20"/>
        <v>0</v>
      </c>
      <c r="CL75" s="30">
        <f>SUMIF(Ingredients!$B$3:$B$230,F75,Ingredients!$J$3:$J$230)+SUMIF($B$3:$B$725,F75,$CT$3:$CT$725)</f>
        <v>0</v>
      </c>
      <c r="CM75" s="30">
        <f>SUMIF(Ingredients!$B$3:$B$230,G75,Ingredients!$J$3:$J$230)+SUMIF($B$3:$B$725,G75,$CT$3:$CT$725)</f>
        <v>1</v>
      </c>
      <c r="CN75" s="30">
        <f>SUMIF(Ingredients!$B$3:$B$230,H75,Ingredients!$J$3:$J$230)+SUMIF($B$3:$B$725,H75,$CT$3:$CT$725)</f>
        <v>0</v>
      </c>
      <c r="CO75" s="30">
        <f>SUMIF(Ingredients!$B$3:$B$230,I75,Ingredients!$J$3:$J$230)+SUMIF($B$3:$B$725,I75,$CT$3:$CT$725)</f>
        <v>0</v>
      </c>
      <c r="CP75" s="30">
        <f>SUMIF(Ingredients!$B$3:$B$230,J75,Ingredients!$J$3:$J$230)+SUMIF($B$3:$B$725,J75,$CT$3:$CT$725)</f>
        <v>0</v>
      </c>
      <c r="CQ75" s="30">
        <f>SUMIF(Ingredients!$B$3:$B$230,K75,Ingredients!$J$3:$J$230)+SUMIF($B$3:$B$725,K75,$CT$3:$CT$725)</f>
        <v>0</v>
      </c>
      <c r="CR75" s="30">
        <f>SUMIF(Ingredients!$B$3:$B$230,L75,Ingredients!$J$3:$J$230)+SUMIF($B$3:$B$725,L75,$CT$3:$CT$725)</f>
        <v>0</v>
      </c>
      <c r="CS75" s="30">
        <f>SUMIF(Ingredients!$B$3:$B$230,M75,Ingredients!$J$3:$J$230)+SUMIF($B$3:$B$725,M75,$CT$3:$CT$725)</f>
        <v>0</v>
      </c>
      <c r="CT75" s="43">
        <f t="shared" si="21"/>
        <v>1</v>
      </c>
      <c r="CU75" s="34">
        <v>10</v>
      </c>
      <c r="CV75" s="30">
        <v>0</v>
      </c>
      <c r="CW75" s="30">
        <v>8</v>
      </c>
      <c r="CX75" s="35">
        <v>1</v>
      </c>
      <c r="CY75" s="36">
        <v>0</v>
      </c>
      <c r="CZ75" s="37">
        <v>1.5</v>
      </c>
      <c r="DA75" s="38">
        <v>0</v>
      </c>
      <c r="DB75" s="39">
        <v>1</v>
      </c>
      <c r="DC75" t="s">
        <v>202</v>
      </c>
      <c r="DD75" t="str">
        <f t="shared" ca="1" si="22"/>
        <v/>
      </c>
      <c r="DE75" t="str">
        <f t="shared" ca="1" si="23"/>
        <v>-</v>
      </c>
      <c r="DG75" t="s">
        <v>200</v>
      </c>
      <c r="DH75" t="str">
        <f t="shared" ca="1" si="24"/>
        <v>SPAGETTIITEM(MEAL, ItemRegistry.spagettiItem, 4 ,2f,0f,1f,1.5f,0f,0f,1f,2.63f),</v>
      </c>
      <c r="DI75" t="s">
        <v>2341</v>
      </c>
    </row>
    <row r="76" spans="2:113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1191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SUMIF(Ingredients!$B$3:$B$230,'PH complex foods'!F76,Ingredients!$A$3:$A$119)+SUMIF($B$3:$B$725,F76,$V$3:$V$724)</f>
        <v>1</v>
      </c>
      <c r="O76" s="11">
        <f ca="1">SUMIF(Ingredients!$B$3:$B$230,'PH complex foods'!G76,Ingredients!$A$3:$A$119)+SUMIF($B$3:$B$725,G76,$V$3:$V$724)</f>
        <v>1</v>
      </c>
      <c r="P76" s="11">
        <f ca="1">SUMIF(Ingredients!$B$3:$B$230,'PH complex foods'!H76,Ingredients!$A$3:$A$119)+SUMIF($B$3:$B$725,H76,$V$3:$V$724)</f>
        <v>0</v>
      </c>
      <c r="Q76" s="11">
        <f ca="1">SUMIF(Ingredients!$B$3:$B$230,'PH complex foods'!I76,Ingredients!$A$3:$A$119)+SUMIF($B$3:$B$725,I76,$V$3:$V$724)</f>
        <v>0</v>
      </c>
      <c r="R76" s="11">
        <f ca="1">SUMIF(Ingredients!$B$3:$B$230,'PH complex foods'!J76,Ingredients!$A$3:$A$119)+SUMIF($B$3:$B$725,J76,$V$3:$V$724)</f>
        <v>0</v>
      </c>
      <c r="S76" s="11">
        <f ca="1">SUMIF(Ingredients!$B$3:$B$230,'PH complex foods'!K76,Ingredients!$A$3:$A$119)+SUMIF($B$3:$B$725,K76,$V$3:$V$724)</f>
        <v>0</v>
      </c>
      <c r="T76" s="11">
        <f ca="1">SUMIF(Ingredients!$B$3:$B$230,'PH complex foods'!L76,Ingredients!$A$3:$A$119)+SUMIF($B$3:$B$725,L76,$V$3:$V$724)</f>
        <v>0</v>
      </c>
      <c r="U76" s="11">
        <f ca="1">SUMIF(Ingredients!$B$3:$B$230,'PH complex foods'!M76,Ingredients!$A$3:$A$119)+SUMIF($B$3:$B$725,M76,$V$3:$V$724)</f>
        <v>0</v>
      </c>
      <c r="V76" s="10">
        <f t="shared" ca="1" si="25"/>
        <v>1</v>
      </c>
      <c r="W76" s="10">
        <v>1</v>
      </c>
      <c r="X76" s="11">
        <v>1</v>
      </c>
      <c r="Y76" s="11">
        <f>COUNTIF(F76:M801,B76)</f>
        <v>2</v>
      </c>
      <c r="Z76" s="44" t="str">
        <f t="shared" ca="1" si="26"/>
        <v>Yes</v>
      </c>
      <c r="AA76" s="34">
        <f>SUMIF(Ingredients!$B$3:$B$230,F76,Ingredients!$C$3:$C$230)+SUMIF($B$3:$B$725,F76,$AI$3:$AI$725)</f>
        <v>12</v>
      </c>
      <c r="AB76" s="30">
        <f>SUMIF(Ingredients!$B$3:$B$230,G76,Ingredients!$C$3:$C$230)+SUMIF($B$3:$B$725,G76,$AI$3:$AI$725)</f>
        <v>10</v>
      </c>
      <c r="AC76" s="30">
        <f>SUMIF(Ingredients!$B$3:$B$230,H76,Ingredients!$C$3:$C$230)+SUMIF($B$3:$B$725,H76,$AI$3:$AI$725)</f>
        <v>0</v>
      </c>
      <c r="AD76" s="30">
        <f>SUMIF(Ingredients!$B$3:$B$230,I76,Ingredients!$C$3:$C$230)+SUMIF($B$3:$B$725,I76,$AI$3:$AI$725)</f>
        <v>0</v>
      </c>
      <c r="AE76" s="30">
        <f>SUMIF(Ingredients!$B$3:$B$230,J76,Ingredients!$C$3:$C$230)+SUMIF($B$3:$B$725,J76,$AI$3:$AI$725)</f>
        <v>0</v>
      </c>
      <c r="AF76" s="30">
        <f>SUMIF(Ingredients!$B$3:$B$230,K76,Ingredients!$C$3:$C$230)+SUMIF($B$3:$B$725,K76,$AI$3:$AI$725)</f>
        <v>0</v>
      </c>
      <c r="AG76" s="30">
        <f>SUMIF(Ingredients!$B$3:$B$230,L76,Ingredients!$C$3:$C$230)+SUMIF($B$3:$B$725,L76,$AI$3:$AI$725)</f>
        <v>0</v>
      </c>
      <c r="AH76" s="30">
        <f>SUMIF(Ingredients!$B$3:$B$230,M76,Ingredients!$C$3:$C$230)+SUMIF($B$3:$B$725,M76,$AI$3:$AI$725)</f>
        <v>0</v>
      </c>
      <c r="AI76" s="29">
        <f t="shared" si="14"/>
        <v>22</v>
      </c>
      <c r="AJ76" s="30">
        <f>SUMIF(Ingredients!$B$3:$B$230,F76,Ingredients!$D$3:$D$230)+SUMIF($B$3:$B$725,F76,$AR$3:$AR$725)</f>
        <v>5</v>
      </c>
      <c r="AK76" s="30">
        <f>SUMIF(Ingredients!$B$3:$B$230,G76,Ingredients!$D$3:$D$230)+SUMIF($B$3:$B$725,G76,$AR$3:$AR$725)</f>
        <v>0</v>
      </c>
      <c r="AL76" s="30">
        <f>SUMIF(Ingredients!$B$3:$B$230,H76,Ingredients!$D$3:$D$230)+SUMIF($B$3:$B$725,H76,$AR$3:$AR$725)</f>
        <v>0</v>
      </c>
      <c r="AM76" s="30">
        <f>SUMIF(Ingredients!$B$3:$B$230,I76,Ingredients!$D$3:$D$230)+SUMIF($B$3:$B$725,I76,$AR$3:$AR$725)</f>
        <v>0</v>
      </c>
      <c r="AN76" s="30">
        <f>SUMIF(Ingredients!$B$3:$B$230,J76,Ingredients!$D$3:$D$230)+SUMIF($B$3:$B$725,J76,$AR$3:$AR$725)</f>
        <v>0</v>
      </c>
      <c r="AO76" s="30">
        <f>SUMIF(Ingredients!$B$3:$B$230,K76,Ingredients!$D$3:$D$230)+SUMIF($B$3:$B$725,K76,$AR$3:$AR$725)</f>
        <v>0</v>
      </c>
      <c r="AP76" s="30">
        <f>SUMIF(Ingredients!$B$3:$B$230,L76,Ingredients!$D$3:$D$230)+SUMIF($B$3:$B$725,L76,$AR$3:$AR$725)</f>
        <v>0</v>
      </c>
      <c r="AQ76" s="30">
        <f>SUMIF(Ingredients!$B$3:$B$230,M76,Ingredients!$D$3:$D$230)+SUMIF($B$3:$B$725,M76,$AR$3:$AR$725)</f>
        <v>0</v>
      </c>
      <c r="AR76" s="29">
        <f t="shared" si="15"/>
        <v>5</v>
      </c>
      <c r="AS76" s="30">
        <f>SUMIF(Ingredients!$B$3:$B$230,F76,Ingredients!$E$3:$E$230)+SUMIF($B$3:$B$725,F76,$BA$3:$BA$730)</f>
        <v>20.833333333333332</v>
      </c>
      <c r="AT76" s="30">
        <f>SUMIF(Ingredients!$B$3:$B$230,G76,Ingredients!$E$3:$E$230)+SUMIF($B$3:$B$725,G76,$BA$3:$BA$730)</f>
        <v>14</v>
      </c>
      <c r="AU76" s="30">
        <f>SUMIF(Ingredients!$B$3:$B$230,H76,Ingredients!$E$3:$E$230)+SUMIF($B$3:$B$725,H76,$BA$3:$BA$730)</f>
        <v>0</v>
      </c>
      <c r="AV76" s="30">
        <f>SUMIF(Ingredients!$B$3:$B$230,I76,Ingredients!$E$3:$E$230)+SUMIF($B$3:$B$725,I76,$BA$3:$BA$730)</f>
        <v>0</v>
      </c>
      <c r="AW76" s="30">
        <f>SUMIF(Ingredients!$B$3:$B$230,J76,Ingredients!$E$3:$E$230)+SUMIF($B$3:$B$725,J76,$BA$3:$BA$730)</f>
        <v>0</v>
      </c>
      <c r="AX76" s="30">
        <f>SUMIF(Ingredients!$B$3:$B$230,K76,Ingredients!$E$3:$E$230)+SUMIF($B$3:$B$725,K76,$BA$3:$BA$730)</f>
        <v>0</v>
      </c>
      <c r="AY76" s="30">
        <f>SUMIF(Ingredients!$B$3:$B$230,L76,Ingredients!$E$3:$E$230)+SUMIF($B$3:$B$725,L76,$BA$3:$BA$730)</f>
        <v>0</v>
      </c>
      <c r="AZ76" s="30">
        <f>SUMIF(Ingredients!$B$3:$B$230,M76,Ingredients!$E$3:$E$230)+SUMIF($B$3:$B$725,M76,$BA$3:$BA$730)</f>
        <v>0</v>
      </c>
      <c r="BA76" s="29">
        <f t="shared" si="16"/>
        <v>17.416666666666664</v>
      </c>
      <c r="BB76" s="30">
        <f>SUMIF(Ingredients!$B$3:$B$230,F76,Ingredients!$F$3:$F$230)+SUMIF($B$3:$B$725,F76,$BJ$3:$BJ$725)</f>
        <v>1</v>
      </c>
      <c r="BC76" s="30">
        <f>SUMIF(Ingredients!$B$3:$B$230,G76,Ingredients!$F$3:$F$230)+SUMIF($B$3:$B$725,G76,$BJ$3:$BJ$725)</f>
        <v>0</v>
      </c>
      <c r="BD76" s="30">
        <f>SUMIF(Ingredients!$B$3:$B$230,H76,Ingredients!$F$3:$F$230)+SUMIF($B$3:$B$725,H76,$BJ$3:$BJ$725)</f>
        <v>0</v>
      </c>
      <c r="BE76" s="30">
        <f>SUMIF(Ingredients!$B$3:$B$230,I76,Ingredients!$F$3:$F$230)+SUMIF($B$3:$B$725,I76,$BJ$3:$BJ$725)</f>
        <v>0</v>
      </c>
      <c r="BF76" s="30">
        <f>SUMIF(Ingredients!$B$3:$B$230,J76,Ingredients!$F$3:$F$230)+SUMIF($B$3:$B$725,J76,$BJ$3:$BJ$725)</f>
        <v>0</v>
      </c>
      <c r="BG76" s="30">
        <f>SUMIF(Ingredients!$B$3:$B$230,K76,Ingredients!$F$3:$F$230)+SUMIF($B$3:$B$725,K76,$BJ$3:$BJ$725)</f>
        <v>0</v>
      </c>
      <c r="BH76" s="30">
        <f>SUMIF(Ingredients!$B$3:$B$230,L76,Ingredients!$F$3:$F$230)+SUMIF($B$3:$B$725,L76,$BJ$3:$BJ$725)</f>
        <v>0</v>
      </c>
      <c r="BI76" s="30">
        <f>SUMIF(Ingredients!$B$3:$B$230,M76,Ingredients!$F$3:$F$230)+SUMIF($B$3:$B$725,M76,$BJ$3:$BJ$725)</f>
        <v>0</v>
      </c>
      <c r="BJ76" s="35">
        <f t="shared" si="17"/>
        <v>1</v>
      </c>
      <c r="BK76" s="30">
        <f>SUMIF(Ingredients!$B$3:$B$230,F76,Ingredients!$G$3:$G$230)+SUMIF($B$3:$B$725,F76,$BS$3:$BS$725)</f>
        <v>0</v>
      </c>
      <c r="BL76" s="30">
        <f>SUMIF(Ingredients!$B$3:$B$230,G76,Ingredients!$G$3:$G$230)+SUMIF($B$3:$B$725,G76,$BS$3:$BS$725)</f>
        <v>0</v>
      </c>
      <c r="BM76" s="30">
        <f>SUMIF(Ingredients!$B$3:$B$230,H76,Ingredients!$G$3:$G$230)+SUMIF($B$3:$B$725,H76,$BS$3:$BS$725)</f>
        <v>0</v>
      </c>
      <c r="BN76" s="30">
        <f>SUMIF(Ingredients!$B$3:$B$230,I76,Ingredients!$G$3:$G$230)+SUMIF($B$3:$B$725,I76,$BS$3:$BS$725)</f>
        <v>0</v>
      </c>
      <c r="BO76" s="30">
        <f>SUMIF(Ingredients!$B$3:$B$230,J76,Ingredients!$G$3:$G$230)+SUMIF($B$3:$B$725,J76,$BS$3:$BS$725)</f>
        <v>0</v>
      </c>
      <c r="BP76" s="30">
        <f>SUMIF(Ingredients!$B$3:$B$230,K76,Ingredients!$G$3:$G$230)+SUMIF($B$3:$B$725,K76,$BS$3:$BS$725)</f>
        <v>0</v>
      </c>
      <c r="BQ76" s="30">
        <f>SUMIF(Ingredients!$B$3:$B$230,L76,Ingredients!$G$3:$G$230)+SUMIF($B$3:$B$725,L76,$BS$3:$BS$725)</f>
        <v>0</v>
      </c>
      <c r="BR76" s="30">
        <f>SUMIF(Ingredients!$B$3:$B$230,M76,Ingredients!$G$3:$G$230)+SUMIF($B$3:$B$725,M76,$BS$3:$BS$725)</f>
        <v>0</v>
      </c>
      <c r="BS76" s="36">
        <f t="shared" si="18"/>
        <v>0</v>
      </c>
      <c r="BT76" s="30">
        <f>SUMIF(Ingredients!$B$3:$B$230,F76,Ingredients!$H$3:$H$230)+SUMIF($B$3:$B$725,F76,$CB$3:$CB$725)</f>
        <v>1.5</v>
      </c>
      <c r="BU76" s="30">
        <f>SUMIF(Ingredients!$B$3:$B$230,G76,Ingredients!$H$3:$H$230)+SUMIF($B$3:$B$725,G76,$CB$3:$CB$725)</f>
        <v>0</v>
      </c>
      <c r="BV76" s="30">
        <f>SUMIF(Ingredients!$B$3:$B$230,H76,Ingredients!$H$3:$H$230)+SUMIF($B$3:$B$725,H76,$CB$3:$CB$725)</f>
        <v>0</v>
      </c>
      <c r="BW76" s="30">
        <f>SUMIF(Ingredients!$B$3:$B$230,I76,Ingredients!$H$3:$H$230)+SUMIF($B$3:$B$725,I76,$CB$3:$CB$725)</f>
        <v>0</v>
      </c>
      <c r="BX76" s="30">
        <f>SUMIF(Ingredients!$B$3:$B$230,J76,Ingredients!$H$3:$H$230)+SUMIF($B$3:$B$725,J76,$CB$3:$CB$725)</f>
        <v>0</v>
      </c>
      <c r="BY76" s="30">
        <f>SUMIF(Ingredients!$B$3:$B$230,K76,Ingredients!$H$3:$H$230)+SUMIF($B$3:$B$725,K76,$CB$3:$CB$725)</f>
        <v>0</v>
      </c>
      <c r="BZ76" s="30">
        <f>SUMIF(Ingredients!$B$3:$B$230,L76,Ingredients!$H$3:$H$230)+SUMIF($B$3:$B$725,L76,$CB$3:$CB$725)</f>
        <v>0</v>
      </c>
      <c r="CA76" s="30">
        <f>SUMIF(Ingredients!$B$3:$B$230,M76,Ingredients!$H$3:$H$230)+SUMIF($B$3:$B$725,M76,$CB$3:$CB$725)</f>
        <v>0</v>
      </c>
      <c r="CB76" s="42">
        <f t="shared" si="19"/>
        <v>1.5</v>
      </c>
      <c r="CC76" s="30">
        <f>SUMIF(Ingredients!$B$3:$B$230,F76,Ingredients!$I$3:$I$230)+SUMIF($B$3:$B$725,F76,$CK$3:$CK$725)</f>
        <v>0</v>
      </c>
      <c r="CD76" s="30">
        <f>SUMIF(Ingredients!$B$3:$B$230,G76,Ingredients!$I$3:$I$230)+SUMIF($B$3:$B$725,G76,$CK$3:$CK$725)</f>
        <v>2.5</v>
      </c>
      <c r="CE76" s="30">
        <f>SUMIF(Ingredients!$B$3:$B$230,H76,Ingredients!$I$3:$I$230)+SUMIF($B$3:$B$725,H76,$CK$3:$CK$725)</f>
        <v>0</v>
      </c>
      <c r="CF76" s="30">
        <f>SUMIF(Ingredients!$B$3:$B$230,I76,Ingredients!$I$3:$I$230)+SUMIF($B$3:$B$725,I76,$CK$3:$CK$725)</f>
        <v>0</v>
      </c>
      <c r="CG76" s="30">
        <f>SUMIF(Ingredients!$B$3:$B$230,J76,Ingredients!$I$3:$I$230)+SUMIF($B$3:$B$725,J76,$CK$3:$CK$725)</f>
        <v>0</v>
      </c>
      <c r="CH76" s="30">
        <f>SUMIF(Ingredients!$B$3:$B$230,K76,Ingredients!$I$3:$I$230)+SUMIF($B$3:$B$725,K76,$CK$3:$CK$725)</f>
        <v>0</v>
      </c>
      <c r="CI76" s="30">
        <f>SUMIF(Ingredients!$B$3:$B$230,L76,Ingredients!$I$3:$I$230)+SUMIF($B$3:$B$725,L76,$CK$3:$CK$725)</f>
        <v>0</v>
      </c>
      <c r="CJ76" s="30">
        <f>SUMIF(Ingredients!$B$3:$B$230,M76,Ingredients!$I$3:$I$230)+SUMIF($B$3:$B$725,M76,$CK$3:$CK$725)</f>
        <v>0</v>
      </c>
      <c r="CK76" s="38">
        <f t="shared" si="20"/>
        <v>2.5</v>
      </c>
      <c r="CL76" s="30">
        <f>SUMIF(Ingredients!$B$3:$B$230,F76,Ingredients!$J$3:$J$230)+SUMIF($B$3:$B$725,F76,$CT$3:$CT$725)</f>
        <v>1</v>
      </c>
      <c r="CM76" s="30">
        <f>SUMIF(Ingredients!$B$3:$B$230,G76,Ingredients!$J$3:$J$230)+SUMIF($B$3:$B$725,G76,$CT$3:$CT$725)</f>
        <v>0</v>
      </c>
      <c r="CN76" s="30">
        <f>SUMIF(Ingredients!$B$3:$B$230,H76,Ingredients!$J$3:$J$230)+SUMIF($B$3:$B$725,H76,$CT$3:$CT$725)</f>
        <v>0</v>
      </c>
      <c r="CO76" s="30">
        <f>SUMIF(Ingredients!$B$3:$B$230,I76,Ingredients!$J$3:$J$230)+SUMIF($B$3:$B$725,I76,$CT$3:$CT$725)</f>
        <v>0</v>
      </c>
      <c r="CP76" s="30">
        <f>SUMIF(Ingredients!$B$3:$B$230,J76,Ingredients!$J$3:$J$230)+SUMIF($B$3:$B$725,J76,$CT$3:$CT$725)</f>
        <v>0</v>
      </c>
      <c r="CQ76" s="30">
        <f>SUMIF(Ingredients!$B$3:$B$230,K76,Ingredients!$J$3:$J$230)+SUMIF($B$3:$B$725,K76,$CT$3:$CT$725)</f>
        <v>0</v>
      </c>
      <c r="CR76" s="30">
        <f>SUMIF(Ingredients!$B$3:$B$230,L76,Ingredients!$J$3:$J$230)+SUMIF($B$3:$B$725,L76,$CT$3:$CT$725)</f>
        <v>0</v>
      </c>
      <c r="CS76" s="30">
        <f>SUMIF(Ingredients!$B$3:$B$230,M76,Ingredients!$J$3:$J$230)+SUMIF($B$3:$B$725,M76,$CT$3:$CT$725)</f>
        <v>0</v>
      </c>
      <c r="CT76" s="43">
        <f t="shared" si="21"/>
        <v>1</v>
      </c>
      <c r="CU76" s="34">
        <v>20</v>
      </c>
      <c r="CV76" s="30">
        <v>0</v>
      </c>
      <c r="CW76" s="30">
        <v>8</v>
      </c>
      <c r="CX76" s="35">
        <v>1</v>
      </c>
      <c r="CY76" s="36">
        <v>0</v>
      </c>
      <c r="CZ76" s="37">
        <v>1.5</v>
      </c>
      <c r="DA76" s="38">
        <v>2.5</v>
      </c>
      <c r="DB76" s="39">
        <v>1</v>
      </c>
      <c r="DC76" t="s">
        <v>202</v>
      </c>
      <c r="DD76" t="str">
        <f t="shared" ca="1" si="22"/>
        <v/>
      </c>
      <c r="DE76" t="str">
        <f t="shared" ca="1" si="23"/>
        <v>-</v>
      </c>
      <c r="DG76" t="s">
        <v>200</v>
      </c>
      <c r="DH76" t="str">
        <f t="shared" ca="1" si="24"/>
        <v>SPAGETTIANDMEATBALLSITEM(MEAL, ItemRegistry.spagettiandmeatballsItem, 4 ,4f,0f,1f,1.5f,0f,2.5f,1f,2.63f),</v>
      </c>
      <c r="DI76" t="s">
        <v>2342</v>
      </c>
    </row>
    <row r="77" spans="2:113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1191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SUMIF(Ingredients!$B$3:$B$230,'PH complex foods'!F77,Ingredients!$A$3:$A$119)+SUMIF($B$3:$B$725,F77,$V$3:$V$724)</f>
        <v>1</v>
      </c>
      <c r="O77" s="11">
        <f ca="1">SUMIF(Ingredients!$B$3:$B$230,'PH complex foods'!G77,Ingredients!$A$3:$A$119)+SUMIF($B$3:$B$725,G77,$V$3:$V$724)</f>
        <v>1</v>
      </c>
      <c r="P77" s="11">
        <f ca="1">SUMIF(Ingredients!$B$3:$B$230,'PH complex foods'!H77,Ingredients!$A$3:$A$119)+SUMIF($B$3:$B$725,H77,$V$3:$V$724)</f>
        <v>0</v>
      </c>
      <c r="Q77" s="11">
        <f ca="1">SUMIF(Ingredients!$B$3:$B$230,'PH complex foods'!I77,Ingredients!$A$3:$A$119)+SUMIF($B$3:$B$725,I77,$V$3:$V$724)</f>
        <v>0</v>
      </c>
      <c r="R77" s="11">
        <f ca="1">SUMIF(Ingredients!$B$3:$B$230,'PH complex foods'!J77,Ingredients!$A$3:$A$119)+SUMIF($B$3:$B$725,J77,$V$3:$V$724)</f>
        <v>0</v>
      </c>
      <c r="S77" s="11">
        <f ca="1">SUMIF(Ingredients!$B$3:$B$230,'PH complex foods'!K77,Ingredients!$A$3:$A$119)+SUMIF($B$3:$B$725,K77,$V$3:$V$724)</f>
        <v>0</v>
      </c>
      <c r="T77" s="11">
        <f ca="1">SUMIF(Ingredients!$B$3:$B$230,'PH complex foods'!L77,Ingredients!$A$3:$A$119)+SUMIF($B$3:$B$725,L77,$V$3:$V$724)</f>
        <v>0</v>
      </c>
      <c r="U77" s="11">
        <f ca="1">SUMIF(Ingredients!$B$3:$B$230,'PH complex foods'!M77,Ingredients!$A$3:$A$119)+SUMIF($B$3:$B$725,M77,$V$3:$V$724)</f>
        <v>0</v>
      </c>
      <c r="V77" s="10">
        <f t="shared" ca="1" si="25"/>
        <v>1</v>
      </c>
      <c r="W77" s="10">
        <v>1</v>
      </c>
      <c r="X77" s="11">
        <v>1</v>
      </c>
      <c r="Y77" s="11">
        <f>COUNTIF(F77:M802,B77)</f>
        <v>2</v>
      </c>
      <c r="Z77" s="44" t="str">
        <f t="shared" ca="1" si="26"/>
        <v>Yes</v>
      </c>
      <c r="AA77" s="34">
        <f>SUMIF(Ingredients!$B$3:$B$230,F77,Ingredients!$C$3:$C$230)+SUMIF($B$3:$B$725,F77,$AI$3:$AI$725)</f>
        <v>2</v>
      </c>
      <c r="AB77" s="30">
        <f>SUMIF(Ingredients!$B$3:$B$230,G77,Ingredients!$C$3:$C$230)+SUMIF($B$3:$B$725,G77,$AI$3:$AI$725)</f>
        <v>12.30952380952381</v>
      </c>
      <c r="AC77" s="30">
        <f>SUMIF(Ingredients!$B$3:$B$230,H77,Ingredients!$C$3:$C$230)+SUMIF($B$3:$B$725,H77,$AI$3:$AI$725)</f>
        <v>0</v>
      </c>
      <c r="AD77" s="30">
        <f>SUMIF(Ingredients!$B$3:$B$230,I77,Ingredients!$C$3:$C$230)+SUMIF($B$3:$B$725,I77,$AI$3:$AI$725)</f>
        <v>0</v>
      </c>
      <c r="AE77" s="30">
        <f>SUMIF(Ingredients!$B$3:$B$230,J77,Ingredients!$C$3:$C$230)+SUMIF($B$3:$B$725,J77,$AI$3:$AI$725)</f>
        <v>0</v>
      </c>
      <c r="AF77" s="30">
        <f>SUMIF(Ingredients!$B$3:$B$230,K77,Ingredients!$C$3:$C$230)+SUMIF($B$3:$B$725,K77,$AI$3:$AI$725)</f>
        <v>0</v>
      </c>
      <c r="AG77" s="30">
        <f>SUMIF(Ingredients!$B$3:$B$230,L77,Ingredients!$C$3:$C$230)+SUMIF($B$3:$B$725,L77,$AI$3:$AI$725)</f>
        <v>0</v>
      </c>
      <c r="AH77" s="30">
        <f>SUMIF(Ingredients!$B$3:$B$230,M77,Ingredients!$C$3:$C$230)+SUMIF($B$3:$B$725,M77,$AI$3:$AI$725)</f>
        <v>0</v>
      </c>
      <c r="AI77" s="29">
        <f t="shared" si="14"/>
        <v>14.30952380952381</v>
      </c>
      <c r="AJ77" s="30">
        <f>SUMIF(Ingredients!$B$3:$B$230,F77,Ingredients!$D$3:$D$230)+SUMIF($B$3:$B$725,F77,$AR$3:$AR$725)</f>
        <v>5</v>
      </c>
      <c r="AK77" s="30">
        <f>SUMIF(Ingredients!$B$3:$B$230,G77,Ingredients!$D$3:$D$230)+SUMIF($B$3:$B$725,G77,$AR$3:$AR$725)</f>
        <v>0.35714285714285715</v>
      </c>
      <c r="AL77" s="30">
        <f>SUMIF(Ingredients!$B$3:$B$230,H77,Ingredients!$D$3:$D$230)+SUMIF($B$3:$B$725,H77,$AR$3:$AR$725)</f>
        <v>0</v>
      </c>
      <c r="AM77" s="30">
        <f>SUMIF(Ingredients!$B$3:$B$230,I77,Ingredients!$D$3:$D$230)+SUMIF($B$3:$B$725,I77,$AR$3:$AR$725)</f>
        <v>0</v>
      </c>
      <c r="AN77" s="30">
        <f>SUMIF(Ingredients!$B$3:$B$230,J77,Ingredients!$D$3:$D$230)+SUMIF($B$3:$B$725,J77,$AR$3:$AR$725)</f>
        <v>0</v>
      </c>
      <c r="AO77" s="30">
        <f>SUMIF(Ingredients!$B$3:$B$230,K77,Ingredients!$D$3:$D$230)+SUMIF($B$3:$B$725,K77,$AR$3:$AR$725)</f>
        <v>0</v>
      </c>
      <c r="AP77" s="30">
        <f>SUMIF(Ingredients!$B$3:$B$230,L77,Ingredients!$D$3:$D$230)+SUMIF($B$3:$B$725,L77,$AR$3:$AR$725)</f>
        <v>0</v>
      </c>
      <c r="AQ77" s="30">
        <f>SUMIF(Ingredients!$B$3:$B$230,M77,Ingredients!$D$3:$D$230)+SUMIF($B$3:$B$725,M77,$AR$3:$AR$725)</f>
        <v>0</v>
      </c>
      <c r="AR77" s="29">
        <f t="shared" si="15"/>
        <v>5.3571428571428568</v>
      </c>
      <c r="AS77" s="30">
        <f>SUMIF(Ingredients!$B$3:$B$230,F77,Ingredients!$E$3:$E$230)+SUMIF($B$3:$B$725,F77,$BA$3:$BA$730)</f>
        <v>5</v>
      </c>
      <c r="AT77" s="30">
        <f>SUMIF(Ingredients!$B$3:$B$230,G77,Ingredients!$E$3:$E$230)+SUMIF($B$3:$B$725,G77,$BA$3:$BA$730)</f>
        <v>10.428571428571429</v>
      </c>
      <c r="AU77" s="30">
        <f>SUMIF(Ingredients!$B$3:$B$230,H77,Ingredients!$E$3:$E$230)+SUMIF($B$3:$B$725,H77,$BA$3:$BA$730)</f>
        <v>0</v>
      </c>
      <c r="AV77" s="30">
        <f>SUMIF(Ingredients!$B$3:$B$230,I77,Ingredients!$E$3:$E$230)+SUMIF($B$3:$B$725,I77,$BA$3:$BA$730)</f>
        <v>0</v>
      </c>
      <c r="AW77" s="30">
        <f>SUMIF(Ingredients!$B$3:$B$230,J77,Ingredients!$E$3:$E$230)+SUMIF($B$3:$B$725,J77,$BA$3:$BA$730)</f>
        <v>0</v>
      </c>
      <c r="AX77" s="30">
        <f>SUMIF(Ingredients!$B$3:$B$230,K77,Ingredients!$E$3:$E$230)+SUMIF($B$3:$B$725,K77,$BA$3:$BA$730)</f>
        <v>0</v>
      </c>
      <c r="AY77" s="30">
        <f>SUMIF(Ingredients!$B$3:$B$230,L77,Ingredients!$E$3:$E$230)+SUMIF($B$3:$B$725,L77,$BA$3:$BA$730)</f>
        <v>0</v>
      </c>
      <c r="AZ77" s="30">
        <f>SUMIF(Ingredients!$B$3:$B$230,M77,Ingredients!$E$3:$E$230)+SUMIF($B$3:$B$725,M77,$BA$3:$BA$730)</f>
        <v>0</v>
      </c>
      <c r="BA77" s="29">
        <f t="shared" si="16"/>
        <v>7.7142857142857144</v>
      </c>
      <c r="BB77" s="30">
        <f>SUMIF(Ingredients!$B$3:$B$230,F77,Ingredients!$F$3:$F$230)+SUMIF($B$3:$B$725,F77,$BJ$3:$BJ$725)</f>
        <v>0</v>
      </c>
      <c r="BC77" s="30">
        <f>SUMIF(Ingredients!$B$3:$B$230,G77,Ingredients!$F$3:$F$230)+SUMIF($B$3:$B$725,G77,$BJ$3:$BJ$725)</f>
        <v>0</v>
      </c>
      <c r="BD77" s="30">
        <f>SUMIF(Ingredients!$B$3:$B$230,H77,Ingredients!$F$3:$F$230)+SUMIF($B$3:$B$725,H77,$BJ$3:$BJ$725)</f>
        <v>0</v>
      </c>
      <c r="BE77" s="30">
        <f>SUMIF(Ingredients!$B$3:$B$230,I77,Ingredients!$F$3:$F$230)+SUMIF($B$3:$B$725,I77,$BJ$3:$BJ$725)</f>
        <v>0</v>
      </c>
      <c r="BF77" s="30">
        <f>SUMIF(Ingredients!$B$3:$B$230,J77,Ingredients!$F$3:$F$230)+SUMIF($B$3:$B$725,J77,$BJ$3:$BJ$725)</f>
        <v>0</v>
      </c>
      <c r="BG77" s="30">
        <f>SUMIF(Ingredients!$B$3:$B$230,K77,Ingredients!$F$3:$F$230)+SUMIF($B$3:$B$725,K77,$BJ$3:$BJ$725)</f>
        <v>0</v>
      </c>
      <c r="BH77" s="30">
        <f>SUMIF(Ingredients!$B$3:$B$230,L77,Ingredients!$F$3:$F$230)+SUMIF($B$3:$B$725,L77,$BJ$3:$BJ$725)</f>
        <v>0</v>
      </c>
      <c r="BI77" s="30">
        <f>SUMIF(Ingredients!$B$3:$B$230,M77,Ingredients!$F$3:$F$230)+SUMIF($B$3:$B$725,M77,$BJ$3:$BJ$725)</f>
        <v>0</v>
      </c>
      <c r="BJ77" s="35">
        <f t="shared" si="17"/>
        <v>0</v>
      </c>
      <c r="BK77" s="30">
        <f>SUMIF(Ingredients!$B$3:$B$230,F77,Ingredients!$G$3:$G$230)+SUMIF($B$3:$B$725,F77,$BS$3:$BS$725)</f>
        <v>0</v>
      </c>
      <c r="BL77" s="30">
        <f>SUMIF(Ingredients!$B$3:$B$230,G77,Ingredients!$G$3:$G$230)+SUMIF($B$3:$B$725,G77,$BS$3:$BS$725)</f>
        <v>0</v>
      </c>
      <c r="BM77" s="30">
        <f>SUMIF(Ingredients!$B$3:$B$230,H77,Ingredients!$G$3:$G$230)+SUMIF($B$3:$B$725,H77,$BS$3:$BS$725)</f>
        <v>0</v>
      </c>
      <c r="BN77" s="30">
        <f>SUMIF(Ingredients!$B$3:$B$230,I77,Ingredients!$G$3:$G$230)+SUMIF($B$3:$B$725,I77,$BS$3:$BS$725)</f>
        <v>0</v>
      </c>
      <c r="BO77" s="30">
        <f>SUMIF(Ingredients!$B$3:$B$230,J77,Ingredients!$G$3:$G$230)+SUMIF($B$3:$B$725,J77,$BS$3:$BS$725)</f>
        <v>0</v>
      </c>
      <c r="BP77" s="30">
        <f>SUMIF(Ingredients!$B$3:$B$230,K77,Ingredients!$G$3:$G$230)+SUMIF($B$3:$B$725,K77,$BS$3:$BS$725)</f>
        <v>0</v>
      </c>
      <c r="BQ77" s="30">
        <f>SUMIF(Ingredients!$B$3:$B$230,L77,Ingredients!$G$3:$G$230)+SUMIF($B$3:$B$725,L77,$BS$3:$BS$725)</f>
        <v>0</v>
      </c>
      <c r="BR77" s="30">
        <f>SUMIF(Ingredients!$B$3:$B$230,M77,Ingredients!$G$3:$G$230)+SUMIF($B$3:$B$725,M77,$BS$3:$BS$725)</f>
        <v>0</v>
      </c>
      <c r="BS77" s="36">
        <f t="shared" si="18"/>
        <v>0</v>
      </c>
      <c r="BT77" s="30">
        <f>SUMIF(Ingredients!$B$3:$B$230,F77,Ingredients!$H$3:$H$230)+SUMIF($B$3:$B$725,F77,$CB$3:$CB$725)</f>
        <v>1.5</v>
      </c>
      <c r="BU77" s="30">
        <f>SUMIF(Ingredients!$B$3:$B$230,G77,Ingredients!$H$3:$H$230)+SUMIF($B$3:$B$725,G77,$CB$3:$CB$725)</f>
        <v>1.1428571428571428</v>
      </c>
      <c r="BV77" s="30">
        <f>SUMIF(Ingredients!$B$3:$B$230,H77,Ingredients!$H$3:$H$230)+SUMIF($B$3:$B$725,H77,$CB$3:$CB$725)</f>
        <v>0</v>
      </c>
      <c r="BW77" s="30">
        <f>SUMIF(Ingredients!$B$3:$B$230,I77,Ingredients!$H$3:$H$230)+SUMIF($B$3:$B$725,I77,$CB$3:$CB$725)</f>
        <v>0</v>
      </c>
      <c r="BX77" s="30">
        <f>SUMIF(Ingredients!$B$3:$B$230,J77,Ingredients!$H$3:$H$230)+SUMIF($B$3:$B$725,J77,$CB$3:$CB$725)</f>
        <v>0</v>
      </c>
      <c r="BY77" s="30">
        <f>SUMIF(Ingredients!$B$3:$B$230,K77,Ingredients!$H$3:$H$230)+SUMIF($B$3:$B$725,K77,$CB$3:$CB$725)</f>
        <v>0</v>
      </c>
      <c r="BZ77" s="30">
        <f>SUMIF(Ingredients!$B$3:$B$230,L77,Ingredients!$H$3:$H$230)+SUMIF($B$3:$B$725,L77,$CB$3:$CB$725)</f>
        <v>0</v>
      </c>
      <c r="CA77" s="30">
        <f>SUMIF(Ingredients!$B$3:$B$230,M77,Ingredients!$H$3:$H$230)+SUMIF($B$3:$B$725,M77,$CB$3:$CB$725)</f>
        <v>0</v>
      </c>
      <c r="CB77" s="42">
        <f t="shared" si="19"/>
        <v>2.6428571428571428</v>
      </c>
      <c r="CC77" s="30">
        <f>SUMIF(Ingredients!$B$3:$B$230,F77,Ingredients!$I$3:$I$230)+SUMIF($B$3:$B$725,F77,$CK$3:$CK$725)</f>
        <v>0</v>
      </c>
      <c r="CD77" s="30">
        <f>SUMIF(Ingredients!$B$3:$B$230,G77,Ingredients!$I$3:$I$230)+SUMIF($B$3:$B$725,G77,$CK$3:$CK$725)</f>
        <v>2.5</v>
      </c>
      <c r="CE77" s="30">
        <f>SUMIF(Ingredients!$B$3:$B$230,H77,Ingredients!$I$3:$I$230)+SUMIF($B$3:$B$725,H77,$CK$3:$CK$725)</f>
        <v>0</v>
      </c>
      <c r="CF77" s="30">
        <f>SUMIF(Ingredients!$B$3:$B$230,I77,Ingredients!$I$3:$I$230)+SUMIF($B$3:$B$725,I77,$CK$3:$CK$725)</f>
        <v>0</v>
      </c>
      <c r="CG77" s="30">
        <f>SUMIF(Ingredients!$B$3:$B$230,J77,Ingredients!$I$3:$I$230)+SUMIF($B$3:$B$725,J77,$CK$3:$CK$725)</f>
        <v>0</v>
      </c>
      <c r="CH77" s="30">
        <f>SUMIF(Ingredients!$B$3:$B$230,K77,Ingredients!$I$3:$I$230)+SUMIF($B$3:$B$725,K77,$CK$3:$CK$725)</f>
        <v>0</v>
      </c>
      <c r="CI77" s="30">
        <f>SUMIF(Ingredients!$B$3:$B$230,L77,Ingredients!$I$3:$I$230)+SUMIF($B$3:$B$725,L77,$CK$3:$CK$725)</f>
        <v>0</v>
      </c>
      <c r="CJ77" s="30">
        <f>SUMIF(Ingredients!$B$3:$B$230,M77,Ingredients!$I$3:$I$230)+SUMIF($B$3:$B$725,M77,$CK$3:$CK$725)</f>
        <v>0</v>
      </c>
      <c r="CK77" s="38">
        <f t="shared" si="20"/>
        <v>2.5</v>
      </c>
      <c r="CL77" s="30">
        <f>SUMIF(Ingredients!$B$3:$B$230,F77,Ingredients!$J$3:$J$230)+SUMIF($B$3:$B$725,F77,$CT$3:$CT$725)</f>
        <v>0</v>
      </c>
      <c r="CM77" s="30">
        <f>SUMIF(Ingredients!$B$3:$B$230,G77,Ingredients!$J$3:$J$230)+SUMIF($B$3:$B$725,G77,$CT$3:$CT$725)</f>
        <v>0</v>
      </c>
      <c r="CN77" s="30">
        <f>SUMIF(Ingredients!$B$3:$B$230,H77,Ingredients!$J$3:$J$230)+SUMIF($B$3:$B$725,H77,$CT$3:$CT$725)</f>
        <v>0</v>
      </c>
      <c r="CO77" s="30">
        <f>SUMIF(Ingredients!$B$3:$B$230,I77,Ingredients!$J$3:$J$230)+SUMIF($B$3:$B$725,I77,$CT$3:$CT$725)</f>
        <v>0</v>
      </c>
      <c r="CP77" s="30">
        <f>SUMIF(Ingredients!$B$3:$B$230,J77,Ingredients!$J$3:$J$230)+SUMIF($B$3:$B$725,J77,$CT$3:$CT$725)</f>
        <v>0</v>
      </c>
      <c r="CQ77" s="30">
        <f>SUMIF(Ingredients!$B$3:$B$230,K77,Ingredients!$J$3:$J$230)+SUMIF($B$3:$B$725,K77,$CT$3:$CT$725)</f>
        <v>0</v>
      </c>
      <c r="CR77" s="30">
        <f>SUMIF(Ingredients!$B$3:$B$230,L77,Ingredients!$J$3:$J$230)+SUMIF($B$3:$B$725,L77,$CT$3:$CT$725)</f>
        <v>0</v>
      </c>
      <c r="CS77" s="30">
        <f>SUMIF(Ingredients!$B$3:$B$230,M77,Ingredients!$J$3:$J$230)+SUMIF($B$3:$B$725,M77,$CT$3:$CT$725)</f>
        <v>0</v>
      </c>
      <c r="CT77" s="43">
        <f t="shared" si="21"/>
        <v>0</v>
      </c>
      <c r="CU77" s="34">
        <v>15</v>
      </c>
      <c r="CV77" s="30">
        <v>15</v>
      </c>
      <c r="CW77" s="30">
        <v>6</v>
      </c>
      <c r="CX77" s="35">
        <v>0</v>
      </c>
      <c r="CY77" s="36">
        <v>0</v>
      </c>
      <c r="CZ77" s="37">
        <v>2.5</v>
      </c>
      <c r="DA77" s="38">
        <v>2.5</v>
      </c>
      <c r="DB77" s="39">
        <v>0</v>
      </c>
      <c r="DC77" t="s">
        <v>202</v>
      </c>
      <c r="DD77" t="str">
        <f t="shared" ca="1" si="22"/>
        <v/>
      </c>
      <c r="DE77" t="str">
        <f t="shared" ca="1" si="23"/>
        <v>-</v>
      </c>
      <c r="DG77" t="s">
        <v>200</v>
      </c>
      <c r="DH77" t="str">
        <f t="shared" ca="1" si="24"/>
        <v>TOMATOSOUPITEM(MEAL, ItemRegistry.tomatosoupItem, 4 ,3f,15f,0f,2.5f,0f,2.5f,0f,3.5f),</v>
      </c>
      <c r="DI77" t="s">
        <v>2343</v>
      </c>
    </row>
    <row r="78" spans="2:113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1183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SUMIF(Ingredients!$B$3:$B$230,'PH complex foods'!F78,Ingredients!$A$3:$A$119)+SUMIF($B$3:$B$725,F78,$V$3:$V$724)</f>
        <v>1</v>
      </c>
      <c r="O78" s="11">
        <f ca="1">SUMIF(Ingredients!$B$3:$B$230,'PH complex foods'!G78,Ingredients!$A$3:$A$119)+SUMIF($B$3:$B$725,G78,$V$3:$V$724)</f>
        <v>0</v>
      </c>
      <c r="P78" s="11">
        <f ca="1">SUMIF(Ingredients!$B$3:$B$230,'PH complex foods'!H78,Ingredients!$A$3:$A$119)+SUMIF($B$3:$B$725,H78,$V$3:$V$724)</f>
        <v>0</v>
      </c>
      <c r="Q78" s="11">
        <f ca="1">SUMIF(Ingredients!$B$3:$B$230,'PH complex foods'!I78,Ingredients!$A$3:$A$119)+SUMIF($B$3:$B$725,I78,$V$3:$V$724)</f>
        <v>0</v>
      </c>
      <c r="R78" s="11">
        <f ca="1">SUMIF(Ingredients!$B$3:$B$230,'PH complex foods'!J78,Ingredients!$A$3:$A$119)+SUMIF($B$3:$B$725,J78,$V$3:$V$724)</f>
        <v>0</v>
      </c>
      <c r="S78" s="11">
        <f ca="1">SUMIF(Ingredients!$B$3:$B$230,'PH complex foods'!K78,Ingredients!$A$3:$A$119)+SUMIF($B$3:$B$725,K78,$V$3:$V$724)</f>
        <v>0</v>
      </c>
      <c r="T78" s="11">
        <f ca="1">SUMIF(Ingredients!$B$3:$B$230,'PH complex foods'!L78,Ingredients!$A$3:$A$119)+SUMIF($B$3:$B$725,L78,$V$3:$V$724)</f>
        <v>0</v>
      </c>
      <c r="U78" s="11">
        <f ca="1">SUMIF(Ingredients!$B$3:$B$230,'PH complex foods'!M78,Ingredients!$A$3:$A$119)+SUMIF($B$3:$B$725,M78,$V$3:$V$724)</f>
        <v>0</v>
      </c>
      <c r="V78" s="10">
        <f t="shared" ca="1" si="25"/>
        <v>1</v>
      </c>
      <c r="W78" s="10">
        <v>1</v>
      </c>
      <c r="X78" s="11">
        <v>1</v>
      </c>
      <c r="Y78" s="11">
        <f>COUNTIF(F78:M803,B78)</f>
        <v>11</v>
      </c>
      <c r="Z78" s="44" t="str">
        <f t="shared" ca="1" si="26"/>
        <v>Yes</v>
      </c>
      <c r="AA78" s="34">
        <f>SUMIF(Ingredients!$B$3:$B$230,F78,Ingredients!$C$3:$C$230)+SUMIF($B$3:$B$725,F78,$AI$3:$AI$725)</f>
        <v>2</v>
      </c>
      <c r="AB78" s="30">
        <f>SUMIF(Ingredients!$B$3:$B$230,G78,Ingredients!$C$3:$C$230)+SUMIF($B$3:$B$725,G78,$AI$3:$AI$725)</f>
        <v>0</v>
      </c>
      <c r="AC78" s="30">
        <f>SUMIF(Ingredients!$B$3:$B$230,H78,Ingredients!$C$3:$C$230)+SUMIF($B$3:$B$725,H78,$AI$3:$AI$725)</f>
        <v>0</v>
      </c>
      <c r="AD78" s="30">
        <f>SUMIF(Ingredients!$B$3:$B$230,I78,Ingredients!$C$3:$C$230)+SUMIF($B$3:$B$725,I78,$AI$3:$AI$725)</f>
        <v>0</v>
      </c>
      <c r="AE78" s="30">
        <f>SUMIF(Ingredients!$B$3:$B$230,J78,Ingredients!$C$3:$C$230)+SUMIF($B$3:$B$725,J78,$AI$3:$AI$725)</f>
        <v>0</v>
      </c>
      <c r="AF78" s="30">
        <f>SUMIF(Ingredients!$B$3:$B$230,K78,Ingredients!$C$3:$C$230)+SUMIF($B$3:$B$725,K78,$AI$3:$AI$725)</f>
        <v>0</v>
      </c>
      <c r="AG78" s="30">
        <f>SUMIF(Ingredients!$B$3:$B$230,L78,Ingredients!$C$3:$C$230)+SUMIF($B$3:$B$725,L78,$AI$3:$AI$725)</f>
        <v>0</v>
      </c>
      <c r="AH78" s="30">
        <f>SUMIF(Ingredients!$B$3:$B$230,M78,Ingredients!$C$3:$C$230)+SUMIF($B$3:$B$725,M78,$AI$3:$AI$725)</f>
        <v>0</v>
      </c>
      <c r="AI78" s="29">
        <f t="shared" si="14"/>
        <v>2</v>
      </c>
      <c r="AJ78" s="30">
        <f>SUMIF(Ingredients!$B$3:$B$230,F78,Ingredients!$D$3:$D$230)+SUMIF($B$3:$B$725,F78,$AR$3:$AR$725)</f>
        <v>5</v>
      </c>
      <c r="AK78" s="30">
        <f>SUMIF(Ingredients!$B$3:$B$230,G78,Ingredients!$D$3:$D$230)+SUMIF($B$3:$B$725,G78,$AR$3:$AR$725)</f>
        <v>0</v>
      </c>
      <c r="AL78" s="30">
        <f>SUMIF(Ingredients!$B$3:$B$230,H78,Ingredients!$D$3:$D$230)+SUMIF($B$3:$B$725,H78,$AR$3:$AR$725)</f>
        <v>0</v>
      </c>
      <c r="AM78" s="30">
        <f>SUMIF(Ingredients!$B$3:$B$230,I78,Ingredients!$D$3:$D$230)+SUMIF($B$3:$B$725,I78,$AR$3:$AR$725)</f>
        <v>0</v>
      </c>
      <c r="AN78" s="30">
        <f>SUMIF(Ingredients!$B$3:$B$230,J78,Ingredients!$D$3:$D$230)+SUMIF($B$3:$B$725,J78,$AR$3:$AR$725)</f>
        <v>0</v>
      </c>
      <c r="AO78" s="30">
        <f>SUMIF(Ingredients!$B$3:$B$230,K78,Ingredients!$D$3:$D$230)+SUMIF($B$3:$B$725,K78,$AR$3:$AR$725)</f>
        <v>0</v>
      </c>
      <c r="AP78" s="30">
        <f>SUMIF(Ingredients!$B$3:$B$230,L78,Ingredients!$D$3:$D$230)+SUMIF($B$3:$B$725,L78,$AR$3:$AR$725)</f>
        <v>0</v>
      </c>
      <c r="AQ78" s="30">
        <f>SUMIF(Ingredients!$B$3:$B$230,M78,Ingredients!$D$3:$D$230)+SUMIF($B$3:$B$725,M78,$AR$3:$AR$725)</f>
        <v>0</v>
      </c>
      <c r="AR78" s="29">
        <f t="shared" si="15"/>
        <v>5</v>
      </c>
      <c r="AS78" s="30">
        <f>SUMIF(Ingredients!$B$3:$B$230,F78,Ingredients!$E$3:$E$230)+SUMIF($B$3:$B$725,F78,$BA$3:$BA$730)</f>
        <v>5</v>
      </c>
      <c r="AT78" s="30">
        <f>SUMIF(Ingredients!$B$3:$B$230,G78,Ingredients!$E$3:$E$230)+SUMIF($B$3:$B$725,G78,$BA$3:$BA$730)</f>
        <v>0</v>
      </c>
      <c r="AU78" s="30">
        <f>SUMIF(Ingredients!$B$3:$B$230,H78,Ingredients!$E$3:$E$230)+SUMIF($B$3:$B$725,H78,$BA$3:$BA$730)</f>
        <v>0</v>
      </c>
      <c r="AV78" s="30">
        <f>SUMIF(Ingredients!$B$3:$B$230,I78,Ingredients!$E$3:$E$230)+SUMIF($B$3:$B$725,I78,$BA$3:$BA$730)</f>
        <v>0</v>
      </c>
      <c r="AW78" s="30">
        <f>SUMIF(Ingredients!$B$3:$B$230,J78,Ingredients!$E$3:$E$230)+SUMIF($B$3:$B$725,J78,$BA$3:$BA$730)</f>
        <v>0</v>
      </c>
      <c r="AX78" s="30">
        <f>SUMIF(Ingredients!$B$3:$B$230,K78,Ingredients!$E$3:$E$230)+SUMIF($B$3:$B$725,K78,$BA$3:$BA$730)</f>
        <v>0</v>
      </c>
      <c r="AY78" s="30">
        <f>SUMIF(Ingredients!$B$3:$B$230,L78,Ingredients!$E$3:$E$230)+SUMIF($B$3:$B$725,L78,$BA$3:$BA$730)</f>
        <v>0</v>
      </c>
      <c r="AZ78" s="30">
        <f>SUMIF(Ingredients!$B$3:$B$230,M78,Ingredients!$E$3:$E$230)+SUMIF($B$3:$B$725,M78,$BA$3:$BA$730)</f>
        <v>0</v>
      </c>
      <c r="BA78" s="29">
        <f t="shared" si="16"/>
        <v>5</v>
      </c>
      <c r="BB78" s="30">
        <f>SUMIF(Ingredients!$B$3:$B$230,F78,Ingredients!$F$3:$F$230)+SUMIF($B$3:$B$725,F78,$BJ$3:$BJ$725)</f>
        <v>0</v>
      </c>
      <c r="BC78" s="30">
        <f>SUMIF(Ingredients!$B$3:$B$230,G78,Ingredients!$F$3:$F$230)+SUMIF($B$3:$B$725,G78,$BJ$3:$BJ$725)</f>
        <v>0</v>
      </c>
      <c r="BD78" s="30">
        <f>SUMIF(Ingredients!$B$3:$B$230,H78,Ingredients!$F$3:$F$230)+SUMIF($B$3:$B$725,H78,$BJ$3:$BJ$725)</f>
        <v>0</v>
      </c>
      <c r="BE78" s="30">
        <f>SUMIF(Ingredients!$B$3:$B$230,I78,Ingredients!$F$3:$F$230)+SUMIF($B$3:$B$725,I78,$BJ$3:$BJ$725)</f>
        <v>0</v>
      </c>
      <c r="BF78" s="30">
        <f>SUMIF(Ingredients!$B$3:$B$230,J78,Ingredients!$F$3:$F$230)+SUMIF($B$3:$B$725,J78,$BJ$3:$BJ$725)</f>
        <v>0</v>
      </c>
      <c r="BG78" s="30">
        <f>SUMIF(Ingredients!$B$3:$B$230,K78,Ingredients!$F$3:$F$230)+SUMIF($B$3:$B$725,K78,$BJ$3:$BJ$725)</f>
        <v>0</v>
      </c>
      <c r="BH78" s="30">
        <f>SUMIF(Ingredients!$B$3:$B$230,L78,Ingredients!$F$3:$F$230)+SUMIF($B$3:$B$725,L78,$BJ$3:$BJ$725)</f>
        <v>0</v>
      </c>
      <c r="BI78" s="30">
        <f>SUMIF(Ingredients!$B$3:$B$230,M78,Ingredients!$F$3:$F$230)+SUMIF($B$3:$B$725,M78,$BJ$3:$BJ$725)</f>
        <v>0</v>
      </c>
      <c r="BJ78" s="35">
        <f t="shared" si="17"/>
        <v>0</v>
      </c>
      <c r="BK78" s="30">
        <f>SUMIF(Ingredients!$B$3:$B$230,F78,Ingredients!$G$3:$G$230)+SUMIF($B$3:$B$725,F78,$BS$3:$BS$725)</f>
        <v>0</v>
      </c>
      <c r="BL78" s="30">
        <f>SUMIF(Ingredients!$B$3:$B$230,G78,Ingredients!$G$3:$G$230)+SUMIF($B$3:$B$725,G78,$BS$3:$BS$725)</f>
        <v>0</v>
      </c>
      <c r="BM78" s="30">
        <f>SUMIF(Ingredients!$B$3:$B$230,H78,Ingredients!$G$3:$G$230)+SUMIF($B$3:$B$725,H78,$BS$3:$BS$725)</f>
        <v>0</v>
      </c>
      <c r="BN78" s="30">
        <f>SUMIF(Ingredients!$B$3:$B$230,I78,Ingredients!$G$3:$G$230)+SUMIF($B$3:$B$725,I78,$BS$3:$BS$725)</f>
        <v>0</v>
      </c>
      <c r="BO78" s="30">
        <f>SUMIF(Ingredients!$B$3:$B$230,J78,Ingredients!$G$3:$G$230)+SUMIF($B$3:$B$725,J78,$BS$3:$BS$725)</f>
        <v>0</v>
      </c>
      <c r="BP78" s="30">
        <f>SUMIF(Ingredients!$B$3:$B$230,K78,Ingredients!$G$3:$G$230)+SUMIF($B$3:$B$725,K78,$BS$3:$BS$725)</f>
        <v>0</v>
      </c>
      <c r="BQ78" s="30">
        <f>SUMIF(Ingredients!$B$3:$B$230,L78,Ingredients!$G$3:$G$230)+SUMIF($B$3:$B$725,L78,$BS$3:$BS$725)</f>
        <v>0</v>
      </c>
      <c r="BR78" s="30">
        <f>SUMIF(Ingredients!$B$3:$B$230,M78,Ingredients!$G$3:$G$230)+SUMIF($B$3:$B$725,M78,$BS$3:$BS$725)</f>
        <v>0</v>
      </c>
      <c r="BS78" s="36">
        <f t="shared" si="18"/>
        <v>0</v>
      </c>
      <c r="BT78" s="30">
        <f>SUMIF(Ingredients!$B$3:$B$230,F78,Ingredients!$H$3:$H$230)+SUMIF($B$3:$B$725,F78,$CB$3:$CB$725)</f>
        <v>1.5</v>
      </c>
      <c r="BU78" s="30">
        <f>SUMIF(Ingredients!$B$3:$B$230,G78,Ingredients!$H$3:$H$230)+SUMIF($B$3:$B$725,G78,$CB$3:$CB$725)</f>
        <v>0</v>
      </c>
      <c r="BV78" s="30">
        <f>SUMIF(Ingredients!$B$3:$B$230,H78,Ingredients!$H$3:$H$230)+SUMIF($B$3:$B$725,H78,$CB$3:$CB$725)</f>
        <v>0</v>
      </c>
      <c r="BW78" s="30">
        <f>SUMIF(Ingredients!$B$3:$B$230,I78,Ingredients!$H$3:$H$230)+SUMIF($B$3:$B$725,I78,$CB$3:$CB$725)</f>
        <v>0</v>
      </c>
      <c r="BX78" s="30">
        <f>SUMIF(Ingredients!$B$3:$B$230,J78,Ingredients!$H$3:$H$230)+SUMIF($B$3:$B$725,J78,$CB$3:$CB$725)</f>
        <v>0</v>
      </c>
      <c r="BY78" s="30">
        <f>SUMIF(Ingredients!$B$3:$B$230,K78,Ingredients!$H$3:$H$230)+SUMIF($B$3:$B$725,K78,$CB$3:$CB$725)</f>
        <v>0</v>
      </c>
      <c r="BZ78" s="30">
        <f>SUMIF(Ingredients!$B$3:$B$230,L78,Ingredients!$H$3:$H$230)+SUMIF($B$3:$B$725,L78,$CB$3:$CB$725)</f>
        <v>0</v>
      </c>
      <c r="CA78" s="30">
        <f>SUMIF(Ingredients!$B$3:$B$230,M78,Ingredients!$H$3:$H$230)+SUMIF($B$3:$B$725,M78,$CB$3:$CB$725)</f>
        <v>0</v>
      </c>
      <c r="CB78" s="42">
        <f t="shared" si="19"/>
        <v>1.5</v>
      </c>
      <c r="CC78" s="30">
        <f>SUMIF(Ingredients!$B$3:$B$230,F78,Ingredients!$I$3:$I$230)+SUMIF($B$3:$B$725,F78,$CK$3:$CK$725)</f>
        <v>0</v>
      </c>
      <c r="CD78" s="30">
        <f>SUMIF(Ingredients!$B$3:$B$230,G78,Ingredients!$I$3:$I$230)+SUMIF($B$3:$B$725,G78,$CK$3:$CK$725)</f>
        <v>0</v>
      </c>
      <c r="CE78" s="30">
        <f>SUMIF(Ingredients!$B$3:$B$230,H78,Ingredients!$I$3:$I$230)+SUMIF($B$3:$B$725,H78,$CK$3:$CK$725)</f>
        <v>0</v>
      </c>
      <c r="CF78" s="30">
        <f>SUMIF(Ingredients!$B$3:$B$230,I78,Ingredients!$I$3:$I$230)+SUMIF($B$3:$B$725,I78,$CK$3:$CK$725)</f>
        <v>0</v>
      </c>
      <c r="CG78" s="30">
        <f>SUMIF(Ingredients!$B$3:$B$230,J78,Ingredients!$I$3:$I$230)+SUMIF($B$3:$B$725,J78,$CK$3:$CK$725)</f>
        <v>0</v>
      </c>
      <c r="CH78" s="30">
        <f>SUMIF(Ingredients!$B$3:$B$230,K78,Ingredients!$I$3:$I$230)+SUMIF($B$3:$B$725,K78,$CK$3:$CK$725)</f>
        <v>0</v>
      </c>
      <c r="CI78" s="30">
        <f>SUMIF(Ingredients!$B$3:$B$230,L78,Ingredients!$I$3:$I$230)+SUMIF($B$3:$B$725,L78,$CK$3:$CK$725)</f>
        <v>0</v>
      </c>
      <c r="CJ78" s="30">
        <f>SUMIF(Ingredients!$B$3:$B$230,M78,Ingredients!$I$3:$I$230)+SUMIF($B$3:$B$725,M78,$CK$3:$CK$725)</f>
        <v>0</v>
      </c>
      <c r="CK78" s="38">
        <f t="shared" si="20"/>
        <v>0</v>
      </c>
      <c r="CL78" s="30">
        <f>SUMIF(Ingredients!$B$3:$B$230,F78,Ingredients!$J$3:$J$230)+SUMIF($B$3:$B$725,F78,$CT$3:$CT$725)</f>
        <v>0</v>
      </c>
      <c r="CM78" s="30">
        <f>SUMIF(Ingredients!$B$3:$B$230,G78,Ingredients!$J$3:$J$230)+SUMIF($B$3:$B$725,G78,$CT$3:$CT$725)</f>
        <v>0</v>
      </c>
      <c r="CN78" s="30">
        <f>SUMIF(Ingredients!$B$3:$B$230,H78,Ingredients!$J$3:$J$230)+SUMIF($B$3:$B$725,H78,$CT$3:$CT$725)</f>
        <v>0</v>
      </c>
      <c r="CO78" s="30">
        <f>SUMIF(Ingredients!$B$3:$B$230,I78,Ingredients!$J$3:$J$230)+SUMIF($B$3:$B$725,I78,$CT$3:$CT$725)</f>
        <v>0</v>
      </c>
      <c r="CP78" s="30">
        <f>SUMIF(Ingredients!$B$3:$B$230,J78,Ingredients!$J$3:$J$230)+SUMIF($B$3:$B$725,J78,$CT$3:$CT$725)</f>
        <v>0</v>
      </c>
      <c r="CQ78" s="30">
        <f>SUMIF(Ingredients!$B$3:$B$230,K78,Ingredients!$J$3:$J$230)+SUMIF($B$3:$B$725,K78,$CT$3:$CT$725)</f>
        <v>0</v>
      </c>
      <c r="CR78" s="30">
        <f>SUMIF(Ingredients!$B$3:$B$230,L78,Ingredients!$J$3:$J$230)+SUMIF($B$3:$B$725,L78,$CT$3:$CT$725)</f>
        <v>0</v>
      </c>
      <c r="CS78" s="30">
        <f>SUMIF(Ingredients!$B$3:$B$230,M78,Ingredients!$J$3:$J$230)+SUMIF($B$3:$B$725,M78,$CT$3:$CT$725)</f>
        <v>0</v>
      </c>
      <c r="CT78" s="43">
        <f t="shared" si="21"/>
        <v>0</v>
      </c>
      <c r="CU78" s="34">
        <v>2</v>
      </c>
      <c r="CV78" s="30">
        <v>5</v>
      </c>
      <c r="CW78" s="30">
        <v>5</v>
      </c>
      <c r="CX78" s="35">
        <v>0</v>
      </c>
      <c r="CY78" s="36">
        <v>0</v>
      </c>
      <c r="CZ78" s="37">
        <v>1.5</v>
      </c>
      <c r="DA78" s="38">
        <v>0</v>
      </c>
      <c r="DB78" s="39">
        <v>0</v>
      </c>
      <c r="DC78" t="s">
        <v>199</v>
      </c>
      <c r="DD78" t="str">
        <f t="shared" ca="1" si="22"/>
        <v>NB</v>
      </c>
      <c r="DE78" t="str">
        <f t="shared" ca="1" si="23"/>
        <v>-</v>
      </c>
      <c r="DF78" t="s">
        <v>1142</v>
      </c>
      <c r="DG78" t="s">
        <v>199</v>
      </c>
      <c r="DH78" t="str">
        <f t="shared" ca="1" si="24"/>
        <v/>
      </c>
      <c r="DI78" t="s">
        <v>2271</v>
      </c>
    </row>
    <row r="79" spans="2:113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1191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SUMIF(Ingredients!$B$3:$B$230,'PH complex foods'!F79,Ingredients!$A$3:$A$119)+SUMIF($B$3:$B$725,F79,$V$3:$V$724)</f>
        <v>1</v>
      </c>
      <c r="O79" s="11">
        <f ca="1">SUMIF(Ingredients!$B$3:$B$230,'PH complex foods'!G79,Ingredients!$A$3:$A$119)+SUMIF($B$3:$B$725,G79,$V$3:$V$724)</f>
        <v>1</v>
      </c>
      <c r="P79" s="11">
        <f ca="1">SUMIF(Ingredients!$B$3:$B$230,'PH complex foods'!H79,Ingredients!$A$3:$A$119)+SUMIF($B$3:$B$725,H79,$V$3:$V$724)</f>
        <v>1</v>
      </c>
      <c r="Q79" s="11">
        <f ca="1">SUMIF(Ingredients!$B$3:$B$230,'PH complex foods'!I79,Ingredients!$A$3:$A$119)+SUMIF($B$3:$B$725,I79,$V$3:$V$724)</f>
        <v>0</v>
      </c>
      <c r="R79" s="11">
        <f ca="1">SUMIF(Ingredients!$B$3:$B$230,'PH complex foods'!J79,Ingredients!$A$3:$A$119)+SUMIF($B$3:$B$725,J79,$V$3:$V$724)</f>
        <v>0</v>
      </c>
      <c r="S79" s="11">
        <f ca="1">SUMIF(Ingredients!$B$3:$B$230,'PH complex foods'!K79,Ingredients!$A$3:$A$119)+SUMIF($B$3:$B$725,K79,$V$3:$V$724)</f>
        <v>0</v>
      </c>
      <c r="T79" s="11">
        <f ca="1">SUMIF(Ingredients!$B$3:$B$230,'PH complex foods'!L79,Ingredients!$A$3:$A$119)+SUMIF($B$3:$B$725,L79,$V$3:$V$724)</f>
        <v>0</v>
      </c>
      <c r="U79" s="11">
        <f ca="1">SUMIF(Ingredients!$B$3:$B$230,'PH complex foods'!M79,Ingredients!$A$3:$A$119)+SUMIF($B$3:$B$725,M79,$V$3:$V$724)</f>
        <v>0</v>
      </c>
      <c r="V79" s="10">
        <f t="shared" ca="1" si="25"/>
        <v>1</v>
      </c>
      <c r="W79" s="10">
        <v>1</v>
      </c>
      <c r="X79" s="11">
        <v>1</v>
      </c>
      <c r="Y79" s="11">
        <f>COUNTIF(F79:M804,B79)</f>
        <v>0</v>
      </c>
      <c r="Z79" s="44" t="str">
        <f t="shared" ca="1" si="26"/>
        <v>Yes</v>
      </c>
      <c r="AA79" s="34">
        <f>SUMIF(Ingredients!$B$3:$B$230,F79,Ingredients!$C$3:$C$230)+SUMIF($B$3:$B$725,F79,$AI$3:$AI$725)</f>
        <v>10</v>
      </c>
      <c r="AB79" s="30">
        <f>SUMIF(Ingredients!$B$3:$B$230,G79,Ingredients!$C$3:$C$230)+SUMIF($B$3:$B$725,G79,$AI$3:$AI$725)</f>
        <v>2</v>
      </c>
      <c r="AC79" s="30">
        <f>SUMIF(Ingredients!$B$3:$B$230,H79,Ingredients!$C$3:$C$230)+SUMIF($B$3:$B$725,H79,$AI$3:$AI$725)</f>
        <v>10</v>
      </c>
      <c r="AD79" s="30">
        <f>SUMIF(Ingredients!$B$3:$B$230,I79,Ingredients!$C$3:$C$230)+SUMIF($B$3:$B$725,I79,$AI$3:$AI$725)</f>
        <v>0</v>
      </c>
      <c r="AE79" s="30">
        <f>SUMIF(Ingredients!$B$3:$B$230,J79,Ingredients!$C$3:$C$230)+SUMIF($B$3:$B$725,J79,$AI$3:$AI$725)</f>
        <v>0</v>
      </c>
      <c r="AF79" s="30">
        <f>SUMIF(Ingredients!$B$3:$B$230,K79,Ingredients!$C$3:$C$230)+SUMIF($B$3:$B$725,K79,$AI$3:$AI$725)</f>
        <v>0</v>
      </c>
      <c r="AG79" s="30">
        <f>SUMIF(Ingredients!$B$3:$B$230,L79,Ingredients!$C$3:$C$230)+SUMIF($B$3:$B$725,L79,$AI$3:$AI$725)</f>
        <v>0</v>
      </c>
      <c r="AH79" s="30">
        <f>SUMIF(Ingredients!$B$3:$B$230,M79,Ingredients!$C$3:$C$230)+SUMIF($B$3:$B$725,M79,$AI$3:$AI$725)</f>
        <v>0</v>
      </c>
      <c r="AI79" s="29">
        <f t="shared" si="14"/>
        <v>22</v>
      </c>
      <c r="AJ79" s="30">
        <f>SUMIF(Ingredients!$B$3:$B$230,F79,Ingredients!$D$3:$D$230)+SUMIF($B$3:$B$725,F79,$AR$3:$AR$725)</f>
        <v>0</v>
      </c>
      <c r="AK79" s="30">
        <f>SUMIF(Ingredients!$B$3:$B$230,G79,Ingredients!$D$3:$D$230)+SUMIF($B$3:$B$725,G79,$AR$3:$AR$725)</f>
        <v>5</v>
      </c>
      <c r="AL79" s="30">
        <f>SUMIF(Ingredients!$B$3:$B$230,H79,Ingredients!$D$3:$D$230)+SUMIF($B$3:$B$725,H79,$AR$3:$AR$725)</f>
        <v>0</v>
      </c>
      <c r="AM79" s="30">
        <f>SUMIF(Ingredients!$B$3:$B$230,I79,Ingredients!$D$3:$D$230)+SUMIF($B$3:$B$725,I79,$AR$3:$AR$725)</f>
        <v>0</v>
      </c>
      <c r="AN79" s="30">
        <f>SUMIF(Ingredients!$B$3:$B$230,J79,Ingredients!$D$3:$D$230)+SUMIF($B$3:$B$725,J79,$AR$3:$AR$725)</f>
        <v>0</v>
      </c>
      <c r="AO79" s="30">
        <f>SUMIF(Ingredients!$B$3:$B$230,K79,Ingredients!$D$3:$D$230)+SUMIF($B$3:$B$725,K79,$AR$3:$AR$725)</f>
        <v>0</v>
      </c>
      <c r="AP79" s="30">
        <f>SUMIF(Ingredients!$B$3:$B$230,L79,Ingredients!$D$3:$D$230)+SUMIF($B$3:$B$725,L79,$AR$3:$AR$725)</f>
        <v>0</v>
      </c>
      <c r="AQ79" s="30">
        <f>SUMIF(Ingredients!$B$3:$B$230,M79,Ingredients!$D$3:$D$230)+SUMIF($B$3:$B$725,M79,$AR$3:$AR$725)</f>
        <v>0</v>
      </c>
      <c r="AR79" s="29">
        <f t="shared" si="15"/>
        <v>5</v>
      </c>
      <c r="AS79" s="30">
        <f>SUMIF(Ingredients!$B$3:$B$230,F79,Ingredients!$E$3:$E$230)+SUMIF($B$3:$B$725,F79,$BA$3:$BA$730)</f>
        <v>7</v>
      </c>
      <c r="AT79" s="30">
        <f>SUMIF(Ingredients!$B$3:$B$230,G79,Ingredients!$E$3:$E$230)+SUMIF($B$3:$B$725,G79,$BA$3:$BA$730)</f>
        <v>5</v>
      </c>
      <c r="AU79" s="30">
        <f>SUMIF(Ingredients!$B$3:$B$230,H79,Ingredients!$E$3:$E$230)+SUMIF($B$3:$B$725,H79,$BA$3:$BA$730)</f>
        <v>73</v>
      </c>
      <c r="AV79" s="30">
        <f>SUMIF(Ingredients!$B$3:$B$230,I79,Ingredients!$E$3:$E$230)+SUMIF($B$3:$B$725,I79,$BA$3:$BA$730)</f>
        <v>0</v>
      </c>
      <c r="AW79" s="30">
        <f>SUMIF(Ingredients!$B$3:$B$230,J79,Ingredients!$E$3:$E$230)+SUMIF($B$3:$B$725,J79,$BA$3:$BA$730)</f>
        <v>0</v>
      </c>
      <c r="AX79" s="30">
        <f>SUMIF(Ingredients!$B$3:$B$230,K79,Ingredients!$E$3:$E$230)+SUMIF($B$3:$B$725,K79,$BA$3:$BA$730)</f>
        <v>0</v>
      </c>
      <c r="AY79" s="30">
        <f>SUMIF(Ingredients!$B$3:$B$230,L79,Ingredients!$E$3:$E$230)+SUMIF($B$3:$B$725,L79,$BA$3:$BA$730)</f>
        <v>0</v>
      </c>
      <c r="AZ79" s="30">
        <f>SUMIF(Ingredients!$B$3:$B$230,M79,Ingredients!$E$3:$E$230)+SUMIF($B$3:$B$725,M79,$BA$3:$BA$730)</f>
        <v>0</v>
      </c>
      <c r="BA79" s="29">
        <f t="shared" si="16"/>
        <v>28.333333333333332</v>
      </c>
      <c r="BB79" s="30">
        <f>SUMIF(Ingredients!$B$3:$B$230,F79,Ingredients!$F$3:$F$230)+SUMIF($B$3:$B$725,F79,$BJ$3:$BJ$725)</f>
        <v>0</v>
      </c>
      <c r="BC79" s="30">
        <f>SUMIF(Ingredients!$B$3:$B$230,G79,Ingredients!$F$3:$F$230)+SUMIF($B$3:$B$725,G79,$BJ$3:$BJ$725)</f>
        <v>0</v>
      </c>
      <c r="BD79" s="30">
        <f>SUMIF(Ingredients!$B$3:$B$230,H79,Ingredients!$F$3:$F$230)+SUMIF($B$3:$B$725,H79,$BJ$3:$BJ$725)</f>
        <v>0</v>
      </c>
      <c r="BE79" s="30">
        <f>SUMIF(Ingredients!$B$3:$B$230,I79,Ingredients!$F$3:$F$230)+SUMIF($B$3:$B$725,I79,$BJ$3:$BJ$725)</f>
        <v>0</v>
      </c>
      <c r="BF79" s="30">
        <f>SUMIF(Ingredients!$B$3:$B$230,J79,Ingredients!$F$3:$F$230)+SUMIF($B$3:$B$725,J79,$BJ$3:$BJ$725)</f>
        <v>0</v>
      </c>
      <c r="BG79" s="30">
        <f>SUMIF(Ingredients!$B$3:$B$230,K79,Ingredients!$F$3:$F$230)+SUMIF($B$3:$B$725,K79,$BJ$3:$BJ$725)</f>
        <v>0</v>
      </c>
      <c r="BH79" s="30">
        <f>SUMIF(Ingredients!$B$3:$B$230,L79,Ingredients!$F$3:$F$230)+SUMIF($B$3:$B$725,L79,$BJ$3:$BJ$725)</f>
        <v>0</v>
      </c>
      <c r="BI79" s="30">
        <f>SUMIF(Ingredients!$B$3:$B$230,M79,Ingredients!$F$3:$F$230)+SUMIF($B$3:$B$725,M79,$BJ$3:$BJ$725)</f>
        <v>0</v>
      </c>
      <c r="BJ79" s="35">
        <f t="shared" si="17"/>
        <v>0</v>
      </c>
      <c r="BK79" s="30">
        <f>SUMIF(Ingredients!$B$3:$B$230,F79,Ingredients!$G$3:$G$230)+SUMIF($B$3:$B$725,F79,$BS$3:$BS$725)</f>
        <v>0</v>
      </c>
      <c r="BL79" s="30">
        <f>SUMIF(Ingredients!$B$3:$B$230,G79,Ingredients!$G$3:$G$230)+SUMIF($B$3:$B$725,G79,$BS$3:$BS$725)</f>
        <v>0</v>
      </c>
      <c r="BM79" s="30">
        <f>SUMIF(Ingredients!$B$3:$B$230,H79,Ingredients!$G$3:$G$230)+SUMIF($B$3:$B$725,H79,$BS$3:$BS$725)</f>
        <v>0</v>
      </c>
      <c r="BN79" s="30">
        <f>SUMIF(Ingredients!$B$3:$B$230,I79,Ingredients!$G$3:$G$230)+SUMIF($B$3:$B$725,I79,$BS$3:$BS$725)</f>
        <v>0</v>
      </c>
      <c r="BO79" s="30">
        <f>SUMIF(Ingredients!$B$3:$B$230,J79,Ingredients!$G$3:$G$230)+SUMIF($B$3:$B$725,J79,$BS$3:$BS$725)</f>
        <v>0</v>
      </c>
      <c r="BP79" s="30">
        <f>SUMIF(Ingredients!$B$3:$B$230,K79,Ingredients!$G$3:$G$230)+SUMIF($B$3:$B$725,K79,$BS$3:$BS$725)</f>
        <v>0</v>
      </c>
      <c r="BQ79" s="30">
        <f>SUMIF(Ingredients!$B$3:$B$230,L79,Ingredients!$G$3:$G$230)+SUMIF($B$3:$B$725,L79,$BS$3:$BS$725)</f>
        <v>0</v>
      </c>
      <c r="BR79" s="30">
        <f>SUMIF(Ingredients!$B$3:$B$230,M79,Ingredients!$G$3:$G$230)+SUMIF($B$3:$B$725,M79,$BS$3:$BS$725)</f>
        <v>0</v>
      </c>
      <c r="BS79" s="36">
        <f t="shared" si="18"/>
        <v>0</v>
      </c>
      <c r="BT79" s="30">
        <f>SUMIF(Ingredients!$B$3:$B$230,F79,Ingredients!$H$3:$H$230)+SUMIF($B$3:$B$725,F79,$CB$3:$CB$725)</f>
        <v>0</v>
      </c>
      <c r="BU79" s="30">
        <f>SUMIF(Ingredients!$B$3:$B$230,G79,Ingredients!$H$3:$H$230)+SUMIF($B$3:$B$725,G79,$CB$3:$CB$725)</f>
        <v>1.5</v>
      </c>
      <c r="BV79" s="30">
        <f>SUMIF(Ingredients!$B$3:$B$230,H79,Ingredients!$H$3:$H$230)+SUMIF($B$3:$B$725,H79,$CB$3:$CB$725)</f>
        <v>0</v>
      </c>
      <c r="BW79" s="30">
        <f>SUMIF(Ingredients!$B$3:$B$230,I79,Ingredients!$H$3:$H$230)+SUMIF($B$3:$B$725,I79,$CB$3:$CB$725)</f>
        <v>0</v>
      </c>
      <c r="BX79" s="30">
        <f>SUMIF(Ingredients!$B$3:$B$230,J79,Ingredients!$H$3:$H$230)+SUMIF($B$3:$B$725,J79,$CB$3:$CB$725)</f>
        <v>0</v>
      </c>
      <c r="BY79" s="30">
        <f>SUMIF(Ingredients!$B$3:$B$230,K79,Ingredients!$H$3:$H$230)+SUMIF($B$3:$B$725,K79,$CB$3:$CB$725)</f>
        <v>0</v>
      </c>
      <c r="BZ79" s="30">
        <f>SUMIF(Ingredients!$B$3:$B$230,L79,Ingredients!$H$3:$H$230)+SUMIF($B$3:$B$725,L79,$CB$3:$CB$725)</f>
        <v>0</v>
      </c>
      <c r="CA79" s="30">
        <f>SUMIF(Ingredients!$B$3:$B$230,M79,Ingredients!$H$3:$H$230)+SUMIF($B$3:$B$725,M79,$CB$3:$CB$725)</f>
        <v>0</v>
      </c>
      <c r="CB79" s="42">
        <f t="shared" si="19"/>
        <v>1.5</v>
      </c>
      <c r="CC79" s="30">
        <f>SUMIF(Ingredients!$B$3:$B$230,F79,Ingredients!$I$3:$I$230)+SUMIF($B$3:$B$725,F79,$CK$3:$CK$725)</f>
        <v>2.5</v>
      </c>
      <c r="CD79" s="30">
        <f>SUMIF(Ingredients!$B$3:$B$230,G79,Ingredients!$I$3:$I$230)+SUMIF($B$3:$B$725,G79,$CK$3:$CK$725)</f>
        <v>0</v>
      </c>
      <c r="CE79" s="30">
        <f>SUMIF(Ingredients!$B$3:$B$230,H79,Ingredients!$I$3:$I$230)+SUMIF($B$3:$B$725,H79,$CK$3:$CK$725)</f>
        <v>0</v>
      </c>
      <c r="CF79" s="30">
        <f>SUMIF(Ingredients!$B$3:$B$230,I79,Ingredients!$I$3:$I$230)+SUMIF($B$3:$B$725,I79,$CK$3:$CK$725)</f>
        <v>0</v>
      </c>
      <c r="CG79" s="30">
        <f>SUMIF(Ingredients!$B$3:$B$230,J79,Ingredients!$I$3:$I$230)+SUMIF($B$3:$B$725,J79,$CK$3:$CK$725)</f>
        <v>0</v>
      </c>
      <c r="CH79" s="30">
        <f>SUMIF(Ingredients!$B$3:$B$230,K79,Ingredients!$I$3:$I$230)+SUMIF($B$3:$B$725,K79,$CK$3:$CK$725)</f>
        <v>0</v>
      </c>
      <c r="CI79" s="30">
        <f>SUMIF(Ingredients!$B$3:$B$230,L79,Ingredients!$I$3:$I$230)+SUMIF($B$3:$B$725,L79,$CK$3:$CK$725)</f>
        <v>0</v>
      </c>
      <c r="CJ79" s="30">
        <f>SUMIF(Ingredients!$B$3:$B$230,M79,Ingredients!$I$3:$I$230)+SUMIF($B$3:$B$725,M79,$CK$3:$CK$725)</f>
        <v>0</v>
      </c>
      <c r="CK79" s="38">
        <f t="shared" si="20"/>
        <v>2.5</v>
      </c>
      <c r="CL79" s="30">
        <f>SUMIF(Ingredients!$B$3:$B$230,F79,Ingredients!$J$3:$J$230)+SUMIF($B$3:$B$725,F79,$CT$3:$CT$725)</f>
        <v>0</v>
      </c>
      <c r="CM79" s="30">
        <f>SUMIF(Ingredients!$B$3:$B$230,G79,Ingredients!$J$3:$J$230)+SUMIF($B$3:$B$725,G79,$CT$3:$CT$725)</f>
        <v>0</v>
      </c>
      <c r="CN79" s="30">
        <f>SUMIF(Ingredients!$B$3:$B$230,H79,Ingredients!$J$3:$J$230)+SUMIF($B$3:$B$725,H79,$CT$3:$CT$725)</f>
        <v>3</v>
      </c>
      <c r="CO79" s="30">
        <f>SUMIF(Ingredients!$B$3:$B$230,I79,Ingredients!$J$3:$J$230)+SUMIF($B$3:$B$725,I79,$CT$3:$CT$725)</f>
        <v>0</v>
      </c>
      <c r="CP79" s="30">
        <f>SUMIF(Ingredients!$B$3:$B$230,J79,Ingredients!$J$3:$J$230)+SUMIF($B$3:$B$725,J79,$CT$3:$CT$725)</f>
        <v>0</v>
      </c>
      <c r="CQ79" s="30">
        <f>SUMIF(Ingredients!$B$3:$B$230,K79,Ingredients!$J$3:$J$230)+SUMIF($B$3:$B$725,K79,$CT$3:$CT$725)</f>
        <v>0</v>
      </c>
      <c r="CR79" s="30">
        <f>SUMIF(Ingredients!$B$3:$B$230,L79,Ingredients!$J$3:$J$230)+SUMIF($B$3:$B$725,L79,$CT$3:$CT$725)</f>
        <v>0</v>
      </c>
      <c r="CS79" s="30">
        <f>SUMIF(Ingredients!$B$3:$B$230,M79,Ingredients!$J$3:$J$230)+SUMIF($B$3:$B$725,M79,$CT$3:$CT$725)</f>
        <v>0</v>
      </c>
      <c r="CT79" s="43">
        <f t="shared" si="21"/>
        <v>3</v>
      </c>
      <c r="CU79" s="34">
        <v>20</v>
      </c>
      <c r="CV79" s="30">
        <v>0</v>
      </c>
      <c r="CW79" s="30">
        <v>9</v>
      </c>
      <c r="CX79" s="35">
        <v>0</v>
      </c>
      <c r="CY79" s="36">
        <v>0</v>
      </c>
      <c r="CZ79" s="37">
        <v>1.5</v>
      </c>
      <c r="DA79" s="38">
        <v>2.5</v>
      </c>
      <c r="DB79" s="39">
        <v>3</v>
      </c>
      <c r="DC79" t="s">
        <v>202</v>
      </c>
      <c r="DD79" t="str">
        <f t="shared" ca="1" si="22"/>
        <v/>
      </c>
      <c r="DE79" t="str">
        <f t="shared" ca="1" si="23"/>
        <v>-</v>
      </c>
      <c r="DG79" t="s">
        <v>200</v>
      </c>
      <c r="DH79" t="str">
        <f t="shared" ca="1" si="24"/>
        <v>CHICKENPARMASANITEM(MEAL, ItemRegistry.chickenparmasanItem, 4 ,4f,0f,0f,1.5f,0f,2.5f,3f,2.33f),</v>
      </c>
      <c r="DI79" t="s">
        <v>2344</v>
      </c>
    </row>
    <row r="80" spans="2:113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1191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SUMIF(Ingredients!$B$3:$B$230,'PH complex foods'!F80,Ingredients!$A$3:$A$119)+SUMIF($B$3:$B$725,F80,$V$3:$V$724)</f>
        <v>1</v>
      </c>
      <c r="O80" s="11">
        <f ca="1">SUMIF(Ingredients!$B$3:$B$230,'PH complex foods'!G80,Ingredients!$A$3:$A$119)+SUMIF($B$3:$B$725,G80,$V$3:$V$724)</f>
        <v>1</v>
      </c>
      <c r="P80" s="11">
        <f ca="1">SUMIF(Ingredients!$B$3:$B$230,'PH complex foods'!H80,Ingredients!$A$3:$A$119)+SUMIF($B$3:$B$725,H80,$V$3:$V$724)</f>
        <v>0</v>
      </c>
      <c r="Q80" s="11">
        <f ca="1">SUMIF(Ingredients!$B$3:$B$230,'PH complex foods'!I80,Ingredients!$A$3:$A$119)+SUMIF($B$3:$B$725,I80,$V$3:$V$724)</f>
        <v>0</v>
      </c>
      <c r="R80" s="11">
        <f ca="1">SUMIF(Ingredients!$B$3:$B$230,'PH complex foods'!J80,Ingredients!$A$3:$A$119)+SUMIF($B$3:$B$725,J80,$V$3:$V$724)</f>
        <v>0</v>
      </c>
      <c r="S80" s="11">
        <f ca="1">SUMIF(Ingredients!$B$3:$B$230,'PH complex foods'!K80,Ingredients!$A$3:$A$119)+SUMIF($B$3:$B$725,K80,$V$3:$V$724)</f>
        <v>0</v>
      </c>
      <c r="T80" s="11">
        <f ca="1">SUMIF(Ingredients!$B$3:$B$230,'PH complex foods'!L80,Ingredients!$A$3:$A$119)+SUMIF($B$3:$B$725,L80,$V$3:$V$724)</f>
        <v>0</v>
      </c>
      <c r="U80" s="11">
        <f ca="1">SUMIF(Ingredients!$B$3:$B$230,'PH complex foods'!M80,Ingredients!$A$3:$A$119)+SUMIF($B$3:$B$725,M80,$V$3:$V$724)</f>
        <v>0</v>
      </c>
      <c r="V80" s="10">
        <f t="shared" ca="1" si="25"/>
        <v>1</v>
      </c>
      <c r="W80" s="10">
        <v>1</v>
      </c>
      <c r="X80" s="11">
        <v>1</v>
      </c>
      <c r="Y80" s="11">
        <f>COUNTIF(F80:M805,B80)</f>
        <v>2</v>
      </c>
      <c r="Z80" s="44" t="str">
        <f t="shared" ca="1" si="26"/>
        <v>Yes</v>
      </c>
      <c r="AA80" s="34">
        <f>SUMIF(Ingredients!$B$3:$B$230,F80,Ingredients!$C$3:$C$230)+SUMIF($B$3:$B$725,F80,$AI$3:$AI$725)</f>
        <v>5.1428571428571432</v>
      </c>
      <c r="AB80" s="30">
        <f>SUMIF(Ingredients!$B$3:$B$230,G80,Ingredients!$C$3:$C$230)+SUMIF($B$3:$B$725,G80,$AI$3:$AI$725)</f>
        <v>5.1428571428571432</v>
      </c>
      <c r="AC80" s="30">
        <f>SUMIF(Ingredients!$B$3:$B$230,H80,Ingredients!$C$3:$C$230)+SUMIF($B$3:$B$725,H80,$AI$3:$AI$725)</f>
        <v>0</v>
      </c>
      <c r="AD80" s="30">
        <f>SUMIF(Ingredients!$B$3:$B$230,I80,Ingredients!$C$3:$C$230)+SUMIF($B$3:$B$725,I80,$AI$3:$AI$725)</f>
        <v>0</v>
      </c>
      <c r="AE80" s="30">
        <f>SUMIF(Ingredients!$B$3:$B$230,J80,Ingredients!$C$3:$C$230)+SUMIF($B$3:$B$725,J80,$AI$3:$AI$725)</f>
        <v>0</v>
      </c>
      <c r="AF80" s="30">
        <f>SUMIF(Ingredients!$B$3:$B$230,K80,Ingredients!$C$3:$C$230)+SUMIF($B$3:$B$725,K80,$AI$3:$AI$725)</f>
        <v>0</v>
      </c>
      <c r="AG80" s="30">
        <f>SUMIF(Ingredients!$B$3:$B$230,L80,Ingredients!$C$3:$C$230)+SUMIF($B$3:$B$725,L80,$AI$3:$AI$725)</f>
        <v>0</v>
      </c>
      <c r="AH80" s="30">
        <f>SUMIF(Ingredients!$B$3:$B$230,M80,Ingredients!$C$3:$C$230)+SUMIF($B$3:$B$725,M80,$AI$3:$AI$725)</f>
        <v>0</v>
      </c>
      <c r="AI80" s="29">
        <f t="shared" si="14"/>
        <v>10.285714285714286</v>
      </c>
      <c r="AJ80" s="30">
        <f>SUMIF(Ingredients!$B$3:$B$230,F80,Ingredients!$D$3:$D$230)+SUMIF($B$3:$B$725,F80,$AR$3:$AR$725)</f>
        <v>0.35714285714285715</v>
      </c>
      <c r="AK80" s="30">
        <f>SUMIF(Ingredients!$B$3:$B$230,G80,Ingredients!$D$3:$D$230)+SUMIF($B$3:$B$725,G80,$AR$3:$AR$725)</f>
        <v>0.35714285714285715</v>
      </c>
      <c r="AL80" s="30">
        <f>SUMIF(Ingredients!$B$3:$B$230,H80,Ingredients!$D$3:$D$230)+SUMIF($B$3:$B$725,H80,$AR$3:$AR$725)</f>
        <v>0</v>
      </c>
      <c r="AM80" s="30">
        <f>SUMIF(Ingredients!$B$3:$B$230,I80,Ingredients!$D$3:$D$230)+SUMIF($B$3:$B$725,I80,$AR$3:$AR$725)</f>
        <v>0</v>
      </c>
      <c r="AN80" s="30">
        <f>SUMIF(Ingredients!$B$3:$B$230,J80,Ingredients!$D$3:$D$230)+SUMIF($B$3:$B$725,J80,$AR$3:$AR$725)</f>
        <v>0</v>
      </c>
      <c r="AO80" s="30">
        <f>SUMIF(Ingredients!$B$3:$B$230,K80,Ingredients!$D$3:$D$230)+SUMIF($B$3:$B$725,K80,$AR$3:$AR$725)</f>
        <v>0</v>
      </c>
      <c r="AP80" s="30">
        <f>SUMIF(Ingredients!$B$3:$B$230,L80,Ingredients!$D$3:$D$230)+SUMIF($B$3:$B$725,L80,$AR$3:$AR$725)</f>
        <v>0</v>
      </c>
      <c r="AQ80" s="30">
        <f>SUMIF(Ingredients!$B$3:$B$230,M80,Ingredients!$D$3:$D$230)+SUMIF($B$3:$B$725,M80,$AR$3:$AR$725)</f>
        <v>0</v>
      </c>
      <c r="AR80" s="29">
        <f t="shared" si="15"/>
        <v>0.7142857142857143</v>
      </c>
      <c r="AS80" s="30">
        <f>SUMIF(Ingredients!$B$3:$B$230,F80,Ingredients!$E$3:$E$230)+SUMIF($B$3:$B$725,F80,$BA$3:$BA$730)</f>
        <v>19.285714285714285</v>
      </c>
      <c r="AT80" s="30">
        <f>SUMIF(Ingredients!$B$3:$B$230,G80,Ingredients!$E$3:$E$230)+SUMIF($B$3:$B$725,G80,$BA$3:$BA$730)</f>
        <v>19.285714285714285</v>
      </c>
      <c r="AU80" s="30">
        <f>SUMIF(Ingredients!$B$3:$B$230,H80,Ingredients!$E$3:$E$230)+SUMIF($B$3:$B$725,H80,$BA$3:$BA$730)</f>
        <v>0</v>
      </c>
      <c r="AV80" s="30">
        <f>SUMIF(Ingredients!$B$3:$B$230,I80,Ingredients!$E$3:$E$230)+SUMIF($B$3:$B$725,I80,$BA$3:$BA$730)</f>
        <v>0</v>
      </c>
      <c r="AW80" s="30">
        <f>SUMIF(Ingredients!$B$3:$B$230,J80,Ingredients!$E$3:$E$230)+SUMIF($B$3:$B$725,J80,$BA$3:$BA$730)</f>
        <v>0</v>
      </c>
      <c r="AX80" s="30">
        <f>SUMIF(Ingredients!$B$3:$B$230,K80,Ingredients!$E$3:$E$230)+SUMIF($B$3:$B$725,K80,$BA$3:$BA$730)</f>
        <v>0</v>
      </c>
      <c r="AY80" s="30">
        <f>SUMIF(Ingredients!$B$3:$B$230,L80,Ingredients!$E$3:$E$230)+SUMIF($B$3:$B$725,L80,$BA$3:$BA$730)</f>
        <v>0</v>
      </c>
      <c r="AZ80" s="30">
        <f>SUMIF(Ingredients!$B$3:$B$230,M80,Ingredients!$E$3:$E$230)+SUMIF($B$3:$B$725,M80,$BA$3:$BA$730)</f>
        <v>0</v>
      </c>
      <c r="BA80" s="29">
        <f t="shared" si="16"/>
        <v>19.285714285714285</v>
      </c>
      <c r="BB80" s="30">
        <f>SUMIF(Ingredients!$B$3:$B$230,F80,Ingredients!$F$3:$F$230)+SUMIF($B$3:$B$725,F80,$BJ$3:$BJ$725)</f>
        <v>0</v>
      </c>
      <c r="BC80" s="30">
        <f>SUMIF(Ingredients!$B$3:$B$230,G80,Ingredients!$F$3:$F$230)+SUMIF($B$3:$B$725,G80,$BJ$3:$BJ$725)</f>
        <v>0</v>
      </c>
      <c r="BD80" s="30">
        <f>SUMIF(Ingredients!$B$3:$B$230,H80,Ingredients!$F$3:$F$230)+SUMIF($B$3:$B$725,H80,$BJ$3:$BJ$725)</f>
        <v>0</v>
      </c>
      <c r="BE80" s="30">
        <f>SUMIF(Ingredients!$B$3:$B$230,I80,Ingredients!$F$3:$F$230)+SUMIF($B$3:$B$725,I80,$BJ$3:$BJ$725)</f>
        <v>0</v>
      </c>
      <c r="BF80" s="30">
        <f>SUMIF(Ingredients!$B$3:$B$230,J80,Ingredients!$F$3:$F$230)+SUMIF($B$3:$B$725,J80,$BJ$3:$BJ$725)</f>
        <v>0</v>
      </c>
      <c r="BG80" s="30">
        <f>SUMIF(Ingredients!$B$3:$B$230,K80,Ingredients!$F$3:$F$230)+SUMIF($B$3:$B$725,K80,$BJ$3:$BJ$725)</f>
        <v>0</v>
      </c>
      <c r="BH80" s="30">
        <f>SUMIF(Ingredients!$B$3:$B$230,L80,Ingredients!$F$3:$F$230)+SUMIF($B$3:$B$725,L80,$BJ$3:$BJ$725)</f>
        <v>0</v>
      </c>
      <c r="BI80" s="30">
        <f>SUMIF(Ingredients!$B$3:$B$230,M80,Ingredients!$F$3:$F$230)+SUMIF($B$3:$B$725,M80,$BJ$3:$BJ$725)</f>
        <v>0</v>
      </c>
      <c r="BJ80" s="35">
        <f t="shared" si="17"/>
        <v>0</v>
      </c>
      <c r="BK80" s="30">
        <f>SUMIF(Ingredients!$B$3:$B$230,F80,Ingredients!$G$3:$G$230)+SUMIF($B$3:$B$725,F80,$BS$3:$BS$725)</f>
        <v>0</v>
      </c>
      <c r="BL80" s="30">
        <f>SUMIF(Ingredients!$B$3:$B$230,G80,Ingredients!$G$3:$G$230)+SUMIF($B$3:$B$725,G80,$BS$3:$BS$725)</f>
        <v>0</v>
      </c>
      <c r="BM80" s="30">
        <f>SUMIF(Ingredients!$B$3:$B$230,H80,Ingredients!$G$3:$G$230)+SUMIF($B$3:$B$725,H80,$BS$3:$BS$725)</f>
        <v>0</v>
      </c>
      <c r="BN80" s="30">
        <f>SUMIF(Ingredients!$B$3:$B$230,I80,Ingredients!$G$3:$G$230)+SUMIF($B$3:$B$725,I80,$BS$3:$BS$725)</f>
        <v>0</v>
      </c>
      <c r="BO80" s="30">
        <f>SUMIF(Ingredients!$B$3:$B$230,J80,Ingredients!$G$3:$G$230)+SUMIF($B$3:$B$725,J80,$BS$3:$BS$725)</f>
        <v>0</v>
      </c>
      <c r="BP80" s="30">
        <f>SUMIF(Ingredients!$B$3:$B$230,K80,Ingredients!$G$3:$G$230)+SUMIF($B$3:$B$725,K80,$BS$3:$BS$725)</f>
        <v>0</v>
      </c>
      <c r="BQ80" s="30">
        <f>SUMIF(Ingredients!$B$3:$B$230,L80,Ingredients!$G$3:$G$230)+SUMIF($B$3:$B$725,L80,$BS$3:$BS$725)</f>
        <v>0</v>
      </c>
      <c r="BR80" s="30">
        <f>SUMIF(Ingredients!$B$3:$B$230,M80,Ingredients!$G$3:$G$230)+SUMIF($B$3:$B$725,M80,$BS$3:$BS$725)</f>
        <v>0</v>
      </c>
      <c r="BS80" s="36">
        <f t="shared" si="18"/>
        <v>0</v>
      </c>
      <c r="BT80" s="30">
        <f>SUMIF(Ingredients!$B$3:$B$230,F80,Ingredients!$H$3:$H$230)+SUMIF($B$3:$B$725,F80,$CB$3:$CB$725)</f>
        <v>1.1428571428571428</v>
      </c>
      <c r="BU80" s="30">
        <f>SUMIF(Ingredients!$B$3:$B$230,G80,Ingredients!$H$3:$H$230)+SUMIF($B$3:$B$725,G80,$CB$3:$CB$725)</f>
        <v>1.1428571428571428</v>
      </c>
      <c r="BV80" s="30">
        <f>SUMIF(Ingredients!$B$3:$B$230,H80,Ingredients!$H$3:$H$230)+SUMIF($B$3:$B$725,H80,$CB$3:$CB$725)</f>
        <v>0</v>
      </c>
      <c r="BW80" s="30">
        <f>SUMIF(Ingredients!$B$3:$B$230,I80,Ingredients!$H$3:$H$230)+SUMIF($B$3:$B$725,I80,$CB$3:$CB$725)</f>
        <v>0</v>
      </c>
      <c r="BX80" s="30">
        <f>SUMIF(Ingredients!$B$3:$B$230,J80,Ingredients!$H$3:$H$230)+SUMIF($B$3:$B$725,J80,$CB$3:$CB$725)</f>
        <v>0</v>
      </c>
      <c r="BY80" s="30">
        <f>SUMIF(Ingredients!$B$3:$B$230,K80,Ingredients!$H$3:$H$230)+SUMIF($B$3:$B$725,K80,$CB$3:$CB$725)</f>
        <v>0</v>
      </c>
      <c r="BZ80" s="30">
        <f>SUMIF(Ingredients!$B$3:$B$230,L80,Ingredients!$H$3:$H$230)+SUMIF($B$3:$B$725,L80,$CB$3:$CB$725)</f>
        <v>0</v>
      </c>
      <c r="CA80" s="30">
        <f>SUMIF(Ingredients!$B$3:$B$230,M80,Ingredients!$H$3:$H$230)+SUMIF($B$3:$B$725,M80,$CB$3:$CB$725)</f>
        <v>0</v>
      </c>
      <c r="CB80" s="42">
        <f t="shared" si="19"/>
        <v>2.2857142857142856</v>
      </c>
      <c r="CC80" s="30">
        <f>SUMIF(Ingredients!$B$3:$B$230,F80,Ingredients!$I$3:$I$230)+SUMIF($B$3:$B$725,F80,$CK$3:$CK$725)</f>
        <v>0</v>
      </c>
      <c r="CD80" s="30">
        <f>SUMIF(Ingredients!$B$3:$B$230,G80,Ingredients!$I$3:$I$230)+SUMIF($B$3:$B$725,G80,$CK$3:$CK$725)</f>
        <v>0</v>
      </c>
      <c r="CE80" s="30">
        <f>SUMIF(Ingredients!$B$3:$B$230,H80,Ingredients!$I$3:$I$230)+SUMIF($B$3:$B$725,H80,$CK$3:$CK$725)</f>
        <v>0</v>
      </c>
      <c r="CF80" s="30">
        <f>SUMIF(Ingredients!$B$3:$B$230,I80,Ingredients!$I$3:$I$230)+SUMIF($B$3:$B$725,I80,$CK$3:$CK$725)</f>
        <v>0</v>
      </c>
      <c r="CG80" s="30">
        <f>SUMIF(Ingredients!$B$3:$B$230,J80,Ingredients!$I$3:$I$230)+SUMIF($B$3:$B$725,J80,$CK$3:$CK$725)</f>
        <v>0</v>
      </c>
      <c r="CH80" s="30">
        <f>SUMIF(Ingredients!$B$3:$B$230,K80,Ingredients!$I$3:$I$230)+SUMIF($B$3:$B$725,K80,$CK$3:$CK$725)</f>
        <v>0</v>
      </c>
      <c r="CI80" s="30">
        <f>SUMIF(Ingredients!$B$3:$B$230,L80,Ingredients!$I$3:$I$230)+SUMIF($B$3:$B$725,L80,$CK$3:$CK$725)</f>
        <v>0</v>
      </c>
      <c r="CJ80" s="30">
        <f>SUMIF(Ingredients!$B$3:$B$230,M80,Ingredients!$I$3:$I$230)+SUMIF($B$3:$B$725,M80,$CK$3:$CK$725)</f>
        <v>0</v>
      </c>
      <c r="CK80" s="38">
        <f t="shared" si="20"/>
        <v>0</v>
      </c>
      <c r="CL80" s="30">
        <f>SUMIF(Ingredients!$B$3:$B$230,F80,Ingredients!$J$3:$J$230)+SUMIF($B$3:$B$725,F80,$CT$3:$CT$725)</f>
        <v>0</v>
      </c>
      <c r="CM80" s="30">
        <f>SUMIF(Ingredients!$B$3:$B$230,G80,Ingredients!$J$3:$J$230)+SUMIF($B$3:$B$725,G80,$CT$3:$CT$725)</f>
        <v>0</v>
      </c>
      <c r="CN80" s="30">
        <f>SUMIF(Ingredients!$B$3:$B$230,H80,Ingredients!$J$3:$J$230)+SUMIF($B$3:$B$725,H80,$CT$3:$CT$725)</f>
        <v>0</v>
      </c>
      <c r="CO80" s="30">
        <f>SUMIF(Ingredients!$B$3:$B$230,I80,Ingredients!$J$3:$J$230)+SUMIF($B$3:$B$725,I80,$CT$3:$CT$725)</f>
        <v>0</v>
      </c>
      <c r="CP80" s="30">
        <f>SUMIF(Ingredients!$B$3:$B$230,J80,Ingredients!$J$3:$J$230)+SUMIF($B$3:$B$725,J80,$CT$3:$CT$725)</f>
        <v>0</v>
      </c>
      <c r="CQ80" s="30">
        <f>SUMIF(Ingredients!$B$3:$B$230,K80,Ingredients!$J$3:$J$230)+SUMIF($B$3:$B$725,K80,$CT$3:$CT$725)</f>
        <v>0</v>
      </c>
      <c r="CR80" s="30">
        <f>SUMIF(Ingredients!$B$3:$B$230,L80,Ingredients!$J$3:$J$230)+SUMIF($B$3:$B$725,L80,$CT$3:$CT$725)</f>
        <v>0</v>
      </c>
      <c r="CS80" s="30">
        <f>SUMIF(Ingredients!$B$3:$B$230,M80,Ingredients!$J$3:$J$230)+SUMIF($B$3:$B$725,M80,$CT$3:$CT$725)</f>
        <v>0</v>
      </c>
      <c r="CT80" s="43">
        <f t="shared" si="21"/>
        <v>0</v>
      </c>
      <c r="CU80" s="34">
        <v>10.285714285714286</v>
      </c>
      <c r="CV80" s="30">
        <v>0</v>
      </c>
      <c r="CW80" s="30">
        <v>12</v>
      </c>
      <c r="CX80" s="35">
        <v>0</v>
      </c>
      <c r="CY80" s="36">
        <v>0</v>
      </c>
      <c r="CZ80" s="37">
        <v>2</v>
      </c>
      <c r="DA80" s="38">
        <v>0</v>
      </c>
      <c r="DB80" s="39">
        <v>0</v>
      </c>
      <c r="DC80" t="s">
        <v>202</v>
      </c>
      <c r="DD80" t="str">
        <f t="shared" ca="1" si="22"/>
        <v/>
      </c>
      <c r="DE80" t="str">
        <f t="shared" ca="1" si="23"/>
        <v>-</v>
      </c>
      <c r="DG80" t="s">
        <v>200</v>
      </c>
      <c r="DH80" t="str">
        <f t="shared" ca="1" si="24"/>
        <v>SPRINGSALADITEM(MEAL, ItemRegistry.springsaladItem, 4 ,2.06f,0f,0f,2f,0f,0f,0f,1.75f),</v>
      </c>
      <c r="DI80" t="s">
        <v>2345</v>
      </c>
    </row>
    <row r="81" spans="2:113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1191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SUMIF(Ingredients!$B$3:$B$230,'PH complex foods'!F81,Ingredients!$A$3:$A$119)+SUMIF($B$3:$B$725,F81,$V$3:$V$724)</f>
        <v>1</v>
      </c>
      <c r="O81" s="11">
        <f ca="1">SUMIF(Ingredients!$B$3:$B$230,'PH complex foods'!G81,Ingredients!$A$3:$A$119)+SUMIF($B$3:$B$725,G81,$V$3:$V$724)</f>
        <v>1</v>
      </c>
      <c r="P81" s="11">
        <f ca="1">SUMIF(Ingredients!$B$3:$B$230,'PH complex foods'!H81,Ingredients!$A$3:$A$119)+SUMIF($B$3:$B$725,H81,$V$3:$V$724)</f>
        <v>0</v>
      </c>
      <c r="Q81" s="11">
        <f ca="1">SUMIF(Ingredients!$B$3:$B$230,'PH complex foods'!I81,Ingredients!$A$3:$A$119)+SUMIF($B$3:$B$725,I81,$V$3:$V$724)</f>
        <v>0</v>
      </c>
      <c r="R81" s="11">
        <f ca="1">SUMIF(Ingredients!$B$3:$B$230,'PH complex foods'!J81,Ingredients!$A$3:$A$119)+SUMIF($B$3:$B$725,J81,$V$3:$V$724)</f>
        <v>0</v>
      </c>
      <c r="S81" s="11">
        <f ca="1">SUMIF(Ingredients!$B$3:$B$230,'PH complex foods'!K81,Ingredients!$A$3:$A$119)+SUMIF($B$3:$B$725,K81,$V$3:$V$724)</f>
        <v>0</v>
      </c>
      <c r="T81" s="11">
        <f ca="1">SUMIF(Ingredients!$B$3:$B$230,'PH complex foods'!L81,Ingredients!$A$3:$A$119)+SUMIF($B$3:$B$725,L81,$V$3:$V$724)</f>
        <v>0</v>
      </c>
      <c r="U81" s="11">
        <f ca="1">SUMIF(Ingredients!$B$3:$B$230,'PH complex foods'!M81,Ingredients!$A$3:$A$119)+SUMIF($B$3:$B$725,M81,$V$3:$V$724)</f>
        <v>0</v>
      </c>
      <c r="V81" s="10">
        <f t="shared" ca="1" si="25"/>
        <v>1</v>
      </c>
      <c r="W81" s="10">
        <v>1</v>
      </c>
      <c r="X81" s="11">
        <v>1</v>
      </c>
      <c r="Y81" s="11">
        <f>COUNTIF(F81:M806,B81)</f>
        <v>0</v>
      </c>
      <c r="Z81" s="44" t="str">
        <f t="shared" ca="1" si="26"/>
        <v>Yes</v>
      </c>
      <c r="AA81" s="34">
        <f>SUMIF(Ingredients!$B$3:$B$230,F81,Ingredients!$C$3:$C$230)+SUMIF($B$3:$B$725,F81,$AI$3:$AI$725)</f>
        <v>10</v>
      </c>
      <c r="AB81" s="30">
        <f>SUMIF(Ingredients!$B$3:$B$230,G81,Ingredients!$C$3:$C$230)+SUMIF($B$3:$B$725,G81,$AI$3:$AI$725)</f>
        <v>2</v>
      </c>
      <c r="AC81" s="30">
        <f>SUMIF(Ingredients!$B$3:$B$230,H81,Ingredients!$C$3:$C$230)+SUMIF($B$3:$B$725,H81,$AI$3:$AI$725)</f>
        <v>0</v>
      </c>
      <c r="AD81" s="30">
        <f>SUMIF(Ingredients!$B$3:$B$230,I81,Ingredients!$C$3:$C$230)+SUMIF($B$3:$B$725,I81,$AI$3:$AI$725)</f>
        <v>0</v>
      </c>
      <c r="AE81" s="30">
        <f>SUMIF(Ingredients!$B$3:$B$230,J81,Ingredients!$C$3:$C$230)+SUMIF($B$3:$B$725,J81,$AI$3:$AI$725)</f>
        <v>0</v>
      </c>
      <c r="AF81" s="30">
        <f>SUMIF(Ingredients!$B$3:$B$230,K81,Ingredients!$C$3:$C$230)+SUMIF($B$3:$B$725,K81,$AI$3:$AI$725)</f>
        <v>0</v>
      </c>
      <c r="AG81" s="30">
        <f>SUMIF(Ingredients!$B$3:$B$230,L81,Ingredients!$C$3:$C$230)+SUMIF($B$3:$B$725,L81,$AI$3:$AI$725)</f>
        <v>0</v>
      </c>
      <c r="AH81" s="30">
        <f>SUMIF(Ingredients!$B$3:$B$230,M81,Ingredients!$C$3:$C$230)+SUMIF($B$3:$B$725,M81,$AI$3:$AI$725)</f>
        <v>0</v>
      </c>
      <c r="AI81" s="29">
        <f t="shared" si="14"/>
        <v>12</v>
      </c>
      <c r="AJ81" s="30">
        <f>SUMIF(Ingredients!$B$3:$B$230,F81,Ingredients!$D$3:$D$230)+SUMIF($B$3:$B$725,F81,$AR$3:$AR$725)</f>
        <v>0</v>
      </c>
      <c r="AK81" s="30">
        <f>SUMIF(Ingredients!$B$3:$B$230,G81,Ingredients!$D$3:$D$230)+SUMIF($B$3:$B$725,G81,$AR$3:$AR$725)</f>
        <v>0</v>
      </c>
      <c r="AL81" s="30">
        <f>SUMIF(Ingredients!$B$3:$B$230,H81,Ingredients!$D$3:$D$230)+SUMIF($B$3:$B$725,H81,$AR$3:$AR$725)</f>
        <v>0</v>
      </c>
      <c r="AM81" s="30">
        <f>SUMIF(Ingredients!$B$3:$B$230,I81,Ingredients!$D$3:$D$230)+SUMIF($B$3:$B$725,I81,$AR$3:$AR$725)</f>
        <v>0</v>
      </c>
      <c r="AN81" s="30">
        <f>SUMIF(Ingredients!$B$3:$B$230,J81,Ingredients!$D$3:$D$230)+SUMIF($B$3:$B$725,J81,$AR$3:$AR$725)</f>
        <v>0</v>
      </c>
      <c r="AO81" s="30">
        <f>SUMIF(Ingredients!$B$3:$B$230,K81,Ingredients!$D$3:$D$230)+SUMIF($B$3:$B$725,K81,$AR$3:$AR$725)</f>
        <v>0</v>
      </c>
      <c r="AP81" s="30">
        <f>SUMIF(Ingredients!$B$3:$B$230,L81,Ingredients!$D$3:$D$230)+SUMIF($B$3:$B$725,L81,$AR$3:$AR$725)</f>
        <v>0</v>
      </c>
      <c r="AQ81" s="30">
        <f>SUMIF(Ingredients!$B$3:$B$230,M81,Ingredients!$D$3:$D$230)+SUMIF($B$3:$B$725,M81,$AR$3:$AR$725)</f>
        <v>0</v>
      </c>
      <c r="AR81" s="29">
        <f t="shared" si="15"/>
        <v>0</v>
      </c>
      <c r="AS81" s="30">
        <f>SUMIF(Ingredients!$B$3:$B$230,F81,Ingredients!$E$3:$E$230)+SUMIF($B$3:$B$725,F81,$BA$3:$BA$730)</f>
        <v>14</v>
      </c>
      <c r="AT81" s="30">
        <f>SUMIF(Ingredients!$B$3:$B$230,G81,Ingredients!$E$3:$E$230)+SUMIF($B$3:$B$725,G81,$BA$3:$BA$730)</f>
        <v>18</v>
      </c>
      <c r="AU81" s="30">
        <f>SUMIF(Ingredients!$B$3:$B$230,H81,Ingredients!$E$3:$E$230)+SUMIF($B$3:$B$725,H81,$BA$3:$BA$730)</f>
        <v>0</v>
      </c>
      <c r="AV81" s="30">
        <f>SUMIF(Ingredients!$B$3:$B$230,I81,Ingredients!$E$3:$E$230)+SUMIF($B$3:$B$725,I81,$BA$3:$BA$730)</f>
        <v>0</v>
      </c>
      <c r="AW81" s="30">
        <f>SUMIF(Ingredients!$B$3:$B$230,J81,Ingredients!$E$3:$E$230)+SUMIF($B$3:$B$725,J81,$BA$3:$BA$730)</f>
        <v>0</v>
      </c>
      <c r="AX81" s="30">
        <f>SUMIF(Ingredients!$B$3:$B$230,K81,Ingredients!$E$3:$E$230)+SUMIF($B$3:$B$725,K81,$BA$3:$BA$730)</f>
        <v>0</v>
      </c>
      <c r="AY81" s="30">
        <f>SUMIF(Ingredients!$B$3:$B$230,L81,Ingredients!$E$3:$E$230)+SUMIF($B$3:$B$725,L81,$BA$3:$BA$730)</f>
        <v>0</v>
      </c>
      <c r="AZ81" s="30">
        <f>SUMIF(Ingredients!$B$3:$B$230,M81,Ingredients!$E$3:$E$230)+SUMIF($B$3:$B$725,M81,$BA$3:$BA$730)</f>
        <v>0</v>
      </c>
      <c r="BA81" s="29">
        <f t="shared" si="16"/>
        <v>16</v>
      </c>
      <c r="BB81" s="30">
        <f>SUMIF(Ingredients!$B$3:$B$230,F81,Ingredients!$F$3:$F$230)+SUMIF($B$3:$B$725,F81,$BJ$3:$BJ$725)</f>
        <v>0</v>
      </c>
      <c r="BC81" s="30">
        <f>SUMIF(Ingredients!$B$3:$B$230,G81,Ingredients!$F$3:$F$230)+SUMIF($B$3:$B$725,G81,$BJ$3:$BJ$725)</f>
        <v>0</v>
      </c>
      <c r="BD81" s="30">
        <f>SUMIF(Ingredients!$B$3:$B$230,H81,Ingredients!$F$3:$F$230)+SUMIF($B$3:$B$725,H81,$BJ$3:$BJ$725)</f>
        <v>0</v>
      </c>
      <c r="BE81" s="30">
        <f>SUMIF(Ingredients!$B$3:$B$230,I81,Ingredients!$F$3:$F$230)+SUMIF($B$3:$B$725,I81,$BJ$3:$BJ$725)</f>
        <v>0</v>
      </c>
      <c r="BF81" s="30">
        <f>SUMIF(Ingredients!$B$3:$B$230,J81,Ingredients!$F$3:$F$230)+SUMIF($B$3:$B$725,J81,$BJ$3:$BJ$725)</f>
        <v>0</v>
      </c>
      <c r="BG81" s="30">
        <f>SUMIF(Ingredients!$B$3:$B$230,K81,Ingredients!$F$3:$F$230)+SUMIF($B$3:$B$725,K81,$BJ$3:$BJ$725)</f>
        <v>0</v>
      </c>
      <c r="BH81" s="30">
        <f>SUMIF(Ingredients!$B$3:$B$230,L81,Ingredients!$F$3:$F$230)+SUMIF($B$3:$B$725,L81,$BJ$3:$BJ$725)</f>
        <v>0</v>
      </c>
      <c r="BI81" s="30">
        <f>SUMIF(Ingredients!$B$3:$B$230,M81,Ingredients!$F$3:$F$230)+SUMIF($B$3:$B$725,M81,$BJ$3:$BJ$725)</f>
        <v>0</v>
      </c>
      <c r="BJ81" s="35">
        <f t="shared" si="17"/>
        <v>0</v>
      </c>
      <c r="BK81" s="30">
        <f>SUMIF(Ingredients!$B$3:$B$230,F81,Ingredients!$G$3:$G$230)+SUMIF($B$3:$B$725,F81,$BS$3:$BS$725)</f>
        <v>0</v>
      </c>
      <c r="BL81" s="30">
        <f>SUMIF(Ingredients!$B$3:$B$230,G81,Ingredients!$G$3:$G$230)+SUMIF($B$3:$B$725,G81,$BS$3:$BS$725)</f>
        <v>0</v>
      </c>
      <c r="BM81" s="30">
        <f>SUMIF(Ingredients!$B$3:$B$230,H81,Ingredients!$G$3:$G$230)+SUMIF($B$3:$B$725,H81,$BS$3:$BS$725)</f>
        <v>0</v>
      </c>
      <c r="BN81" s="30">
        <f>SUMIF(Ingredients!$B$3:$B$230,I81,Ingredients!$G$3:$G$230)+SUMIF($B$3:$B$725,I81,$BS$3:$BS$725)</f>
        <v>0</v>
      </c>
      <c r="BO81" s="30">
        <f>SUMIF(Ingredients!$B$3:$B$230,J81,Ingredients!$G$3:$G$230)+SUMIF($B$3:$B$725,J81,$BS$3:$BS$725)</f>
        <v>0</v>
      </c>
      <c r="BP81" s="30">
        <f>SUMIF(Ingredients!$B$3:$B$230,K81,Ingredients!$G$3:$G$230)+SUMIF($B$3:$B$725,K81,$BS$3:$BS$725)</f>
        <v>0</v>
      </c>
      <c r="BQ81" s="30">
        <f>SUMIF(Ingredients!$B$3:$B$230,L81,Ingredients!$G$3:$G$230)+SUMIF($B$3:$B$725,L81,$BS$3:$BS$725)</f>
        <v>0</v>
      </c>
      <c r="BR81" s="30">
        <f>SUMIF(Ingredients!$B$3:$B$230,M81,Ingredients!$G$3:$G$230)+SUMIF($B$3:$B$725,M81,$BS$3:$BS$725)</f>
        <v>0</v>
      </c>
      <c r="BS81" s="36">
        <f t="shared" si="18"/>
        <v>0</v>
      </c>
      <c r="BT81" s="30">
        <f>SUMIF(Ingredients!$B$3:$B$230,F81,Ingredients!$H$3:$H$230)+SUMIF($B$3:$B$725,F81,$CB$3:$CB$725)</f>
        <v>0</v>
      </c>
      <c r="BU81" s="30">
        <f>SUMIF(Ingredients!$B$3:$B$230,G81,Ingredients!$H$3:$H$230)+SUMIF($B$3:$B$725,G81,$CB$3:$CB$725)</f>
        <v>1</v>
      </c>
      <c r="BV81" s="30">
        <f>SUMIF(Ingredients!$B$3:$B$230,H81,Ingredients!$H$3:$H$230)+SUMIF($B$3:$B$725,H81,$CB$3:$CB$725)</f>
        <v>0</v>
      </c>
      <c r="BW81" s="30">
        <f>SUMIF(Ingredients!$B$3:$B$230,I81,Ingredients!$H$3:$H$230)+SUMIF($B$3:$B$725,I81,$CB$3:$CB$725)</f>
        <v>0</v>
      </c>
      <c r="BX81" s="30">
        <f>SUMIF(Ingredients!$B$3:$B$230,J81,Ingredients!$H$3:$H$230)+SUMIF($B$3:$B$725,J81,$CB$3:$CB$725)</f>
        <v>0</v>
      </c>
      <c r="BY81" s="30">
        <f>SUMIF(Ingredients!$B$3:$B$230,K81,Ingredients!$H$3:$H$230)+SUMIF($B$3:$B$725,K81,$CB$3:$CB$725)</f>
        <v>0</v>
      </c>
      <c r="BZ81" s="30">
        <f>SUMIF(Ingredients!$B$3:$B$230,L81,Ingredients!$H$3:$H$230)+SUMIF($B$3:$B$725,L81,$CB$3:$CB$725)</f>
        <v>0</v>
      </c>
      <c r="CA81" s="30">
        <f>SUMIF(Ingredients!$B$3:$B$230,M81,Ingredients!$H$3:$H$230)+SUMIF($B$3:$B$725,M81,$CB$3:$CB$725)</f>
        <v>0</v>
      </c>
      <c r="CB81" s="42">
        <f t="shared" si="19"/>
        <v>1</v>
      </c>
      <c r="CC81" s="30">
        <f>SUMIF(Ingredients!$B$3:$B$230,F81,Ingredients!$I$3:$I$230)+SUMIF($B$3:$B$725,F81,$CK$3:$CK$725)</f>
        <v>2.5</v>
      </c>
      <c r="CD81" s="30">
        <f>SUMIF(Ingredients!$B$3:$B$230,G81,Ingredients!$I$3:$I$230)+SUMIF($B$3:$B$725,G81,$CK$3:$CK$725)</f>
        <v>0</v>
      </c>
      <c r="CE81" s="30">
        <f>SUMIF(Ingredients!$B$3:$B$230,H81,Ingredients!$I$3:$I$230)+SUMIF($B$3:$B$725,H81,$CK$3:$CK$725)</f>
        <v>0</v>
      </c>
      <c r="CF81" s="30">
        <f>SUMIF(Ingredients!$B$3:$B$230,I81,Ingredients!$I$3:$I$230)+SUMIF($B$3:$B$725,I81,$CK$3:$CK$725)</f>
        <v>0</v>
      </c>
      <c r="CG81" s="30">
        <f>SUMIF(Ingredients!$B$3:$B$230,J81,Ingredients!$I$3:$I$230)+SUMIF($B$3:$B$725,J81,$CK$3:$CK$725)</f>
        <v>0</v>
      </c>
      <c r="CH81" s="30">
        <f>SUMIF(Ingredients!$B$3:$B$230,K81,Ingredients!$I$3:$I$230)+SUMIF($B$3:$B$725,K81,$CK$3:$CK$725)</f>
        <v>0</v>
      </c>
      <c r="CI81" s="30">
        <f>SUMIF(Ingredients!$B$3:$B$230,L81,Ingredients!$I$3:$I$230)+SUMIF($B$3:$B$725,L81,$CK$3:$CK$725)</f>
        <v>0</v>
      </c>
      <c r="CJ81" s="30">
        <f>SUMIF(Ingredients!$B$3:$B$230,M81,Ingredients!$I$3:$I$230)+SUMIF($B$3:$B$725,M81,$CK$3:$CK$725)</f>
        <v>0</v>
      </c>
      <c r="CK81" s="38">
        <f t="shared" si="20"/>
        <v>2.5</v>
      </c>
      <c r="CL81" s="30">
        <f>SUMIF(Ingredients!$B$3:$B$230,F81,Ingredients!$J$3:$J$230)+SUMIF($B$3:$B$725,F81,$CT$3:$CT$725)</f>
        <v>0</v>
      </c>
      <c r="CM81" s="30">
        <f>SUMIF(Ingredients!$B$3:$B$230,G81,Ingredients!$J$3:$J$230)+SUMIF($B$3:$B$725,G81,$CT$3:$CT$725)</f>
        <v>0</v>
      </c>
      <c r="CN81" s="30">
        <f>SUMIF(Ingredients!$B$3:$B$230,H81,Ingredients!$J$3:$J$230)+SUMIF($B$3:$B$725,H81,$CT$3:$CT$725)</f>
        <v>0</v>
      </c>
      <c r="CO81" s="30">
        <f>SUMIF(Ingredients!$B$3:$B$230,I81,Ingredients!$J$3:$J$230)+SUMIF($B$3:$B$725,I81,$CT$3:$CT$725)</f>
        <v>0</v>
      </c>
      <c r="CP81" s="30">
        <f>SUMIF(Ingredients!$B$3:$B$230,J81,Ingredients!$J$3:$J$230)+SUMIF($B$3:$B$725,J81,$CT$3:$CT$725)</f>
        <v>0</v>
      </c>
      <c r="CQ81" s="30">
        <f>SUMIF(Ingredients!$B$3:$B$230,K81,Ingredients!$J$3:$J$230)+SUMIF($B$3:$B$725,K81,$CT$3:$CT$725)</f>
        <v>0</v>
      </c>
      <c r="CR81" s="30">
        <f>SUMIF(Ingredients!$B$3:$B$230,L81,Ingredients!$J$3:$J$230)+SUMIF($B$3:$B$725,L81,$CT$3:$CT$725)</f>
        <v>0</v>
      </c>
      <c r="CS81" s="30">
        <f>SUMIF(Ingredients!$B$3:$B$230,M81,Ingredients!$J$3:$J$230)+SUMIF($B$3:$B$725,M81,$CT$3:$CT$725)</f>
        <v>0</v>
      </c>
      <c r="CT81" s="43">
        <f t="shared" si="21"/>
        <v>0</v>
      </c>
      <c r="CU81" s="34">
        <v>10</v>
      </c>
      <c r="CV81" s="30">
        <v>0</v>
      </c>
      <c r="CW81" s="30">
        <v>10</v>
      </c>
      <c r="CX81" s="35">
        <v>0</v>
      </c>
      <c r="CY81" s="36">
        <v>0</v>
      </c>
      <c r="CZ81" s="37">
        <v>1</v>
      </c>
      <c r="DA81" s="38">
        <v>2.5</v>
      </c>
      <c r="DB81" s="39">
        <v>0</v>
      </c>
      <c r="DC81" t="s">
        <v>202</v>
      </c>
      <c r="DD81" t="str">
        <f t="shared" ca="1" si="22"/>
        <v/>
      </c>
      <c r="DE81" t="str">
        <f t="shared" ca="1" si="23"/>
        <v>-</v>
      </c>
      <c r="DG81" t="s">
        <v>200</v>
      </c>
      <c r="DH81" t="str">
        <f t="shared" ca="1" si="24"/>
        <v>PORKLETTUCEWRAPITEM(MEAL, ItemRegistry.porklettucewrapItem, 4 ,2f,0f,0f,1f,0f,2.5f,0f,2.1f),</v>
      </c>
      <c r="DI81" t="s">
        <v>2346</v>
      </c>
    </row>
    <row r="82" spans="2:113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1191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SUMIF(Ingredients!$B$3:$B$230,'PH complex foods'!F82,Ingredients!$A$3:$A$119)+SUMIF($B$3:$B$725,F82,$V$3:$V$724)</f>
        <v>1</v>
      </c>
      <c r="O82" s="11">
        <f ca="1">SUMIF(Ingredients!$B$3:$B$230,'PH complex foods'!G82,Ingredients!$A$3:$A$119)+SUMIF($B$3:$B$725,G82,$V$3:$V$724)</f>
        <v>1</v>
      </c>
      <c r="P82" s="11">
        <f ca="1">SUMIF(Ingredients!$B$3:$B$230,'PH complex foods'!H82,Ingredients!$A$3:$A$119)+SUMIF($B$3:$B$725,H82,$V$3:$V$724)</f>
        <v>0</v>
      </c>
      <c r="Q82" s="11">
        <f ca="1">SUMIF(Ingredients!$B$3:$B$230,'PH complex foods'!I82,Ingredients!$A$3:$A$119)+SUMIF($B$3:$B$725,I82,$V$3:$V$724)</f>
        <v>0</v>
      </c>
      <c r="R82" s="11">
        <f ca="1">SUMIF(Ingredients!$B$3:$B$230,'PH complex foods'!J82,Ingredients!$A$3:$A$119)+SUMIF($B$3:$B$725,J82,$V$3:$V$724)</f>
        <v>0</v>
      </c>
      <c r="S82" s="11">
        <f ca="1">SUMIF(Ingredients!$B$3:$B$230,'PH complex foods'!K82,Ingredients!$A$3:$A$119)+SUMIF($B$3:$B$725,K82,$V$3:$V$724)</f>
        <v>0</v>
      </c>
      <c r="T82" s="11">
        <f ca="1">SUMIF(Ingredients!$B$3:$B$230,'PH complex foods'!L82,Ingredients!$A$3:$A$119)+SUMIF($B$3:$B$725,L82,$V$3:$V$724)</f>
        <v>0</v>
      </c>
      <c r="U82" s="11">
        <f ca="1">SUMIF(Ingredients!$B$3:$B$230,'PH complex foods'!M82,Ingredients!$A$3:$A$119)+SUMIF($B$3:$B$725,M82,$V$3:$V$724)</f>
        <v>0</v>
      </c>
      <c r="V82" s="10">
        <f t="shared" ca="1" si="25"/>
        <v>1</v>
      </c>
      <c r="W82" s="10">
        <v>1</v>
      </c>
      <c r="X82" s="11">
        <v>1</v>
      </c>
      <c r="Y82" s="11">
        <f>COUNTIF(F82:M807,B82)</f>
        <v>0</v>
      </c>
      <c r="Z82" s="44" t="str">
        <f t="shared" ca="1" si="26"/>
        <v>Yes</v>
      </c>
      <c r="AA82" s="34">
        <f>SUMIF(Ingredients!$B$3:$B$230,F82,Ingredients!$C$3:$C$230)+SUMIF($B$3:$B$725,F82,$AI$3:$AI$725)</f>
        <v>5</v>
      </c>
      <c r="AB82" s="30">
        <f>SUMIF(Ingredients!$B$3:$B$230,G82,Ingredients!$C$3:$C$230)+SUMIF($B$3:$B$725,G82,$AI$3:$AI$725)</f>
        <v>2</v>
      </c>
      <c r="AC82" s="30">
        <f>SUMIF(Ingredients!$B$3:$B$230,H82,Ingredients!$C$3:$C$230)+SUMIF($B$3:$B$725,H82,$AI$3:$AI$725)</f>
        <v>0</v>
      </c>
      <c r="AD82" s="30">
        <f>SUMIF(Ingredients!$B$3:$B$230,I82,Ingredients!$C$3:$C$230)+SUMIF($B$3:$B$725,I82,$AI$3:$AI$725)</f>
        <v>0</v>
      </c>
      <c r="AE82" s="30">
        <f>SUMIF(Ingredients!$B$3:$B$230,J82,Ingredients!$C$3:$C$230)+SUMIF($B$3:$B$725,J82,$AI$3:$AI$725)</f>
        <v>0</v>
      </c>
      <c r="AF82" s="30">
        <f>SUMIF(Ingredients!$B$3:$B$230,K82,Ingredients!$C$3:$C$230)+SUMIF($B$3:$B$725,K82,$AI$3:$AI$725)</f>
        <v>0</v>
      </c>
      <c r="AG82" s="30">
        <f>SUMIF(Ingredients!$B$3:$B$230,L82,Ingredients!$C$3:$C$230)+SUMIF($B$3:$B$725,L82,$AI$3:$AI$725)</f>
        <v>0</v>
      </c>
      <c r="AH82" s="30">
        <f>SUMIF(Ingredients!$B$3:$B$230,M82,Ingredients!$C$3:$C$230)+SUMIF($B$3:$B$725,M82,$AI$3:$AI$725)</f>
        <v>0</v>
      </c>
      <c r="AI82" s="29">
        <f t="shared" si="14"/>
        <v>7</v>
      </c>
      <c r="AJ82" s="30">
        <f>SUMIF(Ingredients!$B$3:$B$230,F82,Ingredients!$D$3:$D$230)+SUMIF($B$3:$B$725,F82,$AR$3:$AR$725)</f>
        <v>0</v>
      </c>
      <c r="AK82" s="30">
        <f>SUMIF(Ingredients!$B$3:$B$230,G82,Ingredients!$D$3:$D$230)+SUMIF($B$3:$B$725,G82,$AR$3:$AR$725)</f>
        <v>0</v>
      </c>
      <c r="AL82" s="30">
        <f>SUMIF(Ingredients!$B$3:$B$230,H82,Ingredients!$D$3:$D$230)+SUMIF($B$3:$B$725,H82,$AR$3:$AR$725)</f>
        <v>0</v>
      </c>
      <c r="AM82" s="30">
        <f>SUMIF(Ingredients!$B$3:$B$230,I82,Ingredients!$D$3:$D$230)+SUMIF($B$3:$B$725,I82,$AR$3:$AR$725)</f>
        <v>0</v>
      </c>
      <c r="AN82" s="30">
        <f>SUMIF(Ingredients!$B$3:$B$230,J82,Ingredients!$D$3:$D$230)+SUMIF($B$3:$B$725,J82,$AR$3:$AR$725)</f>
        <v>0</v>
      </c>
      <c r="AO82" s="30">
        <f>SUMIF(Ingredients!$B$3:$B$230,K82,Ingredients!$D$3:$D$230)+SUMIF($B$3:$B$725,K82,$AR$3:$AR$725)</f>
        <v>0</v>
      </c>
      <c r="AP82" s="30">
        <f>SUMIF(Ingredients!$B$3:$B$230,L82,Ingredients!$D$3:$D$230)+SUMIF($B$3:$B$725,L82,$AR$3:$AR$725)</f>
        <v>0</v>
      </c>
      <c r="AQ82" s="30">
        <f>SUMIF(Ingredients!$B$3:$B$230,M82,Ingredients!$D$3:$D$230)+SUMIF($B$3:$B$725,M82,$AR$3:$AR$725)</f>
        <v>0</v>
      </c>
      <c r="AR82" s="29">
        <f t="shared" si="15"/>
        <v>0</v>
      </c>
      <c r="AS82" s="30">
        <f>SUMIF(Ingredients!$B$3:$B$230,F82,Ingredients!$E$3:$E$230)+SUMIF($B$3:$B$725,F82,$BA$3:$BA$730)</f>
        <v>9</v>
      </c>
      <c r="AT82" s="30">
        <f>SUMIF(Ingredients!$B$3:$B$230,G82,Ingredients!$E$3:$E$230)+SUMIF($B$3:$B$725,G82,$BA$3:$BA$730)</f>
        <v>18</v>
      </c>
      <c r="AU82" s="30">
        <f>SUMIF(Ingredients!$B$3:$B$230,H82,Ingredients!$E$3:$E$230)+SUMIF($B$3:$B$725,H82,$BA$3:$BA$730)</f>
        <v>0</v>
      </c>
      <c r="AV82" s="30">
        <f>SUMIF(Ingredients!$B$3:$B$230,I82,Ingredients!$E$3:$E$230)+SUMIF($B$3:$B$725,I82,$BA$3:$BA$730)</f>
        <v>0</v>
      </c>
      <c r="AW82" s="30">
        <f>SUMIF(Ingredients!$B$3:$B$230,J82,Ingredients!$E$3:$E$230)+SUMIF($B$3:$B$725,J82,$BA$3:$BA$730)</f>
        <v>0</v>
      </c>
      <c r="AX82" s="30">
        <f>SUMIF(Ingredients!$B$3:$B$230,K82,Ingredients!$E$3:$E$230)+SUMIF($B$3:$B$725,K82,$BA$3:$BA$730)</f>
        <v>0</v>
      </c>
      <c r="AY82" s="30">
        <f>SUMIF(Ingredients!$B$3:$B$230,L82,Ingredients!$E$3:$E$230)+SUMIF($B$3:$B$725,L82,$BA$3:$BA$730)</f>
        <v>0</v>
      </c>
      <c r="AZ82" s="30">
        <f>SUMIF(Ingredients!$B$3:$B$230,M82,Ingredients!$E$3:$E$230)+SUMIF($B$3:$B$725,M82,$BA$3:$BA$730)</f>
        <v>0</v>
      </c>
      <c r="BA82" s="29">
        <f t="shared" si="16"/>
        <v>13.5</v>
      </c>
      <c r="BB82" s="30">
        <f>SUMIF(Ingredients!$B$3:$B$230,F82,Ingredients!$F$3:$F$230)+SUMIF($B$3:$B$725,F82,$BJ$3:$BJ$725)</f>
        <v>0</v>
      </c>
      <c r="BC82" s="30">
        <f>SUMIF(Ingredients!$B$3:$B$230,G82,Ingredients!$F$3:$F$230)+SUMIF($B$3:$B$725,G82,$BJ$3:$BJ$725)</f>
        <v>0</v>
      </c>
      <c r="BD82" s="30">
        <f>SUMIF(Ingredients!$B$3:$B$230,H82,Ingredients!$F$3:$F$230)+SUMIF($B$3:$B$725,H82,$BJ$3:$BJ$725)</f>
        <v>0</v>
      </c>
      <c r="BE82" s="30">
        <f>SUMIF(Ingredients!$B$3:$B$230,I82,Ingredients!$F$3:$F$230)+SUMIF($B$3:$B$725,I82,$BJ$3:$BJ$725)</f>
        <v>0</v>
      </c>
      <c r="BF82" s="30">
        <f>SUMIF(Ingredients!$B$3:$B$230,J82,Ingredients!$F$3:$F$230)+SUMIF($B$3:$B$725,J82,$BJ$3:$BJ$725)</f>
        <v>0</v>
      </c>
      <c r="BG82" s="30">
        <f>SUMIF(Ingredients!$B$3:$B$230,K82,Ingredients!$F$3:$F$230)+SUMIF($B$3:$B$725,K82,$BJ$3:$BJ$725)</f>
        <v>0</v>
      </c>
      <c r="BH82" s="30">
        <f>SUMIF(Ingredients!$B$3:$B$230,L82,Ingredients!$F$3:$F$230)+SUMIF($B$3:$B$725,L82,$BJ$3:$BJ$725)</f>
        <v>0</v>
      </c>
      <c r="BI82" s="30">
        <f>SUMIF(Ingredients!$B$3:$B$230,M82,Ingredients!$F$3:$F$230)+SUMIF($B$3:$B$725,M82,$BJ$3:$BJ$725)</f>
        <v>0</v>
      </c>
      <c r="BJ82" s="35">
        <f t="shared" si="17"/>
        <v>0</v>
      </c>
      <c r="BK82" s="30">
        <f>SUMIF(Ingredients!$B$3:$B$230,F82,Ingredients!$G$3:$G$230)+SUMIF($B$3:$B$725,F82,$BS$3:$BS$725)</f>
        <v>0</v>
      </c>
      <c r="BL82" s="30">
        <f>SUMIF(Ingredients!$B$3:$B$230,G82,Ingredients!$G$3:$G$230)+SUMIF($B$3:$B$725,G82,$BS$3:$BS$725)</f>
        <v>0</v>
      </c>
      <c r="BM82" s="30">
        <f>SUMIF(Ingredients!$B$3:$B$230,H82,Ingredients!$G$3:$G$230)+SUMIF($B$3:$B$725,H82,$BS$3:$BS$725)</f>
        <v>0</v>
      </c>
      <c r="BN82" s="30">
        <f>SUMIF(Ingredients!$B$3:$B$230,I82,Ingredients!$G$3:$G$230)+SUMIF($B$3:$B$725,I82,$BS$3:$BS$725)</f>
        <v>0</v>
      </c>
      <c r="BO82" s="30">
        <f>SUMIF(Ingredients!$B$3:$B$230,J82,Ingredients!$G$3:$G$230)+SUMIF($B$3:$B$725,J82,$BS$3:$BS$725)</f>
        <v>0</v>
      </c>
      <c r="BP82" s="30">
        <f>SUMIF(Ingredients!$B$3:$B$230,K82,Ingredients!$G$3:$G$230)+SUMIF($B$3:$B$725,K82,$BS$3:$BS$725)</f>
        <v>0</v>
      </c>
      <c r="BQ82" s="30">
        <f>SUMIF(Ingredients!$B$3:$B$230,L82,Ingredients!$G$3:$G$230)+SUMIF($B$3:$B$725,L82,$BS$3:$BS$725)</f>
        <v>0</v>
      </c>
      <c r="BR82" s="30">
        <f>SUMIF(Ingredients!$B$3:$B$230,M82,Ingredients!$G$3:$G$230)+SUMIF($B$3:$B$725,M82,$BS$3:$BS$725)</f>
        <v>0</v>
      </c>
      <c r="BS82" s="36">
        <f t="shared" si="18"/>
        <v>0</v>
      </c>
      <c r="BT82" s="30">
        <f>SUMIF(Ingredients!$B$3:$B$230,F82,Ingredients!$H$3:$H$230)+SUMIF($B$3:$B$725,F82,$CB$3:$CB$725)</f>
        <v>0</v>
      </c>
      <c r="BU82" s="30">
        <f>SUMIF(Ingredients!$B$3:$B$230,G82,Ingredients!$H$3:$H$230)+SUMIF($B$3:$B$725,G82,$CB$3:$CB$725)</f>
        <v>1</v>
      </c>
      <c r="BV82" s="30">
        <f>SUMIF(Ingredients!$B$3:$B$230,H82,Ingredients!$H$3:$H$230)+SUMIF($B$3:$B$725,H82,$CB$3:$CB$725)</f>
        <v>0</v>
      </c>
      <c r="BW82" s="30">
        <f>SUMIF(Ingredients!$B$3:$B$230,I82,Ingredients!$H$3:$H$230)+SUMIF($B$3:$B$725,I82,$CB$3:$CB$725)</f>
        <v>0</v>
      </c>
      <c r="BX82" s="30">
        <f>SUMIF(Ingredients!$B$3:$B$230,J82,Ingredients!$H$3:$H$230)+SUMIF($B$3:$B$725,J82,$CB$3:$CB$725)</f>
        <v>0</v>
      </c>
      <c r="BY82" s="30">
        <f>SUMIF(Ingredients!$B$3:$B$230,K82,Ingredients!$H$3:$H$230)+SUMIF($B$3:$B$725,K82,$CB$3:$CB$725)</f>
        <v>0</v>
      </c>
      <c r="BZ82" s="30">
        <f>SUMIF(Ingredients!$B$3:$B$230,L82,Ingredients!$H$3:$H$230)+SUMIF($B$3:$B$725,L82,$CB$3:$CB$725)</f>
        <v>0</v>
      </c>
      <c r="CA82" s="30">
        <f>SUMIF(Ingredients!$B$3:$B$230,M82,Ingredients!$H$3:$H$230)+SUMIF($B$3:$B$725,M82,$CB$3:$CB$725)</f>
        <v>0</v>
      </c>
      <c r="CB82" s="42">
        <f t="shared" si="19"/>
        <v>1</v>
      </c>
      <c r="CC82" s="30">
        <f>SUMIF(Ingredients!$B$3:$B$230,F82,Ingredients!$I$3:$I$230)+SUMIF($B$3:$B$725,F82,$CK$3:$CK$725)</f>
        <v>2</v>
      </c>
      <c r="CD82" s="30">
        <f>SUMIF(Ingredients!$B$3:$B$230,G82,Ingredients!$I$3:$I$230)+SUMIF($B$3:$B$725,G82,$CK$3:$CK$725)</f>
        <v>0</v>
      </c>
      <c r="CE82" s="30">
        <f>SUMIF(Ingredients!$B$3:$B$230,H82,Ingredients!$I$3:$I$230)+SUMIF($B$3:$B$725,H82,$CK$3:$CK$725)</f>
        <v>0</v>
      </c>
      <c r="CF82" s="30">
        <f>SUMIF(Ingredients!$B$3:$B$230,I82,Ingredients!$I$3:$I$230)+SUMIF($B$3:$B$725,I82,$CK$3:$CK$725)</f>
        <v>0</v>
      </c>
      <c r="CG82" s="30">
        <f>SUMIF(Ingredients!$B$3:$B$230,J82,Ingredients!$I$3:$I$230)+SUMIF($B$3:$B$725,J82,$CK$3:$CK$725)</f>
        <v>0</v>
      </c>
      <c r="CH82" s="30">
        <f>SUMIF(Ingredients!$B$3:$B$230,K82,Ingredients!$I$3:$I$230)+SUMIF($B$3:$B$725,K82,$CK$3:$CK$725)</f>
        <v>0</v>
      </c>
      <c r="CI82" s="30">
        <f>SUMIF(Ingredients!$B$3:$B$230,L82,Ingredients!$I$3:$I$230)+SUMIF($B$3:$B$725,L82,$CK$3:$CK$725)</f>
        <v>0</v>
      </c>
      <c r="CJ82" s="30">
        <f>SUMIF(Ingredients!$B$3:$B$230,M82,Ingredients!$I$3:$I$230)+SUMIF($B$3:$B$725,M82,$CK$3:$CK$725)</f>
        <v>0</v>
      </c>
      <c r="CK82" s="38">
        <f t="shared" si="20"/>
        <v>2</v>
      </c>
      <c r="CL82" s="30">
        <f>SUMIF(Ingredients!$B$3:$B$230,F82,Ingredients!$J$3:$J$230)+SUMIF($B$3:$B$725,F82,$CT$3:$CT$725)</f>
        <v>0</v>
      </c>
      <c r="CM82" s="30">
        <f>SUMIF(Ingredients!$B$3:$B$230,G82,Ingredients!$J$3:$J$230)+SUMIF($B$3:$B$725,G82,$CT$3:$CT$725)</f>
        <v>0</v>
      </c>
      <c r="CN82" s="30">
        <f>SUMIF(Ingredients!$B$3:$B$230,H82,Ingredients!$J$3:$J$230)+SUMIF($B$3:$B$725,H82,$CT$3:$CT$725)</f>
        <v>0</v>
      </c>
      <c r="CO82" s="30">
        <f>SUMIF(Ingredients!$B$3:$B$230,I82,Ingredients!$J$3:$J$230)+SUMIF($B$3:$B$725,I82,$CT$3:$CT$725)</f>
        <v>0</v>
      </c>
      <c r="CP82" s="30">
        <f>SUMIF(Ingredients!$B$3:$B$230,J82,Ingredients!$J$3:$J$230)+SUMIF($B$3:$B$725,J82,$CT$3:$CT$725)</f>
        <v>0</v>
      </c>
      <c r="CQ82" s="30">
        <f>SUMIF(Ingredients!$B$3:$B$230,K82,Ingredients!$J$3:$J$230)+SUMIF($B$3:$B$725,K82,$CT$3:$CT$725)</f>
        <v>0</v>
      </c>
      <c r="CR82" s="30">
        <f>SUMIF(Ingredients!$B$3:$B$230,L82,Ingredients!$J$3:$J$230)+SUMIF($B$3:$B$725,L82,$CT$3:$CT$725)</f>
        <v>0</v>
      </c>
      <c r="CS82" s="30">
        <f>SUMIF(Ingredients!$B$3:$B$230,M82,Ingredients!$J$3:$J$230)+SUMIF($B$3:$B$725,M82,$CT$3:$CT$725)</f>
        <v>0</v>
      </c>
      <c r="CT82" s="43">
        <f t="shared" si="21"/>
        <v>0</v>
      </c>
      <c r="CU82" s="34">
        <v>7</v>
      </c>
      <c r="CV82" s="30">
        <v>0</v>
      </c>
      <c r="CW82" s="30">
        <v>9</v>
      </c>
      <c r="CX82" s="35">
        <v>0</v>
      </c>
      <c r="CY82" s="36">
        <v>0</v>
      </c>
      <c r="CZ82" s="37">
        <v>1</v>
      </c>
      <c r="DA82" s="38">
        <v>2</v>
      </c>
      <c r="DB82" s="39">
        <v>0</v>
      </c>
      <c r="DC82" t="s">
        <v>202</v>
      </c>
      <c r="DD82" t="str">
        <f t="shared" ca="1" si="22"/>
        <v/>
      </c>
      <c r="DE82" t="str">
        <f t="shared" ca="1" si="23"/>
        <v>-</v>
      </c>
      <c r="DG82" t="s">
        <v>200</v>
      </c>
      <c r="DH82" t="str">
        <f t="shared" ca="1" si="24"/>
        <v>FISHLETTUCEWRAPITEM(MEAL, ItemRegistry.fishlettucewrapItem, 4 ,1.4f,0f,0f,1f,0f,2f,0f,2.33f),</v>
      </c>
      <c r="DI82" t="s">
        <v>2347</v>
      </c>
    </row>
    <row r="83" spans="2:113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1191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SUMIF(Ingredients!$B$3:$B$230,'PH complex foods'!F83,Ingredients!$A$3:$A$119)+SUMIF($B$3:$B$725,F83,$V$3:$V$724)</f>
        <v>1</v>
      </c>
      <c r="O83" s="11">
        <f ca="1">SUMIF(Ingredients!$B$3:$B$230,'PH complex foods'!G83,Ingredients!$A$3:$A$119)+SUMIF($B$3:$B$725,G83,$V$3:$V$724)</f>
        <v>1</v>
      </c>
      <c r="P83" s="11">
        <f ca="1">SUMIF(Ingredients!$B$3:$B$230,'PH complex foods'!H83,Ingredients!$A$3:$A$119)+SUMIF($B$3:$B$725,H83,$V$3:$V$724)</f>
        <v>1</v>
      </c>
      <c r="Q83" s="11">
        <f ca="1">SUMIF(Ingredients!$B$3:$B$230,'PH complex foods'!I83,Ingredients!$A$3:$A$119)+SUMIF($B$3:$B$725,I83,$V$3:$V$724)</f>
        <v>1</v>
      </c>
      <c r="R83" s="11">
        <f ca="1">SUMIF(Ingredients!$B$3:$B$230,'PH complex foods'!J83,Ingredients!$A$3:$A$119)+SUMIF($B$3:$B$725,J83,$V$3:$V$724)</f>
        <v>0</v>
      </c>
      <c r="S83" s="11">
        <f ca="1">SUMIF(Ingredients!$B$3:$B$230,'PH complex foods'!K83,Ingredients!$A$3:$A$119)+SUMIF($B$3:$B$725,K83,$V$3:$V$724)</f>
        <v>0</v>
      </c>
      <c r="T83" s="11">
        <f ca="1">SUMIF(Ingredients!$B$3:$B$230,'PH complex foods'!L83,Ingredients!$A$3:$A$119)+SUMIF($B$3:$B$725,L83,$V$3:$V$724)</f>
        <v>0</v>
      </c>
      <c r="U83" s="11">
        <f ca="1">SUMIF(Ingredients!$B$3:$B$230,'PH complex foods'!M83,Ingredients!$A$3:$A$119)+SUMIF($B$3:$B$725,M83,$V$3:$V$724)</f>
        <v>0</v>
      </c>
      <c r="V83" s="10">
        <f t="shared" ca="1" si="25"/>
        <v>1</v>
      </c>
      <c r="W83" s="10">
        <v>1</v>
      </c>
      <c r="X83" s="11">
        <v>1</v>
      </c>
      <c r="Y83" s="11">
        <f>COUNTIF(F83:M808,B83)</f>
        <v>0</v>
      </c>
      <c r="Z83" s="44" t="str">
        <f t="shared" ca="1" si="26"/>
        <v>Yes</v>
      </c>
      <c r="AA83" s="34">
        <f>SUMIF(Ingredients!$B$3:$B$230,F83,Ingredients!$C$3:$C$230)+SUMIF($B$3:$B$725,F83,$AI$3:$AI$725)</f>
        <v>2</v>
      </c>
      <c r="AB83" s="30">
        <f>SUMIF(Ingredients!$B$3:$B$230,G83,Ingredients!$C$3:$C$230)+SUMIF($B$3:$B$725,G83,$AI$3:$AI$725)</f>
        <v>2</v>
      </c>
      <c r="AC83" s="30">
        <f>SUMIF(Ingredients!$B$3:$B$230,H83,Ingredients!$C$3:$C$230)+SUMIF($B$3:$B$725,H83,$AI$3:$AI$725)</f>
        <v>10</v>
      </c>
      <c r="AD83" s="30">
        <f>SUMIF(Ingredients!$B$3:$B$230,I83,Ingredients!$C$3:$C$230)+SUMIF($B$3:$B$725,I83,$AI$3:$AI$725)</f>
        <v>10</v>
      </c>
      <c r="AE83" s="30">
        <f>SUMIF(Ingredients!$B$3:$B$230,J83,Ingredients!$C$3:$C$230)+SUMIF($B$3:$B$725,J83,$AI$3:$AI$725)</f>
        <v>0</v>
      </c>
      <c r="AF83" s="30">
        <f>SUMIF(Ingredients!$B$3:$B$230,K83,Ingredients!$C$3:$C$230)+SUMIF($B$3:$B$725,K83,$AI$3:$AI$725)</f>
        <v>0</v>
      </c>
      <c r="AG83" s="30">
        <f>SUMIF(Ingredients!$B$3:$B$230,L83,Ingredients!$C$3:$C$230)+SUMIF($B$3:$B$725,L83,$AI$3:$AI$725)</f>
        <v>0</v>
      </c>
      <c r="AH83" s="30">
        <f>SUMIF(Ingredients!$B$3:$B$230,M83,Ingredients!$C$3:$C$230)+SUMIF($B$3:$B$725,M83,$AI$3:$AI$725)</f>
        <v>0</v>
      </c>
      <c r="AI83" s="29">
        <f t="shared" si="14"/>
        <v>24</v>
      </c>
      <c r="AJ83" s="30">
        <f>SUMIF(Ingredients!$B$3:$B$230,F83,Ingredients!$D$3:$D$230)+SUMIF($B$3:$B$725,F83,$AR$3:$AR$725)</f>
        <v>0</v>
      </c>
      <c r="AK83" s="30">
        <f>SUMIF(Ingredients!$B$3:$B$230,G83,Ingredients!$D$3:$D$230)+SUMIF($B$3:$B$725,G83,$AR$3:$AR$725)</f>
        <v>5</v>
      </c>
      <c r="AL83" s="30">
        <f>SUMIF(Ingredients!$B$3:$B$230,H83,Ingredients!$D$3:$D$230)+SUMIF($B$3:$B$725,H83,$AR$3:$AR$725)</f>
        <v>0</v>
      </c>
      <c r="AM83" s="30">
        <f>SUMIF(Ingredients!$B$3:$B$230,I83,Ingredients!$D$3:$D$230)+SUMIF($B$3:$B$725,I83,$AR$3:$AR$725)</f>
        <v>0</v>
      </c>
      <c r="AN83" s="30">
        <f>SUMIF(Ingredients!$B$3:$B$230,J83,Ingredients!$D$3:$D$230)+SUMIF($B$3:$B$725,J83,$AR$3:$AR$725)</f>
        <v>0</v>
      </c>
      <c r="AO83" s="30">
        <f>SUMIF(Ingredients!$B$3:$B$230,K83,Ingredients!$D$3:$D$230)+SUMIF($B$3:$B$725,K83,$AR$3:$AR$725)</f>
        <v>0</v>
      </c>
      <c r="AP83" s="30">
        <f>SUMIF(Ingredients!$B$3:$B$230,L83,Ingredients!$D$3:$D$230)+SUMIF($B$3:$B$725,L83,$AR$3:$AR$725)</f>
        <v>0</v>
      </c>
      <c r="AQ83" s="30">
        <f>SUMIF(Ingredients!$B$3:$B$230,M83,Ingredients!$D$3:$D$230)+SUMIF($B$3:$B$725,M83,$AR$3:$AR$725)</f>
        <v>0</v>
      </c>
      <c r="AR83" s="29">
        <f t="shared" si="15"/>
        <v>5</v>
      </c>
      <c r="AS83" s="30">
        <f>SUMIF(Ingredients!$B$3:$B$230,F83,Ingredients!$E$3:$E$230)+SUMIF($B$3:$B$725,F83,$BA$3:$BA$730)</f>
        <v>18</v>
      </c>
      <c r="AT83" s="30">
        <f>SUMIF(Ingredients!$B$3:$B$230,G83,Ingredients!$E$3:$E$230)+SUMIF($B$3:$B$725,G83,$BA$3:$BA$730)</f>
        <v>5</v>
      </c>
      <c r="AU83" s="30">
        <f>SUMIF(Ingredients!$B$3:$B$230,H83,Ingredients!$E$3:$E$230)+SUMIF($B$3:$B$725,H83,$BA$3:$BA$730)</f>
        <v>14</v>
      </c>
      <c r="AV83" s="30">
        <f>SUMIF(Ingredients!$B$3:$B$230,I83,Ingredients!$E$3:$E$230)+SUMIF($B$3:$B$725,I83,$BA$3:$BA$730)</f>
        <v>16.5</v>
      </c>
      <c r="AW83" s="30">
        <f>SUMIF(Ingredients!$B$3:$B$230,J83,Ingredients!$E$3:$E$230)+SUMIF($B$3:$B$725,J83,$BA$3:$BA$730)</f>
        <v>0</v>
      </c>
      <c r="AX83" s="30">
        <f>SUMIF(Ingredients!$B$3:$B$230,K83,Ingredients!$E$3:$E$230)+SUMIF($B$3:$B$725,K83,$BA$3:$BA$730)</f>
        <v>0</v>
      </c>
      <c r="AY83" s="30">
        <f>SUMIF(Ingredients!$B$3:$B$230,L83,Ingredients!$E$3:$E$230)+SUMIF($B$3:$B$725,L83,$BA$3:$BA$730)</f>
        <v>0</v>
      </c>
      <c r="AZ83" s="30">
        <f>SUMIF(Ingredients!$B$3:$B$230,M83,Ingredients!$E$3:$E$230)+SUMIF($B$3:$B$725,M83,$BA$3:$BA$730)</f>
        <v>0</v>
      </c>
      <c r="BA83" s="29">
        <f t="shared" si="16"/>
        <v>13.375</v>
      </c>
      <c r="BB83" s="30">
        <f>SUMIF(Ingredients!$B$3:$B$230,F83,Ingredients!$F$3:$F$230)+SUMIF($B$3:$B$725,F83,$BJ$3:$BJ$725)</f>
        <v>0</v>
      </c>
      <c r="BC83" s="30">
        <f>SUMIF(Ingredients!$B$3:$B$230,G83,Ingredients!$F$3:$F$230)+SUMIF($B$3:$B$725,G83,$BJ$3:$BJ$725)</f>
        <v>0</v>
      </c>
      <c r="BD83" s="30">
        <f>SUMIF(Ingredients!$B$3:$B$230,H83,Ingredients!$F$3:$F$230)+SUMIF($B$3:$B$725,H83,$BJ$3:$BJ$725)</f>
        <v>0</v>
      </c>
      <c r="BE83" s="30">
        <f>SUMIF(Ingredients!$B$3:$B$230,I83,Ingredients!$F$3:$F$230)+SUMIF($B$3:$B$725,I83,$BJ$3:$BJ$725)</f>
        <v>1.5</v>
      </c>
      <c r="BF83" s="30">
        <f>SUMIF(Ingredients!$B$3:$B$230,J83,Ingredients!$F$3:$F$230)+SUMIF($B$3:$B$725,J83,$BJ$3:$BJ$725)</f>
        <v>0</v>
      </c>
      <c r="BG83" s="30">
        <f>SUMIF(Ingredients!$B$3:$B$230,K83,Ingredients!$F$3:$F$230)+SUMIF($B$3:$B$725,K83,$BJ$3:$BJ$725)</f>
        <v>0</v>
      </c>
      <c r="BH83" s="30">
        <f>SUMIF(Ingredients!$B$3:$B$230,L83,Ingredients!$F$3:$F$230)+SUMIF($B$3:$B$725,L83,$BJ$3:$BJ$725)</f>
        <v>0</v>
      </c>
      <c r="BI83" s="30">
        <f>SUMIF(Ingredients!$B$3:$B$230,M83,Ingredients!$F$3:$F$230)+SUMIF($B$3:$B$725,M83,$BJ$3:$BJ$725)</f>
        <v>0</v>
      </c>
      <c r="BJ83" s="35">
        <f t="shared" si="17"/>
        <v>1.5</v>
      </c>
      <c r="BK83" s="30">
        <f>SUMIF(Ingredients!$B$3:$B$230,F83,Ingredients!$G$3:$G$230)+SUMIF($B$3:$B$725,F83,$BS$3:$BS$725)</f>
        <v>0</v>
      </c>
      <c r="BL83" s="30">
        <f>SUMIF(Ingredients!$B$3:$B$230,G83,Ingredients!$G$3:$G$230)+SUMIF($B$3:$B$725,G83,$BS$3:$BS$725)</f>
        <v>0</v>
      </c>
      <c r="BM83" s="30">
        <f>SUMIF(Ingredients!$B$3:$B$230,H83,Ingredients!$G$3:$G$230)+SUMIF($B$3:$B$725,H83,$BS$3:$BS$725)</f>
        <v>0</v>
      </c>
      <c r="BN83" s="30">
        <f>SUMIF(Ingredients!$B$3:$B$230,I83,Ingredients!$G$3:$G$230)+SUMIF($B$3:$B$725,I83,$BS$3:$BS$725)</f>
        <v>0</v>
      </c>
      <c r="BO83" s="30">
        <f>SUMIF(Ingredients!$B$3:$B$230,J83,Ingredients!$G$3:$G$230)+SUMIF($B$3:$B$725,J83,$BS$3:$BS$725)</f>
        <v>0</v>
      </c>
      <c r="BP83" s="30">
        <f>SUMIF(Ingredients!$B$3:$B$230,K83,Ingredients!$G$3:$G$230)+SUMIF($B$3:$B$725,K83,$BS$3:$BS$725)</f>
        <v>0</v>
      </c>
      <c r="BQ83" s="30">
        <f>SUMIF(Ingredients!$B$3:$B$230,L83,Ingredients!$G$3:$G$230)+SUMIF($B$3:$B$725,L83,$BS$3:$BS$725)</f>
        <v>0</v>
      </c>
      <c r="BR83" s="30">
        <f>SUMIF(Ingredients!$B$3:$B$230,M83,Ingredients!$G$3:$G$230)+SUMIF($B$3:$B$725,M83,$BS$3:$BS$725)</f>
        <v>0</v>
      </c>
      <c r="BS83" s="36">
        <f t="shared" si="18"/>
        <v>0</v>
      </c>
      <c r="BT83" s="30">
        <f>SUMIF(Ingredients!$B$3:$B$230,F83,Ingredients!$H$3:$H$230)+SUMIF($B$3:$B$725,F83,$CB$3:$CB$725)</f>
        <v>1</v>
      </c>
      <c r="BU83" s="30">
        <f>SUMIF(Ingredients!$B$3:$B$230,G83,Ingredients!$H$3:$H$230)+SUMIF($B$3:$B$725,G83,$CB$3:$CB$725)</f>
        <v>1.5</v>
      </c>
      <c r="BV83" s="30">
        <f>SUMIF(Ingredients!$B$3:$B$230,H83,Ingredients!$H$3:$H$230)+SUMIF($B$3:$B$725,H83,$CB$3:$CB$725)</f>
        <v>0</v>
      </c>
      <c r="BW83" s="30">
        <f>SUMIF(Ingredients!$B$3:$B$230,I83,Ingredients!$H$3:$H$230)+SUMIF($B$3:$B$725,I83,$CB$3:$CB$725)</f>
        <v>0</v>
      </c>
      <c r="BX83" s="30">
        <f>SUMIF(Ingredients!$B$3:$B$230,J83,Ingredients!$H$3:$H$230)+SUMIF($B$3:$B$725,J83,$CB$3:$CB$725)</f>
        <v>0</v>
      </c>
      <c r="BY83" s="30">
        <f>SUMIF(Ingredients!$B$3:$B$230,K83,Ingredients!$H$3:$H$230)+SUMIF($B$3:$B$725,K83,$CB$3:$CB$725)</f>
        <v>0</v>
      </c>
      <c r="BZ83" s="30">
        <f>SUMIF(Ingredients!$B$3:$B$230,L83,Ingredients!$H$3:$H$230)+SUMIF($B$3:$B$725,L83,$CB$3:$CB$725)</f>
        <v>0</v>
      </c>
      <c r="CA83" s="30">
        <f>SUMIF(Ingredients!$B$3:$B$230,M83,Ingredients!$H$3:$H$230)+SUMIF($B$3:$B$725,M83,$CB$3:$CB$725)</f>
        <v>0</v>
      </c>
      <c r="CB83" s="42">
        <f t="shared" si="19"/>
        <v>2.5</v>
      </c>
      <c r="CC83" s="30">
        <f>SUMIF(Ingredients!$B$3:$B$230,F83,Ingredients!$I$3:$I$230)+SUMIF($B$3:$B$725,F83,$CK$3:$CK$725)</f>
        <v>0</v>
      </c>
      <c r="CD83" s="30">
        <f>SUMIF(Ingredients!$B$3:$B$230,G83,Ingredients!$I$3:$I$230)+SUMIF($B$3:$B$725,G83,$CK$3:$CK$725)</f>
        <v>0</v>
      </c>
      <c r="CE83" s="30">
        <f>SUMIF(Ingredients!$B$3:$B$230,H83,Ingredients!$I$3:$I$230)+SUMIF($B$3:$B$725,H83,$CK$3:$CK$725)</f>
        <v>2.5</v>
      </c>
      <c r="CF83" s="30">
        <f>SUMIF(Ingredients!$B$3:$B$230,I83,Ingredients!$I$3:$I$230)+SUMIF($B$3:$B$725,I83,$CK$3:$CK$725)</f>
        <v>0</v>
      </c>
      <c r="CG83" s="30">
        <f>SUMIF(Ingredients!$B$3:$B$230,J83,Ingredients!$I$3:$I$230)+SUMIF($B$3:$B$725,J83,$CK$3:$CK$725)</f>
        <v>0</v>
      </c>
      <c r="CH83" s="30">
        <f>SUMIF(Ingredients!$B$3:$B$230,K83,Ingredients!$I$3:$I$230)+SUMIF($B$3:$B$725,K83,$CK$3:$CK$725)</f>
        <v>0</v>
      </c>
      <c r="CI83" s="30">
        <f>SUMIF(Ingredients!$B$3:$B$230,L83,Ingredients!$I$3:$I$230)+SUMIF($B$3:$B$725,L83,$CK$3:$CK$725)</f>
        <v>0</v>
      </c>
      <c r="CJ83" s="30">
        <f>SUMIF(Ingredients!$B$3:$B$230,M83,Ingredients!$I$3:$I$230)+SUMIF($B$3:$B$725,M83,$CK$3:$CK$725)</f>
        <v>0</v>
      </c>
      <c r="CK83" s="38">
        <f t="shared" si="20"/>
        <v>2.5</v>
      </c>
      <c r="CL83" s="30">
        <f>SUMIF(Ingredients!$B$3:$B$230,F83,Ingredients!$J$3:$J$230)+SUMIF($B$3:$B$725,F83,$CT$3:$CT$725)</f>
        <v>0</v>
      </c>
      <c r="CM83" s="30">
        <f>SUMIF(Ingredients!$B$3:$B$230,G83,Ingredients!$J$3:$J$230)+SUMIF($B$3:$B$725,G83,$CT$3:$CT$725)</f>
        <v>0</v>
      </c>
      <c r="CN83" s="30">
        <f>SUMIF(Ingredients!$B$3:$B$230,H83,Ingredients!$J$3:$J$230)+SUMIF($B$3:$B$725,H83,$CT$3:$CT$725)</f>
        <v>0</v>
      </c>
      <c r="CO83" s="30">
        <f>SUMIF(Ingredients!$B$3:$B$230,I83,Ingredients!$J$3:$J$230)+SUMIF($B$3:$B$725,I83,$CT$3:$CT$725)</f>
        <v>1</v>
      </c>
      <c r="CP83" s="30">
        <f>SUMIF(Ingredients!$B$3:$B$230,J83,Ingredients!$J$3:$J$230)+SUMIF($B$3:$B$725,J83,$CT$3:$CT$725)</f>
        <v>0</v>
      </c>
      <c r="CQ83" s="30">
        <f>SUMIF(Ingredients!$B$3:$B$230,K83,Ingredients!$J$3:$J$230)+SUMIF($B$3:$B$725,K83,$CT$3:$CT$725)</f>
        <v>0</v>
      </c>
      <c r="CR83" s="30">
        <f>SUMIF(Ingredients!$B$3:$B$230,L83,Ingredients!$J$3:$J$230)+SUMIF($B$3:$B$725,L83,$CT$3:$CT$725)</f>
        <v>0</v>
      </c>
      <c r="CS83" s="30">
        <f>SUMIF(Ingredients!$B$3:$B$230,M83,Ingredients!$J$3:$J$230)+SUMIF($B$3:$B$725,M83,$CT$3:$CT$725)</f>
        <v>0</v>
      </c>
      <c r="CT83" s="43">
        <f t="shared" si="21"/>
        <v>1</v>
      </c>
      <c r="CU83" s="34">
        <v>20</v>
      </c>
      <c r="CV83" s="30">
        <v>0</v>
      </c>
      <c r="CW83" s="30">
        <v>14</v>
      </c>
      <c r="CX83" s="35">
        <v>1.5</v>
      </c>
      <c r="CY83" s="36">
        <v>0</v>
      </c>
      <c r="CZ83" s="37">
        <v>2.5</v>
      </c>
      <c r="DA83" s="38">
        <v>2.5</v>
      </c>
      <c r="DB83" s="39">
        <v>0</v>
      </c>
      <c r="DC83" t="s">
        <v>202</v>
      </c>
      <c r="DD83" t="str">
        <f t="shared" ca="1" si="22"/>
        <v/>
      </c>
      <c r="DE83" t="str">
        <f t="shared" ca="1" si="23"/>
        <v>-</v>
      </c>
      <c r="DG83" t="s">
        <v>200</v>
      </c>
      <c r="DH83" t="str">
        <f t="shared" ca="1" si="24"/>
        <v>BLTITEM(MEAL, ItemRegistry.bltItem, 4 ,4f,0f,1.5f,2.5f,0f,2.5f,0f,1.5f),</v>
      </c>
      <c r="DI83" t="s">
        <v>2348</v>
      </c>
    </row>
    <row r="84" spans="2:113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1191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SUMIF(Ingredients!$B$3:$B$230,'PH complex foods'!F84,Ingredients!$A$3:$A$119)+SUMIF($B$3:$B$725,F84,$V$3:$V$724)</f>
        <v>1</v>
      </c>
      <c r="O84" s="11">
        <f ca="1">SUMIF(Ingredients!$B$3:$B$230,'PH complex foods'!G84,Ingredients!$A$3:$A$119)+SUMIF($B$3:$B$725,G84,$V$3:$V$724)</f>
        <v>1</v>
      </c>
      <c r="P84" s="11">
        <f ca="1">SUMIF(Ingredients!$B$3:$B$230,'PH complex foods'!H84,Ingredients!$A$3:$A$119)+SUMIF($B$3:$B$725,H84,$V$3:$V$724)</f>
        <v>0</v>
      </c>
      <c r="Q84" s="11">
        <f ca="1">SUMIF(Ingredients!$B$3:$B$230,'PH complex foods'!I84,Ingredients!$A$3:$A$119)+SUMIF($B$3:$B$725,I84,$V$3:$V$724)</f>
        <v>0</v>
      </c>
      <c r="R84" s="11">
        <f ca="1">SUMIF(Ingredients!$B$3:$B$230,'PH complex foods'!J84,Ingredients!$A$3:$A$119)+SUMIF($B$3:$B$725,J84,$V$3:$V$724)</f>
        <v>0</v>
      </c>
      <c r="S84" s="11">
        <f ca="1">SUMIF(Ingredients!$B$3:$B$230,'PH complex foods'!K84,Ingredients!$A$3:$A$119)+SUMIF($B$3:$B$725,K84,$V$3:$V$724)</f>
        <v>0</v>
      </c>
      <c r="T84" s="11">
        <f ca="1">SUMIF(Ingredients!$B$3:$B$230,'PH complex foods'!L84,Ingredients!$A$3:$A$119)+SUMIF($B$3:$B$725,L84,$V$3:$V$724)</f>
        <v>0</v>
      </c>
      <c r="U84" s="11">
        <f ca="1">SUMIF(Ingredients!$B$3:$B$230,'PH complex foods'!M84,Ingredients!$A$3:$A$119)+SUMIF($B$3:$B$725,M84,$V$3:$V$724)</f>
        <v>0</v>
      </c>
      <c r="V84" s="10">
        <f t="shared" ca="1" si="25"/>
        <v>1</v>
      </c>
      <c r="W84" s="10">
        <v>1</v>
      </c>
      <c r="X84" s="11">
        <v>1</v>
      </c>
      <c r="Y84" s="11">
        <f>COUNTIF(F84:M809,B84)</f>
        <v>0</v>
      </c>
      <c r="Z84" s="44" t="str">
        <f t="shared" ca="1" si="26"/>
        <v>Yes</v>
      </c>
      <c r="AA84" s="34">
        <f>SUMIF(Ingredients!$B$3:$B$230,F84,Ingredients!$C$3:$C$230)+SUMIF($B$3:$B$725,F84,$AI$3:$AI$725)</f>
        <v>15</v>
      </c>
      <c r="AB84" s="30">
        <f>SUMIF(Ingredients!$B$3:$B$230,G84,Ingredients!$C$3:$C$230)+SUMIF($B$3:$B$725,G84,$AI$3:$AI$725)</f>
        <v>2</v>
      </c>
      <c r="AC84" s="30">
        <f>SUMIF(Ingredients!$B$3:$B$230,H84,Ingredients!$C$3:$C$230)+SUMIF($B$3:$B$725,H84,$AI$3:$AI$725)</f>
        <v>0</v>
      </c>
      <c r="AD84" s="30">
        <f>SUMIF(Ingredients!$B$3:$B$230,I84,Ingredients!$C$3:$C$230)+SUMIF($B$3:$B$725,I84,$AI$3:$AI$725)</f>
        <v>0</v>
      </c>
      <c r="AE84" s="30">
        <f>SUMIF(Ingredients!$B$3:$B$230,J84,Ingredients!$C$3:$C$230)+SUMIF($B$3:$B$725,J84,$AI$3:$AI$725)</f>
        <v>0</v>
      </c>
      <c r="AF84" s="30">
        <f>SUMIF(Ingredients!$B$3:$B$230,K84,Ingredients!$C$3:$C$230)+SUMIF($B$3:$B$725,K84,$AI$3:$AI$725)</f>
        <v>0</v>
      </c>
      <c r="AG84" s="30">
        <f>SUMIF(Ingredients!$B$3:$B$230,L84,Ingredients!$C$3:$C$230)+SUMIF($B$3:$B$725,L84,$AI$3:$AI$725)</f>
        <v>0</v>
      </c>
      <c r="AH84" s="30">
        <f>SUMIF(Ingredients!$B$3:$B$230,M84,Ingredients!$C$3:$C$230)+SUMIF($B$3:$B$725,M84,$AI$3:$AI$725)</f>
        <v>0</v>
      </c>
      <c r="AI84" s="29">
        <f t="shared" si="14"/>
        <v>17</v>
      </c>
      <c r="AJ84" s="30">
        <f>SUMIF(Ingredients!$B$3:$B$230,F84,Ingredients!$D$3:$D$230)+SUMIF($B$3:$B$725,F84,$AR$3:$AR$725)</f>
        <v>0</v>
      </c>
      <c r="AK84" s="30">
        <f>SUMIF(Ingredients!$B$3:$B$230,G84,Ingredients!$D$3:$D$230)+SUMIF($B$3:$B$725,G84,$AR$3:$AR$725)</f>
        <v>0</v>
      </c>
      <c r="AL84" s="30">
        <f>SUMIF(Ingredients!$B$3:$B$230,H84,Ingredients!$D$3:$D$230)+SUMIF($B$3:$B$725,H84,$AR$3:$AR$725)</f>
        <v>0</v>
      </c>
      <c r="AM84" s="30">
        <f>SUMIF(Ingredients!$B$3:$B$230,I84,Ingredients!$D$3:$D$230)+SUMIF($B$3:$B$725,I84,$AR$3:$AR$725)</f>
        <v>0</v>
      </c>
      <c r="AN84" s="30">
        <f>SUMIF(Ingredients!$B$3:$B$230,J84,Ingredients!$D$3:$D$230)+SUMIF($B$3:$B$725,J84,$AR$3:$AR$725)</f>
        <v>0</v>
      </c>
      <c r="AO84" s="30">
        <f>SUMIF(Ingredients!$B$3:$B$230,K84,Ingredients!$D$3:$D$230)+SUMIF($B$3:$B$725,K84,$AR$3:$AR$725)</f>
        <v>0</v>
      </c>
      <c r="AP84" s="30">
        <f>SUMIF(Ingredients!$B$3:$B$230,L84,Ingredients!$D$3:$D$230)+SUMIF($B$3:$B$725,L84,$AR$3:$AR$725)</f>
        <v>0</v>
      </c>
      <c r="AQ84" s="30">
        <f>SUMIF(Ingredients!$B$3:$B$230,M84,Ingredients!$D$3:$D$230)+SUMIF($B$3:$B$725,M84,$AR$3:$AR$725)</f>
        <v>0</v>
      </c>
      <c r="AR84" s="29">
        <f t="shared" si="15"/>
        <v>0</v>
      </c>
      <c r="AS84" s="30">
        <f>SUMIF(Ingredients!$B$3:$B$230,F84,Ingredients!$E$3:$E$230)+SUMIF($B$3:$B$725,F84,$BA$3:$BA$730)</f>
        <v>14.666666666666666</v>
      </c>
      <c r="AT84" s="30">
        <f>SUMIF(Ingredients!$B$3:$B$230,G84,Ingredients!$E$3:$E$230)+SUMIF($B$3:$B$725,G84,$BA$3:$BA$730)</f>
        <v>18</v>
      </c>
      <c r="AU84" s="30">
        <f>SUMIF(Ingredients!$B$3:$B$230,H84,Ingredients!$E$3:$E$230)+SUMIF($B$3:$B$725,H84,$BA$3:$BA$730)</f>
        <v>0</v>
      </c>
      <c r="AV84" s="30">
        <f>SUMIF(Ingredients!$B$3:$B$230,I84,Ingredients!$E$3:$E$230)+SUMIF($B$3:$B$725,I84,$BA$3:$BA$730)</f>
        <v>0</v>
      </c>
      <c r="AW84" s="30">
        <f>SUMIF(Ingredients!$B$3:$B$230,J84,Ingredients!$E$3:$E$230)+SUMIF($B$3:$B$725,J84,$BA$3:$BA$730)</f>
        <v>0</v>
      </c>
      <c r="AX84" s="30">
        <f>SUMIF(Ingredients!$B$3:$B$230,K84,Ingredients!$E$3:$E$230)+SUMIF($B$3:$B$725,K84,$BA$3:$BA$730)</f>
        <v>0</v>
      </c>
      <c r="AY84" s="30">
        <f>SUMIF(Ingredients!$B$3:$B$230,L84,Ingredients!$E$3:$E$230)+SUMIF($B$3:$B$725,L84,$BA$3:$BA$730)</f>
        <v>0</v>
      </c>
      <c r="AZ84" s="30">
        <f>SUMIF(Ingredients!$B$3:$B$230,M84,Ingredients!$E$3:$E$230)+SUMIF($B$3:$B$725,M84,$BA$3:$BA$730)</f>
        <v>0</v>
      </c>
      <c r="BA84" s="29">
        <f t="shared" si="16"/>
        <v>16.333333333333332</v>
      </c>
      <c r="BB84" s="30">
        <f>SUMIF(Ingredients!$B$3:$B$230,F84,Ingredients!$F$3:$F$230)+SUMIF($B$3:$B$725,F84,$BJ$3:$BJ$725)</f>
        <v>1.5</v>
      </c>
      <c r="BC84" s="30">
        <f>SUMIF(Ingredients!$B$3:$B$230,G84,Ingredients!$F$3:$F$230)+SUMIF($B$3:$B$725,G84,$BJ$3:$BJ$725)</f>
        <v>0</v>
      </c>
      <c r="BD84" s="30">
        <f>SUMIF(Ingredients!$B$3:$B$230,H84,Ingredients!$F$3:$F$230)+SUMIF($B$3:$B$725,H84,$BJ$3:$BJ$725)</f>
        <v>0</v>
      </c>
      <c r="BE84" s="30">
        <f>SUMIF(Ingredients!$B$3:$B$230,I84,Ingredients!$F$3:$F$230)+SUMIF($B$3:$B$725,I84,$BJ$3:$BJ$725)</f>
        <v>0</v>
      </c>
      <c r="BF84" s="30">
        <f>SUMIF(Ingredients!$B$3:$B$230,J84,Ingredients!$F$3:$F$230)+SUMIF($B$3:$B$725,J84,$BJ$3:$BJ$725)</f>
        <v>0</v>
      </c>
      <c r="BG84" s="30">
        <f>SUMIF(Ingredients!$B$3:$B$230,K84,Ingredients!$F$3:$F$230)+SUMIF($B$3:$B$725,K84,$BJ$3:$BJ$725)</f>
        <v>0</v>
      </c>
      <c r="BH84" s="30">
        <f>SUMIF(Ingredients!$B$3:$B$230,L84,Ingredients!$F$3:$F$230)+SUMIF($B$3:$B$725,L84,$BJ$3:$BJ$725)</f>
        <v>0</v>
      </c>
      <c r="BI84" s="30">
        <f>SUMIF(Ingredients!$B$3:$B$230,M84,Ingredients!$F$3:$F$230)+SUMIF($B$3:$B$725,M84,$BJ$3:$BJ$725)</f>
        <v>0</v>
      </c>
      <c r="BJ84" s="35">
        <f t="shared" si="17"/>
        <v>1.5</v>
      </c>
      <c r="BK84" s="30">
        <f>SUMIF(Ingredients!$B$3:$B$230,F84,Ingredients!$G$3:$G$230)+SUMIF($B$3:$B$725,F84,$BS$3:$BS$725)</f>
        <v>0</v>
      </c>
      <c r="BL84" s="30">
        <f>SUMIF(Ingredients!$B$3:$B$230,G84,Ingredients!$G$3:$G$230)+SUMIF($B$3:$B$725,G84,$BS$3:$BS$725)</f>
        <v>0</v>
      </c>
      <c r="BM84" s="30">
        <f>SUMIF(Ingredients!$B$3:$B$230,H84,Ingredients!$G$3:$G$230)+SUMIF($B$3:$B$725,H84,$BS$3:$BS$725)</f>
        <v>0</v>
      </c>
      <c r="BN84" s="30">
        <f>SUMIF(Ingredients!$B$3:$B$230,I84,Ingredients!$G$3:$G$230)+SUMIF($B$3:$B$725,I84,$BS$3:$BS$725)</f>
        <v>0</v>
      </c>
      <c r="BO84" s="30">
        <f>SUMIF(Ingredients!$B$3:$B$230,J84,Ingredients!$G$3:$G$230)+SUMIF($B$3:$B$725,J84,$BS$3:$BS$725)</f>
        <v>0</v>
      </c>
      <c r="BP84" s="30">
        <f>SUMIF(Ingredients!$B$3:$B$230,K84,Ingredients!$G$3:$G$230)+SUMIF($B$3:$B$725,K84,$BS$3:$BS$725)</f>
        <v>0</v>
      </c>
      <c r="BQ84" s="30">
        <f>SUMIF(Ingredients!$B$3:$B$230,L84,Ingredients!$G$3:$G$230)+SUMIF($B$3:$B$725,L84,$BS$3:$BS$725)</f>
        <v>0</v>
      </c>
      <c r="BR84" s="30">
        <f>SUMIF(Ingredients!$B$3:$B$230,M84,Ingredients!$G$3:$G$230)+SUMIF($B$3:$B$725,M84,$BS$3:$BS$725)</f>
        <v>0</v>
      </c>
      <c r="BS84" s="36">
        <f t="shared" si="18"/>
        <v>0</v>
      </c>
      <c r="BT84" s="30">
        <f>SUMIF(Ingredients!$B$3:$B$230,F84,Ingredients!$H$3:$H$230)+SUMIF($B$3:$B$725,F84,$CB$3:$CB$725)</f>
        <v>0</v>
      </c>
      <c r="BU84" s="30">
        <f>SUMIF(Ingredients!$B$3:$B$230,G84,Ingredients!$H$3:$H$230)+SUMIF($B$3:$B$725,G84,$CB$3:$CB$725)</f>
        <v>1</v>
      </c>
      <c r="BV84" s="30">
        <f>SUMIF(Ingredients!$B$3:$B$230,H84,Ingredients!$H$3:$H$230)+SUMIF($B$3:$B$725,H84,$CB$3:$CB$725)</f>
        <v>0</v>
      </c>
      <c r="BW84" s="30">
        <f>SUMIF(Ingredients!$B$3:$B$230,I84,Ingredients!$H$3:$H$230)+SUMIF($B$3:$B$725,I84,$CB$3:$CB$725)</f>
        <v>0</v>
      </c>
      <c r="BX84" s="30">
        <f>SUMIF(Ingredients!$B$3:$B$230,J84,Ingredients!$H$3:$H$230)+SUMIF($B$3:$B$725,J84,$CB$3:$CB$725)</f>
        <v>0</v>
      </c>
      <c r="BY84" s="30">
        <f>SUMIF(Ingredients!$B$3:$B$230,K84,Ingredients!$H$3:$H$230)+SUMIF($B$3:$B$725,K84,$CB$3:$CB$725)</f>
        <v>0</v>
      </c>
      <c r="BZ84" s="30">
        <f>SUMIF(Ingredients!$B$3:$B$230,L84,Ingredients!$H$3:$H$230)+SUMIF($B$3:$B$725,L84,$CB$3:$CB$725)</f>
        <v>0</v>
      </c>
      <c r="CA84" s="30">
        <f>SUMIF(Ingredients!$B$3:$B$230,M84,Ingredients!$H$3:$H$230)+SUMIF($B$3:$B$725,M84,$CB$3:$CB$725)</f>
        <v>0</v>
      </c>
      <c r="CB84" s="42">
        <f t="shared" si="19"/>
        <v>1</v>
      </c>
      <c r="CC84" s="30">
        <f>SUMIF(Ingredients!$B$3:$B$230,F84,Ingredients!$I$3:$I$230)+SUMIF($B$3:$B$725,F84,$CK$3:$CK$725)</f>
        <v>2.5</v>
      </c>
      <c r="CD84" s="30">
        <f>SUMIF(Ingredients!$B$3:$B$230,G84,Ingredients!$I$3:$I$230)+SUMIF($B$3:$B$725,G84,$CK$3:$CK$725)</f>
        <v>0</v>
      </c>
      <c r="CE84" s="30">
        <f>SUMIF(Ingredients!$B$3:$B$230,H84,Ingredients!$I$3:$I$230)+SUMIF($B$3:$B$725,H84,$CK$3:$CK$725)</f>
        <v>0</v>
      </c>
      <c r="CF84" s="30">
        <f>SUMIF(Ingredients!$B$3:$B$230,I84,Ingredients!$I$3:$I$230)+SUMIF($B$3:$B$725,I84,$CK$3:$CK$725)</f>
        <v>0</v>
      </c>
      <c r="CG84" s="30">
        <f>SUMIF(Ingredients!$B$3:$B$230,J84,Ingredients!$I$3:$I$230)+SUMIF($B$3:$B$725,J84,$CK$3:$CK$725)</f>
        <v>0</v>
      </c>
      <c r="CH84" s="30">
        <f>SUMIF(Ingredients!$B$3:$B$230,K84,Ingredients!$I$3:$I$230)+SUMIF($B$3:$B$725,K84,$CK$3:$CK$725)</f>
        <v>0</v>
      </c>
      <c r="CI84" s="30">
        <f>SUMIF(Ingredients!$B$3:$B$230,L84,Ingredients!$I$3:$I$230)+SUMIF($B$3:$B$725,L84,$CK$3:$CK$725)</f>
        <v>0</v>
      </c>
      <c r="CJ84" s="30">
        <f>SUMIF(Ingredients!$B$3:$B$230,M84,Ingredients!$I$3:$I$230)+SUMIF($B$3:$B$725,M84,$CK$3:$CK$725)</f>
        <v>0</v>
      </c>
      <c r="CK84" s="38">
        <f t="shared" si="20"/>
        <v>2.5</v>
      </c>
      <c r="CL84" s="30">
        <f>SUMIF(Ingredients!$B$3:$B$230,F84,Ingredients!$J$3:$J$230)+SUMIF($B$3:$B$725,F84,$CT$3:$CT$725)</f>
        <v>0</v>
      </c>
      <c r="CM84" s="30">
        <f>SUMIF(Ingredients!$B$3:$B$230,G84,Ingredients!$J$3:$J$230)+SUMIF($B$3:$B$725,G84,$CT$3:$CT$725)</f>
        <v>0</v>
      </c>
      <c r="CN84" s="30">
        <f>SUMIF(Ingredients!$B$3:$B$230,H84,Ingredients!$J$3:$J$230)+SUMIF($B$3:$B$725,H84,$CT$3:$CT$725)</f>
        <v>0</v>
      </c>
      <c r="CO84" s="30">
        <f>SUMIF(Ingredients!$B$3:$B$230,I84,Ingredients!$J$3:$J$230)+SUMIF($B$3:$B$725,I84,$CT$3:$CT$725)</f>
        <v>0</v>
      </c>
      <c r="CP84" s="30">
        <f>SUMIF(Ingredients!$B$3:$B$230,J84,Ingredients!$J$3:$J$230)+SUMIF($B$3:$B$725,J84,$CT$3:$CT$725)</f>
        <v>0</v>
      </c>
      <c r="CQ84" s="30">
        <f>SUMIF(Ingredients!$B$3:$B$230,K84,Ingredients!$J$3:$J$230)+SUMIF($B$3:$B$725,K84,$CT$3:$CT$725)</f>
        <v>0</v>
      </c>
      <c r="CR84" s="30">
        <f>SUMIF(Ingredients!$B$3:$B$230,L84,Ingredients!$J$3:$J$230)+SUMIF($B$3:$B$725,L84,$CT$3:$CT$725)</f>
        <v>0</v>
      </c>
      <c r="CS84" s="30">
        <f>SUMIF(Ingredients!$B$3:$B$230,M84,Ingredients!$J$3:$J$230)+SUMIF($B$3:$B$725,M84,$CT$3:$CT$725)</f>
        <v>0</v>
      </c>
      <c r="CT84" s="43">
        <f t="shared" si="21"/>
        <v>0</v>
      </c>
      <c r="CU84" s="34">
        <v>15</v>
      </c>
      <c r="CV84" s="30">
        <v>0</v>
      </c>
      <c r="CW84" s="30">
        <v>15</v>
      </c>
      <c r="CX84" s="35">
        <v>1.5</v>
      </c>
      <c r="CY84" s="36">
        <v>0</v>
      </c>
      <c r="CZ84" s="37">
        <v>1</v>
      </c>
      <c r="DA84" s="38">
        <v>2.5</v>
      </c>
      <c r="DB84" s="39">
        <v>0</v>
      </c>
      <c r="DC84" t="s">
        <v>202</v>
      </c>
      <c r="DD84" t="str">
        <f t="shared" ca="1" si="22"/>
        <v/>
      </c>
      <c r="DE84" t="str">
        <f t="shared" ca="1" si="23"/>
        <v>-</v>
      </c>
      <c r="DG84" t="s">
        <v>200</v>
      </c>
      <c r="DH84" t="str">
        <f t="shared" ca="1" si="24"/>
        <v>LEAFYCHICKENSANDWICHITEM(MEAL, ItemRegistry.leafychickensandwichItem, 4 ,3f,0f,1.5f,1f,0f,2.5f,0f,1.4f),</v>
      </c>
      <c r="DI84" t="s">
        <v>2349</v>
      </c>
    </row>
    <row r="85" spans="2:113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1191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SUMIF(Ingredients!$B$3:$B$230,'PH complex foods'!F85,Ingredients!$A$3:$A$119)+SUMIF($B$3:$B$725,F85,$V$3:$V$724)</f>
        <v>1</v>
      </c>
      <c r="O85" s="11">
        <f ca="1">SUMIF(Ingredients!$B$3:$B$230,'PH complex foods'!G85,Ingredients!$A$3:$A$119)+SUMIF($B$3:$B$725,G85,$V$3:$V$724)</f>
        <v>1</v>
      </c>
      <c r="P85" s="11">
        <f ca="1">SUMIF(Ingredients!$B$3:$B$230,'PH complex foods'!H85,Ingredients!$A$3:$A$119)+SUMIF($B$3:$B$725,H85,$V$3:$V$724)</f>
        <v>0</v>
      </c>
      <c r="Q85" s="11">
        <f ca="1">SUMIF(Ingredients!$B$3:$B$230,'PH complex foods'!I85,Ingredients!$A$3:$A$119)+SUMIF($B$3:$B$725,I85,$V$3:$V$724)</f>
        <v>0</v>
      </c>
      <c r="R85" s="11">
        <f ca="1">SUMIF(Ingredients!$B$3:$B$230,'PH complex foods'!J85,Ingredients!$A$3:$A$119)+SUMIF($B$3:$B$725,J85,$V$3:$V$724)</f>
        <v>0</v>
      </c>
      <c r="S85" s="11">
        <f ca="1">SUMIF(Ingredients!$B$3:$B$230,'PH complex foods'!K85,Ingredients!$A$3:$A$119)+SUMIF($B$3:$B$725,K85,$V$3:$V$724)</f>
        <v>0</v>
      </c>
      <c r="T85" s="11">
        <f ca="1">SUMIF(Ingredients!$B$3:$B$230,'PH complex foods'!L85,Ingredients!$A$3:$A$119)+SUMIF($B$3:$B$725,L85,$V$3:$V$724)</f>
        <v>0</v>
      </c>
      <c r="U85" s="11">
        <f ca="1">SUMIF(Ingredients!$B$3:$B$230,'PH complex foods'!M85,Ingredients!$A$3:$A$119)+SUMIF($B$3:$B$725,M85,$V$3:$V$724)</f>
        <v>0</v>
      </c>
      <c r="V85" s="10">
        <f t="shared" ca="1" si="25"/>
        <v>1</v>
      </c>
      <c r="W85" s="10">
        <v>1</v>
      </c>
      <c r="X85" s="11">
        <v>1</v>
      </c>
      <c r="Y85" s="11">
        <f>COUNTIF(F85:M810,B85)</f>
        <v>0</v>
      </c>
      <c r="Z85" s="44" t="str">
        <f t="shared" ca="1" si="26"/>
        <v>Yes</v>
      </c>
      <c r="AA85" s="34">
        <f>SUMIF(Ingredients!$B$3:$B$230,F85,Ingredients!$C$3:$C$230)+SUMIF($B$3:$B$725,F85,$AI$3:$AI$725)</f>
        <v>10</v>
      </c>
      <c r="AB85" s="30">
        <f>SUMIF(Ingredients!$B$3:$B$230,G85,Ingredients!$C$3:$C$230)+SUMIF($B$3:$B$725,G85,$AI$3:$AI$725)</f>
        <v>2</v>
      </c>
      <c r="AC85" s="30">
        <f>SUMIF(Ingredients!$B$3:$B$230,H85,Ingredients!$C$3:$C$230)+SUMIF($B$3:$B$725,H85,$AI$3:$AI$725)</f>
        <v>0</v>
      </c>
      <c r="AD85" s="30">
        <f>SUMIF(Ingredients!$B$3:$B$230,I85,Ingredients!$C$3:$C$230)+SUMIF($B$3:$B$725,I85,$AI$3:$AI$725)</f>
        <v>0</v>
      </c>
      <c r="AE85" s="30">
        <f>SUMIF(Ingredients!$B$3:$B$230,J85,Ingredients!$C$3:$C$230)+SUMIF($B$3:$B$725,J85,$AI$3:$AI$725)</f>
        <v>0</v>
      </c>
      <c r="AF85" s="30">
        <f>SUMIF(Ingredients!$B$3:$B$230,K85,Ingredients!$C$3:$C$230)+SUMIF($B$3:$B$725,K85,$AI$3:$AI$725)</f>
        <v>0</v>
      </c>
      <c r="AG85" s="30">
        <f>SUMIF(Ingredients!$B$3:$B$230,L85,Ingredients!$C$3:$C$230)+SUMIF($B$3:$B$725,L85,$AI$3:$AI$725)</f>
        <v>0</v>
      </c>
      <c r="AH85" s="30">
        <f>SUMIF(Ingredients!$B$3:$B$230,M85,Ingredients!$C$3:$C$230)+SUMIF($B$3:$B$725,M85,$AI$3:$AI$725)</f>
        <v>0</v>
      </c>
      <c r="AI85" s="29">
        <f t="shared" si="14"/>
        <v>12</v>
      </c>
      <c r="AJ85" s="30">
        <f>SUMIF(Ingredients!$B$3:$B$230,F85,Ingredients!$D$3:$D$230)+SUMIF($B$3:$B$725,F85,$AR$3:$AR$725)</f>
        <v>0</v>
      </c>
      <c r="AK85" s="30">
        <f>SUMIF(Ingredients!$B$3:$B$230,G85,Ingredients!$D$3:$D$230)+SUMIF($B$3:$B$725,G85,$AR$3:$AR$725)</f>
        <v>0</v>
      </c>
      <c r="AL85" s="30">
        <f>SUMIF(Ingredients!$B$3:$B$230,H85,Ingredients!$D$3:$D$230)+SUMIF($B$3:$B$725,H85,$AR$3:$AR$725)</f>
        <v>0</v>
      </c>
      <c r="AM85" s="30">
        <f>SUMIF(Ingredients!$B$3:$B$230,I85,Ingredients!$D$3:$D$230)+SUMIF($B$3:$B$725,I85,$AR$3:$AR$725)</f>
        <v>0</v>
      </c>
      <c r="AN85" s="30">
        <f>SUMIF(Ingredients!$B$3:$B$230,J85,Ingredients!$D$3:$D$230)+SUMIF($B$3:$B$725,J85,$AR$3:$AR$725)</f>
        <v>0</v>
      </c>
      <c r="AO85" s="30">
        <f>SUMIF(Ingredients!$B$3:$B$230,K85,Ingredients!$D$3:$D$230)+SUMIF($B$3:$B$725,K85,$AR$3:$AR$725)</f>
        <v>0</v>
      </c>
      <c r="AP85" s="30">
        <f>SUMIF(Ingredients!$B$3:$B$230,L85,Ingredients!$D$3:$D$230)+SUMIF($B$3:$B$725,L85,$AR$3:$AR$725)</f>
        <v>0</v>
      </c>
      <c r="AQ85" s="30">
        <f>SUMIF(Ingredients!$B$3:$B$230,M85,Ingredients!$D$3:$D$230)+SUMIF($B$3:$B$725,M85,$AR$3:$AR$725)</f>
        <v>0</v>
      </c>
      <c r="AR85" s="29">
        <f t="shared" si="15"/>
        <v>0</v>
      </c>
      <c r="AS85" s="30">
        <f>SUMIF(Ingredients!$B$3:$B$230,F85,Ingredients!$E$3:$E$230)+SUMIF($B$3:$B$725,F85,$BA$3:$BA$730)</f>
        <v>14.666666666666666</v>
      </c>
      <c r="AT85" s="30">
        <f>SUMIF(Ingredients!$B$3:$B$230,G85,Ingredients!$E$3:$E$230)+SUMIF($B$3:$B$725,G85,$BA$3:$BA$730)</f>
        <v>18</v>
      </c>
      <c r="AU85" s="30">
        <f>SUMIF(Ingredients!$B$3:$B$230,H85,Ingredients!$E$3:$E$230)+SUMIF($B$3:$B$725,H85,$BA$3:$BA$730)</f>
        <v>0</v>
      </c>
      <c r="AV85" s="30">
        <f>SUMIF(Ingredients!$B$3:$B$230,I85,Ingredients!$E$3:$E$230)+SUMIF($B$3:$B$725,I85,$BA$3:$BA$730)</f>
        <v>0</v>
      </c>
      <c r="AW85" s="30">
        <f>SUMIF(Ingredients!$B$3:$B$230,J85,Ingredients!$E$3:$E$230)+SUMIF($B$3:$B$725,J85,$BA$3:$BA$730)</f>
        <v>0</v>
      </c>
      <c r="AX85" s="30">
        <f>SUMIF(Ingredients!$B$3:$B$230,K85,Ingredients!$E$3:$E$230)+SUMIF($B$3:$B$725,K85,$BA$3:$BA$730)</f>
        <v>0</v>
      </c>
      <c r="AY85" s="30">
        <f>SUMIF(Ingredients!$B$3:$B$230,L85,Ingredients!$E$3:$E$230)+SUMIF($B$3:$B$725,L85,$BA$3:$BA$730)</f>
        <v>0</v>
      </c>
      <c r="AZ85" s="30">
        <f>SUMIF(Ingredients!$B$3:$B$230,M85,Ingredients!$E$3:$E$230)+SUMIF($B$3:$B$725,M85,$BA$3:$BA$730)</f>
        <v>0</v>
      </c>
      <c r="BA85" s="29">
        <f t="shared" si="16"/>
        <v>16.333333333333332</v>
      </c>
      <c r="BB85" s="30">
        <f>SUMIF(Ingredients!$B$3:$B$230,F85,Ingredients!$F$3:$F$230)+SUMIF($B$3:$B$725,F85,$BJ$3:$BJ$725)</f>
        <v>1.5</v>
      </c>
      <c r="BC85" s="30">
        <f>SUMIF(Ingredients!$B$3:$B$230,G85,Ingredients!$F$3:$F$230)+SUMIF($B$3:$B$725,G85,$BJ$3:$BJ$725)</f>
        <v>0</v>
      </c>
      <c r="BD85" s="30">
        <f>SUMIF(Ingredients!$B$3:$B$230,H85,Ingredients!$F$3:$F$230)+SUMIF($B$3:$B$725,H85,$BJ$3:$BJ$725)</f>
        <v>0</v>
      </c>
      <c r="BE85" s="30">
        <f>SUMIF(Ingredients!$B$3:$B$230,I85,Ingredients!$F$3:$F$230)+SUMIF($B$3:$B$725,I85,$BJ$3:$BJ$725)</f>
        <v>0</v>
      </c>
      <c r="BF85" s="30">
        <f>SUMIF(Ingredients!$B$3:$B$230,J85,Ingredients!$F$3:$F$230)+SUMIF($B$3:$B$725,J85,$BJ$3:$BJ$725)</f>
        <v>0</v>
      </c>
      <c r="BG85" s="30">
        <f>SUMIF(Ingredients!$B$3:$B$230,K85,Ingredients!$F$3:$F$230)+SUMIF($B$3:$B$725,K85,$BJ$3:$BJ$725)</f>
        <v>0</v>
      </c>
      <c r="BH85" s="30">
        <f>SUMIF(Ingredients!$B$3:$B$230,L85,Ingredients!$F$3:$F$230)+SUMIF($B$3:$B$725,L85,$BJ$3:$BJ$725)</f>
        <v>0</v>
      </c>
      <c r="BI85" s="30">
        <f>SUMIF(Ingredients!$B$3:$B$230,M85,Ingredients!$F$3:$F$230)+SUMIF($B$3:$B$725,M85,$BJ$3:$BJ$725)</f>
        <v>0</v>
      </c>
      <c r="BJ85" s="35">
        <f t="shared" si="17"/>
        <v>1.5</v>
      </c>
      <c r="BK85" s="30">
        <f>SUMIF(Ingredients!$B$3:$B$230,F85,Ingredients!$G$3:$G$230)+SUMIF($B$3:$B$725,F85,$BS$3:$BS$725)</f>
        <v>0</v>
      </c>
      <c r="BL85" s="30">
        <f>SUMIF(Ingredients!$B$3:$B$230,G85,Ingredients!$G$3:$G$230)+SUMIF($B$3:$B$725,G85,$BS$3:$BS$725)</f>
        <v>0</v>
      </c>
      <c r="BM85" s="30">
        <f>SUMIF(Ingredients!$B$3:$B$230,H85,Ingredients!$G$3:$G$230)+SUMIF($B$3:$B$725,H85,$BS$3:$BS$725)</f>
        <v>0</v>
      </c>
      <c r="BN85" s="30">
        <f>SUMIF(Ingredients!$B$3:$B$230,I85,Ingredients!$G$3:$G$230)+SUMIF($B$3:$B$725,I85,$BS$3:$BS$725)</f>
        <v>0</v>
      </c>
      <c r="BO85" s="30">
        <f>SUMIF(Ingredients!$B$3:$B$230,J85,Ingredients!$G$3:$G$230)+SUMIF($B$3:$B$725,J85,$BS$3:$BS$725)</f>
        <v>0</v>
      </c>
      <c r="BP85" s="30">
        <f>SUMIF(Ingredients!$B$3:$B$230,K85,Ingredients!$G$3:$G$230)+SUMIF($B$3:$B$725,K85,$BS$3:$BS$725)</f>
        <v>0</v>
      </c>
      <c r="BQ85" s="30">
        <f>SUMIF(Ingredients!$B$3:$B$230,L85,Ingredients!$G$3:$G$230)+SUMIF($B$3:$B$725,L85,$BS$3:$BS$725)</f>
        <v>0</v>
      </c>
      <c r="BR85" s="30">
        <f>SUMIF(Ingredients!$B$3:$B$230,M85,Ingredients!$G$3:$G$230)+SUMIF($B$3:$B$725,M85,$BS$3:$BS$725)</f>
        <v>0</v>
      </c>
      <c r="BS85" s="36">
        <f t="shared" si="18"/>
        <v>0</v>
      </c>
      <c r="BT85" s="30">
        <f>SUMIF(Ingredients!$B$3:$B$230,F85,Ingredients!$H$3:$H$230)+SUMIF($B$3:$B$725,F85,$CB$3:$CB$725)</f>
        <v>0</v>
      </c>
      <c r="BU85" s="30">
        <f>SUMIF(Ingredients!$B$3:$B$230,G85,Ingredients!$H$3:$H$230)+SUMIF($B$3:$B$725,G85,$CB$3:$CB$725)</f>
        <v>1</v>
      </c>
      <c r="BV85" s="30">
        <f>SUMIF(Ingredients!$B$3:$B$230,H85,Ingredients!$H$3:$H$230)+SUMIF($B$3:$B$725,H85,$CB$3:$CB$725)</f>
        <v>0</v>
      </c>
      <c r="BW85" s="30">
        <f>SUMIF(Ingredients!$B$3:$B$230,I85,Ingredients!$H$3:$H$230)+SUMIF($B$3:$B$725,I85,$CB$3:$CB$725)</f>
        <v>0</v>
      </c>
      <c r="BX85" s="30">
        <f>SUMIF(Ingredients!$B$3:$B$230,J85,Ingredients!$H$3:$H$230)+SUMIF($B$3:$B$725,J85,$CB$3:$CB$725)</f>
        <v>0</v>
      </c>
      <c r="BY85" s="30">
        <f>SUMIF(Ingredients!$B$3:$B$230,K85,Ingredients!$H$3:$H$230)+SUMIF($B$3:$B$725,K85,$CB$3:$CB$725)</f>
        <v>0</v>
      </c>
      <c r="BZ85" s="30">
        <f>SUMIF(Ingredients!$B$3:$B$230,L85,Ingredients!$H$3:$H$230)+SUMIF($B$3:$B$725,L85,$CB$3:$CB$725)</f>
        <v>0</v>
      </c>
      <c r="CA85" s="30">
        <f>SUMIF(Ingredients!$B$3:$B$230,M85,Ingredients!$H$3:$H$230)+SUMIF($B$3:$B$725,M85,$CB$3:$CB$725)</f>
        <v>0</v>
      </c>
      <c r="CB85" s="42">
        <f t="shared" si="19"/>
        <v>1</v>
      </c>
      <c r="CC85" s="30">
        <f>SUMIF(Ingredients!$B$3:$B$230,F85,Ingredients!$I$3:$I$230)+SUMIF($B$3:$B$725,F85,$CK$3:$CK$725)</f>
        <v>1</v>
      </c>
      <c r="CD85" s="30">
        <f>SUMIF(Ingredients!$B$3:$B$230,G85,Ingredients!$I$3:$I$230)+SUMIF($B$3:$B$725,G85,$CK$3:$CK$725)</f>
        <v>0</v>
      </c>
      <c r="CE85" s="30">
        <f>SUMIF(Ingredients!$B$3:$B$230,H85,Ingredients!$I$3:$I$230)+SUMIF($B$3:$B$725,H85,$CK$3:$CK$725)</f>
        <v>0</v>
      </c>
      <c r="CF85" s="30">
        <f>SUMIF(Ingredients!$B$3:$B$230,I85,Ingredients!$I$3:$I$230)+SUMIF($B$3:$B$725,I85,$CK$3:$CK$725)</f>
        <v>0</v>
      </c>
      <c r="CG85" s="30">
        <f>SUMIF(Ingredients!$B$3:$B$230,J85,Ingredients!$I$3:$I$230)+SUMIF($B$3:$B$725,J85,$CK$3:$CK$725)</f>
        <v>0</v>
      </c>
      <c r="CH85" s="30">
        <f>SUMIF(Ingredients!$B$3:$B$230,K85,Ingredients!$I$3:$I$230)+SUMIF($B$3:$B$725,K85,$CK$3:$CK$725)</f>
        <v>0</v>
      </c>
      <c r="CI85" s="30">
        <f>SUMIF(Ingredients!$B$3:$B$230,L85,Ingredients!$I$3:$I$230)+SUMIF($B$3:$B$725,L85,$CK$3:$CK$725)</f>
        <v>0</v>
      </c>
      <c r="CJ85" s="30">
        <f>SUMIF(Ingredients!$B$3:$B$230,M85,Ingredients!$I$3:$I$230)+SUMIF($B$3:$B$725,M85,$CK$3:$CK$725)</f>
        <v>0</v>
      </c>
      <c r="CK85" s="38">
        <f t="shared" si="20"/>
        <v>1</v>
      </c>
      <c r="CL85" s="30">
        <f>SUMIF(Ingredients!$B$3:$B$230,F85,Ingredients!$J$3:$J$230)+SUMIF($B$3:$B$725,F85,$CT$3:$CT$725)</f>
        <v>0</v>
      </c>
      <c r="CM85" s="30">
        <f>SUMIF(Ingredients!$B$3:$B$230,G85,Ingredients!$J$3:$J$230)+SUMIF($B$3:$B$725,G85,$CT$3:$CT$725)</f>
        <v>0</v>
      </c>
      <c r="CN85" s="30">
        <f>SUMIF(Ingredients!$B$3:$B$230,H85,Ingredients!$J$3:$J$230)+SUMIF($B$3:$B$725,H85,$CT$3:$CT$725)</f>
        <v>0</v>
      </c>
      <c r="CO85" s="30">
        <f>SUMIF(Ingredients!$B$3:$B$230,I85,Ingredients!$J$3:$J$230)+SUMIF($B$3:$B$725,I85,$CT$3:$CT$725)</f>
        <v>0</v>
      </c>
      <c r="CP85" s="30">
        <f>SUMIF(Ingredients!$B$3:$B$230,J85,Ingredients!$J$3:$J$230)+SUMIF($B$3:$B$725,J85,$CT$3:$CT$725)</f>
        <v>0</v>
      </c>
      <c r="CQ85" s="30">
        <f>SUMIF(Ingredients!$B$3:$B$230,K85,Ingredients!$J$3:$J$230)+SUMIF($B$3:$B$725,K85,$CT$3:$CT$725)</f>
        <v>0</v>
      </c>
      <c r="CR85" s="30">
        <f>SUMIF(Ingredients!$B$3:$B$230,L85,Ingredients!$J$3:$J$230)+SUMIF($B$3:$B$725,L85,$CT$3:$CT$725)</f>
        <v>0</v>
      </c>
      <c r="CS85" s="30">
        <f>SUMIF(Ingredients!$B$3:$B$230,M85,Ingredients!$J$3:$J$230)+SUMIF($B$3:$B$725,M85,$CT$3:$CT$725)</f>
        <v>0</v>
      </c>
      <c r="CT85" s="43">
        <f t="shared" si="21"/>
        <v>0</v>
      </c>
      <c r="CU85" s="34">
        <v>12</v>
      </c>
      <c r="CV85" s="30">
        <v>0</v>
      </c>
      <c r="CW85" s="30">
        <v>16.333333333333332</v>
      </c>
      <c r="CX85" s="35">
        <v>1.5</v>
      </c>
      <c r="CY85" s="36">
        <v>0</v>
      </c>
      <c r="CZ85" s="37">
        <v>1</v>
      </c>
      <c r="DA85" s="38">
        <v>1</v>
      </c>
      <c r="DB85" s="39">
        <v>0</v>
      </c>
      <c r="DC85" t="s">
        <v>202</v>
      </c>
      <c r="DD85" t="str">
        <f t="shared" ca="1" si="22"/>
        <v/>
      </c>
      <c r="DE85" t="str">
        <f t="shared" ca="1" si="23"/>
        <v>-</v>
      </c>
      <c r="DG85" t="s">
        <v>200</v>
      </c>
      <c r="DH85" t="str">
        <f t="shared" ca="1" si="24"/>
        <v>LEAFYFISHSANDWICHITEM(MEAL, ItemRegistry.leafyfishsandwichItem, 4 ,2.4f,0f,1.5f,1f,0f,1f,0f,1.29f),</v>
      </c>
      <c r="DI85" t="s">
        <v>2350</v>
      </c>
    </row>
    <row r="86" spans="2:113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1191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SUMIF(Ingredients!$B$3:$B$230,'PH complex foods'!F86,Ingredients!$A$3:$A$119)+SUMIF($B$3:$B$725,F86,$V$3:$V$724)</f>
        <v>1</v>
      </c>
      <c r="O86" s="11">
        <f ca="1">SUMIF(Ingredients!$B$3:$B$230,'PH complex foods'!G86,Ingredients!$A$3:$A$119)+SUMIF($B$3:$B$725,G86,$V$3:$V$724)</f>
        <v>1</v>
      </c>
      <c r="P86" s="11">
        <f ca="1">SUMIF(Ingredients!$B$3:$B$230,'PH complex foods'!H86,Ingredients!$A$3:$A$119)+SUMIF($B$3:$B$725,H86,$V$3:$V$724)</f>
        <v>1</v>
      </c>
      <c r="Q86" s="11">
        <f ca="1">SUMIF(Ingredients!$B$3:$B$230,'PH complex foods'!I86,Ingredients!$A$3:$A$119)+SUMIF($B$3:$B$725,I86,$V$3:$V$724)</f>
        <v>0</v>
      </c>
      <c r="R86" s="11">
        <f ca="1">SUMIF(Ingredients!$B$3:$B$230,'PH complex foods'!J86,Ingredients!$A$3:$A$119)+SUMIF($B$3:$B$725,J86,$V$3:$V$724)</f>
        <v>0</v>
      </c>
      <c r="S86" s="11">
        <f ca="1">SUMIF(Ingredients!$B$3:$B$230,'PH complex foods'!K86,Ingredients!$A$3:$A$119)+SUMIF($B$3:$B$725,K86,$V$3:$V$724)</f>
        <v>0</v>
      </c>
      <c r="T86" s="11">
        <f ca="1">SUMIF(Ingredients!$B$3:$B$230,'PH complex foods'!L86,Ingredients!$A$3:$A$119)+SUMIF($B$3:$B$725,L86,$V$3:$V$724)</f>
        <v>0</v>
      </c>
      <c r="U86" s="11">
        <f ca="1">SUMIF(Ingredients!$B$3:$B$230,'PH complex foods'!M86,Ingredients!$A$3:$A$119)+SUMIF($B$3:$B$725,M86,$V$3:$V$724)</f>
        <v>0</v>
      </c>
      <c r="V86" s="10">
        <f t="shared" ca="1" si="25"/>
        <v>1</v>
      </c>
      <c r="W86" s="10">
        <v>1</v>
      </c>
      <c r="X86" s="11">
        <v>1</v>
      </c>
      <c r="Y86" s="11">
        <f>COUNTIF(F86:M811,B86)</f>
        <v>1</v>
      </c>
      <c r="Z86" s="44" t="str">
        <f t="shared" ca="1" si="26"/>
        <v>Yes</v>
      </c>
      <c r="AA86" s="34">
        <f>SUMIF(Ingredients!$B$3:$B$230,F86,Ingredients!$C$3:$C$230)+SUMIF($B$3:$B$725,F86,$AI$3:$AI$725)</f>
        <v>2</v>
      </c>
      <c r="AB86" s="30">
        <f>SUMIF(Ingredients!$B$3:$B$230,G86,Ingredients!$C$3:$C$230)+SUMIF($B$3:$B$725,G86,$AI$3:$AI$725)</f>
        <v>10</v>
      </c>
      <c r="AC86" s="30">
        <f>SUMIF(Ingredients!$B$3:$B$230,H86,Ingredients!$C$3:$C$230)+SUMIF($B$3:$B$725,H86,$AI$3:$AI$725)</f>
        <v>5</v>
      </c>
      <c r="AD86" s="30">
        <f>SUMIF(Ingredients!$B$3:$B$230,I86,Ingredients!$C$3:$C$230)+SUMIF($B$3:$B$725,I86,$AI$3:$AI$725)</f>
        <v>0</v>
      </c>
      <c r="AE86" s="30">
        <f>SUMIF(Ingredients!$B$3:$B$230,J86,Ingredients!$C$3:$C$230)+SUMIF($B$3:$B$725,J86,$AI$3:$AI$725)</f>
        <v>0</v>
      </c>
      <c r="AF86" s="30">
        <f>SUMIF(Ingredients!$B$3:$B$230,K86,Ingredients!$C$3:$C$230)+SUMIF($B$3:$B$725,K86,$AI$3:$AI$725)</f>
        <v>0</v>
      </c>
      <c r="AG86" s="30">
        <f>SUMIF(Ingredients!$B$3:$B$230,L86,Ingredients!$C$3:$C$230)+SUMIF($B$3:$B$725,L86,$AI$3:$AI$725)</f>
        <v>0</v>
      </c>
      <c r="AH86" s="30">
        <f>SUMIF(Ingredients!$B$3:$B$230,M86,Ingredients!$C$3:$C$230)+SUMIF($B$3:$B$725,M86,$AI$3:$AI$725)</f>
        <v>0</v>
      </c>
      <c r="AI86" s="29">
        <f t="shared" si="14"/>
        <v>17</v>
      </c>
      <c r="AJ86" s="30">
        <f>SUMIF(Ingredients!$B$3:$B$230,F86,Ingredients!$D$3:$D$230)+SUMIF($B$3:$B$725,F86,$AR$3:$AR$725)</f>
        <v>0</v>
      </c>
      <c r="AK86" s="30">
        <f>SUMIF(Ingredients!$B$3:$B$230,G86,Ingredients!$D$3:$D$230)+SUMIF($B$3:$B$725,G86,$AR$3:$AR$725)</f>
        <v>0</v>
      </c>
      <c r="AL86" s="30">
        <f>SUMIF(Ingredients!$B$3:$B$230,H86,Ingredients!$D$3:$D$230)+SUMIF($B$3:$B$725,H86,$AR$3:$AR$725)</f>
        <v>0</v>
      </c>
      <c r="AM86" s="30">
        <f>SUMIF(Ingredients!$B$3:$B$230,I86,Ingredients!$D$3:$D$230)+SUMIF($B$3:$B$725,I86,$AR$3:$AR$725)</f>
        <v>0</v>
      </c>
      <c r="AN86" s="30">
        <f>SUMIF(Ingredients!$B$3:$B$230,J86,Ingredients!$D$3:$D$230)+SUMIF($B$3:$B$725,J86,$AR$3:$AR$725)</f>
        <v>0</v>
      </c>
      <c r="AO86" s="30">
        <f>SUMIF(Ingredients!$B$3:$B$230,K86,Ingredients!$D$3:$D$230)+SUMIF($B$3:$B$725,K86,$AR$3:$AR$725)</f>
        <v>0</v>
      </c>
      <c r="AP86" s="30">
        <f>SUMIF(Ingredients!$B$3:$B$230,L86,Ingredients!$D$3:$D$230)+SUMIF($B$3:$B$725,L86,$AR$3:$AR$725)</f>
        <v>0</v>
      </c>
      <c r="AQ86" s="30">
        <f>SUMIF(Ingredients!$B$3:$B$230,M86,Ingredients!$D$3:$D$230)+SUMIF($B$3:$B$725,M86,$AR$3:$AR$725)</f>
        <v>0</v>
      </c>
      <c r="AR86" s="29">
        <f t="shared" si="15"/>
        <v>0</v>
      </c>
      <c r="AS86" s="30">
        <f>SUMIF(Ingredients!$B$3:$B$230,F86,Ingredients!$E$3:$E$230)+SUMIF($B$3:$B$725,F86,$BA$3:$BA$730)</f>
        <v>43</v>
      </c>
      <c r="AT86" s="30">
        <f>SUMIF(Ingredients!$B$3:$B$230,G86,Ingredients!$E$3:$E$230)+SUMIF($B$3:$B$725,G86,$BA$3:$BA$730)</f>
        <v>32</v>
      </c>
      <c r="AU86" s="30">
        <f>SUMIF(Ingredients!$B$3:$B$230,H86,Ingredients!$E$3:$E$230)+SUMIF($B$3:$B$725,H86,$BA$3:$BA$730)</f>
        <v>12</v>
      </c>
      <c r="AV86" s="30">
        <f>SUMIF(Ingredients!$B$3:$B$230,I86,Ingredients!$E$3:$E$230)+SUMIF($B$3:$B$725,I86,$BA$3:$BA$730)</f>
        <v>0</v>
      </c>
      <c r="AW86" s="30">
        <f>SUMIF(Ingredients!$B$3:$B$230,J86,Ingredients!$E$3:$E$230)+SUMIF($B$3:$B$725,J86,$BA$3:$BA$730)</f>
        <v>0</v>
      </c>
      <c r="AX86" s="30">
        <f>SUMIF(Ingredients!$B$3:$B$230,K86,Ingredients!$E$3:$E$230)+SUMIF($B$3:$B$725,K86,$BA$3:$BA$730)</f>
        <v>0</v>
      </c>
      <c r="AY86" s="30">
        <f>SUMIF(Ingredients!$B$3:$B$230,L86,Ingredients!$E$3:$E$230)+SUMIF($B$3:$B$725,L86,$BA$3:$BA$730)</f>
        <v>0</v>
      </c>
      <c r="AZ86" s="30">
        <f>SUMIF(Ingredients!$B$3:$B$230,M86,Ingredients!$E$3:$E$230)+SUMIF($B$3:$B$725,M86,$BA$3:$BA$730)</f>
        <v>0</v>
      </c>
      <c r="BA86" s="29">
        <f t="shared" si="16"/>
        <v>29</v>
      </c>
      <c r="BB86" s="30">
        <f>SUMIF(Ingredients!$B$3:$B$230,F86,Ingredients!$F$3:$F$230)+SUMIF($B$3:$B$725,F86,$BJ$3:$BJ$725)</f>
        <v>0</v>
      </c>
      <c r="BC86" s="30">
        <f>SUMIF(Ingredients!$B$3:$B$230,G86,Ingredients!$F$3:$F$230)+SUMIF($B$3:$B$725,G86,$BJ$3:$BJ$725)</f>
        <v>0</v>
      </c>
      <c r="BD86" s="30">
        <f>SUMIF(Ingredients!$B$3:$B$230,H86,Ingredients!$F$3:$F$230)+SUMIF($B$3:$B$725,H86,$BJ$3:$BJ$725)</f>
        <v>0</v>
      </c>
      <c r="BE86" s="30">
        <f>SUMIF(Ingredients!$B$3:$B$230,I86,Ingredients!$F$3:$F$230)+SUMIF($B$3:$B$725,I86,$BJ$3:$BJ$725)</f>
        <v>0</v>
      </c>
      <c r="BF86" s="30">
        <f>SUMIF(Ingredients!$B$3:$B$230,J86,Ingredients!$F$3:$F$230)+SUMIF($B$3:$B$725,J86,$BJ$3:$BJ$725)</f>
        <v>0</v>
      </c>
      <c r="BG86" s="30">
        <f>SUMIF(Ingredients!$B$3:$B$230,K86,Ingredients!$F$3:$F$230)+SUMIF($B$3:$B$725,K86,$BJ$3:$BJ$725)</f>
        <v>0</v>
      </c>
      <c r="BH86" s="30">
        <f>SUMIF(Ingredients!$B$3:$B$230,L86,Ingredients!$F$3:$F$230)+SUMIF($B$3:$B$725,L86,$BJ$3:$BJ$725)</f>
        <v>0</v>
      </c>
      <c r="BI86" s="30">
        <f>SUMIF(Ingredients!$B$3:$B$230,M86,Ingredients!$F$3:$F$230)+SUMIF($B$3:$B$725,M86,$BJ$3:$BJ$725)</f>
        <v>0</v>
      </c>
      <c r="BJ86" s="35">
        <f t="shared" si="17"/>
        <v>0</v>
      </c>
      <c r="BK86" s="30">
        <f>SUMIF(Ingredients!$B$3:$B$230,F86,Ingredients!$G$3:$G$230)+SUMIF($B$3:$B$725,F86,$BS$3:$BS$725)</f>
        <v>0</v>
      </c>
      <c r="BL86" s="30">
        <f>SUMIF(Ingredients!$B$3:$B$230,G86,Ingredients!$G$3:$G$230)+SUMIF($B$3:$B$725,G86,$BS$3:$BS$725)</f>
        <v>0</v>
      </c>
      <c r="BM86" s="30">
        <f>SUMIF(Ingredients!$B$3:$B$230,H86,Ingredients!$G$3:$G$230)+SUMIF($B$3:$B$725,H86,$BS$3:$BS$725)</f>
        <v>0</v>
      </c>
      <c r="BN86" s="30">
        <f>SUMIF(Ingredients!$B$3:$B$230,I86,Ingredients!$G$3:$G$230)+SUMIF($B$3:$B$725,I86,$BS$3:$BS$725)</f>
        <v>0</v>
      </c>
      <c r="BO86" s="30">
        <f>SUMIF(Ingredients!$B$3:$B$230,J86,Ingredients!$G$3:$G$230)+SUMIF($B$3:$B$725,J86,$BS$3:$BS$725)</f>
        <v>0</v>
      </c>
      <c r="BP86" s="30">
        <f>SUMIF(Ingredients!$B$3:$B$230,K86,Ingredients!$G$3:$G$230)+SUMIF($B$3:$B$725,K86,$BS$3:$BS$725)</f>
        <v>0</v>
      </c>
      <c r="BQ86" s="30">
        <f>SUMIF(Ingredients!$B$3:$B$230,L86,Ingredients!$G$3:$G$230)+SUMIF($B$3:$B$725,L86,$BS$3:$BS$725)</f>
        <v>0</v>
      </c>
      <c r="BR86" s="30">
        <f>SUMIF(Ingredients!$B$3:$B$230,M86,Ingredients!$G$3:$G$230)+SUMIF($B$3:$B$725,M86,$BS$3:$BS$725)</f>
        <v>0</v>
      </c>
      <c r="BS86" s="36">
        <f t="shared" si="18"/>
        <v>0</v>
      </c>
      <c r="BT86" s="30">
        <f>SUMIF(Ingredients!$B$3:$B$230,F86,Ingredients!$H$3:$H$230)+SUMIF($B$3:$B$725,F86,$CB$3:$CB$725)</f>
        <v>1</v>
      </c>
      <c r="BU86" s="30">
        <f>SUMIF(Ingredients!$B$3:$B$230,G86,Ingredients!$H$3:$H$230)+SUMIF($B$3:$B$725,G86,$CB$3:$CB$725)</f>
        <v>1.5</v>
      </c>
      <c r="BV86" s="30">
        <f>SUMIF(Ingredients!$B$3:$B$230,H86,Ingredients!$H$3:$H$230)+SUMIF($B$3:$B$725,H86,$CB$3:$CB$725)</f>
        <v>0</v>
      </c>
      <c r="BW86" s="30">
        <f>SUMIF(Ingredients!$B$3:$B$230,I86,Ingredients!$H$3:$H$230)+SUMIF($B$3:$B$725,I86,$CB$3:$CB$725)</f>
        <v>0</v>
      </c>
      <c r="BX86" s="30">
        <f>SUMIF(Ingredients!$B$3:$B$230,J86,Ingredients!$H$3:$H$230)+SUMIF($B$3:$B$725,J86,$CB$3:$CB$725)</f>
        <v>0</v>
      </c>
      <c r="BY86" s="30">
        <f>SUMIF(Ingredients!$B$3:$B$230,K86,Ingredients!$H$3:$H$230)+SUMIF($B$3:$B$725,K86,$CB$3:$CB$725)</f>
        <v>0</v>
      </c>
      <c r="BZ86" s="30">
        <f>SUMIF(Ingredients!$B$3:$B$230,L86,Ingredients!$H$3:$H$230)+SUMIF($B$3:$B$725,L86,$CB$3:$CB$725)</f>
        <v>0</v>
      </c>
      <c r="CA86" s="30">
        <f>SUMIF(Ingredients!$B$3:$B$230,M86,Ingredients!$H$3:$H$230)+SUMIF($B$3:$B$725,M86,$CB$3:$CB$725)</f>
        <v>0</v>
      </c>
      <c r="CB86" s="42">
        <f t="shared" si="19"/>
        <v>2.5</v>
      </c>
      <c r="CC86" s="30">
        <f>SUMIF(Ingredients!$B$3:$B$230,F86,Ingredients!$I$3:$I$230)+SUMIF($B$3:$B$725,F86,$CK$3:$CK$725)</f>
        <v>0</v>
      </c>
      <c r="CD86" s="30">
        <f>SUMIF(Ingredients!$B$3:$B$230,G86,Ingredients!$I$3:$I$230)+SUMIF($B$3:$B$725,G86,$CK$3:$CK$725)</f>
        <v>0</v>
      </c>
      <c r="CE86" s="30">
        <f>SUMIF(Ingredients!$B$3:$B$230,H86,Ingredients!$I$3:$I$230)+SUMIF($B$3:$B$725,H86,$CK$3:$CK$725)</f>
        <v>0</v>
      </c>
      <c r="CF86" s="30">
        <f>SUMIF(Ingredients!$B$3:$B$230,I86,Ingredients!$I$3:$I$230)+SUMIF($B$3:$B$725,I86,$CK$3:$CK$725)</f>
        <v>0</v>
      </c>
      <c r="CG86" s="30">
        <f>SUMIF(Ingredients!$B$3:$B$230,J86,Ingredients!$I$3:$I$230)+SUMIF($B$3:$B$725,J86,$CK$3:$CK$725)</f>
        <v>0</v>
      </c>
      <c r="CH86" s="30">
        <f>SUMIF(Ingredients!$B$3:$B$230,K86,Ingredients!$I$3:$I$230)+SUMIF($B$3:$B$725,K86,$CK$3:$CK$725)</f>
        <v>0</v>
      </c>
      <c r="CI86" s="30">
        <f>SUMIF(Ingredients!$B$3:$B$230,L86,Ingredients!$I$3:$I$230)+SUMIF($B$3:$B$725,L86,$CK$3:$CK$725)</f>
        <v>0</v>
      </c>
      <c r="CJ86" s="30">
        <f>SUMIF(Ingredients!$B$3:$B$230,M86,Ingredients!$I$3:$I$230)+SUMIF($B$3:$B$725,M86,$CK$3:$CK$725)</f>
        <v>0</v>
      </c>
      <c r="CK86" s="38">
        <f t="shared" si="20"/>
        <v>0</v>
      </c>
      <c r="CL86" s="30">
        <f>SUMIF(Ingredients!$B$3:$B$230,F86,Ingredients!$J$3:$J$230)+SUMIF($B$3:$B$725,F86,$CT$3:$CT$725)</f>
        <v>0</v>
      </c>
      <c r="CM86" s="30">
        <f>SUMIF(Ingredients!$B$3:$B$230,G86,Ingredients!$J$3:$J$230)+SUMIF($B$3:$B$725,G86,$CT$3:$CT$725)</f>
        <v>0</v>
      </c>
      <c r="CN86" s="30">
        <f>SUMIF(Ingredients!$B$3:$B$230,H86,Ingredients!$J$3:$J$230)+SUMIF($B$3:$B$725,H86,$CT$3:$CT$725)</f>
        <v>1</v>
      </c>
      <c r="CO86" s="30">
        <f>SUMIF(Ingredients!$B$3:$B$230,I86,Ingredients!$J$3:$J$230)+SUMIF($B$3:$B$725,I86,$CT$3:$CT$725)</f>
        <v>0</v>
      </c>
      <c r="CP86" s="30">
        <f>SUMIF(Ingredients!$B$3:$B$230,J86,Ingredients!$J$3:$J$230)+SUMIF($B$3:$B$725,J86,$CT$3:$CT$725)</f>
        <v>0</v>
      </c>
      <c r="CQ86" s="30">
        <f>SUMIF(Ingredients!$B$3:$B$230,K86,Ingredients!$J$3:$J$230)+SUMIF($B$3:$B$725,K86,$CT$3:$CT$725)</f>
        <v>0</v>
      </c>
      <c r="CR86" s="30">
        <f>SUMIF(Ingredients!$B$3:$B$230,L86,Ingredients!$J$3:$J$230)+SUMIF($B$3:$B$725,L86,$CT$3:$CT$725)</f>
        <v>0</v>
      </c>
      <c r="CS86" s="30">
        <f>SUMIF(Ingredients!$B$3:$B$230,M86,Ingredients!$J$3:$J$230)+SUMIF($B$3:$B$725,M86,$CT$3:$CT$725)</f>
        <v>0</v>
      </c>
      <c r="CT86" s="43">
        <f t="shared" si="21"/>
        <v>1</v>
      </c>
      <c r="CU86" s="34">
        <v>15</v>
      </c>
      <c r="CV86" s="30">
        <v>0</v>
      </c>
      <c r="CW86" s="30">
        <v>14</v>
      </c>
      <c r="CX86" s="35">
        <v>0</v>
      </c>
      <c r="CY86" s="36">
        <v>0</v>
      </c>
      <c r="CZ86" s="37">
        <v>2.5</v>
      </c>
      <c r="DA86" s="38">
        <v>0</v>
      </c>
      <c r="DB86" s="39">
        <v>0</v>
      </c>
      <c r="DC86" t="s">
        <v>202</v>
      </c>
      <c r="DD86" t="str">
        <f t="shared" ca="1" si="22"/>
        <v/>
      </c>
      <c r="DE86" t="str">
        <f t="shared" ca="1" si="23"/>
        <v>-</v>
      </c>
      <c r="DG86" t="s">
        <v>200</v>
      </c>
      <c r="DH86" t="str">
        <f t="shared" ca="1" si="24"/>
        <v>POTATOCAKESITEM(MEAL, ItemRegistry.potatocakesItem, 4 ,3f,0f,0f,2.5f,0f,0f,0f,1.5f),</v>
      </c>
      <c r="DI86" t="s">
        <v>2351</v>
      </c>
    </row>
    <row r="87" spans="2:113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1191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SUMIF(Ingredients!$B$3:$B$230,'PH complex foods'!F87,Ingredients!$A$3:$A$119)+SUMIF($B$3:$B$725,F87,$V$3:$V$724)</f>
        <v>1</v>
      </c>
      <c r="O87" s="11">
        <f ca="1">SUMIF(Ingredients!$B$3:$B$230,'PH complex foods'!G87,Ingredients!$A$3:$A$119)+SUMIF($B$3:$B$725,G87,$V$3:$V$724)</f>
        <v>1</v>
      </c>
      <c r="P87" s="11">
        <f ca="1">SUMIF(Ingredients!$B$3:$B$230,'PH complex foods'!H87,Ingredients!$A$3:$A$119)+SUMIF($B$3:$B$725,H87,$V$3:$V$724)</f>
        <v>1</v>
      </c>
      <c r="Q87" s="11">
        <f ca="1">SUMIF(Ingredients!$B$3:$B$230,'PH complex foods'!I87,Ingredients!$A$3:$A$119)+SUMIF($B$3:$B$725,I87,$V$3:$V$724)</f>
        <v>1</v>
      </c>
      <c r="R87" s="11">
        <f ca="1">SUMIF(Ingredients!$B$3:$B$230,'PH complex foods'!J87,Ingredients!$A$3:$A$119)+SUMIF($B$3:$B$725,J87,$V$3:$V$724)</f>
        <v>0</v>
      </c>
      <c r="S87" s="11">
        <f ca="1">SUMIF(Ingredients!$B$3:$B$230,'PH complex foods'!K87,Ingredients!$A$3:$A$119)+SUMIF($B$3:$B$725,K87,$V$3:$V$724)</f>
        <v>0</v>
      </c>
      <c r="T87" s="11">
        <f ca="1">SUMIF(Ingredients!$B$3:$B$230,'PH complex foods'!L87,Ingredients!$A$3:$A$119)+SUMIF($B$3:$B$725,L87,$V$3:$V$724)</f>
        <v>0</v>
      </c>
      <c r="U87" s="11">
        <f ca="1">SUMIF(Ingredients!$B$3:$B$230,'PH complex foods'!M87,Ingredients!$A$3:$A$119)+SUMIF($B$3:$B$725,M87,$V$3:$V$724)</f>
        <v>0</v>
      </c>
      <c r="V87" s="10">
        <f t="shared" ca="1" si="25"/>
        <v>1</v>
      </c>
      <c r="W87" s="10">
        <v>1</v>
      </c>
      <c r="X87" s="11">
        <v>1</v>
      </c>
      <c r="Y87" s="11">
        <f>COUNTIF(F87:M812,B87)</f>
        <v>0</v>
      </c>
      <c r="Z87" s="44" t="str">
        <f t="shared" ca="1" si="26"/>
        <v>Yes</v>
      </c>
      <c r="AA87" s="34">
        <f>SUMIF(Ingredients!$B$3:$B$230,F87,Ingredients!$C$3:$C$230)+SUMIF($B$3:$B$725,F87,$AI$3:$AI$725)</f>
        <v>2</v>
      </c>
      <c r="AB87" s="30">
        <f>SUMIF(Ingredients!$B$3:$B$230,G87,Ingredients!$C$3:$C$230)+SUMIF($B$3:$B$725,G87,$AI$3:$AI$725)</f>
        <v>10</v>
      </c>
      <c r="AC87" s="30">
        <f>SUMIF(Ingredients!$B$3:$B$230,H87,Ingredients!$C$3:$C$230)+SUMIF($B$3:$B$725,H87,$AI$3:$AI$725)</f>
        <v>10</v>
      </c>
      <c r="AD87" s="30">
        <f>SUMIF(Ingredients!$B$3:$B$230,I87,Ingredients!$C$3:$C$230)+SUMIF($B$3:$B$725,I87,$AI$3:$AI$725)</f>
        <v>2</v>
      </c>
      <c r="AE87" s="30">
        <f>SUMIF(Ingredients!$B$3:$B$230,J87,Ingredients!$C$3:$C$230)+SUMIF($B$3:$B$725,J87,$AI$3:$AI$725)</f>
        <v>0</v>
      </c>
      <c r="AF87" s="30">
        <f>SUMIF(Ingredients!$B$3:$B$230,K87,Ingredients!$C$3:$C$230)+SUMIF($B$3:$B$725,K87,$AI$3:$AI$725)</f>
        <v>0</v>
      </c>
      <c r="AG87" s="30">
        <f>SUMIF(Ingredients!$B$3:$B$230,L87,Ingredients!$C$3:$C$230)+SUMIF($B$3:$B$725,L87,$AI$3:$AI$725)</f>
        <v>0</v>
      </c>
      <c r="AH87" s="30">
        <f>SUMIF(Ingredients!$B$3:$B$230,M87,Ingredients!$C$3:$C$230)+SUMIF($B$3:$B$725,M87,$AI$3:$AI$725)</f>
        <v>0</v>
      </c>
      <c r="AI87" s="29">
        <f t="shared" si="14"/>
        <v>24</v>
      </c>
      <c r="AJ87" s="30">
        <f>SUMIF(Ingredients!$B$3:$B$230,F87,Ingredients!$D$3:$D$230)+SUMIF($B$3:$B$725,F87,$AR$3:$AR$725)</f>
        <v>0</v>
      </c>
      <c r="AK87" s="30">
        <f>SUMIF(Ingredients!$B$3:$B$230,G87,Ingredients!$D$3:$D$230)+SUMIF($B$3:$B$725,G87,$AR$3:$AR$725)</f>
        <v>0</v>
      </c>
      <c r="AL87" s="30">
        <f>SUMIF(Ingredients!$B$3:$B$230,H87,Ingredients!$D$3:$D$230)+SUMIF($B$3:$B$725,H87,$AR$3:$AR$725)</f>
        <v>0</v>
      </c>
      <c r="AM87" s="30">
        <f>SUMIF(Ingredients!$B$3:$B$230,I87,Ingredients!$D$3:$D$230)+SUMIF($B$3:$B$725,I87,$AR$3:$AR$725)</f>
        <v>5</v>
      </c>
      <c r="AN87" s="30">
        <f>SUMIF(Ingredients!$B$3:$B$230,J87,Ingredients!$D$3:$D$230)+SUMIF($B$3:$B$725,J87,$AR$3:$AR$725)</f>
        <v>0</v>
      </c>
      <c r="AO87" s="30">
        <f>SUMIF(Ingredients!$B$3:$B$230,K87,Ingredients!$D$3:$D$230)+SUMIF($B$3:$B$725,K87,$AR$3:$AR$725)</f>
        <v>0</v>
      </c>
      <c r="AP87" s="30">
        <f>SUMIF(Ingredients!$B$3:$B$230,L87,Ingredients!$D$3:$D$230)+SUMIF($B$3:$B$725,L87,$AR$3:$AR$725)</f>
        <v>0</v>
      </c>
      <c r="AQ87" s="30">
        <f>SUMIF(Ingredients!$B$3:$B$230,M87,Ingredients!$D$3:$D$230)+SUMIF($B$3:$B$725,M87,$AR$3:$AR$725)</f>
        <v>0</v>
      </c>
      <c r="AR87" s="29">
        <f t="shared" si="15"/>
        <v>5</v>
      </c>
      <c r="AS87" s="30">
        <f>SUMIF(Ingredients!$B$3:$B$230,F87,Ingredients!$E$3:$E$230)+SUMIF($B$3:$B$725,F87,$BA$3:$BA$730)</f>
        <v>43</v>
      </c>
      <c r="AT87" s="30">
        <f>SUMIF(Ingredients!$B$3:$B$230,G87,Ingredients!$E$3:$E$230)+SUMIF($B$3:$B$725,G87,$BA$3:$BA$730)</f>
        <v>14</v>
      </c>
      <c r="AU87" s="30">
        <f>SUMIF(Ingredients!$B$3:$B$230,H87,Ingredients!$E$3:$E$230)+SUMIF($B$3:$B$725,H87,$BA$3:$BA$730)</f>
        <v>32</v>
      </c>
      <c r="AV87" s="30">
        <f>SUMIF(Ingredients!$B$3:$B$230,I87,Ingredients!$E$3:$E$230)+SUMIF($B$3:$B$725,I87,$BA$3:$BA$730)</f>
        <v>5</v>
      </c>
      <c r="AW87" s="30">
        <f>SUMIF(Ingredients!$B$3:$B$230,J87,Ingredients!$E$3:$E$230)+SUMIF($B$3:$B$725,J87,$BA$3:$BA$730)</f>
        <v>0</v>
      </c>
      <c r="AX87" s="30">
        <f>SUMIF(Ingredients!$B$3:$B$230,K87,Ingredients!$E$3:$E$230)+SUMIF($B$3:$B$725,K87,$BA$3:$BA$730)</f>
        <v>0</v>
      </c>
      <c r="AY87" s="30">
        <f>SUMIF(Ingredients!$B$3:$B$230,L87,Ingredients!$E$3:$E$230)+SUMIF($B$3:$B$725,L87,$BA$3:$BA$730)</f>
        <v>0</v>
      </c>
      <c r="AZ87" s="30">
        <f>SUMIF(Ingredients!$B$3:$B$230,M87,Ingredients!$E$3:$E$230)+SUMIF($B$3:$B$725,M87,$BA$3:$BA$730)</f>
        <v>0</v>
      </c>
      <c r="BA87" s="29">
        <f t="shared" si="16"/>
        <v>23.5</v>
      </c>
      <c r="BB87" s="30">
        <f>SUMIF(Ingredients!$B$3:$B$230,F87,Ingredients!$F$3:$F$230)+SUMIF($B$3:$B$725,F87,$BJ$3:$BJ$725)</f>
        <v>0</v>
      </c>
      <c r="BC87" s="30">
        <f>SUMIF(Ingredients!$B$3:$B$230,G87,Ingredients!$F$3:$F$230)+SUMIF($B$3:$B$725,G87,$BJ$3:$BJ$725)</f>
        <v>0</v>
      </c>
      <c r="BD87" s="30">
        <f>SUMIF(Ingredients!$B$3:$B$230,H87,Ingredients!$F$3:$F$230)+SUMIF($B$3:$B$725,H87,$BJ$3:$BJ$725)</f>
        <v>0</v>
      </c>
      <c r="BE87" s="30">
        <f>SUMIF(Ingredients!$B$3:$B$230,I87,Ingredients!$F$3:$F$230)+SUMIF($B$3:$B$725,I87,$BJ$3:$BJ$725)</f>
        <v>0</v>
      </c>
      <c r="BF87" s="30">
        <f>SUMIF(Ingredients!$B$3:$B$230,J87,Ingredients!$F$3:$F$230)+SUMIF($B$3:$B$725,J87,$BJ$3:$BJ$725)</f>
        <v>0</v>
      </c>
      <c r="BG87" s="30">
        <f>SUMIF(Ingredients!$B$3:$B$230,K87,Ingredients!$F$3:$F$230)+SUMIF($B$3:$B$725,K87,$BJ$3:$BJ$725)</f>
        <v>0</v>
      </c>
      <c r="BH87" s="30">
        <f>SUMIF(Ingredients!$B$3:$B$230,L87,Ingredients!$F$3:$F$230)+SUMIF($B$3:$B$725,L87,$BJ$3:$BJ$725)</f>
        <v>0</v>
      </c>
      <c r="BI87" s="30">
        <f>SUMIF(Ingredients!$B$3:$B$230,M87,Ingredients!$F$3:$F$230)+SUMIF($B$3:$B$725,M87,$BJ$3:$BJ$725)</f>
        <v>0</v>
      </c>
      <c r="BJ87" s="35">
        <f t="shared" si="17"/>
        <v>0</v>
      </c>
      <c r="BK87" s="30">
        <f>SUMIF(Ingredients!$B$3:$B$230,F87,Ingredients!$G$3:$G$230)+SUMIF($B$3:$B$725,F87,$BS$3:$BS$725)</f>
        <v>0</v>
      </c>
      <c r="BL87" s="30">
        <f>SUMIF(Ingredients!$B$3:$B$230,G87,Ingredients!$G$3:$G$230)+SUMIF($B$3:$B$725,G87,$BS$3:$BS$725)</f>
        <v>0</v>
      </c>
      <c r="BM87" s="30">
        <f>SUMIF(Ingredients!$B$3:$B$230,H87,Ingredients!$G$3:$G$230)+SUMIF($B$3:$B$725,H87,$BS$3:$BS$725)</f>
        <v>0</v>
      </c>
      <c r="BN87" s="30">
        <f>SUMIF(Ingredients!$B$3:$B$230,I87,Ingredients!$G$3:$G$230)+SUMIF($B$3:$B$725,I87,$BS$3:$BS$725)</f>
        <v>0</v>
      </c>
      <c r="BO87" s="30">
        <f>SUMIF(Ingredients!$B$3:$B$230,J87,Ingredients!$G$3:$G$230)+SUMIF($B$3:$B$725,J87,$BS$3:$BS$725)</f>
        <v>0</v>
      </c>
      <c r="BP87" s="30">
        <f>SUMIF(Ingredients!$B$3:$B$230,K87,Ingredients!$G$3:$G$230)+SUMIF($B$3:$B$725,K87,$BS$3:$BS$725)</f>
        <v>0</v>
      </c>
      <c r="BQ87" s="30">
        <f>SUMIF(Ingredients!$B$3:$B$230,L87,Ingredients!$G$3:$G$230)+SUMIF($B$3:$B$725,L87,$BS$3:$BS$725)</f>
        <v>0</v>
      </c>
      <c r="BR87" s="30">
        <f>SUMIF(Ingredients!$B$3:$B$230,M87,Ingredients!$G$3:$G$230)+SUMIF($B$3:$B$725,M87,$BS$3:$BS$725)</f>
        <v>0</v>
      </c>
      <c r="BS87" s="36">
        <f t="shared" si="18"/>
        <v>0</v>
      </c>
      <c r="BT87" s="30">
        <f>SUMIF(Ingredients!$B$3:$B$230,F87,Ingredients!$H$3:$H$230)+SUMIF($B$3:$B$725,F87,$CB$3:$CB$725)</f>
        <v>1</v>
      </c>
      <c r="BU87" s="30">
        <f>SUMIF(Ingredients!$B$3:$B$230,G87,Ingredients!$H$3:$H$230)+SUMIF($B$3:$B$725,G87,$CB$3:$CB$725)</f>
        <v>0</v>
      </c>
      <c r="BV87" s="30">
        <f>SUMIF(Ingredients!$B$3:$B$230,H87,Ingredients!$H$3:$H$230)+SUMIF($B$3:$B$725,H87,$CB$3:$CB$725)</f>
        <v>1.5</v>
      </c>
      <c r="BW87" s="30">
        <f>SUMIF(Ingredients!$B$3:$B$230,I87,Ingredients!$H$3:$H$230)+SUMIF($B$3:$B$725,I87,$CB$3:$CB$725)</f>
        <v>1.5</v>
      </c>
      <c r="BX87" s="30">
        <f>SUMIF(Ingredients!$B$3:$B$230,J87,Ingredients!$H$3:$H$230)+SUMIF($B$3:$B$725,J87,$CB$3:$CB$725)</f>
        <v>0</v>
      </c>
      <c r="BY87" s="30">
        <f>SUMIF(Ingredients!$B$3:$B$230,K87,Ingredients!$H$3:$H$230)+SUMIF($B$3:$B$725,K87,$CB$3:$CB$725)</f>
        <v>0</v>
      </c>
      <c r="BZ87" s="30">
        <f>SUMIF(Ingredients!$B$3:$B$230,L87,Ingredients!$H$3:$H$230)+SUMIF($B$3:$B$725,L87,$CB$3:$CB$725)</f>
        <v>0</v>
      </c>
      <c r="CA87" s="30">
        <f>SUMIF(Ingredients!$B$3:$B$230,M87,Ingredients!$H$3:$H$230)+SUMIF($B$3:$B$725,M87,$CB$3:$CB$725)</f>
        <v>0</v>
      </c>
      <c r="CB87" s="42">
        <f t="shared" si="19"/>
        <v>4</v>
      </c>
      <c r="CC87" s="30">
        <f>SUMIF(Ingredients!$B$3:$B$230,F87,Ingredients!$I$3:$I$230)+SUMIF($B$3:$B$725,F87,$CK$3:$CK$725)</f>
        <v>0</v>
      </c>
      <c r="CD87" s="30">
        <f>SUMIF(Ingredients!$B$3:$B$230,G87,Ingredients!$I$3:$I$230)+SUMIF($B$3:$B$725,G87,$CK$3:$CK$725)</f>
        <v>2.5</v>
      </c>
      <c r="CE87" s="30">
        <f>SUMIF(Ingredients!$B$3:$B$230,H87,Ingredients!$I$3:$I$230)+SUMIF($B$3:$B$725,H87,$CK$3:$CK$725)</f>
        <v>0</v>
      </c>
      <c r="CF87" s="30">
        <f>SUMIF(Ingredients!$B$3:$B$230,I87,Ingredients!$I$3:$I$230)+SUMIF($B$3:$B$725,I87,$CK$3:$CK$725)</f>
        <v>0</v>
      </c>
      <c r="CG87" s="30">
        <f>SUMIF(Ingredients!$B$3:$B$230,J87,Ingredients!$I$3:$I$230)+SUMIF($B$3:$B$725,J87,$CK$3:$CK$725)</f>
        <v>0</v>
      </c>
      <c r="CH87" s="30">
        <f>SUMIF(Ingredients!$B$3:$B$230,K87,Ingredients!$I$3:$I$230)+SUMIF($B$3:$B$725,K87,$CK$3:$CK$725)</f>
        <v>0</v>
      </c>
      <c r="CI87" s="30">
        <f>SUMIF(Ingredients!$B$3:$B$230,L87,Ingredients!$I$3:$I$230)+SUMIF($B$3:$B$725,L87,$CK$3:$CK$725)</f>
        <v>0</v>
      </c>
      <c r="CJ87" s="30">
        <f>SUMIF(Ingredients!$B$3:$B$230,M87,Ingredients!$I$3:$I$230)+SUMIF($B$3:$B$725,M87,$CK$3:$CK$725)</f>
        <v>0</v>
      </c>
      <c r="CK87" s="38">
        <f t="shared" si="20"/>
        <v>2.5</v>
      </c>
      <c r="CL87" s="30">
        <f>SUMIF(Ingredients!$B$3:$B$230,F87,Ingredients!$J$3:$J$230)+SUMIF($B$3:$B$725,F87,$CT$3:$CT$725)</f>
        <v>0</v>
      </c>
      <c r="CM87" s="30">
        <f>SUMIF(Ingredients!$B$3:$B$230,G87,Ingredients!$J$3:$J$230)+SUMIF($B$3:$B$725,G87,$CT$3:$CT$725)</f>
        <v>0</v>
      </c>
      <c r="CN87" s="30">
        <f>SUMIF(Ingredients!$B$3:$B$230,H87,Ingredients!$J$3:$J$230)+SUMIF($B$3:$B$725,H87,$CT$3:$CT$725)</f>
        <v>0</v>
      </c>
      <c r="CO87" s="30">
        <f>SUMIF(Ingredients!$B$3:$B$230,I87,Ingredients!$J$3:$J$230)+SUMIF($B$3:$B$725,I87,$CT$3:$CT$725)</f>
        <v>0</v>
      </c>
      <c r="CP87" s="30">
        <f>SUMIF(Ingredients!$B$3:$B$230,J87,Ingredients!$J$3:$J$230)+SUMIF($B$3:$B$725,J87,$CT$3:$CT$725)</f>
        <v>0</v>
      </c>
      <c r="CQ87" s="30">
        <f>SUMIF(Ingredients!$B$3:$B$230,K87,Ingredients!$J$3:$J$230)+SUMIF($B$3:$B$725,K87,$CT$3:$CT$725)</f>
        <v>0</v>
      </c>
      <c r="CR87" s="30">
        <f>SUMIF(Ingredients!$B$3:$B$230,L87,Ingredients!$J$3:$J$230)+SUMIF($B$3:$B$725,L87,$CT$3:$CT$725)</f>
        <v>0</v>
      </c>
      <c r="CS87" s="30">
        <f>SUMIF(Ingredients!$B$3:$B$230,M87,Ingredients!$J$3:$J$230)+SUMIF($B$3:$B$725,M87,$CT$3:$CT$725)</f>
        <v>0</v>
      </c>
      <c r="CT87" s="43">
        <f t="shared" si="21"/>
        <v>0</v>
      </c>
      <c r="CU87" s="34">
        <v>25</v>
      </c>
      <c r="CV87" s="30">
        <v>5</v>
      </c>
      <c r="CW87" s="30">
        <v>9</v>
      </c>
      <c r="CX87" s="35">
        <v>0</v>
      </c>
      <c r="CY87" s="36">
        <v>0</v>
      </c>
      <c r="CZ87" s="37">
        <v>4</v>
      </c>
      <c r="DA87" s="38">
        <v>2.5</v>
      </c>
      <c r="DB87" s="39">
        <v>0</v>
      </c>
      <c r="DC87" t="s">
        <v>202</v>
      </c>
      <c r="DD87" t="str">
        <f t="shared" ca="1" si="22"/>
        <v/>
      </c>
      <c r="DE87" t="str">
        <f t="shared" ca="1" si="23"/>
        <v>-</v>
      </c>
      <c r="DG87" t="s">
        <v>200</v>
      </c>
      <c r="DH87" t="str">
        <f t="shared" ca="1" si="24"/>
        <v>HASHITEM(MEAL, ItemRegistry.hashItem, 4 ,5f,5f,0f,4f,0f,2.5f,0f,2.33f),</v>
      </c>
      <c r="DI87" t="s">
        <v>2352</v>
      </c>
    </row>
    <row r="88" spans="2:113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1191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SUMIF(Ingredients!$B$3:$B$230,'PH complex foods'!F88,Ingredients!$A$3:$A$119)+SUMIF($B$3:$B$725,F88,$V$3:$V$724)</f>
        <v>1</v>
      </c>
      <c r="O88" s="11">
        <f ca="1">SUMIF(Ingredients!$B$3:$B$230,'PH complex foods'!G88,Ingredients!$A$3:$A$119)+SUMIF($B$3:$B$725,G88,$V$3:$V$724)</f>
        <v>1</v>
      </c>
      <c r="P88" s="11">
        <f ca="1">SUMIF(Ingredients!$B$3:$B$230,'PH complex foods'!H88,Ingredients!$A$3:$A$119)+SUMIF($B$3:$B$725,H88,$V$3:$V$724)</f>
        <v>1</v>
      </c>
      <c r="Q88" s="11">
        <f ca="1">SUMIF(Ingredients!$B$3:$B$230,'PH complex foods'!I88,Ingredients!$A$3:$A$119)+SUMIF($B$3:$B$725,I88,$V$3:$V$724)</f>
        <v>0</v>
      </c>
      <c r="R88" s="11">
        <f ca="1">SUMIF(Ingredients!$B$3:$B$230,'PH complex foods'!J88,Ingredients!$A$3:$A$119)+SUMIF($B$3:$B$725,J88,$V$3:$V$724)</f>
        <v>0</v>
      </c>
      <c r="S88" s="11">
        <f ca="1">SUMIF(Ingredients!$B$3:$B$230,'PH complex foods'!K88,Ingredients!$A$3:$A$119)+SUMIF($B$3:$B$725,K88,$V$3:$V$724)</f>
        <v>0</v>
      </c>
      <c r="T88" s="11">
        <f ca="1">SUMIF(Ingredients!$B$3:$B$230,'PH complex foods'!L88,Ingredients!$A$3:$A$119)+SUMIF($B$3:$B$725,L88,$V$3:$V$724)</f>
        <v>0</v>
      </c>
      <c r="U88" s="11">
        <f ca="1">SUMIF(Ingredients!$B$3:$B$230,'PH complex foods'!M88,Ingredients!$A$3:$A$119)+SUMIF($B$3:$B$725,M88,$V$3:$V$724)</f>
        <v>0</v>
      </c>
      <c r="V88" s="10">
        <f t="shared" ca="1" si="25"/>
        <v>1</v>
      </c>
      <c r="W88" s="10">
        <v>1</v>
      </c>
      <c r="X88" s="11">
        <v>1</v>
      </c>
      <c r="Y88" s="11">
        <f>COUNTIF(F88:M813,B88)</f>
        <v>0</v>
      </c>
      <c r="Z88" s="44" t="str">
        <f t="shared" ca="1" si="26"/>
        <v>Yes</v>
      </c>
      <c r="AA88" s="34">
        <f>SUMIF(Ingredients!$B$3:$B$230,F88,Ingredients!$C$3:$C$230)+SUMIF($B$3:$B$725,F88,$AI$3:$AI$725)</f>
        <v>2</v>
      </c>
      <c r="AB88" s="30">
        <f>SUMIF(Ingredients!$B$3:$B$230,G88,Ingredients!$C$3:$C$230)+SUMIF($B$3:$B$725,G88,$AI$3:$AI$725)</f>
        <v>5</v>
      </c>
      <c r="AC88" s="30">
        <f>SUMIF(Ingredients!$B$3:$B$230,H88,Ingredients!$C$3:$C$230)+SUMIF($B$3:$B$725,H88,$AI$3:$AI$725)</f>
        <v>12.30952380952381</v>
      </c>
      <c r="AD88" s="30">
        <f>SUMIF(Ingredients!$B$3:$B$230,I88,Ingredients!$C$3:$C$230)+SUMIF($B$3:$B$725,I88,$AI$3:$AI$725)</f>
        <v>0</v>
      </c>
      <c r="AE88" s="30">
        <f>SUMIF(Ingredients!$B$3:$B$230,J88,Ingredients!$C$3:$C$230)+SUMIF($B$3:$B$725,J88,$AI$3:$AI$725)</f>
        <v>0</v>
      </c>
      <c r="AF88" s="30">
        <f>SUMIF(Ingredients!$B$3:$B$230,K88,Ingredients!$C$3:$C$230)+SUMIF($B$3:$B$725,K88,$AI$3:$AI$725)</f>
        <v>0</v>
      </c>
      <c r="AG88" s="30">
        <f>SUMIF(Ingredients!$B$3:$B$230,L88,Ingredients!$C$3:$C$230)+SUMIF($B$3:$B$725,L88,$AI$3:$AI$725)</f>
        <v>0</v>
      </c>
      <c r="AH88" s="30">
        <f>SUMIF(Ingredients!$B$3:$B$230,M88,Ingredients!$C$3:$C$230)+SUMIF($B$3:$B$725,M88,$AI$3:$AI$725)</f>
        <v>0</v>
      </c>
      <c r="AI88" s="29">
        <f t="shared" si="14"/>
        <v>19.30952380952381</v>
      </c>
      <c r="AJ88" s="30">
        <f>SUMIF(Ingredients!$B$3:$B$230,F88,Ingredients!$D$3:$D$230)+SUMIF($B$3:$B$725,F88,$AR$3:$AR$725)</f>
        <v>0</v>
      </c>
      <c r="AK88" s="30">
        <f>SUMIF(Ingredients!$B$3:$B$230,G88,Ingredients!$D$3:$D$230)+SUMIF($B$3:$B$725,G88,$AR$3:$AR$725)</f>
        <v>0</v>
      </c>
      <c r="AL88" s="30">
        <f>SUMIF(Ingredients!$B$3:$B$230,H88,Ingredients!$D$3:$D$230)+SUMIF($B$3:$B$725,H88,$AR$3:$AR$725)</f>
        <v>0.35714285714285715</v>
      </c>
      <c r="AM88" s="30">
        <f>SUMIF(Ingredients!$B$3:$B$230,I88,Ingredients!$D$3:$D$230)+SUMIF($B$3:$B$725,I88,$AR$3:$AR$725)</f>
        <v>0</v>
      </c>
      <c r="AN88" s="30">
        <f>SUMIF(Ingredients!$B$3:$B$230,J88,Ingredients!$D$3:$D$230)+SUMIF($B$3:$B$725,J88,$AR$3:$AR$725)</f>
        <v>0</v>
      </c>
      <c r="AO88" s="30">
        <f>SUMIF(Ingredients!$B$3:$B$230,K88,Ingredients!$D$3:$D$230)+SUMIF($B$3:$B$725,K88,$AR$3:$AR$725)</f>
        <v>0</v>
      </c>
      <c r="AP88" s="30">
        <f>SUMIF(Ingredients!$B$3:$B$230,L88,Ingredients!$D$3:$D$230)+SUMIF($B$3:$B$725,L88,$AR$3:$AR$725)</f>
        <v>0</v>
      </c>
      <c r="AQ88" s="30">
        <f>SUMIF(Ingredients!$B$3:$B$230,M88,Ingredients!$D$3:$D$230)+SUMIF($B$3:$B$725,M88,$AR$3:$AR$725)</f>
        <v>0</v>
      </c>
      <c r="AR88" s="29">
        <f t="shared" si="15"/>
        <v>0.35714285714285715</v>
      </c>
      <c r="AS88" s="30">
        <f>SUMIF(Ingredients!$B$3:$B$230,F88,Ingredients!$E$3:$E$230)+SUMIF($B$3:$B$725,F88,$BA$3:$BA$730)</f>
        <v>43</v>
      </c>
      <c r="AT88" s="30">
        <f>SUMIF(Ingredients!$B$3:$B$230,G88,Ingredients!$E$3:$E$230)+SUMIF($B$3:$B$725,G88,$BA$3:$BA$730)</f>
        <v>12</v>
      </c>
      <c r="AU88" s="30">
        <f>SUMIF(Ingredients!$B$3:$B$230,H88,Ingredients!$E$3:$E$230)+SUMIF($B$3:$B$725,H88,$BA$3:$BA$730)</f>
        <v>10.428571428571429</v>
      </c>
      <c r="AV88" s="30">
        <f>SUMIF(Ingredients!$B$3:$B$230,I88,Ingredients!$E$3:$E$230)+SUMIF($B$3:$B$725,I88,$BA$3:$BA$730)</f>
        <v>0</v>
      </c>
      <c r="AW88" s="30">
        <f>SUMIF(Ingredients!$B$3:$B$230,J88,Ingredients!$E$3:$E$230)+SUMIF($B$3:$B$725,J88,$BA$3:$BA$730)</f>
        <v>0</v>
      </c>
      <c r="AX88" s="30">
        <f>SUMIF(Ingredients!$B$3:$B$230,K88,Ingredients!$E$3:$E$230)+SUMIF($B$3:$B$725,K88,$BA$3:$BA$730)</f>
        <v>0</v>
      </c>
      <c r="AY88" s="30">
        <f>SUMIF(Ingredients!$B$3:$B$230,L88,Ingredients!$E$3:$E$230)+SUMIF($B$3:$B$725,L88,$BA$3:$BA$730)</f>
        <v>0</v>
      </c>
      <c r="AZ88" s="30">
        <f>SUMIF(Ingredients!$B$3:$B$230,M88,Ingredients!$E$3:$E$230)+SUMIF($B$3:$B$725,M88,$BA$3:$BA$730)</f>
        <v>0</v>
      </c>
      <c r="BA88" s="29">
        <f t="shared" si="16"/>
        <v>21.80952380952381</v>
      </c>
      <c r="BB88" s="30">
        <f>SUMIF(Ingredients!$B$3:$B$230,F88,Ingredients!$F$3:$F$230)+SUMIF($B$3:$B$725,F88,$BJ$3:$BJ$725)</f>
        <v>0</v>
      </c>
      <c r="BC88" s="30">
        <f>SUMIF(Ingredients!$B$3:$B$230,G88,Ingredients!$F$3:$F$230)+SUMIF($B$3:$B$725,G88,$BJ$3:$BJ$725)</f>
        <v>0</v>
      </c>
      <c r="BD88" s="30">
        <f>SUMIF(Ingredients!$B$3:$B$230,H88,Ingredients!$F$3:$F$230)+SUMIF($B$3:$B$725,H88,$BJ$3:$BJ$725)</f>
        <v>0</v>
      </c>
      <c r="BE88" s="30">
        <f>SUMIF(Ingredients!$B$3:$B$230,I88,Ingredients!$F$3:$F$230)+SUMIF($B$3:$B$725,I88,$BJ$3:$BJ$725)</f>
        <v>0</v>
      </c>
      <c r="BF88" s="30">
        <f>SUMIF(Ingredients!$B$3:$B$230,J88,Ingredients!$F$3:$F$230)+SUMIF($B$3:$B$725,J88,$BJ$3:$BJ$725)</f>
        <v>0</v>
      </c>
      <c r="BG88" s="30">
        <f>SUMIF(Ingredients!$B$3:$B$230,K88,Ingredients!$F$3:$F$230)+SUMIF($B$3:$B$725,K88,$BJ$3:$BJ$725)</f>
        <v>0</v>
      </c>
      <c r="BH88" s="30">
        <f>SUMIF(Ingredients!$B$3:$B$230,L88,Ingredients!$F$3:$F$230)+SUMIF($B$3:$B$725,L88,$BJ$3:$BJ$725)</f>
        <v>0</v>
      </c>
      <c r="BI88" s="30">
        <f>SUMIF(Ingredients!$B$3:$B$230,M88,Ingredients!$F$3:$F$230)+SUMIF($B$3:$B$725,M88,$BJ$3:$BJ$725)</f>
        <v>0</v>
      </c>
      <c r="BJ88" s="35">
        <f t="shared" si="17"/>
        <v>0</v>
      </c>
      <c r="BK88" s="30">
        <f>SUMIF(Ingredients!$B$3:$B$230,F88,Ingredients!$G$3:$G$230)+SUMIF($B$3:$B$725,F88,$BS$3:$BS$725)</f>
        <v>0</v>
      </c>
      <c r="BL88" s="30">
        <f>SUMIF(Ingredients!$B$3:$B$230,G88,Ingredients!$G$3:$G$230)+SUMIF($B$3:$B$725,G88,$BS$3:$BS$725)</f>
        <v>0</v>
      </c>
      <c r="BM88" s="30">
        <f>SUMIF(Ingredients!$B$3:$B$230,H88,Ingredients!$G$3:$G$230)+SUMIF($B$3:$B$725,H88,$BS$3:$BS$725)</f>
        <v>0</v>
      </c>
      <c r="BN88" s="30">
        <f>SUMIF(Ingredients!$B$3:$B$230,I88,Ingredients!$G$3:$G$230)+SUMIF($B$3:$B$725,I88,$BS$3:$BS$725)</f>
        <v>0</v>
      </c>
      <c r="BO88" s="30">
        <f>SUMIF(Ingredients!$B$3:$B$230,J88,Ingredients!$G$3:$G$230)+SUMIF($B$3:$B$725,J88,$BS$3:$BS$725)</f>
        <v>0</v>
      </c>
      <c r="BP88" s="30">
        <f>SUMIF(Ingredients!$B$3:$B$230,K88,Ingredients!$G$3:$G$230)+SUMIF($B$3:$B$725,K88,$BS$3:$BS$725)</f>
        <v>0</v>
      </c>
      <c r="BQ88" s="30">
        <f>SUMIF(Ingredients!$B$3:$B$230,L88,Ingredients!$G$3:$G$230)+SUMIF($B$3:$B$725,L88,$BS$3:$BS$725)</f>
        <v>0</v>
      </c>
      <c r="BR88" s="30">
        <f>SUMIF(Ingredients!$B$3:$B$230,M88,Ingredients!$G$3:$G$230)+SUMIF($B$3:$B$725,M88,$BS$3:$BS$725)</f>
        <v>0</v>
      </c>
      <c r="BS88" s="36">
        <f t="shared" si="18"/>
        <v>0</v>
      </c>
      <c r="BT88" s="30">
        <f>SUMIF(Ingredients!$B$3:$B$230,F88,Ingredients!$H$3:$H$230)+SUMIF($B$3:$B$725,F88,$CB$3:$CB$725)</f>
        <v>1</v>
      </c>
      <c r="BU88" s="30">
        <f>SUMIF(Ingredients!$B$3:$B$230,G88,Ingredients!$H$3:$H$230)+SUMIF($B$3:$B$725,G88,$CB$3:$CB$725)</f>
        <v>0</v>
      </c>
      <c r="BV88" s="30">
        <f>SUMIF(Ingredients!$B$3:$B$230,H88,Ingredients!$H$3:$H$230)+SUMIF($B$3:$B$725,H88,$CB$3:$CB$725)</f>
        <v>1.1428571428571428</v>
      </c>
      <c r="BW88" s="30">
        <f>SUMIF(Ingredients!$B$3:$B$230,I88,Ingredients!$H$3:$H$230)+SUMIF($B$3:$B$725,I88,$CB$3:$CB$725)</f>
        <v>0</v>
      </c>
      <c r="BX88" s="30">
        <f>SUMIF(Ingredients!$B$3:$B$230,J88,Ingredients!$H$3:$H$230)+SUMIF($B$3:$B$725,J88,$CB$3:$CB$725)</f>
        <v>0</v>
      </c>
      <c r="BY88" s="30">
        <f>SUMIF(Ingredients!$B$3:$B$230,K88,Ingredients!$H$3:$H$230)+SUMIF($B$3:$B$725,K88,$CB$3:$CB$725)</f>
        <v>0</v>
      </c>
      <c r="BZ88" s="30">
        <f>SUMIF(Ingredients!$B$3:$B$230,L88,Ingredients!$H$3:$H$230)+SUMIF($B$3:$B$725,L88,$CB$3:$CB$725)</f>
        <v>0</v>
      </c>
      <c r="CA88" s="30">
        <f>SUMIF(Ingredients!$B$3:$B$230,M88,Ingredients!$H$3:$H$230)+SUMIF($B$3:$B$725,M88,$CB$3:$CB$725)</f>
        <v>0</v>
      </c>
      <c r="CB88" s="42">
        <f t="shared" si="19"/>
        <v>2.1428571428571428</v>
      </c>
      <c r="CC88" s="30">
        <f>SUMIF(Ingredients!$B$3:$B$230,F88,Ingredients!$I$3:$I$230)+SUMIF($B$3:$B$725,F88,$CK$3:$CK$725)</f>
        <v>0</v>
      </c>
      <c r="CD88" s="30">
        <f>SUMIF(Ingredients!$B$3:$B$230,G88,Ingredients!$I$3:$I$230)+SUMIF($B$3:$B$725,G88,$CK$3:$CK$725)</f>
        <v>0</v>
      </c>
      <c r="CE88" s="30">
        <f>SUMIF(Ingredients!$B$3:$B$230,H88,Ingredients!$I$3:$I$230)+SUMIF($B$3:$B$725,H88,$CK$3:$CK$725)</f>
        <v>2.5</v>
      </c>
      <c r="CF88" s="30">
        <f>SUMIF(Ingredients!$B$3:$B$230,I88,Ingredients!$I$3:$I$230)+SUMIF($B$3:$B$725,I88,$CK$3:$CK$725)</f>
        <v>0</v>
      </c>
      <c r="CG88" s="30">
        <f>SUMIF(Ingredients!$B$3:$B$230,J88,Ingredients!$I$3:$I$230)+SUMIF($B$3:$B$725,J88,$CK$3:$CK$725)</f>
        <v>0</v>
      </c>
      <c r="CH88" s="30">
        <f>SUMIF(Ingredients!$B$3:$B$230,K88,Ingredients!$I$3:$I$230)+SUMIF($B$3:$B$725,K88,$CK$3:$CK$725)</f>
        <v>0</v>
      </c>
      <c r="CI88" s="30">
        <f>SUMIF(Ingredients!$B$3:$B$230,L88,Ingredients!$I$3:$I$230)+SUMIF($B$3:$B$725,L88,$CK$3:$CK$725)</f>
        <v>0</v>
      </c>
      <c r="CJ88" s="30">
        <f>SUMIF(Ingredients!$B$3:$B$230,M88,Ingredients!$I$3:$I$230)+SUMIF($B$3:$B$725,M88,$CK$3:$CK$725)</f>
        <v>0</v>
      </c>
      <c r="CK88" s="38">
        <f t="shared" si="20"/>
        <v>2.5</v>
      </c>
      <c r="CL88" s="30">
        <f>SUMIF(Ingredients!$B$3:$B$230,F88,Ingredients!$J$3:$J$230)+SUMIF($B$3:$B$725,F88,$CT$3:$CT$725)</f>
        <v>0</v>
      </c>
      <c r="CM88" s="30">
        <f>SUMIF(Ingredients!$B$3:$B$230,G88,Ingredients!$J$3:$J$230)+SUMIF($B$3:$B$725,G88,$CT$3:$CT$725)</f>
        <v>1</v>
      </c>
      <c r="CN88" s="30">
        <f>SUMIF(Ingredients!$B$3:$B$230,H88,Ingredients!$J$3:$J$230)+SUMIF($B$3:$B$725,H88,$CT$3:$CT$725)</f>
        <v>0</v>
      </c>
      <c r="CO88" s="30">
        <f>SUMIF(Ingredients!$B$3:$B$230,I88,Ingredients!$J$3:$J$230)+SUMIF($B$3:$B$725,I88,$CT$3:$CT$725)</f>
        <v>0</v>
      </c>
      <c r="CP88" s="30">
        <f>SUMIF(Ingredients!$B$3:$B$230,J88,Ingredients!$J$3:$J$230)+SUMIF($B$3:$B$725,J88,$CT$3:$CT$725)</f>
        <v>0</v>
      </c>
      <c r="CQ88" s="30">
        <f>SUMIF(Ingredients!$B$3:$B$230,K88,Ingredients!$J$3:$J$230)+SUMIF($B$3:$B$725,K88,$CT$3:$CT$725)</f>
        <v>0</v>
      </c>
      <c r="CR88" s="30">
        <f>SUMIF(Ingredients!$B$3:$B$230,L88,Ingredients!$J$3:$J$230)+SUMIF($B$3:$B$725,L88,$CT$3:$CT$725)</f>
        <v>0</v>
      </c>
      <c r="CS88" s="30">
        <f>SUMIF(Ingredients!$B$3:$B$230,M88,Ingredients!$J$3:$J$230)+SUMIF($B$3:$B$725,M88,$CT$3:$CT$725)</f>
        <v>0</v>
      </c>
      <c r="CT88" s="43">
        <f t="shared" si="21"/>
        <v>1</v>
      </c>
      <c r="CU88" s="34">
        <v>20</v>
      </c>
      <c r="CV88" s="30">
        <v>0.35714285714285715</v>
      </c>
      <c r="CW88" s="30">
        <v>12</v>
      </c>
      <c r="CX88" s="35">
        <v>0</v>
      </c>
      <c r="CY88" s="36">
        <v>0</v>
      </c>
      <c r="CZ88" s="37">
        <v>2</v>
      </c>
      <c r="DA88" s="38">
        <v>2.5</v>
      </c>
      <c r="DB88" s="39">
        <v>0</v>
      </c>
      <c r="DC88" t="s">
        <v>202</v>
      </c>
      <c r="DD88" t="str">
        <f t="shared" ca="1" si="22"/>
        <v/>
      </c>
      <c r="DE88" t="str">
        <f t="shared" ca="1" si="23"/>
        <v>-</v>
      </c>
      <c r="DG88" t="s">
        <v>200</v>
      </c>
      <c r="DH88" t="str">
        <f t="shared" ca="1" si="24"/>
        <v>BRAISEDONIONSITEM(MEAL, ItemRegistry.braisedonionsItem, 4 ,4f,0.36f,0f,2f,0f,2.5f,0f,1.75f),</v>
      </c>
      <c r="DI88" t="s">
        <v>2353</v>
      </c>
    </row>
    <row r="89" spans="2:113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1191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SUMIF(Ingredients!$B$3:$B$230,'PH complex foods'!F89,Ingredients!$A$3:$A$119)+SUMIF($B$3:$B$725,F89,$V$3:$V$724)</f>
        <v>1</v>
      </c>
      <c r="O89" s="11">
        <f ca="1">SUMIF(Ingredients!$B$3:$B$230,'PH complex foods'!G89,Ingredients!$A$3:$A$119)+SUMIF($B$3:$B$725,G89,$V$3:$V$724)</f>
        <v>1</v>
      </c>
      <c r="P89" s="11">
        <f ca="1">SUMIF(Ingredients!$B$3:$B$230,'PH complex foods'!H89,Ingredients!$A$3:$A$119)+SUMIF($B$3:$B$725,H89,$V$3:$V$724)</f>
        <v>0</v>
      </c>
      <c r="Q89" s="11">
        <f ca="1">SUMIF(Ingredients!$B$3:$B$230,'PH complex foods'!I89,Ingredients!$A$3:$A$119)+SUMIF($B$3:$B$725,I89,$V$3:$V$724)</f>
        <v>0</v>
      </c>
      <c r="R89" s="11">
        <f ca="1">SUMIF(Ingredients!$B$3:$B$230,'PH complex foods'!J89,Ingredients!$A$3:$A$119)+SUMIF($B$3:$B$725,J89,$V$3:$V$724)</f>
        <v>0</v>
      </c>
      <c r="S89" s="11">
        <f ca="1">SUMIF(Ingredients!$B$3:$B$230,'PH complex foods'!K89,Ingredients!$A$3:$A$119)+SUMIF($B$3:$B$725,K89,$V$3:$V$724)</f>
        <v>0</v>
      </c>
      <c r="T89" s="11">
        <f ca="1">SUMIF(Ingredients!$B$3:$B$230,'PH complex foods'!L89,Ingredients!$A$3:$A$119)+SUMIF($B$3:$B$725,L89,$V$3:$V$724)</f>
        <v>0</v>
      </c>
      <c r="U89" s="11">
        <f ca="1">SUMIF(Ingredients!$B$3:$B$230,'PH complex foods'!M89,Ingredients!$A$3:$A$119)+SUMIF($B$3:$B$725,M89,$V$3:$V$724)</f>
        <v>0</v>
      </c>
      <c r="V89" s="10">
        <f t="shared" ca="1" si="25"/>
        <v>1</v>
      </c>
      <c r="W89" s="10">
        <v>1</v>
      </c>
      <c r="X89" s="11">
        <v>1</v>
      </c>
      <c r="Y89" s="11">
        <f>COUNTIF(F89:M814,B89)</f>
        <v>0</v>
      </c>
      <c r="Z89" s="44" t="str">
        <f t="shared" ca="1" si="26"/>
        <v>Yes</v>
      </c>
      <c r="AA89" s="34">
        <f>SUMIF(Ingredients!$B$3:$B$230,F89,Ingredients!$C$3:$C$230)+SUMIF($B$3:$B$725,F89,$AI$3:$AI$725)</f>
        <v>0</v>
      </c>
      <c r="AB89" s="30">
        <f>SUMIF(Ingredients!$B$3:$B$230,G89,Ingredients!$C$3:$C$230)+SUMIF($B$3:$B$725,G89,$AI$3:$AI$725)</f>
        <v>5</v>
      </c>
      <c r="AC89" s="30">
        <f>SUMIF(Ingredients!$B$3:$B$230,H89,Ingredients!$C$3:$C$230)+SUMIF($B$3:$B$725,H89,$AI$3:$AI$725)</f>
        <v>0</v>
      </c>
      <c r="AD89" s="30">
        <f>SUMIF(Ingredients!$B$3:$B$230,I89,Ingredients!$C$3:$C$230)+SUMIF($B$3:$B$725,I89,$AI$3:$AI$725)</f>
        <v>0</v>
      </c>
      <c r="AE89" s="30">
        <f>SUMIF(Ingredients!$B$3:$B$230,J89,Ingredients!$C$3:$C$230)+SUMIF($B$3:$B$725,J89,$AI$3:$AI$725)</f>
        <v>0</v>
      </c>
      <c r="AF89" s="30">
        <f>SUMIF(Ingredients!$B$3:$B$230,K89,Ingredients!$C$3:$C$230)+SUMIF($B$3:$B$725,K89,$AI$3:$AI$725)</f>
        <v>0</v>
      </c>
      <c r="AG89" s="30">
        <f>SUMIF(Ingredients!$B$3:$B$230,L89,Ingredients!$C$3:$C$230)+SUMIF($B$3:$B$725,L89,$AI$3:$AI$725)</f>
        <v>0</v>
      </c>
      <c r="AH89" s="30">
        <f>SUMIF(Ingredients!$B$3:$B$230,M89,Ingredients!$C$3:$C$230)+SUMIF($B$3:$B$725,M89,$AI$3:$AI$725)</f>
        <v>0</v>
      </c>
      <c r="AI89" s="29">
        <f t="shared" si="14"/>
        <v>5</v>
      </c>
      <c r="AJ89" s="30">
        <f>SUMIF(Ingredients!$B$3:$B$230,F89,Ingredients!$D$3:$D$230)+SUMIF($B$3:$B$725,F89,$AR$3:$AR$725)</f>
        <v>0</v>
      </c>
      <c r="AK89" s="30">
        <f>SUMIF(Ingredients!$B$3:$B$230,G89,Ingredients!$D$3:$D$230)+SUMIF($B$3:$B$725,G89,$AR$3:$AR$725)</f>
        <v>0</v>
      </c>
      <c r="AL89" s="30">
        <f>SUMIF(Ingredients!$B$3:$B$230,H89,Ingredients!$D$3:$D$230)+SUMIF($B$3:$B$725,H89,$AR$3:$AR$725)</f>
        <v>0</v>
      </c>
      <c r="AM89" s="30">
        <f>SUMIF(Ingredients!$B$3:$B$230,I89,Ingredients!$D$3:$D$230)+SUMIF($B$3:$B$725,I89,$AR$3:$AR$725)</f>
        <v>0</v>
      </c>
      <c r="AN89" s="30">
        <f>SUMIF(Ingredients!$B$3:$B$230,J89,Ingredients!$D$3:$D$230)+SUMIF($B$3:$B$725,J89,$AR$3:$AR$725)</f>
        <v>0</v>
      </c>
      <c r="AO89" s="30">
        <f>SUMIF(Ingredients!$B$3:$B$230,K89,Ingredients!$D$3:$D$230)+SUMIF($B$3:$B$725,K89,$AR$3:$AR$725)</f>
        <v>0</v>
      </c>
      <c r="AP89" s="30">
        <f>SUMIF(Ingredients!$B$3:$B$230,L89,Ingredients!$D$3:$D$230)+SUMIF($B$3:$B$725,L89,$AR$3:$AR$725)</f>
        <v>0</v>
      </c>
      <c r="AQ89" s="30">
        <f>SUMIF(Ingredients!$B$3:$B$230,M89,Ingredients!$D$3:$D$230)+SUMIF($B$3:$B$725,M89,$AR$3:$AR$725)</f>
        <v>0</v>
      </c>
      <c r="AR89" s="29">
        <f t="shared" si="15"/>
        <v>0</v>
      </c>
      <c r="AS89" s="30">
        <f>SUMIF(Ingredients!$B$3:$B$230,F89,Ingredients!$E$3:$E$230)+SUMIF($B$3:$B$725,F89,$BA$3:$BA$730)</f>
        <v>10</v>
      </c>
      <c r="AT89" s="30">
        <f>SUMIF(Ingredients!$B$3:$B$230,G89,Ingredients!$E$3:$E$230)+SUMIF($B$3:$B$725,G89,$BA$3:$BA$730)</f>
        <v>12</v>
      </c>
      <c r="AU89" s="30">
        <f>SUMIF(Ingredients!$B$3:$B$230,H89,Ingredients!$E$3:$E$230)+SUMIF($B$3:$B$725,H89,$BA$3:$BA$730)</f>
        <v>0</v>
      </c>
      <c r="AV89" s="30">
        <f>SUMIF(Ingredients!$B$3:$B$230,I89,Ingredients!$E$3:$E$230)+SUMIF($B$3:$B$725,I89,$BA$3:$BA$730)</f>
        <v>0</v>
      </c>
      <c r="AW89" s="30">
        <f>SUMIF(Ingredients!$B$3:$B$230,J89,Ingredients!$E$3:$E$230)+SUMIF($B$3:$B$725,J89,$BA$3:$BA$730)</f>
        <v>0</v>
      </c>
      <c r="AX89" s="30">
        <f>SUMIF(Ingredients!$B$3:$B$230,K89,Ingredients!$E$3:$E$230)+SUMIF($B$3:$B$725,K89,$BA$3:$BA$730)</f>
        <v>0</v>
      </c>
      <c r="AY89" s="30">
        <f>SUMIF(Ingredients!$B$3:$B$230,L89,Ingredients!$E$3:$E$230)+SUMIF($B$3:$B$725,L89,$BA$3:$BA$730)</f>
        <v>0</v>
      </c>
      <c r="AZ89" s="30">
        <f>SUMIF(Ingredients!$B$3:$B$230,M89,Ingredients!$E$3:$E$230)+SUMIF($B$3:$B$725,M89,$BA$3:$BA$730)</f>
        <v>0</v>
      </c>
      <c r="BA89" s="29">
        <f t="shared" si="16"/>
        <v>11</v>
      </c>
      <c r="BB89" s="30">
        <f>SUMIF(Ingredients!$B$3:$B$230,F89,Ingredients!$F$3:$F$230)+SUMIF($B$3:$B$725,F89,$BJ$3:$BJ$725)</f>
        <v>0</v>
      </c>
      <c r="BC89" s="30">
        <f>SUMIF(Ingredients!$B$3:$B$230,G89,Ingredients!$F$3:$F$230)+SUMIF($B$3:$B$725,G89,$BJ$3:$BJ$725)</f>
        <v>0</v>
      </c>
      <c r="BD89" s="30">
        <f>SUMIF(Ingredients!$B$3:$B$230,H89,Ingredients!$F$3:$F$230)+SUMIF($B$3:$B$725,H89,$BJ$3:$BJ$725)</f>
        <v>0</v>
      </c>
      <c r="BE89" s="30">
        <f>SUMIF(Ingredients!$B$3:$B$230,I89,Ingredients!$F$3:$F$230)+SUMIF($B$3:$B$725,I89,$BJ$3:$BJ$725)</f>
        <v>0</v>
      </c>
      <c r="BF89" s="30">
        <f>SUMIF(Ingredients!$B$3:$B$230,J89,Ingredients!$F$3:$F$230)+SUMIF($B$3:$B$725,J89,$BJ$3:$BJ$725)</f>
        <v>0</v>
      </c>
      <c r="BG89" s="30">
        <f>SUMIF(Ingredients!$B$3:$B$230,K89,Ingredients!$F$3:$F$230)+SUMIF($B$3:$B$725,K89,$BJ$3:$BJ$725)</f>
        <v>0</v>
      </c>
      <c r="BH89" s="30">
        <f>SUMIF(Ingredients!$B$3:$B$230,L89,Ingredients!$F$3:$F$230)+SUMIF($B$3:$B$725,L89,$BJ$3:$BJ$725)</f>
        <v>0</v>
      </c>
      <c r="BI89" s="30">
        <f>SUMIF(Ingredients!$B$3:$B$230,M89,Ingredients!$F$3:$F$230)+SUMIF($B$3:$B$725,M89,$BJ$3:$BJ$725)</f>
        <v>0</v>
      </c>
      <c r="BJ89" s="35">
        <f t="shared" si="17"/>
        <v>0</v>
      </c>
      <c r="BK89" s="30">
        <f>SUMIF(Ingredients!$B$3:$B$230,F89,Ingredients!$G$3:$G$230)+SUMIF($B$3:$B$725,F89,$BS$3:$BS$725)</f>
        <v>0</v>
      </c>
      <c r="BL89" s="30">
        <f>SUMIF(Ingredients!$B$3:$B$230,G89,Ingredients!$G$3:$G$230)+SUMIF($B$3:$B$725,G89,$BS$3:$BS$725)</f>
        <v>0</v>
      </c>
      <c r="BM89" s="30">
        <f>SUMIF(Ingredients!$B$3:$B$230,H89,Ingredients!$G$3:$G$230)+SUMIF($B$3:$B$725,H89,$BS$3:$BS$725)</f>
        <v>0</v>
      </c>
      <c r="BN89" s="30">
        <f>SUMIF(Ingredients!$B$3:$B$230,I89,Ingredients!$G$3:$G$230)+SUMIF($B$3:$B$725,I89,$BS$3:$BS$725)</f>
        <v>0</v>
      </c>
      <c r="BO89" s="30">
        <f>SUMIF(Ingredients!$B$3:$B$230,J89,Ingredients!$G$3:$G$230)+SUMIF($B$3:$B$725,J89,$BS$3:$BS$725)</f>
        <v>0</v>
      </c>
      <c r="BP89" s="30">
        <f>SUMIF(Ingredients!$B$3:$B$230,K89,Ingredients!$G$3:$G$230)+SUMIF($B$3:$B$725,K89,$BS$3:$BS$725)</f>
        <v>0</v>
      </c>
      <c r="BQ89" s="30">
        <f>SUMIF(Ingredients!$B$3:$B$230,L89,Ingredients!$G$3:$G$230)+SUMIF($B$3:$B$725,L89,$BS$3:$BS$725)</f>
        <v>0</v>
      </c>
      <c r="BR89" s="30">
        <f>SUMIF(Ingredients!$B$3:$B$230,M89,Ingredients!$G$3:$G$230)+SUMIF($B$3:$B$725,M89,$BS$3:$BS$725)</f>
        <v>0</v>
      </c>
      <c r="BS89" s="36">
        <f t="shared" si="18"/>
        <v>0</v>
      </c>
      <c r="BT89" s="30">
        <f>SUMIF(Ingredients!$B$3:$B$230,F89,Ingredients!$H$3:$H$230)+SUMIF($B$3:$B$725,F89,$CB$3:$CB$725)</f>
        <v>0</v>
      </c>
      <c r="BU89" s="30">
        <f>SUMIF(Ingredients!$B$3:$B$230,G89,Ingredients!$H$3:$H$230)+SUMIF($B$3:$B$725,G89,$CB$3:$CB$725)</f>
        <v>0</v>
      </c>
      <c r="BV89" s="30">
        <f>SUMIF(Ingredients!$B$3:$B$230,H89,Ingredients!$H$3:$H$230)+SUMIF($B$3:$B$725,H89,$CB$3:$CB$725)</f>
        <v>0</v>
      </c>
      <c r="BW89" s="30">
        <f>SUMIF(Ingredients!$B$3:$B$230,I89,Ingredients!$H$3:$H$230)+SUMIF($B$3:$B$725,I89,$CB$3:$CB$725)</f>
        <v>0</v>
      </c>
      <c r="BX89" s="30">
        <f>SUMIF(Ingredients!$B$3:$B$230,J89,Ingredients!$H$3:$H$230)+SUMIF($B$3:$B$725,J89,$CB$3:$CB$725)</f>
        <v>0</v>
      </c>
      <c r="BY89" s="30">
        <f>SUMIF(Ingredients!$B$3:$B$230,K89,Ingredients!$H$3:$H$230)+SUMIF($B$3:$B$725,K89,$CB$3:$CB$725)</f>
        <v>0</v>
      </c>
      <c r="BZ89" s="30">
        <f>SUMIF(Ingredients!$B$3:$B$230,L89,Ingredients!$H$3:$H$230)+SUMIF($B$3:$B$725,L89,$CB$3:$CB$725)</f>
        <v>0</v>
      </c>
      <c r="CA89" s="30">
        <f>SUMIF(Ingredients!$B$3:$B$230,M89,Ingredients!$H$3:$H$230)+SUMIF($B$3:$B$725,M89,$CB$3:$CB$725)</f>
        <v>0</v>
      </c>
      <c r="CB89" s="42">
        <f t="shared" si="19"/>
        <v>0</v>
      </c>
      <c r="CC89" s="30">
        <f>SUMIF(Ingredients!$B$3:$B$230,F89,Ingredients!$I$3:$I$230)+SUMIF($B$3:$B$725,F89,$CK$3:$CK$725)</f>
        <v>0</v>
      </c>
      <c r="CD89" s="30">
        <f>SUMIF(Ingredients!$B$3:$B$230,G89,Ingredients!$I$3:$I$230)+SUMIF($B$3:$B$725,G89,$CK$3:$CK$725)</f>
        <v>0</v>
      </c>
      <c r="CE89" s="30">
        <f>SUMIF(Ingredients!$B$3:$B$230,H89,Ingredients!$I$3:$I$230)+SUMIF($B$3:$B$725,H89,$CK$3:$CK$725)</f>
        <v>0</v>
      </c>
      <c r="CF89" s="30">
        <f>SUMIF(Ingredients!$B$3:$B$230,I89,Ingredients!$I$3:$I$230)+SUMIF($B$3:$B$725,I89,$CK$3:$CK$725)</f>
        <v>0</v>
      </c>
      <c r="CG89" s="30">
        <f>SUMIF(Ingredients!$B$3:$B$230,J89,Ingredients!$I$3:$I$230)+SUMIF($B$3:$B$725,J89,$CK$3:$CK$725)</f>
        <v>0</v>
      </c>
      <c r="CH89" s="30">
        <f>SUMIF(Ingredients!$B$3:$B$230,K89,Ingredients!$I$3:$I$230)+SUMIF($B$3:$B$725,K89,$CK$3:$CK$725)</f>
        <v>0</v>
      </c>
      <c r="CI89" s="30">
        <f>SUMIF(Ingredients!$B$3:$B$230,L89,Ingredients!$I$3:$I$230)+SUMIF($B$3:$B$725,L89,$CK$3:$CK$725)</f>
        <v>0</v>
      </c>
      <c r="CJ89" s="30">
        <f>SUMIF(Ingredients!$B$3:$B$230,M89,Ingredients!$I$3:$I$230)+SUMIF($B$3:$B$725,M89,$CK$3:$CK$725)</f>
        <v>0</v>
      </c>
      <c r="CK89" s="38">
        <f t="shared" si="20"/>
        <v>0</v>
      </c>
      <c r="CL89" s="30">
        <f>SUMIF(Ingredients!$B$3:$B$230,F89,Ingredients!$J$3:$J$230)+SUMIF($B$3:$B$725,F89,$CT$3:$CT$725)</f>
        <v>0</v>
      </c>
      <c r="CM89" s="30">
        <f>SUMIF(Ingredients!$B$3:$B$230,G89,Ingredients!$J$3:$J$230)+SUMIF($B$3:$B$725,G89,$CT$3:$CT$725)</f>
        <v>1</v>
      </c>
      <c r="CN89" s="30">
        <f>SUMIF(Ingredients!$B$3:$B$230,H89,Ingredients!$J$3:$J$230)+SUMIF($B$3:$B$725,H89,$CT$3:$CT$725)</f>
        <v>0</v>
      </c>
      <c r="CO89" s="30">
        <f>SUMIF(Ingredients!$B$3:$B$230,I89,Ingredients!$J$3:$J$230)+SUMIF($B$3:$B$725,I89,$CT$3:$CT$725)</f>
        <v>0</v>
      </c>
      <c r="CP89" s="30">
        <f>SUMIF(Ingredients!$B$3:$B$230,J89,Ingredients!$J$3:$J$230)+SUMIF($B$3:$B$725,J89,$CT$3:$CT$725)</f>
        <v>0</v>
      </c>
      <c r="CQ89" s="30">
        <f>SUMIF(Ingredients!$B$3:$B$230,K89,Ingredients!$J$3:$J$230)+SUMIF($B$3:$B$725,K89,$CT$3:$CT$725)</f>
        <v>0</v>
      </c>
      <c r="CR89" s="30">
        <f>SUMIF(Ingredients!$B$3:$B$230,L89,Ingredients!$J$3:$J$230)+SUMIF($B$3:$B$725,L89,$CT$3:$CT$725)</f>
        <v>0</v>
      </c>
      <c r="CS89" s="30">
        <f>SUMIF(Ingredients!$B$3:$B$230,M89,Ingredients!$J$3:$J$230)+SUMIF($B$3:$B$725,M89,$CT$3:$CT$725)</f>
        <v>0</v>
      </c>
      <c r="CT89" s="43">
        <f t="shared" si="21"/>
        <v>1</v>
      </c>
      <c r="CU89" s="34">
        <v>5</v>
      </c>
      <c r="CV89" s="30">
        <v>0</v>
      </c>
      <c r="CW89" s="30">
        <v>11</v>
      </c>
      <c r="CX89" s="35">
        <v>1</v>
      </c>
      <c r="CY89" s="36">
        <v>0</v>
      </c>
      <c r="CZ89" s="37">
        <v>0</v>
      </c>
      <c r="DA89" s="38">
        <v>0</v>
      </c>
      <c r="DB89" s="39">
        <v>0</v>
      </c>
      <c r="DC89" t="s">
        <v>202</v>
      </c>
      <c r="DD89" t="str">
        <f t="shared" ca="1" si="22"/>
        <v/>
      </c>
      <c r="DE89" t="str">
        <f t="shared" ca="1" si="23"/>
        <v>-</v>
      </c>
      <c r="DG89" t="s">
        <v>200</v>
      </c>
      <c r="DH89" t="str">
        <f t="shared" ca="1" si="24"/>
        <v>CORNONTHECOBITEM(MEAL, ItemRegistry.cornonthecobItem, 4 ,1f,0f,1f,0f,0f,0f,0f,1.91f),</v>
      </c>
      <c r="DI89" t="s">
        <v>2354</v>
      </c>
    </row>
    <row r="90" spans="2:113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1186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SUMIF(Ingredients!$B$3:$B$230,'PH complex foods'!F90,Ingredients!$A$3:$A$119)+SUMIF($B$3:$B$725,F90,$V$3:$V$724)</f>
        <v>1</v>
      </c>
      <c r="O90" s="11">
        <f ca="1">SUMIF(Ingredients!$B$3:$B$230,'PH complex foods'!G90,Ingredients!$A$3:$A$119)+SUMIF($B$3:$B$725,G90,$V$3:$V$724)</f>
        <v>1</v>
      </c>
      <c r="P90" s="11">
        <f ca="1">SUMIF(Ingredients!$B$3:$B$230,'PH complex foods'!H90,Ingredients!$A$3:$A$119)+SUMIF($B$3:$B$725,H90,$V$3:$V$724)</f>
        <v>0</v>
      </c>
      <c r="Q90" s="11">
        <f ca="1">SUMIF(Ingredients!$B$3:$B$230,'PH complex foods'!I90,Ingredients!$A$3:$A$119)+SUMIF($B$3:$B$725,I90,$V$3:$V$724)</f>
        <v>0</v>
      </c>
      <c r="R90" s="11">
        <f ca="1">SUMIF(Ingredients!$B$3:$B$230,'PH complex foods'!J90,Ingredients!$A$3:$A$119)+SUMIF($B$3:$B$725,J90,$V$3:$V$724)</f>
        <v>0</v>
      </c>
      <c r="S90" s="11">
        <f ca="1">SUMIF(Ingredients!$B$3:$B$230,'PH complex foods'!K90,Ingredients!$A$3:$A$119)+SUMIF($B$3:$B$725,K90,$V$3:$V$724)</f>
        <v>0</v>
      </c>
      <c r="T90" s="11">
        <f ca="1">SUMIF(Ingredients!$B$3:$B$230,'PH complex foods'!L90,Ingredients!$A$3:$A$119)+SUMIF($B$3:$B$725,L90,$V$3:$V$724)</f>
        <v>0</v>
      </c>
      <c r="U90" s="11">
        <f ca="1">SUMIF(Ingredients!$B$3:$B$230,'PH complex foods'!M90,Ingredients!$A$3:$A$119)+SUMIF($B$3:$B$725,M90,$V$3:$V$724)</f>
        <v>0</v>
      </c>
      <c r="V90" s="10">
        <f t="shared" ca="1" si="25"/>
        <v>1</v>
      </c>
      <c r="W90" s="10">
        <v>1</v>
      </c>
      <c r="X90" s="11">
        <v>1</v>
      </c>
      <c r="Y90" s="11">
        <f>COUNTIF(F90:M815,B90)</f>
        <v>10</v>
      </c>
      <c r="Z90" s="44" t="str">
        <f t="shared" ca="1" si="26"/>
        <v>Yes</v>
      </c>
      <c r="AA90" s="34">
        <f>SUMIF(Ingredients!$B$3:$B$230,F90,Ingredients!$C$3:$C$230)+SUMIF($B$3:$B$725,F90,$AI$3:$AI$725)</f>
        <v>0</v>
      </c>
      <c r="AB90" s="30">
        <f>SUMIF(Ingredients!$B$3:$B$230,G90,Ingredients!$C$3:$C$230)+SUMIF($B$3:$B$725,G90,$AI$3:$AI$725)</f>
        <v>0</v>
      </c>
      <c r="AC90" s="30">
        <f>SUMIF(Ingredients!$B$3:$B$230,H90,Ingredients!$C$3:$C$230)+SUMIF($B$3:$B$725,H90,$AI$3:$AI$725)</f>
        <v>0</v>
      </c>
      <c r="AD90" s="30">
        <f>SUMIF(Ingredients!$B$3:$B$230,I90,Ingredients!$C$3:$C$230)+SUMIF($B$3:$B$725,I90,$AI$3:$AI$725)</f>
        <v>0</v>
      </c>
      <c r="AE90" s="30">
        <f>SUMIF(Ingredients!$B$3:$B$230,J90,Ingredients!$C$3:$C$230)+SUMIF($B$3:$B$725,J90,$AI$3:$AI$725)</f>
        <v>0</v>
      </c>
      <c r="AF90" s="30">
        <f>SUMIF(Ingredients!$B$3:$B$230,K90,Ingredients!$C$3:$C$230)+SUMIF($B$3:$B$725,K90,$AI$3:$AI$725)</f>
        <v>0</v>
      </c>
      <c r="AG90" s="30">
        <f>SUMIF(Ingredients!$B$3:$B$230,L90,Ingredients!$C$3:$C$230)+SUMIF($B$3:$B$725,L90,$AI$3:$AI$725)</f>
        <v>0</v>
      </c>
      <c r="AH90" s="30">
        <f>SUMIF(Ingredients!$B$3:$B$230,M90,Ingredients!$C$3:$C$230)+SUMIF($B$3:$B$725,M90,$AI$3:$AI$725)</f>
        <v>0</v>
      </c>
      <c r="AI90" s="29">
        <f t="shared" si="14"/>
        <v>0</v>
      </c>
      <c r="AJ90" s="30">
        <f>SUMIF(Ingredients!$B$3:$B$230,F90,Ingredients!$D$3:$D$230)+SUMIF($B$3:$B$725,F90,$AR$3:$AR$725)</f>
        <v>0</v>
      </c>
      <c r="AK90" s="30">
        <f>SUMIF(Ingredients!$B$3:$B$230,G90,Ingredients!$D$3:$D$230)+SUMIF($B$3:$B$725,G90,$AR$3:$AR$725)</f>
        <v>10</v>
      </c>
      <c r="AL90" s="30">
        <f>SUMIF(Ingredients!$B$3:$B$230,H90,Ingredients!$D$3:$D$230)+SUMIF($B$3:$B$725,H90,$AR$3:$AR$725)</f>
        <v>0</v>
      </c>
      <c r="AM90" s="30">
        <f>SUMIF(Ingredients!$B$3:$B$230,I90,Ingredients!$D$3:$D$230)+SUMIF($B$3:$B$725,I90,$AR$3:$AR$725)</f>
        <v>0</v>
      </c>
      <c r="AN90" s="30">
        <f>SUMIF(Ingredients!$B$3:$B$230,J90,Ingredients!$D$3:$D$230)+SUMIF($B$3:$B$725,J90,$AR$3:$AR$725)</f>
        <v>0</v>
      </c>
      <c r="AO90" s="30">
        <f>SUMIF(Ingredients!$B$3:$B$230,K90,Ingredients!$D$3:$D$230)+SUMIF($B$3:$B$725,K90,$AR$3:$AR$725)</f>
        <v>0</v>
      </c>
      <c r="AP90" s="30">
        <f>SUMIF(Ingredients!$B$3:$B$230,L90,Ingredients!$D$3:$D$230)+SUMIF($B$3:$B$725,L90,$AR$3:$AR$725)</f>
        <v>0</v>
      </c>
      <c r="AQ90" s="30">
        <f>SUMIF(Ingredients!$B$3:$B$230,M90,Ingredients!$D$3:$D$230)+SUMIF($B$3:$B$725,M90,$AR$3:$AR$725)</f>
        <v>0</v>
      </c>
      <c r="AR90" s="29">
        <f t="shared" si="15"/>
        <v>10</v>
      </c>
      <c r="AS90" s="30">
        <f>SUMIF(Ingredients!$B$3:$B$230,F90,Ingredients!$E$3:$E$230)+SUMIF($B$3:$B$725,F90,$BA$3:$BA$730)</f>
        <v>43</v>
      </c>
      <c r="AT90" s="30">
        <f>SUMIF(Ingredients!$B$3:$B$230,G90,Ingredients!$E$3:$E$230)+SUMIF($B$3:$B$725,G90,$BA$3:$BA$730)</f>
        <v>0</v>
      </c>
      <c r="AU90" s="30">
        <f>SUMIF(Ingredients!$B$3:$B$230,H90,Ingredients!$E$3:$E$230)+SUMIF($B$3:$B$725,H90,$BA$3:$BA$730)</f>
        <v>0</v>
      </c>
      <c r="AV90" s="30">
        <f>SUMIF(Ingredients!$B$3:$B$230,I90,Ingredients!$E$3:$E$230)+SUMIF($B$3:$B$725,I90,$BA$3:$BA$730)</f>
        <v>0</v>
      </c>
      <c r="AW90" s="30">
        <f>SUMIF(Ingredients!$B$3:$B$230,J90,Ingredients!$E$3:$E$230)+SUMIF($B$3:$B$725,J90,$BA$3:$BA$730)</f>
        <v>0</v>
      </c>
      <c r="AX90" s="30">
        <f>SUMIF(Ingredients!$B$3:$B$230,K90,Ingredients!$E$3:$E$230)+SUMIF($B$3:$B$725,K90,$BA$3:$BA$730)</f>
        <v>0</v>
      </c>
      <c r="AY90" s="30">
        <f>SUMIF(Ingredients!$B$3:$B$230,L90,Ingredients!$E$3:$E$230)+SUMIF($B$3:$B$725,L90,$BA$3:$BA$730)</f>
        <v>0</v>
      </c>
      <c r="AZ90" s="30">
        <f>SUMIF(Ingredients!$B$3:$B$230,M90,Ingredients!$E$3:$E$230)+SUMIF($B$3:$B$725,M90,$BA$3:$BA$730)</f>
        <v>0</v>
      </c>
      <c r="BA90" s="29">
        <f t="shared" si="16"/>
        <v>21.5</v>
      </c>
      <c r="BB90" s="30">
        <f>SUMIF(Ingredients!$B$3:$B$230,F90,Ingredients!$F$3:$F$230)+SUMIF($B$3:$B$725,F90,$BJ$3:$BJ$725)</f>
        <v>0</v>
      </c>
      <c r="BC90" s="30">
        <f>SUMIF(Ingredients!$B$3:$B$230,G90,Ingredients!$F$3:$F$230)+SUMIF($B$3:$B$725,G90,$BJ$3:$BJ$725)</f>
        <v>0</v>
      </c>
      <c r="BD90" s="30">
        <f>SUMIF(Ingredients!$B$3:$B$230,H90,Ingredients!$F$3:$F$230)+SUMIF($B$3:$B$725,H90,$BJ$3:$BJ$725)</f>
        <v>0</v>
      </c>
      <c r="BE90" s="30">
        <f>SUMIF(Ingredients!$B$3:$B$230,I90,Ingredients!$F$3:$F$230)+SUMIF($B$3:$B$725,I90,$BJ$3:$BJ$725)</f>
        <v>0</v>
      </c>
      <c r="BF90" s="30">
        <f>SUMIF(Ingredients!$B$3:$B$230,J90,Ingredients!$F$3:$F$230)+SUMIF($B$3:$B$725,J90,$BJ$3:$BJ$725)</f>
        <v>0</v>
      </c>
      <c r="BG90" s="30">
        <f>SUMIF(Ingredients!$B$3:$B$230,K90,Ingredients!$F$3:$F$230)+SUMIF($B$3:$B$725,K90,$BJ$3:$BJ$725)</f>
        <v>0</v>
      </c>
      <c r="BH90" s="30">
        <f>SUMIF(Ingredients!$B$3:$B$230,L90,Ingredients!$F$3:$F$230)+SUMIF($B$3:$B$725,L90,$BJ$3:$BJ$725)</f>
        <v>0</v>
      </c>
      <c r="BI90" s="30">
        <f>SUMIF(Ingredients!$B$3:$B$230,M90,Ingredients!$F$3:$F$230)+SUMIF($B$3:$B$725,M90,$BJ$3:$BJ$725)</f>
        <v>0</v>
      </c>
      <c r="BJ90" s="35">
        <f t="shared" si="17"/>
        <v>0</v>
      </c>
      <c r="BK90" s="30">
        <f>SUMIF(Ingredients!$B$3:$B$230,F90,Ingredients!$G$3:$G$230)+SUMIF($B$3:$B$725,F90,$BS$3:$BS$725)</f>
        <v>0</v>
      </c>
      <c r="BL90" s="30">
        <f>SUMIF(Ingredients!$B$3:$B$230,G90,Ingredients!$G$3:$G$230)+SUMIF($B$3:$B$725,G90,$BS$3:$BS$725)</f>
        <v>0</v>
      </c>
      <c r="BM90" s="30">
        <f>SUMIF(Ingredients!$B$3:$B$230,H90,Ingredients!$G$3:$G$230)+SUMIF($B$3:$B$725,H90,$BS$3:$BS$725)</f>
        <v>0</v>
      </c>
      <c r="BN90" s="30">
        <f>SUMIF(Ingredients!$B$3:$B$230,I90,Ingredients!$G$3:$G$230)+SUMIF($B$3:$B$725,I90,$BS$3:$BS$725)</f>
        <v>0</v>
      </c>
      <c r="BO90" s="30">
        <f>SUMIF(Ingredients!$B$3:$B$230,J90,Ingredients!$G$3:$G$230)+SUMIF($B$3:$B$725,J90,$BS$3:$BS$725)</f>
        <v>0</v>
      </c>
      <c r="BP90" s="30">
        <f>SUMIF(Ingredients!$B$3:$B$230,K90,Ingredients!$G$3:$G$230)+SUMIF($B$3:$B$725,K90,$BS$3:$BS$725)</f>
        <v>0</v>
      </c>
      <c r="BQ90" s="30">
        <f>SUMIF(Ingredients!$B$3:$B$230,L90,Ingredients!$G$3:$G$230)+SUMIF($B$3:$B$725,L90,$BS$3:$BS$725)</f>
        <v>0</v>
      </c>
      <c r="BR90" s="30">
        <f>SUMIF(Ingredients!$B$3:$B$230,M90,Ingredients!$G$3:$G$230)+SUMIF($B$3:$B$725,M90,$BS$3:$BS$725)</f>
        <v>0</v>
      </c>
      <c r="BS90" s="36">
        <f t="shared" si="18"/>
        <v>0</v>
      </c>
      <c r="BT90" s="30">
        <f>SUMIF(Ingredients!$B$3:$B$230,F90,Ingredients!$H$3:$H$230)+SUMIF($B$3:$B$725,F90,$CB$3:$CB$725)</f>
        <v>0</v>
      </c>
      <c r="BU90" s="30">
        <f>SUMIF(Ingredients!$B$3:$B$230,G90,Ingredients!$H$3:$H$230)+SUMIF($B$3:$B$725,G90,$CB$3:$CB$725)</f>
        <v>0</v>
      </c>
      <c r="BV90" s="30">
        <f>SUMIF(Ingredients!$B$3:$B$230,H90,Ingredients!$H$3:$H$230)+SUMIF($B$3:$B$725,H90,$CB$3:$CB$725)</f>
        <v>0</v>
      </c>
      <c r="BW90" s="30">
        <f>SUMIF(Ingredients!$B$3:$B$230,I90,Ingredients!$H$3:$H$230)+SUMIF($B$3:$B$725,I90,$CB$3:$CB$725)</f>
        <v>0</v>
      </c>
      <c r="BX90" s="30">
        <f>SUMIF(Ingredients!$B$3:$B$230,J90,Ingredients!$H$3:$H$230)+SUMIF($B$3:$B$725,J90,$CB$3:$CB$725)</f>
        <v>0</v>
      </c>
      <c r="BY90" s="30">
        <f>SUMIF(Ingredients!$B$3:$B$230,K90,Ingredients!$H$3:$H$230)+SUMIF($B$3:$B$725,K90,$CB$3:$CB$725)</f>
        <v>0</v>
      </c>
      <c r="BZ90" s="30">
        <f>SUMIF(Ingredients!$B$3:$B$230,L90,Ingredients!$H$3:$H$230)+SUMIF($B$3:$B$725,L90,$CB$3:$CB$725)</f>
        <v>0</v>
      </c>
      <c r="CA90" s="30">
        <f>SUMIF(Ingredients!$B$3:$B$230,M90,Ingredients!$H$3:$H$230)+SUMIF($B$3:$B$725,M90,$CB$3:$CB$725)</f>
        <v>0</v>
      </c>
      <c r="CB90" s="42">
        <f t="shared" si="19"/>
        <v>0</v>
      </c>
      <c r="CC90" s="30">
        <f>SUMIF(Ingredients!$B$3:$B$230,F90,Ingredients!$I$3:$I$230)+SUMIF($B$3:$B$725,F90,$CK$3:$CK$725)</f>
        <v>0</v>
      </c>
      <c r="CD90" s="30">
        <f>SUMIF(Ingredients!$B$3:$B$230,G90,Ingredients!$I$3:$I$230)+SUMIF($B$3:$B$725,G90,$CK$3:$CK$725)</f>
        <v>0</v>
      </c>
      <c r="CE90" s="30">
        <f>SUMIF(Ingredients!$B$3:$B$230,H90,Ingredients!$I$3:$I$230)+SUMIF($B$3:$B$725,H90,$CK$3:$CK$725)</f>
        <v>0</v>
      </c>
      <c r="CF90" s="30">
        <f>SUMIF(Ingredients!$B$3:$B$230,I90,Ingredients!$I$3:$I$230)+SUMIF($B$3:$B$725,I90,$CK$3:$CK$725)</f>
        <v>0</v>
      </c>
      <c r="CG90" s="30">
        <f>SUMIF(Ingredients!$B$3:$B$230,J90,Ingredients!$I$3:$I$230)+SUMIF($B$3:$B$725,J90,$CK$3:$CK$725)</f>
        <v>0</v>
      </c>
      <c r="CH90" s="30">
        <f>SUMIF(Ingredients!$B$3:$B$230,K90,Ingredients!$I$3:$I$230)+SUMIF($B$3:$B$725,K90,$CK$3:$CK$725)</f>
        <v>0</v>
      </c>
      <c r="CI90" s="30">
        <f>SUMIF(Ingredients!$B$3:$B$230,L90,Ingredients!$I$3:$I$230)+SUMIF($B$3:$B$725,L90,$CK$3:$CK$725)</f>
        <v>0</v>
      </c>
      <c r="CJ90" s="30">
        <f>SUMIF(Ingredients!$B$3:$B$230,M90,Ingredients!$I$3:$I$230)+SUMIF($B$3:$B$725,M90,$CK$3:$CK$725)</f>
        <v>0</v>
      </c>
      <c r="CK90" s="38">
        <f t="shared" si="20"/>
        <v>0</v>
      </c>
      <c r="CL90" s="30">
        <f>SUMIF(Ingredients!$B$3:$B$230,F90,Ingredients!$J$3:$J$230)+SUMIF($B$3:$B$725,F90,$CT$3:$CT$725)</f>
        <v>0</v>
      </c>
      <c r="CM90" s="30">
        <f>SUMIF(Ingredients!$B$3:$B$230,G90,Ingredients!$J$3:$J$230)+SUMIF($B$3:$B$725,G90,$CT$3:$CT$725)</f>
        <v>0</v>
      </c>
      <c r="CN90" s="30">
        <f>SUMIF(Ingredients!$B$3:$B$230,H90,Ingredients!$J$3:$J$230)+SUMIF($B$3:$B$725,H90,$CT$3:$CT$725)</f>
        <v>0</v>
      </c>
      <c r="CO90" s="30">
        <f>SUMIF(Ingredients!$B$3:$B$230,I90,Ingredients!$J$3:$J$230)+SUMIF($B$3:$B$725,I90,$CT$3:$CT$725)</f>
        <v>0</v>
      </c>
      <c r="CP90" s="30">
        <f>SUMIF(Ingredients!$B$3:$B$230,J90,Ingredients!$J$3:$J$230)+SUMIF($B$3:$B$725,J90,$CT$3:$CT$725)</f>
        <v>0</v>
      </c>
      <c r="CQ90" s="30">
        <f>SUMIF(Ingredients!$B$3:$B$230,K90,Ingredients!$J$3:$J$230)+SUMIF($B$3:$B$725,K90,$CT$3:$CT$725)</f>
        <v>0</v>
      </c>
      <c r="CR90" s="30">
        <f>SUMIF(Ingredients!$B$3:$B$230,L90,Ingredients!$J$3:$J$230)+SUMIF($B$3:$B$725,L90,$CT$3:$CT$725)</f>
        <v>0</v>
      </c>
      <c r="CS90" s="30">
        <f>SUMIF(Ingredients!$B$3:$B$230,M90,Ingredients!$J$3:$J$230)+SUMIF($B$3:$B$725,M90,$CT$3:$CT$725)</f>
        <v>0</v>
      </c>
      <c r="CT90" s="43">
        <f t="shared" si="21"/>
        <v>0</v>
      </c>
      <c r="CU90" s="34">
        <v>5</v>
      </c>
      <c r="CV90" s="30">
        <v>0</v>
      </c>
      <c r="CW90" s="30">
        <v>21</v>
      </c>
      <c r="CX90" s="35">
        <v>0.5</v>
      </c>
      <c r="CY90" s="36">
        <v>0</v>
      </c>
      <c r="CZ90" s="37">
        <v>0</v>
      </c>
      <c r="DA90" s="38">
        <v>0</v>
      </c>
      <c r="DB90" s="39">
        <v>0</v>
      </c>
      <c r="DC90" t="s">
        <v>202</v>
      </c>
      <c r="DD90" t="str">
        <f t="shared" ca="1" si="22"/>
        <v/>
      </c>
      <c r="DE90" t="str">
        <f t="shared" ca="1" si="23"/>
        <v>-</v>
      </c>
      <c r="DG90" t="s">
        <v>200</v>
      </c>
      <c r="DH90" t="str">
        <f t="shared" ca="1" si="24"/>
        <v>TORTILLAITEM(BREAD, ItemRegistry.tortillaItem, 4 ,1f,0f,0.5f,0f,0f,0f,0f,1f),</v>
      </c>
      <c r="DI90" t="s">
        <v>2274</v>
      </c>
    </row>
    <row r="91" spans="2:113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1191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SUMIF(Ingredients!$B$3:$B$230,'PH complex foods'!F91,Ingredients!$A$3:$A$119)+SUMIF($B$3:$B$725,F91,$V$3:$V$724)</f>
        <v>1</v>
      </c>
      <c r="O91" s="11">
        <f ca="1">SUMIF(Ingredients!$B$3:$B$230,'PH complex foods'!G91,Ingredients!$A$3:$A$119)+SUMIF($B$3:$B$725,G91,$V$3:$V$724)</f>
        <v>1</v>
      </c>
      <c r="P91" s="11">
        <f ca="1">SUMIF(Ingredients!$B$3:$B$230,'PH complex foods'!H91,Ingredients!$A$3:$A$119)+SUMIF($B$3:$B$725,H91,$V$3:$V$724)</f>
        <v>0</v>
      </c>
      <c r="Q91" s="11">
        <f ca="1">SUMIF(Ingredients!$B$3:$B$230,'PH complex foods'!I91,Ingredients!$A$3:$A$119)+SUMIF($B$3:$B$725,I91,$V$3:$V$724)</f>
        <v>0</v>
      </c>
      <c r="R91" s="11">
        <f ca="1">SUMIF(Ingredients!$B$3:$B$230,'PH complex foods'!J91,Ingredients!$A$3:$A$119)+SUMIF($B$3:$B$725,J91,$V$3:$V$724)</f>
        <v>0</v>
      </c>
      <c r="S91" s="11">
        <f ca="1">SUMIF(Ingredients!$B$3:$B$230,'PH complex foods'!K91,Ingredients!$A$3:$A$119)+SUMIF($B$3:$B$725,K91,$V$3:$V$724)</f>
        <v>0</v>
      </c>
      <c r="T91" s="11">
        <f ca="1">SUMIF(Ingredients!$B$3:$B$230,'PH complex foods'!L91,Ingredients!$A$3:$A$119)+SUMIF($B$3:$B$725,L91,$V$3:$V$724)</f>
        <v>0</v>
      </c>
      <c r="U91" s="11">
        <f ca="1">SUMIF(Ingredients!$B$3:$B$230,'PH complex foods'!M91,Ingredients!$A$3:$A$119)+SUMIF($B$3:$B$725,M91,$V$3:$V$724)</f>
        <v>0</v>
      </c>
      <c r="V91" s="10">
        <f t="shared" ca="1" si="25"/>
        <v>1</v>
      </c>
      <c r="W91" s="10">
        <v>1</v>
      </c>
      <c r="X91" s="11">
        <v>1</v>
      </c>
      <c r="Y91" s="11">
        <f>COUNTIF(F91:M816,B91)</f>
        <v>0</v>
      </c>
      <c r="Z91" s="44" t="str">
        <f t="shared" ca="1" si="26"/>
        <v>Yes</v>
      </c>
      <c r="AA91" s="34">
        <f>SUMIF(Ingredients!$B$3:$B$230,F91,Ingredients!$C$3:$C$230)+SUMIF($B$3:$B$725,F91,$AI$3:$AI$725)</f>
        <v>0</v>
      </c>
      <c r="AB91" s="30">
        <f>SUMIF(Ingredients!$B$3:$B$230,G91,Ingredients!$C$3:$C$230)+SUMIF($B$3:$B$725,G91,$AI$3:$AI$725)</f>
        <v>10</v>
      </c>
      <c r="AC91" s="30">
        <f>SUMIF(Ingredients!$B$3:$B$230,H91,Ingredients!$C$3:$C$230)+SUMIF($B$3:$B$725,H91,$AI$3:$AI$725)</f>
        <v>0</v>
      </c>
      <c r="AD91" s="30">
        <f>SUMIF(Ingredients!$B$3:$B$230,I91,Ingredients!$C$3:$C$230)+SUMIF($B$3:$B$725,I91,$AI$3:$AI$725)</f>
        <v>0</v>
      </c>
      <c r="AE91" s="30">
        <f>SUMIF(Ingredients!$B$3:$B$230,J91,Ingredients!$C$3:$C$230)+SUMIF($B$3:$B$725,J91,$AI$3:$AI$725)</f>
        <v>0</v>
      </c>
      <c r="AF91" s="30">
        <f>SUMIF(Ingredients!$B$3:$B$230,K91,Ingredients!$C$3:$C$230)+SUMIF($B$3:$B$725,K91,$AI$3:$AI$725)</f>
        <v>0</v>
      </c>
      <c r="AG91" s="30">
        <f>SUMIF(Ingredients!$B$3:$B$230,L91,Ingredients!$C$3:$C$230)+SUMIF($B$3:$B$725,L91,$AI$3:$AI$725)</f>
        <v>0</v>
      </c>
      <c r="AH91" s="30">
        <f>SUMIF(Ingredients!$B$3:$B$230,M91,Ingredients!$C$3:$C$230)+SUMIF($B$3:$B$725,M91,$AI$3:$AI$725)</f>
        <v>0</v>
      </c>
      <c r="AI91" s="29">
        <f t="shared" si="14"/>
        <v>10</v>
      </c>
      <c r="AJ91" s="30">
        <f>SUMIF(Ingredients!$B$3:$B$230,F91,Ingredients!$D$3:$D$230)+SUMIF($B$3:$B$725,F91,$AR$3:$AR$725)</f>
        <v>10</v>
      </c>
      <c r="AK91" s="30">
        <f>SUMIF(Ingredients!$B$3:$B$230,G91,Ingredients!$D$3:$D$230)+SUMIF($B$3:$B$725,G91,$AR$3:$AR$725)</f>
        <v>0</v>
      </c>
      <c r="AL91" s="30">
        <f>SUMIF(Ingredients!$B$3:$B$230,H91,Ingredients!$D$3:$D$230)+SUMIF($B$3:$B$725,H91,$AR$3:$AR$725)</f>
        <v>0</v>
      </c>
      <c r="AM91" s="30">
        <f>SUMIF(Ingredients!$B$3:$B$230,I91,Ingredients!$D$3:$D$230)+SUMIF($B$3:$B$725,I91,$AR$3:$AR$725)</f>
        <v>0</v>
      </c>
      <c r="AN91" s="30">
        <f>SUMIF(Ingredients!$B$3:$B$230,J91,Ingredients!$D$3:$D$230)+SUMIF($B$3:$B$725,J91,$AR$3:$AR$725)</f>
        <v>0</v>
      </c>
      <c r="AO91" s="30">
        <f>SUMIF(Ingredients!$B$3:$B$230,K91,Ingredients!$D$3:$D$230)+SUMIF($B$3:$B$725,K91,$AR$3:$AR$725)</f>
        <v>0</v>
      </c>
      <c r="AP91" s="30">
        <f>SUMIF(Ingredients!$B$3:$B$230,L91,Ingredients!$D$3:$D$230)+SUMIF($B$3:$B$725,L91,$AR$3:$AR$725)</f>
        <v>0</v>
      </c>
      <c r="AQ91" s="30">
        <f>SUMIF(Ingredients!$B$3:$B$230,M91,Ingredients!$D$3:$D$230)+SUMIF($B$3:$B$725,M91,$AR$3:$AR$725)</f>
        <v>0</v>
      </c>
      <c r="AR91" s="29">
        <f t="shared" si="15"/>
        <v>10</v>
      </c>
      <c r="AS91" s="30">
        <f>SUMIF(Ingredients!$B$3:$B$230,F91,Ingredients!$E$3:$E$230)+SUMIF($B$3:$B$725,F91,$BA$3:$BA$730)</f>
        <v>21.5</v>
      </c>
      <c r="AT91" s="30">
        <f>SUMIF(Ingredients!$B$3:$B$230,G91,Ingredients!$E$3:$E$230)+SUMIF($B$3:$B$725,G91,$BA$3:$BA$730)</f>
        <v>73</v>
      </c>
      <c r="AU91" s="30">
        <f>SUMIF(Ingredients!$B$3:$B$230,H91,Ingredients!$E$3:$E$230)+SUMIF($B$3:$B$725,H91,$BA$3:$BA$730)</f>
        <v>0</v>
      </c>
      <c r="AV91" s="30">
        <f>SUMIF(Ingredients!$B$3:$B$230,I91,Ingredients!$E$3:$E$230)+SUMIF($B$3:$B$725,I91,$BA$3:$BA$730)</f>
        <v>0</v>
      </c>
      <c r="AW91" s="30">
        <f>SUMIF(Ingredients!$B$3:$B$230,J91,Ingredients!$E$3:$E$230)+SUMIF($B$3:$B$725,J91,$BA$3:$BA$730)</f>
        <v>0</v>
      </c>
      <c r="AX91" s="30">
        <f>SUMIF(Ingredients!$B$3:$B$230,K91,Ingredients!$E$3:$E$230)+SUMIF($B$3:$B$725,K91,$BA$3:$BA$730)</f>
        <v>0</v>
      </c>
      <c r="AY91" s="30">
        <f>SUMIF(Ingredients!$B$3:$B$230,L91,Ingredients!$E$3:$E$230)+SUMIF($B$3:$B$725,L91,$BA$3:$BA$730)</f>
        <v>0</v>
      </c>
      <c r="AZ91" s="30">
        <f>SUMIF(Ingredients!$B$3:$B$230,M91,Ingredients!$E$3:$E$230)+SUMIF($B$3:$B$725,M91,$BA$3:$BA$730)</f>
        <v>0</v>
      </c>
      <c r="BA91" s="29">
        <f t="shared" si="16"/>
        <v>47.25</v>
      </c>
      <c r="BB91" s="30">
        <f>SUMIF(Ingredients!$B$3:$B$230,F91,Ingredients!$F$3:$F$230)+SUMIF($B$3:$B$725,F91,$BJ$3:$BJ$725)</f>
        <v>0</v>
      </c>
      <c r="BC91" s="30">
        <f>SUMIF(Ingredients!$B$3:$B$230,G91,Ingredients!$F$3:$F$230)+SUMIF($B$3:$B$725,G91,$BJ$3:$BJ$725)</f>
        <v>0</v>
      </c>
      <c r="BD91" s="30">
        <f>SUMIF(Ingredients!$B$3:$B$230,H91,Ingredients!$F$3:$F$230)+SUMIF($B$3:$B$725,H91,$BJ$3:$BJ$725)</f>
        <v>0</v>
      </c>
      <c r="BE91" s="30">
        <f>SUMIF(Ingredients!$B$3:$B$230,I91,Ingredients!$F$3:$F$230)+SUMIF($B$3:$B$725,I91,$BJ$3:$BJ$725)</f>
        <v>0</v>
      </c>
      <c r="BF91" s="30">
        <f>SUMIF(Ingredients!$B$3:$B$230,J91,Ingredients!$F$3:$F$230)+SUMIF($B$3:$B$725,J91,$BJ$3:$BJ$725)</f>
        <v>0</v>
      </c>
      <c r="BG91" s="30">
        <f>SUMIF(Ingredients!$B$3:$B$230,K91,Ingredients!$F$3:$F$230)+SUMIF($B$3:$B$725,K91,$BJ$3:$BJ$725)</f>
        <v>0</v>
      </c>
      <c r="BH91" s="30">
        <f>SUMIF(Ingredients!$B$3:$B$230,L91,Ingredients!$F$3:$F$230)+SUMIF($B$3:$B$725,L91,$BJ$3:$BJ$725)</f>
        <v>0</v>
      </c>
      <c r="BI91" s="30">
        <f>SUMIF(Ingredients!$B$3:$B$230,M91,Ingredients!$F$3:$F$230)+SUMIF($B$3:$B$725,M91,$BJ$3:$BJ$725)</f>
        <v>0</v>
      </c>
      <c r="BJ91" s="35">
        <f t="shared" si="17"/>
        <v>0</v>
      </c>
      <c r="BK91" s="30">
        <f>SUMIF(Ingredients!$B$3:$B$230,F91,Ingredients!$G$3:$G$230)+SUMIF($B$3:$B$725,F91,$BS$3:$BS$725)</f>
        <v>0</v>
      </c>
      <c r="BL91" s="30">
        <f>SUMIF(Ingredients!$B$3:$B$230,G91,Ingredients!$G$3:$G$230)+SUMIF($B$3:$B$725,G91,$BS$3:$BS$725)</f>
        <v>0</v>
      </c>
      <c r="BM91" s="30">
        <f>SUMIF(Ingredients!$B$3:$B$230,H91,Ingredients!$G$3:$G$230)+SUMIF($B$3:$B$725,H91,$BS$3:$BS$725)</f>
        <v>0</v>
      </c>
      <c r="BN91" s="30">
        <f>SUMIF(Ingredients!$B$3:$B$230,I91,Ingredients!$G$3:$G$230)+SUMIF($B$3:$B$725,I91,$BS$3:$BS$725)</f>
        <v>0</v>
      </c>
      <c r="BO91" s="30">
        <f>SUMIF(Ingredients!$B$3:$B$230,J91,Ingredients!$G$3:$G$230)+SUMIF($B$3:$B$725,J91,$BS$3:$BS$725)</f>
        <v>0</v>
      </c>
      <c r="BP91" s="30">
        <f>SUMIF(Ingredients!$B$3:$B$230,K91,Ingredients!$G$3:$G$230)+SUMIF($B$3:$B$725,K91,$BS$3:$BS$725)</f>
        <v>0</v>
      </c>
      <c r="BQ91" s="30">
        <f>SUMIF(Ingredients!$B$3:$B$230,L91,Ingredients!$G$3:$G$230)+SUMIF($B$3:$B$725,L91,$BS$3:$BS$725)</f>
        <v>0</v>
      </c>
      <c r="BR91" s="30">
        <f>SUMIF(Ingredients!$B$3:$B$230,M91,Ingredients!$G$3:$G$230)+SUMIF($B$3:$B$725,M91,$BS$3:$BS$725)</f>
        <v>0</v>
      </c>
      <c r="BS91" s="36">
        <f t="shared" si="18"/>
        <v>0</v>
      </c>
      <c r="BT91" s="30">
        <f>SUMIF(Ingredients!$B$3:$B$230,F91,Ingredients!$H$3:$H$230)+SUMIF($B$3:$B$725,F91,$CB$3:$CB$725)</f>
        <v>0</v>
      </c>
      <c r="BU91" s="30">
        <f>SUMIF(Ingredients!$B$3:$B$230,G91,Ingredients!$H$3:$H$230)+SUMIF($B$3:$B$725,G91,$CB$3:$CB$725)</f>
        <v>0</v>
      </c>
      <c r="BV91" s="30">
        <f>SUMIF(Ingredients!$B$3:$B$230,H91,Ingredients!$H$3:$H$230)+SUMIF($B$3:$B$725,H91,$CB$3:$CB$725)</f>
        <v>0</v>
      </c>
      <c r="BW91" s="30">
        <f>SUMIF(Ingredients!$B$3:$B$230,I91,Ingredients!$H$3:$H$230)+SUMIF($B$3:$B$725,I91,$CB$3:$CB$725)</f>
        <v>0</v>
      </c>
      <c r="BX91" s="30">
        <f>SUMIF(Ingredients!$B$3:$B$230,J91,Ingredients!$H$3:$H$230)+SUMIF($B$3:$B$725,J91,$CB$3:$CB$725)</f>
        <v>0</v>
      </c>
      <c r="BY91" s="30">
        <f>SUMIF(Ingredients!$B$3:$B$230,K91,Ingredients!$H$3:$H$230)+SUMIF($B$3:$B$725,K91,$CB$3:$CB$725)</f>
        <v>0</v>
      </c>
      <c r="BZ91" s="30">
        <f>SUMIF(Ingredients!$B$3:$B$230,L91,Ingredients!$H$3:$H$230)+SUMIF($B$3:$B$725,L91,$CB$3:$CB$725)</f>
        <v>0</v>
      </c>
      <c r="CA91" s="30">
        <f>SUMIF(Ingredients!$B$3:$B$230,M91,Ingredients!$H$3:$H$230)+SUMIF($B$3:$B$725,M91,$CB$3:$CB$725)</f>
        <v>0</v>
      </c>
      <c r="CB91" s="42">
        <f t="shared" si="19"/>
        <v>0</v>
      </c>
      <c r="CC91" s="30">
        <f>SUMIF(Ingredients!$B$3:$B$230,F91,Ingredients!$I$3:$I$230)+SUMIF($B$3:$B$725,F91,$CK$3:$CK$725)</f>
        <v>0</v>
      </c>
      <c r="CD91" s="30">
        <f>SUMIF(Ingredients!$B$3:$B$230,G91,Ingredients!$I$3:$I$230)+SUMIF($B$3:$B$725,G91,$CK$3:$CK$725)</f>
        <v>0</v>
      </c>
      <c r="CE91" s="30">
        <f>SUMIF(Ingredients!$B$3:$B$230,H91,Ingredients!$I$3:$I$230)+SUMIF($B$3:$B$725,H91,$CK$3:$CK$725)</f>
        <v>0</v>
      </c>
      <c r="CF91" s="30">
        <f>SUMIF(Ingredients!$B$3:$B$230,I91,Ingredients!$I$3:$I$230)+SUMIF($B$3:$B$725,I91,$CK$3:$CK$725)</f>
        <v>0</v>
      </c>
      <c r="CG91" s="30">
        <f>SUMIF(Ingredients!$B$3:$B$230,J91,Ingredients!$I$3:$I$230)+SUMIF($B$3:$B$725,J91,$CK$3:$CK$725)</f>
        <v>0</v>
      </c>
      <c r="CH91" s="30">
        <f>SUMIF(Ingredients!$B$3:$B$230,K91,Ingredients!$I$3:$I$230)+SUMIF($B$3:$B$725,K91,$CK$3:$CK$725)</f>
        <v>0</v>
      </c>
      <c r="CI91" s="30">
        <f>SUMIF(Ingredients!$B$3:$B$230,L91,Ingredients!$I$3:$I$230)+SUMIF($B$3:$B$725,L91,$CK$3:$CK$725)</f>
        <v>0</v>
      </c>
      <c r="CJ91" s="30">
        <f>SUMIF(Ingredients!$B$3:$B$230,M91,Ingredients!$I$3:$I$230)+SUMIF($B$3:$B$725,M91,$CK$3:$CK$725)</f>
        <v>0</v>
      </c>
      <c r="CK91" s="38">
        <f t="shared" si="20"/>
        <v>0</v>
      </c>
      <c r="CL91" s="30">
        <f>SUMIF(Ingredients!$B$3:$B$230,F91,Ingredients!$J$3:$J$230)+SUMIF($B$3:$B$725,F91,$CT$3:$CT$725)</f>
        <v>0</v>
      </c>
      <c r="CM91" s="30">
        <f>SUMIF(Ingredients!$B$3:$B$230,G91,Ingredients!$J$3:$J$230)+SUMIF($B$3:$B$725,G91,$CT$3:$CT$725)</f>
        <v>3</v>
      </c>
      <c r="CN91" s="30">
        <f>SUMIF(Ingredients!$B$3:$B$230,H91,Ingredients!$J$3:$J$230)+SUMIF($B$3:$B$725,H91,$CT$3:$CT$725)</f>
        <v>0</v>
      </c>
      <c r="CO91" s="30">
        <f>SUMIF(Ingredients!$B$3:$B$230,I91,Ingredients!$J$3:$J$230)+SUMIF($B$3:$B$725,I91,$CT$3:$CT$725)</f>
        <v>0</v>
      </c>
      <c r="CP91" s="30">
        <f>SUMIF(Ingredients!$B$3:$B$230,J91,Ingredients!$J$3:$J$230)+SUMIF($B$3:$B$725,J91,$CT$3:$CT$725)</f>
        <v>0</v>
      </c>
      <c r="CQ91" s="30">
        <f>SUMIF(Ingredients!$B$3:$B$230,K91,Ingredients!$J$3:$J$230)+SUMIF($B$3:$B$725,K91,$CT$3:$CT$725)</f>
        <v>0</v>
      </c>
      <c r="CR91" s="30">
        <f>SUMIF(Ingredients!$B$3:$B$230,L91,Ingredients!$J$3:$J$230)+SUMIF($B$3:$B$725,L91,$CT$3:$CT$725)</f>
        <v>0</v>
      </c>
      <c r="CS91" s="30">
        <f>SUMIF(Ingredients!$B$3:$B$230,M91,Ingredients!$J$3:$J$230)+SUMIF($B$3:$B$725,M91,$CT$3:$CT$725)</f>
        <v>0</v>
      </c>
      <c r="CT91" s="43">
        <f t="shared" si="21"/>
        <v>3</v>
      </c>
      <c r="CU91" s="34">
        <v>15</v>
      </c>
      <c r="CV91" s="30">
        <v>0</v>
      </c>
      <c r="CW91" s="30">
        <v>40</v>
      </c>
      <c r="CX91" s="35">
        <v>1</v>
      </c>
      <c r="CY91" s="36">
        <v>0</v>
      </c>
      <c r="CZ91" s="37">
        <v>0</v>
      </c>
      <c r="DA91" s="38">
        <v>0</v>
      </c>
      <c r="DB91" s="39">
        <v>3</v>
      </c>
      <c r="DC91" t="s">
        <v>202</v>
      </c>
      <c r="DD91" t="str">
        <f t="shared" ca="1" si="22"/>
        <v/>
      </c>
      <c r="DE91" t="str">
        <f t="shared" ca="1" si="23"/>
        <v>-</v>
      </c>
      <c r="DG91" t="s">
        <v>200</v>
      </c>
      <c r="DH91" t="str">
        <f t="shared" ca="1" si="24"/>
        <v>NACHOESITEM(MEAL, ItemRegistry.nachoesItem, 4 ,3f,0f,1f,0f,0f,0f,3f,0.53f),</v>
      </c>
      <c r="DI91" t="s">
        <v>2355</v>
      </c>
    </row>
    <row r="92" spans="2:113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1191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SUMIF(Ingredients!$B$3:$B$230,'PH complex foods'!F92,Ingredients!$A$3:$A$119)+SUMIF($B$3:$B$725,F92,$V$3:$V$724)</f>
        <v>1</v>
      </c>
      <c r="O92" s="11">
        <f ca="1">SUMIF(Ingredients!$B$3:$B$230,'PH complex foods'!G92,Ingredients!$A$3:$A$119)+SUMIF($B$3:$B$725,G92,$V$3:$V$724)</f>
        <v>1</v>
      </c>
      <c r="P92" s="11">
        <f ca="1">SUMIF(Ingredients!$B$3:$B$230,'PH complex foods'!H92,Ingredients!$A$3:$A$119)+SUMIF($B$3:$B$725,H92,$V$3:$V$724)</f>
        <v>1</v>
      </c>
      <c r="Q92" s="11">
        <f ca="1">SUMIF(Ingredients!$B$3:$B$230,'PH complex foods'!I92,Ingredients!$A$3:$A$119)+SUMIF($B$3:$B$725,I92,$V$3:$V$724)</f>
        <v>1</v>
      </c>
      <c r="R92" s="11">
        <f ca="1">SUMIF(Ingredients!$B$3:$B$230,'PH complex foods'!J92,Ingredients!$A$3:$A$119)+SUMIF($B$3:$B$725,J92,$V$3:$V$724)</f>
        <v>0</v>
      </c>
      <c r="S92" s="11">
        <f ca="1">SUMIF(Ingredients!$B$3:$B$230,'PH complex foods'!K92,Ingredients!$A$3:$A$119)+SUMIF($B$3:$B$725,K92,$V$3:$V$724)</f>
        <v>0</v>
      </c>
      <c r="T92" s="11">
        <f ca="1">SUMIF(Ingredients!$B$3:$B$230,'PH complex foods'!L92,Ingredients!$A$3:$A$119)+SUMIF($B$3:$B$725,L92,$V$3:$V$724)</f>
        <v>0</v>
      </c>
      <c r="U92" s="11">
        <f ca="1">SUMIF(Ingredients!$B$3:$B$230,'PH complex foods'!M92,Ingredients!$A$3:$A$119)+SUMIF($B$3:$B$725,M92,$V$3:$V$724)</f>
        <v>0</v>
      </c>
      <c r="V92" s="10">
        <f t="shared" ca="1" si="25"/>
        <v>1</v>
      </c>
      <c r="W92" s="10">
        <v>1</v>
      </c>
      <c r="X92" s="11">
        <v>1</v>
      </c>
      <c r="Y92" s="11">
        <f>COUNTIF(F92:M817,B92)</f>
        <v>1</v>
      </c>
      <c r="Z92" s="44" t="str">
        <f t="shared" ca="1" si="26"/>
        <v>Yes</v>
      </c>
      <c r="AA92" s="34">
        <f>SUMIF(Ingredients!$B$3:$B$230,F92,Ingredients!$C$3:$C$230)+SUMIF($B$3:$B$725,F92,$AI$3:$AI$725)</f>
        <v>7.166666666666667</v>
      </c>
      <c r="AB92" s="30">
        <f>SUMIF(Ingredients!$B$3:$B$230,G92,Ingredients!$C$3:$C$230)+SUMIF($B$3:$B$725,G92,$AI$3:$AI$725)</f>
        <v>2</v>
      </c>
      <c r="AC92" s="30">
        <f>SUMIF(Ingredients!$B$3:$B$230,H92,Ingredients!$C$3:$C$230)+SUMIF($B$3:$B$725,H92,$AI$3:$AI$725)</f>
        <v>10</v>
      </c>
      <c r="AD92" s="30">
        <f>SUMIF(Ingredients!$B$3:$B$230,I92,Ingredients!$C$3:$C$230)+SUMIF($B$3:$B$725,I92,$AI$3:$AI$725)</f>
        <v>0</v>
      </c>
      <c r="AE92" s="30">
        <f>SUMIF(Ingredients!$B$3:$B$230,J92,Ingredients!$C$3:$C$230)+SUMIF($B$3:$B$725,J92,$AI$3:$AI$725)</f>
        <v>0</v>
      </c>
      <c r="AF92" s="30">
        <f>SUMIF(Ingredients!$B$3:$B$230,K92,Ingredients!$C$3:$C$230)+SUMIF($B$3:$B$725,K92,$AI$3:$AI$725)</f>
        <v>0</v>
      </c>
      <c r="AG92" s="30">
        <f>SUMIF(Ingredients!$B$3:$B$230,L92,Ingredients!$C$3:$C$230)+SUMIF($B$3:$B$725,L92,$AI$3:$AI$725)</f>
        <v>0</v>
      </c>
      <c r="AH92" s="30">
        <f>SUMIF(Ingredients!$B$3:$B$230,M92,Ingredients!$C$3:$C$230)+SUMIF($B$3:$B$725,M92,$AI$3:$AI$725)</f>
        <v>0</v>
      </c>
      <c r="AI92" s="29">
        <f t="shared" si="14"/>
        <v>19.166666666666668</v>
      </c>
      <c r="AJ92" s="30">
        <f>SUMIF(Ingredients!$B$3:$B$230,F92,Ingredients!$D$3:$D$230)+SUMIF($B$3:$B$725,F92,$AR$3:$AR$725)</f>
        <v>0</v>
      </c>
      <c r="AK92" s="30">
        <f>SUMIF(Ingredients!$B$3:$B$230,G92,Ingredients!$D$3:$D$230)+SUMIF($B$3:$B$725,G92,$AR$3:$AR$725)</f>
        <v>0</v>
      </c>
      <c r="AL92" s="30">
        <f>SUMIF(Ingredients!$B$3:$B$230,H92,Ingredients!$D$3:$D$230)+SUMIF($B$3:$B$725,H92,$AR$3:$AR$725)</f>
        <v>0</v>
      </c>
      <c r="AM92" s="30">
        <f>SUMIF(Ingredients!$B$3:$B$230,I92,Ingredients!$D$3:$D$230)+SUMIF($B$3:$B$725,I92,$AR$3:$AR$725)</f>
        <v>10</v>
      </c>
      <c r="AN92" s="30">
        <f>SUMIF(Ingredients!$B$3:$B$230,J92,Ingredients!$D$3:$D$230)+SUMIF($B$3:$B$725,J92,$AR$3:$AR$725)</f>
        <v>0</v>
      </c>
      <c r="AO92" s="30">
        <f>SUMIF(Ingredients!$B$3:$B$230,K92,Ingredients!$D$3:$D$230)+SUMIF($B$3:$B$725,K92,$AR$3:$AR$725)</f>
        <v>0</v>
      </c>
      <c r="AP92" s="30">
        <f>SUMIF(Ingredients!$B$3:$B$230,L92,Ingredients!$D$3:$D$230)+SUMIF($B$3:$B$725,L92,$AR$3:$AR$725)</f>
        <v>0</v>
      </c>
      <c r="AQ92" s="30">
        <f>SUMIF(Ingredients!$B$3:$B$230,M92,Ingredients!$D$3:$D$230)+SUMIF($B$3:$B$725,M92,$AR$3:$AR$725)</f>
        <v>0</v>
      </c>
      <c r="AR92" s="29">
        <f t="shared" si="15"/>
        <v>10</v>
      </c>
      <c r="AS92" s="30">
        <f>SUMIF(Ingredients!$B$3:$B$230,F92,Ingredients!$E$3:$E$230)+SUMIF($B$3:$B$725,F92,$BA$3:$BA$730)</f>
        <v>12</v>
      </c>
      <c r="AT92" s="30">
        <f>SUMIF(Ingredients!$B$3:$B$230,G92,Ingredients!$E$3:$E$230)+SUMIF($B$3:$B$725,G92,$BA$3:$BA$730)</f>
        <v>18</v>
      </c>
      <c r="AU92" s="30">
        <f>SUMIF(Ingredients!$B$3:$B$230,H92,Ingredients!$E$3:$E$230)+SUMIF($B$3:$B$725,H92,$BA$3:$BA$730)</f>
        <v>73</v>
      </c>
      <c r="AV92" s="30">
        <f>SUMIF(Ingredients!$B$3:$B$230,I92,Ingredients!$E$3:$E$230)+SUMIF($B$3:$B$725,I92,$BA$3:$BA$730)</f>
        <v>21.5</v>
      </c>
      <c r="AW92" s="30">
        <f>SUMIF(Ingredients!$B$3:$B$230,J92,Ingredients!$E$3:$E$230)+SUMIF($B$3:$B$725,J92,$BA$3:$BA$730)</f>
        <v>0</v>
      </c>
      <c r="AX92" s="30">
        <f>SUMIF(Ingredients!$B$3:$B$230,K92,Ingredients!$E$3:$E$230)+SUMIF($B$3:$B$725,K92,$BA$3:$BA$730)</f>
        <v>0</v>
      </c>
      <c r="AY92" s="30">
        <f>SUMIF(Ingredients!$B$3:$B$230,L92,Ingredients!$E$3:$E$230)+SUMIF($B$3:$B$725,L92,$BA$3:$BA$730)</f>
        <v>0</v>
      </c>
      <c r="AZ92" s="30">
        <f>SUMIF(Ingredients!$B$3:$B$230,M92,Ingredients!$E$3:$E$230)+SUMIF($B$3:$B$725,M92,$BA$3:$BA$730)</f>
        <v>0</v>
      </c>
      <c r="BA92" s="29">
        <f t="shared" si="16"/>
        <v>31.125</v>
      </c>
      <c r="BB92" s="30">
        <f>SUMIF(Ingredients!$B$3:$B$230,F92,Ingredients!$F$3:$F$230)+SUMIF($B$3:$B$725,F92,$BJ$3:$BJ$725)</f>
        <v>0</v>
      </c>
      <c r="BC92" s="30">
        <f>SUMIF(Ingredients!$B$3:$B$230,G92,Ingredients!$F$3:$F$230)+SUMIF($B$3:$B$725,G92,$BJ$3:$BJ$725)</f>
        <v>0</v>
      </c>
      <c r="BD92" s="30">
        <f>SUMIF(Ingredients!$B$3:$B$230,H92,Ingredients!$F$3:$F$230)+SUMIF($B$3:$B$725,H92,$BJ$3:$BJ$725)</f>
        <v>0</v>
      </c>
      <c r="BE92" s="30">
        <f>SUMIF(Ingredients!$B$3:$B$230,I92,Ingredients!$F$3:$F$230)+SUMIF($B$3:$B$725,I92,$BJ$3:$BJ$725)</f>
        <v>0</v>
      </c>
      <c r="BF92" s="30">
        <f>SUMIF(Ingredients!$B$3:$B$230,J92,Ingredients!$F$3:$F$230)+SUMIF($B$3:$B$725,J92,$BJ$3:$BJ$725)</f>
        <v>0</v>
      </c>
      <c r="BG92" s="30">
        <f>SUMIF(Ingredients!$B$3:$B$230,K92,Ingredients!$F$3:$F$230)+SUMIF($B$3:$B$725,K92,$BJ$3:$BJ$725)</f>
        <v>0</v>
      </c>
      <c r="BH92" s="30">
        <f>SUMIF(Ingredients!$B$3:$B$230,L92,Ingredients!$F$3:$F$230)+SUMIF($B$3:$B$725,L92,$BJ$3:$BJ$725)</f>
        <v>0</v>
      </c>
      <c r="BI92" s="30">
        <f>SUMIF(Ingredients!$B$3:$B$230,M92,Ingredients!$F$3:$F$230)+SUMIF($B$3:$B$725,M92,$BJ$3:$BJ$725)</f>
        <v>0</v>
      </c>
      <c r="BJ92" s="35">
        <f t="shared" si="17"/>
        <v>0</v>
      </c>
      <c r="BK92" s="30">
        <f>SUMIF(Ingredients!$B$3:$B$230,F92,Ingredients!$G$3:$G$230)+SUMIF($B$3:$B$725,F92,$BS$3:$BS$725)</f>
        <v>0</v>
      </c>
      <c r="BL92" s="30">
        <f>SUMIF(Ingredients!$B$3:$B$230,G92,Ingredients!$G$3:$G$230)+SUMIF($B$3:$B$725,G92,$BS$3:$BS$725)</f>
        <v>0</v>
      </c>
      <c r="BM92" s="30">
        <f>SUMIF(Ingredients!$B$3:$B$230,H92,Ingredients!$G$3:$G$230)+SUMIF($B$3:$B$725,H92,$BS$3:$BS$725)</f>
        <v>0</v>
      </c>
      <c r="BN92" s="30">
        <f>SUMIF(Ingredients!$B$3:$B$230,I92,Ingredients!$G$3:$G$230)+SUMIF($B$3:$B$725,I92,$BS$3:$BS$725)</f>
        <v>0</v>
      </c>
      <c r="BO92" s="30">
        <f>SUMIF(Ingredients!$B$3:$B$230,J92,Ingredients!$G$3:$G$230)+SUMIF($B$3:$B$725,J92,$BS$3:$BS$725)</f>
        <v>0</v>
      </c>
      <c r="BP92" s="30">
        <f>SUMIF(Ingredients!$B$3:$B$230,K92,Ingredients!$G$3:$G$230)+SUMIF($B$3:$B$725,K92,$BS$3:$BS$725)</f>
        <v>0</v>
      </c>
      <c r="BQ92" s="30">
        <f>SUMIF(Ingredients!$B$3:$B$230,L92,Ingredients!$G$3:$G$230)+SUMIF($B$3:$B$725,L92,$BS$3:$BS$725)</f>
        <v>0</v>
      </c>
      <c r="BR92" s="30">
        <f>SUMIF(Ingredients!$B$3:$B$230,M92,Ingredients!$G$3:$G$230)+SUMIF($B$3:$B$725,M92,$BS$3:$BS$725)</f>
        <v>0</v>
      </c>
      <c r="BS92" s="36">
        <f t="shared" si="18"/>
        <v>0</v>
      </c>
      <c r="BT92" s="30">
        <f>SUMIF(Ingredients!$B$3:$B$230,F92,Ingredients!$H$3:$H$230)+SUMIF($B$3:$B$725,F92,$CB$3:$CB$725)</f>
        <v>0</v>
      </c>
      <c r="BU92" s="30">
        <f>SUMIF(Ingredients!$B$3:$B$230,G92,Ingredients!$H$3:$H$230)+SUMIF($B$3:$B$725,G92,$CB$3:$CB$725)</f>
        <v>1</v>
      </c>
      <c r="BV92" s="30">
        <f>SUMIF(Ingredients!$B$3:$B$230,H92,Ingredients!$H$3:$H$230)+SUMIF($B$3:$B$725,H92,$CB$3:$CB$725)</f>
        <v>0</v>
      </c>
      <c r="BW92" s="30">
        <f>SUMIF(Ingredients!$B$3:$B$230,I92,Ingredients!$H$3:$H$230)+SUMIF($B$3:$B$725,I92,$CB$3:$CB$725)</f>
        <v>0</v>
      </c>
      <c r="BX92" s="30">
        <f>SUMIF(Ingredients!$B$3:$B$230,J92,Ingredients!$H$3:$H$230)+SUMIF($B$3:$B$725,J92,$CB$3:$CB$725)</f>
        <v>0</v>
      </c>
      <c r="BY92" s="30">
        <f>SUMIF(Ingredients!$B$3:$B$230,K92,Ingredients!$H$3:$H$230)+SUMIF($B$3:$B$725,K92,$CB$3:$CB$725)</f>
        <v>0</v>
      </c>
      <c r="BZ92" s="30">
        <f>SUMIF(Ingredients!$B$3:$B$230,L92,Ingredients!$H$3:$H$230)+SUMIF($B$3:$B$725,L92,$CB$3:$CB$725)</f>
        <v>0</v>
      </c>
      <c r="CA92" s="30">
        <f>SUMIF(Ingredients!$B$3:$B$230,M92,Ingredients!$H$3:$H$230)+SUMIF($B$3:$B$725,M92,$CB$3:$CB$725)</f>
        <v>0</v>
      </c>
      <c r="CB92" s="42">
        <f t="shared" si="19"/>
        <v>1</v>
      </c>
      <c r="CC92" s="30">
        <f>SUMIF(Ingredients!$B$3:$B$230,F92,Ingredients!$I$3:$I$230)+SUMIF($B$3:$B$725,F92,$CK$3:$CK$725)</f>
        <v>2</v>
      </c>
      <c r="CD92" s="30">
        <f>SUMIF(Ingredients!$B$3:$B$230,G92,Ingredients!$I$3:$I$230)+SUMIF($B$3:$B$725,G92,$CK$3:$CK$725)</f>
        <v>0</v>
      </c>
      <c r="CE92" s="30">
        <f>SUMIF(Ingredients!$B$3:$B$230,H92,Ingredients!$I$3:$I$230)+SUMIF($B$3:$B$725,H92,$CK$3:$CK$725)</f>
        <v>0</v>
      </c>
      <c r="CF92" s="30">
        <f>SUMIF(Ingredients!$B$3:$B$230,I92,Ingredients!$I$3:$I$230)+SUMIF($B$3:$B$725,I92,$CK$3:$CK$725)</f>
        <v>0</v>
      </c>
      <c r="CG92" s="30">
        <f>SUMIF(Ingredients!$B$3:$B$230,J92,Ingredients!$I$3:$I$230)+SUMIF($B$3:$B$725,J92,$CK$3:$CK$725)</f>
        <v>0</v>
      </c>
      <c r="CH92" s="30">
        <f>SUMIF(Ingredients!$B$3:$B$230,K92,Ingredients!$I$3:$I$230)+SUMIF($B$3:$B$725,K92,$CK$3:$CK$725)</f>
        <v>0</v>
      </c>
      <c r="CI92" s="30">
        <f>SUMIF(Ingredients!$B$3:$B$230,L92,Ingredients!$I$3:$I$230)+SUMIF($B$3:$B$725,L92,$CK$3:$CK$725)</f>
        <v>0</v>
      </c>
      <c r="CJ92" s="30">
        <f>SUMIF(Ingredients!$B$3:$B$230,M92,Ingredients!$I$3:$I$230)+SUMIF($B$3:$B$725,M92,$CK$3:$CK$725)</f>
        <v>0</v>
      </c>
      <c r="CK92" s="38">
        <f t="shared" si="20"/>
        <v>2</v>
      </c>
      <c r="CL92" s="30">
        <f>SUMIF(Ingredients!$B$3:$B$230,F92,Ingredients!$J$3:$J$230)+SUMIF($B$3:$B$725,F92,$CT$3:$CT$725)</f>
        <v>0</v>
      </c>
      <c r="CM92" s="30">
        <f>SUMIF(Ingredients!$B$3:$B$230,G92,Ingredients!$J$3:$J$230)+SUMIF($B$3:$B$725,G92,$CT$3:$CT$725)</f>
        <v>0</v>
      </c>
      <c r="CN92" s="30">
        <f>SUMIF(Ingredients!$B$3:$B$230,H92,Ingredients!$J$3:$J$230)+SUMIF($B$3:$B$725,H92,$CT$3:$CT$725)</f>
        <v>3</v>
      </c>
      <c r="CO92" s="30">
        <f>SUMIF(Ingredients!$B$3:$B$230,I92,Ingredients!$J$3:$J$230)+SUMIF($B$3:$B$725,I92,$CT$3:$CT$725)</f>
        <v>0</v>
      </c>
      <c r="CP92" s="30">
        <f>SUMIF(Ingredients!$B$3:$B$230,J92,Ingredients!$J$3:$J$230)+SUMIF($B$3:$B$725,J92,$CT$3:$CT$725)</f>
        <v>0</v>
      </c>
      <c r="CQ92" s="30">
        <f>SUMIF(Ingredients!$B$3:$B$230,K92,Ingredients!$J$3:$J$230)+SUMIF($B$3:$B$725,K92,$CT$3:$CT$725)</f>
        <v>0</v>
      </c>
      <c r="CR92" s="30">
        <f>SUMIF(Ingredients!$B$3:$B$230,L92,Ingredients!$J$3:$J$230)+SUMIF($B$3:$B$725,L92,$CT$3:$CT$725)</f>
        <v>0</v>
      </c>
      <c r="CS92" s="30">
        <f>SUMIF(Ingredients!$B$3:$B$230,M92,Ingredients!$J$3:$J$230)+SUMIF($B$3:$B$725,M92,$CT$3:$CT$725)</f>
        <v>0</v>
      </c>
      <c r="CT92" s="43">
        <f t="shared" si="21"/>
        <v>3</v>
      </c>
      <c r="CU92" s="34">
        <v>20</v>
      </c>
      <c r="CV92" s="30">
        <v>0</v>
      </c>
      <c r="CW92" s="30">
        <v>12</v>
      </c>
      <c r="CX92" s="35">
        <v>0.5</v>
      </c>
      <c r="CY92" s="36">
        <v>0</v>
      </c>
      <c r="CZ92" s="37">
        <v>1</v>
      </c>
      <c r="DA92" s="38">
        <v>2</v>
      </c>
      <c r="DB92" s="39">
        <v>3</v>
      </c>
      <c r="DC92" t="s">
        <v>202</v>
      </c>
      <c r="DD92" t="str">
        <f t="shared" ca="1" si="22"/>
        <v/>
      </c>
      <c r="DE92" t="str">
        <f t="shared" ca="1" si="23"/>
        <v>-</v>
      </c>
      <c r="DG92" t="s">
        <v>200</v>
      </c>
      <c r="DH92" t="str">
        <f t="shared" ca="1" si="24"/>
        <v>TACOITEM(MEAL, ItemRegistry.tacoItem, 4 ,4f,0f,0.5f,1f,0f,2f,3f,1.75f),</v>
      </c>
      <c r="DI92" t="s">
        <v>2356</v>
      </c>
    </row>
    <row r="93" spans="2:113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1191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SUMIF(Ingredients!$B$3:$B$230,'PH complex foods'!F93,Ingredients!$A$3:$A$119)+SUMIF($B$3:$B$725,F93,$V$3:$V$724)</f>
        <v>1</v>
      </c>
      <c r="O93" s="11">
        <f ca="1">SUMIF(Ingredients!$B$3:$B$230,'PH complex foods'!G93,Ingredients!$A$3:$A$119)+SUMIF($B$3:$B$725,G93,$V$3:$V$724)</f>
        <v>1</v>
      </c>
      <c r="P93" s="11">
        <f ca="1">SUMIF(Ingredients!$B$3:$B$230,'PH complex foods'!H93,Ingredients!$A$3:$A$119)+SUMIF($B$3:$B$725,H93,$V$3:$V$724)</f>
        <v>1</v>
      </c>
      <c r="Q93" s="11">
        <f ca="1">SUMIF(Ingredients!$B$3:$B$230,'PH complex foods'!I93,Ingredients!$A$3:$A$119)+SUMIF($B$3:$B$725,I93,$V$3:$V$724)</f>
        <v>1</v>
      </c>
      <c r="R93" s="11">
        <f ca="1">SUMIF(Ingredients!$B$3:$B$230,'PH complex foods'!J93,Ingredients!$A$3:$A$119)+SUMIF($B$3:$B$725,J93,$V$3:$V$724)</f>
        <v>0</v>
      </c>
      <c r="S93" s="11">
        <f ca="1">SUMIF(Ingredients!$B$3:$B$230,'PH complex foods'!K93,Ingredients!$A$3:$A$119)+SUMIF($B$3:$B$725,K93,$V$3:$V$724)</f>
        <v>0</v>
      </c>
      <c r="T93" s="11">
        <f ca="1">SUMIF(Ingredients!$B$3:$B$230,'PH complex foods'!L93,Ingredients!$A$3:$A$119)+SUMIF($B$3:$B$725,L93,$V$3:$V$724)</f>
        <v>0</v>
      </c>
      <c r="U93" s="11">
        <f ca="1">SUMIF(Ingredients!$B$3:$B$230,'PH complex foods'!M93,Ingredients!$A$3:$A$119)+SUMIF($B$3:$B$725,M93,$V$3:$V$724)</f>
        <v>0</v>
      </c>
      <c r="V93" s="10">
        <f t="shared" ca="1" si="25"/>
        <v>1</v>
      </c>
      <c r="W93" s="10">
        <v>1</v>
      </c>
      <c r="X93" s="11">
        <v>1</v>
      </c>
      <c r="Y93" s="11">
        <f>COUNTIF(F93:M818,B93)</f>
        <v>0</v>
      </c>
      <c r="Z93" s="44" t="str">
        <f t="shared" ca="1" si="26"/>
        <v>Yes</v>
      </c>
      <c r="AA93" s="34">
        <f>SUMIF(Ingredients!$B$3:$B$230,F93,Ingredients!$C$3:$C$230)+SUMIF($B$3:$B$725,F93,$AI$3:$AI$725)</f>
        <v>5</v>
      </c>
      <c r="AB93" s="30">
        <f>SUMIF(Ingredients!$B$3:$B$230,G93,Ingredients!$C$3:$C$230)+SUMIF($B$3:$B$725,G93,$AI$3:$AI$725)</f>
        <v>2</v>
      </c>
      <c r="AC93" s="30">
        <f>SUMIF(Ingredients!$B$3:$B$230,H93,Ingredients!$C$3:$C$230)+SUMIF($B$3:$B$725,H93,$AI$3:$AI$725)</f>
        <v>10</v>
      </c>
      <c r="AD93" s="30">
        <f>SUMIF(Ingredients!$B$3:$B$230,I93,Ingredients!$C$3:$C$230)+SUMIF($B$3:$B$725,I93,$AI$3:$AI$725)</f>
        <v>0</v>
      </c>
      <c r="AE93" s="30">
        <f>SUMIF(Ingredients!$B$3:$B$230,J93,Ingredients!$C$3:$C$230)+SUMIF($B$3:$B$725,J93,$AI$3:$AI$725)</f>
        <v>0</v>
      </c>
      <c r="AF93" s="30">
        <f>SUMIF(Ingredients!$B$3:$B$230,K93,Ingredients!$C$3:$C$230)+SUMIF($B$3:$B$725,K93,$AI$3:$AI$725)</f>
        <v>0</v>
      </c>
      <c r="AG93" s="30">
        <f>SUMIF(Ingredients!$B$3:$B$230,L93,Ingredients!$C$3:$C$230)+SUMIF($B$3:$B$725,L93,$AI$3:$AI$725)</f>
        <v>0</v>
      </c>
      <c r="AH93" s="30">
        <f>SUMIF(Ingredients!$B$3:$B$230,M93,Ingredients!$C$3:$C$230)+SUMIF($B$3:$B$725,M93,$AI$3:$AI$725)</f>
        <v>0</v>
      </c>
      <c r="AI93" s="29">
        <f t="shared" si="14"/>
        <v>17</v>
      </c>
      <c r="AJ93" s="30">
        <f>SUMIF(Ingredients!$B$3:$B$230,F93,Ingredients!$D$3:$D$230)+SUMIF($B$3:$B$725,F93,$AR$3:$AR$725)</f>
        <v>0</v>
      </c>
      <c r="AK93" s="30">
        <f>SUMIF(Ingredients!$B$3:$B$230,G93,Ingredients!$D$3:$D$230)+SUMIF($B$3:$B$725,G93,$AR$3:$AR$725)</f>
        <v>0</v>
      </c>
      <c r="AL93" s="30">
        <f>SUMIF(Ingredients!$B$3:$B$230,H93,Ingredients!$D$3:$D$230)+SUMIF($B$3:$B$725,H93,$AR$3:$AR$725)</f>
        <v>0</v>
      </c>
      <c r="AM93" s="30">
        <f>SUMIF(Ingredients!$B$3:$B$230,I93,Ingredients!$D$3:$D$230)+SUMIF($B$3:$B$725,I93,$AR$3:$AR$725)</f>
        <v>10</v>
      </c>
      <c r="AN93" s="30">
        <f>SUMIF(Ingredients!$B$3:$B$230,J93,Ingredients!$D$3:$D$230)+SUMIF($B$3:$B$725,J93,$AR$3:$AR$725)</f>
        <v>0</v>
      </c>
      <c r="AO93" s="30">
        <f>SUMIF(Ingredients!$B$3:$B$230,K93,Ingredients!$D$3:$D$230)+SUMIF($B$3:$B$725,K93,$AR$3:$AR$725)</f>
        <v>0</v>
      </c>
      <c r="AP93" s="30">
        <f>SUMIF(Ingredients!$B$3:$B$230,L93,Ingredients!$D$3:$D$230)+SUMIF($B$3:$B$725,L93,$AR$3:$AR$725)</f>
        <v>0</v>
      </c>
      <c r="AQ93" s="30">
        <f>SUMIF(Ingredients!$B$3:$B$230,M93,Ingredients!$D$3:$D$230)+SUMIF($B$3:$B$725,M93,$AR$3:$AR$725)</f>
        <v>0</v>
      </c>
      <c r="AR93" s="29">
        <f t="shared" si="15"/>
        <v>10</v>
      </c>
      <c r="AS93" s="30">
        <f>SUMIF(Ingredients!$B$3:$B$230,F93,Ingredients!$E$3:$E$230)+SUMIF($B$3:$B$725,F93,$BA$3:$BA$730)</f>
        <v>9</v>
      </c>
      <c r="AT93" s="30">
        <f>SUMIF(Ingredients!$B$3:$B$230,G93,Ingredients!$E$3:$E$230)+SUMIF($B$3:$B$725,G93,$BA$3:$BA$730)</f>
        <v>18</v>
      </c>
      <c r="AU93" s="30">
        <f>SUMIF(Ingredients!$B$3:$B$230,H93,Ingredients!$E$3:$E$230)+SUMIF($B$3:$B$725,H93,$BA$3:$BA$730)</f>
        <v>73</v>
      </c>
      <c r="AV93" s="30">
        <f>SUMIF(Ingredients!$B$3:$B$230,I93,Ingredients!$E$3:$E$230)+SUMIF($B$3:$B$725,I93,$BA$3:$BA$730)</f>
        <v>21.5</v>
      </c>
      <c r="AW93" s="30">
        <f>SUMIF(Ingredients!$B$3:$B$230,J93,Ingredients!$E$3:$E$230)+SUMIF($B$3:$B$725,J93,$BA$3:$BA$730)</f>
        <v>0</v>
      </c>
      <c r="AX93" s="30">
        <f>SUMIF(Ingredients!$B$3:$B$230,K93,Ingredients!$E$3:$E$230)+SUMIF($B$3:$B$725,K93,$BA$3:$BA$730)</f>
        <v>0</v>
      </c>
      <c r="AY93" s="30">
        <f>SUMIF(Ingredients!$B$3:$B$230,L93,Ingredients!$E$3:$E$230)+SUMIF($B$3:$B$725,L93,$BA$3:$BA$730)</f>
        <v>0</v>
      </c>
      <c r="AZ93" s="30">
        <f>SUMIF(Ingredients!$B$3:$B$230,M93,Ingredients!$E$3:$E$230)+SUMIF($B$3:$B$725,M93,$BA$3:$BA$730)</f>
        <v>0</v>
      </c>
      <c r="BA93" s="29">
        <f t="shared" si="16"/>
        <v>30.375</v>
      </c>
      <c r="BB93" s="30">
        <f>SUMIF(Ingredients!$B$3:$B$230,F93,Ingredients!$F$3:$F$230)+SUMIF($B$3:$B$725,F93,$BJ$3:$BJ$725)</f>
        <v>0</v>
      </c>
      <c r="BC93" s="30">
        <f>SUMIF(Ingredients!$B$3:$B$230,G93,Ingredients!$F$3:$F$230)+SUMIF($B$3:$B$725,G93,$BJ$3:$BJ$725)</f>
        <v>0</v>
      </c>
      <c r="BD93" s="30">
        <f>SUMIF(Ingredients!$B$3:$B$230,H93,Ingredients!$F$3:$F$230)+SUMIF($B$3:$B$725,H93,$BJ$3:$BJ$725)</f>
        <v>0</v>
      </c>
      <c r="BE93" s="30">
        <f>SUMIF(Ingredients!$B$3:$B$230,I93,Ingredients!$F$3:$F$230)+SUMIF($B$3:$B$725,I93,$BJ$3:$BJ$725)</f>
        <v>0</v>
      </c>
      <c r="BF93" s="30">
        <f>SUMIF(Ingredients!$B$3:$B$230,J93,Ingredients!$F$3:$F$230)+SUMIF($B$3:$B$725,J93,$BJ$3:$BJ$725)</f>
        <v>0</v>
      </c>
      <c r="BG93" s="30">
        <f>SUMIF(Ingredients!$B$3:$B$230,K93,Ingredients!$F$3:$F$230)+SUMIF($B$3:$B$725,K93,$BJ$3:$BJ$725)</f>
        <v>0</v>
      </c>
      <c r="BH93" s="30">
        <f>SUMIF(Ingredients!$B$3:$B$230,L93,Ingredients!$F$3:$F$230)+SUMIF($B$3:$B$725,L93,$BJ$3:$BJ$725)</f>
        <v>0</v>
      </c>
      <c r="BI93" s="30">
        <f>SUMIF(Ingredients!$B$3:$B$230,M93,Ingredients!$F$3:$F$230)+SUMIF($B$3:$B$725,M93,$BJ$3:$BJ$725)</f>
        <v>0</v>
      </c>
      <c r="BJ93" s="35">
        <f t="shared" si="17"/>
        <v>0</v>
      </c>
      <c r="BK93" s="30">
        <f>SUMIF(Ingredients!$B$3:$B$230,F93,Ingredients!$G$3:$G$230)+SUMIF($B$3:$B$725,F93,$BS$3:$BS$725)</f>
        <v>0</v>
      </c>
      <c r="BL93" s="30">
        <f>SUMIF(Ingredients!$B$3:$B$230,G93,Ingredients!$G$3:$G$230)+SUMIF($B$3:$B$725,G93,$BS$3:$BS$725)</f>
        <v>0</v>
      </c>
      <c r="BM93" s="30">
        <f>SUMIF(Ingredients!$B$3:$B$230,H93,Ingredients!$G$3:$G$230)+SUMIF($B$3:$B$725,H93,$BS$3:$BS$725)</f>
        <v>0</v>
      </c>
      <c r="BN93" s="30">
        <f>SUMIF(Ingredients!$B$3:$B$230,I93,Ingredients!$G$3:$G$230)+SUMIF($B$3:$B$725,I93,$BS$3:$BS$725)</f>
        <v>0</v>
      </c>
      <c r="BO93" s="30">
        <f>SUMIF(Ingredients!$B$3:$B$230,J93,Ingredients!$G$3:$G$230)+SUMIF($B$3:$B$725,J93,$BS$3:$BS$725)</f>
        <v>0</v>
      </c>
      <c r="BP93" s="30">
        <f>SUMIF(Ingredients!$B$3:$B$230,K93,Ingredients!$G$3:$G$230)+SUMIF($B$3:$B$725,K93,$BS$3:$BS$725)</f>
        <v>0</v>
      </c>
      <c r="BQ93" s="30">
        <f>SUMIF(Ingredients!$B$3:$B$230,L93,Ingredients!$G$3:$G$230)+SUMIF($B$3:$B$725,L93,$BS$3:$BS$725)</f>
        <v>0</v>
      </c>
      <c r="BR93" s="30">
        <f>SUMIF(Ingredients!$B$3:$B$230,M93,Ingredients!$G$3:$G$230)+SUMIF($B$3:$B$725,M93,$BS$3:$BS$725)</f>
        <v>0</v>
      </c>
      <c r="BS93" s="36">
        <f t="shared" si="18"/>
        <v>0</v>
      </c>
      <c r="BT93" s="30">
        <f>SUMIF(Ingredients!$B$3:$B$230,F93,Ingredients!$H$3:$H$230)+SUMIF($B$3:$B$725,F93,$CB$3:$CB$725)</f>
        <v>0</v>
      </c>
      <c r="BU93" s="30">
        <f>SUMIF(Ingredients!$B$3:$B$230,G93,Ingredients!$H$3:$H$230)+SUMIF($B$3:$B$725,G93,$CB$3:$CB$725)</f>
        <v>1</v>
      </c>
      <c r="BV93" s="30">
        <f>SUMIF(Ingredients!$B$3:$B$230,H93,Ingredients!$H$3:$H$230)+SUMIF($B$3:$B$725,H93,$CB$3:$CB$725)</f>
        <v>0</v>
      </c>
      <c r="BW93" s="30">
        <f>SUMIF(Ingredients!$B$3:$B$230,I93,Ingredients!$H$3:$H$230)+SUMIF($B$3:$B$725,I93,$CB$3:$CB$725)</f>
        <v>0</v>
      </c>
      <c r="BX93" s="30">
        <f>SUMIF(Ingredients!$B$3:$B$230,J93,Ingredients!$H$3:$H$230)+SUMIF($B$3:$B$725,J93,$CB$3:$CB$725)</f>
        <v>0</v>
      </c>
      <c r="BY93" s="30">
        <f>SUMIF(Ingredients!$B$3:$B$230,K93,Ingredients!$H$3:$H$230)+SUMIF($B$3:$B$725,K93,$CB$3:$CB$725)</f>
        <v>0</v>
      </c>
      <c r="BZ93" s="30">
        <f>SUMIF(Ingredients!$B$3:$B$230,L93,Ingredients!$H$3:$H$230)+SUMIF($B$3:$B$725,L93,$CB$3:$CB$725)</f>
        <v>0</v>
      </c>
      <c r="CA93" s="30">
        <f>SUMIF(Ingredients!$B$3:$B$230,M93,Ingredients!$H$3:$H$230)+SUMIF($B$3:$B$725,M93,$CB$3:$CB$725)</f>
        <v>0</v>
      </c>
      <c r="CB93" s="42">
        <f t="shared" si="19"/>
        <v>1</v>
      </c>
      <c r="CC93" s="30">
        <f>SUMIF(Ingredients!$B$3:$B$230,F93,Ingredients!$I$3:$I$230)+SUMIF($B$3:$B$725,F93,$CK$3:$CK$725)</f>
        <v>2</v>
      </c>
      <c r="CD93" s="30">
        <f>SUMIF(Ingredients!$B$3:$B$230,G93,Ingredients!$I$3:$I$230)+SUMIF($B$3:$B$725,G93,$CK$3:$CK$725)</f>
        <v>0</v>
      </c>
      <c r="CE93" s="30">
        <f>SUMIF(Ingredients!$B$3:$B$230,H93,Ingredients!$I$3:$I$230)+SUMIF($B$3:$B$725,H93,$CK$3:$CK$725)</f>
        <v>0</v>
      </c>
      <c r="CF93" s="30">
        <f>SUMIF(Ingredients!$B$3:$B$230,I93,Ingredients!$I$3:$I$230)+SUMIF($B$3:$B$725,I93,$CK$3:$CK$725)</f>
        <v>0</v>
      </c>
      <c r="CG93" s="30">
        <f>SUMIF(Ingredients!$B$3:$B$230,J93,Ingredients!$I$3:$I$230)+SUMIF($B$3:$B$725,J93,$CK$3:$CK$725)</f>
        <v>0</v>
      </c>
      <c r="CH93" s="30">
        <f>SUMIF(Ingredients!$B$3:$B$230,K93,Ingredients!$I$3:$I$230)+SUMIF($B$3:$B$725,K93,$CK$3:$CK$725)</f>
        <v>0</v>
      </c>
      <c r="CI93" s="30">
        <f>SUMIF(Ingredients!$B$3:$B$230,L93,Ingredients!$I$3:$I$230)+SUMIF($B$3:$B$725,L93,$CK$3:$CK$725)</f>
        <v>0</v>
      </c>
      <c r="CJ93" s="30">
        <f>SUMIF(Ingredients!$B$3:$B$230,M93,Ingredients!$I$3:$I$230)+SUMIF($B$3:$B$725,M93,$CK$3:$CK$725)</f>
        <v>0</v>
      </c>
      <c r="CK93" s="38">
        <f t="shared" si="20"/>
        <v>2</v>
      </c>
      <c r="CL93" s="30">
        <f>SUMIF(Ingredients!$B$3:$B$230,F93,Ingredients!$J$3:$J$230)+SUMIF($B$3:$B$725,F93,$CT$3:$CT$725)</f>
        <v>0</v>
      </c>
      <c r="CM93" s="30">
        <f>SUMIF(Ingredients!$B$3:$B$230,G93,Ingredients!$J$3:$J$230)+SUMIF($B$3:$B$725,G93,$CT$3:$CT$725)</f>
        <v>0</v>
      </c>
      <c r="CN93" s="30">
        <f>SUMIF(Ingredients!$B$3:$B$230,H93,Ingredients!$J$3:$J$230)+SUMIF($B$3:$B$725,H93,$CT$3:$CT$725)</f>
        <v>3</v>
      </c>
      <c r="CO93" s="30">
        <f>SUMIF(Ingredients!$B$3:$B$230,I93,Ingredients!$J$3:$J$230)+SUMIF($B$3:$B$725,I93,$CT$3:$CT$725)</f>
        <v>0</v>
      </c>
      <c r="CP93" s="30">
        <f>SUMIF(Ingredients!$B$3:$B$230,J93,Ingredients!$J$3:$J$230)+SUMIF($B$3:$B$725,J93,$CT$3:$CT$725)</f>
        <v>0</v>
      </c>
      <c r="CQ93" s="30">
        <f>SUMIF(Ingredients!$B$3:$B$230,K93,Ingredients!$J$3:$J$230)+SUMIF($B$3:$B$725,K93,$CT$3:$CT$725)</f>
        <v>0</v>
      </c>
      <c r="CR93" s="30">
        <f>SUMIF(Ingredients!$B$3:$B$230,L93,Ingredients!$J$3:$J$230)+SUMIF($B$3:$B$725,L93,$CT$3:$CT$725)</f>
        <v>0</v>
      </c>
      <c r="CS93" s="30">
        <f>SUMIF(Ingredients!$B$3:$B$230,M93,Ingredients!$J$3:$J$230)+SUMIF($B$3:$B$725,M93,$CT$3:$CT$725)</f>
        <v>0</v>
      </c>
      <c r="CT93" s="43">
        <f t="shared" si="21"/>
        <v>3</v>
      </c>
      <c r="CU93" s="34">
        <v>15</v>
      </c>
      <c r="CV93" s="30">
        <v>0</v>
      </c>
      <c r="CW93" s="30">
        <v>11</v>
      </c>
      <c r="CX93" s="35">
        <v>0.5</v>
      </c>
      <c r="CY93" s="36">
        <v>0</v>
      </c>
      <c r="CZ93" s="37">
        <v>1</v>
      </c>
      <c r="DA93" s="38">
        <v>2</v>
      </c>
      <c r="DB93" s="39">
        <v>3</v>
      </c>
      <c r="DC93" t="s">
        <v>202</v>
      </c>
      <c r="DD93" t="str">
        <f t="shared" ca="1" si="22"/>
        <v/>
      </c>
      <c r="DE93" t="str">
        <f t="shared" ca="1" si="23"/>
        <v>-</v>
      </c>
      <c r="DG93" t="s">
        <v>200</v>
      </c>
      <c r="DH93" t="str">
        <f t="shared" ca="1" si="24"/>
        <v>FISHTACOITEM(MEAL, ItemRegistry.fishtacoItem, 4 ,3f,0f,0.5f,1f,0f,2f,3f,1.91f),</v>
      </c>
      <c r="DI93" t="s">
        <v>2357</v>
      </c>
    </row>
    <row r="94" spans="2:113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1191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SUMIF(Ingredients!$B$3:$B$230,'PH complex foods'!F94,Ingredients!$A$3:$A$119)+SUMIF($B$3:$B$725,F94,$V$3:$V$724)</f>
        <v>1</v>
      </c>
      <c r="O94" s="11">
        <f ca="1">SUMIF(Ingredients!$B$3:$B$230,'PH complex foods'!G94,Ingredients!$A$3:$A$119)+SUMIF($B$3:$B$725,G94,$V$3:$V$724)</f>
        <v>1</v>
      </c>
      <c r="P94" s="11">
        <f ca="1">SUMIF(Ingredients!$B$3:$B$230,'PH complex foods'!H94,Ingredients!$A$3:$A$119)+SUMIF($B$3:$B$725,H94,$V$3:$V$724)</f>
        <v>1</v>
      </c>
      <c r="Q94" s="11">
        <f ca="1">SUMIF(Ingredients!$B$3:$B$230,'PH complex foods'!I94,Ingredients!$A$3:$A$119)+SUMIF($B$3:$B$725,I94,$V$3:$V$724)</f>
        <v>0</v>
      </c>
      <c r="R94" s="11">
        <f ca="1">SUMIF(Ingredients!$B$3:$B$230,'PH complex foods'!J94,Ingredients!$A$3:$A$119)+SUMIF($B$3:$B$725,J94,$V$3:$V$724)</f>
        <v>0</v>
      </c>
      <c r="S94" s="11">
        <f ca="1">SUMIF(Ingredients!$B$3:$B$230,'PH complex foods'!K94,Ingredients!$A$3:$A$119)+SUMIF($B$3:$B$725,K94,$V$3:$V$724)</f>
        <v>0</v>
      </c>
      <c r="T94" s="11">
        <f ca="1">SUMIF(Ingredients!$B$3:$B$230,'PH complex foods'!L94,Ingredients!$A$3:$A$119)+SUMIF($B$3:$B$725,L94,$V$3:$V$724)</f>
        <v>0</v>
      </c>
      <c r="U94" s="11">
        <f ca="1">SUMIF(Ingredients!$B$3:$B$230,'PH complex foods'!M94,Ingredients!$A$3:$A$119)+SUMIF($B$3:$B$725,M94,$V$3:$V$724)</f>
        <v>0</v>
      </c>
      <c r="V94" s="10">
        <f t="shared" ca="1" si="25"/>
        <v>1</v>
      </c>
      <c r="W94" s="10">
        <v>1</v>
      </c>
      <c r="X94" s="11">
        <v>1</v>
      </c>
      <c r="Y94" s="11">
        <f>COUNTIF(F94:M819,B94)</f>
        <v>0</v>
      </c>
      <c r="Z94" s="44" t="str">
        <f t="shared" ca="1" si="26"/>
        <v>Yes</v>
      </c>
      <c r="AA94" s="34">
        <f>SUMIF(Ingredients!$B$3:$B$230,F94,Ingredients!$C$3:$C$230)+SUMIF($B$3:$B$725,F94,$AI$3:$AI$725)</f>
        <v>0</v>
      </c>
      <c r="AB94" s="30">
        <f>SUMIF(Ingredients!$B$3:$B$230,G94,Ingredients!$C$3:$C$230)+SUMIF($B$3:$B$725,G94,$AI$3:$AI$725)</f>
        <v>2</v>
      </c>
      <c r="AC94" s="30">
        <f>SUMIF(Ingredients!$B$3:$B$230,H94,Ingredients!$C$3:$C$230)+SUMIF($B$3:$B$725,H94,$AI$3:$AI$725)</f>
        <v>5</v>
      </c>
      <c r="AD94" s="30">
        <f>SUMIF(Ingredients!$B$3:$B$230,I94,Ingredients!$C$3:$C$230)+SUMIF($B$3:$B$725,I94,$AI$3:$AI$725)</f>
        <v>0</v>
      </c>
      <c r="AE94" s="30">
        <f>SUMIF(Ingredients!$B$3:$B$230,J94,Ingredients!$C$3:$C$230)+SUMIF($B$3:$B$725,J94,$AI$3:$AI$725)</f>
        <v>0</v>
      </c>
      <c r="AF94" s="30">
        <f>SUMIF(Ingredients!$B$3:$B$230,K94,Ingredients!$C$3:$C$230)+SUMIF($B$3:$B$725,K94,$AI$3:$AI$725)</f>
        <v>0</v>
      </c>
      <c r="AG94" s="30">
        <f>SUMIF(Ingredients!$B$3:$B$230,L94,Ingredients!$C$3:$C$230)+SUMIF($B$3:$B$725,L94,$AI$3:$AI$725)</f>
        <v>0</v>
      </c>
      <c r="AH94" s="30">
        <f>SUMIF(Ingredients!$B$3:$B$230,M94,Ingredients!$C$3:$C$230)+SUMIF($B$3:$B$725,M94,$AI$3:$AI$725)</f>
        <v>0</v>
      </c>
      <c r="AI94" s="29">
        <f t="shared" si="14"/>
        <v>7</v>
      </c>
      <c r="AJ94" s="30">
        <f>SUMIF(Ingredients!$B$3:$B$230,F94,Ingredients!$D$3:$D$230)+SUMIF($B$3:$B$725,F94,$AR$3:$AR$725)</f>
        <v>0</v>
      </c>
      <c r="AK94" s="30">
        <f>SUMIF(Ingredients!$B$3:$B$230,G94,Ingredients!$D$3:$D$230)+SUMIF($B$3:$B$725,G94,$AR$3:$AR$725)</f>
        <v>0</v>
      </c>
      <c r="AL94" s="30">
        <f>SUMIF(Ingredients!$B$3:$B$230,H94,Ingredients!$D$3:$D$230)+SUMIF($B$3:$B$725,H94,$AR$3:$AR$725)</f>
        <v>0</v>
      </c>
      <c r="AM94" s="30">
        <f>SUMIF(Ingredients!$B$3:$B$230,I94,Ingredients!$D$3:$D$230)+SUMIF($B$3:$B$725,I94,$AR$3:$AR$725)</f>
        <v>0</v>
      </c>
      <c r="AN94" s="30">
        <f>SUMIF(Ingredients!$B$3:$B$230,J94,Ingredients!$D$3:$D$230)+SUMIF($B$3:$B$725,J94,$AR$3:$AR$725)</f>
        <v>0</v>
      </c>
      <c r="AO94" s="30">
        <f>SUMIF(Ingredients!$B$3:$B$230,K94,Ingredients!$D$3:$D$230)+SUMIF($B$3:$B$725,K94,$AR$3:$AR$725)</f>
        <v>0</v>
      </c>
      <c r="AP94" s="30">
        <f>SUMIF(Ingredients!$B$3:$B$230,L94,Ingredients!$D$3:$D$230)+SUMIF($B$3:$B$725,L94,$AR$3:$AR$725)</f>
        <v>0</v>
      </c>
      <c r="AQ94" s="30">
        <f>SUMIF(Ingredients!$B$3:$B$230,M94,Ingredients!$D$3:$D$230)+SUMIF($B$3:$B$725,M94,$AR$3:$AR$725)</f>
        <v>0</v>
      </c>
      <c r="AR94" s="29">
        <f t="shared" si="15"/>
        <v>0</v>
      </c>
      <c r="AS94" s="30">
        <f>SUMIF(Ingredients!$B$3:$B$230,F94,Ingredients!$E$3:$E$230)+SUMIF($B$3:$B$725,F94,$BA$3:$BA$730)</f>
        <v>10</v>
      </c>
      <c r="AT94" s="30">
        <f>SUMIF(Ingredients!$B$3:$B$230,G94,Ingredients!$E$3:$E$230)+SUMIF($B$3:$B$725,G94,$BA$3:$BA$730)</f>
        <v>43</v>
      </c>
      <c r="AU94" s="30">
        <f>SUMIF(Ingredients!$B$3:$B$230,H94,Ingredients!$E$3:$E$230)+SUMIF($B$3:$B$725,H94,$BA$3:$BA$730)</f>
        <v>7</v>
      </c>
      <c r="AV94" s="30">
        <f>SUMIF(Ingredients!$B$3:$B$230,I94,Ingredients!$E$3:$E$230)+SUMIF($B$3:$B$725,I94,$BA$3:$BA$730)</f>
        <v>0</v>
      </c>
      <c r="AW94" s="30">
        <f>SUMIF(Ingredients!$B$3:$B$230,J94,Ingredients!$E$3:$E$230)+SUMIF($B$3:$B$725,J94,$BA$3:$BA$730)</f>
        <v>0</v>
      </c>
      <c r="AX94" s="30">
        <f>SUMIF(Ingredients!$B$3:$B$230,K94,Ingredients!$E$3:$E$230)+SUMIF($B$3:$B$725,K94,$BA$3:$BA$730)</f>
        <v>0</v>
      </c>
      <c r="AY94" s="30">
        <f>SUMIF(Ingredients!$B$3:$B$230,L94,Ingredients!$E$3:$E$230)+SUMIF($B$3:$B$725,L94,$BA$3:$BA$730)</f>
        <v>0</v>
      </c>
      <c r="AZ94" s="30">
        <f>SUMIF(Ingredients!$B$3:$B$230,M94,Ingredients!$E$3:$E$230)+SUMIF($B$3:$B$725,M94,$BA$3:$BA$730)</f>
        <v>0</v>
      </c>
      <c r="BA94" s="29">
        <f t="shared" si="16"/>
        <v>20</v>
      </c>
      <c r="BB94" s="30">
        <f>SUMIF(Ingredients!$B$3:$B$230,F94,Ingredients!$F$3:$F$230)+SUMIF($B$3:$B$725,F94,$BJ$3:$BJ$725)</f>
        <v>0</v>
      </c>
      <c r="BC94" s="30">
        <f>SUMIF(Ingredients!$B$3:$B$230,G94,Ingredients!$F$3:$F$230)+SUMIF($B$3:$B$725,G94,$BJ$3:$BJ$725)</f>
        <v>0</v>
      </c>
      <c r="BD94" s="30">
        <f>SUMIF(Ingredients!$B$3:$B$230,H94,Ingredients!$F$3:$F$230)+SUMIF($B$3:$B$725,H94,$BJ$3:$BJ$725)</f>
        <v>0</v>
      </c>
      <c r="BE94" s="30">
        <f>SUMIF(Ingredients!$B$3:$B$230,I94,Ingredients!$F$3:$F$230)+SUMIF($B$3:$B$725,I94,$BJ$3:$BJ$725)</f>
        <v>0</v>
      </c>
      <c r="BF94" s="30">
        <f>SUMIF(Ingredients!$B$3:$B$230,J94,Ingredients!$F$3:$F$230)+SUMIF($B$3:$B$725,J94,$BJ$3:$BJ$725)</f>
        <v>0</v>
      </c>
      <c r="BG94" s="30">
        <f>SUMIF(Ingredients!$B$3:$B$230,K94,Ingredients!$F$3:$F$230)+SUMIF($B$3:$B$725,K94,$BJ$3:$BJ$725)</f>
        <v>0</v>
      </c>
      <c r="BH94" s="30">
        <f>SUMIF(Ingredients!$B$3:$B$230,L94,Ingredients!$F$3:$F$230)+SUMIF($B$3:$B$725,L94,$BJ$3:$BJ$725)</f>
        <v>0</v>
      </c>
      <c r="BI94" s="30">
        <f>SUMIF(Ingredients!$B$3:$B$230,M94,Ingredients!$F$3:$F$230)+SUMIF($B$3:$B$725,M94,$BJ$3:$BJ$725)</f>
        <v>0</v>
      </c>
      <c r="BJ94" s="35">
        <f t="shared" si="17"/>
        <v>0</v>
      </c>
      <c r="BK94" s="30">
        <f>SUMIF(Ingredients!$B$3:$B$230,F94,Ingredients!$G$3:$G$230)+SUMIF($B$3:$B$725,F94,$BS$3:$BS$725)</f>
        <v>0</v>
      </c>
      <c r="BL94" s="30">
        <f>SUMIF(Ingredients!$B$3:$B$230,G94,Ingredients!$G$3:$G$230)+SUMIF($B$3:$B$725,G94,$BS$3:$BS$725)</f>
        <v>0</v>
      </c>
      <c r="BM94" s="30">
        <f>SUMIF(Ingredients!$B$3:$B$230,H94,Ingredients!$G$3:$G$230)+SUMIF($B$3:$B$725,H94,$BS$3:$BS$725)</f>
        <v>0</v>
      </c>
      <c r="BN94" s="30">
        <f>SUMIF(Ingredients!$B$3:$B$230,I94,Ingredients!$G$3:$G$230)+SUMIF($B$3:$B$725,I94,$BS$3:$BS$725)</f>
        <v>0</v>
      </c>
      <c r="BO94" s="30">
        <f>SUMIF(Ingredients!$B$3:$B$230,J94,Ingredients!$G$3:$G$230)+SUMIF($B$3:$B$725,J94,$BS$3:$BS$725)</f>
        <v>0</v>
      </c>
      <c r="BP94" s="30">
        <f>SUMIF(Ingredients!$B$3:$B$230,K94,Ingredients!$G$3:$G$230)+SUMIF($B$3:$B$725,K94,$BS$3:$BS$725)</f>
        <v>0</v>
      </c>
      <c r="BQ94" s="30">
        <f>SUMIF(Ingredients!$B$3:$B$230,L94,Ingredients!$G$3:$G$230)+SUMIF($B$3:$B$725,L94,$BS$3:$BS$725)</f>
        <v>0</v>
      </c>
      <c r="BR94" s="30">
        <f>SUMIF(Ingredients!$B$3:$B$230,M94,Ingredients!$G$3:$G$230)+SUMIF($B$3:$B$725,M94,$BS$3:$BS$725)</f>
        <v>0</v>
      </c>
      <c r="BS94" s="36">
        <f t="shared" si="18"/>
        <v>0</v>
      </c>
      <c r="BT94" s="30">
        <f>SUMIF(Ingredients!$B$3:$B$230,F94,Ingredients!$H$3:$H$230)+SUMIF($B$3:$B$725,F94,$CB$3:$CB$725)</f>
        <v>0</v>
      </c>
      <c r="BU94" s="30">
        <f>SUMIF(Ingredients!$B$3:$B$230,G94,Ingredients!$H$3:$H$230)+SUMIF($B$3:$B$725,G94,$CB$3:$CB$725)</f>
        <v>1</v>
      </c>
      <c r="BV94" s="30">
        <f>SUMIF(Ingredients!$B$3:$B$230,H94,Ingredients!$H$3:$H$230)+SUMIF($B$3:$B$725,H94,$CB$3:$CB$725)</f>
        <v>0</v>
      </c>
      <c r="BW94" s="30">
        <f>SUMIF(Ingredients!$B$3:$B$230,I94,Ingredients!$H$3:$H$230)+SUMIF($B$3:$B$725,I94,$CB$3:$CB$725)</f>
        <v>0</v>
      </c>
      <c r="BX94" s="30">
        <f>SUMIF(Ingredients!$B$3:$B$230,J94,Ingredients!$H$3:$H$230)+SUMIF($B$3:$B$725,J94,$CB$3:$CB$725)</f>
        <v>0</v>
      </c>
      <c r="BY94" s="30">
        <f>SUMIF(Ingredients!$B$3:$B$230,K94,Ingredients!$H$3:$H$230)+SUMIF($B$3:$B$725,K94,$CB$3:$CB$725)</f>
        <v>0</v>
      </c>
      <c r="BZ94" s="30">
        <f>SUMIF(Ingredients!$B$3:$B$230,L94,Ingredients!$H$3:$H$230)+SUMIF($B$3:$B$725,L94,$CB$3:$CB$725)</f>
        <v>0</v>
      </c>
      <c r="CA94" s="30">
        <f>SUMIF(Ingredients!$B$3:$B$230,M94,Ingredients!$H$3:$H$230)+SUMIF($B$3:$B$725,M94,$CB$3:$CB$725)</f>
        <v>0</v>
      </c>
      <c r="CB94" s="42">
        <f t="shared" si="19"/>
        <v>1</v>
      </c>
      <c r="CC94" s="30">
        <f>SUMIF(Ingredients!$B$3:$B$230,F94,Ingredients!$I$3:$I$230)+SUMIF($B$3:$B$725,F94,$CK$3:$CK$725)</f>
        <v>0</v>
      </c>
      <c r="CD94" s="30">
        <f>SUMIF(Ingredients!$B$3:$B$230,G94,Ingredients!$I$3:$I$230)+SUMIF($B$3:$B$725,G94,$CK$3:$CK$725)</f>
        <v>0</v>
      </c>
      <c r="CE94" s="30">
        <f>SUMIF(Ingredients!$B$3:$B$230,H94,Ingredients!$I$3:$I$230)+SUMIF($B$3:$B$725,H94,$CK$3:$CK$725)</f>
        <v>0</v>
      </c>
      <c r="CF94" s="30">
        <f>SUMIF(Ingredients!$B$3:$B$230,I94,Ingredients!$I$3:$I$230)+SUMIF($B$3:$B$725,I94,$CK$3:$CK$725)</f>
        <v>0</v>
      </c>
      <c r="CG94" s="30">
        <f>SUMIF(Ingredients!$B$3:$B$230,J94,Ingredients!$I$3:$I$230)+SUMIF($B$3:$B$725,J94,$CK$3:$CK$725)</f>
        <v>0</v>
      </c>
      <c r="CH94" s="30">
        <f>SUMIF(Ingredients!$B$3:$B$230,K94,Ingredients!$I$3:$I$230)+SUMIF($B$3:$B$725,K94,$CK$3:$CK$725)</f>
        <v>0</v>
      </c>
      <c r="CI94" s="30">
        <f>SUMIF(Ingredients!$B$3:$B$230,L94,Ingredients!$I$3:$I$230)+SUMIF($B$3:$B$725,L94,$CK$3:$CK$725)</f>
        <v>0</v>
      </c>
      <c r="CJ94" s="30">
        <f>SUMIF(Ingredients!$B$3:$B$230,M94,Ingredients!$I$3:$I$230)+SUMIF($B$3:$B$725,M94,$CK$3:$CK$725)</f>
        <v>0</v>
      </c>
      <c r="CK94" s="38">
        <f t="shared" si="20"/>
        <v>0</v>
      </c>
      <c r="CL94" s="30">
        <f>SUMIF(Ingredients!$B$3:$B$230,F94,Ingredients!$J$3:$J$230)+SUMIF($B$3:$B$725,F94,$CT$3:$CT$725)</f>
        <v>0</v>
      </c>
      <c r="CM94" s="30">
        <f>SUMIF(Ingredients!$B$3:$B$230,G94,Ingredients!$J$3:$J$230)+SUMIF($B$3:$B$725,G94,$CT$3:$CT$725)</f>
        <v>0</v>
      </c>
      <c r="CN94" s="30">
        <f>SUMIF(Ingredients!$B$3:$B$230,H94,Ingredients!$J$3:$J$230)+SUMIF($B$3:$B$725,H94,$CT$3:$CT$725)</f>
        <v>1</v>
      </c>
      <c r="CO94" s="30">
        <f>SUMIF(Ingredients!$B$3:$B$230,I94,Ingredients!$J$3:$J$230)+SUMIF($B$3:$B$725,I94,$CT$3:$CT$725)</f>
        <v>0</v>
      </c>
      <c r="CP94" s="30">
        <f>SUMIF(Ingredients!$B$3:$B$230,J94,Ingredients!$J$3:$J$230)+SUMIF($B$3:$B$725,J94,$CT$3:$CT$725)</f>
        <v>0</v>
      </c>
      <c r="CQ94" s="30">
        <f>SUMIF(Ingredients!$B$3:$B$230,K94,Ingredients!$J$3:$J$230)+SUMIF($B$3:$B$725,K94,$CT$3:$CT$725)</f>
        <v>0</v>
      </c>
      <c r="CR94" s="30">
        <f>SUMIF(Ingredients!$B$3:$B$230,L94,Ingredients!$J$3:$J$230)+SUMIF($B$3:$B$725,L94,$CT$3:$CT$725)</f>
        <v>0</v>
      </c>
      <c r="CS94" s="30">
        <f>SUMIF(Ingredients!$B$3:$B$230,M94,Ingredients!$J$3:$J$230)+SUMIF($B$3:$B$725,M94,$CT$3:$CT$725)</f>
        <v>0</v>
      </c>
      <c r="CT94" s="43">
        <f t="shared" si="21"/>
        <v>1</v>
      </c>
      <c r="CU94" s="34">
        <v>7</v>
      </c>
      <c r="CV94" s="30">
        <v>0</v>
      </c>
      <c r="CW94" s="30">
        <v>20</v>
      </c>
      <c r="CX94" s="35">
        <v>0</v>
      </c>
      <c r="CY94" s="36">
        <v>0</v>
      </c>
      <c r="CZ94" s="37">
        <v>1</v>
      </c>
      <c r="DA94" s="38">
        <v>0</v>
      </c>
      <c r="DB94" s="39">
        <v>1</v>
      </c>
      <c r="DC94" t="s">
        <v>202</v>
      </c>
      <c r="DD94" t="str">
        <f t="shared" ca="1" si="22"/>
        <v/>
      </c>
      <c r="DE94" t="str">
        <f t="shared" ca="1" si="23"/>
        <v>-</v>
      </c>
      <c r="DG94" t="s">
        <v>200</v>
      </c>
      <c r="DH94" t="str">
        <f t="shared" ca="1" si="24"/>
        <v>CREAMEDCORNITEM(MEAL, ItemRegistry.creamedcornItem, 4 ,1.4f,0f,0f,1f,0f,0f,1f,1.05f),</v>
      </c>
      <c r="DI94" t="s">
        <v>2358</v>
      </c>
    </row>
    <row r="95" spans="2:113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1184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SUMIF(Ingredients!$B$3:$B$230,'PH complex foods'!F95,Ingredients!$A$3:$A$119)+SUMIF($B$3:$B$725,F95,$V$3:$V$724)</f>
        <v>1</v>
      </c>
      <c r="O95" s="11">
        <f ca="1">SUMIF(Ingredients!$B$3:$B$230,'PH complex foods'!G95,Ingredients!$A$3:$A$119)+SUMIF($B$3:$B$725,G95,$V$3:$V$724)</f>
        <v>1</v>
      </c>
      <c r="P95" s="11">
        <f ca="1">SUMIF(Ingredients!$B$3:$B$230,'PH complex foods'!H95,Ingredients!$A$3:$A$119)+SUMIF($B$3:$B$725,H95,$V$3:$V$724)</f>
        <v>1</v>
      </c>
      <c r="Q95" s="11">
        <f ca="1">SUMIF(Ingredients!$B$3:$B$230,'PH complex foods'!I95,Ingredients!$A$3:$A$119)+SUMIF($B$3:$B$725,I95,$V$3:$V$724)</f>
        <v>0</v>
      </c>
      <c r="R95" s="11">
        <f ca="1">SUMIF(Ingredients!$B$3:$B$230,'PH complex foods'!J95,Ingredients!$A$3:$A$119)+SUMIF($B$3:$B$725,J95,$V$3:$V$724)</f>
        <v>0</v>
      </c>
      <c r="S95" s="11">
        <f ca="1">SUMIF(Ingredients!$B$3:$B$230,'PH complex foods'!K95,Ingredients!$A$3:$A$119)+SUMIF($B$3:$B$725,K95,$V$3:$V$724)</f>
        <v>0</v>
      </c>
      <c r="T95" s="11">
        <f ca="1">SUMIF(Ingredients!$B$3:$B$230,'PH complex foods'!L95,Ingredients!$A$3:$A$119)+SUMIF($B$3:$B$725,L95,$V$3:$V$724)</f>
        <v>0</v>
      </c>
      <c r="U95" s="11">
        <f ca="1">SUMIF(Ingredients!$B$3:$B$230,'PH complex foods'!M95,Ingredients!$A$3:$A$119)+SUMIF($B$3:$B$725,M95,$V$3:$V$724)</f>
        <v>0</v>
      </c>
      <c r="V95" s="10">
        <f t="shared" ca="1" si="25"/>
        <v>1</v>
      </c>
      <c r="W95" s="10">
        <v>1</v>
      </c>
      <c r="X95" s="11">
        <v>1</v>
      </c>
      <c r="Y95" s="11">
        <f>COUNTIF(F95:M820,B95)</f>
        <v>0</v>
      </c>
      <c r="Z95" s="44" t="str">
        <f t="shared" ca="1" si="26"/>
        <v>Yes</v>
      </c>
      <c r="AA95" s="34">
        <f>SUMIF(Ingredients!$B$3:$B$230,F95,Ingredients!$C$3:$C$230)+SUMIF($B$3:$B$725,F95,$AI$3:$AI$725)</f>
        <v>2</v>
      </c>
      <c r="AB95" s="30">
        <f>SUMIF(Ingredients!$B$3:$B$230,G95,Ingredients!$C$3:$C$230)+SUMIF($B$3:$B$725,G95,$AI$3:$AI$725)</f>
        <v>2</v>
      </c>
      <c r="AC95" s="30">
        <f>SUMIF(Ingredients!$B$3:$B$230,H95,Ingredients!$C$3:$C$230)+SUMIF($B$3:$B$725,H95,$AI$3:$AI$725)</f>
        <v>0</v>
      </c>
      <c r="AD95" s="30">
        <f>SUMIF(Ingredients!$B$3:$B$230,I95,Ingredients!$C$3:$C$230)+SUMIF($B$3:$B$725,I95,$AI$3:$AI$725)</f>
        <v>0</v>
      </c>
      <c r="AE95" s="30">
        <f>SUMIF(Ingredients!$B$3:$B$230,J95,Ingredients!$C$3:$C$230)+SUMIF($B$3:$B$725,J95,$AI$3:$AI$725)</f>
        <v>0</v>
      </c>
      <c r="AF95" s="30">
        <f>SUMIF(Ingredients!$B$3:$B$230,K95,Ingredients!$C$3:$C$230)+SUMIF($B$3:$B$725,K95,$AI$3:$AI$725)</f>
        <v>0</v>
      </c>
      <c r="AG95" s="30">
        <f>SUMIF(Ingredients!$B$3:$B$230,L95,Ingredients!$C$3:$C$230)+SUMIF($B$3:$B$725,L95,$AI$3:$AI$725)</f>
        <v>0</v>
      </c>
      <c r="AH95" s="30">
        <f>SUMIF(Ingredients!$B$3:$B$230,M95,Ingredients!$C$3:$C$230)+SUMIF($B$3:$B$725,M95,$AI$3:$AI$725)</f>
        <v>0</v>
      </c>
      <c r="AI95" s="29">
        <f t="shared" si="14"/>
        <v>4</v>
      </c>
      <c r="AJ95" s="30">
        <f>SUMIF(Ingredients!$B$3:$B$230,F95,Ingredients!$D$3:$D$230)+SUMIF($B$3:$B$725,F95,$AR$3:$AR$725)</f>
        <v>10</v>
      </c>
      <c r="AK95" s="30">
        <f>SUMIF(Ingredients!$B$3:$B$230,G95,Ingredients!$D$3:$D$230)+SUMIF($B$3:$B$725,G95,$AR$3:$AR$725)</f>
        <v>10</v>
      </c>
      <c r="AL95" s="30">
        <f>SUMIF(Ingredients!$B$3:$B$230,H95,Ingredients!$D$3:$D$230)+SUMIF($B$3:$B$725,H95,$AR$3:$AR$725)</f>
        <v>5</v>
      </c>
      <c r="AM95" s="30">
        <f>SUMIF(Ingredients!$B$3:$B$230,I95,Ingredients!$D$3:$D$230)+SUMIF($B$3:$B$725,I95,$AR$3:$AR$725)</f>
        <v>0</v>
      </c>
      <c r="AN95" s="30">
        <f>SUMIF(Ingredients!$B$3:$B$230,J95,Ingredients!$D$3:$D$230)+SUMIF($B$3:$B$725,J95,$AR$3:$AR$725)</f>
        <v>0</v>
      </c>
      <c r="AO95" s="30">
        <f>SUMIF(Ingredients!$B$3:$B$230,K95,Ingredients!$D$3:$D$230)+SUMIF($B$3:$B$725,K95,$AR$3:$AR$725)</f>
        <v>0</v>
      </c>
      <c r="AP95" s="30">
        <f>SUMIF(Ingredients!$B$3:$B$230,L95,Ingredients!$D$3:$D$230)+SUMIF($B$3:$B$725,L95,$AR$3:$AR$725)</f>
        <v>0</v>
      </c>
      <c r="AQ95" s="30">
        <f>SUMIF(Ingredients!$B$3:$B$230,M95,Ingredients!$D$3:$D$230)+SUMIF($B$3:$B$725,M95,$AR$3:$AR$725)</f>
        <v>0</v>
      </c>
      <c r="AR95" s="29">
        <f t="shared" si="15"/>
        <v>25</v>
      </c>
      <c r="AS95" s="30">
        <f>SUMIF(Ingredients!$B$3:$B$230,F95,Ingredients!$E$3:$E$230)+SUMIF($B$3:$B$725,F95,$BA$3:$BA$730)</f>
        <v>4</v>
      </c>
      <c r="AT95" s="30">
        <f>SUMIF(Ingredients!$B$3:$B$230,G95,Ingredients!$E$3:$E$230)+SUMIF($B$3:$B$725,G95,$BA$3:$BA$730)</f>
        <v>4</v>
      </c>
      <c r="AU95" s="30">
        <f>SUMIF(Ingredients!$B$3:$B$230,H95,Ingredients!$E$3:$E$230)+SUMIF($B$3:$B$725,H95,$BA$3:$BA$730)</f>
        <v>0</v>
      </c>
      <c r="AV95" s="30">
        <f>SUMIF(Ingredients!$B$3:$B$230,I95,Ingredients!$E$3:$E$230)+SUMIF($B$3:$B$725,I95,$BA$3:$BA$730)</f>
        <v>0</v>
      </c>
      <c r="AW95" s="30">
        <f>SUMIF(Ingredients!$B$3:$B$230,J95,Ingredients!$E$3:$E$230)+SUMIF($B$3:$B$725,J95,$BA$3:$BA$730)</f>
        <v>0</v>
      </c>
      <c r="AX95" s="30">
        <f>SUMIF(Ingredients!$B$3:$B$230,K95,Ingredients!$E$3:$E$230)+SUMIF($B$3:$B$725,K95,$BA$3:$BA$730)</f>
        <v>0</v>
      </c>
      <c r="AY95" s="30">
        <f>SUMIF(Ingredients!$B$3:$B$230,L95,Ingredients!$E$3:$E$230)+SUMIF($B$3:$B$725,L95,$BA$3:$BA$730)</f>
        <v>0</v>
      </c>
      <c r="AZ95" s="30">
        <f>SUMIF(Ingredients!$B$3:$B$230,M95,Ingredients!$E$3:$E$230)+SUMIF($B$3:$B$725,M95,$BA$3:$BA$730)</f>
        <v>0</v>
      </c>
      <c r="BA95" s="29">
        <f t="shared" si="16"/>
        <v>2.6666666666666665</v>
      </c>
      <c r="BB95" s="30">
        <f>SUMIF(Ingredients!$B$3:$B$230,F95,Ingredients!$F$3:$F$230)+SUMIF($B$3:$B$725,F95,$BJ$3:$BJ$725)</f>
        <v>0</v>
      </c>
      <c r="BC95" s="30">
        <f>SUMIF(Ingredients!$B$3:$B$230,G95,Ingredients!$F$3:$F$230)+SUMIF($B$3:$B$725,G95,$BJ$3:$BJ$725)</f>
        <v>0</v>
      </c>
      <c r="BD95" s="30">
        <f>SUMIF(Ingredients!$B$3:$B$230,H95,Ingredients!$F$3:$F$230)+SUMIF($B$3:$B$725,H95,$BJ$3:$BJ$725)</f>
        <v>0</v>
      </c>
      <c r="BE95" s="30">
        <f>SUMIF(Ingredients!$B$3:$B$230,I95,Ingredients!$F$3:$F$230)+SUMIF($B$3:$B$725,I95,$BJ$3:$BJ$725)</f>
        <v>0</v>
      </c>
      <c r="BF95" s="30">
        <f>SUMIF(Ingredients!$B$3:$B$230,J95,Ingredients!$F$3:$F$230)+SUMIF($B$3:$B$725,J95,$BJ$3:$BJ$725)</f>
        <v>0</v>
      </c>
      <c r="BG95" s="30">
        <f>SUMIF(Ingredients!$B$3:$B$230,K95,Ingredients!$F$3:$F$230)+SUMIF($B$3:$B$725,K95,$BJ$3:$BJ$725)</f>
        <v>0</v>
      </c>
      <c r="BH95" s="30">
        <f>SUMIF(Ingredients!$B$3:$B$230,L95,Ingredients!$F$3:$F$230)+SUMIF($B$3:$B$725,L95,$BJ$3:$BJ$725)</f>
        <v>0</v>
      </c>
      <c r="BI95" s="30">
        <f>SUMIF(Ingredients!$B$3:$B$230,M95,Ingredients!$F$3:$F$230)+SUMIF($B$3:$B$725,M95,$BJ$3:$BJ$725)</f>
        <v>0</v>
      </c>
      <c r="BJ95" s="35">
        <f t="shared" si="17"/>
        <v>0</v>
      </c>
      <c r="BK95" s="30">
        <f>SUMIF(Ingredients!$B$3:$B$230,F95,Ingredients!$G$3:$G$230)+SUMIF($B$3:$B$725,F95,$BS$3:$BS$725)</f>
        <v>0.5</v>
      </c>
      <c r="BL95" s="30">
        <f>SUMIF(Ingredients!$B$3:$B$230,G95,Ingredients!$G$3:$G$230)+SUMIF($B$3:$B$725,G95,$BS$3:$BS$725)</f>
        <v>0.5</v>
      </c>
      <c r="BM95" s="30">
        <f>SUMIF(Ingredients!$B$3:$B$230,H95,Ingredients!$G$3:$G$230)+SUMIF($B$3:$B$725,H95,$BS$3:$BS$725)</f>
        <v>0</v>
      </c>
      <c r="BN95" s="30">
        <f>SUMIF(Ingredients!$B$3:$B$230,I95,Ingredients!$G$3:$G$230)+SUMIF($B$3:$B$725,I95,$BS$3:$BS$725)</f>
        <v>0</v>
      </c>
      <c r="BO95" s="30">
        <f>SUMIF(Ingredients!$B$3:$B$230,J95,Ingredients!$G$3:$G$230)+SUMIF($B$3:$B$725,J95,$BS$3:$BS$725)</f>
        <v>0</v>
      </c>
      <c r="BP95" s="30">
        <f>SUMIF(Ingredients!$B$3:$B$230,K95,Ingredients!$G$3:$G$230)+SUMIF($B$3:$B$725,K95,$BS$3:$BS$725)</f>
        <v>0</v>
      </c>
      <c r="BQ95" s="30">
        <f>SUMIF(Ingredients!$B$3:$B$230,L95,Ingredients!$G$3:$G$230)+SUMIF($B$3:$B$725,L95,$BS$3:$BS$725)</f>
        <v>0</v>
      </c>
      <c r="BR95" s="30">
        <f>SUMIF(Ingredients!$B$3:$B$230,M95,Ingredients!$G$3:$G$230)+SUMIF($B$3:$B$725,M95,$BS$3:$BS$725)</f>
        <v>0</v>
      </c>
      <c r="BS95" s="36">
        <f t="shared" si="18"/>
        <v>1</v>
      </c>
      <c r="BT95" s="30">
        <f>SUMIF(Ingredients!$B$3:$B$230,F95,Ingredients!$H$3:$H$230)+SUMIF($B$3:$B$725,F95,$CB$3:$CB$725)</f>
        <v>0</v>
      </c>
      <c r="BU95" s="30">
        <f>SUMIF(Ingredients!$B$3:$B$230,G95,Ingredients!$H$3:$H$230)+SUMIF($B$3:$B$725,G95,$CB$3:$CB$725)</f>
        <v>0</v>
      </c>
      <c r="BV95" s="30">
        <f>SUMIF(Ingredients!$B$3:$B$230,H95,Ingredients!$H$3:$H$230)+SUMIF($B$3:$B$725,H95,$CB$3:$CB$725)</f>
        <v>0</v>
      </c>
      <c r="BW95" s="30">
        <f>SUMIF(Ingredients!$B$3:$B$230,I95,Ingredients!$H$3:$H$230)+SUMIF($B$3:$B$725,I95,$CB$3:$CB$725)</f>
        <v>0</v>
      </c>
      <c r="BX95" s="30">
        <f>SUMIF(Ingredients!$B$3:$B$230,J95,Ingredients!$H$3:$H$230)+SUMIF($B$3:$B$725,J95,$CB$3:$CB$725)</f>
        <v>0</v>
      </c>
      <c r="BY95" s="30">
        <f>SUMIF(Ingredients!$B$3:$B$230,K95,Ingredients!$H$3:$H$230)+SUMIF($B$3:$B$725,K95,$CB$3:$CB$725)</f>
        <v>0</v>
      </c>
      <c r="BZ95" s="30">
        <f>SUMIF(Ingredients!$B$3:$B$230,L95,Ingredients!$H$3:$H$230)+SUMIF($B$3:$B$725,L95,$CB$3:$CB$725)</f>
        <v>0</v>
      </c>
      <c r="CA95" s="30">
        <f>SUMIF(Ingredients!$B$3:$B$230,M95,Ingredients!$H$3:$H$230)+SUMIF($B$3:$B$725,M95,$CB$3:$CB$725)</f>
        <v>0</v>
      </c>
      <c r="CB95" s="42">
        <f t="shared" si="19"/>
        <v>0</v>
      </c>
      <c r="CC95" s="30">
        <f>SUMIF(Ingredients!$B$3:$B$230,F95,Ingredients!$I$3:$I$230)+SUMIF($B$3:$B$725,F95,$CK$3:$CK$725)</f>
        <v>0</v>
      </c>
      <c r="CD95" s="30">
        <f>SUMIF(Ingredients!$B$3:$B$230,G95,Ingredients!$I$3:$I$230)+SUMIF($B$3:$B$725,G95,$CK$3:$CK$725)</f>
        <v>0</v>
      </c>
      <c r="CE95" s="30">
        <f>SUMIF(Ingredients!$B$3:$B$230,H95,Ingredients!$I$3:$I$230)+SUMIF($B$3:$B$725,H95,$CK$3:$CK$725)</f>
        <v>0</v>
      </c>
      <c r="CF95" s="30">
        <f>SUMIF(Ingredients!$B$3:$B$230,I95,Ingredients!$I$3:$I$230)+SUMIF($B$3:$B$725,I95,$CK$3:$CK$725)</f>
        <v>0</v>
      </c>
      <c r="CG95" s="30">
        <f>SUMIF(Ingredients!$B$3:$B$230,J95,Ingredients!$I$3:$I$230)+SUMIF($B$3:$B$725,J95,$CK$3:$CK$725)</f>
        <v>0</v>
      </c>
      <c r="CH95" s="30">
        <f>SUMIF(Ingredients!$B$3:$B$230,K95,Ingredients!$I$3:$I$230)+SUMIF($B$3:$B$725,K95,$CK$3:$CK$725)</f>
        <v>0</v>
      </c>
      <c r="CI95" s="30">
        <f>SUMIF(Ingredients!$B$3:$B$230,L95,Ingredients!$I$3:$I$230)+SUMIF($B$3:$B$725,L95,$CK$3:$CK$725)</f>
        <v>0</v>
      </c>
      <c r="CJ95" s="30">
        <f>SUMIF(Ingredients!$B$3:$B$230,M95,Ingredients!$I$3:$I$230)+SUMIF($B$3:$B$725,M95,$CK$3:$CK$725)</f>
        <v>0</v>
      </c>
      <c r="CK95" s="38">
        <f t="shared" si="20"/>
        <v>0</v>
      </c>
      <c r="CL95" s="30">
        <f>SUMIF(Ingredients!$B$3:$B$230,F95,Ingredients!$J$3:$J$230)+SUMIF($B$3:$B$725,F95,$CT$3:$CT$725)</f>
        <v>0</v>
      </c>
      <c r="CM95" s="30">
        <f>SUMIF(Ingredients!$B$3:$B$230,G95,Ingredients!$J$3:$J$230)+SUMIF($B$3:$B$725,G95,$CT$3:$CT$725)</f>
        <v>0</v>
      </c>
      <c r="CN95" s="30">
        <f>SUMIF(Ingredients!$B$3:$B$230,H95,Ingredients!$J$3:$J$230)+SUMIF($B$3:$B$725,H95,$CT$3:$CT$725)</f>
        <v>0</v>
      </c>
      <c r="CO95" s="30">
        <f>SUMIF(Ingredients!$B$3:$B$230,I95,Ingredients!$J$3:$J$230)+SUMIF($B$3:$B$725,I95,$CT$3:$CT$725)</f>
        <v>0</v>
      </c>
      <c r="CP95" s="30">
        <f>SUMIF(Ingredients!$B$3:$B$230,J95,Ingredients!$J$3:$J$230)+SUMIF($B$3:$B$725,J95,$CT$3:$CT$725)</f>
        <v>0</v>
      </c>
      <c r="CQ95" s="30">
        <f>SUMIF(Ingredients!$B$3:$B$230,K95,Ingredients!$J$3:$J$230)+SUMIF($B$3:$B$725,K95,$CT$3:$CT$725)</f>
        <v>0</v>
      </c>
      <c r="CR95" s="30">
        <f>SUMIF(Ingredients!$B$3:$B$230,L95,Ingredients!$J$3:$J$230)+SUMIF($B$3:$B$725,L95,$CT$3:$CT$725)</f>
        <v>0</v>
      </c>
      <c r="CS95" s="30">
        <f>SUMIF(Ingredients!$B$3:$B$230,M95,Ingredients!$J$3:$J$230)+SUMIF($B$3:$B$725,M95,$CT$3:$CT$725)</f>
        <v>0</v>
      </c>
      <c r="CT95" s="43">
        <f t="shared" si="21"/>
        <v>0</v>
      </c>
      <c r="CU95" s="34">
        <v>5</v>
      </c>
      <c r="CV95" s="30">
        <v>15</v>
      </c>
      <c r="CW95" s="30">
        <v>9</v>
      </c>
      <c r="CX95" s="35">
        <v>0</v>
      </c>
      <c r="CY95" s="36">
        <v>1.5</v>
      </c>
      <c r="CZ95" s="37">
        <v>0</v>
      </c>
      <c r="DA95" s="38">
        <v>0</v>
      </c>
      <c r="DB95" s="39">
        <v>0</v>
      </c>
      <c r="DC95" t="s">
        <v>202</v>
      </c>
      <c r="DD95" t="str">
        <f t="shared" ca="1" si="22"/>
        <v/>
      </c>
      <c r="DE95" t="str">
        <f t="shared" ca="1" si="23"/>
        <v>-</v>
      </c>
      <c r="DG95" t="s">
        <v>199</v>
      </c>
      <c r="DH95" t="str">
        <f t="shared" ca="1" si="24"/>
        <v/>
      </c>
    </row>
    <row r="96" spans="2:113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1191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SUMIF(Ingredients!$B$3:$B$230,'PH complex foods'!F96,Ingredients!$A$3:$A$119)+SUMIF($B$3:$B$725,F96,$V$3:$V$724)</f>
        <v>1</v>
      </c>
      <c r="O96" s="11">
        <f ca="1">SUMIF(Ingredients!$B$3:$B$230,'PH complex foods'!G96,Ingredients!$A$3:$A$119)+SUMIF($B$3:$B$725,G96,$V$3:$V$724)</f>
        <v>1</v>
      </c>
      <c r="P96" s="11">
        <f ca="1">SUMIF(Ingredients!$B$3:$B$230,'PH complex foods'!H96,Ingredients!$A$3:$A$119)+SUMIF($B$3:$B$725,H96,$V$3:$V$724)</f>
        <v>1</v>
      </c>
      <c r="Q96" s="11">
        <f ca="1">SUMIF(Ingredients!$B$3:$B$230,'PH complex foods'!I96,Ingredients!$A$3:$A$119)+SUMIF($B$3:$B$725,I96,$V$3:$V$724)</f>
        <v>0</v>
      </c>
      <c r="R96" s="11">
        <f ca="1">SUMIF(Ingredients!$B$3:$B$230,'PH complex foods'!J96,Ingredients!$A$3:$A$119)+SUMIF($B$3:$B$725,J96,$V$3:$V$724)</f>
        <v>0</v>
      </c>
      <c r="S96" s="11">
        <f ca="1">SUMIF(Ingredients!$B$3:$B$230,'PH complex foods'!K96,Ingredients!$A$3:$A$119)+SUMIF($B$3:$B$725,K96,$V$3:$V$724)</f>
        <v>0</v>
      </c>
      <c r="T96" s="11">
        <f ca="1">SUMIF(Ingredients!$B$3:$B$230,'PH complex foods'!L96,Ingredients!$A$3:$A$119)+SUMIF($B$3:$B$725,L96,$V$3:$V$724)</f>
        <v>0</v>
      </c>
      <c r="U96" s="11">
        <f ca="1">SUMIF(Ingredients!$B$3:$B$230,'PH complex foods'!M96,Ingredients!$A$3:$A$119)+SUMIF($B$3:$B$725,M96,$V$3:$V$724)</f>
        <v>0</v>
      </c>
      <c r="V96" s="10">
        <f t="shared" ca="1" si="25"/>
        <v>1</v>
      </c>
      <c r="W96" s="10">
        <v>1</v>
      </c>
      <c r="X96" s="11">
        <v>1</v>
      </c>
      <c r="Y96" s="11">
        <f>COUNTIF(F96:M821,B96)</f>
        <v>0</v>
      </c>
      <c r="Z96" s="44" t="str">
        <f t="shared" ca="1" si="26"/>
        <v>Yes</v>
      </c>
      <c r="AA96" s="34">
        <f>SUMIF(Ingredients!$B$3:$B$230,F96,Ingredients!$C$3:$C$230)+SUMIF($B$3:$B$725,F96,$AI$3:$AI$725)</f>
        <v>2</v>
      </c>
      <c r="AB96" s="30">
        <f>SUMIF(Ingredients!$B$3:$B$230,G96,Ingredients!$C$3:$C$230)+SUMIF($B$3:$B$725,G96,$AI$3:$AI$725)</f>
        <v>5</v>
      </c>
      <c r="AC96" s="30">
        <f>SUMIF(Ingredients!$B$3:$B$230,H96,Ingredients!$C$3:$C$230)+SUMIF($B$3:$B$725,H96,$AI$3:$AI$725)</f>
        <v>0</v>
      </c>
      <c r="AD96" s="30">
        <f>SUMIF(Ingredients!$B$3:$B$230,I96,Ingredients!$C$3:$C$230)+SUMIF($B$3:$B$725,I96,$AI$3:$AI$725)</f>
        <v>0</v>
      </c>
      <c r="AE96" s="30">
        <f>SUMIF(Ingredients!$B$3:$B$230,J96,Ingredients!$C$3:$C$230)+SUMIF($B$3:$B$725,J96,$AI$3:$AI$725)</f>
        <v>0</v>
      </c>
      <c r="AF96" s="30">
        <f>SUMIF(Ingredients!$B$3:$B$230,K96,Ingredients!$C$3:$C$230)+SUMIF($B$3:$B$725,K96,$AI$3:$AI$725)</f>
        <v>0</v>
      </c>
      <c r="AG96" s="30">
        <f>SUMIF(Ingredients!$B$3:$B$230,L96,Ingredients!$C$3:$C$230)+SUMIF($B$3:$B$725,L96,$AI$3:$AI$725)</f>
        <v>0</v>
      </c>
      <c r="AH96" s="30">
        <f>SUMIF(Ingredients!$B$3:$B$230,M96,Ingredients!$C$3:$C$230)+SUMIF($B$3:$B$725,M96,$AI$3:$AI$725)</f>
        <v>0</v>
      </c>
      <c r="AI96" s="29">
        <f t="shared" si="14"/>
        <v>7</v>
      </c>
      <c r="AJ96" s="30">
        <f>SUMIF(Ingredients!$B$3:$B$230,F96,Ingredients!$D$3:$D$230)+SUMIF($B$3:$B$725,F96,$AR$3:$AR$725)</f>
        <v>10</v>
      </c>
      <c r="AK96" s="30">
        <f>SUMIF(Ingredients!$B$3:$B$230,G96,Ingredients!$D$3:$D$230)+SUMIF($B$3:$B$725,G96,$AR$3:$AR$725)</f>
        <v>0</v>
      </c>
      <c r="AL96" s="30">
        <f>SUMIF(Ingredients!$B$3:$B$230,H96,Ingredients!$D$3:$D$230)+SUMIF($B$3:$B$725,H96,$AR$3:$AR$725)</f>
        <v>0</v>
      </c>
      <c r="AM96" s="30">
        <f>SUMIF(Ingredients!$B$3:$B$230,I96,Ingredients!$D$3:$D$230)+SUMIF($B$3:$B$725,I96,$AR$3:$AR$725)</f>
        <v>0</v>
      </c>
      <c r="AN96" s="30">
        <f>SUMIF(Ingredients!$B$3:$B$230,J96,Ingredients!$D$3:$D$230)+SUMIF($B$3:$B$725,J96,$AR$3:$AR$725)</f>
        <v>0</v>
      </c>
      <c r="AO96" s="30">
        <f>SUMIF(Ingredients!$B$3:$B$230,K96,Ingredients!$D$3:$D$230)+SUMIF($B$3:$B$725,K96,$AR$3:$AR$725)</f>
        <v>0</v>
      </c>
      <c r="AP96" s="30">
        <f>SUMIF(Ingredients!$B$3:$B$230,L96,Ingredients!$D$3:$D$230)+SUMIF($B$3:$B$725,L96,$AR$3:$AR$725)</f>
        <v>0</v>
      </c>
      <c r="AQ96" s="30">
        <f>SUMIF(Ingredients!$B$3:$B$230,M96,Ingredients!$D$3:$D$230)+SUMIF($B$3:$B$725,M96,$AR$3:$AR$725)</f>
        <v>0</v>
      </c>
      <c r="AR96" s="29">
        <f t="shared" si="15"/>
        <v>10</v>
      </c>
      <c r="AS96" s="30">
        <f>SUMIF(Ingredients!$B$3:$B$230,F96,Ingredients!$E$3:$E$230)+SUMIF($B$3:$B$725,F96,$BA$3:$BA$730)</f>
        <v>4</v>
      </c>
      <c r="AT96" s="30">
        <f>SUMIF(Ingredients!$B$3:$B$230,G96,Ingredients!$E$3:$E$230)+SUMIF($B$3:$B$725,G96,$BA$3:$BA$730)</f>
        <v>7</v>
      </c>
      <c r="AU96" s="30">
        <f>SUMIF(Ingredients!$B$3:$B$230,H96,Ingredients!$E$3:$E$230)+SUMIF($B$3:$B$725,H96,$BA$3:$BA$730)</f>
        <v>30</v>
      </c>
      <c r="AV96" s="30">
        <f>SUMIF(Ingredients!$B$3:$B$230,I96,Ingredients!$E$3:$E$230)+SUMIF($B$3:$B$725,I96,$BA$3:$BA$730)</f>
        <v>0</v>
      </c>
      <c r="AW96" s="30">
        <f>SUMIF(Ingredients!$B$3:$B$230,J96,Ingredients!$E$3:$E$230)+SUMIF($B$3:$B$725,J96,$BA$3:$BA$730)</f>
        <v>0</v>
      </c>
      <c r="AX96" s="30">
        <f>SUMIF(Ingredients!$B$3:$B$230,K96,Ingredients!$E$3:$E$230)+SUMIF($B$3:$B$725,K96,$BA$3:$BA$730)</f>
        <v>0</v>
      </c>
      <c r="AY96" s="30">
        <f>SUMIF(Ingredients!$B$3:$B$230,L96,Ingredients!$E$3:$E$230)+SUMIF($B$3:$B$725,L96,$BA$3:$BA$730)</f>
        <v>0</v>
      </c>
      <c r="AZ96" s="30">
        <f>SUMIF(Ingredients!$B$3:$B$230,M96,Ingredients!$E$3:$E$230)+SUMIF($B$3:$B$725,M96,$BA$3:$BA$730)</f>
        <v>0</v>
      </c>
      <c r="BA96" s="29">
        <f t="shared" si="16"/>
        <v>13.666666666666666</v>
      </c>
      <c r="BB96" s="30">
        <f>SUMIF(Ingredients!$B$3:$B$230,F96,Ingredients!$F$3:$F$230)+SUMIF($B$3:$B$725,F96,$BJ$3:$BJ$725)</f>
        <v>0</v>
      </c>
      <c r="BC96" s="30">
        <f>SUMIF(Ingredients!$B$3:$B$230,G96,Ingredients!$F$3:$F$230)+SUMIF($B$3:$B$725,G96,$BJ$3:$BJ$725)</f>
        <v>1</v>
      </c>
      <c r="BD96" s="30">
        <f>SUMIF(Ingredients!$B$3:$B$230,H96,Ingredients!$F$3:$F$230)+SUMIF($B$3:$B$725,H96,$BJ$3:$BJ$725)</f>
        <v>0</v>
      </c>
      <c r="BE96" s="30">
        <f>SUMIF(Ingredients!$B$3:$B$230,I96,Ingredients!$F$3:$F$230)+SUMIF($B$3:$B$725,I96,$BJ$3:$BJ$725)</f>
        <v>0</v>
      </c>
      <c r="BF96" s="30">
        <f>SUMIF(Ingredients!$B$3:$B$230,J96,Ingredients!$F$3:$F$230)+SUMIF($B$3:$B$725,J96,$BJ$3:$BJ$725)</f>
        <v>0</v>
      </c>
      <c r="BG96" s="30">
        <f>SUMIF(Ingredients!$B$3:$B$230,K96,Ingredients!$F$3:$F$230)+SUMIF($B$3:$B$725,K96,$BJ$3:$BJ$725)</f>
        <v>0</v>
      </c>
      <c r="BH96" s="30">
        <f>SUMIF(Ingredients!$B$3:$B$230,L96,Ingredients!$F$3:$F$230)+SUMIF($B$3:$B$725,L96,$BJ$3:$BJ$725)</f>
        <v>0</v>
      </c>
      <c r="BI96" s="30">
        <f>SUMIF(Ingredients!$B$3:$B$230,M96,Ingredients!$F$3:$F$230)+SUMIF($B$3:$B$725,M96,$BJ$3:$BJ$725)</f>
        <v>0</v>
      </c>
      <c r="BJ96" s="35">
        <f t="shared" si="17"/>
        <v>1</v>
      </c>
      <c r="BK96" s="30">
        <f>SUMIF(Ingredients!$B$3:$B$230,F96,Ingredients!$G$3:$G$230)+SUMIF($B$3:$B$725,F96,$BS$3:$BS$725)</f>
        <v>0.5</v>
      </c>
      <c r="BL96" s="30">
        <f>SUMIF(Ingredients!$B$3:$B$230,G96,Ingredients!$G$3:$G$230)+SUMIF($B$3:$B$725,G96,$BS$3:$BS$725)</f>
        <v>0</v>
      </c>
      <c r="BM96" s="30">
        <f>SUMIF(Ingredients!$B$3:$B$230,H96,Ingredients!$G$3:$G$230)+SUMIF($B$3:$B$725,H96,$BS$3:$BS$725)</f>
        <v>0</v>
      </c>
      <c r="BN96" s="30">
        <f>SUMIF(Ingredients!$B$3:$B$230,I96,Ingredients!$G$3:$G$230)+SUMIF($B$3:$B$725,I96,$BS$3:$BS$725)</f>
        <v>0</v>
      </c>
      <c r="BO96" s="30">
        <f>SUMIF(Ingredients!$B$3:$B$230,J96,Ingredients!$G$3:$G$230)+SUMIF($B$3:$B$725,J96,$BS$3:$BS$725)</f>
        <v>0</v>
      </c>
      <c r="BP96" s="30">
        <f>SUMIF(Ingredients!$B$3:$B$230,K96,Ingredients!$G$3:$G$230)+SUMIF($B$3:$B$725,K96,$BS$3:$BS$725)</f>
        <v>0</v>
      </c>
      <c r="BQ96" s="30">
        <f>SUMIF(Ingredients!$B$3:$B$230,L96,Ingredients!$G$3:$G$230)+SUMIF($B$3:$B$725,L96,$BS$3:$BS$725)</f>
        <v>0</v>
      </c>
      <c r="BR96" s="30">
        <f>SUMIF(Ingredients!$B$3:$B$230,M96,Ingredients!$G$3:$G$230)+SUMIF($B$3:$B$725,M96,$BS$3:$BS$725)</f>
        <v>0</v>
      </c>
      <c r="BS96" s="36">
        <f t="shared" si="18"/>
        <v>0.5</v>
      </c>
      <c r="BT96" s="30">
        <f>SUMIF(Ingredients!$B$3:$B$230,F96,Ingredients!$H$3:$H$230)+SUMIF($B$3:$B$725,F96,$CB$3:$CB$725)</f>
        <v>0</v>
      </c>
      <c r="BU96" s="30">
        <f>SUMIF(Ingredients!$B$3:$B$230,G96,Ingredients!$H$3:$H$230)+SUMIF($B$3:$B$725,G96,$CB$3:$CB$725)</f>
        <v>0</v>
      </c>
      <c r="BV96" s="30">
        <f>SUMIF(Ingredients!$B$3:$B$230,H96,Ingredients!$H$3:$H$230)+SUMIF($B$3:$B$725,H96,$CB$3:$CB$725)</f>
        <v>0</v>
      </c>
      <c r="BW96" s="30">
        <f>SUMIF(Ingredients!$B$3:$B$230,I96,Ingredients!$H$3:$H$230)+SUMIF($B$3:$B$725,I96,$CB$3:$CB$725)</f>
        <v>0</v>
      </c>
      <c r="BX96" s="30">
        <f>SUMIF(Ingredients!$B$3:$B$230,J96,Ingredients!$H$3:$H$230)+SUMIF($B$3:$B$725,J96,$CB$3:$CB$725)</f>
        <v>0</v>
      </c>
      <c r="BY96" s="30">
        <f>SUMIF(Ingredients!$B$3:$B$230,K96,Ingredients!$H$3:$H$230)+SUMIF($B$3:$B$725,K96,$CB$3:$CB$725)</f>
        <v>0</v>
      </c>
      <c r="BZ96" s="30">
        <f>SUMIF(Ingredients!$B$3:$B$230,L96,Ingredients!$H$3:$H$230)+SUMIF($B$3:$B$725,L96,$CB$3:$CB$725)</f>
        <v>0</v>
      </c>
      <c r="CA96" s="30">
        <f>SUMIF(Ingredients!$B$3:$B$230,M96,Ingredients!$H$3:$H$230)+SUMIF($B$3:$B$725,M96,$CB$3:$CB$725)</f>
        <v>0</v>
      </c>
      <c r="CB96" s="42">
        <f t="shared" si="19"/>
        <v>0</v>
      </c>
      <c r="CC96" s="30">
        <f>SUMIF(Ingredients!$B$3:$B$230,F96,Ingredients!$I$3:$I$230)+SUMIF($B$3:$B$725,F96,$CK$3:$CK$725)</f>
        <v>0</v>
      </c>
      <c r="CD96" s="30">
        <f>SUMIF(Ingredients!$B$3:$B$230,G96,Ingredients!$I$3:$I$230)+SUMIF($B$3:$B$725,G96,$CK$3:$CK$725)</f>
        <v>0</v>
      </c>
      <c r="CE96" s="30">
        <f>SUMIF(Ingredients!$B$3:$B$230,H96,Ingredients!$I$3:$I$230)+SUMIF($B$3:$B$725,H96,$CK$3:$CK$725)</f>
        <v>0</v>
      </c>
      <c r="CF96" s="30">
        <f>SUMIF(Ingredients!$B$3:$B$230,I96,Ingredients!$I$3:$I$230)+SUMIF($B$3:$B$725,I96,$CK$3:$CK$725)</f>
        <v>0</v>
      </c>
      <c r="CG96" s="30">
        <f>SUMIF(Ingredients!$B$3:$B$230,J96,Ingredients!$I$3:$I$230)+SUMIF($B$3:$B$725,J96,$CK$3:$CK$725)</f>
        <v>0</v>
      </c>
      <c r="CH96" s="30">
        <f>SUMIF(Ingredients!$B$3:$B$230,K96,Ingredients!$I$3:$I$230)+SUMIF($B$3:$B$725,K96,$CK$3:$CK$725)</f>
        <v>0</v>
      </c>
      <c r="CI96" s="30">
        <f>SUMIF(Ingredients!$B$3:$B$230,L96,Ingredients!$I$3:$I$230)+SUMIF($B$3:$B$725,L96,$CK$3:$CK$725)</f>
        <v>0</v>
      </c>
      <c r="CJ96" s="30">
        <f>SUMIF(Ingredients!$B$3:$B$230,M96,Ingredients!$I$3:$I$230)+SUMIF($B$3:$B$725,M96,$CK$3:$CK$725)</f>
        <v>0</v>
      </c>
      <c r="CK96" s="38">
        <f t="shared" si="20"/>
        <v>0</v>
      </c>
      <c r="CL96" s="30">
        <f>SUMIF(Ingredients!$B$3:$B$230,F96,Ingredients!$J$3:$J$230)+SUMIF($B$3:$B$725,F96,$CT$3:$CT$725)</f>
        <v>0</v>
      </c>
      <c r="CM96" s="30">
        <f>SUMIF(Ingredients!$B$3:$B$230,G96,Ingredients!$J$3:$J$230)+SUMIF($B$3:$B$725,G96,$CT$3:$CT$725)</f>
        <v>0</v>
      </c>
      <c r="CN96" s="30">
        <f>SUMIF(Ingredients!$B$3:$B$230,H96,Ingredients!$J$3:$J$230)+SUMIF($B$3:$B$725,H96,$CT$3:$CT$725)</f>
        <v>0</v>
      </c>
      <c r="CO96" s="30">
        <f>SUMIF(Ingredients!$B$3:$B$230,I96,Ingredients!$J$3:$J$230)+SUMIF($B$3:$B$725,I96,$CT$3:$CT$725)</f>
        <v>0</v>
      </c>
      <c r="CP96" s="30">
        <f>SUMIF(Ingredients!$B$3:$B$230,J96,Ingredients!$J$3:$J$230)+SUMIF($B$3:$B$725,J96,$CT$3:$CT$725)</f>
        <v>0</v>
      </c>
      <c r="CQ96" s="30">
        <f>SUMIF(Ingredients!$B$3:$B$230,K96,Ingredients!$J$3:$J$230)+SUMIF($B$3:$B$725,K96,$CT$3:$CT$725)</f>
        <v>0</v>
      </c>
      <c r="CR96" s="30">
        <f>SUMIF(Ingredients!$B$3:$B$230,L96,Ingredients!$J$3:$J$230)+SUMIF($B$3:$B$725,L96,$CT$3:$CT$725)</f>
        <v>0</v>
      </c>
      <c r="CS96" s="30">
        <f>SUMIF(Ingredients!$B$3:$B$230,M96,Ingredients!$J$3:$J$230)+SUMIF($B$3:$B$725,M96,$CT$3:$CT$725)</f>
        <v>0</v>
      </c>
      <c r="CT96" s="43">
        <f t="shared" si="21"/>
        <v>0</v>
      </c>
      <c r="CU96" s="34">
        <v>7</v>
      </c>
      <c r="CV96" s="30">
        <v>0</v>
      </c>
      <c r="CW96" s="30">
        <v>13.666666666666666</v>
      </c>
      <c r="CX96" s="35">
        <v>1</v>
      </c>
      <c r="CY96" s="36">
        <v>0.5</v>
      </c>
      <c r="CZ96" s="37">
        <v>0</v>
      </c>
      <c r="DA96" s="38">
        <v>0</v>
      </c>
      <c r="DB96" s="39">
        <v>0</v>
      </c>
      <c r="DC96" t="s">
        <v>202</v>
      </c>
      <c r="DD96" t="str">
        <f t="shared" ca="1" si="22"/>
        <v/>
      </c>
      <c r="DE96" t="str">
        <f t="shared" ca="1" si="23"/>
        <v>-</v>
      </c>
      <c r="DG96" t="s">
        <v>200</v>
      </c>
      <c r="DH96" t="str">
        <f t="shared" ca="1" si="24"/>
        <v>STRAWBERRYPIEITEM(MEAL, ItemRegistry.strawberrypieItem, 4 ,1.4f,0f,1f,0f,0.5f,0f,0f,1.54f),</v>
      </c>
      <c r="DI96" t="s">
        <v>2359</v>
      </c>
    </row>
    <row r="97" spans="2:113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1184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SUMIF(Ingredients!$B$3:$B$230,'PH complex foods'!F97,Ingredients!$A$3:$A$119)+SUMIF($B$3:$B$725,F97,$V$3:$V$724)</f>
        <v>1</v>
      </c>
      <c r="O97" s="11">
        <f ca="1">SUMIF(Ingredients!$B$3:$B$230,'PH complex foods'!G97,Ingredients!$A$3:$A$119)+SUMIF($B$3:$B$725,G97,$V$3:$V$724)</f>
        <v>1</v>
      </c>
      <c r="P97" s="11">
        <f ca="1">SUMIF(Ingredients!$B$3:$B$230,'PH complex foods'!H97,Ingredients!$A$3:$A$119)+SUMIF($B$3:$B$725,H97,$V$3:$V$724)</f>
        <v>0</v>
      </c>
      <c r="Q97" s="11">
        <f ca="1">SUMIF(Ingredients!$B$3:$B$230,'PH complex foods'!I97,Ingredients!$A$3:$A$119)+SUMIF($B$3:$B$725,I97,$V$3:$V$724)</f>
        <v>0</v>
      </c>
      <c r="R97" s="11">
        <f ca="1">SUMIF(Ingredients!$B$3:$B$230,'PH complex foods'!J97,Ingredients!$A$3:$A$119)+SUMIF($B$3:$B$725,J97,$V$3:$V$724)</f>
        <v>0</v>
      </c>
      <c r="S97" s="11">
        <f ca="1">SUMIF(Ingredients!$B$3:$B$230,'PH complex foods'!K97,Ingredients!$A$3:$A$119)+SUMIF($B$3:$B$725,K97,$V$3:$V$724)</f>
        <v>0</v>
      </c>
      <c r="T97" s="11">
        <f ca="1">SUMIF(Ingredients!$B$3:$B$230,'PH complex foods'!L97,Ingredients!$A$3:$A$119)+SUMIF($B$3:$B$725,L97,$V$3:$V$724)</f>
        <v>0</v>
      </c>
      <c r="U97" s="11">
        <f ca="1">SUMIF(Ingredients!$B$3:$B$230,'PH complex foods'!M97,Ingredients!$A$3:$A$119)+SUMIF($B$3:$B$725,M97,$V$3:$V$724)</f>
        <v>0</v>
      </c>
      <c r="V97" s="10">
        <f t="shared" ca="1" si="25"/>
        <v>1</v>
      </c>
      <c r="W97" s="10">
        <v>1</v>
      </c>
      <c r="X97" s="11">
        <v>1</v>
      </c>
      <c r="Y97" s="11">
        <f>COUNTIF(F97:M822,B97)</f>
        <v>0</v>
      </c>
      <c r="Z97" s="44" t="str">
        <f t="shared" ca="1" si="26"/>
        <v>Yes</v>
      </c>
      <c r="AA97" s="34">
        <f>SUMIF(Ingredients!$B$3:$B$230,F97,Ingredients!$C$3:$C$230)+SUMIF($B$3:$B$725,F97,$AI$3:$AI$725)</f>
        <v>2</v>
      </c>
      <c r="AB97" s="30">
        <f>SUMIF(Ingredients!$B$3:$B$230,G97,Ingredients!$C$3:$C$230)+SUMIF($B$3:$B$725,G97,$AI$3:$AI$725)</f>
        <v>3</v>
      </c>
      <c r="AC97" s="30">
        <f>SUMIF(Ingredients!$B$3:$B$230,H97,Ingredients!$C$3:$C$230)+SUMIF($B$3:$B$725,H97,$AI$3:$AI$725)</f>
        <v>0</v>
      </c>
      <c r="AD97" s="30">
        <f>SUMIF(Ingredients!$B$3:$B$230,I97,Ingredients!$C$3:$C$230)+SUMIF($B$3:$B$725,I97,$AI$3:$AI$725)</f>
        <v>0</v>
      </c>
      <c r="AE97" s="30">
        <f>SUMIF(Ingredients!$B$3:$B$230,J97,Ingredients!$C$3:$C$230)+SUMIF($B$3:$B$725,J97,$AI$3:$AI$725)</f>
        <v>0</v>
      </c>
      <c r="AF97" s="30">
        <f>SUMIF(Ingredients!$B$3:$B$230,K97,Ingredients!$C$3:$C$230)+SUMIF($B$3:$B$725,K97,$AI$3:$AI$725)</f>
        <v>0</v>
      </c>
      <c r="AG97" s="30">
        <f>SUMIF(Ingredients!$B$3:$B$230,L97,Ingredients!$C$3:$C$230)+SUMIF($B$3:$B$725,L97,$AI$3:$AI$725)</f>
        <v>0</v>
      </c>
      <c r="AH97" s="30">
        <f>SUMIF(Ingredients!$B$3:$B$230,M97,Ingredients!$C$3:$C$230)+SUMIF($B$3:$B$725,M97,$AI$3:$AI$725)</f>
        <v>0</v>
      </c>
      <c r="AI97" s="29">
        <f t="shared" si="14"/>
        <v>5</v>
      </c>
      <c r="AJ97" s="30">
        <f>SUMIF(Ingredients!$B$3:$B$230,F97,Ingredients!$D$3:$D$230)+SUMIF($B$3:$B$725,F97,$AR$3:$AR$725)</f>
        <v>10</v>
      </c>
      <c r="AK97" s="30">
        <f>SUMIF(Ingredients!$B$3:$B$230,G97,Ingredients!$D$3:$D$230)+SUMIF($B$3:$B$725,G97,$AR$3:$AR$725)</f>
        <v>9.5</v>
      </c>
      <c r="AL97" s="30">
        <f>SUMIF(Ingredients!$B$3:$B$230,H97,Ingredients!$D$3:$D$230)+SUMIF($B$3:$B$725,H97,$AR$3:$AR$725)</f>
        <v>0</v>
      </c>
      <c r="AM97" s="30">
        <f>SUMIF(Ingredients!$B$3:$B$230,I97,Ingredients!$D$3:$D$230)+SUMIF($B$3:$B$725,I97,$AR$3:$AR$725)</f>
        <v>0</v>
      </c>
      <c r="AN97" s="30">
        <f>SUMIF(Ingredients!$B$3:$B$230,J97,Ingredients!$D$3:$D$230)+SUMIF($B$3:$B$725,J97,$AR$3:$AR$725)</f>
        <v>0</v>
      </c>
      <c r="AO97" s="30">
        <f>SUMIF(Ingredients!$B$3:$B$230,K97,Ingredients!$D$3:$D$230)+SUMIF($B$3:$B$725,K97,$AR$3:$AR$725)</f>
        <v>0</v>
      </c>
      <c r="AP97" s="30">
        <f>SUMIF(Ingredients!$B$3:$B$230,L97,Ingredients!$D$3:$D$230)+SUMIF($B$3:$B$725,L97,$AR$3:$AR$725)</f>
        <v>0</v>
      </c>
      <c r="AQ97" s="30">
        <f>SUMIF(Ingredients!$B$3:$B$230,M97,Ingredients!$D$3:$D$230)+SUMIF($B$3:$B$725,M97,$AR$3:$AR$725)</f>
        <v>0</v>
      </c>
      <c r="AR97" s="29">
        <f t="shared" si="15"/>
        <v>19.5</v>
      </c>
      <c r="AS97" s="30">
        <f>SUMIF(Ingredients!$B$3:$B$230,F97,Ingredients!$E$3:$E$230)+SUMIF($B$3:$B$725,F97,$BA$3:$BA$730)</f>
        <v>4</v>
      </c>
      <c r="AT97" s="30">
        <f>SUMIF(Ingredients!$B$3:$B$230,G97,Ingredients!$E$3:$E$230)+SUMIF($B$3:$B$725,G97,$BA$3:$BA$730)</f>
        <v>6.65</v>
      </c>
      <c r="AU97" s="30">
        <f>SUMIF(Ingredients!$B$3:$B$230,H97,Ingredients!$E$3:$E$230)+SUMIF($B$3:$B$725,H97,$BA$3:$BA$730)</f>
        <v>0</v>
      </c>
      <c r="AV97" s="30">
        <f>SUMIF(Ingredients!$B$3:$B$230,I97,Ingredients!$E$3:$E$230)+SUMIF($B$3:$B$725,I97,$BA$3:$BA$730)</f>
        <v>0</v>
      </c>
      <c r="AW97" s="30">
        <f>SUMIF(Ingredients!$B$3:$B$230,J97,Ingredients!$E$3:$E$230)+SUMIF($B$3:$B$725,J97,$BA$3:$BA$730)</f>
        <v>0</v>
      </c>
      <c r="AX97" s="30">
        <f>SUMIF(Ingredients!$B$3:$B$230,K97,Ingredients!$E$3:$E$230)+SUMIF($B$3:$B$725,K97,$BA$3:$BA$730)</f>
        <v>0</v>
      </c>
      <c r="AY97" s="30">
        <f>SUMIF(Ingredients!$B$3:$B$230,L97,Ingredients!$E$3:$E$230)+SUMIF($B$3:$B$725,L97,$BA$3:$BA$730)</f>
        <v>0</v>
      </c>
      <c r="AZ97" s="30">
        <f>SUMIF(Ingredients!$B$3:$B$230,M97,Ingredients!$E$3:$E$230)+SUMIF($B$3:$B$725,M97,$BA$3:$BA$730)</f>
        <v>0</v>
      </c>
      <c r="BA97" s="29">
        <f t="shared" si="16"/>
        <v>5.3250000000000002</v>
      </c>
      <c r="BB97" s="30">
        <f>SUMIF(Ingredients!$B$3:$B$230,F97,Ingredients!$F$3:$F$230)+SUMIF($B$3:$B$725,F97,$BJ$3:$BJ$725)</f>
        <v>0</v>
      </c>
      <c r="BC97" s="30">
        <f>SUMIF(Ingredients!$B$3:$B$230,G97,Ingredients!$F$3:$F$230)+SUMIF($B$3:$B$725,G97,$BJ$3:$BJ$725)</f>
        <v>0</v>
      </c>
      <c r="BD97" s="30">
        <f>SUMIF(Ingredients!$B$3:$B$230,H97,Ingredients!$F$3:$F$230)+SUMIF($B$3:$B$725,H97,$BJ$3:$BJ$725)</f>
        <v>0</v>
      </c>
      <c r="BE97" s="30">
        <f>SUMIF(Ingredients!$B$3:$B$230,I97,Ingredients!$F$3:$F$230)+SUMIF($B$3:$B$725,I97,$BJ$3:$BJ$725)</f>
        <v>0</v>
      </c>
      <c r="BF97" s="30">
        <f>SUMIF(Ingredients!$B$3:$B$230,J97,Ingredients!$F$3:$F$230)+SUMIF($B$3:$B$725,J97,$BJ$3:$BJ$725)</f>
        <v>0</v>
      </c>
      <c r="BG97" s="30">
        <f>SUMIF(Ingredients!$B$3:$B$230,K97,Ingredients!$F$3:$F$230)+SUMIF($B$3:$B$725,K97,$BJ$3:$BJ$725)</f>
        <v>0</v>
      </c>
      <c r="BH97" s="30">
        <f>SUMIF(Ingredients!$B$3:$B$230,L97,Ingredients!$F$3:$F$230)+SUMIF($B$3:$B$725,L97,$BJ$3:$BJ$725)</f>
        <v>0</v>
      </c>
      <c r="BI97" s="30">
        <f>SUMIF(Ingredients!$B$3:$B$230,M97,Ingredients!$F$3:$F$230)+SUMIF($B$3:$B$725,M97,$BJ$3:$BJ$725)</f>
        <v>0</v>
      </c>
      <c r="BJ97" s="35">
        <f t="shared" si="17"/>
        <v>0</v>
      </c>
      <c r="BK97" s="30">
        <f>SUMIF(Ingredients!$B$3:$B$230,F97,Ingredients!$G$3:$G$230)+SUMIF($B$3:$B$725,F97,$BS$3:$BS$725)</f>
        <v>0.5</v>
      </c>
      <c r="BL97" s="30">
        <f>SUMIF(Ingredients!$B$3:$B$230,G97,Ingredients!$G$3:$G$230)+SUMIF($B$3:$B$725,G97,$BS$3:$BS$725)</f>
        <v>1.6900000000000002</v>
      </c>
      <c r="BM97" s="30">
        <f>SUMIF(Ingredients!$B$3:$B$230,H97,Ingredients!$G$3:$G$230)+SUMIF($B$3:$B$725,H97,$BS$3:$BS$725)</f>
        <v>0</v>
      </c>
      <c r="BN97" s="30">
        <f>SUMIF(Ingredients!$B$3:$B$230,I97,Ingredients!$G$3:$G$230)+SUMIF($B$3:$B$725,I97,$BS$3:$BS$725)</f>
        <v>0</v>
      </c>
      <c r="BO97" s="30">
        <f>SUMIF(Ingredients!$B$3:$B$230,J97,Ingredients!$G$3:$G$230)+SUMIF($B$3:$B$725,J97,$BS$3:$BS$725)</f>
        <v>0</v>
      </c>
      <c r="BP97" s="30">
        <f>SUMIF(Ingredients!$B$3:$B$230,K97,Ingredients!$G$3:$G$230)+SUMIF($B$3:$B$725,K97,$BS$3:$BS$725)</f>
        <v>0</v>
      </c>
      <c r="BQ97" s="30">
        <f>SUMIF(Ingredients!$B$3:$B$230,L97,Ingredients!$G$3:$G$230)+SUMIF($B$3:$B$725,L97,$BS$3:$BS$725)</f>
        <v>0</v>
      </c>
      <c r="BR97" s="30">
        <f>SUMIF(Ingredients!$B$3:$B$230,M97,Ingredients!$G$3:$G$230)+SUMIF($B$3:$B$725,M97,$BS$3:$BS$725)</f>
        <v>0</v>
      </c>
      <c r="BS97" s="36">
        <f t="shared" si="18"/>
        <v>2.1900000000000004</v>
      </c>
      <c r="BT97" s="30">
        <f>SUMIF(Ingredients!$B$3:$B$230,F97,Ingredients!$H$3:$H$230)+SUMIF($B$3:$B$725,F97,$CB$3:$CB$725)</f>
        <v>0</v>
      </c>
      <c r="BU97" s="30">
        <f>SUMIF(Ingredients!$B$3:$B$230,G97,Ingredients!$H$3:$H$230)+SUMIF($B$3:$B$725,G97,$CB$3:$CB$725)</f>
        <v>0</v>
      </c>
      <c r="BV97" s="30">
        <f>SUMIF(Ingredients!$B$3:$B$230,H97,Ingredients!$H$3:$H$230)+SUMIF($B$3:$B$725,H97,$CB$3:$CB$725)</f>
        <v>0</v>
      </c>
      <c r="BW97" s="30">
        <f>SUMIF(Ingredients!$B$3:$B$230,I97,Ingredients!$H$3:$H$230)+SUMIF($B$3:$B$725,I97,$CB$3:$CB$725)</f>
        <v>0</v>
      </c>
      <c r="BX97" s="30">
        <f>SUMIF(Ingredients!$B$3:$B$230,J97,Ingredients!$H$3:$H$230)+SUMIF($B$3:$B$725,J97,$CB$3:$CB$725)</f>
        <v>0</v>
      </c>
      <c r="BY97" s="30">
        <f>SUMIF(Ingredients!$B$3:$B$230,K97,Ingredients!$H$3:$H$230)+SUMIF($B$3:$B$725,K97,$CB$3:$CB$725)</f>
        <v>0</v>
      </c>
      <c r="BZ97" s="30">
        <f>SUMIF(Ingredients!$B$3:$B$230,L97,Ingredients!$H$3:$H$230)+SUMIF($B$3:$B$725,L97,$CB$3:$CB$725)</f>
        <v>0</v>
      </c>
      <c r="CA97" s="30">
        <f>SUMIF(Ingredients!$B$3:$B$230,M97,Ingredients!$H$3:$H$230)+SUMIF($B$3:$B$725,M97,$CB$3:$CB$725)</f>
        <v>0</v>
      </c>
      <c r="CB97" s="42">
        <f t="shared" si="19"/>
        <v>0</v>
      </c>
      <c r="CC97" s="30">
        <f>SUMIF(Ingredients!$B$3:$B$230,F97,Ingredients!$I$3:$I$230)+SUMIF($B$3:$B$725,F97,$CK$3:$CK$725)</f>
        <v>0</v>
      </c>
      <c r="CD97" s="30">
        <f>SUMIF(Ingredients!$B$3:$B$230,G97,Ingredients!$I$3:$I$230)+SUMIF($B$3:$B$725,G97,$CK$3:$CK$725)</f>
        <v>0</v>
      </c>
      <c r="CE97" s="30">
        <f>SUMIF(Ingredients!$B$3:$B$230,H97,Ingredients!$I$3:$I$230)+SUMIF($B$3:$B$725,H97,$CK$3:$CK$725)</f>
        <v>0</v>
      </c>
      <c r="CF97" s="30">
        <f>SUMIF(Ingredients!$B$3:$B$230,I97,Ingredients!$I$3:$I$230)+SUMIF($B$3:$B$725,I97,$CK$3:$CK$725)</f>
        <v>0</v>
      </c>
      <c r="CG97" s="30">
        <f>SUMIF(Ingredients!$B$3:$B$230,J97,Ingredients!$I$3:$I$230)+SUMIF($B$3:$B$725,J97,$CK$3:$CK$725)</f>
        <v>0</v>
      </c>
      <c r="CH97" s="30">
        <f>SUMIF(Ingredients!$B$3:$B$230,K97,Ingredients!$I$3:$I$230)+SUMIF($B$3:$B$725,K97,$CK$3:$CK$725)</f>
        <v>0</v>
      </c>
      <c r="CI97" s="30">
        <f>SUMIF(Ingredients!$B$3:$B$230,L97,Ingredients!$I$3:$I$230)+SUMIF($B$3:$B$725,L97,$CK$3:$CK$725)</f>
        <v>0</v>
      </c>
      <c r="CJ97" s="30">
        <f>SUMIF(Ingredients!$B$3:$B$230,M97,Ingredients!$I$3:$I$230)+SUMIF($B$3:$B$725,M97,$CK$3:$CK$725)</f>
        <v>0</v>
      </c>
      <c r="CK97" s="38">
        <f t="shared" si="20"/>
        <v>0</v>
      </c>
      <c r="CL97" s="30">
        <f>SUMIF(Ingredients!$B$3:$B$230,F97,Ingredients!$J$3:$J$230)+SUMIF($B$3:$B$725,F97,$CT$3:$CT$725)</f>
        <v>0</v>
      </c>
      <c r="CM97" s="30">
        <f>SUMIF(Ingredients!$B$3:$B$230,G97,Ingredients!$J$3:$J$230)+SUMIF($B$3:$B$725,G97,$CT$3:$CT$725)</f>
        <v>0</v>
      </c>
      <c r="CN97" s="30">
        <f>SUMIF(Ingredients!$B$3:$B$230,H97,Ingredients!$J$3:$J$230)+SUMIF($B$3:$B$725,H97,$CT$3:$CT$725)</f>
        <v>0</v>
      </c>
      <c r="CO97" s="30">
        <f>SUMIF(Ingredients!$B$3:$B$230,I97,Ingredients!$J$3:$J$230)+SUMIF($B$3:$B$725,I97,$CT$3:$CT$725)</f>
        <v>0</v>
      </c>
      <c r="CP97" s="30">
        <f>SUMIF(Ingredients!$B$3:$B$230,J97,Ingredients!$J$3:$J$230)+SUMIF($B$3:$B$725,J97,$CT$3:$CT$725)</f>
        <v>0</v>
      </c>
      <c r="CQ97" s="30">
        <f>SUMIF(Ingredients!$B$3:$B$230,K97,Ingredients!$J$3:$J$230)+SUMIF($B$3:$B$725,K97,$CT$3:$CT$725)</f>
        <v>0</v>
      </c>
      <c r="CR97" s="30">
        <f>SUMIF(Ingredients!$B$3:$B$230,L97,Ingredients!$J$3:$J$230)+SUMIF($B$3:$B$725,L97,$CT$3:$CT$725)</f>
        <v>0</v>
      </c>
      <c r="CS97" s="30">
        <f>SUMIF(Ingredients!$B$3:$B$230,M97,Ingredients!$J$3:$J$230)+SUMIF($B$3:$B$725,M97,$CT$3:$CT$725)</f>
        <v>0</v>
      </c>
      <c r="CT97" s="43">
        <f t="shared" si="21"/>
        <v>0</v>
      </c>
      <c r="CU97" s="34">
        <v>5</v>
      </c>
      <c r="CV97" s="30">
        <v>0</v>
      </c>
      <c r="CW97" s="30">
        <v>5.3250000000000002</v>
      </c>
      <c r="CX97" s="35">
        <v>0</v>
      </c>
      <c r="CY97" s="36">
        <v>2</v>
      </c>
      <c r="CZ97" s="37">
        <v>0</v>
      </c>
      <c r="DA97" s="38">
        <v>0</v>
      </c>
      <c r="DB97" s="39">
        <v>0</v>
      </c>
      <c r="DC97" t="s">
        <v>202</v>
      </c>
      <c r="DD97" t="str">
        <f t="shared" ca="1" si="22"/>
        <v/>
      </c>
      <c r="DE97" t="str">
        <f t="shared" ca="1" si="23"/>
        <v>-</v>
      </c>
      <c r="DG97" t="s">
        <v>200</v>
      </c>
      <c r="DH97" t="str">
        <f t="shared" ca="1" si="24"/>
        <v>STRAWBERRYSALADITEM(FRUIT, ItemRegistry.strawberrysaladItem, 4 ,1f,0f,0f,0f,2f,0f,0f,3.94f),</v>
      </c>
      <c r="DI97" t="s">
        <v>2360</v>
      </c>
    </row>
    <row r="98" spans="2:113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1191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SUMIF(Ingredients!$B$3:$B$230,'PH complex foods'!F98,Ingredients!$A$3:$A$119)+SUMIF($B$3:$B$725,F98,$V$3:$V$724)</f>
        <v>1</v>
      </c>
      <c r="O98" s="11">
        <f ca="1">SUMIF(Ingredients!$B$3:$B$230,'PH complex foods'!G98,Ingredients!$A$3:$A$119)+SUMIF($B$3:$B$725,G98,$V$3:$V$724)</f>
        <v>1</v>
      </c>
      <c r="P98" s="11">
        <f ca="1">SUMIF(Ingredients!$B$3:$B$230,'PH complex foods'!H98,Ingredients!$A$3:$A$119)+SUMIF($B$3:$B$725,H98,$V$3:$V$724)</f>
        <v>0</v>
      </c>
      <c r="Q98" s="11">
        <f ca="1">SUMIF(Ingredients!$B$3:$B$230,'PH complex foods'!I98,Ingredients!$A$3:$A$119)+SUMIF($B$3:$B$725,I98,$V$3:$V$724)</f>
        <v>0</v>
      </c>
      <c r="R98" s="11">
        <f ca="1">SUMIF(Ingredients!$B$3:$B$230,'PH complex foods'!J98,Ingredients!$A$3:$A$119)+SUMIF($B$3:$B$725,J98,$V$3:$V$724)</f>
        <v>0</v>
      </c>
      <c r="S98" s="11">
        <f ca="1">SUMIF(Ingredients!$B$3:$B$230,'PH complex foods'!K98,Ingredients!$A$3:$A$119)+SUMIF($B$3:$B$725,K98,$V$3:$V$724)</f>
        <v>0</v>
      </c>
      <c r="T98" s="11">
        <f ca="1">SUMIF(Ingredients!$B$3:$B$230,'PH complex foods'!L98,Ingredients!$A$3:$A$119)+SUMIF($B$3:$B$725,L98,$V$3:$V$724)</f>
        <v>0</v>
      </c>
      <c r="U98" s="11">
        <f ca="1">SUMIF(Ingredients!$B$3:$B$230,'PH complex foods'!M98,Ingredients!$A$3:$A$119)+SUMIF($B$3:$B$725,M98,$V$3:$V$724)</f>
        <v>0</v>
      </c>
      <c r="V98" s="10">
        <f t="shared" ca="1" si="25"/>
        <v>1</v>
      </c>
      <c r="W98" s="10">
        <v>1</v>
      </c>
      <c r="X98" s="11">
        <v>0</v>
      </c>
      <c r="Y98" s="11">
        <f>COUNTIF(F98:M823,B98)</f>
        <v>0</v>
      </c>
      <c r="Z98" s="44" t="str">
        <f t="shared" ca="1" si="26"/>
        <v>Yes</v>
      </c>
      <c r="AA98" s="34">
        <f>SUMIF(Ingredients!$B$3:$B$230,F98,Ingredients!$C$3:$C$230)+SUMIF($B$3:$B$725,F98,$AI$3:$AI$725)</f>
        <v>2</v>
      </c>
      <c r="AB98" s="30">
        <f>SUMIF(Ingredients!$B$3:$B$230,G98,Ingredients!$C$3:$C$230)+SUMIF($B$3:$B$725,G98,$AI$3:$AI$725)</f>
        <v>1</v>
      </c>
      <c r="AC98" s="30">
        <f>SUMIF(Ingredients!$B$3:$B$230,H98,Ingredients!$C$3:$C$230)+SUMIF($B$3:$B$725,H98,$AI$3:$AI$725)</f>
        <v>0</v>
      </c>
      <c r="AD98" s="30">
        <f>SUMIF(Ingredients!$B$3:$B$230,I98,Ingredients!$C$3:$C$230)+SUMIF($B$3:$B$725,I98,$AI$3:$AI$725)</f>
        <v>0</v>
      </c>
      <c r="AE98" s="30">
        <f>SUMIF(Ingredients!$B$3:$B$230,J98,Ingredients!$C$3:$C$230)+SUMIF($B$3:$B$725,J98,$AI$3:$AI$725)</f>
        <v>0</v>
      </c>
      <c r="AF98" s="30">
        <f>SUMIF(Ingredients!$B$3:$B$230,K98,Ingredients!$C$3:$C$230)+SUMIF($B$3:$B$725,K98,$AI$3:$AI$725)</f>
        <v>0</v>
      </c>
      <c r="AG98" s="30">
        <f>SUMIF(Ingredients!$B$3:$B$230,L98,Ingredients!$C$3:$C$230)+SUMIF($B$3:$B$725,L98,$AI$3:$AI$725)</f>
        <v>0</v>
      </c>
      <c r="AH98" s="30">
        <f>SUMIF(Ingredients!$B$3:$B$230,M98,Ingredients!$C$3:$C$230)+SUMIF($B$3:$B$725,M98,$AI$3:$AI$725)</f>
        <v>0</v>
      </c>
      <c r="AI98" s="29">
        <f t="shared" si="14"/>
        <v>3</v>
      </c>
      <c r="AJ98" s="30">
        <f>SUMIF(Ingredients!$B$3:$B$230,F98,Ingredients!$D$3:$D$230)+SUMIF($B$3:$B$725,F98,$AR$3:$AR$725)</f>
        <v>10</v>
      </c>
      <c r="AK98" s="30">
        <f>SUMIF(Ingredients!$B$3:$B$230,G98,Ingredients!$D$3:$D$230)+SUMIF($B$3:$B$725,G98,$AR$3:$AR$725)</f>
        <v>0</v>
      </c>
      <c r="AL98" s="30">
        <f>SUMIF(Ingredients!$B$3:$B$230,H98,Ingredients!$D$3:$D$230)+SUMIF($B$3:$B$725,H98,$AR$3:$AR$725)</f>
        <v>0</v>
      </c>
      <c r="AM98" s="30">
        <f>SUMIF(Ingredients!$B$3:$B$230,I98,Ingredients!$D$3:$D$230)+SUMIF($B$3:$B$725,I98,$AR$3:$AR$725)</f>
        <v>0</v>
      </c>
      <c r="AN98" s="30">
        <f>SUMIF(Ingredients!$B$3:$B$230,J98,Ingredients!$D$3:$D$230)+SUMIF($B$3:$B$725,J98,$AR$3:$AR$725)</f>
        <v>0</v>
      </c>
      <c r="AO98" s="30">
        <f>SUMIF(Ingredients!$B$3:$B$230,K98,Ingredients!$D$3:$D$230)+SUMIF($B$3:$B$725,K98,$AR$3:$AR$725)</f>
        <v>0</v>
      </c>
      <c r="AP98" s="30">
        <f>SUMIF(Ingredients!$B$3:$B$230,L98,Ingredients!$D$3:$D$230)+SUMIF($B$3:$B$725,L98,$AR$3:$AR$725)</f>
        <v>0</v>
      </c>
      <c r="AQ98" s="30">
        <f>SUMIF(Ingredients!$B$3:$B$230,M98,Ingredients!$D$3:$D$230)+SUMIF($B$3:$B$725,M98,$AR$3:$AR$725)</f>
        <v>0</v>
      </c>
      <c r="AR98" s="29">
        <f t="shared" si="15"/>
        <v>10</v>
      </c>
      <c r="AS98" s="30">
        <f>SUMIF(Ingredients!$B$3:$B$230,F98,Ingredients!$E$3:$E$230)+SUMIF($B$3:$B$725,F98,$BA$3:$BA$730)</f>
        <v>4</v>
      </c>
      <c r="AT98" s="30">
        <f>SUMIF(Ingredients!$B$3:$B$230,G98,Ingredients!$E$3:$E$230)+SUMIF($B$3:$B$725,G98,$BA$3:$BA$730)</f>
        <v>19</v>
      </c>
      <c r="AU98" s="30">
        <f>SUMIF(Ingredients!$B$3:$B$230,H98,Ingredients!$E$3:$E$230)+SUMIF($B$3:$B$725,H98,$BA$3:$BA$730)</f>
        <v>0</v>
      </c>
      <c r="AV98" s="30">
        <f>SUMIF(Ingredients!$B$3:$B$230,I98,Ingredients!$E$3:$E$230)+SUMIF($B$3:$B$725,I98,$BA$3:$BA$730)</f>
        <v>0</v>
      </c>
      <c r="AW98" s="30">
        <f>SUMIF(Ingredients!$B$3:$B$230,J98,Ingredients!$E$3:$E$230)+SUMIF($B$3:$B$725,J98,$BA$3:$BA$730)</f>
        <v>0</v>
      </c>
      <c r="AX98" s="30">
        <f>SUMIF(Ingredients!$B$3:$B$230,K98,Ingredients!$E$3:$E$230)+SUMIF($B$3:$B$725,K98,$BA$3:$BA$730)</f>
        <v>0</v>
      </c>
      <c r="AY98" s="30">
        <f>SUMIF(Ingredients!$B$3:$B$230,L98,Ingredients!$E$3:$E$230)+SUMIF($B$3:$B$725,L98,$BA$3:$BA$730)</f>
        <v>0</v>
      </c>
      <c r="AZ98" s="30">
        <f>SUMIF(Ingredients!$B$3:$B$230,M98,Ingredients!$E$3:$E$230)+SUMIF($B$3:$B$725,M98,$BA$3:$BA$730)</f>
        <v>0</v>
      </c>
      <c r="BA98" s="29">
        <f t="shared" si="16"/>
        <v>11.5</v>
      </c>
      <c r="BB98" s="30">
        <f>SUMIF(Ingredients!$B$3:$B$230,F98,Ingredients!$F$3:$F$230)+SUMIF($B$3:$B$725,F98,$BJ$3:$BJ$725)</f>
        <v>0</v>
      </c>
      <c r="BC98" s="30">
        <f>SUMIF(Ingredients!$B$3:$B$230,G98,Ingredients!$F$3:$F$230)+SUMIF($B$3:$B$725,G98,$BJ$3:$BJ$725)</f>
        <v>0</v>
      </c>
      <c r="BD98" s="30">
        <f>SUMIF(Ingredients!$B$3:$B$230,H98,Ingredients!$F$3:$F$230)+SUMIF($B$3:$B$725,H98,$BJ$3:$BJ$725)</f>
        <v>0</v>
      </c>
      <c r="BE98" s="30">
        <f>SUMIF(Ingredients!$B$3:$B$230,I98,Ingredients!$F$3:$F$230)+SUMIF($B$3:$B$725,I98,$BJ$3:$BJ$725)</f>
        <v>0</v>
      </c>
      <c r="BF98" s="30">
        <f>SUMIF(Ingredients!$B$3:$B$230,J98,Ingredients!$F$3:$F$230)+SUMIF($B$3:$B$725,J98,$BJ$3:$BJ$725)</f>
        <v>0</v>
      </c>
      <c r="BG98" s="30">
        <f>SUMIF(Ingredients!$B$3:$B$230,K98,Ingredients!$F$3:$F$230)+SUMIF($B$3:$B$725,K98,$BJ$3:$BJ$725)</f>
        <v>0</v>
      </c>
      <c r="BH98" s="30">
        <f>SUMIF(Ingredients!$B$3:$B$230,L98,Ingredients!$F$3:$F$230)+SUMIF($B$3:$B$725,L98,$BJ$3:$BJ$725)</f>
        <v>0</v>
      </c>
      <c r="BI98" s="30">
        <f>SUMIF(Ingredients!$B$3:$B$230,M98,Ingredients!$F$3:$F$230)+SUMIF($B$3:$B$725,M98,$BJ$3:$BJ$725)</f>
        <v>0</v>
      </c>
      <c r="BJ98" s="35">
        <f t="shared" si="17"/>
        <v>0</v>
      </c>
      <c r="BK98" s="30">
        <f>SUMIF(Ingredients!$B$3:$B$230,F98,Ingredients!$G$3:$G$230)+SUMIF($B$3:$B$725,F98,$BS$3:$BS$725)</f>
        <v>0.5</v>
      </c>
      <c r="BL98" s="30">
        <f>SUMIF(Ingredients!$B$3:$B$230,G98,Ingredients!$G$3:$G$230)+SUMIF($B$3:$B$725,G98,$BS$3:$BS$725)</f>
        <v>0</v>
      </c>
      <c r="BM98" s="30">
        <f>SUMIF(Ingredients!$B$3:$B$230,H98,Ingredients!$G$3:$G$230)+SUMIF($B$3:$B$725,H98,$BS$3:$BS$725)</f>
        <v>0</v>
      </c>
      <c r="BN98" s="30">
        <f>SUMIF(Ingredients!$B$3:$B$230,I98,Ingredients!$G$3:$G$230)+SUMIF($B$3:$B$725,I98,$BS$3:$BS$725)</f>
        <v>0</v>
      </c>
      <c r="BO98" s="30">
        <f>SUMIF(Ingredients!$B$3:$B$230,J98,Ingredients!$G$3:$G$230)+SUMIF($B$3:$B$725,J98,$BS$3:$BS$725)</f>
        <v>0</v>
      </c>
      <c r="BP98" s="30">
        <f>SUMIF(Ingredients!$B$3:$B$230,K98,Ingredients!$G$3:$G$230)+SUMIF($B$3:$B$725,K98,$BS$3:$BS$725)</f>
        <v>0</v>
      </c>
      <c r="BQ98" s="30">
        <f>SUMIF(Ingredients!$B$3:$B$230,L98,Ingredients!$G$3:$G$230)+SUMIF($B$3:$B$725,L98,$BS$3:$BS$725)</f>
        <v>0</v>
      </c>
      <c r="BR98" s="30">
        <f>SUMIF(Ingredients!$B$3:$B$230,M98,Ingredients!$G$3:$G$230)+SUMIF($B$3:$B$725,M98,$BS$3:$BS$725)</f>
        <v>0</v>
      </c>
      <c r="BS98" s="36">
        <f t="shared" si="18"/>
        <v>0.5</v>
      </c>
      <c r="BT98" s="30">
        <f>SUMIF(Ingredients!$B$3:$B$230,F98,Ingredients!$H$3:$H$230)+SUMIF($B$3:$B$725,F98,$CB$3:$CB$725)</f>
        <v>0</v>
      </c>
      <c r="BU98" s="30">
        <f>SUMIF(Ingredients!$B$3:$B$230,G98,Ingredients!$H$3:$H$230)+SUMIF($B$3:$B$725,G98,$CB$3:$CB$725)</f>
        <v>0</v>
      </c>
      <c r="BV98" s="30">
        <f>SUMIF(Ingredients!$B$3:$B$230,H98,Ingredients!$H$3:$H$230)+SUMIF($B$3:$B$725,H98,$CB$3:$CB$725)</f>
        <v>0</v>
      </c>
      <c r="BW98" s="30">
        <f>SUMIF(Ingredients!$B$3:$B$230,I98,Ingredients!$H$3:$H$230)+SUMIF($B$3:$B$725,I98,$CB$3:$CB$725)</f>
        <v>0</v>
      </c>
      <c r="BX98" s="30">
        <f>SUMIF(Ingredients!$B$3:$B$230,J98,Ingredients!$H$3:$H$230)+SUMIF($B$3:$B$725,J98,$CB$3:$CB$725)</f>
        <v>0</v>
      </c>
      <c r="BY98" s="30">
        <f>SUMIF(Ingredients!$B$3:$B$230,K98,Ingredients!$H$3:$H$230)+SUMIF($B$3:$B$725,K98,$CB$3:$CB$725)</f>
        <v>0</v>
      </c>
      <c r="BZ98" s="30">
        <f>SUMIF(Ingredients!$B$3:$B$230,L98,Ingredients!$H$3:$H$230)+SUMIF($B$3:$B$725,L98,$CB$3:$CB$725)</f>
        <v>0</v>
      </c>
      <c r="CA98" s="30">
        <f>SUMIF(Ingredients!$B$3:$B$230,M98,Ingredients!$H$3:$H$230)+SUMIF($B$3:$B$725,M98,$CB$3:$CB$725)</f>
        <v>0</v>
      </c>
      <c r="CB98" s="42">
        <f t="shared" si="19"/>
        <v>0</v>
      </c>
      <c r="CC98" s="30">
        <f>SUMIF(Ingredients!$B$3:$B$230,F98,Ingredients!$I$3:$I$230)+SUMIF($B$3:$B$725,F98,$CK$3:$CK$725)</f>
        <v>0</v>
      </c>
      <c r="CD98" s="30">
        <f>SUMIF(Ingredients!$B$3:$B$230,G98,Ingredients!$I$3:$I$230)+SUMIF($B$3:$B$725,G98,$CK$3:$CK$725)</f>
        <v>0</v>
      </c>
      <c r="CE98" s="30">
        <f>SUMIF(Ingredients!$B$3:$B$230,H98,Ingredients!$I$3:$I$230)+SUMIF($B$3:$B$725,H98,$CK$3:$CK$725)</f>
        <v>0</v>
      </c>
      <c r="CF98" s="30">
        <f>SUMIF(Ingredients!$B$3:$B$230,I98,Ingredients!$I$3:$I$230)+SUMIF($B$3:$B$725,I98,$CK$3:$CK$725)</f>
        <v>0</v>
      </c>
      <c r="CG98" s="30">
        <f>SUMIF(Ingredients!$B$3:$B$230,J98,Ingredients!$I$3:$I$230)+SUMIF($B$3:$B$725,J98,$CK$3:$CK$725)</f>
        <v>0</v>
      </c>
      <c r="CH98" s="30">
        <f>SUMIF(Ingredients!$B$3:$B$230,K98,Ingredients!$I$3:$I$230)+SUMIF($B$3:$B$725,K98,$CK$3:$CK$725)</f>
        <v>0</v>
      </c>
      <c r="CI98" s="30">
        <f>SUMIF(Ingredients!$B$3:$B$230,L98,Ingredients!$I$3:$I$230)+SUMIF($B$3:$B$725,L98,$CK$3:$CK$725)</f>
        <v>0</v>
      </c>
      <c r="CJ98" s="30">
        <f>SUMIF(Ingredients!$B$3:$B$230,M98,Ingredients!$I$3:$I$230)+SUMIF($B$3:$B$725,M98,$CK$3:$CK$725)</f>
        <v>0</v>
      </c>
      <c r="CK98" s="38">
        <f t="shared" si="20"/>
        <v>0</v>
      </c>
      <c r="CL98" s="30">
        <f>SUMIF(Ingredients!$B$3:$B$230,F98,Ingredients!$J$3:$J$230)+SUMIF($B$3:$B$725,F98,$CT$3:$CT$725)</f>
        <v>0</v>
      </c>
      <c r="CM98" s="30">
        <f>SUMIF(Ingredients!$B$3:$B$230,G98,Ingredients!$J$3:$J$230)+SUMIF($B$3:$B$725,G98,$CT$3:$CT$725)</f>
        <v>0.2</v>
      </c>
      <c r="CN98" s="30">
        <f>SUMIF(Ingredients!$B$3:$B$230,H98,Ingredients!$J$3:$J$230)+SUMIF($B$3:$B$725,H98,$CT$3:$CT$725)</f>
        <v>0</v>
      </c>
      <c r="CO98" s="30">
        <f>SUMIF(Ingredients!$B$3:$B$230,I98,Ingredients!$J$3:$J$230)+SUMIF($B$3:$B$725,I98,$CT$3:$CT$725)</f>
        <v>0</v>
      </c>
      <c r="CP98" s="30">
        <f>SUMIF(Ingredients!$B$3:$B$230,J98,Ingredients!$J$3:$J$230)+SUMIF($B$3:$B$725,J98,$CT$3:$CT$725)</f>
        <v>0</v>
      </c>
      <c r="CQ98" s="30">
        <f>SUMIF(Ingredients!$B$3:$B$230,K98,Ingredients!$J$3:$J$230)+SUMIF($B$3:$B$725,K98,$CT$3:$CT$725)</f>
        <v>0</v>
      </c>
      <c r="CR98" s="30">
        <f>SUMIF(Ingredients!$B$3:$B$230,L98,Ingredients!$J$3:$J$230)+SUMIF($B$3:$B$725,L98,$CT$3:$CT$725)</f>
        <v>0</v>
      </c>
      <c r="CS98" s="30">
        <f>SUMIF(Ingredients!$B$3:$B$230,M98,Ingredients!$J$3:$J$230)+SUMIF($B$3:$B$725,M98,$CT$3:$CT$725)</f>
        <v>0</v>
      </c>
      <c r="CT98" s="43">
        <f t="shared" si="21"/>
        <v>0.2</v>
      </c>
      <c r="CU98" s="34">
        <v>5</v>
      </c>
      <c r="CV98" s="30">
        <v>0</v>
      </c>
      <c r="CW98" s="30">
        <v>12</v>
      </c>
      <c r="CX98" s="35">
        <v>0</v>
      </c>
      <c r="CY98" s="36">
        <v>0.5</v>
      </c>
      <c r="CZ98" s="37">
        <v>0</v>
      </c>
      <c r="DA98" s="38">
        <v>0</v>
      </c>
      <c r="DB98" s="39">
        <v>0.2</v>
      </c>
      <c r="DC98" t="s">
        <v>202</v>
      </c>
      <c r="DD98" t="str">
        <f t="shared" ca="1" si="22"/>
        <v/>
      </c>
      <c r="DE98" t="str">
        <f t="shared" ca="1" si="23"/>
        <v>-</v>
      </c>
      <c r="DG98" t="s">
        <v>200</v>
      </c>
      <c r="DH98" t="str">
        <f t="shared" ca="1" si="24"/>
        <v>CHOCOLATESTRAWBERRYITEM(MEAL, ItemRegistry.chocolatestrawberryItem, 4 ,1f,0f,0f,0f,0.5f,0f,0.2f,1.75f),</v>
      </c>
      <c r="DI98" t="s">
        <v>2271</v>
      </c>
    </row>
    <row r="99" spans="2:113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1183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SUMIF(Ingredients!$B$3:$B$230,'PH complex foods'!F99,Ingredients!$A$3:$A$119)+SUMIF($B$3:$B$725,F99,$V$3:$V$724)</f>
        <v>1</v>
      </c>
      <c r="O99" s="11">
        <f ca="1">SUMIF(Ingredients!$B$3:$B$230,'PH complex foods'!G99,Ingredients!$A$3:$A$119)+SUMIF($B$3:$B$725,G99,$V$3:$V$724)</f>
        <v>1</v>
      </c>
      <c r="P99" s="11">
        <f ca="1">SUMIF(Ingredients!$B$3:$B$230,'PH complex foods'!H99,Ingredients!$A$3:$A$119)+SUMIF($B$3:$B$725,H99,$V$3:$V$724)</f>
        <v>0</v>
      </c>
      <c r="Q99" s="11">
        <f ca="1">SUMIF(Ingredients!$B$3:$B$230,'PH complex foods'!I99,Ingredients!$A$3:$A$119)+SUMIF($B$3:$B$725,I99,$V$3:$V$724)</f>
        <v>0</v>
      </c>
      <c r="R99" s="11">
        <f ca="1">SUMIF(Ingredients!$B$3:$B$230,'PH complex foods'!J99,Ingredients!$A$3:$A$119)+SUMIF($B$3:$B$725,J99,$V$3:$V$724)</f>
        <v>0</v>
      </c>
      <c r="S99" s="11">
        <f ca="1">SUMIF(Ingredients!$B$3:$B$230,'PH complex foods'!K99,Ingredients!$A$3:$A$119)+SUMIF($B$3:$B$725,K99,$V$3:$V$724)</f>
        <v>0</v>
      </c>
      <c r="T99" s="11">
        <f ca="1">SUMIF(Ingredients!$B$3:$B$230,'PH complex foods'!L99,Ingredients!$A$3:$A$119)+SUMIF($B$3:$B$725,L99,$V$3:$V$724)</f>
        <v>0</v>
      </c>
      <c r="U99" s="11">
        <f ca="1">SUMIF(Ingredients!$B$3:$B$230,'PH complex foods'!M99,Ingredients!$A$3:$A$119)+SUMIF($B$3:$B$725,M99,$V$3:$V$724)</f>
        <v>0</v>
      </c>
      <c r="V99" s="10">
        <f t="shared" ca="1" si="25"/>
        <v>1</v>
      </c>
      <c r="W99" s="10">
        <v>1</v>
      </c>
      <c r="X99" s="11">
        <v>1</v>
      </c>
      <c r="Y99" s="11">
        <f>COUNTIF(F99:M824,B99)</f>
        <v>8</v>
      </c>
      <c r="Z99" s="44" t="str">
        <f t="shared" ca="1" si="26"/>
        <v>Yes</v>
      </c>
      <c r="AA99" s="34">
        <f>SUMIF(Ingredients!$B$3:$B$230,F99,Ingredients!$C$3:$C$230)+SUMIF($B$3:$B$725,F99,$AI$3:$AI$725)</f>
        <v>5</v>
      </c>
      <c r="AB99" s="30">
        <f>SUMIF(Ingredients!$B$3:$B$230,G99,Ingredients!$C$3:$C$230)+SUMIF($B$3:$B$725,G99,$AI$3:$AI$725)</f>
        <v>4</v>
      </c>
      <c r="AC99" s="30">
        <f>SUMIF(Ingredients!$B$3:$B$230,H99,Ingredients!$C$3:$C$230)+SUMIF($B$3:$B$725,H99,$AI$3:$AI$725)</f>
        <v>0</v>
      </c>
      <c r="AD99" s="30">
        <f>SUMIF(Ingredients!$B$3:$B$230,I99,Ingredients!$C$3:$C$230)+SUMIF($B$3:$B$725,I99,$AI$3:$AI$725)</f>
        <v>0</v>
      </c>
      <c r="AE99" s="30">
        <f>SUMIF(Ingredients!$B$3:$B$230,J99,Ingredients!$C$3:$C$230)+SUMIF($B$3:$B$725,J99,$AI$3:$AI$725)</f>
        <v>0</v>
      </c>
      <c r="AF99" s="30">
        <f>SUMIF(Ingredients!$B$3:$B$230,K99,Ingredients!$C$3:$C$230)+SUMIF($B$3:$B$725,K99,$AI$3:$AI$725)</f>
        <v>0</v>
      </c>
      <c r="AG99" s="30">
        <f>SUMIF(Ingredients!$B$3:$B$230,L99,Ingredients!$C$3:$C$230)+SUMIF($B$3:$B$725,L99,$AI$3:$AI$725)</f>
        <v>0</v>
      </c>
      <c r="AH99" s="30">
        <f>SUMIF(Ingredients!$B$3:$B$230,M99,Ingredients!$C$3:$C$230)+SUMIF($B$3:$B$725,M99,$AI$3:$AI$725)</f>
        <v>0</v>
      </c>
      <c r="AI99" s="29">
        <f t="shared" si="14"/>
        <v>9</v>
      </c>
      <c r="AJ99" s="30">
        <f>SUMIF(Ingredients!$B$3:$B$230,F99,Ingredients!$D$3:$D$230)+SUMIF($B$3:$B$725,F99,$AR$3:$AR$725)</f>
        <v>0</v>
      </c>
      <c r="AK99" s="30">
        <f>SUMIF(Ingredients!$B$3:$B$230,G99,Ingredients!$D$3:$D$230)+SUMIF($B$3:$B$725,G99,$AR$3:$AR$725)</f>
        <v>0</v>
      </c>
      <c r="AL99" s="30">
        <f>SUMIF(Ingredients!$B$3:$B$230,H99,Ingredients!$D$3:$D$230)+SUMIF($B$3:$B$725,H99,$AR$3:$AR$725)</f>
        <v>0</v>
      </c>
      <c r="AM99" s="30">
        <f>SUMIF(Ingredients!$B$3:$B$230,I99,Ingredients!$D$3:$D$230)+SUMIF($B$3:$B$725,I99,$AR$3:$AR$725)</f>
        <v>0</v>
      </c>
      <c r="AN99" s="30">
        <f>SUMIF(Ingredients!$B$3:$B$230,J99,Ingredients!$D$3:$D$230)+SUMIF($B$3:$B$725,J99,$AR$3:$AR$725)</f>
        <v>0</v>
      </c>
      <c r="AO99" s="30">
        <f>SUMIF(Ingredients!$B$3:$B$230,K99,Ingredients!$D$3:$D$230)+SUMIF($B$3:$B$725,K99,$AR$3:$AR$725)</f>
        <v>0</v>
      </c>
      <c r="AP99" s="30">
        <f>SUMIF(Ingredients!$B$3:$B$230,L99,Ingredients!$D$3:$D$230)+SUMIF($B$3:$B$725,L99,$AR$3:$AR$725)</f>
        <v>0</v>
      </c>
      <c r="AQ99" s="30">
        <f>SUMIF(Ingredients!$B$3:$B$230,M99,Ingredients!$D$3:$D$230)+SUMIF($B$3:$B$725,M99,$AR$3:$AR$725)</f>
        <v>0</v>
      </c>
      <c r="AR99" s="29">
        <f t="shared" si="15"/>
        <v>0</v>
      </c>
      <c r="AS99" s="30">
        <f>SUMIF(Ingredients!$B$3:$B$230,F99,Ingredients!$E$3:$E$230)+SUMIF($B$3:$B$725,F99,$BA$3:$BA$730)</f>
        <v>45</v>
      </c>
      <c r="AT99" s="30">
        <f>SUMIF(Ingredients!$B$3:$B$230,G99,Ingredients!$E$3:$E$230)+SUMIF($B$3:$B$725,G99,$BA$3:$BA$730)</f>
        <v>0</v>
      </c>
      <c r="AU99" s="30">
        <f>SUMIF(Ingredients!$B$3:$B$230,H99,Ingredients!$E$3:$E$230)+SUMIF($B$3:$B$725,H99,$BA$3:$BA$730)</f>
        <v>0</v>
      </c>
      <c r="AV99" s="30">
        <f>SUMIF(Ingredients!$B$3:$B$230,I99,Ingredients!$E$3:$E$230)+SUMIF($B$3:$B$725,I99,$BA$3:$BA$730)</f>
        <v>0</v>
      </c>
      <c r="AW99" s="30">
        <f>SUMIF(Ingredients!$B$3:$B$230,J99,Ingredients!$E$3:$E$230)+SUMIF($B$3:$B$725,J99,$BA$3:$BA$730)</f>
        <v>0</v>
      </c>
      <c r="AX99" s="30">
        <f>SUMIF(Ingredients!$B$3:$B$230,K99,Ingredients!$E$3:$E$230)+SUMIF($B$3:$B$725,K99,$BA$3:$BA$730)</f>
        <v>0</v>
      </c>
      <c r="AY99" s="30">
        <f>SUMIF(Ingredients!$B$3:$B$230,L99,Ingredients!$E$3:$E$230)+SUMIF($B$3:$B$725,L99,$BA$3:$BA$730)</f>
        <v>0</v>
      </c>
      <c r="AZ99" s="30">
        <f>SUMIF(Ingredients!$B$3:$B$230,M99,Ingredients!$E$3:$E$230)+SUMIF($B$3:$B$725,M99,$BA$3:$BA$730)</f>
        <v>0</v>
      </c>
      <c r="BA99" s="29">
        <f t="shared" si="16"/>
        <v>22.5</v>
      </c>
      <c r="BB99" s="30">
        <f>SUMIF(Ingredients!$B$3:$B$230,F99,Ingredients!$F$3:$F$230)+SUMIF($B$3:$B$725,F99,$BJ$3:$BJ$725)</f>
        <v>0.5</v>
      </c>
      <c r="BC99" s="30">
        <f>SUMIF(Ingredients!$B$3:$B$230,G99,Ingredients!$F$3:$F$230)+SUMIF($B$3:$B$725,G99,$BJ$3:$BJ$725)</f>
        <v>0</v>
      </c>
      <c r="BD99" s="30">
        <f>SUMIF(Ingredients!$B$3:$B$230,H99,Ingredients!$F$3:$F$230)+SUMIF($B$3:$B$725,H99,$BJ$3:$BJ$725)</f>
        <v>0</v>
      </c>
      <c r="BE99" s="30">
        <f>SUMIF(Ingredients!$B$3:$B$230,I99,Ingredients!$F$3:$F$230)+SUMIF($B$3:$B$725,I99,$BJ$3:$BJ$725)</f>
        <v>0</v>
      </c>
      <c r="BF99" s="30">
        <f>SUMIF(Ingredients!$B$3:$B$230,J99,Ingredients!$F$3:$F$230)+SUMIF($B$3:$B$725,J99,$BJ$3:$BJ$725)</f>
        <v>0</v>
      </c>
      <c r="BG99" s="30">
        <f>SUMIF(Ingredients!$B$3:$B$230,K99,Ingredients!$F$3:$F$230)+SUMIF($B$3:$B$725,K99,$BJ$3:$BJ$725)</f>
        <v>0</v>
      </c>
      <c r="BH99" s="30">
        <f>SUMIF(Ingredients!$B$3:$B$230,L99,Ingredients!$F$3:$F$230)+SUMIF($B$3:$B$725,L99,$BJ$3:$BJ$725)</f>
        <v>0</v>
      </c>
      <c r="BI99" s="30">
        <f>SUMIF(Ingredients!$B$3:$B$230,M99,Ingredients!$F$3:$F$230)+SUMIF($B$3:$B$725,M99,$BJ$3:$BJ$725)</f>
        <v>0</v>
      </c>
      <c r="BJ99" s="35">
        <f t="shared" si="17"/>
        <v>0.5</v>
      </c>
      <c r="BK99" s="30">
        <f>SUMIF(Ingredients!$B$3:$B$230,F99,Ingredients!$G$3:$G$230)+SUMIF($B$3:$B$725,F99,$BS$3:$BS$725)</f>
        <v>0</v>
      </c>
      <c r="BL99" s="30">
        <f>SUMIF(Ingredients!$B$3:$B$230,G99,Ingredients!$G$3:$G$230)+SUMIF($B$3:$B$725,G99,$BS$3:$BS$725)</f>
        <v>0</v>
      </c>
      <c r="BM99" s="30">
        <f>SUMIF(Ingredients!$B$3:$B$230,H99,Ingredients!$G$3:$G$230)+SUMIF($B$3:$B$725,H99,$BS$3:$BS$725)</f>
        <v>0</v>
      </c>
      <c r="BN99" s="30">
        <f>SUMIF(Ingredients!$B$3:$B$230,I99,Ingredients!$G$3:$G$230)+SUMIF($B$3:$B$725,I99,$BS$3:$BS$725)</f>
        <v>0</v>
      </c>
      <c r="BO99" s="30">
        <f>SUMIF(Ingredients!$B$3:$B$230,J99,Ingredients!$G$3:$G$230)+SUMIF($B$3:$B$725,J99,$BS$3:$BS$725)</f>
        <v>0</v>
      </c>
      <c r="BP99" s="30">
        <f>SUMIF(Ingredients!$B$3:$B$230,K99,Ingredients!$G$3:$G$230)+SUMIF($B$3:$B$725,K99,$BS$3:$BS$725)</f>
        <v>0</v>
      </c>
      <c r="BQ99" s="30">
        <f>SUMIF(Ingredients!$B$3:$B$230,L99,Ingredients!$G$3:$G$230)+SUMIF($B$3:$B$725,L99,$BS$3:$BS$725)</f>
        <v>0</v>
      </c>
      <c r="BR99" s="30">
        <f>SUMIF(Ingredients!$B$3:$B$230,M99,Ingredients!$G$3:$G$230)+SUMIF($B$3:$B$725,M99,$BS$3:$BS$725)</f>
        <v>0</v>
      </c>
      <c r="BS99" s="36">
        <f t="shared" si="18"/>
        <v>0</v>
      </c>
      <c r="BT99" s="30">
        <f>SUMIF(Ingredients!$B$3:$B$230,F99,Ingredients!$H$3:$H$230)+SUMIF($B$3:$B$725,F99,$CB$3:$CB$725)</f>
        <v>0</v>
      </c>
      <c r="BU99" s="30">
        <f>SUMIF(Ingredients!$B$3:$B$230,G99,Ingredients!$H$3:$H$230)+SUMIF($B$3:$B$725,G99,$CB$3:$CB$725)</f>
        <v>0</v>
      </c>
      <c r="BV99" s="30">
        <f>SUMIF(Ingredients!$B$3:$B$230,H99,Ingredients!$H$3:$H$230)+SUMIF($B$3:$B$725,H99,$CB$3:$CB$725)</f>
        <v>0</v>
      </c>
      <c r="BW99" s="30">
        <f>SUMIF(Ingredients!$B$3:$B$230,I99,Ingredients!$H$3:$H$230)+SUMIF($B$3:$B$725,I99,$CB$3:$CB$725)</f>
        <v>0</v>
      </c>
      <c r="BX99" s="30">
        <f>SUMIF(Ingredients!$B$3:$B$230,J99,Ingredients!$H$3:$H$230)+SUMIF($B$3:$B$725,J99,$CB$3:$CB$725)</f>
        <v>0</v>
      </c>
      <c r="BY99" s="30">
        <f>SUMIF(Ingredients!$B$3:$B$230,K99,Ingredients!$H$3:$H$230)+SUMIF($B$3:$B$725,K99,$CB$3:$CB$725)</f>
        <v>0</v>
      </c>
      <c r="BZ99" s="30">
        <f>SUMIF(Ingredients!$B$3:$B$230,L99,Ingredients!$H$3:$H$230)+SUMIF($B$3:$B$725,L99,$CB$3:$CB$725)</f>
        <v>0</v>
      </c>
      <c r="CA99" s="30">
        <f>SUMIF(Ingredients!$B$3:$B$230,M99,Ingredients!$H$3:$H$230)+SUMIF($B$3:$B$725,M99,$CB$3:$CB$725)</f>
        <v>0</v>
      </c>
      <c r="CB99" s="42">
        <f t="shared" si="19"/>
        <v>0</v>
      </c>
      <c r="CC99" s="30">
        <f>SUMIF(Ingredients!$B$3:$B$230,F99,Ingredients!$I$3:$I$230)+SUMIF($B$3:$B$725,F99,$CK$3:$CK$725)</f>
        <v>0</v>
      </c>
      <c r="CD99" s="30">
        <f>SUMIF(Ingredients!$B$3:$B$230,G99,Ingredients!$I$3:$I$230)+SUMIF($B$3:$B$725,G99,$CK$3:$CK$725)</f>
        <v>0</v>
      </c>
      <c r="CE99" s="30">
        <f>SUMIF(Ingredients!$B$3:$B$230,H99,Ingredients!$I$3:$I$230)+SUMIF($B$3:$B$725,H99,$CK$3:$CK$725)</f>
        <v>0</v>
      </c>
      <c r="CF99" s="30">
        <f>SUMIF(Ingredients!$B$3:$B$230,I99,Ingredients!$I$3:$I$230)+SUMIF($B$3:$B$725,I99,$CK$3:$CK$725)</f>
        <v>0</v>
      </c>
      <c r="CG99" s="30">
        <f>SUMIF(Ingredients!$B$3:$B$230,J99,Ingredients!$I$3:$I$230)+SUMIF($B$3:$B$725,J99,$CK$3:$CK$725)</f>
        <v>0</v>
      </c>
      <c r="CH99" s="30">
        <f>SUMIF(Ingredients!$B$3:$B$230,K99,Ingredients!$I$3:$I$230)+SUMIF($B$3:$B$725,K99,$CK$3:$CK$725)</f>
        <v>0</v>
      </c>
      <c r="CI99" s="30">
        <f>SUMIF(Ingredients!$B$3:$B$230,L99,Ingredients!$I$3:$I$230)+SUMIF($B$3:$B$725,L99,$CK$3:$CK$725)</f>
        <v>0</v>
      </c>
      <c r="CJ99" s="30">
        <f>SUMIF(Ingredients!$B$3:$B$230,M99,Ingredients!$I$3:$I$230)+SUMIF($B$3:$B$725,M99,$CK$3:$CK$725)</f>
        <v>0</v>
      </c>
      <c r="CK99" s="38">
        <f t="shared" si="20"/>
        <v>0</v>
      </c>
      <c r="CL99" s="30">
        <f>SUMIF(Ingredients!$B$3:$B$230,F99,Ingredients!$J$3:$J$230)+SUMIF($B$3:$B$725,F99,$CT$3:$CT$725)</f>
        <v>0</v>
      </c>
      <c r="CM99" s="30">
        <f>SUMIF(Ingredients!$B$3:$B$230,G99,Ingredients!$J$3:$J$230)+SUMIF($B$3:$B$725,G99,$CT$3:$CT$725)</f>
        <v>0</v>
      </c>
      <c r="CN99" s="30">
        <f>SUMIF(Ingredients!$B$3:$B$230,H99,Ingredients!$J$3:$J$230)+SUMIF($B$3:$B$725,H99,$CT$3:$CT$725)</f>
        <v>0</v>
      </c>
      <c r="CO99" s="30">
        <f>SUMIF(Ingredients!$B$3:$B$230,I99,Ingredients!$J$3:$J$230)+SUMIF($B$3:$B$725,I99,$CT$3:$CT$725)</f>
        <v>0</v>
      </c>
      <c r="CP99" s="30">
        <f>SUMIF(Ingredients!$B$3:$B$230,J99,Ingredients!$J$3:$J$230)+SUMIF($B$3:$B$725,J99,$CT$3:$CT$725)</f>
        <v>0</v>
      </c>
      <c r="CQ99" s="30">
        <f>SUMIF(Ingredients!$B$3:$B$230,K99,Ingredients!$J$3:$J$230)+SUMIF($B$3:$B$725,K99,$CT$3:$CT$725)</f>
        <v>0</v>
      </c>
      <c r="CR99" s="30">
        <f>SUMIF(Ingredients!$B$3:$B$230,L99,Ingredients!$J$3:$J$230)+SUMIF($B$3:$B$725,L99,$CT$3:$CT$725)</f>
        <v>0</v>
      </c>
      <c r="CS99" s="30">
        <f>SUMIF(Ingredients!$B$3:$B$230,M99,Ingredients!$J$3:$J$230)+SUMIF($B$3:$B$725,M99,$CT$3:$CT$725)</f>
        <v>0</v>
      </c>
      <c r="CT99" s="43">
        <f t="shared" si="21"/>
        <v>0</v>
      </c>
      <c r="CU99" s="34">
        <v>5</v>
      </c>
      <c r="CV99" s="30">
        <v>0</v>
      </c>
      <c r="CW99" s="30">
        <v>22.5</v>
      </c>
      <c r="CX99" s="35">
        <v>0.5</v>
      </c>
      <c r="CY99" s="36">
        <v>0</v>
      </c>
      <c r="CZ99" s="37">
        <v>0</v>
      </c>
      <c r="DA99" s="38">
        <v>0</v>
      </c>
      <c r="DB99" s="39">
        <v>0</v>
      </c>
      <c r="DC99" t="s">
        <v>202</v>
      </c>
      <c r="DD99" t="str">
        <f t="shared" ca="1" si="22"/>
        <v/>
      </c>
      <c r="DE99" t="str">
        <f t="shared" ca="1" si="23"/>
        <v>-</v>
      </c>
      <c r="DG99" t="s">
        <v>200</v>
      </c>
      <c r="DH99" t="str">
        <f t="shared" ca="1" si="24"/>
        <v>PEANUTBUTTERITEM(OTHER, ItemRegistry.peanutbutterItem, 4 ,1f,0f,0.5f,0f,0f,0f,0f,0.93f),</v>
      </c>
      <c r="DI99" t="s">
        <v>2361</v>
      </c>
    </row>
    <row r="100" spans="2:113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1183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SUMIF(Ingredients!$B$3:$B$230,'PH complex foods'!F100,Ingredients!$A$3:$A$119)+SUMIF($B$3:$B$725,F100,$V$3:$V$724)</f>
        <v>1</v>
      </c>
      <c r="O100" s="11">
        <f ca="1">SUMIF(Ingredients!$B$3:$B$230,'PH complex foods'!G100,Ingredients!$A$3:$A$119)+SUMIF($B$3:$B$725,G100,$V$3:$V$724)</f>
        <v>1</v>
      </c>
      <c r="P100" s="11">
        <f ca="1">SUMIF(Ingredients!$B$3:$B$230,'PH complex foods'!H100,Ingredients!$A$3:$A$119)+SUMIF($B$3:$B$725,H100,$V$3:$V$724)</f>
        <v>1</v>
      </c>
      <c r="Q100" s="11">
        <f ca="1">SUMIF(Ingredients!$B$3:$B$230,'PH complex foods'!I100,Ingredients!$A$3:$A$119)+SUMIF($B$3:$B$725,I100,$V$3:$V$724)</f>
        <v>0</v>
      </c>
      <c r="R100" s="11">
        <f ca="1">SUMIF(Ingredients!$B$3:$B$230,'PH complex foods'!J100,Ingredients!$A$3:$A$119)+SUMIF($B$3:$B$725,J100,$V$3:$V$724)</f>
        <v>0</v>
      </c>
      <c r="S100" s="11">
        <f ca="1">SUMIF(Ingredients!$B$3:$B$230,'PH complex foods'!K100,Ingredients!$A$3:$A$119)+SUMIF($B$3:$B$725,K100,$V$3:$V$724)</f>
        <v>0</v>
      </c>
      <c r="T100" s="11">
        <f ca="1">SUMIF(Ingredients!$B$3:$B$230,'PH complex foods'!L100,Ingredients!$A$3:$A$119)+SUMIF($B$3:$B$725,L100,$V$3:$V$724)</f>
        <v>0</v>
      </c>
      <c r="U100" s="11">
        <f ca="1">SUMIF(Ingredients!$B$3:$B$230,'PH complex foods'!M100,Ingredients!$A$3:$A$119)+SUMIF($B$3:$B$725,M100,$V$3:$V$724)</f>
        <v>0</v>
      </c>
      <c r="V100" s="10">
        <f t="shared" ca="1" si="25"/>
        <v>1</v>
      </c>
      <c r="W100" s="10">
        <v>1</v>
      </c>
      <c r="X100" s="11">
        <v>0</v>
      </c>
      <c r="Y100" s="11">
        <f>COUNTIF(F100:M825,B100)</f>
        <v>0</v>
      </c>
      <c r="Z100" s="44" t="str">
        <f t="shared" ca="1" si="26"/>
        <v>Yes</v>
      </c>
      <c r="AA100" s="34">
        <f>SUMIF(Ingredients!$B$3:$B$230,F100,Ingredients!$C$3:$C$230)+SUMIF($B$3:$B$725,F100,$AI$3:$AI$725)</f>
        <v>2</v>
      </c>
      <c r="AB100" s="30">
        <f>SUMIF(Ingredients!$B$3:$B$230,G100,Ingredients!$C$3:$C$230)+SUMIF($B$3:$B$725,G100,$AI$3:$AI$725)</f>
        <v>2</v>
      </c>
      <c r="AC100" s="30">
        <f>SUMIF(Ingredients!$B$3:$B$230,H100,Ingredients!$C$3:$C$230)+SUMIF($B$3:$B$725,H100,$AI$3:$AI$725)</f>
        <v>1</v>
      </c>
      <c r="AD100" s="30">
        <f>SUMIF(Ingredients!$B$3:$B$230,I100,Ingredients!$C$3:$C$230)+SUMIF($B$3:$B$725,I100,$AI$3:$AI$725)</f>
        <v>0</v>
      </c>
      <c r="AE100" s="30">
        <f>SUMIF(Ingredients!$B$3:$B$230,J100,Ingredients!$C$3:$C$230)+SUMIF($B$3:$B$725,J100,$AI$3:$AI$725)</f>
        <v>0</v>
      </c>
      <c r="AF100" s="30">
        <f>SUMIF(Ingredients!$B$3:$B$230,K100,Ingredients!$C$3:$C$230)+SUMIF($B$3:$B$725,K100,$AI$3:$AI$725)</f>
        <v>0</v>
      </c>
      <c r="AG100" s="30">
        <f>SUMIF(Ingredients!$B$3:$B$230,L100,Ingredients!$C$3:$C$230)+SUMIF($B$3:$B$725,L100,$AI$3:$AI$725)</f>
        <v>0</v>
      </c>
      <c r="AH100" s="30">
        <f>SUMIF(Ingredients!$B$3:$B$230,M100,Ingredients!$C$3:$C$230)+SUMIF($B$3:$B$725,M100,$AI$3:$AI$725)</f>
        <v>0</v>
      </c>
      <c r="AI100" s="29">
        <f t="shared" si="14"/>
        <v>5</v>
      </c>
      <c r="AJ100" s="30">
        <f>SUMIF(Ingredients!$B$3:$B$230,F100,Ingredients!$D$3:$D$230)+SUMIF($B$3:$B$725,F100,$AR$3:$AR$725)</f>
        <v>0</v>
      </c>
      <c r="AK100" s="30">
        <f>SUMIF(Ingredients!$B$3:$B$230,G100,Ingredients!$D$3:$D$230)+SUMIF($B$3:$B$725,G100,$AR$3:$AR$725)</f>
        <v>0</v>
      </c>
      <c r="AL100" s="30">
        <f>SUMIF(Ingredients!$B$3:$B$230,H100,Ingredients!$D$3:$D$230)+SUMIF($B$3:$B$725,H100,$AR$3:$AR$725)</f>
        <v>0</v>
      </c>
      <c r="AM100" s="30">
        <f>SUMIF(Ingredients!$B$3:$B$230,I100,Ingredients!$D$3:$D$230)+SUMIF($B$3:$B$725,I100,$AR$3:$AR$725)</f>
        <v>0</v>
      </c>
      <c r="AN100" s="30">
        <f>SUMIF(Ingredients!$B$3:$B$230,J100,Ingredients!$D$3:$D$230)+SUMIF($B$3:$B$725,J100,$AR$3:$AR$725)</f>
        <v>0</v>
      </c>
      <c r="AO100" s="30">
        <f>SUMIF(Ingredients!$B$3:$B$230,K100,Ingredients!$D$3:$D$230)+SUMIF($B$3:$B$725,K100,$AR$3:$AR$725)</f>
        <v>0</v>
      </c>
      <c r="AP100" s="30">
        <f>SUMIF(Ingredients!$B$3:$B$230,L100,Ingredients!$D$3:$D$230)+SUMIF($B$3:$B$725,L100,$AR$3:$AR$725)</f>
        <v>0</v>
      </c>
      <c r="AQ100" s="30">
        <f>SUMIF(Ingredients!$B$3:$B$230,M100,Ingredients!$D$3:$D$230)+SUMIF($B$3:$B$725,M100,$AR$3:$AR$725)</f>
        <v>0</v>
      </c>
      <c r="AR100" s="29">
        <f t="shared" si="15"/>
        <v>0</v>
      </c>
      <c r="AS100" s="30">
        <f>SUMIF(Ingredients!$B$3:$B$230,F100,Ingredients!$E$3:$E$230)+SUMIF($B$3:$B$725,F100,$BA$3:$BA$730)</f>
        <v>0</v>
      </c>
      <c r="AT100" s="30">
        <f>SUMIF(Ingredients!$B$3:$B$230,G100,Ingredients!$E$3:$E$230)+SUMIF($B$3:$B$725,G100,$BA$3:$BA$730)</f>
        <v>12</v>
      </c>
      <c r="AU100" s="30">
        <f>SUMIF(Ingredients!$B$3:$B$230,H100,Ingredients!$E$3:$E$230)+SUMIF($B$3:$B$725,H100,$BA$3:$BA$730)</f>
        <v>19</v>
      </c>
      <c r="AV100" s="30">
        <f>SUMIF(Ingredients!$B$3:$B$230,I100,Ingredients!$E$3:$E$230)+SUMIF($B$3:$B$725,I100,$BA$3:$BA$730)</f>
        <v>0</v>
      </c>
      <c r="AW100" s="30">
        <f>SUMIF(Ingredients!$B$3:$B$230,J100,Ingredients!$E$3:$E$230)+SUMIF($B$3:$B$725,J100,$BA$3:$BA$730)</f>
        <v>0</v>
      </c>
      <c r="AX100" s="30">
        <f>SUMIF(Ingredients!$B$3:$B$230,K100,Ingredients!$E$3:$E$230)+SUMIF($B$3:$B$725,K100,$BA$3:$BA$730)</f>
        <v>0</v>
      </c>
      <c r="AY100" s="30">
        <f>SUMIF(Ingredients!$B$3:$B$230,L100,Ingredients!$E$3:$E$230)+SUMIF($B$3:$B$725,L100,$BA$3:$BA$730)</f>
        <v>0</v>
      </c>
      <c r="AZ100" s="30">
        <f>SUMIF(Ingredients!$B$3:$B$230,M100,Ingredients!$E$3:$E$230)+SUMIF($B$3:$B$725,M100,$BA$3:$BA$730)</f>
        <v>0</v>
      </c>
      <c r="BA100" s="29">
        <f t="shared" si="16"/>
        <v>10.333333333333334</v>
      </c>
      <c r="BB100" s="30">
        <f>SUMIF(Ingredients!$B$3:$B$230,F100,Ingredients!$F$3:$F$230)+SUMIF($B$3:$B$725,F100,$BJ$3:$BJ$725)</f>
        <v>0</v>
      </c>
      <c r="BC100" s="30">
        <f>SUMIF(Ingredients!$B$3:$B$230,G100,Ingredients!$F$3:$F$230)+SUMIF($B$3:$B$725,G100,$BJ$3:$BJ$725)</f>
        <v>0</v>
      </c>
      <c r="BD100" s="30">
        <f>SUMIF(Ingredients!$B$3:$B$230,H100,Ingredients!$F$3:$F$230)+SUMIF($B$3:$B$725,H100,$BJ$3:$BJ$725)</f>
        <v>0</v>
      </c>
      <c r="BE100" s="30">
        <f>SUMIF(Ingredients!$B$3:$B$230,I100,Ingredients!$F$3:$F$230)+SUMIF($B$3:$B$725,I100,$BJ$3:$BJ$725)</f>
        <v>0</v>
      </c>
      <c r="BF100" s="30">
        <f>SUMIF(Ingredients!$B$3:$B$230,J100,Ingredients!$F$3:$F$230)+SUMIF($B$3:$B$725,J100,$BJ$3:$BJ$725)</f>
        <v>0</v>
      </c>
      <c r="BG100" s="30">
        <f>SUMIF(Ingredients!$B$3:$B$230,K100,Ingredients!$F$3:$F$230)+SUMIF($B$3:$B$725,K100,$BJ$3:$BJ$725)</f>
        <v>0</v>
      </c>
      <c r="BH100" s="30">
        <f>SUMIF(Ingredients!$B$3:$B$230,L100,Ingredients!$F$3:$F$230)+SUMIF($B$3:$B$725,L100,$BJ$3:$BJ$725)</f>
        <v>0</v>
      </c>
      <c r="BI100" s="30">
        <f>SUMIF(Ingredients!$B$3:$B$230,M100,Ingredients!$F$3:$F$230)+SUMIF($B$3:$B$725,M100,$BJ$3:$BJ$725)</f>
        <v>0</v>
      </c>
      <c r="BJ100" s="35">
        <f t="shared" si="17"/>
        <v>0</v>
      </c>
      <c r="BK100" s="30">
        <f>SUMIF(Ingredients!$B$3:$B$230,F100,Ingredients!$G$3:$G$230)+SUMIF($B$3:$B$725,F100,$BS$3:$BS$725)</f>
        <v>0</v>
      </c>
      <c r="BL100" s="30">
        <f>SUMIF(Ingredients!$B$3:$B$230,G100,Ingredients!$G$3:$G$230)+SUMIF($B$3:$B$725,G100,$BS$3:$BS$725)</f>
        <v>1</v>
      </c>
      <c r="BM100" s="30">
        <f>SUMIF(Ingredients!$B$3:$B$230,H100,Ingredients!$G$3:$G$230)+SUMIF($B$3:$B$725,H100,$BS$3:$BS$725)</f>
        <v>0</v>
      </c>
      <c r="BN100" s="30">
        <f>SUMIF(Ingredients!$B$3:$B$230,I100,Ingredients!$G$3:$G$230)+SUMIF($B$3:$B$725,I100,$BS$3:$BS$725)</f>
        <v>0</v>
      </c>
      <c r="BO100" s="30">
        <f>SUMIF(Ingredients!$B$3:$B$230,J100,Ingredients!$G$3:$G$230)+SUMIF($B$3:$B$725,J100,$BS$3:$BS$725)</f>
        <v>0</v>
      </c>
      <c r="BP100" s="30">
        <f>SUMIF(Ingredients!$B$3:$B$230,K100,Ingredients!$G$3:$G$230)+SUMIF($B$3:$B$725,K100,$BS$3:$BS$725)</f>
        <v>0</v>
      </c>
      <c r="BQ100" s="30">
        <f>SUMIF(Ingredients!$B$3:$B$230,L100,Ingredients!$G$3:$G$230)+SUMIF($B$3:$B$725,L100,$BS$3:$BS$725)</f>
        <v>0</v>
      </c>
      <c r="BR100" s="30">
        <f>SUMIF(Ingredients!$B$3:$B$230,M100,Ingredients!$G$3:$G$230)+SUMIF($B$3:$B$725,M100,$BS$3:$BS$725)</f>
        <v>0</v>
      </c>
      <c r="BS100" s="36">
        <f t="shared" si="18"/>
        <v>1</v>
      </c>
      <c r="BT100" s="30">
        <f>SUMIF(Ingredients!$B$3:$B$230,F100,Ingredients!$H$3:$H$230)+SUMIF($B$3:$B$725,F100,$CB$3:$CB$725)</f>
        <v>0</v>
      </c>
      <c r="BU100" s="30">
        <f>SUMIF(Ingredients!$B$3:$B$230,G100,Ingredients!$H$3:$H$230)+SUMIF($B$3:$B$725,G100,$CB$3:$CB$725)</f>
        <v>0</v>
      </c>
      <c r="BV100" s="30">
        <f>SUMIF(Ingredients!$B$3:$B$230,H100,Ingredients!$H$3:$H$230)+SUMIF($B$3:$B$725,H100,$CB$3:$CB$725)</f>
        <v>0</v>
      </c>
      <c r="BW100" s="30">
        <f>SUMIF(Ingredients!$B$3:$B$230,I100,Ingredients!$H$3:$H$230)+SUMIF($B$3:$B$725,I100,$CB$3:$CB$725)</f>
        <v>0</v>
      </c>
      <c r="BX100" s="30">
        <f>SUMIF(Ingredients!$B$3:$B$230,J100,Ingredients!$H$3:$H$230)+SUMIF($B$3:$B$725,J100,$CB$3:$CB$725)</f>
        <v>0</v>
      </c>
      <c r="BY100" s="30">
        <f>SUMIF(Ingredients!$B$3:$B$230,K100,Ingredients!$H$3:$H$230)+SUMIF($B$3:$B$725,K100,$CB$3:$CB$725)</f>
        <v>0</v>
      </c>
      <c r="BZ100" s="30">
        <f>SUMIF(Ingredients!$B$3:$B$230,L100,Ingredients!$H$3:$H$230)+SUMIF($B$3:$B$725,L100,$CB$3:$CB$725)</f>
        <v>0</v>
      </c>
      <c r="CA100" s="30">
        <f>SUMIF(Ingredients!$B$3:$B$230,M100,Ingredients!$H$3:$H$230)+SUMIF($B$3:$B$725,M100,$CB$3:$CB$725)</f>
        <v>0</v>
      </c>
      <c r="CB100" s="42">
        <f t="shared" si="19"/>
        <v>0</v>
      </c>
      <c r="CC100" s="30">
        <f>SUMIF(Ingredients!$B$3:$B$230,F100,Ingredients!$I$3:$I$230)+SUMIF($B$3:$B$725,F100,$CK$3:$CK$725)</f>
        <v>0</v>
      </c>
      <c r="CD100" s="30">
        <f>SUMIF(Ingredients!$B$3:$B$230,G100,Ingredients!$I$3:$I$230)+SUMIF($B$3:$B$725,G100,$CK$3:$CK$725)</f>
        <v>0</v>
      </c>
      <c r="CE100" s="30">
        <f>SUMIF(Ingredients!$B$3:$B$230,H100,Ingredients!$I$3:$I$230)+SUMIF($B$3:$B$725,H100,$CK$3:$CK$725)</f>
        <v>0</v>
      </c>
      <c r="CF100" s="30">
        <f>SUMIF(Ingredients!$B$3:$B$230,I100,Ingredients!$I$3:$I$230)+SUMIF($B$3:$B$725,I100,$CK$3:$CK$725)</f>
        <v>0</v>
      </c>
      <c r="CG100" s="30">
        <f>SUMIF(Ingredients!$B$3:$B$230,J100,Ingredients!$I$3:$I$230)+SUMIF($B$3:$B$725,J100,$CK$3:$CK$725)</f>
        <v>0</v>
      </c>
      <c r="CH100" s="30">
        <f>SUMIF(Ingredients!$B$3:$B$230,K100,Ingredients!$I$3:$I$230)+SUMIF($B$3:$B$725,K100,$CK$3:$CK$725)</f>
        <v>0</v>
      </c>
      <c r="CI100" s="30">
        <f>SUMIF(Ingredients!$B$3:$B$230,L100,Ingredients!$I$3:$I$230)+SUMIF($B$3:$B$725,L100,$CK$3:$CK$725)</f>
        <v>0</v>
      </c>
      <c r="CJ100" s="30">
        <f>SUMIF(Ingredients!$B$3:$B$230,M100,Ingredients!$I$3:$I$230)+SUMIF($B$3:$B$725,M100,$CK$3:$CK$725)</f>
        <v>0</v>
      </c>
      <c r="CK100" s="38">
        <f t="shared" si="20"/>
        <v>0</v>
      </c>
      <c r="CL100" s="30">
        <f>SUMIF(Ingredients!$B$3:$B$230,F100,Ingredients!$J$3:$J$230)+SUMIF($B$3:$B$725,F100,$CT$3:$CT$725)</f>
        <v>0</v>
      </c>
      <c r="CM100" s="30">
        <f>SUMIF(Ingredients!$B$3:$B$230,G100,Ingredients!$J$3:$J$230)+SUMIF($B$3:$B$725,G100,$CT$3:$CT$725)</f>
        <v>0</v>
      </c>
      <c r="CN100" s="30">
        <f>SUMIF(Ingredients!$B$3:$B$230,H100,Ingredients!$J$3:$J$230)+SUMIF($B$3:$B$725,H100,$CT$3:$CT$725)</f>
        <v>0.2</v>
      </c>
      <c r="CO100" s="30">
        <f>SUMIF(Ingredients!$B$3:$B$230,I100,Ingredients!$J$3:$J$230)+SUMIF($B$3:$B$725,I100,$CT$3:$CT$725)</f>
        <v>0</v>
      </c>
      <c r="CP100" s="30">
        <f>SUMIF(Ingredients!$B$3:$B$230,J100,Ingredients!$J$3:$J$230)+SUMIF($B$3:$B$725,J100,$CT$3:$CT$725)</f>
        <v>0</v>
      </c>
      <c r="CQ100" s="30">
        <f>SUMIF(Ingredients!$B$3:$B$230,K100,Ingredients!$J$3:$J$230)+SUMIF($B$3:$B$725,K100,$CT$3:$CT$725)</f>
        <v>0</v>
      </c>
      <c r="CR100" s="30">
        <f>SUMIF(Ingredients!$B$3:$B$230,L100,Ingredients!$J$3:$J$230)+SUMIF($B$3:$B$725,L100,$CT$3:$CT$725)</f>
        <v>0</v>
      </c>
      <c r="CS100" s="30">
        <f>SUMIF(Ingredients!$B$3:$B$230,M100,Ingredients!$J$3:$J$230)+SUMIF($B$3:$B$725,M100,$CT$3:$CT$725)</f>
        <v>0</v>
      </c>
      <c r="CT100" s="43">
        <f t="shared" si="21"/>
        <v>0.2</v>
      </c>
      <c r="CU100" s="34">
        <v>5</v>
      </c>
      <c r="CV100" s="30">
        <v>0</v>
      </c>
      <c r="CW100" s="30">
        <v>10</v>
      </c>
      <c r="CX100" s="35">
        <v>0</v>
      </c>
      <c r="CY100" s="36">
        <v>1</v>
      </c>
      <c r="CZ100" s="37">
        <v>0</v>
      </c>
      <c r="DA100" s="38">
        <v>0</v>
      </c>
      <c r="DB100" s="39">
        <v>0.2</v>
      </c>
      <c r="DC100" t="s">
        <v>202</v>
      </c>
      <c r="DD100" t="str">
        <f t="shared" ca="1" si="22"/>
        <v/>
      </c>
      <c r="DE100" t="str">
        <f t="shared" ca="1" si="23"/>
        <v>-</v>
      </c>
      <c r="DG100" t="s">
        <v>200</v>
      </c>
      <c r="DH100" t="str">
        <f t="shared" ca="1" si="24"/>
        <v>TRAILMIXITEM(OTHER, ItemRegistry.trailmixItem, 4 ,1f,0f,0f,0f,1f,0f,0.2f,2.1f),</v>
      </c>
      <c r="DI100" t="s">
        <v>2271</v>
      </c>
    </row>
    <row r="101" spans="2:113" x14ac:dyDescent="0.3">
      <c r="B101" t="s">
        <v>3484</v>
      </c>
      <c r="C101" t="str">
        <f>INDEX('PH Itemnames'!$B$1:$B$723,MATCH(B101,'PH Itemnames'!$A$1:$A$723),1)</f>
        <v>peanutbuttercookiesItem</v>
      </c>
      <c r="D101" t="s">
        <v>240</v>
      </c>
      <c r="E101" t="s">
        <v>1191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SUMIF(Ingredients!$B$3:$B$230,'PH complex foods'!F101,Ingredients!$A$3:$A$119)+SUMIF($B$3:$B$725,F101,$V$3:$V$724)</f>
        <v>1</v>
      </c>
      <c r="O101" s="11">
        <f ca="1">SUMIF(Ingredients!$B$3:$B$230,'PH complex foods'!G101,Ingredients!$A$3:$A$119)+SUMIF($B$3:$B$725,G101,$V$3:$V$724)</f>
        <v>1</v>
      </c>
      <c r="P101" s="11">
        <f ca="1">SUMIF(Ingredients!$B$3:$B$230,'PH complex foods'!H101,Ingredients!$A$3:$A$119)+SUMIF($B$3:$B$725,H101,$V$3:$V$724)</f>
        <v>1</v>
      </c>
      <c r="Q101" s="11">
        <f ca="1">SUMIF(Ingredients!$B$3:$B$230,'PH complex foods'!I101,Ingredients!$A$3:$A$119)+SUMIF($B$3:$B$725,I101,$V$3:$V$724)</f>
        <v>0</v>
      </c>
      <c r="R101" s="11">
        <f ca="1">SUMIF(Ingredients!$B$3:$B$230,'PH complex foods'!J101,Ingredients!$A$3:$A$119)+SUMIF($B$3:$B$725,J101,$V$3:$V$724)</f>
        <v>0</v>
      </c>
      <c r="S101" s="11">
        <f ca="1">SUMIF(Ingredients!$B$3:$B$230,'PH complex foods'!K101,Ingredients!$A$3:$A$119)+SUMIF($B$3:$B$725,K101,$V$3:$V$724)</f>
        <v>0</v>
      </c>
      <c r="T101" s="11">
        <f ca="1">SUMIF(Ingredients!$B$3:$B$230,'PH complex foods'!L101,Ingredients!$A$3:$A$119)+SUMIF($B$3:$B$725,L101,$V$3:$V$724)</f>
        <v>0</v>
      </c>
      <c r="U101" s="11">
        <f ca="1">SUMIF(Ingredients!$B$3:$B$230,'PH complex foods'!M101,Ingredients!$A$3:$A$119)+SUMIF($B$3:$B$725,M101,$V$3:$V$724)</f>
        <v>0</v>
      </c>
      <c r="V101" s="10">
        <f t="shared" ca="1" si="25"/>
        <v>1</v>
      </c>
      <c r="W101" s="10">
        <v>1</v>
      </c>
      <c r="X101" s="11">
        <v>1</v>
      </c>
      <c r="Y101" s="11">
        <f>COUNTIF(F101:M826,B101)</f>
        <v>0</v>
      </c>
      <c r="Z101" s="44" t="str">
        <f t="shared" ca="1" si="26"/>
        <v>Yes</v>
      </c>
      <c r="AA101" s="34">
        <f>SUMIF(Ingredients!$B$3:$B$230,F101,Ingredients!$C$3:$C$230)+SUMIF($B$3:$B$725,F101,$AI$3:$AI$725)</f>
        <v>9</v>
      </c>
      <c r="AB101" s="30">
        <f>SUMIF(Ingredients!$B$3:$B$230,G101,Ingredients!$C$3:$C$230)+SUMIF($B$3:$B$725,G101,$AI$3:$AI$725)</f>
        <v>5</v>
      </c>
      <c r="AC101" s="30">
        <f>SUMIF(Ingredients!$B$3:$B$230,H101,Ingredients!$C$3:$C$230)+SUMIF($B$3:$B$725,H101,$AI$3:$AI$725)</f>
        <v>0</v>
      </c>
      <c r="AD101" s="30">
        <f>SUMIF(Ingredients!$B$3:$B$230,I101,Ingredients!$C$3:$C$230)+SUMIF($B$3:$B$725,I101,$AI$3:$AI$725)</f>
        <v>0</v>
      </c>
      <c r="AE101" s="30">
        <f>SUMIF(Ingredients!$B$3:$B$230,J101,Ingredients!$C$3:$C$230)+SUMIF($B$3:$B$725,J101,$AI$3:$AI$725)</f>
        <v>0</v>
      </c>
      <c r="AF101" s="30">
        <f>SUMIF(Ingredients!$B$3:$B$230,K101,Ingredients!$C$3:$C$230)+SUMIF($B$3:$B$725,K101,$AI$3:$AI$725)</f>
        <v>0</v>
      </c>
      <c r="AG101" s="30">
        <f>SUMIF(Ingredients!$B$3:$B$230,L101,Ingredients!$C$3:$C$230)+SUMIF($B$3:$B$725,L101,$AI$3:$AI$725)</f>
        <v>0</v>
      </c>
      <c r="AH101" s="30">
        <f>SUMIF(Ingredients!$B$3:$B$230,M101,Ingredients!$C$3:$C$230)+SUMIF($B$3:$B$725,M101,$AI$3:$AI$725)</f>
        <v>0</v>
      </c>
      <c r="AI101" s="29">
        <f t="shared" si="14"/>
        <v>14</v>
      </c>
      <c r="AJ101" s="30">
        <f>SUMIF(Ingredients!$B$3:$B$230,F101,Ingredients!$D$3:$D$230)+SUMIF($B$3:$B$725,F101,$AR$3:$AR$725)</f>
        <v>0</v>
      </c>
      <c r="AK101" s="30">
        <f>SUMIF(Ingredients!$B$3:$B$230,G101,Ingredients!$D$3:$D$230)+SUMIF($B$3:$B$725,G101,$AR$3:$AR$725)</f>
        <v>0</v>
      </c>
      <c r="AL101" s="30">
        <f>SUMIF(Ingredients!$B$3:$B$230,H101,Ingredients!$D$3:$D$230)+SUMIF($B$3:$B$725,H101,$AR$3:$AR$725)</f>
        <v>0</v>
      </c>
      <c r="AM101" s="30">
        <f>SUMIF(Ingredients!$B$3:$B$230,I101,Ingredients!$D$3:$D$230)+SUMIF($B$3:$B$725,I101,$AR$3:$AR$725)</f>
        <v>0</v>
      </c>
      <c r="AN101" s="30">
        <f>SUMIF(Ingredients!$B$3:$B$230,J101,Ingredients!$D$3:$D$230)+SUMIF($B$3:$B$725,J101,$AR$3:$AR$725)</f>
        <v>0</v>
      </c>
      <c r="AO101" s="30">
        <f>SUMIF(Ingredients!$B$3:$B$230,K101,Ingredients!$D$3:$D$230)+SUMIF($B$3:$B$725,K101,$AR$3:$AR$725)</f>
        <v>0</v>
      </c>
      <c r="AP101" s="30">
        <f>SUMIF(Ingredients!$B$3:$B$230,L101,Ingredients!$D$3:$D$230)+SUMIF($B$3:$B$725,L101,$AR$3:$AR$725)</f>
        <v>0</v>
      </c>
      <c r="AQ101" s="30">
        <f>SUMIF(Ingredients!$B$3:$B$230,M101,Ingredients!$D$3:$D$230)+SUMIF($B$3:$B$725,M101,$AR$3:$AR$725)</f>
        <v>0</v>
      </c>
      <c r="AR101" s="29">
        <f t="shared" si="15"/>
        <v>0</v>
      </c>
      <c r="AS101" s="30">
        <f>SUMIF(Ingredients!$B$3:$B$230,F101,Ingredients!$E$3:$E$230)+SUMIF($B$3:$B$725,F101,$BA$3:$BA$730)</f>
        <v>22.5</v>
      </c>
      <c r="AT101" s="30">
        <f>SUMIF(Ingredients!$B$3:$B$230,G101,Ingredients!$E$3:$E$230)+SUMIF($B$3:$B$725,G101,$BA$3:$BA$730)</f>
        <v>29.5</v>
      </c>
      <c r="AU101" s="30">
        <f>SUMIF(Ingredients!$B$3:$B$230,H101,Ingredients!$E$3:$E$230)+SUMIF($B$3:$B$725,H101,$BA$3:$BA$730)</f>
        <v>30</v>
      </c>
      <c r="AV101" s="30">
        <f>SUMIF(Ingredients!$B$3:$B$230,I101,Ingredients!$E$3:$E$230)+SUMIF($B$3:$B$725,I101,$BA$3:$BA$730)</f>
        <v>0</v>
      </c>
      <c r="AW101" s="30">
        <f>SUMIF(Ingredients!$B$3:$B$230,J101,Ingredients!$E$3:$E$230)+SUMIF($B$3:$B$725,J101,$BA$3:$BA$730)</f>
        <v>0</v>
      </c>
      <c r="AX101" s="30">
        <f>SUMIF(Ingredients!$B$3:$B$230,K101,Ingredients!$E$3:$E$230)+SUMIF($B$3:$B$725,K101,$BA$3:$BA$730)</f>
        <v>0</v>
      </c>
      <c r="AY101" s="30">
        <f>SUMIF(Ingredients!$B$3:$B$230,L101,Ingredients!$E$3:$E$230)+SUMIF($B$3:$B$725,L101,$BA$3:$BA$730)</f>
        <v>0</v>
      </c>
      <c r="AZ101" s="30">
        <f>SUMIF(Ingredients!$B$3:$B$230,M101,Ingredients!$E$3:$E$230)+SUMIF($B$3:$B$725,M101,$BA$3:$BA$730)</f>
        <v>0</v>
      </c>
      <c r="BA101" s="29">
        <f t="shared" si="16"/>
        <v>27.333333333333332</v>
      </c>
      <c r="BB101" s="30">
        <f>SUMIF(Ingredients!$B$3:$B$230,F101,Ingredients!$F$3:$F$230)+SUMIF($B$3:$B$725,F101,$BJ$3:$BJ$725)</f>
        <v>0.5</v>
      </c>
      <c r="BC101" s="30">
        <f>SUMIF(Ingredients!$B$3:$B$230,G101,Ingredients!$F$3:$F$230)+SUMIF($B$3:$B$725,G101,$BJ$3:$BJ$725)</f>
        <v>1</v>
      </c>
      <c r="BD101" s="30">
        <f>SUMIF(Ingredients!$B$3:$B$230,H101,Ingredients!$F$3:$F$230)+SUMIF($B$3:$B$725,H101,$BJ$3:$BJ$725)</f>
        <v>0</v>
      </c>
      <c r="BE101" s="30">
        <f>SUMIF(Ingredients!$B$3:$B$230,I101,Ingredients!$F$3:$F$230)+SUMIF($B$3:$B$725,I101,$BJ$3:$BJ$725)</f>
        <v>0</v>
      </c>
      <c r="BF101" s="30">
        <f>SUMIF(Ingredients!$B$3:$B$230,J101,Ingredients!$F$3:$F$230)+SUMIF($B$3:$B$725,J101,$BJ$3:$BJ$725)</f>
        <v>0</v>
      </c>
      <c r="BG101" s="30">
        <f>SUMIF(Ingredients!$B$3:$B$230,K101,Ingredients!$F$3:$F$230)+SUMIF($B$3:$B$725,K101,$BJ$3:$BJ$725)</f>
        <v>0</v>
      </c>
      <c r="BH101" s="30">
        <f>SUMIF(Ingredients!$B$3:$B$230,L101,Ingredients!$F$3:$F$230)+SUMIF($B$3:$B$725,L101,$BJ$3:$BJ$725)</f>
        <v>0</v>
      </c>
      <c r="BI101" s="30">
        <f>SUMIF(Ingredients!$B$3:$B$230,M101,Ingredients!$F$3:$F$230)+SUMIF($B$3:$B$725,M101,$BJ$3:$BJ$725)</f>
        <v>0</v>
      </c>
      <c r="BJ101" s="35">
        <f t="shared" si="17"/>
        <v>1.5</v>
      </c>
      <c r="BK101" s="30">
        <f>SUMIF(Ingredients!$B$3:$B$230,F101,Ingredients!$G$3:$G$230)+SUMIF($B$3:$B$725,F101,$BS$3:$BS$725)</f>
        <v>0</v>
      </c>
      <c r="BL101" s="30">
        <f>SUMIF(Ingredients!$B$3:$B$230,G101,Ingredients!$G$3:$G$230)+SUMIF($B$3:$B$725,G101,$BS$3:$BS$725)</f>
        <v>0</v>
      </c>
      <c r="BM101" s="30">
        <f>SUMIF(Ingredients!$B$3:$B$230,H101,Ingredients!$G$3:$G$230)+SUMIF($B$3:$B$725,H101,$BS$3:$BS$725)</f>
        <v>0</v>
      </c>
      <c r="BN101" s="30">
        <f>SUMIF(Ingredients!$B$3:$B$230,I101,Ingredients!$G$3:$G$230)+SUMIF($B$3:$B$725,I101,$BS$3:$BS$725)</f>
        <v>0</v>
      </c>
      <c r="BO101" s="30">
        <f>SUMIF(Ingredients!$B$3:$B$230,J101,Ingredients!$G$3:$G$230)+SUMIF($B$3:$B$725,J101,$BS$3:$BS$725)</f>
        <v>0</v>
      </c>
      <c r="BP101" s="30">
        <f>SUMIF(Ingredients!$B$3:$B$230,K101,Ingredients!$G$3:$G$230)+SUMIF($B$3:$B$725,K101,$BS$3:$BS$725)</f>
        <v>0</v>
      </c>
      <c r="BQ101" s="30">
        <f>SUMIF(Ingredients!$B$3:$B$230,L101,Ingredients!$G$3:$G$230)+SUMIF($B$3:$B$725,L101,$BS$3:$BS$725)</f>
        <v>0</v>
      </c>
      <c r="BR101" s="30">
        <f>SUMIF(Ingredients!$B$3:$B$230,M101,Ingredients!$G$3:$G$230)+SUMIF($B$3:$B$725,M101,$BS$3:$BS$725)</f>
        <v>0</v>
      </c>
      <c r="BS101" s="36">
        <f t="shared" si="18"/>
        <v>0</v>
      </c>
      <c r="BT101" s="30">
        <f>SUMIF(Ingredients!$B$3:$B$230,F101,Ingredients!$H$3:$H$230)+SUMIF($B$3:$B$725,F101,$CB$3:$CB$725)</f>
        <v>0</v>
      </c>
      <c r="BU101" s="30">
        <f>SUMIF(Ingredients!$B$3:$B$230,G101,Ingredients!$H$3:$H$230)+SUMIF($B$3:$B$725,G101,$CB$3:$CB$725)</f>
        <v>0</v>
      </c>
      <c r="BV101" s="30">
        <f>SUMIF(Ingredients!$B$3:$B$230,H101,Ingredients!$H$3:$H$230)+SUMIF($B$3:$B$725,H101,$CB$3:$CB$725)</f>
        <v>0</v>
      </c>
      <c r="BW101" s="30">
        <f>SUMIF(Ingredients!$B$3:$B$230,I101,Ingredients!$H$3:$H$230)+SUMIF($B$3:$B$725,I101,$CB$3:$CB$725)</f>
        <v>0</v>
      </c>
      <c r="BX101" s="30">
        <f>SUMIF(Ingredients!$B$3:$B$230,J101,Ingredients!$H$3:$H$230)+SUMIF($B$3:$B$725,J101,$CB$3:$CB$725)</f>
        <v>0</v>
      </c>
      <c r="BY101" s="30">
        <f>SUMIF(Ingredients!$B$3:$B$230,K101,Ingredients!$H$3:$H$230)+SUMIF($B$3:$B$725,K101,$CB$3:$CB$725)</f>
        <v>0</v>
      </c>
      <c r="BZ101" s="30">
        <f>SUMIF(Ingredients!$B$3:$B$230,L101,Ingredients!$H$3:$H$230)+SUMIF($B$3:$B$725,L101,$CB$3:$CB$725)</f>
        <v>0</v>
      </c>
      <c r="CA101" s="30">
        <f>SUMIF(Ingredients!$B$3:$B$230,M101,Ingredients!$H$3:$H$230)+SUMIF($B$3:$B$725,M101,$CB$3:$CB$725)</f>
        <v>0</v>
      </c>
      <c r="CB101" s="42">
        <f t="shared" si="19"/>
        <v>0</v>
      </c>
      <c r="CC101" s="30">
        <f>SUMIF(Ingredients!$B$3:$B$230,F101,Ingredients!$I$3:$I$230)+SUMIF($B$3:$B$725,F101,$CK$3:$CK$725)</f>
        <v>0</v>
      </c>
      <c r="CD101" s="30">
        <f>SUMIF(Ingredients!$B$3:$B$230,G101,Ingredients!$I$3:$I$230)+SUMIF($B$3:$B$725,G101,$CK$3:$CK$725)</f>
        <v>0</v>
      </c>
      <c r="CE101" s="30">
        <f>SUMIF(Ingredients!$B$3:$B$230,H101,Ingredients!$I$3:$I$230)+SUMIF($B$3:$B$725,H101,$CK$3:$CK$725)</f>
        <v>0</v>
      </c>
      <c r="CF101" s="30">
        <f>SUMIF(Ingredients!$B$3:$B$230,I101,Ingredients!$I$3:$I$230)+SUMIF($B$3:$B$725,I101,$CK$3:$CK$725)</f>
        <v>0</v>
      </c>
      <c r="CG101" s="30">
        <f>SUMIF(Ingredients!$B$3:$B$230,J101,Ingredients!$I$3:$I$230)+SUMIF($B$3:$B$725,J101,$CK$3:$CK$725)</f>
        <v>0</v>
      </c>
      <c r="CH101" s="30">
        <f>SUMIF(Ingredients!$B$3:$B$230,K101,Ingredients!$I$3:$I$230)+SUMIF($B$3:$B$725,K101,$CK$3:$CK$725)</f>
        <v>0</v>
      </c>
      <c r="CI101" s="30">
        <f>SUMIF(Ingredients!$B$3:$B$230,L101,Ingredients!$I$3:$I$230)+SUMIF($B$3:$B$725,L101,$CK$3:$CK$725)</f>
        <v>0</v>
      </c>
      <c r="CJ101" s="30">
        <f>SUMIF(Ingredients!$B$3:$B$230,M101,Ingredients!$I$3:$I$230)+SUMIF($B$3:$B$725,M101,$CK$3:$CK$725)</f>
        <v>0</v>
      </c>
      <c r="CK101" s="38">
        <f t="shared" si="20"/>
        <v>0</v>
      </c>
      <c r="CL101" s="30">
        <f>SUMIF(Ingredients!$B$3:$B$230,F101,Ingredients!$J$3:$J$230)+SUMIF($B$3:$B$725,F101,$CT$3:$CT$725)</f>
        <v>0</v>
      </c>
      <c r="CM101" s="30">
        <f>SUMIF(Ingredients!$B$3:$B$230,G101,Ingredients!$J$3:$J$230)+SUMIF($B$3:$B$725,G101,$CT$3:$CT$725)</f>
        <v>0</v>
      </c>
      <c r="CN101" s="30">
        <f>SUMIF(Ingredients!$B$3:$B$230,H101,Ingredients!$J$3:$J$230)+SUMIF($B$3:$B$725,H101,$CT$3:$CT$725)</f>
        <v>0</v>
      </c>
      <c r="CO101" s="30">
        <f>SUMIF(Ingredients!$B$3:$B$230,I101,Ingredients!$J$3:$J$230)+SUMIF($B$3:$B$725,I101,$CT$3:$CT$725)</f>
        <v>0</v>
      </c>
      <c r="CP101" s="30">
        <f>SUMIF(Ingredients!$B$3:$B$230,J101,Ingredients!$J$3:$J$230)+SUMIF($B$3:$B$725,J101,$CT$3:$CT$725)</f>
        <v>0</v>
      </c>
      <c r="CQ101" s="30">
        <f>SUMIF(Ingredients!$B$3:$B$230,K101,Ingredients!$J$3:$J$230)+SUMIF($B$3:$B$725,K101,$CT$3:$CT$725)</f>
        <v>0</v>
      </c>
      <c r="CR101" s="30">
        <f>SUMIF(Ingredients!$B$3:$B$230,L101,Ingredients!$J$3:$J$230)+SUMIF($B$3:$B$725,L101,$CT$3:$CT$725)</f>
        <v>0</v>
      </c>
      <c r="CS101" s="30">
        <f>SUMIF(Ingredients!$B$3:$B$230,M101,Ingredients!$J$3:$J$230)+SUMIF($B$3:$B$725,M101,$CT$3:$CT$725)</f>
        <v>0</v>
      </c>
      <c r="CT101" s="43">
        <f t="shared" si="21"/>
        <v>0</v>
      </c>
      <c r="CU101" s="34">
        <v>10</v>
      </c>
      <c r="CV101" s="30">
        <v>0</v>
      </c>
      <c r="CW101" s="30">
        <v>27.333333333333332</v>
      </c>
      <c r="CX101" s="35">
        <v>1.5</v>
      </c>
      <c r="CY101" s="36">
        <v>0</v>
      </c>
      <c r="CZ101" s="37">
        <v>0</v>
      </c>
      <c r="DA101" s="38">
        <v>0</v>
      </c>
      <c r="DB101" s="39">
        <v>0</v>
      </c>
      <c r="DC101" t="s">
        <v>202</v>
      </c>
      <c r="DD101" t="str">
        <f t="shared" ca="1" si="22"/>
        <v/>
      </c>
      <c r="DE101" t="str">
        <f t="shared" ca="1" si="23"/>
        <v>-</v>
      </c>
      <c r="DG101" t="s">
        <v>200</v>
      </c>
      <c r="DH101" t="str">
        <f t="shared" ca="1" si="24"/>
        <v>PEANUTBUTTERCOOKIESITEM(MEAL, ItemRegistry.peanutbuttercookiesItem, 4 ,2f,0f,1.5f,0f,0f,0f,0f,0.77f),</v>
      </c>
      <c r="DI101" t="s">
        <v>2362</v>
      </c>
    </row>
    <row r="102" spans="2:113" x14ac:dyDescent="0.3">
      <c r="B102" t="s">
        <v>349</v>
      </c>
      <c r="C102" t="str">
        <f>INDEX('PH Itemnames'!$B$1:$B$723,MATCH(B102,'PH Itemnames'!$A$1:$A$723),1)</f>
        <v>picklesItem</v>
      </c>
      <c r="D102" t="s">
        <v>240</v>
      </c>
      <c r="E102" t="s">
        <v>1187</v>
      </c>
      <c r="F102" s="10" t="s">
        <v>112</v>
      </c>
      <c r="G102" s="11" t="s">
        <v>249</v>
      </c>
      <c r="H102" s="11" t="s">
        <v>350</v>
      </c>
      <c r="I102" s="11"/>
      <c r="J102" s="11"/>
      <c r="K102" s="11"/>
      <c r="L102" s="11"/>
      <c r="M102" s="11"/>
      <c r="N102" s="46">
        <f ca="1">SUMIF(Ingredients!$B$3:$B$230,'PH complex foods'!F102,Ingredients!$A$3:$A$119)+SUMIF($B$3:$B$725,F102,$V$3:$V$724)</f>
        <v>1</v>
      </c>
      <c r="O102" s="11">
        <f ca="1">SUMIF(Ingredients!$B$3:$B$230,'PH complex foods'!G102,Ingredients!$A$3:$A$119)+SUMIF($B$3:$B$725,G102,$V$3:$V$724)</f>
        <v>1</v>
      </c>
      <c r="P102" s="11">
        <f ca="1">SUMIF(Ingredients!$B$3:$B$230,'PH complex foods'!H102,Ingredients!$A$3:$A$119)+SUMIF($B$3:$B$725,H102,$V$3:$V$724)</f>
        <v>1</v>
      </c>
      <c r="Q102" s="11">
        <f ca="1">SUMIF(Ingredients!$B$3:$B$230,'PH complex foods'!I102,Ingredients!$A$3:$A$119)+SUMIF($B$3:$B$725,I102,$V$3:$V$724)</f>
        <v>0</v>
      </c>
      <c r="R102" s="11">
        <f ca="1">SUMIF(Ingredients!$B$3:$B$230,'PH complex foods'!J102,Ingredients!$A$3:$A$119)+SUMIF($B$3:$B$725,J102,$V$3:$V$724)</f>
        <v>0</v>
      </c>
      <c r="S102" s="11">
        <f ca="1">SUMIF(Ingredients!$B$3:$B$230,'PH complex foods'!K102,Ingredients!$A$3:$A$119)+SUMIF($B$3:$B$725,K102,$V$3:$V$724)</f>
        <v>0</v>
      </c>
      <c r="T102" s="11">
        <f ca="1">SUMIF(Ingredients!$B$3:$B$230,'PH complex foods'!L102,Ingredients!$A$3:$A$119)+SUMIF($B$3:$B$725,L102,$V$3:$V$724)</f>
        <v>0</v>
      </c>
      <c r="U102" s="11">
        <f ca="1">SUMIF(Ingredients!$B$3:$B$230,'PH complex foods'!M102,Ingredients!$A$3:$A$119)+SUMIF($B$3:$B$725,M102,$V$3:$V$724)</f>
        <v>0</v>
      </c>
      <c r="V102" s="10">
        <f t="shared" ca="1" si="25"/>
        <v>1</v>
      </c>
      <c r="W102" s="10">
        <v>1</v>
      </c>
      <c r="X102" s="11">
        <v>1</v>
      </c>
      <c r="Y102" s="11">
        <f>COUNTIF(F102:M827,B102)</f>
        <v>6</v>
      </c>
      <c r="Z102" s="44" t="str">
        <f t="shared" ca="1" si="26"/>
        <v>Yes</v>
      </c>
      <c r="AA102" s="34">
        <f>SUMIF(Ingredients!$B$3:$B$230,F102,Ingredients!$C$3:$C$230)+SUMIF($B$3:$B$725,F102,$AI$3:$AI$725)</f>
        <v>2</v>
      </c>
      <c r="AB102" s="30">
        <f>SUMIF(Ingredients!$B$3:$B$230,G102,Ingredients!$C$3:$C$230)+SUMIF($B$3:$B$725,G102,$AI$3:$AI$725)</f>
        <v>0</v>
      </c>
      <c r="AC102" s="30">
        <f>SUMIF(Ingredients!$B$3:$B$230,H102,Ingredients!$C$3:$C$230)+SUMIF($B$3:$B$725,H102,$AI$3:$AI$725)</f>
        <v>0</v>
      </c>
      <c r="AD102" s="30">
        <f>SUMIF(Ingredients!$B$3:$B$230,I102,Ingredients!$C$3:$C$230)+SUMIF($B$3:$B$725,I102,$AI$3:$AI$725)</f>
        <v>0</v>
      </c>
      <c r="AE102" s="30">
        <f>SUMIF(Ingredients!$B$3:$B$230,J102,Ingredients!$C$3:$C$230)+SUMIF($B$3:$B$725,J102,$AI$3:$AI$725)</f>
        <v>0</v>
      </c>
      <c r="AF102" s="30">
        <f>SUMIF(Ingredients!$B$3:$B$230,K102,Ingredients!$C$3:$C$230)+SUMIF($B$3:$B$725,K102,$AI$3:$AI$725)</f>
        <v>0</v>
      </c>
      <c r="AG102" s="30">
        <f>SUMIF(Ingredients!$B$3:$B$230,L102,Ingredients!$C$3:$C$230)+SUMIF($B$3:$B$725,L102,$AI$3:$AI$725)</f>
        <v>0</v>
      </c>
      <c r="AH102" s="30">
        <f>SUMIF(Ingredients!$B$3:$B$230,M102,Ingredients!$C$3:$C$230)+SUMIF($B$3:$B$725,M102,$AI$3:$AI$725)</f>
        <v>0</v>
      </c>
      <c r="AI102" s="29">
        <f t="shared" si="14"/>
        <v>2</v>
      </c>
      <c r="AJ102" s="30">
        <f>SUMIF(Ingredients!$B$3:$B$230,F102,Ingredients!$D$3:$D$230)+SUMIF($B$3:$B$725,F102,$AR$3:$AR$725)</f>
        <v>5</v>
      </c>
      <c r="AK102" s="30">
        <f>SUMIF(Ingredients!$B$3:$B$230,G102,Ingredients!$D$3:$D$230)+SUMIF($B$3:$B$725,G102,$AR$3:$AR$725)</f>
        <v>0</v>
      </c>
      <c r="AL102" s="30">
        <f>SUMIF(Ingredients!$B$3:$B$230,H102,Ingredients!$D$3:$D$230)+SUMIF($B$3:$B$725,H102,$AR$3:$AR$725)</f>
        <v>0</v>
      </c>
      <c r="AM102" s="30">
        <f>SUMIF(Ingredients!$B$3:$B$230,I102,Ingredients!$D$3:$D$230)+SUMIF($B$3:$B$725,I102,$AR$3:$AR$725)</f>
        <v>0</v>
      </c>
      <c r="AN102" s="30">
        <f>SUMIF(Ingredients!$B$3:$B$230,J102,Ingredients!$D$3:$D$230)+SUMIF($B$3:$B$725,J102,$AR$3:$AR$725)</f>
        <v>0</v>
      </c>
      <c r="AO102" s="30">
        <f>SUMIF(Ingredients!$B$3:$B$230,K102,Ingredients!$D$3:$D$230)+SUMIF($B$3:$B$725,K102,$AR$3:$AR$725)</f>
        <v>0</v>
      </c>
      <c r="AP102" s="30">
        <f>SUMIF(Ingredients!$B$3:$B$230,L102,Ingredients!$D$3:$D$230)+SUMIF($B$3:$B$725,L102,$AR$3:$AR$725)</f>
        <v>0</v>
      </c>
      <c r="AQ102" s="30">
        <f>SUMIF(Ingredients!$B$3:$B$230,M102,Ingredients!$D$3:$D$230)+SUMIF($B$3:$B$725,M102,$AR$3:$AR$725)</f>
        <v>0</v>
      </c>
      <c r="AR102" s="29">
        <f t="shared" si="15"/>
        <v>5</v>
      </c>
      <c r="AS102" s="30">
        <f>SUMIF(Ingredients!$B$3:$B$230,F102,Ingredients!$E$3:$E$230)+SUMIF($B$3:$B$725,F102,$BA$3:$BA$730)</f>
        <v>7</v>
      </c>
      <c r="AT102" s="30">
        <f>SUMIF(Ingredients!$B$3:$B$230,G102,Ingredients!$E$3:$E$230)+SUMIF($B$3:$B$725,G102,$BA$3:$BA$730)</f>
        <v>30</v>
      </c>
      <c r="AU102" s="30">
        <f>SUMIF(Ingredients!$B$3:$B$230,H102,Ingredients!$E$3:$E$230)+SUMIF($B$3:$B$725,H102,$BA$3:$BA$730)</f>
        <v>30</v>
      </c>
      <c r="AV102" s="30">
        <f>SUMIF(Ingredients!$B$3:$B$230,I102,Ingredients!$E$3:$E$230)+SUMIF($B$3:$B$725,I102,$BA$3:$BA$730)</f>
        <v>0</v>
      </c>
      <c r="AW102" s="30">
        <f>SUMIF(Ingredients!$B$3:$B$230,J102,Ingredients!$E$3:$E$230)+SUMIF($B$3:$B$725,J102,$BA$3:$BA$730)</f>
        <v>0</v>
      </c>
      <c r="AX102" s="30">
        <f>SUMIF(Ingredients!$B$3:$B$230,K102,Ingredients!$E$3:$E$230)+SUMIF($B$3:$B$725,K102,$BA$3:$BA$730)</f>
        <v>0</v>
      </c>
      <c r="AY102" s="30">
        <f>SUMIF(Ingredients!$B$3:$B$230,L102,Ingredients!$E$3:$E$230)+SUMIF($B$3:$B$725,L102,$BA$3:$BA$730)</f>
        <v>0</v>
      </c>
      <c r="AZ102" s="30">
        <f>SUMIF(Ingredients!$B$3:$B$230,M102,Ingredients!$E$3:$E$230)+SUMIF($B$3:$B$725,M102,$BA$3:$BA$730)</f>
        <v>0</v>
      </c>
      <c r="BA102" s="29">
        <f t="shared" si="16"/>
        <v>22.333333333333332</v>
      </c>
      <c r="BB102" s="30">
        <f>SUMIF(Ingredients!$B$3:$B$230,F102,Ingredients!$F$3:$F$230)+SUMIF($B$3:$B$725,F102,$BJ$3:$BJ$725)</f>
        <v>0</v>
      </c>
      <c r="BC102" s="30">
        <f>SUMIF(Ingredients!$B$3:$B$230,G102,Ingredients!$F$3:$F$230)+SUMIF($B$3:$B$725,G102,$BJ$3:$BJ$725)</f>
        <v>0</v>
      </c>
      <c r="BD102" s="30">
        <f>SUMIF(Ingredients!$B$3:$B$230,H102,Ingredients!$F$3:$F$230)+SUMIF($B$3:$B$725,H102,$BJ$3:$BJ$725)</f>
        <v>0</v>
      </c>
      <c r="BE102" s="30">
        <f>SUMIF(Ingredients!$B$3:$B$230,I102,Ingredients!$F$3:$F$230)+SUMIF($B$3:$B$725,I102,$BJ$3:$BJ$725)</f>
        <v>0</v>
      </c>
      <c r="BF102" s="30">
        <f>SUMIF(Ingredients!$B$3:$B$230,J102,Ingredients!$F$3:$F$230)+SUMIF($B$3:$B$725,J102,$BJ$3:$BJ$725)</f>
        <v>0</v>
      </c>
      <c r="BG102" s="30">
        <f>SUMIF(Ingredients!$B$3:$B$230,K102,Ingredients!$F$3:$F$230)+SUMIF($B$3:$B$725,K102,$BJ$3:$BJ$725)</f>
        <v>0</v>
      </c>
      <c r="BH102" s="30">
        <f>SUMIF(Ingredients!$B$3:$B$230,L102,Ingredients!$F$3:$F$230)+SUMIF($B$3:$B$725,L102,$BJ$3:$BJ$725)</f>
        <v>0</v>
      </c>
      <c r="BI102" s="30">
        <f>SUMIF(Ingredients!$B$3:$B$230,M102,Ingredients!$F$3:$F$230)+SUMIF($B$3:$B$725,M102,$BJ$3:$BJ$725)</f>
        <v>0</v>
      </c>
      <c r="BJ102" s="35">
        <f t="shared" si="17"/>
        <v>0</v>
      </c>
      <c r="BK102" s="30">
        <f>SUMIF(Ingredients!$B$3:$B$230,F102,Ingredients!$G$3:$G$230)+SUMIF($B$3:$B$725,F102,$BS$3:$BS$725)</f>
        <v>0</v>
      </c>
      <c r="BL102" s="30">
        <f>SUMIF(Ingredients!$B$3:$B$230,G102,Ingredients!$G$3:$G$230)+SUMIF($B$3:$B$725,G102,$BS$3:$BS$725)</f>
        <v>0</v>
      </c>
      <c r="BM102" s="30">
        <f>SUMIF(Ingredients!$B$3:$B$230,H102,Ingredients!$G$3:$G$230)+SUMIF($B$3:$B$725,H102,$BS$3:$BS$725)</f>
        <v>0</v>
      </c>
      <c r="BN102" s="30">
        <f>SUMIF(Ingredients!$B$3:$B$230,I102,Ingredients!$G$3:$G$230)+SUMIF($B$3:$B$725,I102,$BS$3:$BS$725)</f>
        <v>0</v>
      </c>
      <c r="BO102" s="30">
        <f>SUMIF(Ingredients!$B$3:$B$230,J102,Ingredients!$G$3:$G$230)+SUMIF($B$3:$B$725,J102,$BS$3:$BS$725)</f>
        <v>0</v>
      </c>
      <c r="BP102" s="30">
        <f>SUMIF(Ingredients!$B$3:$B$230,K102,Ingredients!$G$3:$G$230)+SUMIF($B$3:$B$725,K102,$BS$3:$BS$725)</f>
        <v>0</v>
      </c>
      <c r="BQ102" s="30">
        <f>SUMIF(Ingredients!$B$3:$B$230,L102,Ingredients!$G$3:$G$230)+SUMIF($B$3:$B$725,L102,$BS$3:$BS$725)</f>
        <v>0</v>
      </c>
      <c r="BR102" s="30">
        <f>SUMIF(Ingredients!$B$3:$B$230,M102,Ingredients!$G$3:$G$230)+SUMIF($B$3:$B$725,M102,$BS$3:$BS$725)</f>
        <v>0</v>
      </c>
      <c r="BS102" s="36">
        <f t="shared" si="18"/>
        <v>0</v>
      </c>
      <c r="BT102" s="30">
        <f>SUMIF(Ingredients!$B$3:$B$230,F102,Ingredients!$H$3:$H$230)+SUMIF($B$3:$B$725,F102,$CB$3:$CB$725)</f>
        <v>1.5</v>
      </c>
      <c r="BU102" s="30">
        <f>SUMIF(Ingredients!$B$3:$B$230,G102,Ingredients!$H$3:$H$230)+SUMIF($B$3:$B$725,G102,$CB$3:$CB$725)</f>
        <v>0</v>
      </c>
      <c r="BV102" s="30">
        <f>SUMIF(Ingredients!$B$3:$B$230,H102,Ingredients!$H$3:$H$230)+SUMIF($B$3:$B$725,H102,$CB$3:$CB$725)</f>
        <v>0</v>
      </c>
      <c r="BW102" s="30">
        <f>SUMIF(Ingredients!$B$3:$B$230,I102,Ingredients!$H$3:$H$230)+SUMIF($B$3:$B$725,I102,$CB$3:$CB$725)</f>
        <v>0</v>
      </c>
      <c r="BX102" s="30">
        <f>SUMIF(Ingredients!$B$3:$B$230,J102,Ingredients!$H$3:$H$230)+SUMIF($B$3:$B$725,J102,$CB$3:$CB$725)</f>
        <v>0</v>
      </c>
      <c r="BY102" s="30">
        <f>SUMIF(Ingredients!$B$3:$B$230,K102,Ingredients!$H$3:$H$230)+SUMIF($B$3:$B$725,K102,$CB$3:$CB$725)</f>
        <v>0</v>
      </c>
      <c r="BZ102" s="30">
        <f>SUMIF(Ingredients!$B$3:$B$230,L102,Ingredients!$H$3:$H$230)+SUMIF($B$3:$B$725,L102,$CB$3:$CB$725)</f>
        <v>0</v>
      </c>
      <c r="CA102" s="30">
        <f>SUMIF(Ingredients!$B$3:$B$230,M102,Ingredients!$H$3:$H$230)+SUMIF($B$3:$B$725,M102,$CB$3:$CB$725)</f>
        <v>0</v>
      </c>
      <c r="CB102" s="42">
        <f t="shared" si="19"/>
        <v>1.5</v>
      </c>
      <c r="CC102" s="30">
        <f>SUMIF(Ingredients!$B$3:$B$230,F102,Ingredients!$I$3:$I$230)+SUMIF($B$3:$B$725,F102,$CK$3:$CK$725)</f>
        <v>0</v>
      </c>
      <c r="CD102" s="30">
        <f>SUMIF(Ingredients!$B$3:$B$230,G102,Ingredients!$I$3:$I$230)+SUMIF($B$3:$B$725,G102,$CK$3:$CK$725)</f>
        <v>0</v>
      </c>
      <c r="CE102" s="30">
        <f>SUMIF(Ingredients!$B$3:$B$230,H102,Ingredients!$I$3:$I$230)+SUMIF($B$3:$B$725,H102,$CK$3:$CK$725)</f>
        <v>0</v>
      </c>
      <c r="CF102" s="30">
        <f>SUMIF(Ingredients!$B$3:$B$230,I102,Ingredients!$I$3:$I$230)+SUMIF($B$3:$B$725,I102,$CK$3:$CK$725)</f>
        <v>0</v>
      </c>
      <c r="CG102" s="30">
        <f>SUMIF(Ingredients!$B$3:$B$230,J102,Ingredients!$I$3:$I$230)+SUMIF($B$3:$B$725,J102,$CK$3:$CK$725)</f>
        <v>0</v>
      </c>
      <c r="CH102" s="30">
        <f>SUMIF(Ingredients!$B$3:$B$230,K102,Ingredients!$I$3:$I$230)+SUMIF($B$3:$B$725,K102,$CK$3:$CK$725)</f>
        <v>0</v>
      </c>
      <c r="CI102" s="30">
        <f>SUMIF(Ingredients!$B$3:$B$230,L102,Ingredients!$I$3:$I$230)+SUMIF($B$3:$B$725,L102,$CK$3:$CK$725)</f>
        <v>0</v>
      </c>
      <c r="CJ102" s="30">
        <f>SUMIF(Ingredients!$B$3:$B$230,M102,Ingredients!$I$3:$I$230)+SUMIF($B$3:$B$725,M102,$CK$3:$CK$725)</f>
        <v>0</v>
      </c>
      <c r="CK102" s="38">
        <f t="shared" si="20"/>
        <v>0</v>
      </c>
      <c r="CL102" s="30">
        <f>SUMIF(Ingredients!$B$3:$B$230,F102,Ingredients!$J$3:$J$230)+SUMIF($B$3:$B$725,F102,$CT$3:$CT$725)</f>
        <v>0</v>
      </c>
      <c r="CM102" s="30">
        <f>SUMIF(Ingredients!$B$3:$B$230,G102,Ingredients!$J$3:$J$230)+SUMIF($B$3:$B$725,G102,$CT$3:$CT$725)</f>
        <v>0</v>
      </c>
      <c r="CN102" s="30">
        <f>SUMIF(Ingredients!$B$3:$B$230,H102,Ingredients!$J$3:$J$230)+SUMIF($B$3:$B$725,H102,$CT$3:$CT$725)</f>
        <v>0</v>
      </c>
      <c r="CO102" s="30">
        <f>SUMIF(Ingredients!$B$3:$B$230,I102,Ingredients!$J$3:$J$230)+SUMIF($B$3:$B$725,I102,$CT$3:$CT$725)</f>
        <v>0</v>
      </c>
      <c r="CP102" s="30">
        <f>SUMIF(Ingredients!$B$3:$B$230,J102,Ingredients!$J$3:$J$230)+SUMIF($B$3:$B$725,J102,$CT$3:$CT$725)</f>
        <v>0</v>
      </c>
      <c r="CQ102" s="30">
        <f>SUMIF(Ingredients!$B$3:$B$230,K102,Ingredients!$J$3:$J$230)+SUMIF($B$3:$B$725,K102,$CT$3:$CT$725)</f>
        <v>0</v>
      </c>
      <c r="CR102" s="30">
        <f>SUMIF(Ingredients!$B$3:$B$230,L102,Ingredients!$J$3:$J$230)+SUMIF($B$3:$B$725,L102,$CT$3:$CT$725)</f>
        <v>0</v>
      </c>
      <c r="CS102" s="30">
        <f>SUMIF(Ingredients!$B$3:$B$230,M102,Ingredients!$J$3:$J$230)+SUMIF($B$3:$B$725,M102,$CT$3:$CT$725)</f>
        <v>0</v>
      </c>
      <c r="CT102" s="43">
        <f t="shared" si="21"/>
        <v>0</v>
      </c>
      <c r="CU102" s="34">
        <v>3</v>
      </c>
      <c r="CV102" s="30">
        <v>0</v>
      </c>
      <c r="CW102" s="30">
        <v>20</v>
      </c>
      <c r="CX102" s="35">
        <v>0</v>
      </c>
      <c r="CY102" s="36">
        <v>0</v>
      </c>
      <c r="CZ102" s="37">
        <v>1.5</v>
      </c>
      <c r="DA102" s="38">
        <v>0</v>
      </c>
      <c r="DB102" s="39">
        <v>0</v>
      </c>
      <c r="DC102" t="s">
        <v>202</v>
      </c>
      <c r="DD102" t="str">
        <f t="shared" ca="1" si="22"/>
        <v/>
      </c>
      <c r="DE102" t="str">
        <f t="shared" ca="1" si="23"/>
        <v>-</v>
      </c>
      <c r="DF102" t="s">
        <v>3095</v>
      </c>
      <c r="DG102" t="s">
        <v>200</v>
      </c>
      <c r="DH102" t="str">
        <f t="shared" ca="1" si="24"/>
        <v>PICKLESITEM(VEGETABLE, ItemRegistry.picklesItem, 4 ,0.6f,0f,0f,1.5f,0f,0f,0f,1.05f),</v>
      </c>
      <c r="DI102" t="s">
        <v>2363</v>
      </c>
    </row>
    <row r="103" spans="2:113" x14ac:dyDescent="0.3">
      <c r="B103" t="s">
        <v>351</v>
      </c>
      <c r="C103" t="str">
        <f>INDEX('PH Itemnames'!$B$1:$B$723,MATCH(B103,'PH Itemnames'!$A$1:$A$723),1)</f>
        <v>cucumbersaladItem</v>
      </c>
      <c r="D103" t="s">
        <v>245</v>
      </c>
      <c r="E103" t="s">
        <v>1187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SUMIF(Ingredients!$B$3:$B$230,'PH complex foods'!F103,Ingredients!$A$3:$A$119)+SUMIF($B$3:$B$725,F103,$V$3:$V$724)</f>
        <v>1</v>
      </c>
      <c r="O103" s="11">
        <f ca="1">SUMIF(Ingredients!$B$3:$B$230,'PH complex foods'!G103,Ingredients!$A$3:$A$119)+SUMIF($B$3:$B$725,G103,$V$3:$V$724)</f>
        <v>1</v>
      </c>
      <c r="P103" s="11">
        <f ca="1">SUMIF(Ingredients!$B$3:$B$230,'PH complex foods'!H103,Ingredients!$A$3:$A$119)+SUMIF($B$3:$B$725,H103,$V$3:$V$724)</f>
        <v>0</v>
      </c>
      <c r="Q103" s="11">
        <f ca="1">SUMIF(Ingredients!$B$3:$B$230,'PH complex foods'!I103,Ingredients!$A$3:$A$119)+SUMIF($B$3:$B$725,I103,$V$3:$V$724)</f>
        <v>0</v>
      </c>
      <c r="R103" s="11">
        <f ca="1">SUMIF(Ingredients!$B$3:$B$230,'PH complex foods'!J103,Ingredients!$A$3:$A$119)+SUMIF($B$3:$B$725,J103,$V$3:$V$724)</f>
        <v>0</v>
      </c>
      <c r="S103" s="11">
        <f ca="1">SUMIF(Ingredients!$B$3:$B$230,'PH complex foods'!K103,Ingredients!$A$3:$A$119)+SUMIF($B$3:$B$725,K103,$V$3:$V$724)</f>
        <v>0</v>
      </c>
      <c r="T103" s="11">
        <f ca="1">SUMIF(Ingredients!$B$3:$B$230,'PH complex foods'!L103,Ingredients!$A$3:$A$119)+SUMIF($B$3:$B$725,L103,$V$3:$V$724)</f>
        <v>0</v>
      </c>
      <c r="U103" s="11">
        <f ca="1">SUMIF(Ingredients!$B$3:$B$230,'PH complex foods'!M103,Ingredients!$A$3:$A$119)+SUMIF($B$3:$B$725,M103,$V$3:$V$724)</f>
        <v>0</v>
      </c>
      <c r="V103" s="10">
        <f t="shared" ca="1" si="25"/>
        <v>1</v>
      </c>
      <c r="W103" s="10">
        <v>1</v>
      </c>
      <c r="X103" s="11">
        <v>1</v>
      </c>
      <c r="Y103" s="11">
        <f>COUNTIF(F103:M828,B103)</f>
        <v>0</v>
      </c>
      <c r="Z103" s="44" t="str">
        <f t="shared" ca="1" si="26"/>
        <v>Yes</v>
      </c>
      <c r="AA103" s="34">
        <f>SUMIF(Ingredients!$B$3:$B$230,F103,Ingredients!$C$3:$C$230)+SUMIF($B$3:$B$725,F103,$AI$3:$AI$725)</f>
        <v>2</v>
      </c>
      <c r="AB103" s="30">
        <f>SUMIF(Ingredients!$B$3:$B$230,G103,Ingredients!$C$3:$C$230)+SUMIF($B$3:$B$725,G103,$AI$3:$AI$725)</f>
        <v>10.285714285714286</v>
      </c>
      <c r="AC103" s="30">
        <f>SUMIF(Ingredients!$B$3:$B$230,H103,Ingredients!$C$3:$C$230)+SUMIF($B$3:$B$725,H103,$AI$3:$AI$725)</f>
        <v>0</v>
      </c>
      <c r="AD103" s="30">
        <f>SUMIF(Ingredients!$B$3:$B$230,I103,Ingredients!$C$3:$C$230)+SUMIF($B$3:$B$725,I103,$AI$3:$AI$725)</f>
        <v>0</v>
      </c>
      <c r="AE103" s="30">
        <f>SUMIF(Ingredients!$B$3:$B$230,J103,Ingredients!$C$3:$C$230)+SUMIF($B$3:$B$725,J103,$AI$3:$AI$725)</f>
        <v>0</v>
      </c>
      <c r="AF103" s="30">
        <f>SUMIF(Ingredients!$B$3:$B$230,K103,Ingredients!$C$3:$C$230)+SUMIF($B$3:$B$725,K103,$AI$3:$AI$725)</f>
        <v>0</v>
      </c>
      <c r="AG103" s="30">
        <f>SUMIF(Ingredients!$B$3:$B$230,L103,Ingredients!$C$3:$C$230)+SUMIF($B$3:$B$725,L103,$AI$3:$AI$725)</f>
        <v>0</v>
      </c>
      <c r="AH103" s="30">
        <f>SUMIF(Ingredients!$B$3:$B$230,M103,Ingredients!$C$3:$C$230)+SUMIF($B$3:$B$725,M103,$AI$3:$AI$725)</f>
        <v>0</v>
      </c>
      <c r="AI103" s="29">
        <f t="shared" si="14"/>
        <v>12.285714285714286</v>
      </c>
      <c r="AJ103" s="30">
        <f>SUMIF(Ingredients!$B$3:$B$230,F103,Ingredients!$D$3:$D$230)+SUMIF($B$3:$B$725,F103,$AR$3:$AR$725)</f>
        <v>5</v>
      </c>
      <c r="AK103" s="30">
        <f>SUMIF(Ingredients!$B$3:$B$230,G103,Ingredients!$D$3:$D$230)+SUMIF($B$3:$B$725,G103,$AR$3:$AR$725)</f>
        <v>0.7142857142857143</v>
      </c>
      <c r="AL103" s="30">
        <f>SUMIF(Ingredients!$B$3:$B$230,H103,Ingredients!$D$3:$D$230)+SUMIF($B$3:$B$725,H103,$AR$3:$AR$725)</f>
        <v>0</v>
      </c>
      <c r="AM103" s="30">
        <f>SUMIF(Ingredients!$B$3:$B$230,I103,Ingredients!$D$3:$D$230)+SUMIF($B$3:$B$725,I103,$AR$3:$AR$725)</f>
        <v>0</v>
      </c>
      <c r="AN103" s="30">
        <f>SUMIF(Ingredients!$B$3:$B$230,J103,Ingredients!$D$3:$D$230)+SUMIF($B$3:$B$725,J103,$AR$3:$AR$725)</f>
        <v>0</v>
      </c>
      <c r="AO103" s="30">
        <f>SUMIF(Ingredients!$B$3:$B$230,K103,Ingredients!$D$3:$D$230)+SUMIF($B$3:$B$725,K103,$AR$3:$AR$725)</f>
        <v>0</v>
      </c>
      <c r="AP103" s="30">
        <f>SUMIF(Ingredients!$B$3:$B$230,L103,Ingredients!$D$3:$D$230)+SUMIF($B$3:$B$725,L103,$AR$3:$AR$725)</f>
        <v>0</v>
      </c>
      <c r="AQ103" s="30">
        <f>SUMIF(Ingredients!$B$3:$B$230,M103,Ingredients!$D$3:$D$230)+SUMIF($B$3:$B$725,M103,$AR$3:$AR$725)</f>
        <v>0</v>
      </c>
      <c r="AR103" s="29">
        <f t="shared" si="15"/>
        <v>5.7142857142857144</v>
      </c>
      <c r="AS103" s="30">
        <f>SUMIF(Ingredients!$B$3:$B$230,F103,Ingredients!$E$3:$E$230)+SUMIF($B$3:$B$725,F103,$BA$3:$BA$730)</f>
        <v>7</v>
      </c>
      <c r="AT103" s="30">
        <f>SUMIF(Ingredients!$B$3:$B$230,G103,Ingredients!$E$3:$E$230)+SUMIF($B$3:$B$725,G103,$BA$3:$BA$730)</f>
        <v>19.285714285714285</v>
      </c>
      <c r="AU103" s="30">
        <f>SUMIF(Ingredients!$B$3:$B$230,H103,Ingredients!$E$3:$E$230)+SUMIF($B$3:$B$725,H103,$BA$3:$BA$730)</f>
        <v>0</v>
      </c>
      <c r="AV103" s="30">
        <f>SUMIF(Ingredients!$B$3:$B$230,I103,Ingredients!$E$3:$E$230)+SUMIF($B$3:$B$725,I103,$BA$3:$BA$730)</f>
        <v>0</v>
      </c>
      <c r="AW103" s="30">
        <f>SUMIF(Ingredients!$B$3:$B$230,J103,Ingredients!$E$3:$E$230)+SUMIF($B$3:$B$725,J103,$BA$3:$BA$730)</f>
        <v>0</v>
      </c>
      <c r="AX103" s="30">
        <f>SUMIF(Ingredients!$B$3:$B$230,K103,Ingredients!$E$3:$E$230)+SUMIF($B$3:$B$725,K103,$BA$3:$BA$730)</f>
        <v>0</v>
      </c>
      <c r="AY103" s="30">
        <f>SUMIF(Ingredients!$B$3:$B$230,L103,Ingredients!$E$3:$E$230)+SUMIF($B$3:$B$725,L103,$BA$3:$BA$730)</f>
        <v>0</v>
      </c>
      <c r="AZ103" s="30">
        <f>SUMIF(Ingredients!$B$3:$B$230,M103,Ingredients!$E$3:$E$230)+SUMIF($B$3:$B$725,M103,$BA$3:$BA$730)</f>
        <v>0</v>
      </c>
      <c r="BA103" s="29">
        <f t="shared" si="16"/>
        <v>13.142857142857142</v>
      </c>
      <c r="BB103" s="30">
        <f>SUMIF(Ingredients!$B$3:$B$230,F103,Ingredients!$F$3:$F$230)+SUMIF($B$3:$B$725,F103,$BJ$3:$BJ$725)</f>
        <v>0</v>
      </c>
      <c r="BC103" s="30">
        <f>SUMIF(Ingredients!$B$3:$B$230,G103,Ingredients!$F$3:$F$230)+SUMIF($B$3:$B$725,G103,$BJ$3:$BJ$725)</f>
        <v>0</v>
      </c>
      <c r="BD103" s="30">
        <f>SUMIF(Ingredients!$B$3:$B$230,H103,Ingredients!$F$3:$F$230)+SUMIF($B$3:$B$725,H103,$BJ$3:$BJ$725)</f>
        <v>0</v>
      </c>
      <c r="BE103" s="30">
        <f>SUMIF(Ingredients!$B$3:$B$230,I103,Ingredients!$F$3:$F$230)+SUMIF($B$3:$B$725,I103,$BJ$3:$BJ$725)</f>
        <v>0</v>
      </c>
      <c r="BF103" s="30">
        <f>SUMIF(Ingredients!$B$3:$B$230,J103,Ingredients!$F$3:$F$230)+SUMIF($B$3:$B$725,J103,$BJ$3:$BJ$725)</f>
        <v>0</v>
      </c>
      <c r="BG103" s="30">
        <f>SUMIF(Ingredients!$B$3:$B$230,K103,Ingredients!$F$3:$F$230)+SUMIF($B$3:$B$725,K103,$BJ$3:$BJ$725)</f>
        <v>0</v>
      </c>
      <c r="BH103" s="30">
        <f>SUMIF(Ingredients!$B$3:$B$230,L103,Ingredients!$F$3:$F$230)+SUMIF($B$3:$B$725,L103,$BJ$3:$BJ$725)</f>
        <v>0</v>
      </c>
      <c r="BI103" s="30">
        <f>SUMIF(Ingredients!$B$3:$B$230,M103,Ingredients!$F$3:$F$230)+SUMIF($B$3:$B$725,M103,$BJ$3:$BJ$725)</f>
        <v>0</v>
      </c>
      <c r="BJ103" s="35">
        <f t="shared" si="17"/>
        <v>0</v>
      </c>
      <c r="BK103" s="30">
        <f>SUMIF(Ingredients!$B$3:$B$230,F103,Ingredients!$G$3:$G$230)+SUMIF($B$3:$B$725,F103,$BS$3:$BS$725)</f>
        <v>0</v>
      </c>
      <c r="BL103" s="30">
        <f>SUMIF(Ingredients!$B$3:$B$230,G103,Ingredients!$G$3:$G$230)+SUMIF($B$3:$B$725,G103,$BS$3:$BS$725)</f>
        <v>0</v>
      </c>
      <c r="BM103" s="30">
        <f>SUMIF(Ingredients!$B$3:$B$230,H103,Ingredients!$G$3:$G$230)+SUMIF($B$3:$B$725,H103,$BS$3:$BS$725)</f>
        <v>0</v>
      </c>
      <c r="BN103" s="30">
        <f>SUMIF(Ingredients!$B$3:$B$230,I103,Ingredients!$G$3:$G$230)+SUMIF($B$3:$B$725,I103,$BS$3:$BS$725)</f>
        <v>0</v>
      </c>
      <c r="BO103" s="30">
        <f>SUMIF(Ingredients!$B$3:$B$230,J103,Ingredients!$G$3:$G$230)+SUMIF($B$3:$B$725,J103,$BS$3:$BS$725)</f>
        <v>0</v>
      </c>
      <c r="BP103" s="30">
        <f>SUMIF(Ingredients!$B$3:$B$230,K103,Ingredients!$G$3:$G$230)+SUMIF($B$3:$B$725,K103,$BS$3:$BS$725)</f>
        <v>0</v>
      </c>
      <c r="BQ103" s="30">
        <f>SUMIF(Ingredients!$B$3:$B$230,L103,Ingredients!$G$3:$G$230)+SUMIF($B$3:$B$725,L103,$BS$3:$BS$725)</f>
        <v>0</v>
      </c>
      <c r="BR103" s="30">
        <f>SUMIF(Ingredients!$B$3:$B$230,M103,Ingredients!$G$3:$G$230)+SUMIF($B$3:$B$725,M103,$BS$3:$BS$725)</f>
        <v>0</v>
      </c>
      <c r="BS103" s="36">
        <f t="shared" si="18"/>
        <v>0</v>
      </c>
      <c r="BT103" s="30">
        <f>SUMIF(Ingredients!$B$3:$B$230,F103,Ingredients!$H$3:$H$230)+SUMIF($B$3:$B$725,F103,$CB$3:$CB$725)</f>
        <v>1.5</v>
      </c>
      <c r="BU103" s="30">
        <f>SUMIF(Ingredients!$B$3:$B$230,G103,Ingredients!$H$3:$H$230)+SUMIF($B$3:$B$725,G103,$CB$3:$CB$725)</f>
        <v>2.2857142857142856</v>
      </c>
      <c r="BV103" s="30">
        <f>SUMIF(Ingredients!$B$3:$B$230,H103,Ingredients!$H$3:$H$230)+SUMIF($B$3:$B$725,H103,$CB$3:$CB$725)</f>
        <v>0</v>
      </c>
      <c r="BW103" s="30">
        <f>SUMIF(Ingredients!$B$3:$B$230,I103,Ingredients!$H$3:$H$230)+SUMIF($B$3:$B$725,I103,$CB$3:$CB$725)</f>
        <v>0</v>
      </c>
      <c r="BX103" s="30">
        <f>SUMIF(Ingredients!$B$3:$B$230,J103,Ingredients!$H$3:$H$230)+SUMIF($B$3:$B$725,J103,$CB$3:$CB$725)</f>
        <v>0</v>
      </c>
      <c r="BY103" s="30">
        <f>SUMIF(Ingredients!$B$3:$B$230,K103,Ingredients!$H$3:$H$230)+SUMIF($B$3:$B$725,K103,$CB$3:$CB$725)</f>
        <v>0</v>
      </c>
      <c r="BZ103" s="30">
        <f>SUMIF(Ingredients!$B$3:$B$230,L103,Ingredients!$H$3:$H$230)+SUMIF($B$3:$B$725,L103,$CB$3:$CB$725)</f>
        <v>0</v>
      </c>
      <c r="CA103" s="30">
        <f>SUMIF(Ingredients!$B$3:$B$230,M103,Ingredients!$H$3:$H$230)+SUMIF($B$3:$B$725,M103,$CB$3:$CB$725)</f>
        <v>0</v>
      </c>
      <c r="CB103" s="42">
        <f t="shared" si="19"/>
        <v>3.7857142857142856</v>
      </c>
      <c r="CC103" s="30">
        <f>SUMIF(Ingredients!$B$3:$B$230,F103,Ingredients!$I$3:$I$230)+SUMIF($B$3:$B$725,F103,$CK$3:$CK$725)</f>
        <v>0</v>
      </c>
      <c r="CD103" s="30">
        <f>SUMIF(Ingredients!$B$3:$B$230,G103,Ingredients!$I$3:$I$230)+SUMIF($B$3:$B$725,G103,$CK$3:$CK$725)</f>
        <v>0</v>
      </c>
      <c r="CE103" s="30">
        <f>SUMIF(Ingredients!$B$3:$B$230,H103,Ingredients!$I$3:$I$230)+SUMIF($B$3:$B$725,H103,$CK$3:$CK$725)</f>
        <v>0</v>
      </c>
      <c r="CF103" s="30">
        <f>SUMIF(Ingredients!$B$3:$B$230,I103,Ingredients!$I$3:$I$230)+SUMIF($B$3:$B$725,I103,$CK$3:$CK$725)</f>
        <v>0</v>
      </c>
      <c r="CG103" s="30">
        <f>SUMIF(Ingredients!$B$3:$B$230,J103,Ingredients!$I$3:$I$230)+SUMIF($B$3:$B$725,J103,$CK$3:$CK$725)</f>
        <v>0</v>
      </c>
      <c r="CH103" s="30">
        <f>SUMIF(Ingredients!$B$3:$B$230,K103,Ingredients!$I$3:$I$230)+SUMIF($B$3:$B$725,K103,$CK$3:$CK$725)</f>
        <v>0</v>
      </c>
      <c r="CI103" s="30">
        <f>SUMIF(Ingredients!$B$3:$B$230,L103,Ingredients!$I$3:$I$230)+SUMIF($B$3:$B$725,L103,$CK$3:$CK$725)</f>
        <v>0</v>
      </c>
      <c r="CJ103" s="30">
        <f>SUMIF(Ingredients!$B$3:$B$230,M103,Ingredients!$I$3:$I$230)+SUMIF($B$3:$B$725,M103,$CK$3:$CK$725)</f>
        <v>0</v>
      </c>
      <c r="CK103" s="38">
        <f t="shared" si="20"/>
        <v>0</v>
      </c>
      <c r="CL103" s="30">
        <f>SUMIF(Ingredients!$B$3:$B$230,F103,Ingredients!$J$3:$J$230)+SUMIF($B$3:$B$725,F103,$CT$3:$CT$725)</f>
        <v>0</v>
      </c>
      <c r="CM103" s="30">
        <f>SUMIF(Ingredients!$B$3:$B$230,G103,Ingredients!$J$3:$J$230)+SUMIF($B$3:$B$725,G103,$CT$3:$CT$725)</f>
        <v>0</v>
      </c>
      <c r="CN103" s="30">
        <f>SUMIF(Ingredients!$B$3:$B$230,H103,Ingredients!$J$3:$J$230)+SUMIF($B$3:$B$725,H103,$CT$3:$CT$725)</f>
        <v>0</v>
      </c>
      <c r="CO103" s="30">
        <f>SUMIF(Ingredients!$B$3:$B$230,I103,Ingredients!$J$3:$J$230)+SUMIF($B$3:$B$725,I103,$CT$3:$CT$725)</f>
        <v>0</v>
      </c>
      <c r="CP103" s="30">
        <f>SUMIF(Ingredients!$B$3:$B$230,J103,Ingredients!$J$3:$J$230)+SUMIF($B$3:$B$725,J103,$CT$3:$CT$725)</f>
        <v>0</v>
      </c>
      <c r="CQ103" s="30">
        <f>SUMIF(Ingredients!$B$3:$B$230,K103,Ingredients!$J$3:$J$230)+SUMIF($B$3:$B$725,K103,$CT$3:$CT$725)</f>
        <v>0</v>
      </c>
      <c r="CR103" s="30">
        <f>SUMIF(Ingredients!$B$3:$B$230,L103,Ingredients!$J$3:$J$230)+SUMIF($B$3:$B$725,L103,$CT$3:$CT$725)</f>
        <v>0</v>
      </c>
      <c r="CS103" s="30">
        <f>SUMIF(Ingredients!$B$3:$B$230,M103,Ingredients!$J$3:$J$230)+SUMIF($B$3:$B$725,M103,$CT$3:$CT$725)</f>
        <v>0</v>
      </c>
      <c r="CT103" s="43">
        <f t="shared" si="21"/>
        <v>0</v>
      </c>
      <c r="CU103" s="34">
        <v>10</v>
      </c>
      <c r="CV103" s="30">
        <v>0</v>
      </c>
      <c r="CW103" s="30">
        <v>13.142857142857142</v>
      </c>
      <c r="CX103" s="35">
        <v>0</v>
      </c>
      <c r="CY103" s="36">
        <v>0</v>
      </c>
      <c r="CZ103" s="37">
        <v>3.5</v>
      </c>
      <c r="DA103" s="38">
        <v>0</v>
      </c>
      <c r="DB103" s="39">
        <v>0</v>
      </c>
      <c r="DC103" t="s">
        <v>202</v>
      </c>
      <c r="DD103" t="str">
        <f t="shared" ca="1" si="22"/>
        <v/>
      </c>
      <c r="DE103" t="str">
        <f t="shared" ca="1" si="23"/>
        <v>-</v>
      </c>
      <c r="DG103" t="s">
        <v>200</v>
      </c>
      <c r="DH103" t="str">
        <f t="shared" ca="1" si="24"/>
        <v>CUCUMBERSALADITEM(VEGETABLE, ItemRegistry.cucumbersaladItem, 4 ,2f,0f,0f,3.5f,0f,0f,0f,1.6f),</v>
      </c>
      <c r="DI103" t="s">
        <v>2364</v>
      </c>
    </row>
    <row r="104" spans="2:113" x14ac:dyDescent="0.3">
      <c r="B104" t="s">
        <v>352</v>
      </c>
      <c r="C104" t="str">
        <f>INDEX('PH Itemnames'!$B$1:$B$723,MATCH(B104,'PH Itemnames'!$A$1:$A$723),1)</f>
        <v>cucumbersoupItem</v>
      </c>
      <c r="D104" t="s">
        <v>245</v>
      </c>
      <c r="E104" t="s">
        <v>1191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SUMIF(Ingredients!$B$3:$B$230,'PH complex foods'!F104,Ingredients!$A$3:$A$119)+SUMIF($B$3:$B$725,F104,$V$3:$V$724)</f>
        <v>1</v>
      </c>
      <c r="O104" s="11">
        <f ca="1">SUMIF(Ingredients!$B$3:$B$230,'PH complex foods'!G104,Ingredients!$A$3:$A$119)+SUMIF($B$3:$B$725,G104,$V$3:$V$724)</f>
        <v>1</v>
      </c>
      <c r="P104" s="11">
        <f ca="1">SUMIF(Ingredients!$B$3:$B$230,'PH complex foods'!H104,Ingredients!$A$3:$A$119)+SUMIF($B$3:$B$725,H104,$V$3:$V$724)</f>
        <v>1</v>
      </c>
      <c r="Q104" s="11">
        <f ca="1">SUMIF(Ingredients!$B$3:$B$230,'PH complex foods'!I104,Ingredients!$A$3:$A$119)+SUMIF($B$3:$B$725,I104,$V$3:$V$724)</f>
        <v>0</v>
      </c>
      <c r="R104" s="11">
        <f ca="1">SUMIF(Ingredients!$B$3:$B$230,'PH complex foods'!J104,Ingredients!$A$3:$A$119)+SUMIF($B$3:$B$725,J104,$V$3:$V$724)</f>
        <v>0</v>
      </c>
      <c r="S104" s="11">
        <f ca="1">SUMIF(Ingredients!$B$3:$B$230,'PH complex foods'!K104,Ingredients!$A$3:$A$119)+SUMIF($B$3:$B$725,K104,$V$3:$V$724)</f>
        <v>0</v>
      </c>
      <c r="T104" s="11">
        <f ca="1">SUMIF(Ingredients!$B$3:$B$230,'PH complex foods'!L104,Ingredients!$A$3:$A$119)+SUMIF($B$3:$B$725,L104,$V$3:$V$724)</f>
        <v>0</v>
      </c>
      <c r="U104" s="11">
        <f ca="1">SUMIF(Ingredients!$B$3:$B$230,'PH complex foods'!M104,Ingredients!$A$3:$A$119)+SUMIF($B$3:$B$725,M104,$V$3:$V$724)</f>
        <v>0</v>
      </c>
      <c r="V104" s="10">
        <f t="shared" ca="1" si="25"/>
        <v>1</v>
      </c>
      <c r="W104" s="10">
        <v>1</v>
      </c>
      <c r="X104" s="11">
        <v>1</v>
      </c>
      <c r="Y104" s="11">
        <f>COUNTIF(F104:M829,B104)</f>
        <v>0</v>
      </c>
      <c r="Z104" s="44" t="str">
        <f t="shared" ca="1" si="26"/>
        <v>Yes</v>
      </c>
      <c r="AA104" s="34">
        <f>SUMIF(Ingredients!$B$3:$B$230,F104,Ingredients!$C$3:$C$230)+SUMIF($B$3:$B$725,F104,$AI$3:$AI$725)</f>
        <v>2</v>
      </c>
      <c r="AB104" s="30">
        <f>SUMIF(Ingredients!$B$3:$B$230,G104,Ingredients!$C$3:$C$230)+SUMIF($B$3:$B$725,G104,$AI$3:$AI$725)</f>
        <v>12.30952380952381</v>
      </c>
      <c r="AC104" s="30">
        <f>SUMIF(Ingredients!$B$3:$B$230,H104,Ingredients!$C$3:$C$230)+SUMIF($B$3:$B$725,H104,$AI$3:$AI$725)</f>
        <v>5</v>
      </c>
      <c r="AD104" s="30">
        <f>SUMIF(Ingredients!$B$3:$B$230,I104,Ingredients!$C$3:$C$230)+SUMIF($B$3:$B$725,I104,$AI$3:$AI$725)</f>
        <v>0</v>
      </c>
      <c r="AE104" s="30">
        <f>SUMIF(Ingredients!$B$3:$B$230,J104,Ingredients!$C$3:$C$230)+SUMIF($B$3:$B$725,J104,$AI$3:$AI$725)</f>
        <v>0</v>
      </c>
      <c r="AF104" s="30">
        <f>SUMIF(Ingredients!$B$3:$B$230,K104,Ingredients!$C$3:$C$230)+SUMIF($B$3:$B$725,K104,$AI$3:$AI$725)</f>
        <v>0</v>
      </c>
      <c r="AG104" s="30">
        <f>SUMIF(Ingredients!$B$3:$B$230,L104,Ingredients!$C$3:$C$230)+SUMIF($B$3:$B$725,L104,$AI$3:$AI$725)</f>
        <v>0</v>
      </c>
      <c r="AH104" s="30">
        <f>SUMIF(Ingredients!$B$3:$B$230,M104,Ingredients!$C$3:$C$230)+SUMIF($B$3:$B$725,M104,$AI$3:$AI$725)</f>
        <v>0</v>
      </c>
      <c r="AI104" s="29">
        <f t="shared" si="14"/>
        <v>19.30952380952381</v>
      </c>
      <c r="AJ104" s="30">
        <f>SUMIF(Ingredients!$B$3:$B$230,F104,Ingredients!$D$3:$D$230)+SUMIF($B$3:$B$725,F104,$AR$3:$AR$725)</f>
        <v>5</v>
      </c>
      <c r="AK104" s="30">
        <f>SUMIF(Ingredients!$B$3:$B$230,G104,Ingredients!$D$3:$D$230)+SUMIF($B$3:$B$725,G104,$AR$3:$AR$725)</f>
        <v>0.35714285714285715</v>
      </c>
      <c r="AL104" s="30">
        <f>SUMIF(Ingredients!$B$3:$B$230,H104,Ingredients!$D$3:$D$230)+SUMIF($B$3:$B$725,H104,$AR$3:$AR$725)</f>
        <v>0</v>
      </c>
      <c r="AM104" s="30">
        <f>SUMIF(Ingredients!$B$3:$B$230,I104,Ingredients!$D$3:$D$230)+SUMIF($B$3:$B$725,I104,$AR$3:$AR$725)</f>
        <v>0</v>
      </c>
      <c r="AN104" s="30">
        <f>SUMIF(Ingredients!$B$3:$B$230,J104,Ingredients!$D$3:$D$230)+SUMIF($B$3:$B$725,J104,$AR$3:$AR$725)</f>
        <v>0</v>
      </c>
      <c r="AO104" s="30">
        <f>SUMIF(Ingredients!$B$3:$B$230,K104,Ingredients!$D$3:$D$230)+SUMIF($B$3:$B$725,K104,$AR$3:$AR$725)</f>
        <v>0</v>
      </c>
      <c r="AP104" s="30">
        <f>SUMIF(Ingredients!$B$3:$B$230,L104,Ingredients!$D$3:$D$230)+SUMIF($B$3:$B$725,L104,$AR$3:$AR$725)</f>
        <v>0</v>
      </c>
      <c r="AQ104" s="30">
        <f>SUMIF(Ingredients!$B$3:$B$230,M104,Ingredients!$D$3:$D$230)+SUMIF($B$3:$B$725,M104,$AR$3:$AR$725)</f>
        <v>0</v>
      </c>
      <c r="AR104" s="29">
        <f t="shared" si="15"/>
        <v>5.3571428571428568</v>
      </c>
      <c r="AS104" s="30">
        <f>SUMIF(Ingredients!$B$3:$B$230,F104,Ingredients!$E$3:$E$230)+SUMIF($B$3:$B$725,F104,$BA$3:$BA$730)</f>
        <v>7</v>
      </c>
      <c r="AT104" s="30">
        <f>SUMIF(Ingredients!$B$3:$B$230,G104,Ingredients!$E$3:$E$230)+SUMIF($B$3:$B$725,G104,$BA$3:$BA$730)</f>
        <v>10.428571428571429</v>
      </c>
      <c r="AU104" s="30">
        <f>SUMIF(Ingredients!$B$3:$B$230,H104,Ingredients!$E$3:$E$230)+SUMIF($B$3:$B$725,H104,$BA$3:$BA$730)</f>
        <v>7</v>
      </c>
      <c r="AV104" s="30">
        <f>SUMIF(Ingredients!$B$3:$B$230,I104,Ingredients!$E$3:$E$230)+SUMIF($B$3:$B$725,I104,$BA$3:$BA$730)</f>
        <v>0</v>
      </c>
      <c r="AW104" s="30">
        <f>SUMIF(Ingredients!$B$3:$B$230,J104,Ingredients!$E$3:$E$230)+SUMIF($B$3:$B$725,J104,$BA$3:$BA$730)</f>
        <v>0</v>
      </c>
      <c r="AX104" s="30">
        <f>SUMIF(Ingredients!$B$3:$B$230,K104,Ingredients!$E$3:$E$230)+SUMIF($B$3:$B$725,K104,$BA$3:$BA$730)</f>
        <v>0</v>
      </c>
      <c r="AY104" s="30">
        <f>SUMIF(Ingredients!$B$3:$B$230,L104,Ingredients!$E$3:$E$230)+SUMIF($B$3:$B$725,L104,$BA$3:$BA$730)</f>
        <v>0</v>
      </c>
      <c r="AZ104" s="30">
        <f>SUMIF(Ingredients!$B$3:$B$230,M104,Ingredients!$E$3:$E$230)+SUMIF($B$3:$B$725,M104,$BA$3:$BA$730)</f>
        <v>0</v>
      </c>
      <c r="BA104" s="29">
        <f t="shared" si="16"/>
        <v>8.1428571428571441</v>
      </c>
      <c r="BB104" s="30">
        <f>SUMIF(Ingredients!$B$3:$B$230,F104,Ingredients!$F$3:$F$230)+SUMIF($B$3:$B$725,F104,$BJ$3:$BJ$725)</f>
        <v>0</v>
      </c>
      <c r="BC104" s="30">
        <f>SUMIF(Ingredients!$B$3:$B$230,G104,Ingredients!$F$3:$F$230)+SUMIF($B$3:$B$725,G104,$BJ$3:$BJ$725)</f>
        <v>0</v>
      </c>
      <c r="BD104" s="30">
        <f>SUMIF(Ingredients!$B$3:$B$230,H104,Ingredients!$F$3:$F$230)+SUMIF($B$3:$B$725,H104,$BJ$3:$BJ$725)</f>
        <v>0</v>
      </c>
      <c r="BE104" s="30">
        <f>SUMIF(Ingredients!$B$3:$B$230,I104,Ingredients!$F$3:$F$230)+SUMIF($B$3:$B$725,I104,$BJ$3:$BJ$725)</f>
        <v>0</v>
      </c>
      <c r="BF104" s="30">
        <f>SUMIF(Ingredients!$B$3:$B$230,J104,Ingredients!$F$3:$F$230)+SUMIF($B$3:$B$725,J104,$BJ$3:$BJ$725)</f>
        <v>0</v>
      </c>
      <c r="BG104" s="30">
        <f>SUMIF(Ingredients!$B$3:$B$230,K104,Ingredients!$F$3:$F$230)+SUMIF($B$3:$B$725,K104,$BJ$3:$BJ$725)</f>
        <v>0</v>
      </c>
      <c r="BH104" s="30">
        <f>SUMIF(Ingredients!$B$3:$B$230,L104,Ingredients!$F$3:$F$230)+SUMIF($B$3:$B$725,L104,$BJ$3:$BJ$725)</f>
        <v>0</v>
      </c>
      <c r="BI104" s="30">
        <f>SUMIF(Ingredients!$B$3:$B$230,M104,Ingredients!$F$3:$F$230)+SUMIF($B$3:$B$725,M104,$BJ$3:$BJ$725)</f>
        <v>0</v>
      </c>
      <c r="BJ104" s="35">
        <f t="shared" si="17"/>
        <v>0</v>
      </c>
      <c r="BK104" s="30">
        <f>SUMIF(Ingredients!$B$3:$B$230,F104,Ingredients!$G$3:$G$230)+SUMIF($B$3:$B$725,F104,$BS$3:$BS$725)</f>
        <v>0</v>
      </c>
      <c r="BL104" s="30">
        <f>SUMIF(Ingredients!$B$3:$B$230,G104,Ingredients!$G$3:$G$230)+SUMIF($B$3:$B$725,G104,$BS$3:$BS$725)</f>
        <v>0</v>
      </c>
      <c r="BM104" s="30">
        <f>SUMIF(Ingredients!$B$3:$B$230,H104,Ingredients!$G$3:$G$230)+SUMIF($B$3:$B$725,H104,$BS$3:$BS$725)</f>
        <v>0</v>
      </c>
      <c r="BN104" s="30">
        <f>SUMIF(Ingredients!$B$3:$B$230,I104,Ingredients!$G$3:$G$230)+SUMIF($B$3:$B$725,I104,$BS$3:$BS$725)</f>
        <v>0</v>
      </c>
      <c r="BO104" s="30">
        <f>SUMIF(Ingredients!$B$3:$B$230,J104,Ingredients!$G$3:$G$230)+SUMIF($B$3:$B$725,J104,$BS$3:$BS$725)</f>
        <v>0</v>
      </c>
      <c r="BP104" s="30">
        <f>SUMIF(Ingredients!$B$3:$B$230,K104,Ingredients!$G$3:$G$230)+SUMIF($B$3:$B$725,K104,$BS$3:$BS$725)</f>
        <v>0</v>
      </c>
      <c r="BQ104" s="30">
        <f>SUMIF(Ingredients!$B$3:$B$230,L104,Ingredients!$G$3:$G$230)+SUMIF($B$3:$B$725,L104,$BS$3:$BS$725)</f>
        <v>0</v>
      </c>
      <c r="BR104" s="30">
        <f>SUMIF(Ingredients!$B$3:$B$230,M104,Ingredients!$G$3:$G$230)+SUMIF($B$3:$B$725,M104,$BS$3:$BS$725)</f>
        <v>0</v>
      </c>
      <c r="BS104" s="36">
        <f t="shared" si="18"/>
        <v>0</v>
      </c>
      <c r="BT104" s="30">
        <f>SUMIF(Ingredients!$B$3:$B$230,F104,Ingredients!$H$3:$H$230)+SUMIF($B$3:$B$725,F104,$CB$3:$CB$725)</f>
        <v>1.5</v>
      </c>
      <c r="BU104" s="30">
        <f>SUMIF(Ingredients!$B$3:$B$230,G104,Ingredients!$H$3:$H$230)+SUMIF($B$3:$B$725,G104,$CB$3:$CB$725)</f>
        <v>1.1428571428571428</v>
      </c>
      <c r="BV104" s="30">
        <f>SUMIF(Ingredients!$B$3:$B$230,H104,Ingredients!$H$3:$H$230)+SUMIF($B$3:$B$725,H104,$CB$3:$CB$725)</f>
        <v>0</v>
      </c>
      <c r="BW104" s="30">
        <f>SUMIF(Ingredients!$B$3:$B$230,I104,Ingredients!$H$3:$H$230)+SUMIF($B$3:$B$725,I104,$CB$3:$CB$725)</f>
        <v>0</v>
      </c>
      <c r="BX104" s="30">
        <f>SUMIF(Ingredients!$B$3:$B$230,J104,Ingredients!$H$3:$H$230)+SUMIF($B$3:$B$725,J104,$CB$3:$CB$725)</f>
        <v>0</v>
      </c>
      <c r="BY104" s="30">
        <f>SUMIF(Ingredients!$B$3:$B$230,K104,Ingredients!$H$3:$H$230)+SUMIF($B$3:$B$725,K104,$CB$3:$CB$725)</f>
        <v>0</v>
      </c>
      <c r="BZ104" s="30">
        <f>SUMIF(Ingredients!$B$3:$B$230,L104,Ingredients!$H$3:$H$230)+SUMIF($B$3:$B$725,L104,$CB$3:$CB$725)</f>
        <v>0</v>
      </c>
      <c r="CA104" s="30">
        <f>SUMIF(Ingredients!$B$3:$B$230,M104,Ingredients!$H$3:$H$230)+SUMIF($B$3:$B$725,M104,$CB$3:$CB$725)</f>
        <v>0</v>
      </c>
      <c r="CB104" s="42">
        <f t="shared" si="19"/>
        <v>2.6428571428571428</v>
      </c>
      <c r="CC104" s="30">
        <f>SUMIF(Ingredients!$B$3:$B$230,F104,Ingredients!$I$3:$I$230)+SUMIF($B$3:$B$725,F104,$CK$3:$CK$725)</f>
        <v>0</v>
      </c>
      <c r="CD104" s="30">
        <f>SUMIF(Ingredients!$B$3:$B$230,G104,Ingredients!$I$3:$I$230)+SUMIF($B$3:$B$725,G104,$CK$3:$CK$725)</f>
        <v>2.5</v>
      </c>
      <c r="CE104" s="30">
        <f>SUMIF(Ingredients!$B$3:$B$230,H104,Ingredients!$I$3:$I$230)+SUMIF($B$3:$B$725,H104,$CK$3:$CK$725)</f>
        <v>0</v>
      </c>
      <c r="CF104" s="30">
        <f>SUMIF(Ingredients!$B$3:$B$230,I104,Ingredients!$I$3:$I$230)+SUMIF($B$3:$B$725,I104,$CK$3:$CK$725)</f>
        <v>0</v>
      </c>
      <c r="CG104" s="30">
        <f>SUMIF(Ingredients!$B$3:$B$230,J104,Ingredients!$I$3:$I$230)+SUMIF($B$3:$B$725,J104,$CK$3:$CK$725)</f>
        <v>0</v>
      </c>
      <c r="CH104" s="30">
        <f>SUMIF(Ingredients!$B$3:$B$230,K104,Ingredients!$I$3:$I$230)+SUMIF($B$3:$B$725,K104,$CK$3:$CK$725)</f>
        <v>0</v>
      </c>
      <c r="CI104" s="30">
        <f>SUMIF(Ingredients!$B$3:$B$230,L104,Ingredients!$I$3:$I$230)+SUMIF($B$3:$B$725,L104,$CK$3:$CK$725)</f>
        <v>0</v>
      </c>
      <c r="CJ104" s="30">
        <f>SUMIF(Ingredients!$B$3:$B$230,M104,Ingredients!$I$3:$I$230)+SUMIF($B$3:$B$725,M104,$CK$3:$CK$725)</f>
        <v>0</v>
      </c>
      <c r="CK104" s="38">
        <f t="shared" si="20"/>
        <v>2.5</v>
      </c>
      <c r="CL104" s="30">
        <f>SUMIF(Ingredients!$B$3:$B$230,F104,Ingredients!$J$3:$J$230)+SUMIF($B$3:$B$725,F104,$CT$3:$CT$725)</f>
        <v>0</v>
      </c>
      <c r="CM104" s="30">
        <f>SUMIF(Ingredients!$B$3:$B$230,G104,Ingredients!$J$3:$J$230)+SUMIF($B$3:$B$725,G104,$CT$3:$CT$725)</f>
        <v>0</v>
      </c>
      <c r="CN104" s="30">
        <f>SUMIF(Ingredients!$B$3:$B$230,H104,Ingredients!$J$3:$J$230)+SUMIF($B$3:$B$725,H104,$CT$3:$CT$725)</f>
        <v>1</v>
      </c>
      <c r="CO104" s="30">
        <f>SUMIF(Ingredients!$B$3:$B$230,I104,Ingredients!$J$3:$J$230)+SUMIF($B$3:$B$725,I104,$CT$3:$CT$725)</f>
        <v>0</v>
      </c>
      <c r="CP104" s="30">
        <f>SUMIF(Ingredients!$B$3:$B$230,J104,Ingredients!$J$3:$J$230)+SUMIF($B$3:$B$725,J104,$CT$3:$CT$725)</f>
        <v>0</v>
      </c>
      <c r="CQ104" s="30">
        <f>SUMIF(Ingredients!$B$3:$B$230,K104,Ingredients!$J$3:$J$230)+SUMIF($B$3:$B$725,K104,$CT$3:$CT$725)</f>
        <v>0</v>
      </c>
      <c r="CR104" s="30">
        <f>SUMIF(Ingredients!$B$3:$B$230,L104,Ingredients!$J$3:$J$230)+SUMIF($B$3:$B$725,L104,$CT$3:$CT$725)</f>
        <v>0</v>
      </c>
      <c r="CS104" s="30">
        <f>SUMIF(Ingredients!$B$3:$B$230,M104,Ingredients!$J$3:$J$230)+SUMIF($B$3:$B$725,M104,$CT$3:$CT$725)</f>
        <v>0</v>
      </c>
      <c r="CT104" s="43">
        <f t="shared" si="21"/>
        <v>1</v>
      </c>
      <c r="CU104" s="34">
        <v>20</v>
      </c>
      <c r="CV104" s="30">
        <v>15</v>
      </c>
      <c r="CW104" s="30">
        <v>6</v>
      </c>
      <c r="CX104" s="35">
        <v>0</v>
      </c>
      <c r="CY104" s="36">
        <v>0</v>
      </c>
      <c r="CZ104" s="37">
        <v>2.5</v>
      </c>
      <c r="DA104" s="38">
        <v>2.5</v>
      </c>
      <c r="DB104" s="39">
        <v>1</v>
      </c>
      <c r="DC104" t="s">
        <v>202</v>
      </c>
      <c r="DD104" t="str">
        <f t="shared" ca="1" si="22"/>
        <v/>
      </c>
      <c r="DE104" t="str">
        <f t="shared" ca="1" si="23"/>
        <v>-</v>
      </c>
      <c r="DG104" t="s">
        <v>200</v>
      </c>
      <c r="DH104" t="str">
        <f t="shared" ca="1" si="24"/>
        <v>CUCUMBERSOUPITEM(MEAL, ItemRegistry.cucumbersoupItem, 4 ,4f,15f,0f,2.5f,0f,2.5f,1f,3.5f),</v>
      </c>
      <c r="DI104" t="s">
        <v>2365</v>
      </c>
    </row>
    <row r="105" spans="2:113" x14ac:dyDescent="0.3">
      <c r="B105" t="s">
        <v>353</v>
      </c>
      <c r="C105" t="str">
        <f>INDEX('PH Itemnames'!$B$1:$B$723,MATCH(B105,'PH Itemnames'!$A$1:$A$723),1)</f>
        <v>vegetarianlettucewrapItem</v>
      </c>
      <c r="D105" t="s">
        <v>240</v>
      </c>
      <c r="E105" t="s">
        <v>1191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SUMIF(Ingredients!$B$3:$B$230,'PH complex foods'!F105,Ingredients!$A$3:$A$119)+SUMIF($B$3:$B$725,F105,$V$3:$V$724)</f>
        <v>1</v>
      </c>
      <c r="O105" s="11">
        <f ca="1">SUMIF(Ingredients!$B$3:$B$230,'PH complex foods'!G105,Ingredients!$A$3:$A$119)+SUMIF($B$3:$B$725,G105,$V$3:$V$724)</f>
        <v>1</v>
      </c>
      <c r="P105" s="11">
        <f ca="1">SUMIF(Ingredients!$B$3:$B$230,'PH complex foods'!H105,Ingredients!$A$3:$A$119)+SUMIF($B$3:$B$725,H105,$V$3:$V$724)</f>
        <v>1</v>
      </c>
      <c r="Q105" s="11">
        <f ca="1">SUMIF(Ingredients!$B$3:$B$230,'PH complex foods'!I105,Ingredients!$A$3:$A$119)+SUMIF($B$3:$B$725,I105,$V$3:$V$724)</f>
        <v>0</v>
      </c>
      <c r="R105" s="11">
        <f ca="1">SUMIF(Ingredients!$B$3:$B$230,'PH complex foods'!J105,Ingredients!$A$3:$A$119)+SUMIF($B$3:$B$725,J105,$V$3:$V$724)</f>
        <v>0</v>
      </c>
      <c r="S105" s="11">
        <f ca="1">SUMIF(Ingredients!$B$3:$B$230,'PH complex foods'!K105,Ingredients!$A$3:$A$119)+SUMIF($B$3:$B$725,K105,$V$3:$V$724)</f>
        <v>0</v>
      </c>
      <c r="T105" s="11">
        <f ca="1">SUMIF(Ingredients!$B$3:$B$230,'PH complex foods'!L105,Ingredients!$A$3:$A$119)+SUMIF($B$3:$B$725,L105,$V$3:$V$724)</f>
        <v>0</v>
      </c>
      <c r="U105" s="11">
        <f ca="1">SUMIF(Ingredients!$B$3:$B$230,'PH complex foods'!M105,Ingredients!$A$3:$A$119)+SUMIF($B$3:$B$725,M105,$V$3:$V$724)</f>
        <v>0</v>
      </c>
      <c r="V105" s="10">
        <f t="shared" ca="1" si="25"/>
        <v>1</v>
      </c>
      <c r="W105" s="10">
        <v>1</v>
      </c>
      <c r="X105" s="11">
        <v>1</v>
      </c>
      <c r="Y105" s="11">
        <f>COUNTIF(F105:M830,B105)</f>
        <v>0</v>
      </c>
      <c r="Z105" s="44" t="str">
        <f t="shared" ca="1" si="26"/>
        <v>Yes</v>
      </c>
      <c r="AA105" s="34">
        <f>SUMIF(Ingredients!$B$3:$B$230,F105,Ingredients!$C$3:$C$230)+SUMIF($B$3:$B$725,F105,$AI$3:$AI$725)</f>
        <v>2</v>
      </c>
      <c r="AB105" s="30">
        <f>SUMIF(Ingredients!$B$3:$B$230,G105,Ingredients!$C$3:$C$230)+SUMIF($B$3:$B$725,G105,$AI$3:$AI$725)</f>
        <v>2</v>
      </c>
      <c r="AC105" s="30">
        <f>SUMIF(Ingredients!$B$3:$B$230,H105,Ingredients!$C$3:$C$230)+SUMIF($B$3:$B$725,H105,$AI$3:$AI$725)</f>
        <v>2</v>
      </c>
      <c r="AD105" s="30">
        <f>SUMIF(Ingredients!$B$3:$B$230,I105,Ingredients!$C$3:$C$230)+SUMIF($B$3:$B$725,I105,$AI$3:$AI$725)</f>
        <v>0</v>
      </c>
      <c r="AE105" s="30">
        <f>SUMIF(Ingredients!$B$3:$B$230,J105,Ingredients!$C$3:$C$230)+SUMIF($B$3:$B$725,J105,$AI$3:$AI$725)</f>
        <v>0</v>
      </c>
      <c r="AF105" s="30">
        <f>SUMIF(Ingredients!$B$3:$B$230,K105,Ingredients!$C$3:$C$230)+SUMIF($B$3:$B$725,K105,$AI$3:$AI$725)</f>
        <v>0</v>
      </c>
      <c r="AG105" s="30">
        <f>SUMIF(Ingredients!$B$3:$B$230,L105,Ingredients!$C$3:$C$230)+SUMIF($B$3:$B$725,L105,$AI$3:$AI$725)</f>
        <v>0</v>
      </c>
      <c r="AH105" s="30">
        <f>SUMIF(Ingredients!$B$3:$B$230,M105,Ingredients!$C$3:$C$230)+SUMIF($B$3:$B$725,M105,$AI$3:$AI$725)</f>
        <v>0</v>
      </c>
      <c r="AI105" s="29">
        <f t="shared" si="14"/>
        <v>6</v>
      </c>
      <c r="AJ105" s="30">
        <f>SUMIF(Ingredients!$B$3:$B$230,F105,Ingredients!$D$3:$D$230)+SUMIF($B$3:$B$725,F105,$AR$3:$AR$725)</f>
        <v>5</v>
      </c>
      <c r="AK105" s="30">
        <f>SUMIF(Ingredients!$B$3:$B$230,G105,Ingredients!$D$3:$D$230)+SUMIF($B$3:$B$725,G105,$AR$3:$AR$725)</f>
        <v>0</v>
      </c>
      <c r="AL105" s="30">
        <f>SUMIF(Ingredients!$B$3:$B$230,H105,Ingredients!$D$3:$D$230)+SUMIF($B$3:$B$725,H105,$AR$3:$AR$725)</f>
        <v>5</v>
      </c>
      <c r="AM105" s="30">
        <f>SUMIF(Ingredients!$B$3:$B$230,I105,Ingredients!$D$3:$D$230)+SUMIF($B$3:$B$725,I105,$AR$3:$AR$725)</f>
        <v>0</v>
      </c>
      <c r="AN105" s="30">
        <f>SUMIF(Ingredients!$B$3:$B$230,J105,Ingredients!$D$3:$D$230)+SUMIF($B$3:$B$725,J105,$AR$3:$AR$725)</f>
        <v>0</v>
      </c>
      <c r="AO105" s="30">
        <f>SUMIF(Ingredients!$B$3:$B$230,K105,Ingredients!$D$3:$D$230)+SUMIF($B$3:$B$725,K105,$AR$3:$AR$725)</f>
        <v>0</v>
      </c>
      <c r="AP105" s="30">
        <f>SUMIF(Ingredients!$B$3:$B$230,L105,Ingredients!$D$3:$D$230)+SUMIF($B$3:$B$725,L105,$AR$3:$AR$725)</f>
        <v>0</v>
      </c>
      <c r="AQ105" s="30">
        <f>SUMIF(Ingredients!$B$3:$B$230,M105,Ingredients!$D$3:$D$230)+SUMIF($B$3:$B$725,M105,$AR$3:$AR$725)</f>
        <v>0</v>
      </c>
      <c r="AR105" s="29">
        <f t="shared" si="15"/>
        <v>10</v>
      </c>
      <c r="AS105" s="30">
        <f>SUMIF(Ingredients!$B$3:$B$230,F105,Ingredients!$E$3:$E$230)+SUMIF($B$3:$B$725,F105,$BA$3:$BA$730)</f>
        <v>7</v>
      </c>
      <c r="AT105" s="30">
        <f>SUMIF(Ingredients!$B$3:$B$230,G105,Ingredients!$E$3:$E$230)+SUMIF($B$3:$B$725,G105,$BA$3:$BA$730)</f>
        <v>18</v>
      </c>
      <c r="AU105" s="30">
        <f>SUMIF(Ingredients!$B$3:$B$230,H105,Ingredients!$E$3:$E$230)+SUMIF($B$3:$B$725,H105,$BA$3:$BA$730)</f>
        <v>5</v>
      </c>
      <c r="AV105" s="30">
        <f>SUMIF(Ingredients!$B$3:$B$230,I105,Ingredients!$E$3:$E$230)+SUMIF($B$3:$B$725,I105,$BA$3:$BA$730)</f>
        <v>0</v>
      </c>
      <c r="AW105" s="30">
        <f>SUMIF(Ingredients!$B$3:$B$230,J105,Ingredients!$E$3:$E$230)+SUMIF($B$3:$B$725,J105,$BA$3:$BA$730)</f>
        <v>0</v>
      </c>
      <c r="AX105" s="30">
        <f>SUMIF(Ingredients!$B$3:$B$230,K105,Ingredients!$E$3:$E$230)+SUMIF($B$3:$B$725,K105,$BA$3:$BA$730)</f>
        <v>0</v>
      </c>
      <c r="AY105" s="30">
        <f>SUMIF(Ingredients!$B$3:$B$230,L105,Ingredients!$E$3:$E$230)+SUMIF($B$3:$B$725,L105,$BA$3:$BA$730)</f>
        <v>0</v>
      </c>
      <c r="AZ105" s="30">
        <f>SUMIF(Ingredients!$B$3:$B$230,M105,Ingredients!$E$3:$E$230)+SUMIF($B$3:$B$725,M105,$BA$3:$BA$730)</f>
        <v>0</v>
      </c>
      <c r="BA105" s="29">
        <f t="shared" si="16"/>
        <v>10</v>
      </c>
      <c r="BB105" s="30">
        <f>SUMIF(Ingredients!$B$3:$B$230,F105,Ingredients!$F$3:$F$230)+SUMIF($B$3:$B$725,F105,$BJ$3:$BJ$725)</f>
        <v>0</v>
      </c>
      <c r="BC105" s="30">
        <f>SUMIF(Ingredients!$B$3:$B$230,G105,Ingredients!$F$3:$F$230)+SUMIF($B$3:$B$725,G105,$BJ$3:$BJ$725)</f>
        <v>0</v>
      </c>
      <c r="BD105" s="30">
        <f>SUMIF(Ingredients!$B$3:$B$230,H105,Ingredients!$F$3:$F$230)+SUMIF($B$3:$B$725,H105,$BJ$3:$BJ$725)</f>
        <v>0</v>
      </c>
      <c r="BE105" s="30">
        <f>SUMIF(Ingredients!$B$3:$B$230,I105,Ingredients!$F$3:$F$230)+SUMIF($B$3:$B$725,I105,$BJ$3:$BJ$725)</f>
        <v>0</v>
      </c>
      <c r="BF105" s="30">
        <f>SUMIF(Ingredients!$B$3:$B$230,J105,Ingredients!$F$3:$F$230)+SUMIF($B$3:$B$725,J105,$BJ$3:$BJ$725)</f>
        <v>0</v>
      </c>
      <c r="BG105" s="30">
        <f>SUMIF(Ingredients!$B$3:$B$230,K105,Ingredients!$F$3:$F$230)+SUMIF($B$3:$B$725,K105,$BJ$3:$BJ$725)</f>
        <v>0</v>
      </c>
      <c r="BH105" s="30">
        <f>SUMIF(Ingredients!$B$3:$B$230,L105,Ingredients!$F$3:$F$230)+SUMIF($B$3:$B$725,L105,$BJ$3:$BJ$725)</f>
        <v>0</v>
      </c>
      <c r="BI105" s="30">
        <f>SUMIF(Ingredients!$B$3:$B$230,M105,Ingredients!$F$3:$F$230)+SUMIF($B$3:$B$725,M105,$BJ$3:$BJ$725)</f>
        <v>0</v>
      </c>
      <c r="BJ105" s="35">
        <f t="shared" si="17"/>
        <v>0</v>
      </c>
      <c r="BK105" s="30">
        <f>SUMIF(Ingredients!$B$3:$B$230,F105,Ingredients!$G$3:$G$230)+SUMIF($B$3:$B$725,F105,$BS$3:$BS$725)</f>
        <v>0</v>
      </c>
      <c r="BL105" s="30">
        <f>SUMIF(Ingredients!$B$3:$B$230,G105,Ingredients!$G$3:$G$230)+SUMIF($B$3:$B$725,G105,$BS$3:$BS$725)</f>
        <v>0</v>
      </c>
      <c r="BM105" s="30">
        <f>SUMIF(Ingredients!$B$3:$B$230,H105,Ingredients!$G$3:$G$230)+SUMIF($B$3:$B$725,H105,$BS$3:$BS$725)</f>
        <v>0</v>
      </c>
      <c r="BN105" s="30">
        <f>SUMIF(Ingredients!$B$3:$B$230,I105,Ingredients!$G$3:$G$230)+SUMIF($B$3:$B$725,I105,$BS$3:$BS$725)</f>
        <v>0</v>
      </c>
      <c r="BO105" s="30">
        <f>SUMIF(Ingredients!$B$3:$B$230,J105,Ingredients!$G$3:$G$230)+SUMIF($B$3:$B$725,J105,$BS$3:$BS$725)</f>
        <v>0</v>
      </c>
      <c r="BP105" s="30">
        <f>SUMIF(Ingredients!$B$3:$B$230,K105,Ingredients!$G$3:$G$230)+SUMIF($B$3:$B$725,K105,$BS$3:$BS$725)</f>
        <v>0</v>
      </c>
      <c r="BQ105" s="30">
        <f>SUMIF(Ingredients!$B$3:$B$230,L105,Ingredients!$G$3:$G$230)+SUMIF($B$3:$B$725,L105,$BS$3:$BS$725)</f>
        <v>0</v>
      </c>
      <c r="BR105" s="30">
        <f>SUMIF(Ingredients!$B$3:$B$230,M105,Ingredients!$G$3:$G$230)+SUMIF($B$3:$B$725,M105,$BS$3:$BS$725)</f>
        <v>0</v>
      </c>
      <c r="BS105" s="36">
        <f t="shared" si="18"/>
        <v>0</v>
      </c>
      <c r="BT105" s="30">
        <f>SUMIF(Ingredients!$B$3:$B$230,F105,Ingredients!$H$3:$H$230)+SUMIF($B$3:$B$725,F105,$CB$3:$CB$725)</f>
        <v>1.5</v>
      </c>
      <c r="BU105" s="30">
        <f>SUMIF(Ingredients!$B$3:$B$230,G105,Ingredients!$H$3:$H$230)+SUMIF($B$3:$B$725,G105,$CB$3:$CB$725)</f>
        <v>1</v>
      </c>
      <c r="BV105" s="30">
        <f>SUMIF(Ingredients!$B$3:$B$230,H105,Ingredients!$H$3:$H$230)+SUMIF($B$3:$B$725,H105,$CB$3:$CB$725)</f>
        <v>1.5</v>
      </c>
      <c r="BW105" s="30">
        <f>SUMIF(Ingredients!$B$3:$B$230,I105,Ingredients!$H$3:$H$230)+SUMIF($B$3:$B$725,I105,$CB$3:$CB$725)</f>
        <v>0</v>
      </c>
      <c r="BX105" s="30">
        <f>SUMIF(Ingredients!$B$3:$B$230,J105,Ingredients!$H$3:$H$230)+SUMIF($B$3:$B$725,J105,$CB$3:$CB$725)</f>
        <v>0</v>
      </c>
      <c r="BY105" s="30">
        <f>SUMIF(Ingredients!$B$3:$B$230,K105,Ingredients!$H$3:$H$230)+SUMIF($B$3:$B$725,K105,$CB$3:$CB$725)</f>
        <v>0</v>
      </c>
      <c r="BZ105" s="30">
        <f>SUMIF(Ingredients!$B$3:$B$230,L105,Ingredients!$H$3:$H$230)+SUMIF($B$3:$B$725,L105,$CB$3:$CB$725)</f>
        <v>0</v>
      </c>
      <c r="CA105" s="30">
        <f>SUMIF(Ingredients!$B$3:$B$230,M105,Ingredients!$H$3:$H$230)+SUMIF($B$3:$B$725,M105,$CB$3:$CB$725)</f>
        <v>0</v>
      </c>
      <c r="CB105" s="42">
        <f t="shared" si="19"/>
        <v>4</v>
      </c>
      <c r="CC105" s="30">
        <f>SUMIF(Ingredients!$B$3:$B$230,F105,Ingredients!$I$3:$I$230)+SUMIF($B$3:$B$725,F105,$CK$3:$CK$725)</f>
        <v>0</v>
      </c>
      <c r="CD105" s="30">
        <f>SUMIF(Ingredients!$B$3:$B$230,G105,Ingredients!$I$3:$I$230)+SUMIF($B$3:$B$725,G105,$CK$3:$CK$725)</f>
        <v>0</v>
      </c>
      <c r="CE105" s="30">
        <f>SUMIF(Ingredients!$B$3:$B$230,H105,Ingredients!$I$3:$I$230)+SUMIF($B$3:$B$725,H105,$CK$3:$CK$725)</f>
        <v>0</v>
      </c>
      <c r="CF105" s="30">
        <f>SUMIF(Ingredients!$B$3:$B$230,I105,Ingredients!$I$3:$I$230)+SUMIF($B$3:$B$725,I105,$CK$3:$CK$725)</f>
        <v>0</v>
      </c>
      <c r="CG105" s="30">
        <f>SUMIF(Ingredients!$B$3:$B$230,J105,Ingredients!$I$3:$I$230)+SUMIF($B$3:$B$725,J105,$CK$3:$CK$725)</f>
        <v>0</v>
      </c>
      <c r="CH105" s="30">
        <f>SUMIF(Ingredients!$B$3:$B$230,K105,Ingredients!$I$3:$I$230)+SUMIF($B$3:$B$725,K105,$CK$3:$CK$725)</f>
        <v>0</v>
      </c>
      <c r="CI105" s="30">
        <f>SUMIF(Ingredients!$B$3:$B$230,L105,Ingredients!$I$3:$I$230)+SUMIF($B$3:$B$725,L105,$CK$3:$CK$725)</f>
        <v>0</v>
      </c>
      <c r="CJ105" s="30">
        <f>SUMIF(Ingredients!$B$3:$B$230,M105,Ingredients!$I$3:$I$230)+SUMIF($B$3:$B$725,M105,$CK$3:$CK$725)</f>
        <v>0</v>
      </c>
      <c r="CK105" s="38">
        <f t="shared" si="20"/>
        <v>0</v>
      </c>
      <c r="CL105" s="30">
        <f>SUMIF(Ingredients!$B$3:$B$230,F105,Ingredients!$J$3:$J$230)+SUMIF($B$3:$B$725,F105,$CT$3:$CT$725)</f>
        <v>0</v>
      </c>
      <c r="CM105" s="30">
        <f>SUMIF(Ingredients!$B$3:$B$230,G105,Ingredients!$J$3:$J$230)+SUMIF($B$3:$B$725,G105,$CT$3:$CT$725)</f>
        <v>0</v>
      </c>
      <c r="CN105" s="30">
        <f>SUMIF(Ingredients!$B$3:$B$230,H105,Ingredients!$J$3:$J$230)+SUMIF($B$3:$B$725,H105,$CT$3:$CT$725)</f>
        <v>0</v>
      </c>
      <c r="CO105" s="30">
        <f>SUMIF(Ingredients!$B$3:$B$230,I105,Ingredients!$J$3:$J$230)+SUMIF($B$3:$B$725,I105,$CT$3:$CT$725)</f>
        <v>0</v>
      </c>
      <c r="CP105" s="30">
        <f>SUMIF(Ingredients!$B$3:$B$230,J105,Ingredients!$J$3:$J$230)+SUMIF($B$3:$B$725,J105,$CT$3:$CT$725)</f>
        <v>0</v>
      </c>
      <c r="CQ105" s="30">
        <f>SUMIF(Ingredients!$B$3:$B$230,K105,Ingredients!$J$3:$J$230)+SUMIF($B$3:$B$725,K105,$CT$3:$CT$725)</f>
        <v>0</v>
      </c>
      <c r="CR105" s="30">
        <f>SUMIF(Ingredients!$B$3:$B$230,L105,Ingredients!$J$3:$J$230)+SUMIF($B$3:$B$725,L105,$CT$3:$CT$725)</f>
        <v>0</v>
      </c>
      <c r="CS105" s="30">
        <f>SUMIF(Ingredients!$B$3:$B$230,M105,Ingredients!$J$3:$J$230)+SUMIF($B$3:$B$725,M105,$CT$3:$CT$725)</f>
        <v>0</v>
      </c>
      <c r="CT105" s="43">
        <f t="shared" si="21"/>
        <v>0</v>
      </c>
      <c r="CU105" s="34">
        <v>5</v>
      </c>
      <c r="CV105" s="30">
        <v>0</v>
      </c>
      <c r="CW105" s="30">
        <v>10</v>
      </c>
      <c r="CX105" s="35">
        <v>0</v>
      </c>
      <c r="CY105" s="36">
        <v>0</v>
      </c>
      <c r="CZ105" s="37">
        <v>4</v>
      </c>
      <c r="DA105" s="38">
        <v>0</v>
      </c>
      <c r="DB105" s="39">
        <v>0</v>
      </c>
      <c r="DC105" t="s">
        <v>202</v>
      </c>
      <c r="DD105" t="str">
        <f t="shared" ca="1" si="22"/>
        <v/>
      </c>
      <c r="DE105" t="str">
        <f t="shared" ca="1" si="23"/>
        <v>-</v>
      </c>
      <c r="DG105" t="s">
        <v>200</v>
      </c>
      <c r="DH105" t="str">
        <f t="shared" ca="1" si="24"/>
        <v>VEGETARIANLETTUCEWRAPITEM(MEAL, ItemRegistry.vegetarianlettucewrapItem, 4 ,1f,0f,0f,4f,0f,0f,0f,2.1f),</v>
      </c>
      <c r="DI105" t="s">
        <v>2366</v>
      </c>
    </row>
    <row r="106" spans="2:113" x14ac:dyDescent="0.3">
      <c r="B106" t="s">
        <v>354</v>
      </c>
      <c r="C106" t="str">
        <f>INDEX('PH Itemnames'!$B$1:$B$723,MATCH(B106,'PH Itemnames'!$A$1:$A$723),1)</f>
        <v>marinatedcucumbersItem</v>
      </c>
      <c r="D106" t="s">
        <v>240</v>
      </c>
      <c r="E106" t="s">
        <v>1187</v>
      </c>
      <c r="F106" s="10" t="s">
        <v>112</v>
      </c>
      <c r="G106" s="11" t="s">
        <v>64</v>
      </c>
      <c r="H106" s="11" t="s">
        <v>210</v>
      </c>
      <c r="I106" s="11" t="s">
        <v>350</v>
      </c>
      <c r="J106" s="11"/>
      <c r="K106" s="11"/>
      <c r="L106" s="11"/>
      <c r="M106" s="11"/>
      <c r="N106" s="46">
        <f ca="1">SUMIF(Ingredients!$B$3:$B$230,'PH complex foods'!F106,Ingredients!$A$3:$A$119)+SUMIF($B$3:$B$725,F106,$V$3:$V$724)</f>
        <v>1</v>
      </c>
      <c r="O106" s="11">
        <f ca="1">SUMIF(Ingredients!$B$3:$B$230,'PH complex foods'!G106,Ingredients!$A$3:$A$119)+SUMIF($B$3:$B$725,G106,$V$3:$V$724)</f>
        <v>1</v>
      </c>
      <c r="P106" s="11">
        <f ca="1">SUMIF(Ingredients!$B$3:$B$230,'PH complex foods'!H106,Ingredients!$A$3:$A$119)+SUMIF($B$3:$B$725,H106,$V$3:$V$724)</f>
        <v>1</v>
      </c>
      <c r="Q106" s="11">
        <f ca="1">SUMIF(Ingredients!$B$3:$B$230,'PH complex foods'!I106,Ingredients!$A$3:$A$119)+SUMIF($B$3:$B$725,I106,$V$3:$V$724)</f>
        <v>1</v>
      </c>
      <c r="R106" s="11">
        <f ca="1">SUMIF(Ingredients!$B$3:$B$230,'PH complex foods'!J106,Ingredients!$A$3:$A$119)+SUMIF($B$3:$B$725,J106,$V$3:$V$724)</f>
        <v>0</v>
      </c>
      <c r="S106" s="11">
        <f ca="1">SUMIF(Ingredients!$B$3:$B$230,'PH complex foods'!K106,Ingredients!$A$3:$A$119)+SUMIF($B$3:$B$725,K106,$V$3:$V$724)</f>
        <v>0</v>
      </c>
      <c r="T106" s="11">
        <f ca="1">SUMIF(Ingredients!$B$3:$B$230,'PH complex foods'!L106,Ingredients!$A$3:$A$119)+SUMIF($B$3:$B$725,L106,$V$3:$V$724)</f>
        <v>0</v>
      </c>
      <c r="U106" s="11">
        <f ca="1">SUMIF(Ingredients!$B$3:$B$230,'PH complex foods'!M106,Ingredients!$A$3:$A$119)+SUMIF($B$3:$B$725,M106,$V$3:$V$724)</f>
        <v>0</v>
      </c>
      <c r="V106" s="10">
        <f t="shared" ca="1" si="25"/>
        <v>1</v>
      </c>
      <c r="W106" s="10">
        <v>1</v>
      </c>
      <c r="X106" s="11">
        <v>1</v>
      </c>
      <c r="Y106" s="11">
        <f>COUNTIF(F106:M831,B106)</f>
        <v>0</v>
      </c>
      <c r="Z106" s="44" t="str">
        <f t="shared" ca="1" si="26"/>
        <v>Yes</v>
      </c>
      <c r="AA106" s="34">
        <f>SUMIF(Ingredients!$B$3:$B$230,F106,Ingredients!$C$3:$C$230)+SUMIF($B$3:$B$725,F106,$AI$3:$AI$725)</f>
        <v>2</v>
      </c>
      <c r="AB106" s="30">
        <f>SUMIF(Ingredients!$B$3:$B$230,G106,Ingredients!$C$3:$C$230)+SUMIF($B$3:$B$725,G106,$AI$3:$AI$725)</f>
        <v>2</v>
      </c>
      <c r="AC106" s="30">
        <f>SUMIF(Ingredients!$B$3:$B$230,H106,Ingredients!$C$3:$C$230)+SUMIF($B$3:$B$725,H106,$AI$3:$AI$725)</f>
        <v>0</v>
      </c>
      <c r="AD106" s="30">
        <f>SUMIF(Ingredients!$B$3:$B$230,I106,Ingredients!$C$3:$C$230)+SUMIF($B$3:$B$725,I106,$AI$3:$AI$725)</f>
        <v>0</v>
      </c>
      <c r="AE106" s="30">
        <f>SUMIF(Ingredients!$B$3:$B$230,J106,Ingredients!$C$3:$C$230)+SUMIF($B$3:$B$725,J106,$AI$3:$AI$725)</f>
        <v>0</v>
      </c>
      <c r="AF106" s="30">
        <f>SUMIF(Ingredients!$B$3:$B$230,K106,Ingredients!$C$3:$C$230)+SUMIF($B$3:$B$725,K106,$AI$3:$AI$725)</f>
        <v>0</v>
      </c>
      <c r="AG106" s="30">
        <f>SUMIF(Ingredients!$B$3:$B$230,L106,Ingredients!$C$3:$C$230)+SUMIF($B$3:$B$725,L106,$AI$3:$AI$725)</f>
        <v>0</v>
      </c>
      <c r="AH106" s="30">
        <f>SUMIF(Ingredients!$B$3:$B$230,M106,Ingredients!$C$3:$C$230)+SUMIF($B$3:$B$725,M106,$AI$3:$AI$725)</f>
        <v>0</v>
      </c>
      <c r="AI106" s="29">
        <f t="shared" si="14"/>
        <v>4</v>
      </c>
      <c r="AJ106" s="30">
        <f>SUMIF(Ingredients!$B$3:$B$230,F106,Ingredients!$D$3:$D$230)+SUMIF($B$3:$B$725,F106,$AR$3:$AR$725)</f>
        <v>5</v>
      </c>
      <c r="AK106" s="30">
        <f>SUMIF(Ingredients!$B$3:$B$230,G106,Ingredients!$D$3:$D$230)+SUMIF($B$3:$B$725,G106,$AR$3:$AR$725)</f>
        <v>0</v>
      </c>
      <c r="AL106" s="30">
        <f>SUMIF(Ingredients!$B$3:$B$230,H106,Ingredients!$D$3:$D$230)+SUMIF($B$3:$B$725,H106,$AR$3:$AR$725)</f>
        <v>0</v>
      </c>
      <c r="AM106" s="30">
        <f>SUMIF(Ingredients!$B$3:$B$230,I106,Ingredients!$D$3:$D$230)+SUMIF($B$3:$B$725,I106,$AR$3:$AR$725)</f>
        <v>0</v>
      </c>
      <c r="AN106" s="30">
        <f>SUMIF(Ingredients!$B$3:$B$230,J106,Ingredients!$D$3:$D$230)+SUMIF($B$3:$B$725,J106,$AR$3:$AR$725)</f>
        <v>0</v>
      </c>
      <c r="AO106" s="30">
        <f>SUMIF(Ingredients!$B$3:$B$230,K106,Ingredients!$D$3:$D$230)+SUMIF($B$3:$B$725,K106,$AR$3:$AR$725)</f>
        <v>0</v>
      </c>
      <c r="AP106" s="30">
        <f>SUMIF(Ingredients!$B$3:$B$230,L106,Ingredients!$D$3:$D$230)+SUMIF($B$3:$B$725,L106,$AR$3:$AR$725)</f>
        <v>0</v>
      </c>
      <c r="AQ106" s="30">
        <f>SUMIF(Ingredients!$B$3:$B$230,M106,Ingredients!$D$3:$D$230)+SUMIF($B$3:$B$725,M106,$AR$3:$AR$725)</f>
        <v>0</v>
      </c>
      <c r="AR106" s="29">
        <f t="shared" si="15"/>
        <v>5</v>
      </c>
      <c r="AS106" s="30">
        <f>SUMIF(Ingredients!$B$3:$B$230,F106,Ingredients!$E$3:$E$230)+SUMIF($B$3:$B$725,F106,$BA$3:$BA$730)</f>
        <v>7</v>
      </c>
      <c r="AT106" s="30">
        <f>SUMIF(Ingredients!$B$3:$B$230,G106,Ingredients!$E$3:$E$230)+SUMIF($B$3:$B$725,G106,$BA$3:$BA$730)</f>
        <v>43</v>
      </c>
      <c r="AU106" s="30">
        <f>SUMIF(Ingredients!$B$3:$B$230,H106,Ingredients!$E$3:$E$230)+SUMIF($B$3:$B$725,H106,$BA$3:$BA$730)</f>
        <v>30</v>
      </c>
      <c r="AV106" s="30">
        <f>SUMIF(Ingredients!$B$3:$B$230,I106,Ingredients!$E$3:$E$230)+SUMIF($B$3:$B$725,I106,$BA$3:$BA$730)</f>
        <v>30</v>
      </c>
      <c r="AW106" s="30">
        <f>SUMIF(Ingredients!$B$3:$B$230,J106,Ingredients!$E$3:$E$230)+SUMIF($B$3:$B$725,J106,$BA$3:$BA$730)</f>
        <v>0</v>
      </c>
      <c r="AX106" s="30">
        <f>SUMIF(Ingredients!$B$3:$B$230,K106,Ingredients!$E$3:$E$230)+SUMIF($B$3:$B$725,K106,$BA$3:$BA$730)</f>
        <v>0</v>
      </c>
      <c r="AY106" s="30">
        <f>SUMIF(Ingredients!$B$3:$B$230,L106,Ingredients!$E$3:$E$230)+SUMIF($B$3:$B$725,L106,$BA$3:$BA$730)</f>
        <v>0</v>
      </c>
      <c r="AZ106" s="30">
        <f>SUMIF(Ingredients!$B$3:$B$230,M106,Ingredients!$E$3:$E$230)+SUMIF($B$3:$B$725,M106,$BA$3:$BA$730)</f>
        <v>0</v>
      </c>
      <c r="BA106" s="29">
        <f t="shared" si="16"/>
        <v>27.5</v>
      </c>
      <c r="BB106" s="30">
        <f>SUMIF(Ingredients!$B$3:$B$230,F106,Ingredients!$F$3:$F$230)+SUMIF($B$3:$B$725,F106,$BJ$3:$BJ$725)</f>
        <v>0</v>
      </c>
      <c r="BC106" s="30">
        <f>SUMIF(Ingredients!$B$3:$B$230,G106,Ingredients!$F$3:$F$230)+SUMIF($B$3:$B$725,G106,$BJ$3:$BJ$725)</f>
        <v>0</v>
      </c>
      <c r="BD106" s="30">
        <f>SUMIF(Ingredients!$B$3:$B$230,H106,Ingredients!$F$3:$F$230)+SUMIF($B$3:$B$725,H106,$BJ$3:$BJ$725)</f>
        <v>0</v>
      </c>
      <c r="BE106" s="30">
        <f>SUMIF(Ingredients!$B$3:$B$230,I106,Ingredients!$F$3:$F$230)+SUMIF($B$3:$B$725,I106,$BJ$3:$BJ$725)</f>
        <v>0</v>
      </c>
      <c r="BF106" s="30">
        <f>SUMIF(Ingredients!$B$3:$B$230,J106,Ingredients!$F$3:$F$230)+SUMIF($B$3:$B$725,J106,$BJ$3:$BJ$725)</f>
        <v>0</v>
      </c>
      <c r="BG106" s="30">
        <f>SUMIF(Ingredients!$B$3:$B$230,K106,Ingredients!$F$3:$F$230)+SUMIF($B$3:$B$725,K106,$BJ$3:$BJ$725)</f>
        <v>0</v>
      </c>
      <c r="BH106" s="30">
        <f>SUMIF(Ingredients!$B$3:$B$230,L106,Ingredients!$F$3:$F$230)+SUMIF($B$3:$B$725,L106,$BJ$3:$BJ$725)</f>
        <v>0</v>
      </c>
      <c r="BI106" s="30">
        <f>SUMIF(Ingredients!$B$3:$B$230,M106,Ingredients!$F$3:$F$230)+SUMIF($B$3:$B$725,M106,$BJ$3:$BJ$725)</f>
        <v>0</v>
      </c>
      <c r="BJ106" s="35">
        <f t="shared" si="17"/>
        <v>0</v>
      </c>
      <c r="BK106" s="30">
        <f>SUMIF(Ingredients!$B$3:$B$230,F106,Ingredients!$G$3:$G$230)+SUMIF($B$3:$B$725,F106,$BS$3:$BS$725)</f>
        <v>0</v>
      </c>
      <c r="BL106" s="30">
        <f>SUMIF(Ingredients!$B$3:$B$230,G106,Ingredients!$G$3:$G$230)+SUMIF($B$3:$B$725,G106,$BS$3:$BS$725)</f>
        <v>0</v>
      </c>
      <c r="BM106" s="30">
        <f>SUMIF(Ingredients!$B$3:$B$230,H106,Ingredients!$G$3:$G$230)+SUMIF($B$3:$B$725,H106,$BS$3:$BS$725)</f>
        <v>0</v>
      </c>
      <c r="BN106" s="30">
        <f>SUMIF(Ingredients!$B$3:$B$230,I106,Ingredients!$G$3:$G$230)+SUMIF($B$3:$B$725,I106,$BS$3:$BS$725)</f>
        <v>0</v>
      </c>
      <c r="BO106" s="30">
        <f>SUMIF(Ingredients!$B$3:$B$230,J106,Ingredients!$G$3:$G$230)+SUMIF($B$3:$B$725,J106,$BS$3:$BS$725)</f>
        <v>0</v>
      </c>
      <c r="BP106" s="30">
        <f>SUMIF(Ingredients!$B$3:$B$230,K106,Ingredients!$G$3:$G$230)+SUMIF($B$3:$B$725,K106,$BS$3:$BS$725)</f>
        <v>0</v>
      </c>
      <c r="BQ106" s="30">
        <f>SUMIF(Ingredients!$B$3:$B$230,L106,Ingredients!$G$3:$G$230)+SUMIF($B$3:$B$725,L106,$BS$3:$BS$725)</f>
        <v>0</v>
      </c>
      <c r="BR106" s="30">
        <f>SUMIF(Ingredients!$B$3:$B$230,M106,Ingredients!$G$3:$G$230)+SUMIF($B$3:$B$725,M106,$BS$3:$BS$725)</f>
        <v>0</v>
      </c>
      <c r="BS106" s="36">
        <f t="shared" si="18"/>
        <v>0</v>
      </c>
      <c r="BT106" s="30">
        <f>SUMIF(Ingredients!$B$3:$B$230,F106,Ingredients!$H$3:$H$230)+SUMIF($B$3:$B$725,F106,$CB$3:$CB$725)</f>
        <v>1.5</v>
      </c>
      <c r="BU106" s="30">
        <f>SUMIF(Ingredients!$B$3:$B$230,G106,Ingredients!$H$3:$H$230)+SUMIF($B$3:$B$725,G106,$CB$3:$CB$725)</f>
        <v>1</v>
      </c>
      <c r="BV106" s="30">
        <f>SUMIF(Ingredients!$B$3:$B$230,H106,Ingredients!$H$3:$H$230)+SUMIF($B$3:$B$725,H106,$CB$3:$CB$725)</f>
        <v>0</v>
      </c>
      <c r="BW106" s="30">
        <f>SUMIF(Ingredients!$B$3:$B$230,I106,Ingredients!$H$3:$H$230)+SUMIF($B$3:$B$725,I106,$CB$3:$CB$725)</f>
        <v>0</v>
      </c>
      <c r="BX106" s="30">
        <f>SUMIF(Ingredients!$B$3:$B$230,J106,Ingredients!$H$3:$H$230)+SUMIF($B$3:$B$725,J106,$CB$3:$CB$725)</f>
        <v>0</v>
      </c>
      <c r="BY106" s="30">
        <f>SUMIF(Ingredients!$B$3:$B$230,K106,Ingredients!$H$3:$H$230)+SUMIF($B$3:$B$725,K106,$CB$3:$CB$725)</f>
        <v>0</v>
      </c>
      <c r="BZ106" s="30">
        <f>SUMIF(Ingredients!$B$3:$B$230,L106,Ingredients!$H$3:$H$230)+SUMIF($B$3:$B$725,L106,$CB$3:$CB$725)</f>
        <v>0</v>
      </c>
      <c r="CA106" s="30">
        <f>SUMIF(Ingredients!$B$3:$B$230,M106,Ingredients!$H$3:$H$230)+SUMIF($B$3:$B$725,M106,$CB$3:$CB$725)</f>
        <v>0</v>
      </c>
      <c r="CB106" s="42">
        <f t="shared" si="19"/>
        <v>2.5</v>
      </c>
      <c r="CC106" s="30">
        <f>SUMIF(Ingredients!$B$3:$B$230,F106,Ingredients!$I$3:$I$230)+SUMIF($B$3:$B$725,F106,$CK$3:$CK$725)</f>
        <v>0</v>
      </c>
      <c r="CD106" s="30">
        <f>SUMIF(Ingredients!$B$3:$B$230,G106,Ingredients!$I$3:$I$230)+SUMIF($B$3:$B$725,G106,$CK$3:$CK$725)</f>
        <v>0</v>
      </c>
      <c r="CE106" s="30">
        <f>SUMIF(Ingredients!$B$3:$B$230,H106,Ingredients!$I$3:$I$230)+SUMIF($B$3:$B$725,H106,$CK$3:$CK$725)</f>
        <v>0</v>
      </c>
      <c r="CF106" s="30">
        <f>SUMIF(Ingredients!$B$3:$B$230,I106,Ingredients!$I$3:$I$230)+SUMIF($B$3:$B$725,I106,$CK$3:$CK$725)</f>
        <v>0</v>
      </c>
      <c r="CG106" s="30">
        <f>SUMIF(Ingredients!$B$3:$B$230,J106,Ingredients!$I$3:$I$230)+SUMIF($B$3:$B$725,J106,$CK$3:$CK$725)</f>
        <v>0</v>
      </c>
      <c r="CH106" s="30">
        <f>SUMIF(Ingredients!$B$3:$B$230,K106,Ingredients!$I$3:$I$230)+SUMIF($B$3:$B$725,K106,$CK$3:$CK$725)</f>
        <v>0</v>
      </c>
      <c r="CI106" s="30">
        <f>SUMIF(Ingredients!$B$3:$B$230,L106,Ingredients!$I$3:$I$230)+SUMIF($B$3:$B$725,L106,$CK$3:$CK$725)</f>
        <v>0</v>
      </c>
      <c r="CJ106" s="30">
        <f>SUMIF(Ingredients!$B$3:$B$230,M106,Ingredients!$I$3:$I$230)+SUMIF($B$3:$B$725,M106,$CK$3:$CK$725)</f>
        <v>0</v>
      </c>
      <c r="CK106" s="38">
        <f t="shared" si="20"/>
        <v>0</v>
      </c>
      <c r="CL106" s="30">
        <f>SUMIF(Ingredients!$B$3:$B$230,F106,Ingredients!$J$3:$J$230)+SUMIF($B$3:$B$725,F106,$CT$3:$CT$725)</f>
        <v>0</v>
      </c>
      <c r="CM106" s="30">
        <f>SUMIF(Ingredients!$B$3:$B$230,G106,Ingredients!$J$3:$J$230)+SUMIF($B$3:$B$725,G106,$CT$3:$CT$725)</f>
        <v>0</v>
      </c>
      <c r="CN106" s="30">
        <f>SUMIF(Ingredients!$B$3:$B$230,H106,Ingredients!$J$3:$J$230)+SUMIF($B$3:$B$725,H106,$CT$3:$CT$725)</f>
        <v>0</v>
      </c>
      <c r="CO106" s="30">
        <f>SUMIF(Ingredients!$B$3:$B$230,I106,Ingredients!$J$3:$J$230)+SUMIF($B$3:$B$725,I106,$CT$3:$CT$725)</f>
        <v>0</v>
      </c>
      <c r="CP106" s="30">
        <f>SUMIF(Ingredients!$B$3:$B$230,J106,Ingredients!$J$3:$J$230)+SUMIF($B$3:$B$725,J106,$CT$3:$CT$725)</f>
        <v>0</v>
      </c>
      <c r="CQ106" s="30">
        <f>SUMIF(Ingredients!$B$3:$B$230,K106,Ingredients!$J$3:$J$230)+SUMIF($B$3:$B$725,K106,$CT$3:$CT$725)</f>
        <v>0</v>
      </c>
      <c r="CR106" s="30">
        <f>SUMIF(Ingredients!$B$3:$B$230,L106,Ingredients!$J$3:$J$230)+SUMIF($B$3:$B$725,L106,$CT$3:$CT$725)</f>
        <v>0</v>
      </c>
      <c r="CS106" s="30">
        <f>SUMIF(Ingredients!$B$3:$B$230,M106,Ingredients!$J$3:$J$230)+SUMIF($B$3:$B$725,M106,$CT$3:$CT$725)</f>
        <v>0</v>
      </c>
      <c r="CT106" s="43">
        <f t="shared" si="21"/>
        <v>0</v>
      </c>
      <c r="CU106" s="34">
        <v>5</v>
      </c>
      <c r="CV106" s="30">
        <v>5</v>
      </c>
      <c r="CW106" s="30">
        <v>32</v>
      </c>
      <c r="CX106" s="35">
        <v>0</v>
      </c>
      <c r="CY106" s="36">
        <v>0</v>
      </c>
      <c r="CZ106" s="37">
        <v>2.5</v>
      </c>
      <c r="DA106" s="38">
        <v>0</v>
      </c>
      <c r="DB106" s="39">
        <v>0</v>
      </c>
      <c r="DC106" t="s">
        <v>202</v>
      </c>
      <c r="DD106" t="str">
        <f t="shared" ca="1" si="22"/>
        <v/>
      </c>
      <c r="DE106" t="str">
        <f t="shared" ca="1" si="23"/>
        <v>-</v>
      </c>
      <c r="DG106" t="s">
        <v>200</v>
      </c>
      <c r="DH106" t="str">
        <f t="shared" ca="1" si="24"/>
        <v>MARINATEDCUCUMBERSITEM(VEGETABLE, ItemRegistry.marinatedcucumbersItem, 4 ,1f,5f,0f,2.5f,0f,0f,0f,0.66f),</v>
      </c>
      <c r="DI106" t="s">
        <v>2367</v>
      </c>
    </row>
    <row r="107" spans="2:113" x14ac:dyDescent="0.3">
      <c r="B107" t="s">
        <v>355</v>
      </c>
      <c r="C107" t="str">
        <f>INDEX('PH Itemnames'!$B$1:$B$723,MATCH(B107,'PH Itemnames'!$A$1:$A$723),1)</f>
        <v>ricesoupItem</v>
      </c>
      <c r="D107" t="s">
        <v>245</v>
      </c>
      <c r="E107" t="s">
        <v>1191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SUMIF(Ingredients!$B$3:$B$230,'PH complex foods'!F107,Ingredients!$A$3:$A$119)+SUMIF($B$3:$B$725,F107,$V$3:$V$724)</f>
        <v>1</v>
      </c>
      <c r="O107" s="11">
        <f ca="1">SUMIF(Ingredients!$B$3:$B$230,'PH complex foods'!G107,Ingredients!$A$3:$A$119)+SUMIF($B$3:$B$725,G107,$V$3:$V$724)</f>
        <v>1</v>
      </c>
      <c r="P107" s="11">
        <f ca="1">SUMIF(Ingredients!$B$3:$B$230,'PH complex foods'!H107,Ingredients!$A$3:$A$119)+SUMIF($B$3:$B$725,H107,$V$3:$V$724)</f>
        <v>0</v>
      </c>
      <c r="Q107" s="11">
        <f ca="1">SUMIF(Ingredients!$B$3:$B$230,'PH complex foods'!I107,Ingredients!$A$3:$A$119)+SUMIF($B$3:$B$725,I107,$V$3:$V$724)</f>
        <v>0</v>
      </c>
      <c r="R107" s="11">
        <f ca="1">SUMIF(Ingredients!$B$3:$B$230,'PH complex foods'!J107,Ingredients!$A$3:$A$119)+SUMIF($B$3:$B$725,J107,$V$3:$V$724)</f>
        <v>0</v>
      </c>
      <c r="S107" s="11">
        <f ca="1">SUMIF(Ingredients!$B$3:$B$230,'PH complex foods'!K107,Ingredients!$A$3:$A$119)+SUMIF($B$3:$B$725,K107,$V$3:$V$724)</f>
        <v>0</v>
      </c>
      <c r="T107" s="11">
        <f ca="1">SUMIF(Ingredients!$B$3:$B$230,'PH complex foods'!L107,Ingredients!$A$3:$A$119)+SUMIF($B$3:$B$725,L107,$V$3:$V$724)</f>
        <v>0</v>
      </c>
      <c r="U107" s="11">
        <f ca="1">SUMIF(Ingredients!$B$3:$B$230,'PH complex foods'!M107,Ingredients!$A$3:$A$119)+SUMIF($B$3:$B$725,M107,$V$3:$V$724)</f>
        <v>0</v>
      </c>
      <c r="V107" s="10">
        <f t="shared" ca="1" si="25"/>
        <v>1</v>
      </c>
      <c r="W107" s="10">
        <v>1</v>
      </c>
      <c r="X107" s="11">
        <v>1</v>
      </c>
      <c r="Y107" s="11">
        <f>COUNTIF(F107:M832,B107)</f>
        <v>0</v>
      </c>
      <c r="Z107" s="44" t="str">
        <f t="shared" ca="1" si="26"/>
        <v>Yes</v>
      </c>
      <c r="AA107" s="34">
        <f>SUMIF(Ingredients!$B$3:$B$230,F107,Ingredients!$C$3:$C$230)+SUMIF($B$3:$B$725,F107,$AI$3:$AI$725)</f>
        <v>0</v>
      </c>
      <c r="AB107" s="30">
        <f>SUMIF(Ingredients!$B$3:$B$230,G107,Ingredients!$C$3:$C$230)+SUMIF($B$3:$B$725,G107,$AI$3:$AI$725)</f>
        <v>12.30952380952381</v>
      </c>
      <c r="AC107" s="30">
        <f>SUMIF(Ingredients!$B$3:$B$230,H107,Ingredients!$C$3:$C$230)+SUMIF($B$3:$B$725,H107,$AI$3:$AI$725)</f>
        <v>0</v>
      </c>
      <c r="AD107" s="30">
        <f>SUMIF(Ingredients!$B$3:$B$230,I107,Ingredients!$C$3:$C$230)+SUMIF($B$3:$B$725,I107,$AI$3:$AI$725)</f>
        <v>0</v>
      </c>
      <c r="AE107" s="30">
        <f>SUMIF(Ingredients!$B$3:$B$230,J107,Ingredients!$C$3:$C$230)+SUMIF($B$3:$B$725,J107,$AI$3:$AI$725)</f>
        <v>0</v>
      </c>
      <c r="AF107" s="30">
        <f>SUMIF(Ingredients!$B$3:$B$230,K107,Ingredients!$C$3:$C$230)+SUMIF($B$3:$B$725,K107,$AI$3:$AI$725)</f>
        <v>0</v>
      </c>
      <c r="AG107" s="30">
        <f>SUMIF(Ingredients!$B$3:$B$230,L107,Ingredients!$C$3:$C$230)+SUMIF($B$3:$B$725,L107,$AI$3:$AI$725)</f>
        <v>0</v>
      </c>
      <c r="AH107" s="30">
        <f>SUMIF(Ingredients!$B$3:$B$230,M107,Ingredients!$C$3:$C$230)+SUMIF($B$3:$B$725,M107,$AI$3:$AI$725)</f>
        <v>0</v>
      </c>
      <c r="AI107" s="29">
        <f t="shared" si="14"/>
        <v>12.30952380952381</v>
      </c>
      <c r="AJ107" s="30">
        <f>SUMIF(Ingredients!$B$3:$B$230,F107,Ingredients!$D$3:$D$230)+SUMIF($B$3:$B$725,F107,$AR$3:$AR$725)</f>
        <v>0</v>
      </c>
      <c r="AK107" s="30">
        <f>SUMIF(Ingredients!$B$3:$B$230,G107,Ingredients!$D$3:$D$230)+SUMIF($B$3:$B$725,G107,$AR$3:$AR$725)</f>
        <v>0.35714285714285715</v>
      </c>
      <c r="AL107" s="30">
        <f>SUMIF(Ingredients!$B$3:$B$230,H107,Ingredients!$D$3:$D$230)+SUMIF($B$3:$B$725,H107,$AR$3:$AR$725)</f>
        <v>0</v>
      </c>
      <c r="AM107" s="30">
        <f>SUMIF(Ingredients!$B$3:$B$230,I107,Ingredients!$D$3:$D$230)+SUMIF($B$3:$B$725,I107,$AR$3:$AR$725)</f>
        <v>0</v>
      </c>
      <c r="AN107" s="30">
        <f>SUMIF(Ingredients!$B$3:$B$230,J107,Ingredients!$D$3:$D$230)+SUMIF($B$3:$B$725,J107,$AR$3:$AR$725)</f>
        <v>0</v>
      </c>
      <c r="AO107" s="30">
        <f>SUMIF(Ingredients!$B$3:$B$230,K107,Ingredients!$D$3:$D$230)+SUMIF($B$3:$B$725,K107,$AR$3:$AR$725)</f>
        <v>0</v>
      </c>
      <c r="AP107" s="30">
        <f>SUMIF(Ingredients!$B$3:$B$230,L107,Ingredients!$D$3:$D$230)+SUMIF($B$3:$B$725,L107,$AR$3:$AR$725)</f>
        <v>0</v>
      </c>
      <c r="AQ107" s="30">
        <f>SUMIF(Ingredients!$B$3:$B$230,M107,Ingredients!$D$3:$D$230)+SUMIF($B$3:$B$725,M107,$AR$3:$AR$725)</f>
        <v>0</v>
      </c>
      <c r="AR107" s="29">
        <f t="shared" si="15"/>
        <v>0.35714285714285715</v>
      </c>
      <c r="AS107" s="30">
        <f>SUMIF(Ingredients!$B$3:$B$230,F107,Ingredients!$E$3:$E$230)+SUMIF($B$3:$B$725,F107,$BA$3:$BA$730)</f>
        <v>10</v>
      </c>
      <c r="AT107" s="30">
        <f>SUMIF(Ingredients!$B$3:$B$230,G107,Ingredients!$E$3:$E$230)+SUMIF($B$3:$B$725,G107,$BA$3:$BA$730)</f>
        <v>10.428571428571429</v>
      </c>
      <c r="AU107" s="30">
        <f>SUMIF(Ingredients!$B$3:$B$230,H107,Ingredients!$E$3:$E$230)+SUMIF($B$3:$B$725,H107,$BA$3:$BA$730)</f>
        <v>0</v>
      </c>
      <c r="AV107" s="30">
        <f>SUMIF(Ingredients!$B$3:$B$230,I107,Ingredients!$E$3:$E$230)+SUMIF($B$3:$B$725,I107,$BA$3:$BA$730)</f>
        <v>0</v>
      </c>
      <c r="AW107" s="30">
        <f>SUMIF(Ingredients!$B$3:$B$230,J107,Ingredients!$E$3:$E$230)+SUMIF($B$3:$B$725,J107,$BA$3:$BA$730)</f>
        <v>0</v>
      </c>
      <c r="AX107" s="30">
        <f>SUMIF(Ingredients!$B$3:$B$230,K107,Ingredients!$E$3:$E$230)+SUMIF($B$3:$B$725,K107,$BA$3:$BA$730)</f>
        <v>0</v>
      </c>
      <c r="AY107" s="30">
        <f>SUMIF(Ingredients!$B$3:$B$230,L107,Ingredients!$E$3:$E$230)+SUMIF($B$3:$B$725,L107,$BA$3:$BA$730)</f>
        <v>0</v>
      </c>
      <c r="AZ107" s="30">
        <f>SUMIF(Ingredients!$B$3:$B$230,M107,Ingredients!$E$3:$E$230)+SUMIF($B$3:$B$725,M107,$BA$3:$BA$730)</f>
        <v>0</v>
      </c>
      <c r="BA107" s="29">
        <f t="shared" si="16"/>
        <v>10.214285714285715</v>
      </c>
      <c r="BB107" s="30">
        <f>SUMIF(Ingredients!$B$3:$B$230,F107,Ingredients!$F$3:$F$230)+SUMIF($B$3:$B$725,F107,$BJ$3:$BJ$725)</f>
        <v>0</v>
      </c>
      <c r="BC107" s="30">
        <f>SUMIF(Ingredients!$B$3:$B$230,G107,Ingredients!$F$3:$F$230)+SUMIF($B$3:$B$725,G107,$BJ$3:$BJ$725)</f>
        <v>0</v>
      </c>
      <c r="BD107" s="30">
        <f>SUMIF(Ingredients!$B$3:$B$230,H107,Ingredients!$F$3:$F$230)+SUMIF($B$3:$B$725,H107,$BJ$3:$BJ$725)</f>
        <v>0</v>
      </c>
      <c r="BE107" s="30">
        <f>SUMIF(Ingredients!$B$3:$B$230,I107,Ingredients!$F$3:$F$230)+SUMIF($B$3:$B$725,I107,$BJ$3:$BJ$725)</f>
        <v>0</v>
      </c>
      <c r="BF107" s="30">
        <f>SUMIF(Ingredients!$B$3:$B$230,J107,Ingredients!$F$3:$F$230)+SUMIF($B$3:$B$725,J107,$BJ$3:$BJ$725)</f>
        <v>0</v>
      </c>
      <c r="BG107" s="30">
        <f>SUMIF(Ingredients!$B$3:$B$230,K107,Ingredients!$F$3:$F$230)+SUMIF($B$3:$B$725,K107,$BJ$3:$BJ$725)</f>
        <v>0</v>
      </c>
      <c r="BH107" s="30">
        <f>SUMIF(Ingredients!$B$3:$B$230,L107,Ingredients!$F$3:$F$230)+SUMIF($B$3:$B$725,L107,$BJ$3:$BJ$725)</f>
        <v>0</v>
      </c>
      <c r="BI107" s="30">
        <f>SUMIF(Ingredients!$B$3:$B$230,M107,Ingredients!$F$3:$F$230)+SUMIF($B$3:$B$725,M107,$BJ$3:$BJ$725)</f>
        <v>0</v>
      </c>
      <c r="BJ107" s="35">
        <f t="shared" si="17"/>
        <v>0</v>
      </c>
      <c r="BK107" s="30">
        <f>SUMIF(Ingredients!$B$3:$B$230,F107,Ingredients!$G$3:$G$230)+SUMIF($B$3:$B$725,F107,$BS$3:$BS$725)</f>
        <v>0</v>
      </c>
      <c r="BL107" s="30">
        <f>SUMIF(Ingredients!$B$3:$B$230,G107,Ingredients!$G$3:$G$230)+SUMIF($B$3:$B$725,G107,$BS$3:$BS$725)</f>
        <v>0</v>
      </c>
      <c r="BM107" s="30">
        <f>SUMIF(Ingredients!$B$3:$B$230,H107,Ingredients!$G$3:$G$230)+SUMIF($B$3:$B$725,H107,$BS$3:$BS$725)</f>
        <v>0</v>
      </c>
      <c r="BN107" s="30">
        <f>SUMIF(Ingredients!$B$3:$B$230,I107,Ingredients!$G$3:$G$230)+SUMIF($B$3:$B$725,I107,$BS$3:$BS$725)</f>
        <v>0</v>
      </c>
      <c r="BO107" s="30">
        <f>SUMIF(Ingredients!$B$3:$B$230,J107,Ingredients!$G$3:$G$230)+SUMIF($B$3:$B$725,J107,$BS$3:$BS$725)</f>
        <v>0</v>
      </c>
      <c r="BP107" s="30">
        <f>SUMIF(Ingredients!$B$3:$B$230,K107,Ingredients!$G$3:$G$230)+SUMIF($B$3:$B$725,K107,$BS$3:$BS$725)</f>
        <v>0</v>
      </c>
      <c r="BQ107" s="30">
        <f>SUMIF(Ingredients!$B$3:$B$230,L107,Ingredients!$G$3:$G$230)+SUMIF($B$3:$B$725,L107,$BS$3:$BS$725)</f>
        <v>0</v>
      </c>
      <c r="BR107" s="30">
        <f>SUMIF(Ingredients!$B$3:$B$230,M107,Ingredients!$G$3:$G$230)+SUMIF($B$3:$B$725,M107,$BS$3:$BS$725)</f>
        <v>0</v>
      </c>
      <c r="BS107" s="36">
        <f t="shared" si="18"/>
        <v>0</v>
      </c>
      <c r="BT107" s="30">
        <f>SUMIF(Ingredients!$B$3:$B$230,F107,Ingredients!$H$3:$H$230)+SUMIF($B$3:$B$725,F107,$CB$3:$CB$725)</f>
        <v>0</v>
      </c>
      <c r="BU107" s="30">
        <f>SUMIF(Ingredients!$B$3:$B$230,G107,Ingredients!$H$3:$H$230)+SUMIF($B$3:$B$725,G107,$CB$3:$CB$725)</f>
        <v>1.1428571428571428</v>
      </c>
      <c r="BV107" s="30">
        <f>SUMIF(Ingredients!$B$3:$B$230,H107,Ingredients!$H$3:$H$230)+SUMIF($B$3:$B$725,H107,$CB$3:$CB$725)</f>
        <v>0</v>
      </c>
      <c r="BW107" s="30">
        <f>SUMIF(Ingredients!$B$3:$B$230,I107,Ingredients!$H$3:$H$230)+SUMIF($B$3:$B$725,I107,$CB$3:$CB$725)</f>
        <v>0</v>
      </c>
      <c r="BX107" s="30">
        <f>SUMIF(Ingredients!$B$3:$B$230,J107,Ingredients!$H$3:$H$230)+SUMIF($B$3:$B$725,J107,$CB$3:$CB$725)</f>
        <v>0</v>
      </c>
      <c r="BY107" s="30">
        <f>SUMIF(Ingredients!$B$3:$B$230,K107,Ingredients!$H$3:$H$230)+SUMIF($B$3:$B$725,K107,$CB$3:$CB$725)</f>
        <v>0</v>
      </c>
      <c r="BZ107" s="30">
        <f>SUMIF(Ingredients!$B$3:$B$230,L107,Ingredients!$H$3:$H$230)+SUMIF($B$3:$B$725,L107,$CB$3:$CB$725)</f>
        <v>0</v>
      </c>
      <c r="CA107" s="30">
        <f>SUMIF(Ingredients!$B$3:$B$230,M107,Ingredients!$H$3:$H$230)+SUMIF($B$3:$B$725,M107,$CB$3:$CB$725)</f>
        <v>0</v>
      </c>
      <c r="CB107" s="42">
        <f t="shared" si="19"/>
        <v>1.1428571428571428</v>
      </c>
      <c r="CC107" s="30">
        <f>SUMIF(Ingredients!$B$3:$B$230,F107,Ingredients!$I$3:$I$230)+SUMIF($B$3:$B$725,F107,$CK$3:$CK$725)</f>
        <v>0</v>
      </c>
      <c r="CD107" s="30">
        <f>SUMIF(Ingredients!$B$3:$B$230,G107,Ingredients!$I$3:$I$230)+SUMIF($B$3:$B$725,G107,$CK$3:$CK$725)</f>
        <v>2.5</v>
      </c>
      <c r="CE107" s="30">
        <f>SUMIF(Ingredients!$B$3:$B$230,H107,Ingredients!$I$3:$I$230)+SUMIF($B$3:$B$725,H107,$CK$3:$CK$725)</f>
        <v>0</v>
      </c>
      <c r="CF107" s="30">
        <f>SUMIF(Ingredients!$B$3:$B$230,I107,Ingredients!$I$3:$I$230)+SUMIF($B$3:$B$725,I107,$CK$3:$CK$725)</f>
        <v>0</v>
      </c>
      <c r="CG107" s="30">
        <f>SUMIF(Ingredients!$B$3:$B$230,J107,Ingredients!$I$3:$I$230)+SUMIF($B$3:$B$725,J107,$CK$3:$CK$725)</f>
        <v>0</v>
      </c>
      <c r="CH107" s="30">
        <f>SUMIF(Ingredients!$B$3:$B$230,K107,Ingredients!$I$3:$I$230)+SUMIF($B$3:$B$725,K107,$CK$3:$CK$725)</f>
        <v>0</v>
      </c>
      <c r="CI107" s="30">
        <f>SUMIF(Ingredients!$B$3:$B$230,L107,Ingredients!$I$3:$I$230)+SUMIF($B$3:$B$725,L107,$CK$3:$CK$725)</f>
        <v>0</v>
      </c>
      <c r="CJ107" s="30">
        <f>SUMIF(Ingredients!$B$3:$B$230,M107,Ingredients!$I$3:$I$230)+SUMIF($B$3:$B$725,M107,$CK$3:$CK$725)</f>
        <v>0</v>
      </c>
      <c r="CK107" s="38">
        <f t="shared" si="20"/>
        <v>2.5</v>
      </c>
      <c r="CL107" s="30">
        <f>SUMIF(Ingredients!$B$3:$B$230,F107,Ingredients!$J$3:$J$230)+SUMIF($B$3:$B$725,F107,$CT$3:$CT$725)</f>
        <v>0</v>
      </c>
      <c r="CM107" s="30">
        <f>SUMIF(Ingredients!$B$3:$B$230,G107,Ingredients!$J$3:$J$230)+SUMIF($B$3:$B$725,G107,$CT$3:$CT$725)</f>
        <v>0</v>
      </c>
      <c r="CN107" s="30">
        <f>SUMIF(Ingredients!$B$3:$B$230,H107,Ingredients!$J$3:$J$230)+SUMIF($B$3:$B$725,H107,$CT$3:$CT$725)</f>
        <v>0</v>
      </c>
      <c r="CO107" s="30">
        <f>SUMIF(Ingredients!$B$3:$B$230,I107,Ingredients!$J$3:$J$230)+SUMIF($B$3:$B$725,I107,$CT$3:$CT$725)</f>
        <v>0</v>
      </c>
      <c r="CP107" s="30">
        <f>SUMIF(Ingredients!$B$3:$B$230,J107,Ingredients!$J$3:$J$230)+SUMIF($B$3:$B$725,J107,$CT$3:$CT$725)</f>
        <v>0</v>
      </c>
      <c r="CQ107" s="30">
        <f>SUMIF(Ingredients!$B$3:$B$230,K107,Ingredients!$J$3:$J$230)+SUMIF($B$3:$B$725,K107,$CT$3:$CT$725)</f>
        <v>0</v>
      </c>
      <c r="CR107" s="30">
        <f>SUMIF(Ingredients!$B$3:$B$230,L107,Ingredients!$J$3:$J$230)+SUMIF($B$3:$B$725,L107,$CT$3:$CT$725)</f>
        <v>0</v>
      </c>
      <c r="CS107" s="30">
        <f>SUMIF(Ingredients!$B$3:$B$230,M107,Ingredients!$J$3:$J$230)+SUMIF($B$3:$B$725,M107,$CT$3:$CT$725)</f>
        <v>0</v>
      </c>
      <c r="CT107" s="43">
        <f t="shared" si="21"/>
        <v>0</v>
      </c>
      <c r="CU107" s="34">
        <v>10</v>
      </c>
      <c r="CV107" s="30">
        <v>15</v>
      </c>
      <c r="CW107" s="30">
        <v>6</v>
      </c>
      <c r="CX107" s="35">
        <v>1</v>
      </c>
      <c r="CY107" s="36">
        <v>0</v>
      </c>
      <c r="CZ107" s="37">
        <v>1</v>
      </c>
      <c r="DA107" s="38">
        <v>2.5</v>
      </c>
      <c r="DB107" s="39">
        <v>0</v>
      </c>
      <c r="DC107" t="s">
        <v>202</v>
      </c>
      <c r="DD107" t="str">
        <f t="shared" ca="1" si="22"/>
        <v/>
      </c>
      <c r="DE107" t="str">
        <f t="shared" ca="1" si="23"/>
        <v>-</v>
      </c>
      <c r="DG107" t="s">
        <v>200</v>
      </c>
      <c r="DH107" t="str">
        <f t="shared" ca="1" si="24"/>
        <v>RICESOUPITEM(MEAL, ItemRegistry.ricesoupItem, 4 ,2f,15f,1f,1f,0f,2.5f,0f,3.5f),</v>
      </c>
      <c r="DI107" t="s">
        <v>2368</v>
      </c>
    </row>
    <row r="108" spans="2:113" x14ac:dyDescent="0.3">
      <c r="B108" t="s">
        <v>356</v>
      </c>
      <c r="C108" t="str">
        <f>INDEX('PH Itemnames'!$B$1:$B$723,MATCH(B108,'PH Itemnames'!$A$1:$A$723),1)</f>
        <v>friedriceItem</v>
      </c>
      <c r="D108" t="s">
        <v>245</v>
      </c>
      <c r="E108" t="s">
        <v>1185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SUMIF(Ingredients!$B$3:$B$230,'PH complex foods'!F108,Ingredients!$A$3:$A$119)+SUMIF($B$3:$B$725,F108,$V$3:$V$724)</f>
        <v>1</v>
      </c>
      <c r="O108" s="11">
        <f ca="1">SUMIF(Ingredients!$B$3:$B$230,'PH complex foods'!G108,Ingredients!$A$3:$A$119)+SUMIF($B$3:$B$725,G108,$V$3:$V$724)</f>
        <v>1</v>
      </c>
      <c r="P108" s="11">
        <f ca="1">SUMIF(Ingredients!$B$3:$B$230,'PH complex foods'!H108,Ingredients!$A$3:$A$119)+SUMIF($B$3:$B$725,H108,$V$3:$V$724)</f>
        <v>1</v>
      </c>
      <c r="Q108" s="11">
        <f ca="1">SUMIF(Ingredients!$B$3:$B$230,'PH complex foods'!I108,Ingredients!$A$3:$A$119)+SUMIF($B$3:$B$725,I108,$V$3:$V$724)</f>
        <v>1</v>
      </c>
      <c r="R108" s="11">
        <f ca="1">SUMIF(Ingredients!$B$3:$B$230,'PH complex foods'!J108,Ingredients!$A$3:$A$119)+SUMIF($B$3:$B$725,J108,$V$3:$V$724)</f>
        <v>0</v>
      </c>
      <c r="S108" s="11">
        <f ca="1">SUMIF(Ingredients!$B$3:$B$230,'PH complex foods'!K108,Ingredients!$A$3:$A$119)+SUMIF($B$3:$B$725,K108,$V$3:$V$724)</f>
        <v>0</v>
      </c>
      <c r="T108" s="11">
        <f ca="1">SUMIF(Ingredients!$B$3:$B$230,'PH complex foods'!L108,Ingredients!$A$3:$A$119)+SUMIF($B$3:$B$725,L108,$V$3:$V$724)</f>
        <v>0</v>
      </c>
      <c r="U108" s="11">
        <f ca="1">SUMIF(Ingredients!$B$3:$B$230,'PH complex foods'!M108,Ingredients!$A$3:$A$119)+SUMIF($B$3:$B$725,M108,$V$3:$V$724)</f>
        <v>0</v>
      </c>
      <c r="V108" s="10">
        <f t="shared" ca="1" si="25"/>
        <v>1</v>
      </c>
      <c r="W108" s="10">
        <v>1</v>
      </c>
      <c r="X108" s="11">
        <v>1</v>
      </c>
      <c r="Y108" s="11">
        <f>COUNTIF(F108:M833,B108)</f>
        <v>0</v>
      </c>
      <c r="Z108" s="44" t="str">
        <f t="shared" ca="1" si="26"/>
        <v>Yes</v>
      </c>
      <c r="AA108" s="34">
        <f>SUMIF(Ingredients!$B$3:$B$230,F108,Ingredients!$C$3:$C$230)+SUMIF($B$3:$B$725,F108,$AI$3:$AI$725)</f>
        <v>0</v>
      </c>
      <c r="AB108" s="30">
        <f>SUMIF(Ingredients!$B$3:$B$230,G108,Ingredients!$C$3:$C$230)+SUMIF($B$3:$B$725,G108,$AI$3:$AI$725)</f>
        <v>10</v>
      </c>
      <c r="AC108" s="30">
        <f>SUMIF(Ingredients!$B$3:$B$230,H108,Ingredients!$C$3:$C$230)+SUMIF($B$3:$B$725,H108,$AI$3:$AI$725)</f>
        <v>0</v>
      </c>
      <c r="AD108" s="30">
        <f>SUMIF(Ingredients!$B$3:$B$230,I108,Ingredients!$C$3:$C$230)+SUMIF($B$3:$B$725,I108,$AI$3:$AI$725)</f>
        <v>2</v>
      </c>
      <c r="AE108" s="30">
        <f>SUMIF(Ingredients!$B$3:$B$230,J108,Ingredients!$C$3:$C$230)+SUMIF($B$3:$B$725,J108,$AI$3:$AI$725)</f>
        <v>0</v>
      </c>
      <c r="AF108" s="30">
        <f>SUMIF(Ingredients!$B$3:$B$230,K108,Ingredients!$C$3:$C$230)+SUMIF($B$3:$B$725,K108,$AI$3:$AI$725)</f>
        <v>0</v>
      </c>
      <c r="AG108" s="30">
        <f>SUMIF(Ingredients!$B$3:$B$230,L108,Ingredients!$C$3:$C$230)+SUMIF($B$3:$B$725,L108,$AI$3:$AI$725)</f>
        <v>0</v>
      </c>
      <c r="AH108" s="30">
        <f>SUMIF(Ingredients!$B$3:$B$230,M108,Ingredients!$C$3:$C$230)+SUMIF($B$3:$B$725,M108,$AI$3:$AI$725)</f>
        <v>0</v>
      </c>
      <c r="AI108" s="29">
        <f t="shared" si="14"/>
        <v>12</v>
      </c>
      <c r="AJ108" s="30">
        <f>SUMIF(Ingredients!$B$3:$B$230,F108,Ingredients!$D$3:$D$230)+SUMIF($B$3:$B$725,F108,$AR$3:$AR$725)</f>
        <v>0</v>
      </c>
      <c r="AK108" s="30">
        <f>SUMIF(Ingredients!$B$3:$B$230,G108,Ingredients!$D$3:$D$230)+SUMIF($B$3:$B$725,G108,$AR$3:$AR$725)</f>
        <v>0</v>
      </c>
      <c r="AL108" s="30">
        <f>SUMIF(Ingredients!$B$3:$B$230,H108,Ingredients!$D$3:$D$230)+SUMIF($B$3:$B$725,H108,$AR$3:$AR$725)</f>
        <v>0</v>
      </c>
      <c r="AM108" s="30">
        <f>SUMIF(Ingredients!$B$3:$B$230,I108,Ingredients!$D$3:$D$230)+SUMIF($B$3:$B$725,I108,$AR$3:$AR$725)</f>
        <v>0</v>
      </c>
      <c r="AN108" s="30">
        <f>SUMIF(Ingredients!$B$3:$B$230,J108,Ingredients!$D$3:$D$230)+SUMIF($B$3:$B$725,J108,$AR$3:$AR$725)</f>
        <v>0</v>
      </c>
      <c r="AO108" s="30">
        <f>SUMIF(Ingredients!$B$3:$B$230,K108,Ingredients!$D$3:$D$230)+SUMIF($B$3:$B$725,K108,$AR$3:$AR$725)</f>
        <v>0</v>
      </c>
      <c r="AP108" s="30">
        <f>SUMIF(Ingredients!$B$3:$B$230,L108,Ingredients!$D$3:$D$230)+SUMIF($B$3:$B$725,L108,$AR$3:$AR$725)</f>
        <v>0</v>
      </c>
      <c r="AQ108" s="30">
        <f>SUMIF(Ingredients!$B$3:$B$230,M108,Ingredients!$D$3:$D$230)+SUMIF($B$3:$B$725,M108,$AR$3:$AR$725)</f>
        <v>0</v>
      </c>
      <c r="AR108" s="29">
        <f t="shared" si="15"/>
        <v>0</v>
      </c>
      <c r="AS108" s="30">
        <f>SUMIF(Ingredients!$B$3:$B$230,F108,Ingredients!$E$3:$E$230)+SUMIF($B$3:$B$725,F108,$BA$3:$BA$730)</f>
        <v>10</v>
      </c>
      <c r="AT108" s="30">
        <f>SUMIF(Ingredients!$B$3:$B$230,G108,Ingredients!$E$3:$E$230)+SUMIF($B$3:$B$725,G108,$BA$3:$BA$730)</f>
        <v>31</v>
      </c>
      <c r="AU108" s="30">
        <f>SUMIF(Ingredients!$B$3:$B$230,H108,Ingredients!$E$3:$E$230)+SUMIF($B$3:$B$725,H108,$BA$3:$BA$730)</f>
        <v>16</v>
      </c>
      <c r="AV108" s="30">
        <f>SUMIF(Ingredients!$B$3:$B$230,I108,Ingredients!$E$3:$E$230)+SUMIF($B$3:$B$725,I108,$BA$3:$BA$730)</f>
        <v>43</v>
      </c>
      <c r="AW108" s="30">
        <f>SUMIF(Ingredients!$B$3:$B$230,J108,Ingredients!$E$3:$E$230)+SUMIF($B$3:$B$725,J108,$BA$3:$BA$730)</f>
        <v>0</v>
      </c>
      <c r="AX108" s="30">
        <f>SUMIF(Ingredients!$B$3:$B$230,K108,Ingredients!$E$3:$E$230)+SUMIF($B$3:$B$725,K108,$BA$3:$BA$730)</f>
        <v>0</v>
      </c>
      <c r="AY108" s="30">
        <f>SUMIF(Ingredients!$B$3:$B$230,L108,Ingredients!$E$3:$E$230)+SUMIF($B$3:$B$725,L108,$BA$3:$BA$730)</f>
        <v>0</v>
      </c>
      <c r="AZ108" s="30">
        <f>SUMIF(Ingredients!$B$3:$B$230,M108,Ingredients!$E$3:$E$230)+SUMIF($B$3:$B$725,M108,$BA$3:$BA$730)</f>
        <v>0</v>
      </c>
      <c r="BA108" s="29">
        <f t="shared" si="16"/>
        <v>25</v>
      </c>
      <c r="BB108" s="30">
        <f>SUMIF(Ingredients!$B$3:$B$230,F108,Ingredients!$F$3:$F$230)+SUMIF($B$3:$B$725,F108,$BJ$3:$BJ$725)</f>
        <v>0</v>
      </c>
      <c r="BC108" s="30">
        <f>SUMIF(Ingredients!$B$3:$B$230,G108,Ingredients!$F$3:$F$230)+SUMIF($B$3:$B$725,G108,$BJ$3:$BJ$725)</f>
        <v>0</v>
      </c>
      <c r="BD108" s="30">
        <f>SUMIF(Ingredients!$B$3:$B$230,H108,Ingredients!$F$3:$F$230)+SUMIF($B$3:$B$725,H108,$BJ$3:$BJ$725)</f>
        <v>0</v>
      </c>
      <c r="BE108" s="30">
        <f>SUMIF(Ingredients!$B$3:$B$230,I108,Ingredients!$F$3:$F$230)+SUMIF($B$3:$B$725,I108,$BJ$3:$BJ$725)</f>
        <v>0</v>
      </c>
      <c r="BF108" s="30">
        <f>SUMIF(Ingredients!$B$3:$B$230,J108,Ingredients!$F$3:$F$230)+SUMIF($B$3:$B$725,J108,$BJ$3:$BJ$725)</f>
        <v>0</v>
      </c>
      <c r="BG108" s="30">
        <f>SUMIF(Ingredients!$B$3:$B$230,K108,Ingredients!$F$3:$F$230)+SUMIF($B$3:$B$725,K108,$BJ$3:$BJ$725)</f>
        <v>0</v>
      </c>
      <c r="BH108" s="30">
        <f>SUMIF(Ingredients!$B$3:$B$230,L108,Ingredients!$F$3:$F$230)+SUMIF($B$3:$B$725,L108,$BJ$3:$BJ$725)</f>
        <v>0</v>
      </c>
      <c r="BI108" s="30">
        <f>SUMIF(Ingredients!$B$3:$B$230,M108,Ingredients!$F$3:$F$230)+SUMIF($B$3:$B$725,M108,$BJ$3:$BJ$725)</f>
        <v>0</v>
      </c>
      <c r="BJ108" s="35">
        <f t="shared" si="17"/>
        <v>0</v>
      </c>
      <c r="BK108" s="30">
        <f>SUMIF(Ingredients!$B$3:$B$230,F108,Ingredients!$G$3:$G$230)+SUMIF($B$3:$B$725,F108,$BS$3:$BS$725)</f>
        <v>0</v>
      </c>
      <c r="BL108" s="30">
        <f>SUMIF(Ingredients!$B$3:$B$230,G108,Ingredients!$G$3:$G$230)+SUMIF($B$3:$B$725,G108,$BS$3:$BS$725)</f>
        <v>0</v>
      </c>
      <c r="BM108" s="30">
        <f>SUMIF(Ingredients!$B$3:$B$230,H108,Ingredients!$G$3:$G$230)+SUMIF($B$3:$B$725,H108,$BS$3:$BS$725)</f>
        <v>0</v>
      </c>
      <c r="BN108" s="30">
        <f>SUMIF(Ingredients!$B$3:$B$230,I108,Ingredients!$G$3:$G$230)+SUMIF($B$3:$B$725,I108,$BS$3:$BS$725)</f>
        <v>0</v>
      </c>
      <c r="BO108" s="30">
        <f>SUMIF(Ingredients!$B$3:$B$230,J108,Ingredients!$G$3:$G$230)+SUMIF($B$3:$B$725,J108,$BS$3:$BS$725)</f>
        <v>0</v>
      </c>
      <c r="BP108" s="30">
        <f>SUMIF(Ingredients!$B$3:$B$230,K108,Ingredients!$G$3:$G$230)+SUMIF($B$3:$B$725,K108,$BS$3:$BS$725)</f>
        <v>0</v>
      </c>
      <c r="BQ108" s="30">
        <f>SUMIF(Ingredients!$B$3:$B$230,L108,Ingredients!$G$3:$G$230)+SUMIF($B$3:$B$725,L108,$BS$3:$BS$725)</f>
        <v>0</v>
      </c>
      <c r="BR108" s="30">
        <f>SUMIF(Ingredients!$B$3:$B$230,M108,Ingredients!$G$3:$G$230)+SUMIF($B$3:$B$725,M108,$BS$3:$BS$725)</f>
        <v>0</v>
      </c>
      <c r="BS108" s="36">
        <f t="shared" si="18"/>
        <v>0</v>
      </c>
      <c r="BT108" s="30">
        <f>SUMIF(Ingredients!$B$3:$B$230,F108,Ingredients!$H$3:$H$230)+SUMIF($B$3:$B$725,F108,$CB$3:$CB$725)</f>
        <v>0</v>
      </c>
      <c r="BU108" s="30">
        <f>SUMIF(Ingredients!$B$3:$B$230,G108,Ingredients!$H$3:$H$230)+SUMIF($B$3:$B$725,G108,$CB$3:$CB$725)</f>
        <v>1</v>
      </c>
      <c r="BV108" s="30">
        <f>SUMIF(Ingredients!$B$3:$B$230,H108,Ingredients!$H$3:$H$230)+SUMIF($B$3:$B$725,H108,$CB$3:$CB$725)</f>
        <v>0</v>
      </c>
      <c r="BW108" s="30">
        <f>SUMIF(Ingredients!$B$3:$B$230,I108,Ingredients!$H$3:$H$230)+SUMIF($B$3:$B$725,I108,$CB$3:$CB$725)</f>
        <v>1</v>
      </c>
      <c r="BX108" s="30">
        <f>SUMIF(Ingredients!$B$3:$B$230,J108,Ingredients!$H$3:$H$230)+SUMIF($B$3:$B$725,J108,$CB$3:$CB$725)</f>
        <v>0</v>
      </c>
      <c r="BY108" s="30">
        <f>SUMIF(Ingredients!$B$3:$B$230,K108,Ingredients!$H$3:$H$230)+SUMIF($B$3:$B$725,K108,$CB$3:$CB$725)</f>
        <v>0</v>
      </c>
      <c r="BZ108" s="30">
        <f>SUMIF(Ingredients!$B$3:$B$230,L108,Ingredients!$H$3:$H$230)+SUMIF($B$3:$B$725,L108,$CB$3:$CB$725)</f>
        <v>0</v>
      </c>
      <c r="CA108" s="30">
        <f>SUMIF(Ingredients!$B$3:$B$230,M108,Ingredients!$H$3:$H$230)+SUMIF($B$3:$B$725,M108,$CB$3:$CB$725)</f>
        <v>0</v>
      </c>
      <c r="CB108" s="42">
        <f t="shared" si="19"/>
        <v>2</v>
      </c>
      <c r="CC108" s="30">
        <f>SUMIF(Ingredients!$B$3:$B$230,F108,Ingredients!$I$3:$I$230)+SUMIF($B$3:$B$725,F108,$CK$3:$CK$725)</f>
        <v>0</v>
      </c>
      <c r="CD108" s="30">
        <f>SUMIF(Ingredients!$B$3:$B$230,G108,Ingredients!$I$3:$I$230)+SUMIF($B$3:$B$725,G108,$CK$3:$CK$725)</f>
        <v>0</v>
      </c>
      <c r="CE108" s="30">
        <f>SUMIF(Ingredients!$B$3:$B$230,H108,Ingredients!$I$3:$I$230)+SUMIF($B$3:$B$725,H108,$CK$3:$CK$725)</f>
        <v>0</v>
      </c>
      <c r="CF108" s="30">
        <f>SUMIF(Ingredients!$B$3:$B$230,I108,Ingredients!$I$3:$I$230)+SUMIF($B$3:$B$725,I108,$CK$3:$CK$725)</f>
        <v>0</v>
      </c>
      <c r="CG108" s="30">
        <f>SUMIF(Ingredients!$B$3:$B$230,J108,Ingredients!$I$3:$I$230)+SUMIF($B$3:$B$725,J108,$CK$3:$CK$725)</f>
        <v>0</v>
      </c>
      <c r="CH108" s="30">
        <f>SUMIF(Ingredients!$B$3:$B$230,K108,Ingredients!$I$3:$I$230)+SUMIF($B$3:$B$725,K108,$CK$3:$CK$725)</f>
        <v>0</v>
      </c>
      <c r="CI108" s="30">
        <f>SUMIF(Ingredients!$B$3:$B$230,L108,Ingredients!$I$3:$I$230)+SUMIF($B$3:$B$725,L108,$CK$3:$CK$725)</f>
        <v>0</v>
      </c>
      <c r="CJ108" s="30">
        <f>SUMIF(Ingredients!$B$3:$B$230,M108,Ingredients!$I$3:$I$230)+SUMIF($B$3:$B$725,M108,$CK$3:$CK$725)</f>
        <v>0</v>
      </c>
      <c r="CK108" s="38">
        <f t="shared" si="20"/>
        <v>0</v>
      </c>
      <c r="CL108" s="30">
        <f>SUMIF(Ingredients!$B$3:$B$230,F108,Ingredients!$J$3:$J$230)+SUMIF($B$3:$B$725,F108,$CT$3:$CT$725)</f>
        <v>0</v>
      </c>
      <c r="CM108" s="30">
        <f>SUMIF(Ingredients!$B$3:$B$230,G108,Ingredients!$J$3:$J$230)+SUMIF($B$3:$B$725,G108,$CT$3:$CT$725)</f>
        <v>0</v>
      </c>
      <c r="CN108" s="30">
        <f>SUMIF(Ingredients!$B$3:$B$230,H108,Ingredients!$J$3:$J$230)+SUMIF($B$3:$B$725,H108,$CT$3:$CT$725)</f>
        <v>0</v>
      </c>
      <c r="CO108" s="30">
        <f>SUMIF(Ingredients!$B$3:$B$230,I108,Ingredients!$J$3:$J$230)+SUMIF($B$3:$B$725,I108,$CT$3:$CT$725)</f>
        <v>0</v>
      </c>
      <c r="CP108" s="30">
        <f>SUMIF(Ingredients!$B$3:$B$230,J108,Ingredients!$J$3:$J$230)+SUMIF($B$3:$B$725,J108,$CT$3:$CT$725)</f>
        <v>0</v>
      </c>
      <c r="CQ108" s="30">
        <f>SUMIF(Ingredients!$B$3:$B$230,K108,Ingredients!$J$3:$J$230)+SUMIF($B$3:$B$725,K108,$CT$3:$CT$725)</f>
        <v>0</v>
      </c>
      <c r="CR108" s="30">
        <f>SUMIF(Ingredients!$B$3:$B$230,L108,Ingredients!$J$3:$J$230)+SUMIF($B$3:$B$725,L108,$CT$3:$CT$725)</f>
        <v>0</v>
      </c>
      <c r="CS108" s="30">
        <f>SUMIF(Ingredients!$B$3:$B$230,M108,Ingredients!$J$3:$J$230)+SUMIF($B$3:$B$725,M108,$CT$3:$CT$725)</f>
        <v>0</v>
      </c>
      <c r="CT108" s="43">
        <f t="shared" si="21"/>
        <v>0</v>
      </c>
      <c r="CU108" s="34">
        <v>15</v>
      </c>
      <c r="CV108" s="30">
        <v>0</v>
      </c>
      <c r="CW108" s="30">
        <v>12</v>
      </c>
      <c r="CX108" s="35">
        <v>0</v>
      </c>
      <c r="CY108" s="36">
        <v>0</v>
      </c>
      <c r="CZ108" s="37">
        <v>2</v>
      </c>
      <c r="DA108" s="38">
        <v>0.8</v>
      </c>
      <c r="DB108" s="39">
        <v>0.3</v>
      </c>
      <c r="DC108" t="s">
        <v>202</v>
      </c>
      <c r="DD108" t="str">
        <f t="shared" ca="1" si="22"/>
        <v/>
      </c>
      <c r="DE108" t="str">
        <f t="shared" ca="1" si="23"/>
        <v>-</v>
      </c>
      <c r="DG108" t="s">
        <v>200</v>
      </c>
      <c r="DH108" t="str">
        <f t="shared" ca="1" si="24"/>
        <v>FRIEDRICEITEM(GRAIN, ItemRegistry.friedriceItem, 4 ,3f,0f,0f,2f,0f,0.8f,0.3f,1.75f),</v>
      </c>
      <c r="DI108" t="s">
        <v>2369</v>
      </c>
    </row>
    <row r="109" spans="2:113" x14ac:dyDescent="0.3">
      <c r="B109" t="s">
        <v>357</v>
      </c>
      <c r="C109" t="str">
        <f>INDEX('PH Itemnames'!$B$1:$B$723,MATCH(B109,'PH Itemnames'!$A$1:$A$723),1)</f>
        <v>mushroomrisottoItem</v>
      </c>
      <c r="D109" t="s">
        <v>245</v>
      </c>
      <c r="E109" t="s">
        <v>1191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SUMIF(Ingredients!$B$3:$B$230,'PH complex foods'!F109,Ingredients!$A$3:$A$119)+SUMIF($B$3:$B$725,F109,$V$3:$V$724)</f>
        <v>1</v>
      </c>
      <c r="O109" s="11">
        <f ca="1">SUMIF(Ingredients!$B$3:$B$230,'PH complex foods'!G109,Ingredients!$A$3:$A$119)+SUMIF($B$3:$B$725,G109,$V$3:$V$724)</f>
        <v>1</v>
      </c>
      <c r="P109" s="11">
        <f ca="1">SUMIF(Ingredients!$B$3:$B$230,'PH complex foods'!H109,Ingredients!$A$3:$A$119)+SUMIF($B$3:$B$725,H109,$V$3:$V$724)</f>
        <v>1</v>
      </c>
      <c r="Q109" s="11">
        <f ca="1">SUMIF(Ingredients!$B$3:$B$230,'PH complex foods'!I109,Ingredients!$A$3:$A$119)+SUMIF($B$3:$B$725,I109,$V$3:$V$724)</f>
        <v>1</v>
      </c>
      <c r="R109" s="11">
        <f ca="1">SUMIF(Ingredients!$B$3:$B$230,'PH complex foods'!J109,Ingredients!$A$3:$A$119)+SUMIF($B$3:$B$725,J109,$V$3:$V$724)</f>
        <v>0</v>
      </c>
      <c r="S109" s="11">
        <f ca="1">SUMIF(Ingredients!$B$3:$B$230,'PH complex foods'!K109,Ingredients!$A$3:$A$119)+SUMIF($B$3:$B$725,K109,$V$3:$V$724)</f>
        <v>0</v>
      </c>
      <c r="T109" s="11">
        <f ca="1">SUMIF(Ingredients!$B$3:$B$230,'PH complex foods'!L109,Ingredients!$A$3:$A$119)+SUMIF($B$3:$B$725,L109,$V$3:$V$724)</f>
        <v>0</v>
      </c>
      <c r="U109" s="11">
        <f ca="1">SUMIF(Ingredients!$B$3:$B$230,'PH complex foods'!M109,Ingredients!$A$3:$A$119)+SUMIF($B$3:$B$725,M109,$V$3:$V$724)</f>
        <v>0</v>
      </c>
      <c r="V109" s="10">
        <f t="shared" ca="1" si="25"/>
        <v>1</v>
      </c>
      <c r="W109" s="10">
        <v>1</v>
      </c>
      <c r="X109" s="11">
        <v>1</v>
      </c>
      <c r="Y109" s="11">
        <f>COUNTIF(F109:M834,B109)</f>
        <v>0</v>
      </c>
      <c r="Z109" s="44" t="str">
        <f t="shared" ca="1" si="26"/>
        <v>Yes</v>
      </c>
      <c r="AA109" s="34">
        <f>SUMIF(Ingredients!$B$3:$B$230,F109,Ingredients!$C$3:$C$230)+SUMIF($B$3:$B$725,F109,$AI$3:$AI$725)</f>
        <v>0</v>
      </c>
      <c r="AB109" s="30">
        <f>SUMIF(Ingredients!$B$3:$B$230,G109,Ingredients!$C$3:$C$230)+SUMIF($B$3:$B$725,G109,$AI$3:$AI$725)</f>
        <v>2</v>
      </c>
      <c r="AC109" s="30">
        <f>SUMIF(Ingredients!$B$3:$B$230,H109,Ingredients!$C$3:$C$230)+SUMIF($B$3:$B$725,H109,$AI$3:$AI$725)</f>
        <v>2</v>
      </c>
      <c r="AD109" s="30">
        <f>SUMIF(Ingredients!$B$3:$B$230,I109,Ingredients!$C$3:$C$230)+SUMIF($B$3:$B$725,I109,$AI$3:$AI$725)</f>
        <v>10</v>
      </c>
      <c r="AE109" s="30">
        <f>SUMIF(Ingredients!$B$3:$B$230,J109,Ingredients!$C$3:$C$230)+SUMIF($B$3:$B$725,J109,$AI$3:$AI$725)</f>
        <v>0</v>
      </c>
      <c r="AF109" s="30">
        <f>SUMIF(Ingredients!$B$3:$B$230,K109,Ingredients!$C$3:$C$230)+SUMIF($B$3:$B$725,K109,$AI$3:$AI$725)</f>
        <v>0</v>
      </c>
      <c r="AG109" s="30">
        <f>SUMIF(Ingredients!$B$3:$B$230,L109,Ingredients!$C$3:$C$230)+SUMIF($B$3:$B$725,L109,$AI$3:$AI$725)</f>
        <v>0</v>
      </c>
      <c r="AH109" s="30">
        <f>SUMIF(Ingredients!$B$3:$B$230,M109,Ingredients!$C$3:$C$230)+SUMIF($B$3:$B$725,M109,$AI$3:$AI$725)</f>
        <v>0</v>
      </c>
      <c r="AI109" s="29">
        <f t="shared" si="14"/>
        <v>14</v>
      </c>
      <c r="AJ109" s="30">
        <f>SUMIF(Ingredients!$B$3:$B$230,F109,Ingredients!$D$3:$D$230)+SUMIF($B$3:$B$725,F109,$AR$3:$AR$725)</f>
        <v>0</v>
      </c>
      <c r="AK109" s="30">
        <f>SUMIF(Ingredients!$B$3:$B$230,G109,Ingredients!$D$3:$D$230)+SUMIF($B$3:$B$725,G109,$AR$3:$AR$725)</f>
        <v>0</v>
      </c>
      <c r="AL109" s="30">
        <f>SUMIF(Ingredients!$B$3:$B$230,H109,Ingredients!$D$3:$D$230)+SUMIF($B$3:$B$725,H109,$AR$3:$AR$725)</f>
        <v>0</v>
      </c>
      <c r="AM109" s="30">
        <f>SUMIF(Ingredients!$B$3:$B$230,I109,Ingredients!$D$3:$D$230)+SUMIF($B$3:$B$725,I109,$AR$3:$AR$725)</f>
        <v>0</v>
      </c>
      <c r="AN109" s="30">
        <f>SUMIF(Ingredients!$B$3:$B$230,J109,Ingredients!$D$3:$D$230)+SUMIF($B$3:$B$725,J109,$AR$3:$AR$725)</f>
        <v>0</v>
      </c>
      <c r="AO109" s="30">
        <f>SUMIF(Ingredients!$B$3:$B$230,K109,Ingredients!$D$3:$D$230)+SUMIF($B$3:$B$725,K109,$AR$3:$AR$725)</f>
        <v>0</v>
      </c>
      <c r="AP109" s="30">
        <f>SUMIF(Ingredients!$B$3:$B$230,L109,Ingredients!$D$3:$D$230)+SUMIF($B$3:$B$725,L109,$AR$3:$AR$725)</f>
        <v>0</v>
      </c>
      <c r="AQ109" s="30">
        <f>SUMIF(Ingredients!$B$3:$B$230,M109,Ingredients!$D$3:$D$230)+SUMIF($B$3:$B$725,M109,$AR$3:$AR$725)</f>
        <v>0</v>
      </c>
      <c r="AR109" s="29">
        <f t="shared" si="15"/>
        <v>0</v>
      </c>
      <c r="AS109" s="30">
        <f>SUMIF(Ingredients!$B$3:$B$230,F109,Ingredients!$E$3:$E$230)+SUMIF($B$3:$B$725,F109,$BA$3:$BA$730)</f>
        <v>10</v>
      </c>
      <c r="AT109" s="30">
        <f>SUMIF(Ingredients!$B$3:$B$230,G109,Ingredients!$E$3:$E$230)+SUMIF($B$3:$B$725,G109,$BA$3:$BA$730)</f>
        <v>24</v>
      </c>
      <c r="AU109" s="30">
        <f>SUMIF(Ingredients!$B$3:$B$230,H109,Ingredients!$E$3:$E$230)+SUMIF($B$3:$B$725,H109,$BA$3:$BA$730)</f>
        <v>43</v>
      </c>
      <c r="AV109" s="30">
        <f>SUMIF(Ingredients!$B$3:$B$230,I109,Ingredients!$E$3:$E$230)+SUMIF($B$3:$B$725,I109,$BA$3:$BA$730)</f>
        <v>73</v>
      </c>
      <c r="AW109" s="30">
        <f>SUMIF(Ingredients!$B$3:$B$230,J109,Ingredients!$E$3:$E$230)+SUMIF($B$3:$B$725,J109,$BA$3:$BA$730)</f>
        <v>0</v>
      </c>
      <c r="AX109" s="30">
        <f>SUMIF(Ingredients!$B$3:$B$230,K109,Ingredients!$E$3:$E$230)+SUMIF($B$3:$B$725,K109,$BA$3:$BA$730)</f>
        <v>0</v>
      </c>
      <c r="AY109" s="30">
        <f>SUMIF(Ingredients!$B$3:$B$230,L109,Ingredients!$E$3:$E$230)+SUMIF($B$3:$B$725,L109,$BA$3:$BA$730)</f>
        <v>0</v>
      </c>
      <c r="AZ109" s="30">
        <f>SUMIF(Ingredients!$B$3:$B$230,M109,Ingredients!$E$3:$E$230)+SUMIF($B$3:$B$725,M109,$BA$3:$BA$730)</f>
        <v>0</v>
      </c>
      <c r="BA109" s="29">
        <f t="shared" si="16"/>
        <v>37.5</v>
      </c>
      <c r="BB109" s="30">
        <f>SUMIF(Ingredients!$B$3:$B$230,F109,Ingredients!$F$3:$F$230)+SUMIF($B$3:$B$725,F109,$BJ$3:$BJ$725)</f>
        <v>0</v>
      </c>
      <c r="BC109" s="30">
        <f>SUMIF(Ingredients!$B$3:$B$230,G109,Ingredients!$F$3:$F$230)+SUMIF($B$3:$B$725,G109,$BJ$3:$BJ$725)</f>
        <v>0</v>
      </c>
      <c r="BD109" s="30">
        <f>SUMIF(Ingredients!$B$3:$B$230,H109,Ingredients!$F$3:$F$230)+SUMIF($B$3:$B$725,H109,$BJ$3:$BJ$725)</f>
        <v>0</v>
      </c>
      <c r="BE109" s="30">
        <f>SUMIF(Ingredients!$B$3:$B$230,I109,Ingredients!$F$3:$F$230)+SUMIF($B$3:$B$725,I109,$BJ$3:$BJ$725)</f>
        <v>0</v>
      </c>
      <c r="BF109" s="30">
        <f>SUMIF(Ingredients!$B$3:$B$230,J109,Ingredients!$F$3:$F$230)+SUMIF($B$3:$B$725,J109,$BJ$3:$BJ$725)</f>
        <v>0</v>
      </c>
      <c r="BG109" s="30">
        <f>SUMIF(Ingredients!$B$3:$B$230,K109,Ingredients!$F$3:$F$230)+SUMIF($B$3:$B$725,K109,$BJ$3:$BJ$725)</f>
        <v>0</v>
      </c>
      <c r="BH109" s="30">
        <f>SUMIF(Ingredients!$B$3:$B$230,L109,Ingredients!$F$3:$F$230)+SUMIF($B$3:$B$725,L109,$BJ$3:$BJ$725)</f>
        <v>0</v>
      </c>
      <c r="BI109" s="30">
        <f>SUMIF(Ingredients!$B$3:$B$230,M109,Ingredients!$F$3:$F$230)+SUMIF($B$3:$B$725,M109,$BJ$3:$BJ$725)</f>
        <v>0</v>
      </c>
      <c r="BJ109" s="35">
        <f t="shared" si="17"/>
        <v>0</v>
      </c>
      <c r="BK109" s="30">
        <f>SUMIF(Ingredients!$B$3:$B$230,F109,Ingredients!$G$3:$G$230)+SUMIF($B$3:$B$725,F109,$BS$3:$BS$725)</f>
        <v>0</v>
      </c>
      <c r="BL109" s="30">
        <f>SUMIF(Ingredients!$B$3:$B$230,G109,Ingredients!$G$3:$G$230)+SUMIF($B$3:$B$725,G109,$BS$3:$BS$725)</f>
        <v>0</v>
      </c>
      <c r="BM109" s="30">
        <f>SUMIF(Ingredients!$B$3:$B$230,H109,Ingredients!$G$3:$G$230)+SUMIF($B$3:$B$725,H109,$BS$3:$BS$725)</f>
        <v>0</v>
      </c>
      <c r="BN109" s="30">
        <f>SUMIF(Ingredients!$B$3:$B$230,I109,Ingredients!$G$3:$G$230)+SUMIF($B$3:$B$725,I109,$BS$3:$BS$725)</f>
        <v>0</v>
      </c>
      <c r="BO109" s="30">
        <f>SUMIF(Ingredients!$B$3:$B$230,J109,Ingredients!$G$3:$G$230)+SUMIF($B$3:$B$725,J109,$BS$3:$BS$725)</f>
        <v>0</v>
      </c>
      <c r="BP109" s="30">
        <f>SUMIF(Ingredients!$B$3:$B$230,K109,Ingredients!$G$3:$G$230)+SUMIF($B$3:$B$725,K109,$BS$3:$BS$725)</f>
        <v>0</v>
      </c>
      <c r="BQ109" s="30">
        <f>SUMIF(Ingredients!$B$3:$B$230,L109,Ingredients!$G$3:$G$230)+SUMIF($B$3:$B$725,L109,$BS$3:$BS$725)</f>
        <v>0</v>
      </c>
      <c r="BR109" s="30">
        <f>SUMIF(Ingredients!$B$3:$B$230,M109,Ingredients!$G$3:$G$230)+SUMIF($B$3:$B$725,M109,$BS$3:$BS$725)</f>
        <v>0</v>
      </c>
      <c r="BS109" s="36">
        <f t="shared" si="18"/>
        <v>0</v>
      </c>
      <c r="BT109" s="30">
        <f>SUMIF(Ingredients!$B$3:$B$230,F109,Ingredients!$H$3:$H$230)+SUMIF($B$3:$B$725,F109,$CB$3:$CB$725)</f>
        <v>0</v>
      </c>
      <c r="BU109" s="30">
        <f>SUMIF(Ingredients!$B$3:$B$230,G109,Ingredients!$H$3:$H$230)+SUMIF($B$3:$B$725,G109,$CB$3:$CB$725)</f>
        <v>0</v>
      </c>
      <c r="BV109" s="30">
        <f>SUMIF(Ingredients!$B$3:$B$230,H109,Ingredients!$H$3:$H$230)+SUMIF($B$3:$B$725,H109,$CB$3:$CB$725)</f>
        <v>1</v>
      </c>
      <c r="BW109" s="30">
        <f>SUMIF(Ingredients!$B$3:$B$230,I109,Ingredients!$H$3:$H$230)+SUMIF($B$3:$B$725,I109,$CB$3:$CB$725)</f>
        <v>0</v>
      </c>
      <c r="BX109" s="30">
        <f>SUMIF(Ingredients!$B$3:$B$230,J109,Ingredients!$H$3:$H$230)+SUMIF($B$3:$B$725,J109,$CB$3:$CB$725)</f>
        <v>0</v>
      </c>
      <c r="BY109" s="30">
        <f>SUMIF(Ingredients!$B$3:$B$230,K109,Ingredients!$H$3:$H$230)+SUMIF($B$3:$B$725,K109,$CB$3:$CB$725)</f>
        <v>0</v>
      </c>
      <c r="BZ109" s="30">
        <f>SUMIF(Ingredients!$B$3:$B$230,L109,Ingredients!$H$3:$H$230)+SUMIF($B$3:$B$725,L109,$CB$3:$CB$725)</f>
        <v>0</v>
      </c>
      <c r="CA109" s="30">
        <f>SUMIF(Ingredients!$B$3:$B$230,M109,Ingredients!$H$3:$H$230)+SUMIF($B$3:$B$725,M109,$CB$3:$CB$725)</f>
        <v>0</v>
      </c>
      <c r="CB109" s="42">
        <f t="shared" si="19"/>
        <v>1</v>
      </c>
      <c r="CC109" s="30">
        <f>SUMIF(Ingredients!$B$3:$B$230,F109,Ingredients!$I$3:$I$230)+SUMIF($B$3:$B$725,F109,$CK$3:$CK$725)</f>
        <v>0</v>
      </c>
      <c r="CD109" s="30">
        <f>SUMIF(Ingredients!$B$3:$B$230,G109,Ingredients!$I$3:$I$230)+SUMIF($B$3:$B$725,G109,$CK$3:$CK$725)</f>
        <v>0.5</v>
      </c>
      <c r="CE109" s="30">
        <f>SUMIF(Ingredients!$B$3:$B$230,H109,Ingredients!$I$3:$I$230)+SUMIF($B$3:$B$725,H109,$CK$3:$CK$725)</f>
        <v>0</v>
      </c>
      <c r="CF109" s="30">
        <f>SUMIF(Ingredients!$B$3:$B$230,I109,Ingredients!$I$3:$I$230)+SUMIF($B$3:$B$725,I109,$CK$3:$CK$725)</f>
        <v>0</v>
      </c>
      <c r="CG109" s="30">
        <f>SUMIF(Ingredients!$B$3:$B$230,J109,Ingredients!$I$3:$I$230)+SUMIF($B$3:$B$725,J109,$CK$3:$CK$725)</f>
        <v>0</v>
      </c>
      <c r="CH109" s="30">
        <f>SUMIF(Ingredients!$B$3:$B$230,K109,Ingredients!$I$3:$I$230)+SUMIF($B$3:$B$725,K109,$CK$3:$CK$725)</f>
        <v>0</v>
      </c>
      <c r="CI109" s="30">
        <f>SUMIF(Ingredients!$B$3:$B$230,L109,Ingredients!$I$3:$I$230)+SUMIF($B$3:$B$725,L109,$CK$3:$CK$725)</f>
        <v>0</v>
      </c>
      <c r="CJ109" s="30">
        <f>SUMIF(Ingredients!$B$3:$B$230,M109,Ingredients!$I$3:$I$230)+SUMIF($B$3:$B$725,M109,$CK$3:$CK$725)</f>
        <v>0</v>
      </c>
      <c r="CK109" s="38">
        <f t="shared" si="20"/>
        <v>0.5</v>
      </c>
      <c r="CL109" s="30">
        <f>SUMIF(Ingredients!$B$3:$B$230,F109,Ingredients!$J$3:$J$230)+SUMIF($B$3:$B$725,F109,$CT$3:$CT$725)</f>
        <v>0</v>
      </c>
      <c r="CM109" s="30">
        <f>SUMIF(Ingredients!$B$3:$B$230,G109,Ingredients!$J$3:$J$230)+SUMIF($B$3:$B$725,G109,$CT$3:$CT$725)</f>
        <v>0</v>
      </c>
      <c r="CN109" s="30">
        <f>SUMIF(Ingredients!$B$3:$B$230,H109,Ingredients!$J$3:$J$230)+SUMIF($B$3:$B$725,H109,$CT$3:$CT$725)</f>
        <v>0</v>
      </c>
      <c r="CO109" s="30">
        <f>SUMIF(Ingredients!$B$3:$B$230,I109,Ingredients!$J$3:$J$230)+SUMIF($B$3:$B$725,I109,$CT$3:$CT$725)</f>
        <v>3</v>
      </c>
      <c r="CP109" s="30">
        <f>SUMIF(Ingredients!$B$3:$B$230,J109,Ingredients!$J$3:$J$230)+SUMIF($B$3:$B$725,J109,$CT$3:$CT$725)</f>
        <v>0</v>
      </c>
      <c r="CQ109" s="30">
        <f>SUMIF(Ingredients!$B$3:$B$230,K109,Ingredients!$J$3:$J$230)+SUMIF($B$3:$B$725,K109,$CT$3:$CT$725)</f>
        <v>0</v>
      </c>
      <c r="CR109" s="30">
        <f>SUMIF(Ingredients!$B$3:$B$230,L109,Ingredients!$J$3:$J$230)+SUMIF($B$3:$B$725,L109,$CT$3:$CT$725)</f>
        <v>0</v>
      </c>
      <c r="CS109" s="30">
        <f>SUMIF(Ingredients!$B$3:$B$230,M109,Ingredients!$J$3:$J$230)+SUMIF($B$3:$B$725,M109,$CT$3:$CT$725)</f>
        <v>0</v>
      </c>
      <c r="CT109" s="43">
        <f t="shared" si="21"/>
        <v>3</v>
      </c>
      <c r="CU109" s="34">
        <v>15</v>
      </c>
      <c r="CV109" s="30">
        <v>0</v>
      </c>
      <c r="CW109" s="30">
        <v>12</v>
      </c>
      <c r="CX109" s="35">
        <v>0</v>
      </c>
      <c r="CY109" s="36">
        <v>0</v>
      </c>
      <c r="CZ109" s="37">
        <v>1</v>
      </c>
      <c r="DA109" s="38">
        <v>0.5</v>
      </c>
      <c r="DB109" s="39">
        <v>3</v>
      </c>
      <c r="DC109" t="s">
        <v>202</v>
      </c>
      <c r="DD109" t="str">
        <f t="shared" ca="1" si="22"/>
        <v/>
      </c>
      <c r="DE109" t="str">
        <f t="shared" ca="1" si="23"/>
        <v>-</v>
      </c>
      <c r="DG109" t="s">
        <v>200</v>
      </c>
      <c r="DH109" t="str">
        <f t="shared" ca="1" si="24"/>
        <v>MUSHROOMRISOTTOITEM(MEAL, ItemRegistry.mushroomrisottoItem, 4 ,3f,0f,0f,1f,0f,0.5f,3f,1.75f),</v>
      </c>
      <c r="DI109" t="s">
        <v>2370</v>
      </c>
    </row>
    <row r="110" spans="2:113" x14ac:dyDescent="0.3">
      <c r="B110" t="s">
        <v>358</v>
      </c>
      <c r="C110" t="str">
        <f>INDEX('PH Itemnames'!$B$1:$B$723,MATCH(B110,'PH Itemnames'!$A$1:$A$723),1)</f>
        <v>curryItem</v>
      </c>
      <c r="D110" t="s">
        <v>245</v>
      </c>
      <c r="E110" t="s">
        <v>1191</v>
      </c>
      <c r="F110" s="10" t="s">
        <v>44</v>
      </c>
      <c r="G110" s="11" t="s">
        <v>249</v>
      </c>
      <c r="H110" s="11" t="s">
        <v>133</v>
      </c>
      <c r="I110" s="11" t="s">
        <v>359</v>
      </c>
      <c r="J110" s="11" t="s">
        <v>360</v>
      </c>
      <c r="K110" s="11"/>
      <c r="L110" s="11"/>
      <c r="M110" s="11"/>
      <c r="N110" s="46">
        <f ca="1">SUMIF(Ingredients!$B$3:$B$230,'PH complex foods'!F110,Ingredients!$A$3:$A$119)+SUMIF($B$3:$B$725,F110,$V$3:$V$724)</f>
        <v>1</v>
      </c>
      <c r="O110" s="11">
        <f ca="1">SUMIF(Ingredients!$B$3:$B$230,'PH complex foods'!G110,Ingredients!$A$3:$A$119)+SUMIF($B$3:$B$725,G110,$V$3:$V$724)</f>
        <v>1</v>
      </c>
      <c r="P110" s="11">
        <f ca="1">SUMIF(Ingredients!$B$3:$B$230,'PH complex foods'!H110,Ingredients!$A$3:$A$119)+SUMIF($B$3:$B$725,H110,$V$3:$V$724)</f>
        <v>1</v>
      </c>
      <c r="Q110" s="11">
        <f ca="1">SUMIF(Ingredients!$B$3:$B$230,'PH complex foods'!I110,Ingredients!$A$3:$A$119)+SUMIF($B$3:$B$725,I110,$V$3:$V$724)</f>
        <v>1</v>
      </c>
      <c r="R110" s="11">
        <f ca="1">SUMIF(Ingredients!$B$3:$B$230,'PH complex foods'!J110,Ingredients!$A$3:$A$119)+SUMIF($B$3:$B$725,J110,$V$3:$V$724)</f>
        <v>0</v>
      </c>
      <c r="S110" s="11">
        <f ca="1">SUMIF(Ingredients!$B$3:$B$230,'PH complex foods'!K110,Ingredients!$A$3:$A$119)+SUMIF($B$3:$B$725,K110,$V$3:$V$724)</f>
        <v>0</v>
      </c>
      <c r="T110" s="11">
        <f ca="1">SUMIF(Ingredients!$B$3:$B$230,'PH complex foods'!L110,Ingredients!$A$3:$A$119)+SUMIF($B$3:$B$725,L110,$V$3:$V$724)</f>
        <v>0</v>
      </c>
      <c r="U110" s="11">
        <f ca="1">SUMIF(Ingredients!$B$3:$B$230,'PH complex foods'!M110,Ingredients!$A$3:$A$119)+SUMIF($B$3:$B$725,M110,$V$3:$V$724)</f>
        <v>0</v>
      </c>
      <c r="V110" s="10">
        <f t="shared" ca="1" si="25"/>
        <v>0</v>
      </c>
      <c r="W110" s="10">
        <v>0</v>
      </c>
      <c r="X110" s="11">
        <v>-1</v>
      </c>
      <c r="Y110" s="11">
        <f>COUNTIF(F110:M835,B110)</f>
        <v>0</v>
      </c>
      <c r="Z110" s="44" t="str">
        <f t="shared" ca="1" si="26"/>
        <v>No</v>
      </c>
      <c r="AA110" s="34">
        <f>SUMIF(Ingredients!$B$3:$B$230,F110,Ingredients!$C$3:$C$230)+SUMIF($B$3:$B$725,F110,$AI$3:$AI$725)</f>
        <v>0</v>
      </c>
      <c r="AB110" s="30">
        <f>SUMIF(Ingredients!$B$3:$B$230,G110,Ingredients!$C$3:$C$230)+SUMIF($B$3:$B$725,G110,$AI$3:$AI$725)</f>
        <v>0</v>
      </c>
      <c r="AC110" s="30">
        <f>SUMIF(Ingredients!$B$3:$B$230,H110,Ingredients!$C$3:$C$230)+SUMIF($B$3:$B$725,H110,$AI$3:$AI$725)</f>
        <v>1</v>
      </c>
      <c r="AD110" s="30">
        <f>SUMIF(Ingredients!$B$3:$B$230,I110,Ingredients!$C$3:$C$230)+SUMIF($B$3:$B$725,I110,$AI$3:$AI$725)</f>
        <v>1</v>
      </c>
      <c r="AE110" s="30">
        <f>SUMIF(Ingredients!$B$3:$B$230,J110,Ingredients!$C$3:$C$230)+SUMIF($B$3:$B$725,J110,$AI$3:$AI$725)</f>
        <v>0</v>
      </c>
      <c r="AF110" s="30">
        <f>SUMIF(Ingredients!$B$3:$B$230,K110,Ingredients!$C$3:$C$230)+SUMIF($B$3:$B$725,K110,$AI$3:$AI$725)</f>
        <v>0</v>
      </c>
      <c r="AG110" s="30">
        <f>SUMIF(Ingredients!$B$3:$B$230,L110,Ingredients!$C$3:$C$230)+SUMIF($B$3:$B$725,L110,$AI$3:$AI$725)</f>
        <v>0</v>
      </c>
      <c r="AH110" s="30">
        <f>SUMIF(Ingredients!$B$3:$B$230,M110,Ingredients!$C$3:$C$230)+SUMIF($B$3:$B$725,M110,$AI$3:$AI$725)</f>
        <v>0</v>
      </c>
      <c r="AI110" s="29">
        <f t="shared" si="14"/>
        <v>2</v>
      </c>
      <c r="AJ110" s="30">
        <f>SUMIF(Ingredients!$B$3:$B$230,F110,Ingredients!$D$3:$D$230)+SUMIF($B$3:$B$725,F110,$AR$3:$AR$725)</f>
        <v>0</v>
      </c>
      <c r="AK110" s="30">
        <f>SUMIF(Ingredients!$B$3:$B$230,G110,Ingredients!$D$3:$D$230)+SUMIF($B$3:$B$725,G110,$AR$3:$AR$725)</f>
        <v>0</v>
      </c>
      <c r="AL110" s="30">
        <f>SUMIF(Ingredients!$B$3:$B$230,H110,Ingredients!$D$3:$D$230)+SUMIF($B$3:$B$725,H110,$AR$3:$AR$725)</f>
        <v>0</v>
      </c>
      <c r="AM110" s="30">
        <f>SUMIF(Ingredients!$B$3:$B$230,I110,Ingredients!$D$3:$D$230)+SUMIF($B$3:$B$725,I110,$AR$3:$AR$725)</f>
        <v>5</v>
      </c>
      <c r="AN110" s="30">
        <f>SUMIF(Ingredients!$B$3:$B$230,J110,Ingredients!$D$3:$D$230)+SUMIF($B$3:$B$725,J110,$AR$3:$AR$725)</f>
        <v>0</v>
      </c>
      <c r="AO110" s="30">
        <f>SUMIF(Ingredients!$B$3:$B$230,K110,Ingredients!$D$3:$D$230)+SUMIF($B$3:$B$725,K110,$AR$3:$AR$725)</f>
        <v>0</v>
      </c>
      <c r="AP110" s="30">
        <f>SUMIF(Ingredients!$B$3:$B$230,L110,Ingredients!$D$3:$D$230)+SUMIF($B$3:$B$725,L110,$AR$3:$AR$725)</f>
        <v>0</v>
      </c>
      <c r="AQ110" s="30">
        <f>SUMIF(Ingredients!$B$3:$B$230,M110,Ingredients!$D$3:$D$230)+SUMIF($B$3:$B$725,M110,$AR$3:$AR$725)</f>
        <v>0</v>
      </c>
      <c r="AR110" s="29">
        <f t="shared" si="15"/>
        <v>5</v>
      </c>
      <c r="AS110" s="30">
        <f>SUMIF(Ingredients!$B$3:$B$230,F110,Ingredients!$E$3:$E$230)+SUMIF($B$3:$B$725,F110,$BA$3:$BA$730)</f>
        <v>10</v>
      </c>
      <c r="AT110" s="30">
        <f>SUMIF(Ingredients!$B$3:$B$230,G110,Ingredients!$E$3:$E$230)+SUMIF($B$3:$B$725,G110,$BA$3:$BA$730)</f>
        <v>30</v>
      </c>
      <c r="AU110" s="30">
        <f>SUMIF(Ingredients!$B$3:$B$230,H110,Ingredients!$E$3:$E$230)+SUMIF($B$3:$B$725,H110,$BA$3:$BA$730)</f>
        <v>32</v>
      </c>
      <c r="AV110" s="30">
        <f>SUMIF(Ingredients!$B$3:$B$230,I110,Ingredients!$E$3:$E$230)+SUMIF($B$3:$B$725,I110,$BA$3:$BA$730)</f>
        <v>0</v>
      </c>
      <c r="AW110" s="30">
        <f>SUMIF(Ingredients!$B$3:$B$230,J110,Ingredients!$E$3:$E$230)+SUMIF($B$3:$B$725,J110,$BA$3:$BA$730)</f>
        <v>0</v>
      </c>
      <c r="AX110" s="30">
        <f>SUMIF(Ingredients!$B$3:$B$230,K110,Ingredients!$E$3:$E$230)+SUMIF($B$3:$B$725,K110,$BA$3:$BA$730)</f>
        <v>0</v>
      </c>
      <c r="AY110" s="30">
        <f>SUMIF(Ingredients!$B$3:$B$230,L110,Ingredients!$E$3:$E$230)+SUMIF($B$3:$B$725,L110,$BA$3:$BA$730)</f>
        <v>0</v>
      </c>
      <c r="AZ110" s="30">
        <f>SUMIF(Ingredients!$B$3:$B$230,M110,Ingredients!$E$3:$E$230)+SUMIF($B$3:$B$725,M110,$BA$3:$BA$730)</f>
        <v>0</v>
      </c>
      <c r="BA110" s="29">
        <f t="shared" si="16"/>
        <v>14.4</v>
      </c>
      <c r="BB110" s="30">
        <f>SUMIF(Ingredients!$B$3:$B$230,F110,Ingredients!$F$3:$F$230)+SUMIF($B$3:$B$725,F110,$BJ$3:$BJ$725)</f>
        <v>0</v>
      </c>
      <c r="BC110" s="30">
        <f>SUMIF(Ingredients!$B$3:$B$230,G110,Ingredients!$F$3:$F$230)+SUMIF($B$3:$B$725,G110,$BJ$3:$BJ$725)</f>
        <v>0</v>
      </c>
      <c r="BD110" s="30">
        <f>SUMIF(Ingredients!$B$3:$B$230,H110,Ingredients!$F$3:$F$230)+SUMIF($B$3:$B$725,H110,$BJ$3:$BJ$725)</f>
        <v>0</v>
      </c>
      <c r="BE110" s="30">
        <f>SUMIF(Ingredients!$B$3:$B$230,I110,Ingredients!$F$3:$F$230)+SUMIF($B$3:$B$725,I110,$BJ$3:$BJ$725)</f>
        <v>0.3</v>
      </c>
      <c r="BF110" s="30">
        <f>SUMIF(Ingredients!$B$3:$B$230,J110,Ingredients!$F$3:$F$230)+SUMIF($B$3:$B$725,J110,$BJ$3:$BJ$725)</f>
        <v>0</v>
      </c>
      <c r="BG110" s="30">
        <f>SUMIF(Ingredients!$B$3:$B$230,K110,Ingredients!$F$3:$F$230)+SUMIF($B$3:$B$725,K110,$BJ$3:$BJ$725)</f>
        <v>0</v>
      </c>
      <c r="BH110" s="30">
        <f>SUMIF(Ingredients!$B$3:$B$230,L110,Ingredients!$F$3:$F$230)+SUMIF($B$3:$B$725,L110,$BJ$3:$BJ$725)</f>
        <v>0</v>
      </c>
      <c r="BI110" s="30">
        <f>SUMIF(Ingredients!$B$3:$B$230,M110,Ingredients!$F$3:$F$230)+SUMIF($B$3:$B$725,M110,$BJ$3:$BJ$725)</f>
        <v>0</v>
      </c>
      <c r="BJ110" s="35">
        <f t="shared" si="17"/>
        <v>0.3</v>
      </c>
      <c r="BK110" s="30">
        <f>SUMIF(Ingredients!$B$3:$B$230,F110,Ingredients!$G$3:$G$230)+SUMIF($B$3:$B$725,F110,$BS$3:$BS$725)</f>
        <v>0</v>
      </c>
      <c r="BL110" s="30">
        <f>SUMIF(Ingredients!$B$3:$B$230,G110,Ingredients!$G$3:$G$230)+SUMIF($B$3:$B$725,G110,$BS$3:$BS$725)</f>
        <v>0</v>
      </c>
      <c r="BM110" s="30">
        <f>SUMIF(Ingredients!$B$3:$B$230,H110,Ingredients!$G$3:$G$230)+SUMIF($B$3:$B$725,H110,$BS$3:$BS$725)</f>
        <v>0</v>
      </c>
      <c r="BN110" s="30">
        <f>SUMIF(Ingredients!$B$3:$B$230,I110,Ingredients!$G$3:$G$230)+SUMIF($B$3:$B$725,I110,$BS$3:$BS$725)</f>
        <v>0</v>
      </c>
      <c r="BO110" s="30">
        <f>SUMIF(Ingredients!$B$3:$B$230,J110,Ingredients!$G$3:$G$230)+SUMIF($B$3:$B$725,J110,$BS$3:$BS$725)</f>
        <v>0</v>
      </c>
      <c r="BP110" s="30">
        <f>SUMIF(Ingredients!$B$3:$B$230,K110,Ingredients!$G$3:$G$230)+SUMIF($B$3:$B$725,K110,$BS$3:$BS$725)</f>
        <v>0</v>
      </c>
      <c r="BQ110" s="30">
        <f>SUMIF(Ingredients!$B$3:$B$230,L110,Ingredients!$G$3:$G$230)+SUMIF($B$3:$B$725,L110,$BS$3:$BS$725)</f>
        <v>0</v>
      </c>
      <c r="BR110" s="30">
        <f>SUMIF(Ingredients!$B$3:$B$230,M110,Ingredients!$G$3:$G$230)+SUMIF($B$3:$B$725,M110,$BS$3:$BS$725)</f>
        <v>0</v>
      </c>
      <c r="BS110" s="36">
        <f t="shared" si="18"/>
        <v>0</v>
      </c>
      <c r="BT110" s="30">
        <f>SUMIF(Ingredients!$B$3:$B$230,F110,Ingredients!$H$3:$H$230)+SUMIF($B$3:$B$725,F110,$CB$3:$CB$725)</f>
        <v>0</v>
      </c>
      <c r="BU110" s="30">
        <f>SUMIF(Ingredients!$B$3:$B$230,G110,Ingredients!$H$3:$H$230)+SUMIF($B$3:$B$725,G110,$CB$3:$CB$725)</f>
        <v>0</v>
      </c>
      <c r="BV110" s="30">
        <f>SUMIF(Ingredients!$B$3:$B$230,H110,Ingredients!$H$3:$H$230)+SUMIF($B$3:$B$725,H110,$CB$3:$CB$725)</f>
        <v>0.5</v>
      </c>
      <c r="BW110" s="30">
        <f>SUMIF(Ingredients!$B$3:$B$230,I110,Ingredients!$H$3:$H$230)+SUMIF($B$3:$B$725,I110,$CB$3:$CB$725)</f>
        <v>0</v>
      </c>
      <c r="BX110" s="30">
        <f>SUMIF(Ingredients!$B$3:$B$230,J110,Ingredients!$H$3:$H$230)+SUMIF($B$3:$B$725,J110,$CB$3:$CB$725)</f>
        <v>0</v>
      </c>
      <c r="BY110" s="30">
        <f>SUMIF(Ingredients!$B$3:$B$230,K110,Ingredients!$H$3:$H$230)+SUMIF($B$3:$B$725,K110,$CB$3:$CB$725)</f>
        <v>0</v>
      </c>
      <c r="BZ110" s="30">
        <f>SUMIF(Ingredients!$B$3:$B$230,L110,Ingredients!$H$3:$H$230)+SUMIF($B$3:$B$725,L110,$CB$3:$CB$725)</f>
        <v>0</v>
      </c>
      <c r="CA110" s="30">
        <f>SUMIF(Ingredients!$B$3:$B$230,M110,Ingredients!$H$3:$H$230)+SUMIF($B$3:$B$725,M110,$CB$3:$CB$725)</f>
        <v>0</v>
      </c>
      <c r="CB110" s="42">
        <f t="shared" si="19"/>
        <v>0.5</v>
      </c>
      <c r="CC110" s="30">
        <f>SUMIF(Ingredients!$B$3:$B$230,F110,Ingredients!$I$3:$I$230)+SUMIF($B$3:$B$725,F110,$CK$3:$CK$725)</f>
        <v>0</v>
      </c>
      <c r="CD110" s="30">
        <f>SUMIF(Ingredients!$B$3:$B$230,G110,Ingredients!$I$3:$I$230)+SUMIF($B$3:$B$725,G110,$CK$3:$CK$725)</f>
        <v>0</v>
      </c>
      <c r="CE110" s="30">
        <f>SUMIF(Ingredients!$B$3:$B$230,H110,Ingredients!$I$3:$I$230)+SUMIF($B$3:$B$725,H110,$CK$3:$CK$725)</f>
        <v>0</v>
      </c>
      <c r="CF110" s="30">
        <f>SUMIF(Ingredients!$B$3:$B$230,I110,Ingredients!$I$3:$I$230)+SUMIF($B$3:$B$725,I110,$CK$3:$CK$725)</f>
        <v>0.1</v>
      </c>
      <c r="CG110" s="30">
        <f>SUMIF(Ingredients!$B$3:$B$230,J110,Ingredients!$I$3:$I$230)+SUMIF($B$3:$B$725,J110,$CK$3:$CK$725)</f>
        <v>0</v>
      </c>
      <c r="CH110" s="30">
        <f>SUMIF(Ingredients!$B$3:$B$230,K110,Ingredients!$I$3:$I$230)+SUMIF($B$3:$B$725,K110,$CK$3:$CK$725)</f>
        <v>0</v>
      </c>
      <c r="CI110" s="30">
        <f>SUMIF(Ingredients!$B$3:$B$230,L110,Ingredients!$I$3:$I$230)+SUMIF($B$3:$B$725,L110,$CK$3:$CK$725)</f>
        <v>0</v>
      </c>
      <c r="CJ110" s="30">
        <f>SUMIF(Ingredients!$B$3:$B$230,M110,Ingredients!$I$3:$I$230)+SUMIF($B$3:$B$725,M110,$CK$3:$CK$725)</f>
        <v>0</v>
      </c>
      <c r="CK110" s="38">
        <f t="shared" si="20"/>
        <v>0.1</v>
      </c>
      <c r="CL110" s="30">
        <f>SUMIF(Ingredients!$B$3:$B$230,F110,Ingredients!$J$3:$J$230)+SUMIF($B$3:$B$725,F110,$CT$3:$CT$725)</f>
        <v>0</v>
      </c>
      <c r="CM110" s="30">
        <f>SUMIF(Ingredients!$B$3:$B$230,G110,Ingredients!$J$3:$J$230)+SUMIF($B$3:$B$725,G110,$CT$3:$CT$725)</f>
        <v>0</v>
      </c>
      <c r="CN110" s="30">
        <f>SUMIF(Ingredients!$B$3:$B$230,H110,Ingredients!$J$3:$J$230)+SUMIF($B$3:$B$725,H110,$CT$3:$CT$725)</f>
        <v>0</v>
      </c>
      <c r="CO110" s="30">
        <f>SUMIF(Ingredients!$B$3:$B$230,I110,Ingredients!$J$3:$J$230)+SUMIF($B$3:$B$725,I110,$CT$3:$CT$725)</f>
        <v>0</v>
      </c>
      <c r="CP110" s="30">
        <f>SUMIF(Ingredients!$B$3:$B$230,J110,Ingredients!$J$3:$J$230)+SUMIF($B$3:$B$725,J110,$CT$3:$CT$725)</f>
        <v>0</v>
      </c>
      <c r="CQ110" s="30">
        <f>SUMIF(Ingredients!$B$3:$B$230,K110,Ingredients!$J$3:$J$230)+SUMIF($B$3:$B$725,K110,$CT$3:$CT$725)</f>
        <v>0</v>
      </c>
      <c r="CR110" s="30">
        <f>SUMIF(Ingredients!$B$3:$B$230,L110,Ingredients!$J$3:$J$230)+SUMIF($B$3:$B$725,L110,$CT$3:$CT$725)</f>
        <v>0</v>
      </c>
      <c r="CS110" s="30">
        <f>SUMIF(Ingredients!$B$3:$B$230,M110,Ingredients!$J$3:$J$230)+SUMIF($B$3:$B$725,M110,$CT$3:$CT$725)</f>
        <v>0</v>
      </c>
      <c r="CT110" s="43">
        <f t="shared" si="21"/>
        <v>0</v>
      </c>
      <c r="CU110" s="34">
        <v>1</v>
      </c>
      <c r="CV110" s="30">
        <v>0</v>
      </c>
      <c r="CW110" s="30">
        <v>14.4</v>
      </c>
      <c r="CX110" s="35">
        <v>0</v>
      </c>
      <c r="CY110" s="36">
        <v>0</v>
      </c>
      <c r="CZ110" s="37">
        <v>0.5</v>
      </c>
      <c r="DA110" s="38">
        <v>0</v>
      </c>
      <c r="DB110" s="39">
        <v>0</v>
      </c>
      <c r="DC110" t="s">
        <v>199</v>
      </c>
      <c r="DD110" t="str">
        <f t="shared" ca="1" si="22"/>
        <v/>
      </c>
      <c r="DE110" t="str">
        <f t="shared" ca="1" si="23"/>
        <v>No</v>
      </c>
      <c r="DG110" t="s">
        <v>200</v>
      </c>
      <c r="DH110" t="str">
        <f t="shared" ca="1" si="24"/>
        <v/>
      </c>
      <c r="DI110" t="s">
        <v>2271</v>
      </c>
    </row>
    <row r="111" spans="2:113" x14ac:dyDescent="0.3">
      <c r="B111" t="s">
        <v>361</v>
      </c>
      <c r="C111" t="str">
        <f>INDEX('PH Itemnames'!$B$1:$B$723,MATCH(B111,'PH Itemnames'!$A$1:$A$723),1)</f>
        <v>rainbowcurryItem</v>
      </c>
      <c r="D111" t="s">
        <v>245</v>
      </c>
      <c r="E111" t="s">
        <v>1191</v>
      </c>
      <c r="F111" s="10" t="s">
        <v>44</v>
      </c>
      <c r="G111" s="11" t="s">
        <v>222</v>
      </c>
      <c r="H111" s="11" t="s">
        <v>224</v>
      </c>
      <c r="I111" s="11" t="s">
        <v>362</v>
      </c>
      <c r="J111" s="11" t="s">
        <v>223</v>
      </c>
      <c r="K111" s="11" t="s">
        <v>363</v>
      </c>
      <c r="L111" s="11" t="s">
        <v>364</v>
      </c>
      <c r="M111" s="11"/>
      <c r="N111" s="46">
        <f ca="1">SUMIF(Ingredients!$B$3:$B$230,'PH complex foods'!F111,Ingredients!$A$3:$A$119)+SUMIF($B$3:$B$725,F111,$V$3:$V$724)</f>
        <v>1</v>
      </c>
      <c r="O111" s="11">
        <f ca="1">SUMIF(Ingredients!$B$3:$B$230,'PH complex foods'!G111,Ingredients!$A$3:$A$119)+SUMIF($B$3:$B$725,G111,$V$3:$V$724)</f>
        <v>1</v>
      </c>
      <c r="P111" s="11">
        <f ca="1">SUMIF(Ingredients!$B$3:$B$230,'PH complex foods'!H111,Ingredients!$A$3:$A$119)+SUMIF($B$3:$B$725,H111,$V$3:$V$724)</f>
        <v>1</v>
      </c>
      <c r="Q111" s="11">
        <f ca="1">SUMIF(Ingredients!$B$3:$B$230,'PH complex foods'!I111,Ingredients!$A$3:$A$119)+SUMIF($B$3:$B$725,I111,$V$3:$V$724)</f>
        <v>1</v>
      </c>
      <c r="R111" s="11">
        <f ca="1">SUMIF(Ingredients!$B$3:$B$230,'PH complex foods'!J111,Ingredients!$A$3:$A$119)+SUMIF($B$3:$B$725,J111,$V$3:$V$724)</f>
        <v>1</v>
      </c>
      <c r="S111" s="11">
        <f ca="1">SUMIF(Ingredients!$B$3:$B$230,'PH complex foods'!K111,Ingredients!$A$3:$A$119)+SUMIF($B$3:$B$725,K111,$V$3:$V$724)</f>
        <v>1</v>
      </c>
      <c r="T111" s="11">
        <f ca="1">SUMIF(Ingredients!$B$3:$B$230,'PH complex foods'!L111,Ingredients!$A$3:$A$119)+SUMIF($B$3:$B$725,L111,$V$3:$V$724)</f>
        <v>1</v>
      </c>
      <c r="U111" s="11">
        <f ca="1">SUMIF(Ingredients!$B$3:$B$230,'PH complex foods'!M111,Ingredients!$A$3:$A$119)+SUMIF($B$3:$B$725,M111,$V$3:$V$724)</f>
        <v>0</v>
      </c>
      <c r="V111" s="10">
        <f t="shared" ca="1" si="25"/>
        <v>1</v>
      </c>
      <c r="W111" s="10">
        <v>1</v>
      </c>
      <c r="X111" s="11">
        <v>1</v>
      </c>
      <c r="Y111" s="11">
        <f>COUNTIF(F111:M836,B111)</f>
        <v>0</v>
      </c>
      <c r="Z111" s="44" t="s">
        <v>199</v>
      </c>
      <c r="AA111" s="34">
        <f>SUMIF(Ingredients!$B$3:$B$230,F111,Ingredients!$C$3:$C$230)+SUMIF($B$3:$B$725,F111,$AI$3:$AI$725)</f>
        <v>0</v>
      </c>
      <c r="AB111" s="30">
        <f>SUMIF(Ingredients!$B$3:$B$230,G111,Ingredients!$C$3:$C$230)+SUMIF($B$3:$B$725,G111,$AI$3:$AI$725)</f>
        <v>0</v>
      </c>
      <c r="AC111" s="30">
        <f>SUMIF(Ingredients!$B$3:$B$230,H111,Ingredients!$C$3:$C$230)+SUMIF($B$3:$B$725,H111,$AI$3:$AI$725)</f>
        <v>0</v>
      </c>
      <c r="AD111" s="30">
        <f>SUMIF(Ingredients!$B$3:$B$230,I111,Ingredients!$C$3:$C$230)+SUMIF($B$3:$B$725,I111,$AI$3:$AI$725)</f>
        <v>0</v>
      </c>
      <c r="AE111" s="30">
        <f>SUMIF(Ingredients!$B$3:$B$230,J111,Ingredients!$C$3:$C$230)+SUMIF($B$3:$B$725,J111,$AI$3:$AI$725)</f>
        <v>0</v>
      </c>
      <c r="AF111" s="30">
        <f>SUMIF(Ingredients!$B$3:$B$230,K111,Ingredients!$C$3:$C$230)+SUMIF($B$3:$B$725,K111,$AI$3:$AI$725)</f>
        <v>0</v>
      </c>
      <c r="AG111" s="30">
        <f>SUMIF(Ingredients!$B$3:$B$230,L111,Ingredients!$C$3:$C$230)+SUMIF($B$3:$B$725,L111,$AI$3:$AI$725)</f>
        <v>0</v>
      </c>
      <c r="AH111" s="30">
        <f>SUMIF(Ingredients!$B$3:$B$230,M111,Ingredients!$C$3:$C$230)+SUMIF($B$3:$B$725,M111,$AI$3:$AI$725)</f>
        <v>0</v>
      </c>
      <c r="AI111" s="29">
        <f t="shared" si="14"/>
        <v>0</v>
      </c>
      <c r="AJ111" s="30">
        <f>SUMIF(Ingredients!$B$3:$B$230,F111,Ingredients!$D$3:$D$230)+SUMIF($B$3:$B$725,F111,$AR$3:$AR$725)</f>
        <v>0</v>
      </c>
      <c r="AK111" s="30">
        <f>SUMIF(Ingredients!$B$3:$B$230,G111,Ingredients!$D$3:$D$230)+SUMIF($B$3:$B$725,G111,$AR$3:$AR$725)</f>
        <v>0</v>
      </c>
      <c r="AL111" s="30">
        <f>SUMIF(Ingredients!$B$3:$B$230,H111,Ingredients!$D$3:$D$230)+SUMIF($B$3:$B$725,H111,$AR$3:$AR$725)</f>
        <v>0</v>
      </c>
      <c r="AM111" s="30">
        <f>SUMIF(Ingredients!$B$3:$B$230,I111,Ingredients!$D$3:$D$230)+SUMIF($B$3:$B$725,I111,$AR$3:$AR$725)</f>
        <v>0</v>
      </c>
      <c r="AN111" s="30">
        <f>SUMIF(Ingredients!$B$3:$B$230,J111,Ingredients!$D$3:$D$230)+SUMIF($B$3:$B$725,J111,$AR$3:$AR$725)</f>
        <v>0</v>
      </c>
      <c r="AO111" s="30">
        <f>SUMIF(Ingredients!$B$3:$B$230,K111,Ingredients!$D$3:$D$230)+SUMIF($B$3:$B$725,K111,$AR$3:$AR$725)</f>
        <v>0</v>
      </c>
      <c r="AP111" s="30">
        <f>SUMIF(Ingredients!$B$3:$B$230,L111,Ingredients!$D$3:$D$230)+SUMIF($B$3:$B$725,L111,$AR$3:$AR$725)</f>
        <v>0</v>
      </c>
      <c r="AQ111" s="30">
        <f>SUMIF(Ingredients!$B$3:$B$230,M111,Ingredients!$D$3:$D$230)+SUMIF($B$3:$B$725,M111,$AR$3:$AR$725)</f>
        <v>0</v>
      </c>
      <c r="AR111" s="29">
        <f t="shared" si="15"/>
        <v>0</v>
      </c>
      <c r="AS111" s="30">
        <f>SUMIF(Ingredients!$B$3:$B$230,F111,Ingredients!$E$3:$E$230)+SUMIF($B$3:$B$725,F111,$BA$3:$BA$730)</f>
        <v>10</v>
      </c>
      <c r="AT111" s="30">
        <f>SUMIF(Ingredients!$B$3:$B$230,G111,Ingredients!$E$3:$E$230)+SUMIF($B$3:$B$725,G111,$BA$3:$BA$730)</f>
        <v>0</v>
      </c>
      <c r="AU111" s="30">
        <f>SUMIF(Ingredients!$B$3:$B$230,H111,Ingredients!$E$3:$E$230)+SUMIF($B$3:$B$725,H111,$BA$3:$BA$730)</f>
        <v>0</v>
      </c>
      <c r="AV111" s="30">
        <f>SUMIF(Ingredients!$B$3:$B$230,I111,Ingredients!$E$3:$E$230)+SUMIF($B$3:$B$725,I111,$BA$3:$BA$730)</f>
        <v>0</v>
      </c>
      <c r="AW111" s="30">
        <f>SUMIF(Ingredients!$B$3:$B$230,J111,Ingredients!$E$3:$E$230)+SUMIF($B$3:$B$725,J111,$BA$3:$BA$730)</f>
        <v>0</v>
      </c>
      <c r="AX111" s="30">
        <f>SUMIF(Ingredients!$B$3:$B$230,K111,Ingredients!$E$3:$E$230)+SUMIF($B$3:$B$725,K111,$BA$3:$BA$730)</f>
        <v>0</v>
      </c>
      <c r="AY111" s="30">
        <f>SUMIF(Ingredients!$B$3:$B$230,L111,Ingredients!$E$3:$E$230)+SUMIF($B$3:$B$725,L111,$BA$3:$BA$730)</f>
        <v>0</v>
      </c>
      <c r="AZ111" s="30">
        <f>SUMIF(Ingredients!$B$3:$B$230,M111,Ingredients!$E$3:$E$230)+SUMIF($B$3:$B$725,M111,$BA$3:$BA$730)</f>
        <v>0</v>
      </c>
      <c r="BA111" s="29">
        <f t="shared" si="16"/>
        <v>1.4285714285714286</v>
      </c>
      <c r="BB111" s="30">
        <f>SUMIF(Ingredients!$B$3:$B$230,F111,Ingredients!$F$3:$F$230)+SUMIF($B$3:$B$725,F111,$BJ$3:$BJ$725)</f>
        <v>0</v>
      </c>
      <c r="BC111" s="30">
        <f>SUMIF(Ingredients!$B$3:$B$230,G111,Ingredients!$F$3:$F$230)+SUMIF($B$3:$B$725,G111,$BJ$3:$BJ$725)</f>
        <v>0</v>
      </c>
      <c r="BD111" s="30">
        <f>SUMIF(Ingredients!$B$3:$B$230,H111,Ingredients!$F$3:$F$230)+SUMIF($B$3:$B$725,H111,$BJ$3:$BJ$725)</f>
        <v>0</v>
      </c>
      <c r="BE111" s="30">
        <f>SUMIF(Ingredients!$B$3:$B$230,I111,Ingredients!$F$3:$F$230)+SUMIF($B$3:$B$725,I111,$BJ$3:$BJ$725)</f>
        <v>0</v>
      </c>
      <c r="BF111" s="30">
        <f>SUMIF(Ingredients!$B$3:$B$230,J111,Ingredients!$F$3:$F$230)+SUMIF($B$3:$B$725,J111,$BJ$3:$BJ$725)</f>
        <v>0</v>
      </c>
      <c r="BG111" s="30">
        <f>SUMIF(Ingredients!$B$3:$B$230,K111,Ingredients!$F$3:$F$230)+SUMIF($B$3:$B$725,K111,$BJ$3:$BJ$725)</f>
        <v>0</v>
      </c>
      <c r="BH111" s="30">
        <f>SUMIF(Ingredients!$B$3:$B$230,L111,Ingredients!$F$3:$F$230)+SUMIF($B$3:$B$725,L111,$BJ$3:$BJ$725)</f>
        <v>0</v>
      </c>
      <c r="BI111" s="30">
        <f>SUMIF(Ingredients!$B$3:$B$230,M111,Ingredients!$F$3:$F$230)+SUMIF($B$3:$B$725,M111,$BJ$3:$BJ$725)</f>
        <v>0</v>
      </c>
      <c r="BJ111" s="35">
        <f t="shared" si="17"/>
        <v>0</v>
      </c>
      <c r="BK111" s="30">
        <f>SUMIF(Ingredients!$B$3:$B$230,F111,Ingredients!$G$3:$G$230)+SUMIF($B$3:$B$725,F111,$BS$3:$BS$725)</f>
        <v>0</v>
      </c>
      <c r="BL111" s="30">
        <f>SUMIF(Ingredients!$B$3:$B$230,G111,Ingredients!$G$3:$G$230)+SUMIF($B$3:$B$725,G111,$BS$3:$BS$725)</f>
        <v>0</v>
      </c>
      <c r="BM111" s="30">
        <f>SUMIF(Ingredients!$B$3:$B$230,H111,Ingredients!$G$3:$G$230)+SUMIF($B$3:$B$725,H111,$BS$3:$BS$725)</f>
        <v>0</v>
      </c>
      <c r="BN111" s="30">
        <f>SUMIF(Ingredients!$B$3:$B$230,I111,Ingredients!$G$3:$G$230)+SUMIF($B$3:$B$725,I111,$BS$3:$BS$725)</f>
        <v>0</v>
      </c>
      <c r="BO111" s="30">
        <f>SUMIF(Ingredients!$B$3:$B$230,J111,Ingredients!$G$3:$G$230)+SUMIF($B$3:$B$725,J111,$BS$3:$BS$725)</f>
        <v>0</v>
      </c>
      <c r="BP111" s="30">
        <f>SUMIF(Ingredients!$B$3:$B$230,K111,Ingredients!$G$3:$G$230)+SUMIF($B$3:$B$725,K111,$BS$3:$BS$725)</f>
        <v>0</v>
      </c>
      <c r="BQ111" s="30">
        <f>SUMIF(Ingredients!$B$3:$B$230,L111,Ingredients!$G$3:$G$230)+SUMIF($B$3:$B$725,L111,$BS$3:$BS$725)</f>
        <v>0</v>
      </c>
      <c r="BR111" s="30">
        <f>SUMIF(Ingredients!$B$3:$B$230,M111,Ingredients!$G$3:$G$230)+SUMIF($B$3:$B$725,M111,$BS$3:$BS$725)</f>
        <v>0</v>
      </c>
      <c r="BS111" s="36">
        <f t="shared" si="18"/>
        <v>0</v>
      </c>
      <c r="BT111" s="30">
        <f>SUMIF(Ingredients!$B$3:$B$230,F111,Ingredients!$H$3:$H$230)+SUMIF($B$3:$B$725,F111,$CB$3:$CB$725)</f>
        <v>0</v>
      </c>
      <c r="BU111" s="30">
        <f>SUMIF(Ingredients!$B$3:$B$230,G111,Ingredients!$H$3:$H$230)+SUMIF($B$3:$B$725,G111,$CB$3:$CB$725)</f>
        <v>0</v>
      </c>
      <c r="BV111" s="30">
        <f>SUMIF(Ingredients!$B$3:$B$230,H111,Ingredients!$H$3:$H$230)+SUMIF($B$3:$B$725,H111,$CB$3:$CB$725)</f>
        <v>0</v>
      </c>
      <c r="BW111" s="30">
        <f>SUMIF(Ingredients!$B$3:$B$230,I111,Ingredients!$H$3:$H$230)+SUMIF($B$3:$B$725,I111,$CB$3:$CB$725)</f>
        <v>0</v>
      </c>
      <c r="BX111" s="30">
        <f>SUMIF(Ingredients!$B$3:$B$230,J111,Ingredients!$H$3:$H$230)+SUMIF($B$3:$B$725,J111,$CB$3:$CB$725)</f>
        <v>0</v>
      </c>
      <c r="BY111" s="30">
        <f>SUMIF(Ingredients!$B$3:$B$230,K111,Ingredients!$H$3:$H$230)+SUMIF($B$3:$B$725,K111,$CB$3:$CB$725)</f>
        <v>0</v>
      </c>
      <c r="BZ111" s="30">
        <f>SUMIF(Ingredients!$B$3:$B$230,L111,Ingredients!$H$3:$H$230)+SUMIF($B$3:$B$725,L111,$CB$3:$CB$725)</f>
        <v>0</v>
      </c>
      <c r="CA111" s="30">
        <f>SUMIF(Ingredients!$B$3:$B$230,M111,Ingredients!$H$3:$H$230)+SUMIF($B$3:$B$725,M111,$CB$3:$CB$725)</f>
        <v>0</v>
      </c>
      <c r="CB111" s="42">
        <f t="shared" si="19"/>
        <v>0</v>
      </c>
      <c r="CC111" s="30">
        <f>SUMIF(Ingredients!$B$3:$B$230,F111,Ingredients!$I$3:$I$230)+SUMIF($B$3:$B$725,F111,$CK$3:$CK$725)</f>
        <v>0</v>
      </c>
      <c r="CD111" s="30">
        <f>SUMIF(Ingredients!$B$3:$B$230,G111,Ingredients!$I$3:$I$230)+SUMIF($B$3:$B$725,G111,$CK$3:$CK$725)</f>
        <v>0</v>
      </c>
      <c r="CE111" s="30">
        <f>SUMIF(Ingredients!$B$3:$B$230,H111,Ingredients!$I$3:$I$230)+SUMIF($B$3:$B$725,H111,$CK$3:$CK$725)</f>
        <v>0</v>
      </c>
      <c r="CF111" s="30">
        <f>SUMIF(Ingredients!$B$3:$B$230,I111,Ingredients!$I$3:$I$230)+SUMIF($B$3:$B$725,I111,$CK$3:$CK$725)</f>
        <v>0</v>
      </c>
      <c r="CG111" s="30">
        <f>SUMIF(Ingredients!$B$3:$B$230,J111,Ingredients!$I$3:$I$230)+SUMIF($B$3:$B$725,J111,$CK$3:$CK$725)</f>
        <v>0</v>
      </c>
      <c r="CH111" s="30">
        <f>SUMIF(Ingredients!$B$3:$B$230,K111,Ingredients!$I$3:$I$230)+SUMIF($B$3:$B$725,K111,$CK$3:$CK$725)</f>
        <v>0</v>
      </c>
      <c r="CI111" s="30">
        <f>SUMIF(Ingredients!$B$3:$B$230,L111,Ingredients!$I$3:$I$230)+SUMIF($B$3:$B$725,L111,$CK$3:$CK$725)</f>
        <v>0</v>
      </c>
      <c r="CJ111" s="30">
        <f>SUMIF(Ingredients!$B$3:$B$230,M111,Ingredients!$I$3:$I$230)+SUMIF($B$3:$B$725,M111,$CK$3:$CK$725)</f>
        <v>0</v>
      </c>
      <c r="CK111" s="38">
        <f t="shared" si="20"/>
        <v>0</v>
      </c>
      <c r="CL111" s="30">
        <f>SUMIF(Ingredients!$B$3:$B$230,F111,Ingredients!$J$3:$J$230)+SUMIF($B$3:$B$725,F111,$CT$3:$CT$725)</f>
        <v>0</v>
      </c>
      <c r="CM111" s="30">
        <f>SUMIF(Ingredients!$B$3:$B$230,G111,Ingredients!$J$3:$J$230)+SUMIF($B$3:$B$725,G111,$CT$3:$CT$725)</f>
        <v>0</v>
      </c>
      <c r="CN111" s="30">
        <f>SUMIF(Ingredients!$B$3:$B$230,H111,Ingredients!$J$3:$J$230)+SUMIF($B$3:$B$725,H111,$CT$3:$CT$725)</f>
        <v>0</v>
      </c>
      <c r="CO111" s="30">
        <f>SUMIF(Ingredients!$B$3:$B$230,I111,Ingredients!$J$3:$J$230)+SUMIF($B$3:$B$725,I111,$CT$3:$CT$725)</f>
        <v>0</v>
      </c>
      <c r="CP111" s="30">
        <f>SUMIF(Ingredients!$B$3:$B$230,J111,Ingredients!$J$3:$J$230)+SUMIF($B$3:$B$725,J111,$CT$3:$CT$725)</f>
        <v>0</v>
      </c>
      <c r="CQ111" s="30">
        <f>SUMIF(Ingredients!$B$3:$B$230,K111,Ingredients!$J$3:$J$230)+SUMIF($B$3:$B$725,K111,$CT$3:$CT$725)</f>
        <v>0</v>
      </c>
      <c r="CR111" s="30">
        <f>SUMIF(Ingredients!$B$3:$B$230,L111,Ingredients!$J$3:$J$230)+SUMIF($B$3:$B$725,L111,$CT$3:$CT$725)</f>
        <v>0</v>
      </c>
      <c r="CS111" s="30">
        <f>SUMIF(Ingredients!$B$3:$B$230,M111,Ingredients!$J$3:$J$230)+SUMIF($B$3:$B$725,M111,$CT$3:$CT$725)</f>
        <v>0</v>
      </c>
      <c r="CT111" s="43">
        <f t="shared" si="21"/>
        <v>0</v>
      </c>
      <c r="CU111" s="34">
        <v>0</v>
      </c>
      <c r="CV111" s="30">
        <v>0</v>
      </c>
      <c r="CW111" s="30">
        <v>1.4285714285714286</v>
      </c>
      <c r="CX111" s="35">
        <v>0</v>
      </c>
      <c r="CY111" s="36">
        <v>0</v>
      </c>
      <c r="CZ111" s="37">
        <v>0</v>
      </c>
      <c r="DA111" s="38">
        <v>0</v>
      </c>
      <c r="DB111" s="39">
        <v>0</v>
      </c>
      <c r="DC111" t="s">
        <v>199</v>
      </c>
      <c r="DD111" t="str">
        <f t="shared" ca="1" si="22"/>
        <v>NB</v>
      </c>
      <c r="DE111" t="str">
        <f t="shared" si="23"/>
        <v>No</v>
      </c>
      <c r="DF111" t="s">
        <v>1153</v>
      </c>
      <c r="DG111" t="s">
        <v>200</v>
      </c>
      <c r="DH111" t="str">
        <f t="shared" si="24"/>
        <v/>
      </c>
      <c r="DI111" t="s">
        <v>2271</v>
      </c>
    </row>
    <row r="112" spans="2:113" x14ac:dyDescent="0.3">
      <c r="B112" t="s">
        <v>365</v>
      </c>
      <c r="C112" t="str">
        <f>INDEX('PH Itemnames'!$B$1:$B$723,MATCH(B112,'PH Itemnames'!$A$1:$A$723),1)</f>
        <v>refriedbeansItem</v>
      </c>
      <c r="D112" t="s">
        <v>245</v>
      </c>
      <c r="E112" t="s">
        <v>1191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SUMIF(Ingredients!$B$3:$B$230,'PH complex foods'!F112,Ingredients!$A$3:$A$119)+SUMIF($B$3:$B$725,F112,$V$3:$V$724)</f>
        <v>1</v>
      </c>
      <c r="O112" s="11">
        <f ca="1">SUMIF(Ingredients!$B$3:$B$230,'PH complex foods'!G112,Ingredients!$A$3:$A$119)+SUMIF($B$3:$B$725,G112,$V$3:$V$724)</f>
        <v>1</v>
      </c>
      <c r="P112" s="11">
        <f ca="1">SUMIF(Ingredients!$B$3:$B$230,'PH complex foods'!H112,Ingredients!$A$3:$A$119)+SUMIF($B$3:$B$725,H112,$V$3:$V$724)</f>
        <v>1</v>
      </c>
      <c r="Q112" s="11">
        <f ca="1">SUMIF(Ingredients!$B$3:$B$230,'PH complex foods'!I112,Ingredients!$A$3:$A$119)+SUMIF($B$3:$B$725,I112,$V$3:$V$724)</f>
        <v>0</v>
      </c>
      <c r="R112" s="11">
        <f ca="1">SUMIF(Ingredients!$B$3:$B$230,'PH complex foods'!J112,Ingredients!$A$3:$A$119)+SUMIF($B$3:$B$725,J112,$V$3:$V$724)</f>
        <v>0</v>
      </c>
      <c r="S112" s="11">
        <f ca="1">SUMIF(Ingredients!$B$3:$B$230,'PH complex foods'!K112,Ingredients!$A$3:$A$119)+SUMIF($B$3:$B$725,K112,$V$3:$V$724)</f>
        <v>0</v>
      </c>
      <c r="T112" s="11">
        <f ca="1">SUMIF(Ingredients!$B$3:$B$230,'PH complex foods'!L112,Ingredients!$A$3:$A$119)+SUMIF($B$3:$B$725,L112,$V$3:$V$724)</f>
        <v>0</v>
      </c>
      <c r="U112" s="11">
        <f ca="1">SUMIF(Ingredients!$B$3:$B$230,'PH complex foods'!M112,Ingredients!$A$3:$A$119)+SUMIF($B$3:$B$725,M112,$V$3:$V$724)</f>
        <v>0</v>
      </c>
      <c r="V112" s="10">
        <f t="shared" ca="1" si="25"/>
        <v>1</v>
      </c>
      <c r="W112" s="10">
        <v>1</v>
      </c>
      <c r="X112" s="11">
        <v>1</v>
      </c>
      <c r="Y112" s="11">
        <f>COUNTIF(F112:M837,B112)</f>
        <v>0</v>
      </c>
      <c r="Z112" s="44" t="str">
        <f t="shared" ca="1" si="26"/>
        <v>Yes</v>
      </c>
      <c r="AA112" s="34">
        <f>SUMIF(Ingredients!$B$3:$B$230,F112,Ingredients!$C$3:$C$230)+SUMIF($B$3:$B$725,F112,$AI$3:$AI$725)</f>
        <v>2</v>
      </c>
      <c r="AB112" s="30">
        <f>SUMIF(Ingredients!$B$3:$B$230,G112,Ingredients!$C$3:$C$230)+SUMIF($B$3:$B$725,G112,$AI$3:$AI$725)</f>
        <v>2</v>
      </c>
      <c r="AC112" s="30">
        <f>SUMIF(Ingredients!$B$3:$B$230,H112,Ingredients!$C$3:$C$230)+SUMIF($B$3:$B$725,H112,$AI$3:$AI$725)</f>
        <v>5</v>
      </c>
      <c r="AD112" s="30">
        <f>SUMIF(Ingredients!$B$3:$B$230,I112,Ingredients!$C$3:$C$230)+SUMIF($B$3:$B$725,I112,$AI$3:$AI$725)</f>
        <v>0</v>
      </c>
      <c r="AE112" s="30">
        <f>SUMIF(Ingredients!$B$3:$B$230,J112,Ingredients!$C$3:$C$230)+SUMIF($B$3:$B$725,J112,$AI$3:$AI$725)</f>
        <v>0</v>
      </c>
      <c r="AF112" s="30">
        <f>SUMIF(Ingredients!$B$3:$B$230,K112,Ingredients!$C$3:$C$230)+SUMIF($B$3:$B$725,K112,$AI$3:$AI$725)</f>
        <v>0</v>
      </c>
      <c r="AG112" s="30">
        <f>SUMIF(Ingredients!$B$3:$B$230,L112,Ingredients!$C$3:$C$230)+SUMIF($B$3:$B$725,L112,$AI$3:$AI$725)</f>
        <v>0</v>
      </c>
      <c r="AH112" s="30">
        <f>SUMIF(Ingredients!$B$3:$B$230,M112,Ingredients!$C$3:$C$230)+SUMIF($B$3:$B$725,M112,$AI$3:$AI$725)</f>
        <v>0</v>
      </c>
      <c r="AI112" s="29">
        <f t="shared" si="14"/>
        <v>9</v>
      </c>
      <c r="AJ112" s="30">
        <f>SUMIF(Ingredients!$B$3:$B$230,F112,Ingredients!$D$3:$D$230)+SUMIF($B$3:$B$725,F112,$AR$3:$AR$725)</f>
        <v>0</v>
      </c>
      <c r="AK112" s="30">
        <f>SUMIF(Ingredients!$B$3:$B$230,G112,Ingredients!$D$3:$D$230)+SUMIF($B$3:$B$725,G112,$AR$3:$AR$725)</f>
        <v>0</v>
      </c>
      <c r="AL112" s="30">
        <f>SUMIF(Ingredients!$B$3:$B$230,H112,Ingredients!$D$3:$D$230)+SUMIF($B$3:$B$725,H112,$AR$3:$AR$725)</f>
        <v>0</v>
      </c>
      <c r="AM112" s="30">
        <f>SUMIF(Ingredients!$B$3:$B$230,I112,Ingredients!$D$3:$D$230)+SUMIF($B$3:$B$725,I112,$AR$3:$AR$725)</f>
        <v>0</v>
      </c>
      <c r="AN112" s="30">
        <f>SUMIF(Ingredients!$B$3:$B$230,J112,Ingredients!$D$3:$D$230)+SUMIF($B$3:$B$725,J112,$AR$3:$AR$725)</f>
        <v>0</v>
      </c>
      <c r="AO112" s="30">
        <f>SUMIF(Ingredients!$B$3:$B$230,K112,Ingredients!$D$3:$D$230)+SUMIF($B$3:$B$725,K112,$AR$3:$AR$725)</f>
        <v>0</v>
      </c>
      <c r="AP112" s="30">
        <f>SUMIF(Ingredients!$B$3:$B$230,L112,Ingredients!$D$3:$D$230)+SUMIF($B$3:$B$725,L112,$AR$3:$AR$725)</f>
        <v>0</v>
      </c>
      <c r="AQ112" s="30">
        <f>SUMIF(Ingredients!$B$3:$B$230,M112,Ingredients!$D$3:$D$230)+SUMIF($B$3:$B$725,M112,$AR$3:$AR$725)</f>
        <v>0</v>
      </c>
      <c r="AR112" s="29">
        <f t="shared" si="15"/>
        <v>0</v>
      </c>
      <c r="AS112" s="30">
        <f>SUMIF(Ingredients!$B$3:$B$230,F112,Ingredients!$E$3:$E$230)+SUMIF($B$3:$B$725,F112,$BA$3:$BA$730)</f>
        <v>5</v>
      </c>
      <c r="AT112" s="30">
        <f>SUMIF(Ingredients!$B$3:$B$230,G112,Ingredients!$E$3:$E$230)+SUMIF($B$3:$B$725,G112,$BA$3:$BA$730)</f>
        <v>43</v>
      </c>
      <c r="AU112" s="30">
        <f>SUMIF(Ingredients!$B$3:$B$230,H112,Ingredients!$E$3:$E$230)+SUMIF($B$3:$B$725,H112,$BA$3:$BA$730)</f>
        <v>12</v>
      </c>
      <c r="AV112" s="30">
        <f>SUMIF(Ingredients!$B$3:$B$230,I112,Ingredients!$E$3:$E$230)+SUMIF($B$3:$B$725,I112,$BA$3:$BA$730)</f>
        <v>0</v>
      </c>
      <c r="AW112" s="30">
        <f>SUMIF(Ingredients!$B$3:$B$230,J112,Ingredients!$E$3:$E$230)+SUMIF($B$3:$B$725,J112,$BA$3:$BA$730)</f>
        <v>0</v>
      </c>
      <c r="AX112" s="30">
        <f>SUMIF(Ingredients!$B$3:$B$230,K112,Ingredients!$E$3:$E$230)+SUMIF($B$3:$B$725,K112,$BA$3:$BA$730)</f>
        <v>0</v>
      </c>
      <c r="AY112" s="30">
        <f>SUMIF(Ingredients!$B$3:$B$230,L112,Ingredients!$E$3:$E$230)+SUMIF($B$3:$B$725,L112,$BA$3:$BA$730)</f>
        <v>0</v>
      </c>
      <c r="AZ112" s="30">
        <f>SUMIF(Ingredients!$B$3:$B$230,M112,Ingredients!$E$3:$E$230)+SUMIF($B$3:$B$725,M112,$BA$3:$BA$730)</f>
        <v>0</v>
      </c>
      <c r="BA112" s="29">
        <f t="shared" si="16"/>
        <v>20</v>
      </c>
      <c r="BB112" s="30">
        <f>SUMIF(Ingredients!$B$3:$B$230,F112,Ingredients!$F$3:$F$230)+SUMIF($B$3:$B$725,F112,$BJ$3:$BJ$725)</f>
        <v>0</v>
      </c>
      <c r="BC112" s="30">
        <f>SUMIF(Ingredients!$B$3:$B$230,G112,Ingredients!$F$3:$F$230)+SUMIF($B$3:$B$725,G112,$BJ$3:$BJ$725)</f>
        <v>0</v>
      </c>
      <c r="BD112" s="30">
        <f>SUMIF(Ingredients!$B$3:$B$230,H112,Ingredients!$F$3:$F$230)+SUMIF($B$3:$B$725,H112,$BJ$3:$BJ$725)</f>
        <v>0</v>
      </c>
      <c r="BE112" s="30">
        <f>SUMIF(Ingredients!$B$3:$B$230,I112,Ingredients!$F$3:$F$230)+SUMIF($B$3:$B$725,I112,$BJ$3:$BJ$725)</f>
        <v>0</v>
      </c>
      <c r="BF112" s="30">
        <f>SUMIF(Ingredients!$B$3:$B$230,J112,Ingredients!$F$3:$F$230)+SUMIF($B$3:$B$725,J112,$BJ$3:$BJ$725)</f>
        <v>0</v>
      </c>
      <c r="BG112" s="30">
        <f>SUMIF(Ingredients!$B$3:$B$230,K112,Ingredients!$F$3:$F$230)+SUMIF($B$3:$B$725,K112,$BJ$3:$BJ$725)</f>
        <v>0</v>
      </c>
      <c r="BH112" s="30">
        <f>SUMIF(Ingredients!$B$3:$B$230,L112,Ingredients!$F$3:$F$230)+SUMIF($B$3:$B$725,L112,$BJ$3:$BJ$725)</f>
        <v>0</v>
      </c>
      <c r="BI112" s="30">
        <f>SUMIF(Ingredients!$B$3:$B$230,M112,Ingredients!$F$3:$F$230)+SUMIF($B$3:$B$725,M112,$BJ$3:$BJ$725)</f>
        <v>0</v>
      </c>
      <c r="BJ112" s="35">
        <f t="shared" si="17"/>
        <v>0</v>
      </c>
      <c r="BK112" s="30">
        <f>SUMIF(Ingredients!$B$3:$B$230,F112,Ingredients!$G$3:$G$230)+SUMIF($B$3:$B$725,F112,$BS$3:$BS$725)</f>
        <v>0</v>
      </c>
      <c r="BL112" s="30">
        <f>SUMIF(Ingredients!$B$3:$B$230,G112,Ingredients!$G$3:$G$230)+SUMIF($B$3:$B$725,G112,$BS$3:$BS$725)</f>
        <v>0</v>
      </c>
      <c r="BM112" s="30">
        <f>SUMIF(Ingredients!$B$3:$B$230,H112,Ingredients!$G$3:$G$230)+SUMIF($B$3:$B$725,H112,$BS$3:$BS$725)</f>
        <v>0</v>
      </c>
      <c r="BN112" s="30">
        <f>SUMIF(Ingredients!$B$3:$B$230,I112,Ingredients!$G$3:$G$230)+SUMIF($B$3:$B$725,I112,$BS$3:$BS$725)</f>
        <v>0</v>
      </c>
      <c r="BO112" s="30">
        <f>SUMIF(Ingredients!$B$3:$B$230,J112,Ingredients!$G$3:$G$230)+SUMIF($B$3:$B$725,J112,$BS$3:$BS$725)</f>
        <v>0</v>
      </c>
      <c r="BP112" s="30">
        <f>SUMIF(Ingredients!$B$3:$B$230,K112,Ingredients!$G$3:$G$230)+SUMIF($B$3:$B$725,K112,$BS$3:$BS$725)</f>
        <v>0</v>
      </c>
      <c r="BQ112" s="30">
        <f>SUMIF(Ingredients!$B$3:$B$230,L112,Ingredients!$G$3:$G$230)+SUMIF($B$3:$B$725,L112,$BS$3:$BS$725)</f>
        <v>0</v>
      </c>
      <c r="BR112" s="30">
        <f>SUMIF(Ingredients!$B$3:$B$230,M112,Ingredients!$G$3:$G$230)+SUMIF($B$3:$B$725,M112,$BS$3:$BS$725)</f>
        <v>0</v>
      </c>
      <c r="BS112" s="36">
        <f t="shared" si="18"/>
        <v>0</v>
      </c>
      <c r="BT112" s="30">
        <f>SUMIF(Ingredients!$B$3:$B$230,F112,Ingredients!$H$3:$H$230)+SUMIF($B$3:$B$725,F112,$CB$3:$CB$725)</f>
        <v>1</v>
      </c>
      <c r="BU112" s="30">
        <f>SUMIF(Ingredients!$B$3:$B$230,G112,Ingredients!$H$3:$H$230)+SUMIF($B$3:$B$725,G112,$CB$3:$CB$725)</f>
        <v>1</v>
      </c>
      <c r="BV112" s="30">
        <f>SUMIF(Ingredients!$B$3:$B$230,H112,Ingredients!$H$3:$H$230)+SUMIF($B$3:$B$725,H112,$CB$3:$CB$725)</f>
        <v>0</v>
      </c>
      <c r="BW112" s="30">
        <f>SUMIF(Ingredients!$B$3:$B$230,I112,Ingredients!$H$3:$H$230)+SUMIF($B$3:$B$725,I112,$CB$3:$CB$725)</f>
        <v>0</v>
      </c>
      <c r="BX112" s="30">
        <f>SUMIF(Ingredients!$B$3:$B$230,J112,Ingredients!$H$3:$H$230)+SUMIF($B$3:$B$725,J112,$CB$3:$CB$725)</f>
        <v>0</v>
      </c>
      <c r="BY112" s="30">
        <f>SUMIF(Ingredients!$B$3:$B$230,K112,Ingredients!$H$3:$H$230)+SUMIF($B$3:$B$725,K112,$CB$3:$CB$725)</f>
        <v>0</v>
      </c>
      <c r="BZ112" s="30">
        <f>SUMIF(Ingredients!$B$3:$B$230,L112,Ingredients!$H$3:$H$230)+SUMIF($B$3:$B$725,L112,$CB$3:$CB$725)</f>
        <v>0</v>
      </c>
      <c r="CA112" s="30">
        <f>SUMIF(Ingredients!$B$3:$B$230,M112,Ingredients!$H$3:$H$230)+SUMIF($B$3:$B$725,M112,$CB$3:$CB$725)</f>
        <v>0</v>
      </c>
      <c r="CB112" s="42">
        <f t="shared" si="19"/>
        <v>2</v>
      </c>
      <c r="CC112" s="30">
        <f>SUMIF(Ingredients!$B$3:$B$230,F112,Ingredients!$I$3:$I$230)+SUMIF($B$3:$B$725,F112,$CK$3:$CK$725)</f>
        <v>0</v>
      </c>
      <c r="CD112" s="30">
        <f>SUMIF(Ingredients!$B$3:$B$230,G112,Ingredients!$I$3:$I$230)+SUMIF($B$3:$B$725,G112,$CK$3:$CK$725)</f>
        <v>0</v>
      </c>
      <c r="CE112" s="30">
        <f>SUMIF(Ingredients!$B$3:$B$230,H112,Ingredients!$I$3:$I$230)+SUMIF($B$3:$B$725,H112,$CK$3:$CK$725)</f>
        <v>0</v>
      </c>
      <c r="CF112" s="30">
        <f>SUMIF(Ingredients!$B$3:$B$230,I112,Ingredients!$I$3:$I$230)+SUMIF($B$3:$B$725,I112,$CK$3:$CK$725)</f>
        <v>0</v>
      </c>
      <c r="CG112" s="30">
        <f>SUMIF(Ingredients!$B$3:$B$230,J112,Ingredients!$I$3:$I$230)+SUMIF($B$3:$B$725,J112,$CK$3:$CK$725)</f>
        <v>0</v>
      </c>
      <c r="CH112" s="30">
        <f>SUMIF(Ingredients!$B$3:$B$230,K112,Ingredients!$I$3:$I$230)+SUMIF($B$3:$B$725,K112,$CK$3:$CK$725)</f>
        <v>0</v>
      </c>
      <c r="CI112" s="30">
        <f>SUMIF(Ingredients!$B$3:$B$230,L112,Ingredients!$I$3:$I$230)+SUMIF($B$3:$B$725,L112,$CK$3:$CK$725)</f>
        <v>0</v>
      </c>
      <c r="CJ112" s="30">
        <f>SUMIF(Ingredients!$B$3:$B$230,M112,Ingredients!$I$3:$I$230)+SUMIF($B$3:$B$725,M112,$CK$3:$CK$725)</f>
        <v>0</v>
      </c>
      <c r="CK112" s="38">
        <f t="shared" si="20"/>
        <v>0</v>
      </c>
      <c r="CL112" s="30">
        <f>SUMIF(Ingredients!$B$3:$B$230,F112,Ingredients!$J$3:$J$230)+SUMIF($B$3:$B$725,F112,$CT$3:$CT$725)</f>
        <v>0</v>
      </c>
      <c r="CM112" s="30">
        <f>SUMIF(Ingredients!$B$3:$B$230,G112,Ingredients!$J$3:$J$230)+SUMIF($B$3:$B$725,G112,$CT$3:$CT$725)</f>
        <v>0</v>
      </c>
      <c r="CN112" s="30">
        <f>SUMIF(Ingredients!$B$3:$B$230,H112,Ingredients!$J$3:$J$230)+SUMIF($B$3:$B$725,H112,$CT$3:$CT$725)</f>
        <v>1</v>
      </c>
      <c r="CO112" s="30">
        <f>SUMIF(Ingredients!$B$3:$B$230,I112,Ingredients!$J$3:$J$230)+SUMIF($B$3:$B$725,I112,$CT$3:$CT$725)</f>
        <v>0</v>
      </c>
      <c r="CP112" s="30">
        <f>SUMIF(Ingredients!$B$3:$B$230,J112,Ingredients!$J$3:$J$230)+SUMIF($B$3:$B$725,J112,$CT$3:$CT$725)</f>
        <v>0</v>
      </c>
      <c r="CQ112" s="30">
        <f>SUMIF(Ingredients!$B$3:$B$230,K112,Ingredients!$J$3:$J$230)+SUMIF($B$3:$B$725,K112,$CT$3:$CT$725)</f>
        <v>0</v>
      </c>
      <c r="CR112" s="30">
        <f>SUMIF(Ingredients!$B$3:$B$230,L112,Ingredients!$J$3:$J$230)+SUMIF($B$3:$B$725,L112,$CT$3:$CT$725)</f>
        <v>0</v>
      </c>
      <c r="CS112" s="30">
        <f>SUMIF(Ingredients!$B$3:$B$230,M112,Ingredients!$J$3:$J$230)+SUMIF($B$3:$B$725,M112,$CT$3:$CT$725)</f>
        <v>0</v>
      </c>
      <c r="CT112" s="43">
        <f t="shared" si="21"/>
        <v>1</v>
      </c>
      <c r="CU112" s="34">
        <v>10</v>
      </c>
      <c r="CV112" s="30">
        <v>0</v>
      </c>
      <c r="CW112" s="30">
        <v>12</v>
      </c>
      <c r="CX112" s="35">
        <v>0</v>
      </c>
      <c r="CY112" s="36">
        <v>0</v>
      </c>
      <c r="CZ112" s="37">
        <v>2</v>
      </c>
      <c r="DA112" s="38">
        <v>0</v>
      </c>
      <c r="DB112" s="39">
        <v>0</v>
      </c>
      <c r="DC112" t="s">
        <v>202</v>
      </c>
      <c r="DD112" t="str">
        <f t="shared" ca="1" si="22"/>
        <v/>
      </c>
      <c r="DE112" t="str">
        <f t="shared" ca="1" si="23"/>
        <v>-</v>
      </c>
      <c r="DG112" t="s">
        <v>200</v>
      </c>
      <c r="DH112" t="str">
        <f t="shared" ca="1" si="24"/>
        <v>REFRIEDBEANSITEM(MEAL, ItemRegistry.refriedbeansItem, 4 ,2f,0f,0f,2f,0f,0f,0f,1.75f),</v>
      </c>
      <c r="DI112" t="s">
        <v>2371</v>
      </c>
    </row>
    <row r="113" spans="2:113" x14ac:dyDescent="0.3">
      <c r="B113" t="s">
        <v>366</v>
      </c>
      <c r="C113" t="str">
        <f>INDEX('PH Itemnames'!$B$1:$B$723,MATCH(B113,'PH Itemnames'!$A$1:$A$723),1)</f>
        <v>bakedbeansItem</v>
      </c>
      <c r="D113" t="s">
        <v>245</v>
      </c>
      <c r="E113" t="s">
        <v>1191</v>
      </c>
      <c r="F113" s="10" t="s">
        <v>131</v>
      </c>
      <c r="G113" s="11" t="s">
        <v>367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SUMIF(Ingredients!$B$3:$B$230,'PH complex foods'!F113,Ingredients!$A$3:$A$119)+SUMIF($B$3:$B$725,F113,$V$3:$V$724)</f>
        <v>1</v>
      </c>
      <c r="O113" s="11">
        <f ca="1">SUMIF(Ingredients!$B$3:$B$230,'PH complex foods'!G113,Ingredients!$A$3:$A$119)+SUMIF($B$3:$B$725,G113,$V$3:$V$724)</f>
        <v>1</v>
      </c>
      <c r="P113" s="11">
        <f ca="1">SUMIF(Ingredients!$B$3:$B$230,'PH complex foods'!H113,Ingredients!$A$3:$A$119)+SUMIF($B$3:$B$725,H113,$V$3:$V$724)</f>
        <v>1</v>
      </c>
      <c r="Q113" s="11">
        <f ca="1">SUMIF(Ingredients!$B$3:$B$230,'PH complex foods'!I113,Ingredients!$A$3:$A$119)+SUMIF($B$3:$B$725,I113,$V$3:$V$724)</f>
        <v>0</v>
      </c>
      <c r="R113" s="11">
        <f ca="1">SUMIF(Ingredients!$B$3:$B$230,'PH complex foods'!J113,Ingredients!$A$3:$A$119)+SUMIF($B$3:$B$725,J113,$V$3:$V$724)</f>
        <v>0</v>
      </c>
      <c r="S113" s="11">
        <f ca="1">SUMIF(Ingredients!$B$3:$B$230,'PH complex foods'!K113,Ingredients!$A$3:$A$119)+SUMIF($B$3:$B$725,K113,$V$3:$V$724)</f>
        <v>0</v>
      </c>
      <c r="T113" s="11">
        <f ca="1">SUMIF(Ingredients!$B$3:$B$230,'PH complex foods'!L113,Ingredients!$A$3:$A$119)+SUMIF($B$3:$B$725,L113,$V$3:$V$724)</f>
        <v>0</v>
      </c>
      <c r="U113" s="11">
        <f ca="1">SUMIF(Ingredients!$B$3:$B$230,'PH complex foods'!M113,Ingredients!$A$3:$A$119)+SUMIF($B$3:$B$725,M113,$V$3:$V$724)</f>
        <v>0</v>
      </c>
      <c r="V113" s="10">
        <f t="shared" ca="1" si="25"/>
        <v>1</v>
      </c>
      <c r="W113" s="10">
        <v>1</v>
      </c>
      <c r="X113" s="11">
        <v>1</v>
      </c>
      <c r="Y113" s="11">
        <f>COUNTIF(F113:M838,B113)</f>
        <v>1</v>
      </c>
      <c r="Z113" s="44" t="str">
        <f t="shared" ca="1" si="26"/>
        <v>Yes</v>
      </c>
      <c r="AA113" s="34">
        <f>SUMIF(Ingredients!$B$3:$B$230,F113,Ingredients!$C$3:$C$230)+SUMIF($B$3:$B$725,F113,$AI$3:$AI$725)</f>
        <v>2</v>
      </c>
      <c r="AB113" s="30">
        <f>SUMIF(Ingredients!$B$3:$B$230,G113,Ingredients!$C$3:$C$230)+SUMIF($B$3:$B$725,G113,$AI$3:$AI$725)</f>
        <v>10</v>
      </c>
      <c r="AC113" s="30">
        <f>SUMIF(Ingredients!$B$3:$B$230,H113,Ingredients!$C$3:$C$230)+SUMIF($B$3:$B$725,H113,$AI$3:$AI$725)</f>
        <v>0</v>
      </c>
      <c r="AD113" s="30">
        <f>SUMIF(Ingredients!$B$3:$B$230,I113,Ingredients!$C$3:$C$230)+SUMIF($B$3:$B$725,I113,$AI$3:$AI$725)</f>
        <v>0</v>
      </c>
      <c r="AE113" s="30">
        <f>SUMIF(Ingredients!$B$3:$B$230,J113,Ingredients!$C$3:$C$230)+SUMIF($B$3:$B$725,J113,$AI$3:$AI$725)</f>
        <v>0</v>
      </c>
      <c r="AF113" s="30">
        <f>SUMIF(Ingredients!$B$3:$B$230,K113,Ingredients!$C$3:$C$230)+SUMIF($B$3:$B$725,K113,$AI$3:$AI$725)</f>
        <v>0</v>
      </c>
      <c r="AG113" s="30">
        <f>SUMIF(Ingredients!$B$3:$B$230,L113,Ingredients!$C$3:$C$230)+SUMIF($B$3:$B$725,L113,$AI$3:$AI$725)</f>
        <v>0</v>
      </c>
      <c r="AH113" s="30">
        <f>SUMIF(Ingredients!$B$3:$B$230,M113,Ingredients!$C$3:$C$230)+SUMIF($B$3:$B$725,M113,$AI$3:$AI$725)</f>
        <v>0</v>
      </c>
      <c r="AI113" s="29">
        <f t="shared" si="14"/>
        <v>12</v>
      </c>
      <c r="AJ113" s="30">
        <f>SUMIF(Ingredients!$B$3:$B$230,F113,Ingredients!$D$3:$D$230)+SUMIF($B$3:$B$725,F113,$AR$3:$AR$725)</f>
        <v>0</v>
      </c>
      <c r="AK113" s="30">
        <f>SUMIF(Ingredients!$B$3:$B$230,G113,Ingredients!$D$3:$D$230)+SUMIF($B$3:$B$725,G113,$AR$3:$AR$725)</f>
        <v>0</v>
      </c>
      <c r="AL113" s="30">
        <f>SUMIF(Ingredients!$B$3:$B$230,H113,Ingredients!$D$3:$D$230)+SUMIF($B$3:$B$725,H113,$AR$3:$AR$725)</f>
        <v>0</v>
      </c>
      <c r="AM113" s="30">
        <f>SUMIF(Ingredients!$B$3:$B$230,I113,Ingredients!$D$3:$D$230)+SUMIF($B$3:$B$725,I113,$AR$3:$AR$725)</f>
        <v>0</v>
      </c>
      <c r="AN113" s="30">
        <f>SUMIF(Ingredients!$B$3:$B$230,J113,Ingredients!$D$3:$D$230)+SUMIF($B$3:$B$725,J113,$AR$3:$AR$725)</f>
        <v>0</v>
      </c>
      <c r="AO113" s="30">
        <f>SUMIF(Ingredients!$B$3:$B$230,K113,Ingredients!$D$3:$D$230)+SUMIF($B$3:$B$725,K113,$AR$3:$AR$725)</f>
        <v>0</v>
      </c>
      <c r="AP113" s="30">
        <f>SUMIF(Ingredients!$B$3:$B$230,L113,Ingredients!$D$3:$D$230)+SUMIF($B$3:$B$725,L113,$AR$3:$AR$725)</f>
        <v>0</v>
      </c>
      <c r="AQ113" s="30">
        <f>SUMIF(Ingredients!$B$3:$B$230,M113,Ingredients!$D$3:$D$230)+SUMIF($B$3:$B$725,M113,$AR$3:$AR$725)</f>
        <v>0</v>
      </c>
      <c r="AR113" s="29">
        <f t="shared" si="15"/>
        <v>0</v>
      </c>
      <c r="AS113" s="30">
        <f>SUMIF(Ingredients!$B$3:$B$230,F113,Ingredients!$E$3:$E$230)+SUMIF($B$3:$B$725,F113,$BA$3:$BA$730)</f>
        <v>5</v>
      </c>
      <c r="AT113" s="30">
        <f>SUMIF(Ingredients!$B$3:$B$230,G113,Ingredients!$E$3:$E$230)+SUMIF($B$3:$B$725,G113,$BA$3:$BA$730)</f>
        <v>14</v>
      </c>
      <c r="AU113" s="30">
        <f>SUMIF(Ingredients!$B$3:$B$230,H113,Ingredients!$E$3:$E$230)+SUMIF($B$3:$B$725,H113,$BA$3:$BA$730)</f>
        <v>30</v>
      </c>
      <c r="AV113" s="30">
        <f>SUMIF(Ingredients!$B$3:$B$230,I113,Ingredients!$E$3:$E$230)+SUMIF($B$3:$B$725,I113,$BA$3:$BA$730)</f>
        <v>0</v>
      </c>
      <c r="AW113" s="30">
        <f>SUMIF(Ingredients!$B$3:$B$230,J113,Ingredients!$E$3:$E$230)+SUMIF($B$3:$B$725,J113,$BA$3:$BA$730)</f>
        <v>0</v>
      </c>
      <c r="AX113" s="30">
        <f>SUMIF(Ingredients!$B$3:$B$230,K113,Ingredients!$E$3:$E$230)+SUMIF($B$3:$B$725,K113,$BA$3:$BA$730)</f>
        <v>0</v>
      </c>
      <c r="AY113" s="30">
        <f>SUMIF(Ingredients!$B$3:$B$230,L113,Ingredients!$E$3:$E$230)+SUMIF($B$3:$B$725,L113,$BA$3:$BA$730)</f>
        <v>0</v>
      </c>
      <c r="AZ113" s="30">
        <f>SUMIF(Ingredients!$B$3:$B$230,M113,Ingredients!$E$3:$E$230)+SUMIF($B$3:$B$725,M113,$BA$3:$BA$730)</f>
        <v>0</v>
      </c>
      <c r="BA113" s="29">
        <f t="shared" si="16"/>
        <v>16.333333333333332</v>
      </c>
      <c r="BB113" s="30">
        <f>SUMIF(Ingredients!$B$3:$B$230,F113,Ingredients!$F$3:$F$230)+SUMIF($B$3:$B$725,F113,$BJ$3:$BJ$725)</f>
        <v>0</v>
      </c>
      <c r="BC113" s="30">
        <f>SUMIF(Ingredients!$B$3:$B$230,G113,Ingredients!$F$3:$F$230)+SUMIF($B$3:$B$725,G113,$BJ$3:$BJ$725)</f>
        <v>0</v>
      </c>
      <c r="BD113" s="30">
        <f>SUMIF(Ingredients!$B$3:$B$230,H113,Ingredients!$F$3:$F$230)+SUMIF($B$3:$B$725,H113,$BJ$3:$BJ$725)</f>
        <v>0</v>
      </c>
      <c r="BE113" s="30">
        <f>SUMIF(Ingredients!$B$3:$B$230,I113,Ingredients!$F$3:$F$230)+SUMIF($B$3:$B$725,I113,$BJ$3:$BJ$725)</f>
        <v>0</v>
      </c>
      <c r="BF113" s="30">
        <f>SUMIF(Ingredients!$B$3:$B$230,J113,Ingredients!$F$3:$F$230)+SUMIF($B$3:$B$725,J113,$BJ$3:$BJ$725)</f>
        <v>0</v>
      </c>
      <c r="BG113" s="30">
        <f>SUMIF(Ingredients!$B$3:$B$230,K113,Ingredients!$F$3:$F$230)+SUMIF($B$3:$B$725,K113,$BJ$3:$BJ$725)</f>
        <v>0</v>
      </c>
      <c r="BH113" s="30">
        <f>SUMIF(Ingredients!$B$3:$B$230,L113,Ingredients!$F$3:$F$230)+SUMIF($B$3:$B$725,L113,$BJ$3:$BJ$725)</f>
        <v>0</v>
      </c>
      <c r="BI113" s="30">
        <f>SUMIF(Ingredients!$B$3:$B$230,M113,Ingredients!$F$3:$F$230)+SUMIF($B$3:$B$725,M113,$BJ$3:$BJ$725)</f>
        <v>0</v>
      </c>
      <c r="BJ113" s="35">
        <f t="shared" si="17"/>
        <v>0</v>
      </c>
      <c r="BK113" s="30">
        <f>SUMIF(Ingredients!$B$3:$B$230,F113,Ingredients!$G$3:$G$230)+SUMIF($B$3:$B$725,F113,$BS$3:$BS$725)</f>
        <v>0</v>
      </c>
      <c r="BL113" s="30">
        <f>SUMIF(Ingredients!$B$3:$B$230,G113,Ingredients!$G$3:$G$230)+SUMIF($B$3:$B$725,G113,$BS$3:$BS$725)</f>
        <v>0</v>
      </c>
      <c r="BM113" s="30">
        <f>SUMIF(Ingredients!$B$3:$B$230,H113,Ingredients!$G$3:$G$230)+SUMIF($B$3:$B$725,H113,$BS$3:$BS$725)</f>
        <v>0</v>
      </c>
      <c r="BN113" s="30">
        <f>SUMIF(Ingredients!$B$3:$B$230,I113,Ingredients!$G$3:$G$230)+SUMIF($B$3:$B$725,I113,$BS$3:$BS$725)</f>
        <v>0</v>
      </c>
      <c r="BO113" s="30">
        <f>SUMIF(Ingredients!$B$3:$B$230,J113,Ingredients!$G$3:$G$230)+SUMIF($B$3:$B$725,J113,$BS$3:$BS$725)</f>
        <v>0</v>
      </c>
      <c r="BP113" s="30">
        <f>SUMIF(Ingredients!$B$3:$B$230,K113,Ingredients!$G$3:$G$230)+SUMIF($B$3:$B$725,K113,$BS$3:$BS$725)</f>
        <v>0</v>
      </c>
      <c r="BQ113" s="30">
        <f>SUMIF(Ingredients!$B$3:$B$230,L113,Ingredients!$G$3:$G$230)+SUMIF($B$3:$B$725,L113,$BS$3:$BS$725)</f>
        <v>0</v>
      </c>
      <c r="BR113" s="30">
        <f>SUMIF(Ingredients!$B$3:$B$230,M113,Ingredients!$G$3:$G$230)+SUMIF($B$3:$B$725,M113,$BS$3:$BS$725)</f>
        <v>0</v>
      </c>
      <c r="BS113" s="36">
        <f t="shared" si="18"/>
        <v>0</v>
      </c>
      <c r="BT113" s="30">
        <f>SUMIF(Ingredients!$B$3:$B$230,F113,Ingredients!$H$3:$H$230)+SUMIF($B$3:$B$725,F113,$CB$3:$CB$725)</f>
        <v>1</v>
      </c>
      <c r="BU113" s="30">
        <f>SUMIF(Ingredients!$B$3:$B$230,G113,Ingredients!$H$3:$H$230)+SUMIF($B$3:$B$725,G113,$CB$3:$CB$725)</f>
        <v>0</v>
      </c>
      <c r="BV113" s="30">
        <f>SUMIF(Ingredients!$B$3:$B$230,H113,Ingredients!$H$3:$H$230)+SUMIF($B$3:$B$725,H113,$CB$3:$CB$725)</f>
        <v>0</v>
      </c>
      <c r="BW113" s="30">
        <f>SUMIF(Ingredients!$B$3:$B$230,I113,Ingredients!$H$3:$H$230)+SUMIF($B$3:$B$725,I113,$CB$3:$CB$725)</f>
        <v>0</v>
      </c>
      <c r="BX113" s="30">
        <f>SUMIF(Ingredients!$B$3:$B$230,J113,Ingredients!$H$3:$H$230)+SUMIF($B$3:$B$725,J113,$CB$3:$CB$725)</f>
        <v>0</v>
      </c>
      <c r="BY113" s="30">
        <f>SUMIF(Ingredients!$B$3:$B$230,K113,Ingredients!$H$3:$H$230)+SUMIF($B$3:$B$725,K113,$CB$3:$CB$725)</f>
        <v>0</v>
      </c>
      <c r="BZ113" s="30">
        <f>SUMIF(Ingredients!$B$3:$B$230,L113,Ingredients!$H$3:$H$230)+SUMIF($B$3:$B$725,L113,$CB$3:$CB$725)</f>
        <v>0</v>
      </c>
      <c r="CA113" s="30">
        <f>SUMIF(Ingredients!$B$3:$B$230,M113,Ingredients!$H$3:$H$230)+SUMIF($B$3:$B$725,M113,$CB$3:$CB$725)</f>
        <v>0</v>
      </c>
      <c r="CB113" s="42">
        <f t="shared" si="19"/>
        <v>1</v>
      </c>
      <c r="CC113" s="30">
        <f>SUMIF(Ingredients!$B$3:$B$230,F113,Ingredients!$I$3:$I$230)+SUMIF($B$3:$B$725,F113,$CK$3:$CK$725)</f>
        <v>0</v>
      </c>
      <c r="CD113" s="30">
        <f>SUMIF(Ingredients!$B$3:$B$230,G113,Ingredients!$I$3:$I$230)+SUMIF($B$3:$B$725,G113,$CK$3:$CK$725)</f>
        <v>2.5</v>
      </c>
      <c r="CE113" s="30">
        <f>SUMIF(Ingredients!$B$3:$B$230,H113,Ingredients!$I$3:$I$230)+SUMIF($B$3:$B$725,H113,$CK$3:$CK$725)</f>
        <v>0</v>
      </c>
      <c r="CF113" s="30">
        <f>SUMIF(Ingredients!$B$3:$B$230,I113,Ingredients!$I$3:$I$230)+SUMIF($B$3:$B$725,I113,$CK$3:$CK$725)</f>
        <v>0</v>
      </c>
      <c r="CG113" s="30">
        <f>SUMIF(Ingredients!$B$3:$B$230,J113,Ingredients!$I$3:$I$230)+SUMIF($B$3:$B$725,J113,$CK$3:$CK$725)</f>
        <v>0</v>
      </c>
      <c r="CH113" s="30">
        <f>SUMIF(Ingredients!$B$3:$B$230,K113,Ingredients!$I$3:$I$230)+SUMIF($B$3:$B$725,K113,$CK$3:$CK$725)</f>
        <v>0</v>
      </c>
      <c r="CI113" s="30">
        <f>SUMIF(Ingredients!$B$3:$B$230,L113,Ingredients!$I$3:$I$230)+SUMIF($B$3:$B$725,L113,$CK$3:$CK$725)</f>
        <v>0</v>
      </c>
      <c r="CJ113" s="30">
        <f>SUMIF(Ingredients!$B$3:$B$230,M113,Ingredients!$I$3:$I$230)+SUMIF($B$3:$B$725,M113,$CK$3:$CK$725)</f>
        <v>0</v>
      </c>
      <c r="CK113" s="38">
        <f t="shared" si="20"/>
        <v>2.5</v>
      </c>
      <c r="CL113" s="30">
        <f>SUMIF(Ingredients!$B$3:$B$230,F113,Ingredients!$J$3:$J$230)+SUMIF($B$3:$B$725,F113,$CT$3:$CT$725)</f>
        <v>0</v>
      </c>
      <c r="CM113" s="30">
        <f>SUMIF(Ingredients!$B$3:$B$230,G113,Ingredients!$J$3:$J$230)+SUMIF($B$3:$B$725,G113,$CT$3:$CT$725)</f>
        <v>0</v>
      </c>
      <c r="CN113" s="30">
        <f>SUMIF(Ingredients!$B$3:$B$230,H113,Ingredients!$J$3:$J$230)+SUMIF($B$3:$B$725,H113,$CT$3:$CT$725)</f>
        <v>0</v>
      </c>
      <c r="CO113" s="30">
        <f>SUMIF(Ingredients!$B$3:$B$230,I113,Ingredients!$J$3:$J$230)+SUMIF($B$3:$B$725,I113,$CT$3:$CT$725)</f>
        <v>0</v>
      </c>
      <c r="CP113" s="30">
        <f>SUMIF(Ingredients!$B$3:$B$230,J113,Ingredients!$J$3:$J$230)+SUMIF($B$3:$B$725,J113,$CT$3:$CT$725)</f>
        <v>0</v>
      </c>
      <c r="CQ113" s="30">
        <f>SUMIF(Ingredients!$B$3:$B$230,K113,Ingredients!$J$3:$J$230)+SUMIF($B$3:$B$725,K113,$CT$3:$CT$725)</f>
        <v>0</v>
      </c>
      <c r="CR113" s="30">
        <f>SUMIF(Ingredients!$B$3:$B$230,L113,Ingredients!$J$3:$J$230)+SUMIF($B$3:$B$725,L113,$CT$3:$CT$725)</f>
        <v>0</v>
      </c>
      <c r="CS113" s="30">
        <f>SUMIF(Ingredients!$B$3:$B$230,M113,Ingredients!$J$3:$J$230)+SUMIF($B$3:$B$725,M113,$CT$3:$CT$725)</f>
        <v>0</v>
      </c>
      <c r="CT113" s="43">
        <f t="shared" si="21"/>
        <v>0</v>
      </c>
      <c r="CU113" s="34">
        <v>12</v>
      </c>
      <c r="CV113" s="30">
        <v>0</v>
      </c>
      <c r="CW113" s="30">
        <v>12</v>
      </c>
      <c r="CX113" s="35">
        <v>0</v>
      </c>
      <c r="CY113" s="36">
        <v>0</v>
      </c>
      <c r="CZ113" s="37">
        <v>1</v>
      </c>
      <c r="DA113" s="38">
        <v>2.5</v>
      </c>
      <c r="DB113" s="39">
        <v>0</v>
      </c>
      <c r="DC113" t="s">
        <v>202</v>
      </c>
      <c r="DD113" t="str">
        <f t="shared" ca="1" si="22"/>
        <v/>
      </c>
      <c r="DE113" t="str">
        <f t="shared" ca="1" si="23"/>
        <v>-</v>
      </c>
      <c r="DG113" t="s">
        <v>200</v>
      </c>
      <c r="DH113" t="str">
        <f t="shared" ca="1" si="24"/>
        <v>BAKEDBEANSITEM(MEAL, ItemRegistry.bakedbeansItem, 4 ,2.4f,0f,0f,1f,0f,2.5f,0f,1.75f),</v>
      </c>
      <c r="DI113" t="s">
        <v>2372</v>
      </c>
    </row>
    <row r="114" spans="2:113" x14ac:dyDescent="0.3">
      <c r="B114" t="s">
        <v>368</v>
      </c>
      <c r="C114" t="str">
        <f>INDEX('PH Itemnames'!$B$1:$B$723,MATCH(B114,'PH Itemnames'!$A$1:$A$723),1)</f>
        <v>beansandriceItem</v>
      </c>
      <c r="D114" t="s">
        <v>245</v>
      </c>
      <c r="E114" t="s">
        <v>1191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SUMIF(Ingredients!$B$3:$B$230,'PH complex foods'!F114,Ingredients!$A$3:$A$119)+SUMIF($B$3:$B$725,F114,$V$3:$V$724)</f>
        <v>1</v>
      </c>
      <c r="O114" s="11">
        <f ca="1">SUMIF(Ingredients!$B$3:$B$230,'PH complex foods'!G114,Ingredients!$A$3:$A$119)+SUMIF($B$3:$B$725,G114,$V$3:$V$724)</f>
        <v>1</v>
      </c>
      <c r="P114" s="11">
        <f ca="1">SUMIF(Ingredients!$B$3:$B$230,'PH complex foods'!H114,Ingredients!$A$3:$A$119)+SUMIF($B$3:$B$725,H114,$V$3:$V$724)</f>
        <v>1</v>
      </c>
      <c r="Q114" s="11">
        <f ca="1">SUMIF(Ingredients!$B$3:$B$230,'PH complex foods'!I114,Ingredients!$A$3:$A$119)+SUMIF($B$3:$B$725,I114,$V$3:$V$724)</f>
        <v>1</v>
      </c>
      <c r="R114" s="11">
        <f ca="1">SUMIF(Ingredients!$B$3:$B$230,'PH complex foods'!J114,Ingredients!$A$3:$A$119)+SUMIF($B$3:$B$725,J114,$V$3:$V$724)</f>
        <v>0</v>
      </c>
      <c r="S114" s="11">
        <f ca="1">SUMIF(Ingredients!$B$3:$B$230,'PH complex foods'!K114,Ingredients!$A$3:$A$119)+SUMIF($B$3:$B$725,K114,$V$3:$V$724)</f>
        <v>0</v>
      </c>
      <c r="T114" s="11">
        <f ca="1">SUMIF(Ingredients!$B$3:$B$230,'PH complex foods'!L114,Ingredients!$A$3:$A$119)+SUMIF($B$3:$B$725,L114,$V$3:$V$724)</f>
        <v>0</v>
      </c>
      <c r="U114" s="11">
        <f ca="1">SUMIF(Ingredients!$B$3:$B$230,'PH complex foods'!M114,Ingredients!$A$3:$A$119)+SUMIF($B$3:$B$725,M114,$V$3:$V$724)</f>
        <v>0</v>
      </c>
      <c r="V114" s="10">
        <f t="shared" ca="1" si="25"/>
        <v>1</v>
      </c>
      <c r="W114" s="10">
        <v>1</v>
      </c>
      <c r="X114" s="11">
        <v>1</v>
      </c>
      <c r="Y114" s="11">
        <f>COUNTIF(F114:M839,B114)</f>
        <v>0</v>
      </c>
      <c r="Z114" s="44" t="str">
        <f t="shared" ca="1" si="26"/>
        <v>Yes</v>
      </c>
      <c r="AA114" s="34">
        <f>SUMIF(Ingredients!$B$3:$B$230,F114,Ingredients!$C$3:$C$230)+SUMIF($B$3:$B$725,F114,$AI$3:$AI$725)</f>
        <v>2</v>
      </c>
      <c r="AB114" s="30">
        <f>SUMIF(Ingredients!$B$3:$B$230,G114,Ingredients!$C$3:$C$230)+SUMIF($B$3:$B$725,G114,$AI$3:$AI$725)</f>
        <v>0</v>
      </c>
      <c r="AC114" s="30">
        <f>SUMIF(Ingredients!$B$3:$B$230,H114,Ingredients!$C$3:$C$230)+SUMIF($B$3:$B$725,H114,$AI$3:$AI$725)</f>
        <v>2</v>
      </c>
      <c r="AD114" s="30">
        <f>SUMIF(Ingredients!$B$3:$B$230,I114,Ingredients!$C$3:$C$230)+SUMIF($B$3:$B$725,I114,$AI$3:$AI$725)</f>
        <v>10</v>
      </c>
      <c r="AE114" s="30">
        <f>SUMIF(Ingredients!$B$3:$B$230,J114,Ingredients!$C$3:$C$230)+SUMIF($B$3:$B$725,J114,$AI$3:$AI$725)</f>
        <v>0</v>
      </c>
      <c r="AF114" s="30">
        <f>SUMIF(Ingredients!$B$3:$B$230,K114,Ingredients!$C$3:$C$230)+SUMIF($B$3:$B$725,K114,$AI$3:$AI$725)</f>
        <v>0</v>
      </c>
      <c r="AG114" s="30">
        <f>SUMIF(Ingredients!$B$3:$B$230,L114,Ingredients!$C$3:$C$230)+SUMIF($B$3:$B$725,L114,$AI$3:$AI$725)</f>
        <v>0</v>
      </c>
      <c r="AH114" s="30">
        <f>SUMIF(Ingredients!$B$3:$B$230,M114,Ingredients!$C$3:$C$230)+SUMIF($B$3:$B$725,M114,$AI$3:$AI$725)</f>
        <v>0</v>
      </c>
      <c r="AI114" s="29">
        <f t="shared" si="14"/>
        <v>14</v>
      </c>
      <c r="AJ114" s="30">
        <f>SUMIF(Ingredients!$B$3:$B$230,F114,Ingredients!$D$3:$D$230)+SUMIF($B$3:$B$725,F114,$AR$3:$AR$725)</f>
        <v>0</v>
      </c>
      <c r="AK114" s="30">
        <f>SUMIF(Ingredients!$B$3:$B$230,G114,Ingredients!$D$3:$D$230)+SUMIF($B$3:$B$725,G114,$AR$3:$AR$725)</f>
        <v>0</v>
      </c>
      <c r="AL114" s="30">
        <f>SUMIF(Ingredients!$B$3:$B$230,H114,Ingredients!$D$3:$D$230)+SUMIF($B$3:$B$725,H114,$AR$3:$AR$725)</f>
        <v>0</v>
      </c>
      <c r="AM114" s="30">
        <f>SUMIF(Ingredients!$B$3:$B$230,I114,Ingredients!$D$3:$D$230)+SUMIF($B$3:$B$725,I114,$AR$3:$AR$725)</f>
        <v>0</v>
      </c>
      <c r="AN114" s="30">
        <f>SUMIF(Ingredients!$B$3:$B$230,J114,Ingredients!$D$3:$D$230)+SUMIF($B$3:$B$725,J114,$AR$3:$AR$725)</f>
        <v>0</v>
      </c>
      <c r="AO114" s="30">
        <f>SUMIF(Ingredients!$B$3:$B$230,K114,Ingredients!$D$3:$D$230)+SUMIF($B$3:$B$725,K114,$AR$3:$AR$725)</f>
        <v>0</v>
      </c>
      <c r="AP114" s="30">
        <f>SUMIF(Ingredients!$B$3:$B$230,L114,Ingredients!$D$3:$D$230)+SUMIF($B$3:$B$725,L114,$AR$3:$AR$725)</f>
        <v>0</v>
      </c>
      <c r="AQ114" s="30">
        <f>SUMIF(Ingredients!$B$3:$B$230,M114,Ingredients!$D$3:$D$230)+SUMIF($B$3:$B$725,M114,$AR$3:$AR$725)</f>
        <v>0</v>
      </c>
      <c r="AR114" s="29">
        <f t="shared" si="15"/>
        <v>0</v>
      </c>
      <c r="AS114" s="30">
        <f>SUMIF(Ingredients!$B$3:$B$230,F114,Ingredients!$E$3:$E$230)+SUMIF($B$3:$B$725,F114,$BA$3:$BA$730)</f>
        <v>5</v>
      </c>
      <c r="AT114" s="30">
        <f>SUMIF(Ingredients!$B$3:$B$230,G114,Ingredients!$E$3:$E$230)+SUMIF($B$3:$B$725,G114,$BA$3:$BA$730)</f>
        <v>10</v>
      </c>
      <c r="AU114" s="30">
        <f>SUMIF(Ingredients!$B$3:$B$230,H114,Ingredients!$E$3:$E$230)+SUMIF($B$3:$B$725,H114,$BA$3:$BA$730)</f>
        <v>43</v>
      </c>
      <c r="AV114" s="30">
        <f>SUMIF(Ingredients!$B$3:$B$230,I114,Ingredients!$E$3:$E$230)+SUMIF($B$3:$B$725,I114,$BA$3:$BA$730)</f>
        <v>14</v>
      </c>
      <c r="AW114" s="30">
        <f>SUMIF(Ingredients!$B$3:$B$230,J114,Ingredients!$E$3:$E$230)+SUMIF($B$3:$B$725,J114,$BA$3:$BA$730)</f>
        <v>0</v>
      </c>
      <c r="AX114" s="30">
        <f>SUMIF(Ingredients!$B$3:$B$230,K114,Ingredients!$E$3:$E$230)+SUMIF($B$3:$B$725,K114,$BA$3:$BA$730)</f>
        <v>0</v>
      </c>
      <c r="AY114" s="30">
        <f>SUMIF(Ingredients!$B$3:$B$230,L114,Ingredients!$E$3:$E$230)+SUMIF($B$3:$B$725,L114,$BA$3:$BA$730)</f>
        <v>0</v>
      </c>
      <c r="AZ114" s="30">
        <f>SUMIF(Ingredients!$B$3:$B$230,M114,Ingredients!$E$3:$E$230)+SUMIF($B$3:$B$725,M114,$BA$3:$BA$730)</f>
        <v>0</v>
      </c>
      <c r="BA114" s="29">
        <f t="shared" si="16"/>
        <v>18</v>
      </c>
      <c r="BB114" s="30">
        <f>SUMIF(Ingredients!$B$3:$B$230,F114,Ingredients!$F$3:$F$230)+SUMIF($B$3:$B$725,F114,$BJ$3:$BJ$725)</f>
        <v>0</v>
      </c>
      <c r="BC114" s="30">
        <f>SUMIF(Ingredients!$B$3:$B$230,G114,Ingredients!$F$3:$F$230)+SUMIF($B$3:$B$725,G114,$BJ$3:$BJ$725)</f>
        <v>0</v>
      </c>
      <c r="BD114" s="30">
        <f>SUMIF(Ingredients!$B$3:$B$230,H114,Ingredients!$F$3:$F$230)+SUMIF($B$3:$B$725,H114,$BJ$3:$BJ$725)</f>
        <v>0</v>
      </c>
      <c r="BE114" s="30">
        <f>SUMIF(Ingredients!$B$3:$B$230,I114,Ingredients!$F$3:$F$230)+SUMIF($B$3:$B$725,I114,$BJ$3:$BJ$725)</f>
        <v>0</v>
      </c>
      <c r="BF114" s="30">
        <f>SUMIF(Ingredients!$B$3:$B$230,J114,Ingredients!$F$3:$F$230)+SUMIF($B$3:$B$725,J114,$BJ$3:$BJ$725)</f>
        <v>0</v>
      </c>
      <c r="BG114" s="30">
        <f>SUMIF(Ingredients!$B$3:$B$230,K114,Ingredients!$F$3:$F$230)+SUMIF($B$3:$B$725,K114,$BJ$3:$BJ$725)</f>
        <v>0</v>
      </c>
      <c r="BH114" s="30">
        <f>SUMIF(Ingredients!$B$3:$B$230,L114,Ingredients!$F$3:$F$230)+SUMIF($B$3:$B$725,L114,$BJ$3:$BJ$725)</f>
        <v>0</v>
      </c>
      <c r="BI114" s="30">
        <f>SUMIF(Ingredients!$B$3:$B$230,M114,Ingredients!$F$3:$F$230)+SUMIF($B$3:$B$725,M114,$BJ$3:$BJ$725)</f>
        <v>0</v>
      </c>
      <c r="BJ114" s="35">
        <f t="shared" si="17"/>
        <v>0</v>
      </c>
      <c r="BK114" s="30">
        <f>SUMIF(Ingredients!$B$3:$B$230,F114,Ingredients!$G$3:$G$230)+SUMIF($B$3:$B$725,F114,$BS$3:$BS$725)</f>
        <v>0</v>
      </c>
      <c r="BL114" s="30">
        <f>SUMIF(Ingredients!$B$3:$B$230,G114,Ingredients!$G$3:$G$230)+SUMIF($B$3:$B$725,G114,$BS$3:$BS$725)</f>
        <v>0</v>
      </c>
      <c r="BM114" s="30">
        <f>SUMIF(Ingredients!$B$3:$B$230,H114,Ingredients!$G$3:$G$230)+SUMIF($B$3:$B$725,H114,$BS$3:$BS$725)</f>
        <v>0</v>
      </c>
      <c r="BN114" s="30">
        <f>SUMIF(Ingredients!$B$3:$B$230,I114,Ingredients!$G$3:$G$230)+SUMIF($B$3:$B$725,I114,$BS$3:$BS$725)</f>
        <v>0</v>
      </c>
      <c r="BO114" s="30">
        <f>SUMIF(Ingredients!$B$3:$B$230,J114,Ingredients!$G$3:$G$230)+SUMIF($B$3:$B$725,J114,$BS$3:$BS$725)</f>
        <v>0</v>
      </c>
      <c r="BP114" s="30">
        <f>SUMIF(Ingredients!$B$3:$B$230,K114,Ingredients!$G$3:$G$230)+SUMIF($B$3:$B$725,K114,$BS$3:$BS$725)</f>
        <v>0</v>
      </c>
      <c r="BQ114" s="30">
        <f>SUMIF(Ingredients!$B$3:$B$230,L114,Ingredients!$G$3:$G$230)+SUMIF($B$3:$B$725,L114,$BS$3:$BS$725)</f>
        <v>0</v>
      </c>
      <c r="BR114" s="30">
        <f>SUMIF(Ingredients!$B$3:$B$230,M114,Ingredients!$G$3:$G$230)+SUMIF($B$3:$B$725,M114,$BS$3:$BS$725)</f>
        <v>0</v>
      </c>
      <c r="BS114" s="36">
        <f t="shared" si="18"/>
        <v>0</v>
      </c>
      <c r="BT114" s="30">
        <f>SUMIF(Ingredients!$B$3:$B$230,F114,Ingredients!$H$3:$H$230)+SUMIF($B$3:$B$725,F114,$CB$3:$CB$725)</f>
        <v>1</v>
      </c>
      <c r="BU114" s="30">
        <f>SUMIF(Ingredients!$B$3:$B$230,G114,Ingredients!$H$3:$H$230)+SUMIF($B$3:$B$725,G114,$CB$3:$CB$725)</f>
        <v>0</v>
      </c>
      <c r="BV114" s="30">
        <f>SUMIF(Ingredients!$B$3:$B$230,H114,Ingredients!$H$3:$H$230)+SUMIF($B$3:$B$725,H114,$CB$3:$CB$725)</f>
        <v>1</v>
      </c>
      <c r="BW114" s="30">
        <f>SUMIF(Ingredients!$B$3:$B$230,I114,Ingredients!$H$3:$H$230)+SUMIF($B$3:$B$725,I114,$CB$3:$CB$725)</f>
        <v>0</v>
      </c>
      <c r="BX114" s="30">
        <f>SUMIF(Ingredients!$B$3:$B$230,J114,Ingredients!$H$3:$H$230)+SUMIF($B$3:$B$725,J114,$CB$3:$CB$725)</f>
        <v>0</v>
      </c>
      <c r="BY114" s="30">
        <f>SUMIF(Ingredients!$B$3:$B$230,K114,Ingredients!$H$3:$H$230)+SUMIF($B$3:$B$725,K114,$CB$3:$CB$725)</f>
        <v>0</v>
      </c>
      <c r="BZ114" s="30">
        <f>SUMIF(Ingredients!$B$3:$B$230,L114,Ingredients!$H$3:$H$230)+SUMIF($B$3:$B$725,L114,$CB$3:$CB$725)</f>
        <v>0</v>
      </c>
      <c r="CA114" s="30">
        <f>SUMIF(Ingredients!$B$3:$B$230,M114,Ingredients!$H$3:$H$230)+SUMIF($B$3:$B$725,M114,$CB$3:$CB$725)</f>
        <v>0</v>
      </c>
      <c r="CB114" s="42">
        <f t="shared" si="19"/>
        <v>2</v>
      </c>
      <c r="CC114" s="30">
        <f>SUMIF(Ingredients!$B$3:$B$230,F114,Ingredients!$I$3:$I$230)+SUMIF($B$3:$B$725,F114,$CK$3:$CK$725)</f>
        <v>0</v>
      </c>
      <c r="CD114" s="30">
        <f>SUMIF(Ingredients!$B$3:$B$230,G114,Ingredients!$I$3:$I$230)+SUMIF($B$3:$B$725,G114,$CK$3:$CK$725)</f>
        <v>0</v>
      </c>
      <c r="CE114" s="30">
        <f>SUMIF(Ingredients!$B$3:$B$230,H114,Ingredients!$I$3:$I$230)+SUMIF($B$3:$B$725,H114,$CK$3:$CK$725)</f>
        <v>0</v>
      </c>
      <c r="CF114" s="30">
        <f>SUMIF(Ingredients!$B$3:$B$230,I114,Ingredients!$I$3:$I$230)+SUMIF($B$3:$B$725,I114,$CK$3:$CK$725)</f>
        <v>2.5</v>
      </c>
      <c r="CG114" s="30">
        <f>SUMIF(Ingredients!$B$3:$B$230,J114,Ingredients!$I$3:$I$230)+SUMIF($B$3:$B$725,J114,$CK$3:$CK$725)</f>
        <v>0</v>
      </c>
      <c r="CH114" s="30">
        <f>SUMIF(Ingredients!$B$3:$B$230,K114,Ingredients!$I$3:$I$230)+SUMIF($B$3:$B$725,K114,$CK$3:$CK$725)</f>
        <v>0</v>
      </c>
      <c r="CI114" s="30">
        <f>SUMIF(Ingredients!$B$3:$B$230,L114,Ingredients!$I$3:$I$230)+SUMIF($B$3:$B$725,L114,$CK$3:$CK$725)</f>
        <v>0</v>
      </c>
      <c r="CJ114" s="30">
        <f>SUMIF(Ingredients!$B$3:$B$230,M114,Ingredients!$I$3:$I$230)+SUMIF($B$3:$B$725,M114,$CK$3:$CK$725)</f>
        <v>0</v>
      </c>
      <c r="CK114" s="38">
        <f t="shared" si="20"/>
        <v>2.5</v>
      </c>
      <c r="CL114" s="30">
        <f>SUMIF(Ingredients!$B$3:$B$230,F114,Ingredients!$J$3:$J$230)+SUMIF($B$3:$B$725,F114,$CT$3:$CT$725)</f>
        <v>0</v>
      </c>
      <c r="CM114" s="30">
        <f>SUMIF(Ingredients!$B$3:$B$230,G114,Ingredients!$J$3:$J$230)+SUMIF($B$3:$B$725,G114,$CT$3:$CT$725)</f>
        <v>0</v>
      </c>
      <c r="CN114" s="30">
        <f>SUMIF(Ingredients!$B$3:$B$230,H114,Ingredients!$J$3:$J$230)+SUMIF($B$3:$B$725,H114,$CT$3:$CT$725)</f>
        <v>0</v>
      </c>
      <c r="CO114" s="30">
        <f>SUMIF(Ingredients!$B$3:$B$230,I114,Ingredients!$J$3:$J$230)+SUMIF($B$3:$B$725,I114,$CT$3:$CT$725)</f>
        <v>0</v>
      </c>
      <c r="CP114" s="30">
        <f>SUMIF(Ingredients!$B$3:$B$230,J114,Ingredients!$J$3:$J$230)+SUMIF($B$3:$B$725,J114,$CT$3:$CT$725)</f>
        <v>0</v>
      </c>
      <c r="CQ114" s="30">
        <f>SUMIF(Ingredients!$B$3:$B$230,K114,Ingredients!$J$3:$J$230)+SUMIF($B$3:$B$725,K114,$CT$3:$CT$725)</f>
        <v>0</v>
      </c>
      <c r="CR114" s="30">
        <f>SUMIF(Ingredients!$B$3:$B$230,L114,Ingredients!$J$3:$J$230)+SUMIF($B$3:$B$725,L114,$CT$3:$CT$725)</f>
        <v>0</v>
      </c>
      <c r="CS114" s="30">
        <f>SUMIF(Ingredients!$B$3:$B$230,M114,Ingredients!$J$3:$J$230)+SUMIF($B$3:$B$725,M114,$CT$3:$CT$725)</f>
        <v>0</v>
      </c>
      <c r="CT114" s="43">
        <f t="shared" si="21"/>
        <v>0</v>
      </c>
      <c r="CU114" s="34">
        <v>15</v>
      </c>
      <c r="CV114" s="30">
        <v>0</v>
      </c>
      <c r="CW114" s="30">
        <v>12</v>
      </c>
      <c r="CX114" s="35">
        <v>1</v>
      </c>
      <c r="CY114" s="36">
        <v>0</v>
      </c>
      <c r="CZ114" s="37">
        <v>2</v>
      </c>
      <c r="DA114" s="38">
        <v>2.5</v>
      </c>
      <c r="DB114" s="39">
        <v>0</v>
      </c>
      <c r="DC114" t="s">
        <v>202</v>
      </c>
      <c r="DD114" t="str">
        <f t="shared" ca="1" si="22"/>
        <v/>
      </c>
      <c r="DE114" t="str">
        <f t="shared" ca="1" si="23"/>
        <v>-</v>
      </c>
      <c r="DG114" t="s">
        <v>200</v>
      </c>
      <c r="DH114" t="str">
        <f t="shared" ca="1" si="24"/>
        <v>BEANSANDRICEITEM(MEAL, ItemRegistry.beansandriceItem, 4 ,3f,0f,1f,2f,0f,2.5f,0f,1.75f),</v>
      </c>
      <c r="DI114" t="s">
        <v>2373</v>
      </c>
    </row>
    <row r="115" spans="2:113" x14ac:dyDescent="0.3">
      <c r="B115" t="s">
        <v>369</v>
      </c>
      <c r="C115" t="str">
        <f>INDEX('PH Itemnames'!$B$1:$B$723,MATCH(B115,'PH Itemnames'!$A$1:$A$723),1)</f>
        <v>chiliItem</v>
      </c>
      <c r="D115" t="s">
        <v>245</v>
      </c>
      <c r="E115" t="s">
        <v>1191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SUMIF(Ingredients!$B$3:$B$230,'PH complex foods'!F115,Ingredients!$A$3:$A$119)+SUMIF($B$3:$B$725,F115,$V$3:$V$724)</f>
        <v>1</v>
      </c>
      <c r="O115" s="11">
        <f ca="1">SUMIF(Ingredients!$B$3:$B$230,'PH complex foods'!G115,Ingredients!$A$3:$A$119)+SUMIF($B$3:$B$725,G115,$V$3:$V$724)</f>
        <v>1</v>
      </c>
      <c r="P115" s="11">
        <f ca="1">SUMIF(Ingredients!$B$3:$B$230,'PH complex foods'!H115,Ingredients!$A$3:$A$119)+SUMIF($B$3:$B$725,H115,$V$3:$V$724)</f>
        <v>1</v>
      </c>
      <c r="Q115" s="11">
        <f ca="1">SUMIF(Ingredients!$B$3:$B$230,'PH complex foods'!I115,Ingredients!$A$3:$A$119)+SUMIF($B$3:$B$725,I115,$V$3:$V$724)</f>
        <v>0</v>
      </c>
      <c r="R115" s="11">
        <f ca="1">SUMIF(Ingredients!$B$3:$B$230,'PH complex foods'!J115,Ingredients!$A$3:$A$119)+SUMIF($B$3:$B$725,J115,$V$3:$V$724)</f>
        <v>0</v>
      </c>
      <c r="S115" s="11">
        <f ca="1">SUMIF(Ingredients!$B$3:$B$230,'PH complex foods'!K115,Ingredients!$A$3:$A$119)+SUMIF($B$3:$B$725,K115,$V$3:$V$724)</f>
        <v>0</v>
      </c>
      <c r="T115" s="11">
        <f ca="1">SUMIF(Ingredients!$B$3:$B$230,'PH complex foods'!L115,Ingredients!$A$3:$A$119)+SUMIF($B$3:$B$725,L115,$V$3:$V$724)</f>
        <v>0</v>
      </c>
      <c r="U115" s="11">
        <f ca="1">SUMIF(Ingredients!$B$3:$B$230,'PH complex foods'!M115,Ingredients!$A$3:$A$119)+SUMIF($B$3:$B$725,M115,$V$3:$V$724)</f>
        <v>0</v>
      </c>
      <c r="V115" s="10">
        <f t="shared" ca="1" si="25"/>
        <v>1</v>
      </c>
      <c r="W115" s="10">
        <v>1</v>
      </c>
      <c r="X115" s="11">
        <v>1</v>
      </c>
      <c r="Y115" s="11">
        <f>COUNTIF(F115:M840,B115)</f>
        <v>2</v>
      </c>
      <c r="Z115" s="44" t="str">
        <f t="shared" ca="1" si="26"/>
        <v>Yes</v>
      </c>
      <c r="AA115" s="34">
        <f>SUMIF(Ingredients!$B$3:$B$230,F115,Ingredients!$C$3:$C$230)+SUMIF($B$3:$B$725,F115,$AI$3:$AI$725)</f>
        <v>2</v>
      </c>
      <c r="AB115" s="30">
        <f>SUMIF(Ingredients!$B$3:$B$230,G115,Ingredients!$C$3:$C$230)+SUMIF($B$3:$B$725,G115,$AI$3:$AI$725)</f>
        <v>1</v>
      </c>
      <c r="AC115" s="30">
        <f>SUMIF(Ingredients!$B$3:$B$230,H115,Ingredients!$C$3:$C$230)+SUMIF($B$3:$B$725,H115,$AI$3:$AI$725)</f>
        <v>10</v>
      </c>
      <c r="AD115" s="30">
        <f>SUMIF(Ingredients!$B$3:$B$230,I115,Ingredients!$C$3:$C$230)+SUMIF($B$3:$B$725,I115,$AI$3:$AI$725)</f>
        <v>0</v>
      </c>
      <c r="AE115" s="30">
        <f>SUMIF(Ingredients!$B$3:$B$230,J115,Ingredients!$C$3:$C$230)+SUMIF($B$3:$B$725,J115,$AI$3:$AI$725)</f>
        <v>0</v>
      </c>
      <c r="AF115" s="30">
        <f>SUMIF(Ingredients!$B$3:$B$230,K115,Ingredients!$C$3:$C$230)+SUMIF($B$3:$B$725,K115,$AI$3:$AI$725)</f>
        <v>0</v>
      </c>
      <c r="AG115" s="30">
        <f>SUMIF(Ingredients!$B$3:$B$230,L115,Ingredients!$C$3:$C$230)+SUMIF($B$3:$B$725,L115,$AI$3:$AI$725)</f>
        <v>0</v>
      </c>
      <c r="AH115" s="30">
        <f>SUMIF(Ingredients!$B$3:$B$230,M115,Ingredients!$C$3:$C$230)+SUMIF($B$3:$B$725,M115,$AI$3:$AI$725)</f>
        <v>0</v>
      </c>
      <c r="AI115" s="29">
        <f t="shared" si="14"/>
        <v>13</v>
      </c>
      <c r="AJ115" s="30">
        <f>SUMIF(Ingredients!$B$3:$B$230,F115,Ingredients!$D$3:$D$230)+SUMIF($B$3:$B$725,F115,$AR$3:$AR$725)</f>
        <v>0</v>
      </c>
      <c r="AK115" s="30">
        <f>SUMIF(Ingredients!$B$3:$B$230,G115,Ingredients!$D$3:$D$230)+SUMIF($B$3:$B$725,G115,$AR$3:$AR$725)</f>
        <v>0</v>
      </c>
      <c r="AL115" s="30">
        <f>SUMIF(Ingredients!$B$3:$B$230,H115,Ingredients!$D$3:$D$230)+SUMIF($B$3:$B$725,H115,$AR$3:$AR$725)</f>
        <v>0</v>
      </c>
      <c r="AM115" s="30">
        <f>SUMIF(Ingredients!$B$3:$B$230,I115,Ingredients!$D$3:$D$230)+SUMIF($B$3:$B$725,I115,$AR$3:$AR$725)</f>
        <v>0</v>
      </c>
      <c r="AN115" s="30">
        <f>SUMIF(Ingredients!$B$3:$B$230,J115,Ingredients!$D$3:$D$230)+SUMIF($B$3:$B$725,J115,$AR$3:$AR$725)</f>
        <v>0</v>
      </c>
      <c r="AO115" s="30">
        <f>SUMIF(Ingredients!$B$3:$B$230,K115,Ingredients!$D$3:$D$230)+SUMIF($B$3:$B$725,K115,$AR$3:$AR$725)</f>
        <v>0</v>
      </c>
      <c r="AP115" s="30">
        <f>SUMIF(Ingredients!$B$3:$B$230,L115,Ingredients!$D$3:$D$230)+SUMIF($B$3:$B$725,L115,$AR$3:$AR$725)</f>
        <v>0</v>
      </c>
      <c r="AQ115" s="30">
        <f>SUMIF(Ingredients!$B$3:$B$230,M115,Ingredients!$D$3:$D$230)+SUMIF($B$3:$B$725,M115,$AR$3:$AR$725)</f>
        <v>0</v>
      </c>
      <c r="AR115" s="29">
        <f t="shared" si="15"/>
        <v>0</v>
      </c>
      <c r="AS115" s="30">
        <f>SUMIF(Ingredients!$B$3:$B$230,F115,Ingredients!$E$3:$E$230)+SUMIF($B$3:$B$725,F115,$BA$3:$BA$730)</f>
        <v>5</v>
      </c>
      <c r="AT115" s="30">
        <f>SUMIF(Ingredients!$B$3:$B$230,G115,Ingredients!$E$3:$E$230)+SUMIF($B$3:$B$725,G115,$BA$3:$BA$730)</f>
        <v>32</v>
      </c>
      <c r="AU115" s="30">
        <f>SUMIF(Ingredients!$B$3:$B$230,H115,Ingredients!$E$3:$E$230)+SUMIF($B$3:$B$725,H115,$BA$3:$BA$730)</f>
        <v>14</v>
      </c>
      <c r="AV115" s="30">
        <f>SUMIF(Ingredients!$B$3:$B$230,I115,Ingredients!$E$3:$E$230)+SUMIF($B$3:$B$725,I115,$BA$3:$BA$730)</f>
        <v>0</v>
      </c>
      <c r="AW115" s="30">
        <f>SUMIF(Ingredients!$B$3:$B$230,J115,Ingredients!$E$3:$E$230)+SUMIF($B$3:$B$725,J115,$BA$3:$BA$730)</f>
        <v>0</v>
      </c>
      <c r="AX115" s="30">
        <f>SUMIF(Ingredients!$B$3:$B$230,K115,Ingredients!$E$3:$E$230)+SUMIF($B$3:$B$725,K115,$BA$3:$BA$730)</f>
        <v>0</v>
      </c>
      <c r="AY115" s="30">
        <f>SUMIF(Ingredients!$B$3:$B$230,L115,Ingredients!$E$3:$E$230)+SUMIF($B$3:$B$725,L115,$BA$3:$BA$730)</f>
        <v>0</v>
      </c>
      <c r="AZ115" s="30">
        <f>SUMIF(Ingredients!$B$3:$B$230,M115,Ingredients!$E$3:$E$230)+SUMIF($B$3:$B$725,M115,$BA$3:$BA$730)</f>
        <v>0</v>
      </c>
      <c r="BA115" s="29">
        <f t="shared" si="16"/>
        <v>17</v>
      </c>
      <c r="BB115" s="30">
        <f>SUMIF(Ingredients!$B$3:$B$230,F115,Ingredients!$F$3:$F$230)+SUMIF($B$3:$B$725,F115,$BJ$3:$BJ$725)</f>
        <v>0</v>
      </c>
      <c r="BC115" s="30">
        <f>SUMIF(Ingredients!$B$3:$B$230,G115,Ingredients!$F$3:$F$230)+SUMIF($B$3:$B$725,G115,$BJ$3:$BJ$725)</f>
        <v>0</v>
      </c>
      <c r="BD115" s="30">
        <f>SUMIF(Ingredients!$B$3:$B$230,H115,Ingredients!$F$3:$F$230)+SUMIF($B$3:$B$725,H115,$BJ$3:$BJ$725)</f>
        <v>0</v>
      </c>
      <c r="BE115" s="30">
        <f>SUMIF(Ingredients!$B$3:$B$230,I115,Ingredients!$F$3:$F$230)+SUMIF($B$3:$B$725,I115,$BJ$3:$BJ$725)</f>
        <v>0</v>
      </c>
      <c r="BF115" s="30">
        <f>SUMIF(Ingredients!$B$3:$B$230,J115,Ingredients!$F$3:$F$230)+SUMIF($B$3:$B$725,J115,$BJ$3:$BJ$725)</f>
        <v>0</v>
      </c>
      <c r="BG115" s="30">
        <f>SUMIF(Ingredients!$B$3:$B$230,K115,Ingredients!$F$3:$F$230)+SUMIF($B$3:$B$725,K115,$BJ$3:$BJ$725)</f>
        <v>0</v>
      </c>
      <c r="BH115" s="30">
        <f>SUMIF(Ingredients!$B$3:$B$230,L115,Ingredients!$F$3:$F$230)+SUMIF($B$3:$B$725,L115,$BJ$3:$BJ$725)</f>
        <v>0</v>
      </c>
      <c r="BI115" s="30">
        <f>SUMIF(Ingredients!$B$3:$B$230,M115,Ingredients!$F$3:$F$230)+SUMIF($B$3:$B$725,M115,$BJ$3:$BJ$725)</f>
        <v>0</v>
      </c>
      <c r="BJ115" s="35">
        <f t="shared" si="17"/>
        <v>0</v>
      </c>
      <c r="BK115" s="30">
        <f>SUMIF(Ingredients!$B$3:$B$230,F115,Ingredients!$G$3:$G$230)+SUMIF($B$3:$B$725,F115,$BS$3:$BS$725)</f>
        <v>0</v>
      </c>
      <c r="BL115" s="30">
        <f>SUMIF(Ingredients!$B$3:$B$230,G115,Ingredients!$G$3:$G$230)+SUMIF($B$3:$B$725,G115,$BS$3:$BS$725)</f>
        <v>0</v>
      </c>
      <c r="BM115" s="30">
        <f>SUMIF(Ingredients!$B$3:$B$230,H115,Ingredients!$G$3:$G$230)+SUMIF($B$3:$B$725,H115,$BS$3:$BS$725)</f>
        <v>0</v>
      </c>
      <c r="BN115" s="30">
        <f>SUMIF(Ingredients!$B$3:$B$230,I115,Ingredients!$G$3:$G$230)+SUMIF($B$3:$B$725,I115,$BS$3:$BS$725)</f>
        <v>0</v>
      </c>
      <c r="BO115" s="30">
        <f>SUMIF(Ingredients!$B$3:$B$230,J115,Ingredients!$G$3:$G$230)+SUMIF($B$3:$B$725,J115,$BS$3:$BS$725)</f>
        <v>0</v>
      </c>
      <c r="BP115" s="30">
        <f>SUMIF(Ingredients!$B$3:$B$230,K115,Ingredients!$G$3:$G$230)+SUMIF($B$3:$B$725,K115,$BS$3:$BS$725)</f>
        <v>0</v>
      </c>
      <c r="BQ115" s="30">
        <f>SUMIF(Ingredients!$B$3:$B$230,L115,Ingredients!$G$3:$G$230)+SUMIF($B$3:$B$725,L115,$BS$3:$BS$725)</f>
        <v>0</v>
      </c>
      <c r="BR115" s="30">
        <f>SUMIF(Ingredients!$B$3:$B$230,M115,Ingredients!$G$3:$G$230)+SUMIF($B$3:$B$725,M115,$BS$3:$BS$725)</f>
        <v>0</v>
      </c>
      <c r="BS115" s="36">
        <f t="shared" si="18"/>
        <v>0</v>
      </c>
      <c r="BT115" s="30">
        <f>SUMIF(Ingredients!$B$3:$B$230,F115,Ingredients!$H$3:$H$230)+SUMIF($B$3:$B$725,F115,$CB$3:$CB$725)</f>
        <v>1</v>
      </c>
      <c r="BU115" s="30">
        <f>SUMIF(Ingredients!$B$3:$B$230,G115,Ingredients!$H$3:$H$230)+SUMIF($B$3:$B$725,G115,$CB$3:$CB$725)</f>
        <v>0.5</v>
      </c>
      <c r="BV115" s="30">
        <f>SUMIF(Ingredients!$B$3:$B$230,H115,Ingredients!$H$3:$H$230)+SUMIF($B$3:$B$725,H115,$CB$3:$CB$725)</f>
        <v>0</v>
      </c>
      <c r="BW115" s="30">
        <f>SUMIF(Ingredients!$B$3:$B$230,I115,Ingredients!$H$3:$H$230)+SUMIF($B$3:$B$725,I115,$CB$3:$CB$725)</f>
        <v>0</v>
      </c>
      <c r="BX115" s="30">
        <f>SUMIF(Ingredients!$B$3:$B$230,J115,Ingredients!$H$3:$H$230)+SUMIF($B$3:$B$725,J115,$CB$3:$CB$725)</f>
        <v>0</v>
      </c>
      <c r="BY115" s="30">
        <f>SUMIF(Ingredients!$B$3:$B$230,K115,Ingredients!$H$3:$H$230)+SUMIF($B$3:$B$725,K115,$CB$3:$CB$725)</f>
        <v>0</v>
      </c>
      <c r="BZ115" s="30">
        <f>SUMIF(Ingredients!$B$3:$B$230,L115,Ingredients!$H$3:$H$230)+SUMIF($B$3:$B$725,L115,$CB$3:$CB$725)</f>
        <v>0</v>
      </c>
      <c r="CA115" s="30">
        <f>SUMIF(Ingredients!$B$3:$B$230,M115,Ingredients!$H$3:$H$230)+SUMIF($B$3:$B$725,M115,$CB$3:$CB$725)</f>
        <v>0</v>
      </c>
      <c r="CB115" s="42">
        <f t="shared" si="19"/>
        <v>1.5</v>
      </c>
      <c r="CC115" s="30">
        <f>SUMIF(Ingredients!$B$3:$B$230,F115,Ingredients!$I$3:$I$230)+SUMIF($B$3:$B$725,F115,$CK$3:$CK$725)</f>
        <v>0</v>
      </c>
      <c r="CD115" s="30">
        <f>SUMIF(Ingredients!$B$3:$B$230,G115,Ingredients!$I$3:$I$230)+SUMIF($B$3:$B$725,G115,$CK$3:$CK$725)</f>
        <v>0</v>
      </c>
      <c r="CE115" s="30">
        <f>SUMIF(Ingredients!$B$3:$B$230,H115,Ingredients!$I$3:$I$230)+SUMIF($B$3:$B$725,H115,$CK$3:$CK$725)</f>
        <v>2.5</v>
      </c>
      <c r="CF115" s="30">
        <f>SUMIF(Ingredients!$B$3:$B$230,I115,Ingredients!$I$3:$I$230)+SUMIF($B$3:$B$725,I115,$CK$3:$CK$725)</f>
        <v>0</v>
      </c>
      <c r="CG115" s="30">
        <f>SUMIF(Ingredients!$B$3:$B$230,J115,Ingredients!$I$3:$I$230)+SUMIF($B$3:$B$725,J115,$CK$3:$CK$725)</f>
        <v>0</v>
      </c>
      <c r="CH115" s="30">
        <f>SUMIF(Ingredients!$B$3:$B$230,K115,Ingredients!$I$3:$I$230)+SUMIF($B$3:$B$725,K115,$CK$3:$CK$725)</f>
        <v>0</v>
      </c>
      <c r="CI115" s="30">
        <f>SUMIF(Ingredients!$B$3:$B$230,L115,Ingredients!$I$3:$I$230)+SUMIF($B$3:$B$725,L115,$CK$3:$CK$725)</f>
        <v>0</v>
      </c>
      <c r="CJ115" s="30">
        <f>SUMIF(Ingredients!$B$3:$B$230,M115,Ingredients!$I$3:$I$230)+SUMIF($B$3:$B$725,M115,$CK$3:$CK$725)</f>
        <v>0</v>
      </c>
      <c r="CK115" s="38">
        <f t="shared" si="20"/>
        <v>2.5</v>
      </c>
      <c r="CL115" s="30">
        <f>SUMIF(Ingredients!$B$3:$B$230,F115,Ingredients!$J$3:$J$230)+SUMIF($B$3:$B$725,F115,$CT$3:$CT$725)</f>
        <v>0</v>
      </c>
      <c r="CM115" s="30">
        <f>SUMIF(Ingredients!$B$3:$B$230,G115,Ingredients!$J$3:$J$230)+SUMIF($B$3:$B$725,G115,$CT$3:$CT$725)</f>
        <v>0</v>
      </c>
      <c r="CN115" s="30">
        <f>SUMIF(Ingredients!$B$3:$B$230,H115,Ingredients!$J$3:$J$230)+SUMIF($B$3:$B$725,H115,$CT$3:$CT$725)</f>
        <v>0</v>
      </c>
      <c r="CO115" s="30">
        <f>SUMIF(Ingredients!$B$3:$B$230,I115,Ingredients!$J$3:$J$230)+SUMIF($B$3:$B$725,I115,$CT$3:$CT$725)</f>
        <v>0</v>
      </c>
      <c r="CP115" s="30">
        <f>SUMIF(Ingredients!$B$3:$B$230,J115,Ingredients!$J$3:$J$230)+SUMIF($B$3:$B$725,J115,$CT$3:$CT$725)</f>
        <v>0</v>
      </c>
      <c r="CQ115" s="30">
        <f>SUMIF(Ingredients!$B$3:$B$230,K115,Ingredients!$J$3:$J$230)+SUMIF($B$3:$B$725,K115,$CT$3:$CT$725)</f>
        <v>0</v>
      </c>
      <c r="CR115" s="30">
        <f>SUMIF(Ingredients!$B$3:$B$230,L115,Ingredients!$J$3:$J$230)+SUMIF($B$3:$B$725,L115,$CT$3:$CT$725)</f>
        <v>0</v>
      </c>
      <c r="CS115" s="30">
        <f>SUMIF(Ingredients!$B$3:$B$230,M115,Ingredients!$J$3:$J$230)+SUMIF($B$3:$B$725,M115,$CT$3:$CT$725)</f>
        <v>0</v>
      </c>
      <c r="CT115" s="43">
        <f t="shared" si="21"/>
        <v>0</v>
      </c>
      <c r="CU115" s="34">
        <v>15</v>
      </c>
      <c r="CV115" s="30">
        <v>0</v>
      </c>
      <c r="CW115" s="30">
        <v>12</v>
      </c>
      <c r="CX115" s="35">
        <v>0</v>
      </c>
      <c r="CY115" s="36">
        <v>0</v>
      </c>
      <c r="CZ115" s="37">
        <v>1.5</v>
      </c>
      <c r="DA115" s="38">
        <v>2.5</v>
      </c>
      <c r="DB115" s="39">
        <v>0</v>
      </c>
      <c r="DC115" t="s">
        <v>202</v>
      </c>
      <c r="DD115" t="str">
        <f t="shared" ca="1" si="22"/>
        <v/>
      </c>
      <c r="DE115" t="str">
        <f t="shared" ca="1" si="23"/>
        <v>-</v>
      </c>
      <c r="DG115" t="s">
        <v>200</v>
      </c>
      <c r="DH115" t="str">
        <f t="shared" ca="1" si="24"/>
        <v>CHILIITEM(MEAL, ItemRegistry.chiliItem, 4 ,3f,0f,0f,1.5f,0f,2.5f,0f,1.75f),</v>
      </c>
      <c r="DI115" t="s">
        <v>2374</v>
      </c>
    </row>
    <row r="116" spans="2:113" x14ac:dyDescent="0.3">
      <c r="B116" t="s">
        <v>370</v>
      </c>
      <c r="C116" t="str">
        <f>INDEX('PH Itemnames'!$B$1:$B$723,MATCH(B116,'PH Itemnames'!$A$1:$A$723),1)</f>
        <v>beanburritoItem</v>
      </c>
      <c r="D116" t="s">
        <v>240</v>
      </c>
      <c r="E116" t="s">
        <v>1191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SUMIF(Ingredients!$B$3:$B$230,'PH complex foods'!F116,Ingredients!$A$3:$A$119)+SUMIF($B$3:$B$725,F116,$V$3:$V$724)</f>
        <v>1</v>
      </c>
      <c r="O116" s="11">
        <f ca="1">SUMIF(Ingredients!$B$3:$B$230,'PH complex foods'!G116,Ingredients!$A$3:$A$119)+SUMIF($B$3:$B$725,G116,$V$3:$V$724)</f>
        <v>1</v>
      </c>
      <c r="P116" s="11">
        <f ca="1">SUMIF(Ingredients!$B$3:$B$230,'PH complex foods'!H116,Ingredients!$A$3:$A$119)+SUMIF($B$3:$B$725,H116,$V$3:$V$724)</f>
        <v>1</v>
      </c>
      <c r="Q116" s="11">
        <f ca="1">SUMIF(Ingredients!$B$3:$B$230,'PH complex foods'!I116,Ingredients!$A$3:$A$119)+SUMIF($B$3:$B$725,I116,$V$3:$V$724)</f>
        <v>1</v>
      </c>
      <c r="R116" s="11">
        <f ca="1">SUMIF(Ingredients!$B$3:$B$230,'PH complex foods'!J116,Ingredients!$A$3:$A$119)+SUMIF($B$3:$B$725,J116,$V$3:$V$724)</f>
        <v>0</v>
      </c>
      <c r="S116" s="11">
        <f ca="1">SUMIF(Ingredients!$B$3:$B$230,'PH complex foods'!K116,Ingredients!$A$3:$A$119)+SUMIF($B$3:$B$725,K116,$V$3:$V$724)</f>
        <v>0</v>
      </c>
      <c r="T116" s="11">
        <f ca="1">SUMIF(Ingredients!$B$3:$B$230,'PH complex foods'!L116,Ingredients!$A$3:$A$119)+SUMIF($B$3:$B$725,L116,$V$3:$V$724)</f>
        <v>0</v>
      </c>
      <c r="U116" s="11">
        <f ca="1">SUMIF(Ingredients!$B$3:$B$230,'PH complex foods'!M116,Ingredients!$A$3:$A$119)+SUMIF($B$3:$B$725,M116,$V$3:$V$724)</f>
        <v>0</v>
      </c>
      <c r="V116" s="10">
        <f t="shared" ca="1" si="25"/>
        <v>1</v>
      </c>
      <c r="W116" s="10">
        <v>1</v>
      </c>
      <c r="X116" s="11">
        <v>1</v>
      </c>
      <c r="Y116" s="11">
        <f>COUNTIF(F116:M841,B116)</f>
        <v>0</v>
      </c>
      <c r="Z116" s="44" t="str">
        <f t="shared" ca="1" si="26"/>
        <v>Yes</v>
      </c>
      <c r="AA116" s="34">
        <f>SUMIF(Ingredients!$B$3:$B$230,F116,Ingredients!$C$3:$C$230)+SUMIF($B$3:$B$725,F116,$AI$3:$AI$725)</f>
        <v>2</v>
      </c>
      <c r="AB116" s="30">
        <f>SUMIF(Ingredients!$B$3:$B$230,G116,Ingredients!$C$3:$C$230)+SUMIF($B$3:$B$725,G116,$AI$3:$AI$725)</f>
        <v>0</v>
      </c>
      <c r="AC116" s="30">
        <f>SUMIF(Ingredients!$B$3:$B$230,H116,Ingredients!$C$3:$C$230)+SUMIF($B$3:$B$725,H116,$AI$3:$AI$725)</f>
        <v>0</v>
      </c>
      <c r="AD116" s="30">
        <f>SUMIF(Ingredients!$B$3:$B$230,I116,Ingredients!$C$3:$C$230)+SUMIF($B$3:$B$725,I116,$AI$3:$AI$725)</f>
        <v>10</v>
      </c>
      <c r="AE116" s="30">
        <f>SUMIF(Ingredients!$B$3:$B$230,J116,Ingredients!$C$3:$C$230)+SUMIF($B$3:$B$725,J116,$AI$3:$AI$725)</f>
        <v>0</v>
      </c>
      <c r="AF116" s="30">
        <f>SUMIF(Ingredients!$B$3:$B$230,K116,Ingredients!$C$3:$C$230)+SUMIF($B$3:$B$725,K116,$AI$3:$AI$725)</f>
        <v>0</v>
      </c>
      <c r="AG116" s="30">
        <f>SUMIF(Ingredients!$B$3:$B$230,L116,Ingredients!$C$3:$C$230)+SUMIF($B$3:$B$725,L116,$AI$3:$AI$725)</f>
        <v>0</v>
      </c>
      <c r="AH116" s="30">
        <f>SUMIF(Ingredients!$B$3:$B$230,M116,Ingredients!$C$3:$C$230)+SUMIF($B$3:$B$725,M116,$AI$3:$AI$725)</f>
        <v>0</v>
      </c>
      <c r="AI116" s="29">
        <f t="shared" si="14"/>
        <v>12</v>
      </c>
      <c r="AJ116" s="30">
        <f>SUMIF(Ingredients!$B$3:$B$230,F116,Ingredients!$D$3:$D$230)+SUMIF($B$3:$B$725,F116,$AR$3:$AR$725)</f>
        <v>0</v>
      </c>
      <c r="AK116" s="30">
        <f>SUMIF(Ingredients!$B$3:$B$230,G116,Ingredients!$D$3:$D$230)+SUMIF($B$3:$B$725,G116,$AR$3:$AR$725)</f>
        <v>10</v>
      </c>
      <c r="AL116" s="30">
        <f>SUMIF(Ingredients!$B$3:$B$230,H116,Ingredients!$D$3:$D$230)+SUMIF($B$3:$B$725,H116,$AR$3:$AR$725)</f>
        <v>0</v>
      </c>
      <c r="AM116" s="30">
        <f>SUMIF(Ingredients!$B$3:$B$230,I116,Ingredients!$D$3:$D$230)+SUMIF($B$3:$B$725,I116,$AR$3:$AR$725)</f>
        <v>0</v>
      </c>
      <c r="AN116" s="30">
        <f>SUMIF(Ingredients!$B$3:$B$230,J116,Ingredients!$D$3:$D$230)+SUMIF($B$3:$B$725,J116,$AR$3:$AR$725)</f>
        <v>0</v>
      </c>
      <c r="AO116" s="30">
        <f>SUMIF(Ingredients!$B$3:$B$230,K116,Ingredients!$D$3:$D$230)+SUMIF($B$3:$B$725,K116,$AR$3:$AR$725)</f>
        <v>0</v>
      </c>
      <c r="AP116" s="30">
        <f>SUMIF(Ingredients!$B$3:$B$230,L116,Ingredients!$D$3:$D$230)+SUMIF($B$3:$B$725,L116,$AR$3:$AR$725)</f>
        <v>0</v>
      </c>
      <c r="AQ116" s="30">
        <f>SUMIF(Ingredients!$B$3:$B$230,M116,Ingredients!$D$3:$D$230)+SUMIF($B$3:$B$725,M116,$AR$3:$AR$725)</f>
        <v>0</v>
      </c>
      <c r="AR116" s="29">
        <f t="shared" si="15"/>
        <v>10</v>
      </c>
      <c r="AS116" s="30">
        <f>SUMIF(Ingredients!$B$3:$B$230,F116,Ingredients!$E$3:$E$230)+SUMIF($B$3:$B$725,F116,$BA$3:$BA$730)</f>
        <v>5</v>
      </c>
      <c r="AT116" s="30">
        <f>SUMIF(Ingredients!$B$3:$B$230,G116,Ingredients!$E$3:$E$230)+SUMIF($B$3:$B$725,G116,$BA$3:$BA$730)</f>
        <v>21.5</v>
      </c>
      <c r="AU116" s="30">
        <f>SUMIF(Ingredients!$B$3:$B$230,H116,Ingredients!$E$3:$E$230)+SUMIF($B$3:$B$725,H116,$BA$3:$BA$730)</f>
        <v>10</v>
      </c>
      <c r="AV116" s="30">
        <f>SUMIF(Ingredients!$B$3:$B$230,I116,Ingredients!$E$3:$E$230)+SUMIF($B$3:$B$725,I116,$BA$3:$BA$730)</f>
        <v>73</v>
      </c>
      <c r="AW116" s="30">
        <f>SUMIF(Ingredients!$B$3:$B$230,J116,Ingredients!$E$3:$E$230)+SUMIF($B$3:$B$725,J116,$BA$3:$BA$730)</f>
        <v>0</v>
      </c>
      <c r="AX116" s="30">
        <f>SUMIF(Ingredients!$B$3:$B$230,K116,Ingredients!$E$3:$E$230)+SUMIF($B$3:$B$725,K116,$BA$3:$BA$730)</f>
        <v>0</v>
      </c>
      <c r="AY116" s="30">
        <f>SUMIF(Ingredients!$B$3:$B$230,L116,Ingredients!$E$3:$E$230)+SUMIF($B$3:$B$725,L116,$BA$3:$BA$730)</f>
        <v>0</v>
      </c>
      <c r="AZ116" s="30">
        <f>SUMIF(Ingredients!$B$3:$B$230,M116,Ingredients!$E$3:$E$230)+SUMIF($B$3:$B$725,M116,$BA$3:$BA$730)</f>
        <v>0</v>
      </c>
      <c r="BA116" s="29">
        <f t="shared" si="16"/>
        <v>27.375</v>
      </c>
      <c r="BB116" s="30">
        <f>SUMIF(Ingredients!$B$3:$B$230,F116,Ingredients!$F$3:$F$230)+SUMIF($B$3:$B$725,F116,$BJ$3:$BJ$725)</f>
        <v>0</v>
      </c>
      <c r="BC116" s="30">
        <f>SUMIF(Ingredients!$B$3:$B$230,G116,Ingredients!$F$3:$F$230)+SUMIF($B$3:$B$725,G116,$BJ$3:$BJ$725)</f>
        <v>0</v>
      </c>
      <c r="BD116" s="30">
        <f>SUMIF(Ingredients!$B$3:$B$230,H116,Ingredients!$F$3:$F$230)+SUMIF($B$3:$B$725,H116,$BJ$3:$BJ$725)</f>
        <v>0</v>
      </c>
      <c r="BE116" s="30">
        <f>SUMIF(Ingredients!$B$3:$B$230,I116,Ingredients!$F$3:$F$230)+SUMIF($B$3:$B$725,I116,$BJ$3:$BJ$725)</f>
        <v>0</v>
      </c>
      <c r="BF116" s="30">
        <f>SUMIF(Ingredients!$B$3:$B$230,J116,Ingredients!$F$3:$F$230)+SUMIF($B$3:$B$725,J116,$BJ$3:$BJ$725)</f>
        <v>0</v>
      </c>
      <c r="BG116" s="30">
        <f>SUMIF(Ingredients!$B$3:$B$230,K116,Ingredients!$F$3:$F$230)+SUMIF($B$3:$B$725,K116,$BJ$3:$BJ$725)</f>
        <v>0</v>
      </c>
      <c r="BH116" s="30">
        <f>SUMIF(Ingredients!$B$3:$B$230,L116,Ingredients!$F$3:$F$230)+SUMIF($B$3:$B$725,L116,$BJ$3:$BJ$725)</f>
        <v>0</v>
      </c>
      <c r="BI116" s="30">
        <f>SUMIF(Ingredients!$B$3:$B$230,M116,Ingredients!$F$3:$F$230)+SUMIF($B$3:$B$725,M116,$BJ$3:$BJ$725)</f>
        <v>0</v>
      </c>
      <c r="BJ116" s="35">
        <f t="shared" si="17"/>
        <v>0</v>
      </c>
      <c r="BK116" s="30">
        <f>SUMIF(Ingredients!$B$3:$B$230,F116,Ingredients!$G$3:$G$230)+SUMIF($B$3:$B$725,F116,$BS$3:$BS$725)</f>
        <v>0</v>
      </c>
      <c r="BL116" s="30">
        <f>SUMIF(Ingredients!$B$3:$B$230,G116,Ingredients!$G$3:$G$230)+SUMIF($B$3:$B$725,G116,$BS$3:$BS$725)</f>
        <v>0</v>
      </c>
      <c r="BM116" s="30">
        <f>SUMIF(Ingredients!$B$3:$B$230,H116,Ingredients!$G$3:$G$230)+SUMIF($B$3:$B$725,H116,$BS$3:$BS$725)</f>
        <v>0</v>
      </c>
      <c r="BN116" s="30">
        <f>SUMIF(Ingredients!$B$3:$B$230,I116,Ingredients!$G$3:$G$230)+SUMIF($B$3:$B$725,I116,$BS$3:$BS$725)</f>
        <v>0</v>
      </c>
      <c r="BO116" s="30">
        <f>SUMIF(Ingredients!$B$3:$B$230,J116,Ingredients!$G$3:$G$230)+SUMIF($B$3:$B$725,J116,$BS$3:$BS$725)</f>
        <v>0</v>
      </c>
      <c r="BP116" s="30">
        <f>SUMIF(Ingredients!$B$3:$B$230,K116,Ingredients!$G$3:$G$230)+SUMIF($B$3:$B$725,K116,$BS$3:$BS$725)</f>
        <v>0</v>
      </c>
      <c r="BQ116" s="30">
        <f>SUMIF(Ingredients!$B$3:$B$230,L116,Ingredients!$G$3:$G$230)+SUMIF($B$3:$B$725,L116,$BS$3:$BS$725)</f>
        <v>0</v>
      </c>
      <c r="BR116" s="30">
        <f>SUMIF(Ingredients!$B$3:$B$230,M116,Ingredients!$G$3:$G$230)+SUMIF($B$3:$B$725,M116,$BS$3:$BS$725)</f>
        <v>0</v>
      </c>
      <c r="BS116" s="36">
        <f t="shared" si="18"/>
        <v>0</v>
      </c>
      <c r="BT116" s="30">
        <f>SUMIF(Ingredients!$B$3:$B$230,F116,Ingredients!$H$3:$H$230)+SUMIF($B$3:$B$725,F116,$CB$3:$CB$725)</f>
        <v>1</v>
      </c>
      <c r="BU116" s="30">
        <f>SUMIF(Ingredients!$B$3:$B$230,G116,Ingredients!$H$3:$H$230)+SUMIF($B$3:$B$725,G116,$CB$3:$CB$725)</f>
        <v>0</v>
      </c>
      <c r="BV116" s="30">
        <f>SUMIF(Ingredients!$B$3:$B$230,H116,Ingredients!$H$3:$H$230)+SUMIF($B$3:$B$725,H116,$CB$3:$CB$725)</f>
        <v>0</v>
      </c>
      <c r="BW116" s="30">
        <f>SUMIF(Ingredients!$B$3:$B$230,I116,Ingredients!$H$3:$H$230)+SUMIF($B$3:$B$725,I116,$CB$3:$CB$725)</f>
        <v>0</v>
      </c>
      <c r="BX116" s="30">
        <f>SUMIF(Ingredients!$B$3:$B$230,J116,Ingredients!$H$3:$H$230)+SUMIF($B$3:$B$725,J116,$CB$3:$CB$725)</f>
        <v>0</v>
      </c>
      <c r="BY116" s="30">
        <f>SUMIF(Ingredients!$B$3:$B$230,K116,Ingredients!$H$3:$H$230)+SUMIF($B$3:$B$725,K116,$CB$3:$CB$725)</f>
        <v>0</v>
      </c>
      <c r="BZ116" s="30">
        <f>SUMIF(Ingredients!$B$3:$B$230,L116,Ingredients!$H$3:$H$230)+SUMIF($B$3:$B$725,L116,$CB$3:$CB$725)</f>
        <v>0</v>
      </c>
      <c r="CA116" s="30">
        <f>SUMIF(Ingredients!$B$3:$B$230,M116,Ingredients!$H$3:$H$230)+SUMIF($B$3:$B$725,M116,$CB$3:$CB$725)</f>
        <v>0</v>
      </c>
      <c r="CB116" s="42">
        <f t="shared" si="19"/>
        <v>1</v>
      </c>
      <c r="CC116" s="30">
        <f>SUMIF(Ingredients!$B$3:$B$230,F116,Ingredients!$I$3:$I$230)+SUMIF($B$3:$B$725,F116,$CK$3:$CK$725)</f>
        <v>0</v>
      </c>
      <c r="CD116" s="30">
        <f>SUMIF(Ingredients!$B$3:$B$230,G116,Ingredients!$I$3:$I$230)+SUMIF($B$3:$B$725,G116,$CK$3:$CK$725)</f>
        <v>0</v>
      </c>
      <c r="CE116" s="30">
        <f>SUMIF(Ingredients!$B$3:$B$230,H116,Ingredients!$I$3:$I$230)+SUMIF($B$3:$B$725,H116,$CK$3:$CK$725)</f>
        <v>0</v>
      </c>
      <c r="CF116" s="30">
        <f>SUMIF(Ingredients!$B$3:$B$230,I116,Ingredients!$I$3:$I$230)+SUMIF($B$3:$B$725,I116,$CK$3:$CK$725)</f>
        <v>0</v>
      </c>
      <c r="CG116" s="30">
        <f>SUMIF(Ingredients!$B$3:$B$230,J116,Ingredients!$I$3:$I$230)+SUMIF($B$3:$B$725,J116,$CK$3:$CK$725)</f>
        <v>0</v>
      </c>
      <c r="CH116" s="30">
        <f>SUMIF(Ingredients!$B$3:$B$230,K116,Ingredients!$I$3:$I$230)+SUMIF($B$3:$B$725,K116,$CK$3:$CK$725)</f>
        <v>0</v>
      </c>
      <c r="CI116" s="30">
        <f>SUMIF(Ingredients!$B$3:$B$230,L116,Ingredients!$I$3:$I$230)+SUMIF($B$3:$B$725,L116,$CK$3:$CK$725)</f>
        <v>0</v>
      </c>
      <c r="CJ116" s="30">
        <f>SUMIF(Ingredients!$B$3:$B$230,M116,Ingredients!$I$3:$I$230)+SUMIF($B$3:$B$725,M116,$CK$3:$CK$725)</f>
        <v>0</v>
      </c>
      <c r="CK116" s="38">
        <f t="shared" si="20"/>
        <v>0</v>
      </c>
      <c r="CL116" s="30">
        <f>SUMIF(Ingredients!$B$3:$B$230,F116,Ingredients!$J$3:$J$230)+SUMIF($B$3:$B$725,F116,$CT$3:$CT$725)</f>
        <v>0</v>
      </c>
      <c r="CM116" s="30">
        <f>SUMIF(Ingredients!$B$3:$B$230,G116,Ingredients!$J$3:$J$230)+SUMIF($B$3:$B$725,G116,$CT$3:$CT$725)</f>
        <v>0</v>
      </c>
      <c r="CN116" s="30">
        <f>SUMIF(Ingredients!$B$3:$B$230,H116,Ingredients!$J$3:$J$230)+SUMIF($B$3:$B$725,H116,$CT$3:$CT$725)</f>
        <v>0</v>
      </c>
      <c r="CO116" s="30">
        <f>SUMIF(Ingredients!$B$3:$B$230,I116,Ingredients!$J$3:$J$230)+SUMIF($B$3:$B$725,I116,$CT$3:$CT$725)</f>
        <v>3</v>
      </c>
      <c r="CP116" s="30">
        <f>SUMIF(Ingredients!$B$3:$B$230,J116,Ingredients!$J$3:$J$230)+SUMIF($B$3:$B$725,J116,$CT$3:$CT$725)</f>
        <v>0</v>
      </c>
      <c r="CQ116" s="30">
        <f>SUMIF(Ingredients!$B$3:$B$230,K116,Ingredients!$J$3:$J$230)+SUMIF($B$3:$B$725,K116,$CT$3:$CT$725)</f>
        <v>0</v>
      </c>
      <c r="CR116" s="30">
        <f>SUMIF(Ingredients!$B$3:$B$230,L116,Ingredients!$J$3:$J$230)+SUMIF($B$3:$B$725,L116,$CT$3:$CT$725)</f>
        <v>0</v>
      </c>
      <c r="CS116" s="30">
        <f>SUMIF(Ingredients!$B$3:$B$230,M116,Ingredients!$J$3:$J$230)+SUMIF($B$3:$B$725,M116,$CT$3:$CT$725)</f>
        <v>0</v>
      </c>
      <c r="CT116" s="43">
        <f t="shared" si="21"/>
        <v>3</v>
      </c>
      <c r="CU116" s="34">
        <v>15</v>
      </c>
      <c r="CV116" s="30">
        <v>0</v>
      </c>
      <c r="CW116" s="30">
        <v>12</v>
      </c>
      <c r="CX116" s="35">
        <v>1.5</v>
      </c>
      <c r="CY116" s="36">
        <v>0</v>
      </c>
      <c r="CZ116" s="37">
        <v>1</v>
      </c>
      <c r="DA116" s="38">
        <v>0</v>
      </c>
      <c r="DB116" s="39">
        <v>3</v>
      </c>
      <c r="DC116" t="s">
        <v>202</v>
      </c>
      <c r="DD116" t="str">
        <f t="shared" ca="1" si="22"/>
        <v/>
      </c>
      <c r="DE116" t="str">
        <f t="shared" ca="1" si="23"/>
        <v>-</v>
      </c>
      <c r="DG116" t="s">
        <v>200</v>
      </c>
      <c r="DH116" t="str">
        <f t="shared" ca="1" si="24"/>
        <v>BEANBURRITOITEM(MEAL, ItemRegistry.beanburritoItem, 4 ,3f,0f,1.5f,1f,0f,0f,3f,1.75f),</v>
      </c>
      <c r="DI116" t="s">
        <v>2375</v>
      </c>
    </row>
    <row r="117" spans="2:113" x14ac:dyDescent="0.3">
      <c r="B117" t="s">
        <v>371</v>
      </c>
      <c r="C117" t="str">
        <f>INDEX('PH Itemnames'!$B$1:$B$723,MATCH(B117,'PH Itemnames'!$A$1:$A$723),1)</f>
        <v>stuffedpepperItem</v>
      </c>
      <c r="D117" t="s">
        <v>240</v>
      </c>
      <c r="E117" t="s">
        <v>1191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SUMIF(Ingredients!$B$3:$B$230,'PH complex foods'!F117,Ingredients!$A$3:$A$119)+SUMIF($B$3:$B$725,F117,$V$3:$V$724)</f>
        <v>1</v>
      </c>
      <c r="O117" s="11">
        <f ca="1">SUMIF(Ingredients!$B$3:$B$230,'PH complex foods'!G117,Ingredients!$A$3:$A$119)+SUMIF($B$3:$B$725,G117,$V$3:$V$724)</f>
        <v>1</v>
      </c>
      <c r="P117" s="11">
        <f ca="1">SUMIF(Ingredients!$B$3:$B$230,'PH complex foods'!H117,Ingredients!$A$3:$A$119)+SUMIF($B$3:$B$725,H117,$V$3:$V$724)</f>
        <v>1</v>
      </c>
      <c r="Q117" s="11">
        <f ca="1">SUMIF(Ingredients!$B$3:$B$230,'PH complex foods'!I117,Ingredients!$A$3:$A$119)+SUMIF($B$3:$B$725,I117,$V$3:$V$724)</f>
        <v>0</v>
      </c>
      <c r="R117" s="11">
        <f ca="1">SUMIF(Ingredients!$B$3:$B$230,'PH complex foods'!J117,Ingredients!$A$3:$A$119)+SUMIF($B$3:$B$725,J117,$V$3:$V$724)</f>
        <v>0</v>
      </c>
      <c r="S117" s="11">
        <f ca="1">SUMIF(Ingredients!$B$3:$B$230,'PH complex foods'!K117,Ingredients!$A$3:$A$119)+SUMIF($B$3:$B$725,K117,$V$3:$V$724)</f>
        <v>0</v>
      </c>
      <c r="T117" s="11">
        <f ca="1">SUMIF(Ingredients!$B$3:$B$230,'PH complex foods'!L117,Ingredients!$A$3:$A$119)+SUMIF($B$3:$B$725,L117,$V$3:$V$724)</f>
        <v>0</v>
      </c>
      <c r="U117" s="11">
        <f ca="1">SUMIF(Ingredients!$B$3:$B$230,'PH complex foods'!M117,Ingredients!$A$3:$A$119)+SUMIF($B$3:$B$725,M117,$V$3:$V$724)</f>
        <v>0</v>
      </c>
      <c r="V117" s="10">
        <f t="shared" ca="1" si="25"/>
        <v>1</v>
      </c>
      <c r="W117" s="10">
        <v>1</v>
      </c>
      <c r="X117" s="11">
        <v>1</v>
      </c>
      <c r="Y117" s="11">
        <f>COUNTIF(F117:M842,B117)</f>
        <v>0</v>
      </c>
      <c r="Z117" s="44" t="str">
        <f t="shared" ca="1" si="26"/>
        <v>Yes</v>
      </c>
      <c r="AA117" s="34">
        <f>SUMIF(Ingredients!$B$3:$B$230,F117,Ingredients!$C$3:$C$230)+SUMIF($B$3:$B$725,F117,$AI$3:$AI$725)</f>
        <v>2</v>
      </c>
      <c r="AB117" s="30">
        <f>SUMIF(Ingredients!$B$3:$B$230,G117,Ingredients!$C$3:$C$230)+SUMIF($B$3:$B$725,G117,$AI$3:$AI$725)</f>
        <v>2</v>
      </c>
      <c r="AC117" s="30">
        <f>SUMIF(Ingredients!$B$3:$B$230,H117,Ingredients!$C$3:$C$230)+SUMIF($B$3:$B$725,H117,$AI$3:$AI$725)</f>
        <v>0</v>
      </c>
      <c r="AD117" s="30">
        <f>SUMIF(Ingredients!$B$3:$B$230,I117,Ingredients!$C$3:$C$230)+SUMIF($B$3:$B$725,I117,$AI$3:$AI$725)</f>
        <v>0</v>
      </c>
      <c r="AE117" s="30">
        <f>SUMIF(Ingredients!$B$3:$B$230,J117,Ingredients!$C$3:$C$230)+SUMIF($B$3:$B$725,J117,$AI$3:$AI$725)</f>
        <v>0</v>
      </c>
      <c r="AF117" s="30">
        <f>SUMIF(Ingredients!$B$3:$B$230,K117,Ingredients!$C$3:$C$230)+SUMIF($B$3:$B$725,K117,$AI$3:$AI$725)</f>
        <v>0</v>
      </c>
      <c r="AG117" s="30">
        <f>SUMIF(Ingredients!$B$3:$B$230,L117,Ingredients!$C$3:$C$230)+SUMIF($B$3:$B$725,L117,$AI$3:$AI$725)</f>
        <v>0</v>
      </c>
      <c r="AH117" s="30">
        <f>SUMIF(Ingredients!$B$3:$B$230,M117,Ingredients!$C$3:$C$230)+SUMIF($B$3:$B$725,M117,$AI$3:$AI$725)</f>
        <v>0</v>
      </c>
      <c r="AI117" s="29">
        <f t="shared" si="14"/>
        <v>4</v>
      </c>
      <c r="AJ117" s="30">
        <f>SUMIF(Ingredients!$B$3:$B$230,F117,Ingredients!$D$3:$D$230)+SUMIF($B$3:$B$725,F117,$AR$3:$AR$725)</f>
        <v>0</v>
      </c>
      <c r="AK117" s="30">
        <f>SUMIF(Ingredients!$B$3:$B$230,G117,Ingredients!$D$3:$D$230)+SUMIF($B$3:$B$725,G117,$AR$3:$AR$725)</f>
        <v>5</v>
      </c>
      <c r="AL117" s="30">
        <f>SUMIF(Ingredients!$B$3:$B$230,H117,Ingredients!$D$3:$D$230)+SUMIF($B$3:$B$725,H117,$AR$3:$AR$725)</f>
        <v>0</v>
      </c>
      <c r="AM117" s="30">
        <f>SUMIF(Ingredients!$B$3:$B$230,I117,Ingredients!$D$3:$D$230)+SUMIF($B$3:$B$725,I117,$AR$3:$AR$725)</f>
        <v>0</v>
      </c>
      <c r="AN117" s="30">
        <f>SUMIF(Ingredients!$B$3:$B$230,J117,Ingredients!$D$3:$D$230)+SUMIF($B$3:$B$725,J117,$AR$3:$AR$725)</f>
        <v>0</v>
      </c>
      <c r="AO117" s="30">
        <f>SUMIF(Ingredients!$B$3:$B$230,K117,Ingredients!$D$3:$D$230)+SUMIF($B$3:$B$725,K117,$AR$3:$AR$725)</f>
        <v>0</v>
      </c>
      <c r="AP117" s="30">
        <f>SUMIF(Ingredients!$B$3:$B$230,L117,Ingredients!$D$3:$D$230)+SUMIF($B$3:$B$725,L117,$AR$3:$AR$725)</f>
        <v>0</v>
      </c>
      <c r="AQ117" s="30">
        <f>SUMIF(Ingredients!$B$3:$B$230,M117,Ingredients!$D$3:$D$230)+SUMIF($B$3:$B$725,M117,$AR$3:$AR$725)</f>
        <v>0</v>
      </c>
      <c r="AR117" s="29">
        <f t="shared" si="15"/>
        <v>5</v>
      </c>
      <c r="AS117" s="30">
        <f>SUMIF(Ingredients!$B$3:$B$230,F117,Ingredients!$E$3:$E$230)+SUMIF($B$3:$B$725,F117,$BA$3:$BA$730)</f>
        <v>7</v>
      </c>
      <c r="AT117" s="30">
        <f>SUMIF(Ingredients!$B$3:$B$230,G117,Ingredients!$E$3:$E$230)+SUMIF($B$3:$B$725,G117,$BA$3:$BA$730)</f>
        <v>5</v>
      </c>
      <c r="AU117" s="30">
        <f>SUMIF(Ingredients!$B$3:$B$230,H117,Ingredients!$E$3:$E$230)+SUMIF($B$3:$B$725,H117,$BA$3:$BA$730)</f>
        <v>10</v>
      </c>
      <c r="AV117" s="30">
        <f>SUMIF(Ingredients!$B$3:$B$230,I117,Ingredients!$E$3:$E$230)+SUMIF($B$3:$B$725,I117,$BA$3:$BA$730)</f>
        <v>0</v>
      </c>
      <c r="AW117" s="30">
        <f>SUMIF(Ingredients!$B$3:$B$230,J117,Ingredients!$E$3:$E$230)+SUMIF($B$3:$B$725,J117,$BA$3:$BA$730)</f>
        <v>0</v>
      </c>
      <c r="AX117" s="30">
        <f>SUMIF(Ingredients!$B$3:$B$230,K117,Ingredients!$E$3:$E$230)+SUMIF($B$3:$B$725,K117,$BA$3:$BA$730)</f>
        <v>0</v>
      </c>
      <c r="AY117" s="30">
        <f>SUMIF(Ingredients!$B$3:$B$230,L117,Ingredients!$E$3:$E$230)+SUMIF($B$3:$B$725,L117,$BA$3:$BA$730)</f>
        <v>0</v>
      </c>
      <c r="AZ117" s="30">
        <f>SUMIF(Ingredients!$B$3:$B$230,M117,Ingredients!$E$3:$E$230)+SUMIF($B$3:$B$725,M117,$BA$3:$BA$730)</f>
        <v>0</v>
      </c>
      <c r="BA117" s="29">
        <f t="shared" si="16"/>
        <v>7.333333333333333</v>
      </c>
      <c r="BB117" s="30">
        <f>SUMIF(Ingredients!$B$3:$B$230,F117,Ingredients!$F$3:$F$230)+SUMIF($B$3:$B$725,F117,$BJ$3:$BJ$725)</f>
        <v>0</v>
      </c>
      <c r="BC117" s="30">
        <f>SUMIF(Ingredients!$B$3:$B$230,G117,Ingredients!$F$3:$F$230)+SUMIF($B$3:$B$725,G117,$BJ$3:$BJ$725)</f>
        <v>0</v>
      </c>
      <c r="BD117" s="30">
        <f>SUMIF(Ingredients!$B$3:$B$230,H117,Ingredients!$F$3:$F$230)+SUMIF($B$3:$B$725,H117,$BJ$3:$BJ$725)</f>
        <v>0</v>
      </c>
      <c r="BE117" s="30">
        <f>SUMIF(Ingredients!$B$3:$B$230,I117,Ingredients!$F$3:$F$230)+SUMIF($B$3:$B$725,I117,$BJ$3:$BJ$725)</f>
        <v>0</v>
      </c>
      <c r="BF117" s="30">
        <f>SUMIF(Ingredients!$B$3:$B$230,J117,Ingredients!$F$3:$F$230)+SUMIF($B$3:$B$725,J117,$BJ$3:$BJ$725)</f>
        <v>0</v>
      </c>
      <c r="BG117" s="30">
        <f>SUMIF(Ingredients!$B$3:$B$230,K117,Ingredients!$F$3:$F$230)+SUMIF($B$3:$B$725,K117,$BJ$3:$BJ$725)</f>
        <v>0</v>
      </c>
      <c r="BH117" s="30">
        <f>SUMIF(Ingredients!$B$3:$B$230,L117,Ingredients!$F$3:$F$230)+SUMIF($B$3:$B$725,L117,$BJ$3:$BJ$725)</f>
        <v>0</v>
      </c>
      <c r="BI117" s="30">
        <f>SUMIF(Ingredients!$B$3:$B$230,M117,Ingredients!$F$3:$F$230)+SUMIF($B$3:$B$725,M117,$BJ$3:$BJ$725)</f>
        <v>0</v>
      </c>
      <c r="BJ117" s="35">
        <f t="shared" si="17"/>
        <v>0</v>
      </c>
      <c r="BK117" s="30">
        <f>SUMIF(Ingredients!$B$3:$B$230,F117,Ingredients!$G$3:$G$230)+SUMIF($B$3:$B$725,F117,$BS$3:$BS$725)</f>
        <v>0</v>
      </c>
      <c r="BL117" s="30">
        <f>SUMIF(Ingredients!$B$3:$B$230,G117,Ingredients!$G$3:$G$230)+SUMIF($B$3:$B$725,G117,$BS$3:$BS$725)</f>
        <v>0</v>
      </c>
      <c r="BM117" s="30">
        <f>SUMIF(Ingredients!$B$3:$B$230,H117,Ingredients!$G$3:$G$230)+SUMIF($B$3:$B$725,H117,$BS$3:$BS$725)</f>
        <v>0</v>
      </c>
      <c r="BN117" s="30">
        <f>SUMIF(Ingredients!$B$3:$B$230,I117,Ingredients!$G$3:$G$230)+SUMIF($B$3:$B$725,I117,$BS$3:$BS$725)</f>
        <v>0</v>
      </c>
      <c r="BO117" s="30">
        <f>SUMIF(Ingredients!$B$3:$B$230,J117,Ingredients!$G$3:$G$230)+SUMIF($B$3:$B$725,J117,$BS$3:$BS$725)</f>
        <v>0</v>
      </c>
      <c r="BP117" s="30">
        <f>SUMIF(Ingredients!$B$3:$B$230,K117,Ingredients!$G$3:$G$230)+SUMIF($B$3:$B$725,K117,$BS$3:$BS$725)</f>
        <v>0</v>
      </c>
      <c r="BQ117" s="30">
        <f>SUMIF(Ingredients!$B$3:$B$230,L117,Ingredients!$G$3:$G$230)+SUMIF($B$3:$B$725,L117,$BS$3:$BS$725)</f>
        <v>0</v>
      </c>
      <c r="BR117" s="30">
        <f>SUMIF(Ingredients!$B$3:$B$230,M117,Ingredients!$G$3:$G$230)+SUMIF($B$3:$B$725,M117,$BS$3:$BS$725)</f>
        <v>0</v>
      </c>
      <c r="BS117" s="36">
        <f t="shared" si="18"/>
        <v>0</v>
      </c>
      <c r="BT117" s="30">
        <f>SUMIF(Ingredients!$B$3:$B$230,F117,Ingredients!$H$3:$H$230)+SUMIF($B$3:$B$725,F117,$CB$3:$CB$725)</f>
        <v>1</v>
      </c>
      <c r="BU117" s="30">
        <f>SUMIF(Ingredients!$B$3:$B$230,G117,Ingredients!$H$3:$H$230)+SUMIF($B$3:$B$725,G117,$CB$3:$CB$725)</f>
        <v>1.5</v>
      </c>
      <c r="BV117" s="30">
        <f>SUMIF(Ingredients!$B$3:$B$230,H117,Ingredients!$H$3:$H$230)+SUMIF($B$3:$B$725,H117,$CB$3:$CB$725)</f>
        <v>0</v>
      </c>
      <c r="BW117" s="30">
        <f>SUMIF(Ingredients!$B$3:$B$230,I117,Ingredients!$H$3:$H$230)+SUMIF($B$3:$B$725,I117,$CB$3:$CB$725)</f>
        <v>0</v>
      </c>
      <c r="BX117" s="30">
        <f>SUMIF(Ingredients!$B$3:$B$230,J117,Ingredients!$H$3:$H$230)+SUMIF($B$3:$B$725,J117,$CB$3:$CB$725)</f>
        <v>0</v>
      </c>
      <c r="BY117" s="30">
        <f>SUMIF(Ingredients!$B$3:$B$230,K117,Ingredients!$H$3:$H$230)+SUMIF($B$3:$B$725,K117,$CB$3:$CB$725)</f>
        <v>0</v>
      </c>
      <c r="BZ117" s="30">
        <f>SUMIF(Ingredients!$B$3:$B$230,L117,Ingredients!$H$3:$H$230)+SUMIF($B$3:$B$725,L117,$CB$3:$CB$725)</f>
        <v>0</v>
      </c>
      <c r="CA117" s="30">
        <f>SUMIF(Ingredients!$B$3:$B$230,M117,Ingredients!$H$3:$H$230)+SUMIF($B$3:$B$725,M117,$CB$3:$CB$725)</f>
        <v>0</v>
      </c>
      <c r="CB117" s="42">
        <f t="shared" si="19"/>
        <v>2.5</v>
      </c>
      <c r="CC117" s="30">
        <f>SUMIF(Ingredients!$B$3:$B$230,F117,Ingredients!$I$3:$I$230)+SUMIF($B$3:$B$725,F117,$CK$3:$CK$725)</f>
        <v>0</v>
      </c>
      <c r="CD117" s="30">
        <f>SUMIF(Ingredients!$B$3:$B$230,G117,Ingredients!$I$3:$I$230)+SUMIF($B$3:$B$725,G117,$CK$3:$CK$725)</f>
        <v>0</v>
      </c>
      <c r="CE117" s="30">
        <f>SUMIF(Ingredients!$B$3:$B$230,H117,Ingredients!$I$3:$I$230)+SUMIF($B$3:$B$725,H117,$CK$3:$CK$725)</f>
        <v>0</v>
      </c>
      <c r="CF117" s="30">
        <f>SUMIF(Ingredients!$B$3:$B$230,I117,Ingredients!$I$3:$I$230)+SUMIF($B$3:$B$725,I117,$CK$3:$CK$725)</f>
        <v>0</v>
      </c>
      <c r="CG117" s="30">
        <f>SUMIF(Ingredients!$B$3:$B$230,J117,Ingredients!$I$3:$I$230)+SUMIF($B$3:$B$725,J117,$CK$3:$CK$725)</f>
        <v>0</v>
      </c>
      <c r="CH117" s="30">
        <f>SUMIF(Ingredients!$B$3:$B$230,K117,Ingredients!$I$3:$I$230)+SUMIF($B$3:$B$725,K117,$CK$3:$CK$725)</f>
        <v>0</v>
      </c>
      <c r="CI117" s="30">
        <f>SUMIF(Ingredients!$B$3:$B$230,L117,Ingredients!$I$3:$I$230)+SUMIF($B$3:$B$725,L117,$CK$3:$CK$725)</f>
        <v>0</v>
      </c>
      <c r="CJ117" s="30">
        <f>SUMIF(Ingredients!$B$3:$B$230,M117,Ingredients!$I$3:$I$230)+SUMIF($B$3:$B$725,M117,$CK$3:$CK$725)</f>
        <v>0</v>
      </c>
      <c r="CK117" s="38">
        <f t="shared" si="20"/>
        <v>0</v>
      </c>
      <c r="CL117" s="30">
        <f>SUMIF(Ingredients!$B$3:$B$230,F117,Ingredients!$J$3:$J$230)+SUMIF($B$3:$B$725,F117,$CT$3:$CT$725)</f>
        <v>0</v>
      </c>
      <c r="CM117" s="30">
        <f>SUMIF(Ingredients!$B$3:$B$230,G117,Ingredients!$J$3:$J$230)+SUMIF($B$3:$B$725,G117,$CT$3:$CT$725)</f>
        <v>0</v>
      </c>
      <c r="CN117" s="30">
        <f>SUMIF(Ingredients!$B$3:$B$230,H117,Ingredients!$J$3:$J$230)+SUMIF($B$3:$B$725,H117,$CT$3:$CT$725)</f>
        <v>0</v>
      </c>
      <c r="CO117" s="30">
        <f>SUMIF(Ingredients!$B$3:$B$230,I117,Ingredients!$J$3:$J$230)+SUMIF($B$3:$B$725,I117,$CT$3:$CT$725)</f>
        <v>0</v>
      </c>
      <c r="CP117" s="30">
        <f>SUMIF(Ingredients!$B$3:$B$230,J117,Ingredients!$J$3:$J$230)+SUMIF($B$3:$B$725,J117,$CT$3:$CT$725)</f>
        <v>0</v>
      </c>
      <c r="CQ117" s="30">
        <f>SUMIF(Ingredients!$B$3:$B$230,K117,Ingredients!$J$3:$J$230)+SUMIF($B$3:$B$725,K117,$CT$3:$CT$725)</f>
        <v>0</v>
      </c>
      <c r="CR117" s="30">
        <f>SUMIF(Ingredients!$B$3:$B$230,L117,Ingredients!$J$3:$J$230)+SUMIF($B$3:$B$725,L117,$CT$3:$CT$725)</f>
        <v>0</v>
      </c>
      <c r="CS117" s="30">
        <f>SUMIF(Ingredients!$B$3:$B$230,M117,Ingredients!$J$3:$J$230)+SUMIF($B$3:$B$725,M117,$CT$3:$CT$725)</f>
        <v>0</v>
      </c>
      <c r="CT117" s="43">
        <f t="shared" si="21"/>
        <v>0</v>
      </c>
      <c r="CU117" s="34">
        <v>5</v>
      </c>
      <c r="CV117" s="30">
        <v>0</v>
      </c>
      <c r="CW117" s="30">
        <v>7.333333333333333</v>
      </c>
      <c r="CX117" s="35">
        <v>1</v>
      </c>
      <c r="CY117" s="36">
        <v>0</v>
      </c>
      <c r="CZ117" s="37">
        <v>2.5</v>
      </c>
      <c r="DA117" s="38">
        <v>0</v>
      </c>
      <c r="DB117" s="39">
        <v>0</v>
      </c>
      <c r="DC117" t="s">
        <v>202</v>
      </c>
      <c r="DD117" t="str">
        <f t="shared" ca="1" si="22"/>
        <v/>
      </c>
      <c r="DE117" t="str">
        <f t="shared" ca="1" si="23"/>
        <v>-</v>
      </c>
      <c r="DG117" t="s">
        <v>200</v>
      </c>
      <c r="DH117" t="str">
        <f t="shared" ca="1" si="24"/>
        <v>STUFFEDPEPPERITEM(MEAL, ItemRegistry.stuffedpepperItem, 4 ,1f,0f,1f,2.5f,0f,0f,0f,2.86f),</v>
      </c>
      <c r="DI117" t="s">
        <v>2376</v>
      </c>
    </row>
    <row r="118" spans="2:113" x14ac:dyDescent="0.3">
      <c r="B118" t="s">
        <v>372</v>
      </c>
      <c r="C118" t="str">
        <f>INDEX('PH Itemnames'!$B$1:$B$723,MATCH(B118,'PH Itemnames'!$A$1:$A$723),1)</f>
        <v>veggiestirfryItem</v>
      </c>
      <c r="D118" t="s">
        <v>245</v>
      </c>
      <c r="E118" t="s">
        <v>1191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SUMIF(Ingredients!$B$3:$B$230,'PH complex foods'!F118,Ingredients!$A$3:$A$119)+SUMIF($B$3:$B$725,F118,$V$3:$V$724)</f>
        <v>1</v>
      </c>
      <c r="O118" s="11">
        <f ca="1">SUMIF(Ingredients!$B$3:$B$230,'PH complex foods'!G118,Ingredients!$A$3:$A$119)+SUMIF($B$3:$B$725,G118,$V$3:$V$724)</f>
        <v>1</v>
      </c>
      <c r="P118" s="11">
        <f ca="1">SUMIF(Ingredients!$B$3:$B$230,'PH complex foods'!H118,Ingredients!$A$3:$A$119)+SUMIF($B$3:$B$725,H118,$V$3:$V$724)</f>
        <v>1</v>
      </c>
      <c r="Q118" s="11">
        <f ca="1">SUMIF(Ingredients!$B$3:$B$230,'PH complex foods'!I118,Ingredients!$A$3:$A$119)+SUMIF($B$3:$B$725,I118,$V$3:$V$724)</f>
        <v>1</v>
      </c>
      <c r="R118" s="11">
        <f ca="1">SUMIF(Ingredients!$B$3:$B$230,'PH complex foods'!J118,Ingredients!$A$3:$A$119)+SUMIF($B$3:$B$725,J118,$V$3:$V$724)</f>
        <v>1</v>
      </c>
      <c r="S118" s="11">
        <f ca="1">SUMIF(Ingredients!$B$3:$B$230,'PH complex foods'!K118,Ingredients!$A$3:$A$119)+SUMIF($B$3:$B$725,K118,$V$3:$V$724)</f>
        <v>0</v>
      </c>
      <c r="T118" s="11">
        <f ca="1">SUMIF(Ingredients!$B$3:$B$230,'PH complex foods'!L118,Ingredients!$A$3:$A$119)+SUMIF($B$3:$B$725,L118,$V$3:$V$724)</f>
        <v>0</v>
      </c>
      <c r="U118" s="11">
        <f ca="1">SUMIF(Ingredients!$B$3:$B$230,'PH complex foods'!M118,Ingredients!$A$3:$A$119)+SUMIF($B$3:$B$725,M118,$V$3:$V$724)</f>
        <v>0</v>
      </c>
      <c r="V118" s="10">
        <f t="shared" ca="1" si="25"/>
        <v>1</v>
      </c>
      <c r="W118" s="10">
        <v>1</v>
      </c>
      <c r="X118" s="11">
        <v>1</v>
      </c>
      <c r="Y118" s="11">
        <f>COUNTIF(F118:M843,B118)</f>
        <v>0</v>
      </c>
      <c r="Z118" s="44" t="str">
        <f t="shared" ca="1" si="26"/>
        <v>Yes</v>
      </c>
      <c r="AA118" s="34">
        <f>SUMIF(Ingredients!$B$3:$B$230,F118,Ingredients!$C$3:$C$230)+SUMIF($B$3:$B$725,F118,$AI$3:$AI$725)</f>
        <v>2</v>
      </c>
      <c r="AB118" s="30">
        <f>SUMIF(Ingredients!$B$3:$B$230,G118,Ingredients!$C$3:$C$230)+SUMIF($B$3:$B$725,G118,$AI$3:$AI$725)</f>
        <v>10</v>
      </c>
      <c r="AC118" s="30">
        <f>SUMIF(Ingredients!$B$3:$B$230,H118,Ingredients!$C$3:$C$230)+SUMIF($B$3:$B$725,H118,$AI$3:$AI$725)</f>
        <v>0</v>
      </c>
      <c r="AD118" s="30">
        <f>SUMIF(Ingredients!$B$3:$B$230,I118,Ingredients!$C$3:$C$230)+SUMIF($B$3:$B$725,I118,$AI$3:$AI$725)</f>
        <v>2</v>
      </c>
      <c r="AE118" s="30">
        <f>SUMIF(Ingredients!$B$3:$B$230,J118,Ingredients!$C$3:$C$230)+SUMIF($B$3:$B$725,J118,$AI$3:$AI$725)</f>
        <v>5.1428571428571432</v>
      </c>
      <c r="AF118" s="30">
        <f>SUMIF(Ingredients!$B$3:$B$230,K118,Ingredients!$C$3:$C$230)+SUMIF($B$3:$B$725,K118,$AI$3:$AI$725)</f>
        <v>0</v>
      </c>
      <c r="AG118" s="30">
        <f>SUMIF(Ingredients!$B$3:$B$230,L118,Ingredients!$C$3:$C$230)+SUMIF($B$3:$B$725,L118,$AI$3:$AI$725)</f>
        <v>0</v>
      </c>
      <c r="AH118" s="30">
        <f>SUMIF(Ingredients!$B$3:$B$230,M118,Ingredients!$C$3:$C$230)+SUMIF($B$3:$B$725,M118,$AI$3:$AI$725)</f>
        <v>0</v>
      </c>
      <c r="AI118" s="29">
        <f t="shared" si="14"/>
        <v>19.142857142857142</v>
      </c>
      <c r="AJ118" s="30">
        <f>SUMIF(Ingredients!$B$3:$B$230,F118,Ingredients!$D$3:$D$230)+SUMIF($B$3:$B$725,F118,$AR$3:$AR$725)</f>
        <v>0</v>
      </c>
      <c r="AK118" s="30">
        <f>SUMIF(Ingredients!$B$3:$B$230,G118,Ingredients!$D$3:$D$230)+SUMIF($B$3:$B$725,G118,$AR$3:$AR$725)</f>
        <v>0</v>
      </c>
      <c r="AL118" s="30">
        <f>SUMIF(Ingredients!$B$3:$B$230,H118,Ingredients!$D$3:$D$230)+SUMIF($B$3:$B$725,H118,$AR$3:$AR$725)</f>
        <v>0</v>
      </c>
      <c r="AM118" s="30">
        <f>SUMIF(Ingredients!$B$3:$B$230,I118,Ingredients!$D$3:$D$230)+SUMIF($B$3:$B$725,I118,$AR$3:$AR$725)</f>
        <v>0</v>
      </c>
      <c r="AN118" s="30">
        <f>SUMIF(Ingredients!$B$3:$B$230,J118,Ingredients!$D$3:$D$230)+SUMIF($B$3:$B$725,J118,$AR$3:$AR$725)</f>
        <v>0.35714285714285715</v>
      </c>
      <c r="AO118" s="30">
        <f>SUMIF(Ingredients!$B$3:$B$230,K118,Ingredients!$D$3:$D$230)+SUMIF($B$3:$B$725,K118,$AR$3:$AR$725)</f>
        <v>0</v>
      </c>
      <c r="AP118" s="30">
        <f>SUMIF(Ingredients!$B$3:$B$230,L118,Ingredients!$D$3:$D$230)+SUMIF($B$3:$B$725,L118,$AR$3:$AR$725)</f>
        <v>0</v>
      </c>
      <c r="AQ118" s="30">
        <f>SUMIF(Ingredients!$B$3:$B$230,M118,Ingredients!$D$3:$D$230)+SUMIF($B$3:$B$725,M118,$AR$3:$AR$725)</f>
        <v>0</v>
      </c>
      <c r="AR118" s="29">
        <f t="shared" si="15"/>
        <v>0.35714285714285715</v>
      </c>
      <c r="AS118" s="30">
        <f>SUMIF(Ingredients!$B$3:$B$230,F118,Ingredients!$E$3:$E$230)+SUMIF($B$3:$B$725,F118,$BA$3:$BA$730)</f>
        <v>7</v>
      </c>
      <c r="AT118" s="30">
        <f>SUMIF(Ingredients!$B$3:$B$230,G118,Ingredients!$E$3:$E$230)+SUMIF($B$3:$B$725,G118,$BA$3:$BA$730)</f>
        <v>31</v>
      </c>
      <c r="AU118" s="30">
        <f>SUMIF(Ingredients!$B$3:$B$230,H118,Ingredients!$E$3:$E$230)+SUMIF($B$3:$B$725,H118,$BA$3:$BA$730)</f>
        <v>10</v>
      </c>
      <c r="AV118" s="30">
        <f>SUMIF(Ingredients!$B$3:$B$230,I118,Ingredients!$E$3:$E$230)+SUMIF($B$3:$B$725,I118,$BA$3:$BA$730)</f>
        <v>43</v>
      </c>
      <c r="AW118" s="30">
        <f>SUMIF(Ingredients!$B$3:$B$230,J118,Ingredients!$E$3:$E$230)+SUMIF($B$3:$B$725,J118,$BA$3:$BA$730)</f>
        <v>19.285714285714285</v>
      </c>
      <c r="AX118" s="30">
        <f>SUMIF(Ingredients!$B$3:$B$230,K118,Ingredients!$E$3:$E$230)+SUMIF($B$3:$B$725,K118,$BA$3:$BA$730)</f>
        <v>0</v>
      </c>
      <c r="AY118" s="30">
        <f>SUMIF(Ingredients!$B$3:$B$230,L118,Ingredients!$E$3:$E$230)+SUMIF($B$3:$B$725,L118,$BA$3:$BA$730)</f>
        <v>0</v>
      </c>
      <c r="AZ118" s="30">
        <f>SUMIF(Ingredients!$B$3:$B$230,M118,Ingredients!$E$3:$E$230)+SUMIF($B$3:$B$725,M118,$BA$3:$BA$730)</f>
        <v>0</v>
      </c>
      <c r="BA118" s="29">
        <f t="shared" si="16"/>
        <v>22.057142857142857</v>
      </c>
      <c r="BB118" s="30">
        <f>SUMIF(Ingredients!$B$3:$B$230,F118,Ingredients!$F$3:$F$230)+SUMIF($B$3:$B$725,F118,$BJ$3:$BJ$725)</f>
        <v>0</v>
      </c>
      <c r="BC118" s="30">
        <f>SUMIF(Ingredients!$B$3:$B$230,G118,Ingredients!$F$3:$F$230)+SUMIF($B$3:$B$725,G118,$BJ$3:$BJ$725)</f>
        <v>0</v>
      </c>
      <c r="BD118" s="30">
        <f>SUMIF(Ingredients!$B$3:$B$230,H118,Ingredients!$F$3:$F$230)+SUMIF($B$3:$B$725,H118,$BJ$3:$BJ$725)</f>
        <v>0</v>
      </c>
      <c r="BE118" s="30">
        <f>SUMIF(Ingredients!$B$3:$B$230,I118,Ingredients!$F$3:$F$230)+SUMIF($B$3:$B$725,I118,$BJ$3:$BJ$725)</f>
        <v>0</v>
      </c>
      <c r="BF118" s="30">
        <f>SUMIF(Ingredients!$B$3:$B$230,J118,Ingredients!$F$3:$F$230)+SUMIF($B$3:$B$725,J118,$BJ$3:$BJ$725)</f>
        <v>0</v>
      </c>
      <c r="BG118" s="30">
        <f>SUMIF(Ingredients!$B$3:$B$230,K118,Ingredients!$F$3:$F$230)+SUMIF($B$3:$B$725,K118,$BJ$3:$BJ$725)</f>
        <v>0</v>
      </c>
      <c r="BH118" s="30">
        <f>SUMIF(Ingredients!$B$3:$B$230,L118,Ingredients!$F$3:$F$230)+SUMIF($B$3:$B$725,L118,$BJ$3:$BJ$725)</f>
        <v>0</v>
      </c>
      <c r="BI118" s="30">
        <f>SUMIF(Ingredients!$B$3:$B$230,M118,Ingredients!$F$3:$F$230)+SUMIF($B$3:$B$725,M118,$BJ$3:$BJ$725)</f>
        <v>0</v>
      </c>
      <c r="BJ118" s="35">
        <f t="shared" si="17"/>
        <v>0</v>
      </c>
      <c r="BK118" s="30">
        <f>SUMIF(Ingredients!$B$3:$B$230,F118,Ingredients!$G$3:$G$230)+SUMIF($B$3:$B$725,F118,$BS$3:$BS$725)</f>
        <v>0</v>
      </c>
      <c r="BL118" s="30">
        <f>SUMIF(Ingredients!$B$3:$B$230,G118,Ingredients!$G$3:$G$230)+SUMIF($B$3:$B$725,G118,$BS$3:$BS$725)</f>
        <v>0</v>
      </c>
      <c r="BM118" s="30">
        <f>SUMIF(Ingredients!$B$3:$B$230,H118,Ingredients!$G$3:$G$230)+SUMIF($B$3:$B$725,H118,$BS$3:$BS$725)</f>
        <v>0</v>
      </c>
      <c r="BN118" s="30">
        <f>SUMIF(Ingredients!$B$3:$B$230,I118,Ingredients!$G$3:$G$230)+SUMIF($B$3:$B$725,I118,$BS$3:$BS$725)</f>
        <v>0</v>
      </c>
      <c r="BO118" s="30">
        <f>SUMIF(Ingredients!$B$3:$B$230,J118,Ingredients!$G$3:$G$230)+SUMIF($B$3:$B$725,J118,$BS$3:$BS$725)</f>
        <v>0</v>
      </c>
      <c r="BP118" s="30">
        <f>SUMIF(Ingredients!$B$3:$B$230,K118,Ingredients!$G$3:$G$230)+SUMIF($B$3:$B$725,K118,$BS$3:$BS$725)</f>
        <v>0</v>
      </c>
      <c r="BQ118" s="30">
        <f>SUMIF(Ingredients!$B$3:$B$230,L118,Ingredients!$G$3:$G$230)+SUMIF($B$3:$B$725,L118,$BS$3:$BS$725)</f>
        <v>0</v>
      </c>
      <c r="BR118" s="30">
        <f>SUMIF(Ingredients!$B$3:$B$230,M118,Ingredients!$G$3:$G$230)+SUMIF($B$3:$B$725,M118,$BS$3:$BS$725)</f>
        <v>0</v>
      </c>
      <c r="BS118" s="36">
        <f t="shared" si="18"/>
        <v>0</v>
      </c>
      <c r="BT118" s="30">
        <f>SUMIF(Ingredients!$B$3:$B$230,F118,Ingredients!$H$3:$H$230)+SUMIF($B$3:$B$725,F118,$CB$3:$CB$725)</f>
        <v>1</v>
      </c>
      <c r="BU118" s="30">
        <f>SUMIF(Ingredients!$B$3:$B$230,G118,Ingredients!$H$3:$H$230)+SUMIF($B$3:$B$725,G118,$CB$3:$CB$725)</f>
        <v>1</v>
      </c>
      <c r="BV118" s="30">
        <f>SUMIF(Ingredients!$B$3:$B$230,H118,Ingredients!$H$3:$H$230)+SUMIF($B$3:$B$725,H118,$CB$3:$CB$725)</f>
        <v>0</v>
      </c>
      <c r="BW118" s="30">
        <f>SUMIF(Ingredients!$B$3:$B$230,I118,Ingredients!$H$3:$H$230)+SUMIF($B$3:$B$725,I118,$CB$3:$CB$725)</f>
        <v>1</v>
      </c>
      <c r="BX118" s="30">
        <f>SUMIF(Ingredients!$B$3:$B$230,J118,Ingredients!$H$3:$H$230)+SUMIF($B$3:$B$725,J118,$CB$3:$CB$725)</f>
        <v>1.1428571428571428</v>
      </c>
      <c r="BY118" s="30">
        <f>SUMIF(Ingredients!$B$3:$B$230,K118,Ingredients!$H$3:$H$230)+SUMIF($B$3:$B$725,K118,$CB$3:$CB$725)</f>
        <v>0</v>
      </c>
      <c r="BZ118" s="30">
        <f>SUMIF(Ingredients!$B$3:$B$230,L118,Ingredients!$H$3:$H$230)+SUMIF($B$3:$B$725,L118,$CB$3:$CB$725)</f>
        <v>0</v>
      </c>
      <c r="CA118" s="30">
        <f>SUMIF(Ingredients!$B$3:$B$230,M118,Ingredients!$H$3:$H$230)+SUMIF($B$3:$B$725,M118,$CB$3:$CB$725)</f>
        <v>0</v>
      </c>
      <c r="CB118" s="42">
        <f t="shared" si="19"/>
        <v>4.1428571428571423</v>
      </c>
      <c r="CC118" s="30">
        <f>SUMIF(Ingredients!$B$3:$B$230,F118,Ingredients!$I$3:$I$230)+SUMIF($B$3:$B$725,F118,$CK$3:$CK$725)</f>
        <v>0</v>
      </c>
      <c r="CD118" s="30">
        <f>SUMIF(Ingredients!$B$3:$B$230,G118,Ingredients!$I$3:$I$230)+SUMIF($B$3:$B$725,G118,$CK$3:$CK$725)</f>
        <v>0</v>
      </c>
      <c r="CE118" s="30">
        <f>SUMIF(Ingredients!$B$3:$B$230,H118,Ingredients!$I$3:$I$230)+SUMIF($B$3:$B$725,H118,$CK$3:$CK$725)</f>
        <v>0</v>
      </c>
      <c r="CF118" s="30">
        <f>SUMIF(Ingredients!$B$3:$B$230,I118,Ingredients!$I$3:$I$230)+SUMIF($B$3:$B$725,I118,$CK$3:$CK$725)</f>
        <v>0</v>
      </c>
      <c r="CG118" s="30">
        <f>SUMIF(Ingredients!$B$3:$B$230,J118,Ingredients!$I$3:$I$230)+SUMIF($B$3:$B$725,J118,$CK$3:$CK$725)</f>
        <v>0</v>
      </c>
      <c r="CH118" s="30">
        <f>SUMIF(Ingredients!$B$3:$B$230,K118,Ingredients!$I$3:$I$230)+SUMIF($B$3:$B$725,K118,$CK$3:$CK$725)</f>
        <v>0</v>
      </c>
      <c r="CI118" s="30">
        <f>SUMIF(Ingredients!$B$3:$B$230,L118,Ingredients!$I$3:$I$230)+SUMIF($B$3:$B$725,L118,$CK$3:$CK$725)</f>
        <v>0</v>
      </c>
      <c r="CJ118" s="30">
        <f>SUMIF(Ingredients!$B$3:$B$230,M118,Ingredients!$I$3:$I$230)+SUMIF($B$3:$B$725,M118,$CK$3:$CK$725)</f>
        <v>0</v>
      </c>
      <c r="CK118" s="38">
        <f t="shared" si="20"/>
        <v>0</v>
      </c>
      <c r="CL118" s="30">
        <f>SUMIF(Ingredients!$B$3:$B$230,F118,Ingredients!$J$3:$J$230)+SUMIF($B$3:$B$725,F118,$CT$3:$CT$725)</f>
        <v>0</v>
      </c>
      <c r="CM118" s="30">
        <f>SUMIF(Ingredients!$B$3:$B$230,G118,Ingredients!$J$3:$J$230)+SUMIF($B$3:$B$725,G118,$CT$3:$CT$725)</f>
        <v>0</v>
      </c>
      <c r="CN118" s="30">
        <f>SUMIF(Ingredients!$B$3:$B$230,H118,Ingredients!$J$3:$J$230)+SUMIF($B$3:$B$725,H118,$CT$3:$CT$725)</f>
        <v>0</v>
      </c>
      <c r="CO118" s="30">
        <f>SUMIF(Ingredients!$B$3:$B$230,I118,Ingredients!$J$3:$J$230)+SUMIF($B$3:$B$725,I118,$CT$3:$CT$725)</f>
        <v>0</v>
      </c>
      <c r="CP118" s="30">
        <f>SUMIF(Ingredients!$B$3:$B$230,J118,Ingredients!$J$3:$J$230)+SUMIF($B$3:$B$725,J118,$CT$3:$CT$725)</f>
        <v>0</v>
      </c>
      <c r="CQ118" s="30">
        <f>SUMIF(Ingredients!$B$3:$B$230,K118,Ingredients!$J$3:$J$230)+SUMIF($B$3:$B$725,K118,$CT$3:$CT$725)</f>
        <v>0</v>
      </c>
      <c r="CR118" s="30">
        <f>SUMIF(Ingredients!$B$3:$B$230,L118,Ingredients!$J$3:$J$230)+SUMIF($B$3:$B$725,L118,$CT$3:$CT$725)</f>
        <v>0</v>
      </c>
      <c r="CS118" s="30">
        <f>SUMIF(Ingredients!$B$3:$B$230,M118,Ingredients!$J$3:$J$230)+SUMIF($B$3:$B$725,M118,$CT$3:$CT$725)</f>
        <v>0</v>
      </c>
      <c r="CT118" s="43">
        <f t="shared" si="21"/>
        <v>0</v>
      </c>
      <c r="CU118" s="34">
        <v>20</v>
      </c>
      <c r="CV118" s="30">
        <v>0.35714285714285715</v>
      </c>
      <c r="CW118" s="30">
        <v>14</v>
      </c>
      <c r="CX118" s="35">
        <v>1</v>
      </c>
      <c r="CY118" s="36">
        <v>0</v>
      </c>
      <c r="CZ118" s="37">
        <v>4</v>
      </c>
      <c r="DA118" s="38">
        <v>0</v>
      </c>
      <c r="DB118" s="39">
        <v>0</v>
      </c>
      <c r="DC118" t="s">
        <v>202</v>
      </c>
      <c r="DD118" t="str">
        <f t="shared" ca="1" si="22"/>
        <v/>
      </c>
      <c r="DE118" t="str">
        <f t="shared" ca="1" si="23"/>
        <v>-</v>
      </c>
      <c r="DG118" t="s">
        <v>200</v>
      </c>
      <c r="DH118" t="str">
        <f t="shared" ca="1" si="24"/>
        <v>VEGGIESTIRFRYITEM(MEAL, ItemRegistry.veggiestirfryItem, 4 ,4f,0.36f,1f,4f,0f,0f,0f,1.5f),</v>
      </c>
      <c r="DI118" t="s">
        <v>2377</v>
      </c>
    </row>
    <row r="119" spans="2:113" x14ac:dyDescent="0.3">
      <c r="B119" t="s">
        <v>373</v>
      </c>
      <c r="C119" t="str">
        <f>INDEX('PH Itemnames'!$B$1:$B$723,MATCH(B119,'PH Itemnames'!$A$1:$A$723),1)</f>
        <v>grilledskewersItem</v>
      </c>
      <c r="D119" t="s">
        <v>240</v>
      </c>
      <c r="E119" t="s">
        <v>1191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SUMIF(Ingredients!$B$3:$B$230,'PH complex foods'!F119,Ingredients!$A$3:$A$119)+SUMIF($B$3:$B$725,F119,$V$3:$V$724)</f>
        <v>1</v>
      </c>
      <c r="O119" s="11">
        <f ca="1">SUMIF(Ingredients!$B$3:$B$230,'PH complex foods'!G119,Ingredients!$A$3:$A$119)+SUMIF($B$3:$B$725,G119,$V$3:$V$724)</f>
        <v>1</v>
      </c>
      <c r="P119" s="11">
        <f ca="1">SUMIF(Ingredients!$B$3:$B$230,'PH complex foods'!H119,Ingredients!$A$3:$A$119)+SUMIF($B$3:$B$725,H119,$V$3:$V$724)</f>
        <v>1</v>
      </c>
      <c r="Q119" s="11">
        <f ca="1">SUMIF(Ingredients!$B$3:$B$230,'PH complex foods'!I119,Ingredients!$A$3:$A$119)+SUMIF($B$3:$B$725,I119,$V$3:$V$724)</f>
        <v>0</v>
      </c>
      <c r="R119" s="11">
        <f ca="1">SUMIF(Ingredients!$B$3:$B$230,'PH complex foods'!J119,Ingredients!$A$3:$A$119)+SUMIF($B$3:$B$725,J119,$V$3:$V$724)</f>
        <v>0</v>
      </c>
      <c r="S119" s="11">
        <f ca="1">SUMIF(Ingredients!$B$3:$B$230,'PH complex foods'!K119,Ingredients!$A$3:$A$119)+SUMIF($B$3:$B$725,K119,$V$3:$V$724)</f>
        <v>0</v>
      </c>
      <c r="T119" s="11">
        <f ca="1">SUMIF(Ingredients!$B$3:$B$230,'PH complex foods'!L119,Ingredients!$A$3:$A$119)+SUMIF($B$3:$B$725,L119,$V$3:$V$724)</f>
        <v>0</v>
      </c>
      <c r="U119" s="11">
        <f ca="1">SUMIF(Ingredients!$B$3:$B$230,'PH complex foods'!M119,Ingredients!$A$3:$A$119)+SUMIF($B$3:$B$725,M119,$V$3:$V$724)</f>
        <v>0</v>
      </c>
      <c r="V119" s="10">
        <f t="shared" ca="1" si="25"/>
        <v>1</v>
      </c>
      <c r="W119" s="10">
        <v>1</v>
      </c>
      <c r="X119" s="11">
        <v>1</v>
      </c>
      <c r="Y119" s="11">
        <f>COUNTIF(F119:M844,B119)</f>
        <v>0</v>
      </c>
      <c r="Z119" s="44" t="str">
        <f t="shared" ca="1" si="26"/>
        <v>Yes</v>
      </c>
      <c r="AA119" s="34">
        <f>SUMIF(Ingredients!$B$3:$B$230,F119,Ingredients!$C$3:$C$230)+SUMIF($B$3:$B$725,F119,$AI$3:$AI$725)</f>
        <v>2</v>
      </c>
      <c r="AB119" s="30">
        <f>SUMIF(Ingredients!$B$3:$B$230,G119,Ingredients!$C$3:$C$230)+SUMIF($B$3:$B$725,G119,$AI$3:$AI$725)</f>
        <v>2</v>
      </c>
      <c r="AC119" s="30">
        <f>SUMIF(Ingredients!$B$3:$B$230,H119,Ingredients!$C$3:$C$230)+SUMIF($B$3:$B$725,H119,$AI$3:$AI$725)</f>
        <v>10</v>
      </c>
      <c r="AD119" s="30">
        <f>SUMIF(Ingredients!$B$3:$B$230,I119,Ingredients!$C$3:$C$230)+SUMIF($B$3:$B$725,I119,$AI$3:$AI$725)</f>
        <v>0</v>
      </c>
      <c r="AE119" s="30">
        <f>SUMIF(Ingredients!$B$3:$B$230,J119,Ingredients!$C$3:$C$230)+SUMIF($B$3:$B$725,J119,$AI$3:$AI$725)</f>
        <v>0</v>
      </c>
      <c r="AF119" s="30">
        <f>SUMIF(Ingredients!$B$3:$B$230,K119,Ingredients!$C$3:$C$230)+SUMIF($B$3:$B$725,K119,$AI$3:$AI$725)</f>
        <v>0</v>
      </c>
      <c r="AG119" s="30">
        <f>SUMIF(Ingredients!$B$3:$B$230,L119,Ingredients!$C$3:$C$230)+SUMIF($B$3:$B$725,L119,$AI$3:$AI$725)</f>
        <v>0</v>
      </c>
      <c r="AH119" s="30">
        <f>SUMIF(Ingredients!$B$3:$B$230,M119,Ingredients!$C$3:$C$230)+SUMIF($B$3:$B$725,M119,$AI$3:$AI$725)</f>
        <v>0</v>
      </c>
      <c r="AI119" s="29">
        <f t="shared" si="14"/>
        <v>14</v>
      </c>
      <c r="AJ119" s="30">
        <f>SUMIF(Ingredients!$B$3:$B$230,F119,Ingredients!$D$3:$D$230)+SUMIF($B$3:$B$725,F119,$AR$3:$AR$725)</f>
        <v>0</v>
      </c>
      <c r="AK119" s="30">
        <f>SUMIF(Ingredients!$B$3:$B$230,G119,Ingredients!$D$3:$D$230)+SUMIF($B$3:$B$725,G119,$AR$3:$AR$725)</f>
        <v>0</v>
      </c>
      <c r="AL119" s="30">
        <f>SUMIF(Ingredients!$B$3:$B$230,H119,Ingredients!$D$3:$D$230)+SUMIF($B$3:$B$725,H119,$AR$3:$AR$725)</f>
        <v>0</v>
      </c>
      <c r="AM119" s="30">
        <f>SUMIF(Ingredients!$B$3:$B$230,I119,Ingredients!$D$3:$D$230)+SUMIF($B$3:$B$725,I119,$AR$3:$AR$725)</f>
        <v>0</v>
      </c>
      <c r="AN119" s="30">
        <f>SUMIF(Ingredients!$B$3:$B$230,J119,Ingredients!$D$3:$D$230)+SUMIF($B$3:$B$725,J119,$AR$3:$AR$725)</f>
        <v>0</v>
      </c>
      <c r="AO119" s="30">
        <f>SUMIF(Ingredients!$B$3:$B$230,K119,Ingredients!$D$3:$D$230)+SUMIF($B$3:$B$725,K119,$AR$3:$AR$725)</f>
        <v>0</v>
      </c>
      <c r="AP119" s="30">
        <f>SUMIF(Ingredients!$B$3:$B$230,L119,Ingredients!$D$3:$D$230)+SUMIF($B$3:$B$725,L119,$AR$3:$AR$725)</f>
        <v>0</v>
      </c>
      <c r="AQ119" s="30">
        <f>SUMIF(Ingredients!$B$3:$B$230,M119,Ingredients!$D$3:$D$230)+SUMIF($B$3:$B$725,M119,$AR$3:$AR$725)</f>
        <v>0</v>
      </c>
      <c r="AR119" s="29">
        <f t="shared" si="15"/>
        <v>0</v>
      </c>
      <c r="AS119" s="30">
        <f>SUMIF(Ingredients!$B$3:$B$230,F119,Ingredients!$E$3:$E$230)+SUMIF($B$3:$B$725,F119,$BA$3:$BA$730)</f>
        <v>7</v>
      </c>
      <c r="AT119" s="30">
        <f>SUMIF(Ingredients!$B$3:$B$230,G119,Ingredients!$E$3:$E$230)+SUMIF($B$3:$B$725,G119,$BA$3:$BA$730)</f>
        <v>43</v>
      </c>
      <c r="AU119" s="30">
        <f>SUMIF(Ingredients!$B$3:$B$230,H119,Ingredients!$E$3:$E$230)+SUMIF($B$3:$B$725,H119,$BA$3:$BA$730)</f>
        <v>31</v>
      </c>
      <c r="AV119" s="30">
        <f>SUMIF(Ingredients!$B$3:$B$230,I119,Ingredients!$E$3:$E$230)+SUMIF($B$3:$B$725,I119,$BA$3:$BA$730)</f>
        <v>0</v>
      </c>
      <c r="AW119" s="30">
        <f>SUMIF(Ingredients!$B$3:$B$230,J119,Ingredients!$E$3:$E$230)+SUMIF($B$3:$B$725,J119,$BA$3:$BA$730)</f>
        <v>0</v>
      </c>
      <c r="AX119" s="30">
        <f>SUMIF(Ingredients!$B$3:$B$230,K119,Ingredients!$E$3:$E$230)+SUMIF($B$3:$B$725,K119,$BA$3:$BA$730)</f>
        <v>0</v>
      </c>
      <c r="AY119" s="30">
        <f>SUMIF(Ingredients!$B$3:$B$230,L119,Ingredients!$E$3:$E$230)+SUMIF($B$3:$B$725,L119,$BA$3:$BA$730)</f>
        <v>0</v>
      </c>
      <c r="AZ119" s="30">
        <f>SUMIF(Ingredients!$B$3:$B$230,M119,Ingredients!$E$3:$E$230)+SUMIF($B$3:$B$725,M119,$BA$3:$BA$730)</f>
        <v>0</v>
      </c>
      <c r="BA119" s="29">
        <f t="shared" si="16"/>
        <v>27</v>
      </c>
      <c r="BB119" s="30">
        <f>SUMIF(Ingredients!$B$3:$B$230,F119,Ingredients!$F$3:$F$230)+SUMIF($B$3:$B$725,F119,$BJ$3:$BJ$725)</f>
        <v>0</v>
      </c>
      <c r="BC119" s="30">
        <f>SUMIF(Ingredients!$B$3:$B$230,G119,Ingredients!$F$3:$F$230)+SUMIF($B$3:$B$725,G119,$BJ$3:$BJ$725)</f>
        <v>0</v>
      </c>
      <c r="BD119" s="30">
        <f>SUMIF(Ingredients!$B$3:$B$230,H119,Ingredients!$F$3:$F$230)+SUMIF($B$3:$B$725,H119,$BJ$3:$BJ$725)</f>
        <v>0</v>
      </c>
      <c r="BE119" s="30">
        <f>SUMIF(Ingredients!$B$3:$B$230,I119,Ingredients!$F$3:$F$230)+SUMIF($B$3:$B$725,I119,$BJ$3:$BJ$725)</f>
        <v>0</v>
      </c>
      <c r="BF119" s="30">
        <f>SUMIF(Ingredients!$B$3:$B$230,J119,Ingredients!$F$3:$F$230)+SUMIF($B$3:$B$725,J119,$BJ$3:$BJ$725)</f>
        <v>0</v>
      </c>
      <c r="BG119" s="30">
        <f>SUMIF(Ingredients!$B$3:$B$230,K119,Ingredients!$F$3:$F$230)+SUMIF($B$3:$B$725,K119,$BJ$3:$BJ$725)</f>
        <v>0</v>
      </c>
      <c r="BH119" s="30">
        <f>SUMIF(Ingredients!$B$3:$B$230,L119,Ingredients!$F$3:$F$230)+SUMIF($B$3:$B$725,L119,$BJ$3:$BJ$725)</f>
        <v>0</v>
      </c>
      <c r="BI119" s="30">
        <f>SUMIF(Ingredients!$B$3:$B$230,M119,Ingredients!$F$3:$F$230)+SUMIF($B$3:$B$725,M119,$BJ$3:$BJ$725)</f>
        <v>0</v>
      </c>
      <c r="BJ119" s="35">
        <f t="shared" si="17"/>
        <v>0</v>
      </c>
      <c r="BK119" s="30">
        <f>SUMIF(Ingredients!$B$3:$B$230,F119,Ingredients!$G$3:$G$230)+SUMIF($B$3:$B$725,F119,$BS$3:$BS$725)</f>
        <v>0</v>
      </c>
      <c r="BL119" s="30">
        <f>SUMIF(Ingredients!$B$3:$B$230,G119,Ingredients!$G$3:$G$230)+SUMIF($B$3:$B$725,G119,$BS$3:$BS$725)</f>
        <v>0</v>
      </c>
      <c r="BM119" s="30">
        <f>SUMIF(Ingredients!$B$3:$B$230,H119,Ingredients!$G$3:$G$230)+SUMIF($B$3:$B$725,H119,$BS$3:$BS$725)</f>
        <v>0</v>
      </c>
      <c r="BN119" s="30">
        <f>SUMIF(Ingredients!$B$3:$B$230,I119,Ingredients!$G$3:$G$230)+SUMIF($B$3:$B$725,I119,$BS$3:$BS$725)</f>
        <v>0</v>
      </c>
      <c r="BO119" s="30">
        <f>SUMIF(Ingredients!$B$3:$B$230,J119,Ingredients!$G$3:$G$230)+SUMIF($B$3:$B$725,J119,$BS$3:$BS$725)</f>
        <v>0</v>
      </c>
      <c r="BP119" s="30">
        <f>SUMIF(Ingredients!$B$3:$B$230,K119,Ingredients!$G$3:$G$230)+SUMIF($B$3:$B$725,K119,$BS$3:$BS$725)</f>
        <v>0</v>
      </c>
      <c r="BQ119" s="30">
        <f>SUMIF(Ingredients!$B$3:$B$230,L119,Ingredients!$G$3:$G$230)+SUMIF($B$3:$B$725,L119,$BS$3:$BS$725)</f>
        <v>0</v>
      </c>
      <c r="BR119" s="30">
        <f>SUMIF(Ingredients!$B$3:$B$230,M119,Ingredients!$G$3:$G$230)+SUMIF($B$3:$B$725,M119,$BS$3:$BS$725)</f>
        <v>0</v>
      </c>
      <c r="BS119" s="36">
        <f t="shared" si="18"/>
        <v>0</v>
      </c>
      <c r="BT119" s="30">
        <f>SUMIF(Ingredients!$B$3:$B$230,F119,Ingredients!$H$3:$H$230)+SUMIF($B$3:$B$725,F119,$CB$3:$CB$725)</f>
        <v>1</v>
      </c>
      <c r="BU119" s="30">
        <f>SUMIF(Ingredients!$B$3:$B$230,G119,Ingredients!$H$3:$H$230)+SUMIF($B$3:$B$725,G119,$CB$3:$CB$725)</f>
        <v>1</v>
      </c>
      <c r="BV119" s="30">
        <f>SUMIF(Ingredients!$B$3:$B$230,H119,Ingredients!$H$3:$H$230)+SUMIF($B$3:$B$725,H119,$CB$3:$CB$725)</f>
        <v>1</v>
      </c>
      <c r="BW119" s="30">
        <f>SUMIF(Ingredients!$B$3:$B$230,I119,Ingredients!$H$3:$H$230)+SUMIF($B$3:$B$725,I119,$CB$3:$CB$725)</f>
        <v>0</v>
      </c>
      <c r="BX119" s="30">
        <f>SUMIF(Ingredients!$B$3:$B$230,J119,Ingredients!$H$3:$H$230)+SUMIF($B$3:$B$725,J119,$CB$3:$CB$725)</f>
        <v>0</v>
      </c>
      <c r="BY119" s="30">
        <f>SUMIF(Ingredients!$B$3:$B$230,K119,Ingredients!$H$3:$H$230)+SUMIF($B$3:$B$725,K119,$CB$3:$CB$725)</f>
        <v>0</v>
      </c>
      <c r="BZ119" s="30">
        <f>SUMIF(Ingredients!$B$3:$B$230,L119,Ingredients!$H$3:$H$230)+SUMIF($B$3:$B$725,L119,$CB$3:$CB$725)</f>
        <v>0</v>
      </c>
      <c r="CA119" s="30">
        <f>SUMIF(Ingredients!$B$3:$B$230,M119,Ingredients!$H$3:$H$230)+SUMIF($B$3:$B$725,M119,$CB$3:$CB$725)</f>
        <v>0</v>
      </c>
      <c r="CB119" s="42">
        <f t="shared" si="19"/>
        <v>3</v>
      </c>
      <c r="CC119" s="30">
        <f>SUMIF(Ingredients!$B$3:$B$230,F119,Ingredients!$I$3:$I$230)+SUMIF($B$3:$B$725,F119,$CK$3:$CK$725)</f>
        <v>0</v>
      </c>
      <c r="CD119" s="30">
        <f>SUMIF(Ingredients!$B$3:$B$230,G119,Ingredients!$I$3:$I$230)+SUMIF($B$3:$B$725,G119,$CK$3:$CK$725)</f>
        <v>0</v>
      </c>
      <c r="CE119" s="30">
        <f>SUMIF(Ingredients!$B$3:$B$230,H119,Ingredients!$I$3:$I$230)+SUMIF($B$3:$B$725,H119,$CK$3:$CK$725)</f>
        <v>0</v>
      </c>
      <c r="CF119" s="30">
        <f>SUMIF(Ingredients!$B$3:$B$230,I119,Ingredients!$I$3:$I$230)+SUMIF($B$3:$B$725,I119,$CK$3:$CK$725)</f>
        <v>0</v>
      </c>
      <c r="CG119" s="30">
        <f>SUMIF(Ingredients!$B$3:$B$230,J119,Ingredients!$I$3:$I$230)+SUMIF($B$3:$B$725,J119,$CK$3:$CK$725)</f>
        <v>0</v>
      </c>
      <c r="CH119" s="30">
        <f>SUMIF(Ingredients!$B$3:$B$230,K119,Ingredients!$I$3:$I$230)+SUMIF($B$3:$B$725,K119,$CK$3:$CK$725)</f>
        <v>0</v>
      </c>
      <c r="CI119" s="30">
        <f>SUMIF(Ingredients!$B$3:$B$230,L119,Ingredients!$I$3:$I$230)+SUMIF($B$3:$B$725,L119,$CK$3:$CK$725)</f>
        <v>0</v>
      </c>
      <c r="CJ119" s="30">
        <f>SUMIF(Ingredients!$B$3:$B$230,M119,Ingredients!$I$3:$I$230)+SUMIF($B$3:$B$725,M119,$CK$3:$CK$725)</f>
        <v>0</v>
      </c>
      <c r="CK119" s="38">
        <f t="shared" si="20"/>
        <v>0</v>
      </c>
      <c r="CL119" s="30">
        <f>SUMIF(Ingredients!$B$3:$B$230,F119,Ingredients!$J$3:$J$230)+SUMIF($B$3:$B$725,F119,$CT$3:$CT$725)</f>
        <v>0</v>
      </c>
      <c r="CM119" s="30">
        <f>SUMIF(Ingredients!$B$3:$B$230,G119,Ingredients!$J$3:$J$230)+SUMIF($B$3:$B$725,G119,$CT$3:$CT$725)</f>
        <v>0</v>
      </c>
      <c r="CN119" s="30">
        <f>SUMIF(Ingredients!$B$3:$B$230,H119,Ingredients!$J$3:$J$230)+SUMIF($B$3:$B$725,H119,$CT$3:$CT$725)</f>
        <v>0</v>
      </c>
      <c r="CO119" s="30">
        <f>SUMIF(Ingredients!$B$3:$B$230,I119,Ingredients!$J$3:$J$230)+SUMIF($B$3:$B$725,I119,$CT$3:$CT$725)</f>
        <v>0</v>
      </c>
      <c r="CP119" s="30">
        <f>SUMIF(Ingredients!$B$3:$B$230,J119,Ingredients!$J$3:$J$230)+SUMIF($B$3:$B$725,J119,$CT$3:$CT$725)</f>
        <v>0</v>
      </c>
      <c r="CQ119" s="30">
        <f>SUMIF(Ingredients!$B$3:$B$230,K119,Ingredients!$J$3:$J$230)+SUMIF($B$3:$B$725,K119,$CT$3:$CT$725)</f>
        <v>0</v>
      </c>
      <c r="CR119" s="30">
        <f>SUMIF(Ingredients!$B$3:$B$230,L119,Ingredients!$J$3:$J$230)+SUMIF($B$3:$B$725,L119,$CT$3:$CT$725)</f>
        <v>0</v>
      </c>
      <c r="CS119" s="30">
        <f>SUMIF(Ingredients!$B$3:$B$230,M119,Ingredients!$J$3:$J$230)+SUMIF($B$3:$B$725,M119,$CT$3:$CT$725)</f>
        <v>0</v>
      </c>
      <c r="CT119" s="43">
        <f t="shared" si="21"/>
        <v>0</v>
      </c>
      <c r="CU119" s="34">
        <v>15</v>
      </c>
      <c r="CV119" s="30">
        <v>0</v>
      </c>
      <c r="CW119" s="30">
        <v>12</v>
      </c>
      <c r="CX119" s="35">
        <v>0</v>
      </c>
      <c r="CY119" s="36">
        <v>0</v>
      </c>
      <c r="CZ119" s="37">
        <v>3</v>
      </c>
      <c r="DA119" s="38">
        <v>0</v>
      </c>
      <c r="DB119" s="39">
        <v>0</v>
      </c>
      <c r="DC119" t="s">
        <v>202</v>
      </c>
      <c r="DD119" t="str">
        <f t="shared" ca="1" si="22"/>
        <v/>
      </c>
      <c r="DE119" t="str">
        <f t="shared" ca="1" si="23"/>
        <v>-</v>
      </c>
      <c r="DG119" t="s">
        <v>200</v>
      </c>
      <c r="DH119" t="str">
        <f t="shared" ca="1" si="24"/>
        <v>GRILLEDSKEWERSITEM(MEAL, ItemRegistry.grilledskewersItem, 4 ,3f,0f,0f,3f,0f,0f,0f,1.75f),</v>
      </c>
      <c r="DI119" t="s">
        <v>2378</v>
      </c>
    </row>
    <row r="120" spans="2:113" x14ac:dyDescent="0.3">
      <c r="B120" t="s">
        <v>374</v>
      </c>
      <c r="C120" t="str">
        <f>INDEX('PH Itemnames'!$B$1:$B$723,MATCH(B120,'PH Itemnames'!$A$1:$A$723),1)</f>
        <v>omeletItem</v>
      </c>
      <c r="D120" t="s">
        <v>240</v>
      </c>
      <c r="E120" t="s">
        <v>1191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SUMIF(Ingredients!$B$3:$B$230,'PH complex foods'!F120,Ingredients!$A$3:$A$119)+SUMIF($B$3:$B$725,F120,$V$3:$V$724)</f>
        <v>1</v>
      </c>
      <c r="O120" s="11">
        <f ca="1">SUMIF(Ingredients!$B$3:$B$230,'PH complex foods'!G120,Ingredients!$A$3:$A$119)+SUMIF($B$3:$B$725,G120,$V$3:$V$724)</f>
        <v>1</v>
      </c>
      <c r="P120" s="11">
        <f ca="1">SUMIF(Ingredients!$B$3:$B$230,'PH complex foods'!H120,Ingredients!$A$3:$A$119)+SUMIF($B$3:$B$725,H120,$V$3:$V$724)</f>
        <v>1</v>
      </c>
      <c r="Q120" s="11">
        <f ca="1">SUMIF(Ingredients!$B$3:$B$230,'PH complex foods'!I120,Ingredients!$A$3:$A$119)+SUMIF($B$3:$B$725,I120,$V$3:$V$724)</f>
        <v>0</v>
      </c>
      <c r="R120" s="11">
        <f ca="1">SUMIF(Ingredients!$B$3:$B$230,'PH complex foods'!J120,Ingredients!$A$3:$A$119)+SUMIF($B$3:$B$725,J120,$V$3:$V$724)</f>
        <v>0</v>
      </c>
      <c r="S120" s="11">
        <f ca="1">SUMIF(Ingredients!$B$3:$B$230,'PH complex foods'!K120,Ingredients!$A$3:$A$119)+SUMIF($B$3:$B$725,K120,$V$3:$V$724)</f>
        <v>0</v>
      </c>
      <c r="T120" s="11">
        <f ca="1">SUMIF(Ingredients!$B$3:$B$230,'PH complex foods'!L120,Ingredients!$A$3:$A$119)+SUMIF($B$3:$B$725,L120,$V$3:$V$724)</f>
        <v>0</v>
      </c>
      <c r="U120" s="11">
        <f ca="1">SUMIF(Ingredients!$B$3:$B$230,'PH complex foods'!M120,Ingredients!$A$3:$A$119)+SUMIF($B$3:$B$725,M120,$V$3:$V$724)</f>
        <v>0</v>
      </c>
      <c r="V120" s="10">
        <f t="shared" ca="1" si="25"/>
        <v>1</v>
      </c>
      <c r="W120" s="10">
        <v>1</v>
      </c>
      <c r="X120" s="11">
        <v>1</v>
      </c>
      <c r="Y120" s="11">
        <f>COUNTIF(F120:M845,B120)</f>
        <v>0</v>
      </c>
      <c r="Z120" s="44" t="str">
        <f t="shared" ca="1" si="26"/>
        <v>Yes</v>
      </c>
      <c r="AA120" s="34">
        <f>SUMIF(Ingredients!$B$3:$B$230,F120,Ingredients!$C$3:$C$230)+SUMIF($B$3:$B$725,F120,$AI$3:$AI$725)</f>
        <v>0</v>
      </c>
      <c r="AB120" s="30">
        <f>SUMIF(Ingredients!$B$3:$B$230,G120,Ingredients!$C$3:$C$230)+SUMIF($B$3:$B$725,G120,$AI$3:$AI$725)</f>
        <v>2</v>
      </c>
      <c r="AC120" s="30">
        <f>SUMIF(Ingredients!$B$3:$B$230,H120,Ingredients!$C$3:$C$230)+SUMIF($B$3:$B$725,H120,$AI$3:$AI$725)</f>
        <v>2</v>
      </c>
      <c r="AD120" s="30">
        <f>SUMIF(Ingredients!$B$3:$B$230,I120,Ingredients!$C$3:$C$230)+SUMIF($B$3:$B$725,I120,$AI$3:$AI$725)</f>
        <v>0</v>
      </c>
      <c r="AE120" s="30">
        <f>SUMIF(Ingredients!$B$3:$B$230,J120,Ingredients!$C$3:$C$230)+SUMIF($B$3:$B$725,J120,$AI$3:$AI$725)</f>
        <v>0</v>
      </c>
      <c r="AF120" s="30">
        <f>SUMIF(Ingredients!$B$3:$B$230,K120,Ingredients!$C$3:$C$230)+SUMIF($B$3:$B$725,K120,$AI$3:$AI$725)</f>
        <v>0</v>
      </c>
      <c r="AG120" s="30">
        <f>SUMIF(Ingredients!$B$3:$B$230,L120,Ingredients!$C$3:$C$230)+SUMIF($B$3:$B$725,L120,$AI$3:$AI$725)</f>
        <v>0</v>
      </c>
      <c r="AH120" s="30">
        <f>SUMIF(Ingredients!$B$3:$B$230,M120,Ingredients!$C$3:$C$230)+SUMIF($B$3:$B$725,M120,$AI$3:$AI$725)</f>
        <v>0</v>
      </c>
      <c r="AI120" s="29">
        <f t="shared" si="14"/>
        <v>4</v>
      </c>
      <c r="AJ120" s="30">
        <f>SUMIF(Ingredients!$B$3:$B$230,F120,Ingredients!$D$3:$D$230)+SUMIF($B$3:$B$725,F120,$AR$3:$AR$725)</f>
        <v>0</v>
      </c>
      <c r="AK120" s="30">
        <f>SUMIF(Ingredients!$B$3:$B$230,G120,Ingredients!$D$3:$D$230)+SUMIF($B$3:$B$725,G120,$AR$3:$AR$725)</f>
        <v>0</v>
      </c>
      <c r="AL120" s="30">
        <f>SUMIF(Ingredients!$B$3:$B$230,H120,Ingredients!$D$3:$D$230)+SUMIF($B$3:$B$725,H120,$AR$3:$AR$725)</f>
        <v>0</v>
      </c>
      <c r="AM120" s="30">
        <f>SUMIF(Ingredients!$B$3:$B$230,I120,Ingredients!$D$3:$D$230)+SUMIF($B$3:$B$725,I120,$AR$3:$AR$725)</f>
        <v>0</v>
      </c>
      <c r="AN120" s="30">
        <f>SUMIF(Ingredients!$B$3:$B$230,J120,Ingredients!$D$3:$D$230)+SUMIF($B$3:$B$725,J120,$AR$3:$AR$725)</f>
        <v>0</v>
      </c>
      <c r="AO120" s="30">
        <f>SUMIF(Ingredients!$B$3:$B$230,K120,Ingredients!$D$3:$D$230)+SUMIF($B$3:$B$725,K120,$AR$3:$AR$725)</f>
        <v>0</v>
      </c>
      <c r="AP120" s="30">
        <f>SUMIF(Ingredients!$B$3:$B$230,L120,Ingredients!$D$3:$D$230)+SUMIF($B$3:$B$725,L120,$AR$3:$AR$725)</f>
        <v>0</v>
      </c>
      <c r="AQ120" s="30">
        <f>SUMIF(Ingredients!$B$3:$B$230,M120,Ingredients!$D$3:$D$230)+SUMIF($B$3:$B$725,M120,$AR$3:$AR$725)</f>
        <v>0</v>
      </c>
      <c r="AR120" s="29">
        <f t="shared" si="15"/>
        <v>0</v>
      </c>
      <c r="AS120" s="30">
        <f>SUMIF(Ingredients!$B$3:$B$230,F120,Ingredients!$E$3:$E$230)+SUMIF($B$3:$B$725,F120,$BA$3:$BA$730)</f>
        <v>16</v>
      </c>
      <c r="AT120" s="30">
        <f>SUMIF(Ingredients!$B$3:$B$230,G120,Ingredients!$E$3:$E$230)+SUMIF($B$3:$B$725,G120,$BA$3:$BA$730)</f>
        <v>7</v>
      </c>
      <c r="AU120" s="30">
        <f>SUMIF(Ingredients!$B$3:$B$230,H120,Ingredients!$E$3:$E$230)+SUMIF($B$3:$B$725,H120,$BA$3:$BA$730)</f>
        <v>43</v>
      </c>
      <c r="AV120" s="30">
        <f>SUMIF(Ingredients!$B$3:$B$230,I120,Ingredients!$E$3:$E$230)+SUMIF($B$3:$B$725,I120,$BA$3:$BA$730)</f>
        <v>0</v>
      </c>
      <c r="AW120" s="30">
        <f>SUMIF(Ingredients!$B$3:$B$230,J120,Ingredients!$E$3:$E$230)+SUMIF($B$3:$B$725,J120,$BA$3:$BA$730)</f>
        <v>0</v>
      </c>
      <c r="AX120" s="30">
        <f>SUMIF(Ingredients!$B$3:$B$230,K120,Ingredients!$E$3:$E$230)+SUMIF($B$3:$B$725,K120,$BA$3:$BA$730)</f>
        <v>0</v>
      </c>
      <c r="AY120" s="30">
        <f>SUMIF(Ingredients!$B$3:$B$230,L120,Ingredients!$E$3:$E$230)+SUMIF($B$3:$B$725,L120,$BA$3:$BA$730)</f>
        <v>0</v>
      </c>
      <c r="AZ120" s="30">
        <f>SUMIF(Ingredients!$B$3:$B$230,M120,Ingredients!$E$3:$E$230)+SUMIF($B$3:$B$725,M120,$BA$3:$BA$730)</f>
        <v>0</v>
      </c>
      <c r="BA120" s="29">
        <f t="shared" si="16"/>
        <v>22</v>
      </c>
      <c r="BB120" s="30">
        <f>SUMIF(Ingredients!$B$3:$B$230,F120,Ingredients!$F$3:$F$230)+SUMIF($B$3:$B$725,F120,$BJ$3:$BJ$725)</f>
        <v>0</v>
      </c>
      <c r="BC120" s="30">
        <f>SUMIF(Ingredients!$B$3:$B$230,G120,Ingredients!$F$3:$F$230)+SUMIF($B$3:$B$725,G120,$BJ$3:$BJ$725)</f>
        <v>0</v>
      </c>
      <c r="BD120" s="30">
        <f>SUMIF(Ingredients!$B$3:$B$230,H120,Ingredients!$F$3:$F$230)+SUMIF($B$3:$B$725,H120,$BJ$3:$BJ$725)</f>
        <v>0</v>
      </c>
      <c r="BE120" s="30">
        <f>SUMIF(Ingredients!$B$3:$B$230,I120,Ingredients!$F$3:$F$230)+SUMIF($B$3:$B$725,I120,$BJ$3:$BJ$725)</f>
        <v>0</v>
      </c>
      <c r="BF120" s="30">
        <f>SUMIF(Ingredients!$B$3:$B$230,J120,Ingredients!$F$3:$F$230)+SUMIF($B$3:$B$725,J120,$BJ$3:$BJ$725)</f>
        <v>0</v>
      </c>
      <c r="BG120" s="30">
        <f>SUMIF(Ingredients!$B$3:$B$230,K120,Ingredients!$F$3:$F$230)+SUMIF($B$3:$B$725,K120,$BJ$3:$BJ$725)</f>
        <v>0</v>
      </c>
      <c r="BH120" s="30">
        <f>SUMIF(Ingredients!$B$3:$B$230,L120,Ingredients!$F$3:$F$230)+SUMIF($B$3:$B$725,L120,$BJ$3:$BJ$725)</f>
        <v>0</v>
      </c>
      <c r="BI120" s="30">
        <f>SUMIF(Ingredients!$B$3:$B$230,M120,Ingredients!$F$3:$F$230)+SUMIF($B$3:$B$725,M120,$BJ$3:$BJ$725)</f>
        <v>0</v>
      </c>
      <c r="BJ120" s="35">
        <f t="shared" si="17"/>
        <v>0</v>
      </c>
      <c r="BK120" s="30">
        <f>SUMIF(Ingredients!$B$3:$B$230,F120,Ingredients!$G$3:$G$230)+SUMIF($B$3:$B$725,F120,$BS$3:$BS$725)</f>
        <v>0</v>
      </c>
      <c r="BL120" s="30">
        <f>SUMIF(Ingredients!$B$3:$B$230,G120,Ingredients!$G$3:$G$230)+SUMIF($B$3:$B$725,G120,$BS$3:$BS$725)</f>
        <v>0</v>
      </c>
      <c r="BM120" s="30">
        <f>SUMIF(Ingredients!$B$3:$B$230,H120,Ingredients!$G$3:$G$230)+SUMIF($B$3:$B$725,H120,$BS$3:$BS$725)</f>
        <v>0</v>
      </c>
      <c r="BN120" s="30">
        <f>SUMIF(Ingredients!$B$3:$B$230,I120,Ingredients!$G$3:$G$230)+SUMIF($B$3:$B$725,I120,$BS$3:$BS$725)</f>
        <v>0</v>
      </c>
      <c r="BO120" s="30">
        <f>SUMIF(Ingredients!$B$3:$B$230,J120,Ingredients!$G$3:$G$230)+SUMIF($B$3:$B$725,J120,$BS$3:$BS$725)</f>
        <v>0</v>
      </c>
      <c r="BP120" s="30">
        <f>SUMIF(Ingredients!$B$3:$B$230,K120,Ingredients!$G$3:$G$230)+SUMIF($B$3:$B$725,K120,$BS$3:$BS$725)</f>
        <v>0</v>
      </c>
      <c r="BQ120" s="30">
        <f>SUMIF(Ingredients!$B$3:$B$230,L120,Ingredients!$G$3:$G$230)+SUMIF($B$3:$B$725,L120,$BS$3:$BS$725)</f>
        <v>0</v>
      </c>
      <c r="BR120" s="30">
        <f>SUMIF(Ingredients!$B$3:$B$230,M120,Ingredients!$G$3:$G$230)+SUMIF($B$3:$B$725,M120,$BS$3:$BS$725)</f>
        <v>0</v>
      </c>
      <c r="BS120" s="36">
        <f t="shared" si="18"/>
        <v>0</v>
      </c>
      <c r="BT120" s="30">
        <f>SUMIF(Ingredients!$B$3:$B$230,F120,Ingredients!$H$3:$H$230)+SUMIF($B$3:$B$725,F120,$CB$3:$CB$725)</f>
        <v>0</v>
      </c>
      <c r="BU120" s="30">
        <f>SUMIF(Ingredients!$B$3:$B$230,G120,Ingredients!$H$3:$H$230)+SUMIF($B$3:$B$725,G120,$CB$3:$CB$725)</f>
        <v>1</v>
      </c>
      <c r="BV120" s="30">
        <f>SUMIF(Ingredients!$B$3:$B$230,H120,Ingredients!$H$3:$H$230)+SUMIF($B$3:$B$725,H120,$CB$3:$CB$725)</f>
        <v>1</v>
      </c>
      <c r="BW120" s="30">
        <f>SUMIF(Ingredients!$B$3:$B$230,I120,Ingredients!$H$3:$H$230)+SUMIF($B$3:$B$725,I120,$CB$3:$CB$725)</f>
        <v>0</v>
      </c>
      <c r="BX120" s="30">
        <f>SUMIF(Ingredients!$B$3:$B$230,J120,Ingredients!$H$3:$H$230)+SUMIF($B$3:$B$725,J120,$CB$3:$CB$725)</f>
        <v>0</v>
      </c>
      <c r="BY120" s="30">
        <f>SUMIF(Ingredients!$B$3:$B$230,K120,Ingredients!$H$3:$H$230)+SUMIF($B$3:$B$725,K120,$CB$3:$CB$725)</f>
        <v>0</v>
      </c>
      <c r="BZ120" s="30">
        <f>SUMIF(Ingredients!$B$3:$B$230,L120,Ingredients!$H$3:$H$230)+SUMIF($B$3:$B$725,L120,$CB$3:$CB$725)</f>
        <v>0</v>
      </c>
      <c r="CA120" s="30">
        <f>SUMIF(Ingredients!$B$3:$B$230,M120,Ingredients!$H$3:$H$230)+SUMIF($B$3:$B$725,M120,$CB$3:$CB$725)</f>
        <v>0</v>
      </c>
      <c r="CB120" s="42">
        <f t="shared" si="19"/>
        <v>2</v>
      </c>
      <c r="CC120" s="30">
        <f>SUMIF(Ingredients!$B$3:$B$230,F120,Ingredients!$I$3:$I$230)+SUMIF($B$3:$B$725,F120,$CK$3:$CK$725)</f>
        <v>0</v>
      </c>
      <c r="CD120" s="30">
        <f>SUMIF(Ingredients!$B$3:$B$230,G120,Ingredients!$I$3:$I$230)+SUMIF($B$3:$B$725,G120,$CK$3:$CK$725)</f>
        <v>0</v>
      </c>
      <c r="CE120" s="30">
        <f>SUMIF(Ingredients!$B$3:$B$230,H120,Ingredients!$I$3:$I$230)+SUMIF($B$3:$B$725,H120,$CK$3:$CK$725)</f>
        <v>0</v>
      </c>
      <c r="CF120" s="30">
        <f>SUMIF(Ingredients!$B$3:$B$230,I120,Ingredients!$I$3:$I$230)+SUMIF($B$3:$B$725,I120,$CK$3:$CK$725)</f>
        <v>0</v>
      </c>
      <c r="CG120" s="30">
        <f>SUMIF(Ingredients!$B$3:$B$230,J120,Ingredients!$I$3:$I$230)+SUMIF($B$3:$B$725,J120,$CK$3:$CK$725)</f>
        <v>0</v>
      </c>
      <c r="CH120" s="30">
        <f>SUMIF(Ingredients!$B$3:$B$230,K120,Ingredients!$I$3:$I$230)+SUMIF($B$3:$B$725,K120,$CK$3:$CK$725)</f>
        <v>0</v>
      </c>
      <c r="CI120" s="30">
        <f>SUMIF(Ingredients!$B$3:$B$230,L120,Ingredients!$I$3:$I$230)+SUMIF($B$3:$B$725,L120,$CK$3:$CK$725)</f>
        <v>0</v>
      </c>
      <c r="CJ120" s="30">
        <f>SUMIF(Ingredients!$B$3:$B$230,M120,Ingredients!$I$3:$I$230)+SUMIF($B$3:$B$725,M120,$CK$3:$CK$725)</f>
        <v>0</v>
      </c>
      <c r="CK120" s="38">
        <f t="shared" si="20"/>
        <v>0</v>
      </c>
      <c r="CL120" s="30">
        <f>SUMIF(Ingredients!$B$3:$B$230,F120,Ingredients!$J$3:$J$230)+SUMIF($B$3:$B$725,F120,$CT$3:$CT$725)</f>
        <v>0</v>
      </c>
      <c r="CM120" s="30">
        <f>SUMIF(Ingredients!$B$3:$B$230,G120,Ingredients!$J$3:$J$230)+SUMIF($B$3:$B$725,G120,$CT$3:$CT$725)</f>
        <v>0</v>
      </c>
      <c r="CN120" s="30">
        <f>SUMIF(Ingredients!$B$3:$B$230,H120,Ingredients!$J$3:$J$230)+SUMIF($B$3:$B$725,H120,$CT$3:$CT$725)</f>
        <v>0</v>
      </c>
      <c r="CO120" s="30">
        <f>SUMIF(Ingredients!$B$3:$B$230,I120,Ingredients!$J$3:$J$230)+SUMIF($B$3:$B$725,I120,$CT$3:$CT$725)</f>
        <v>0</v>
      </c>
      <c r="CP120" s="30">
        <f>SUMIF(Ingredients!$B$3:$B$230,J120,Ingredients!$J$3:$J$230)+SUMIF($B$3:$B$725,J120,$CT$3:$CT$725)</f>
        <v>0</v>
      </c>
      <c r="CQ120" s="30">
        <f>SUMIF(Ingredients!$B$3:$B$230,K120,Ingredients!$J$3:$J$230)+SUMIF($B$3:$B$725,K120,$CT$3:$CT$725)</f>
        <v>0</v>
      </c>
      <c r="CR120" s="30">
        <f>SUMIF(Ingredients!$B$3:$B$230,L120,Ingredients!$J$3:$J$230)+SUMIF($B$3:$B$725,L120,$CT$3:$CT$725)</f>
        <v>0</v>
      </c>
      <c r="CS120" s="30">
        <f>SUMIF(Ingredients!$B$3:$B$230,M120,Ingredients!$J$3:$J$230)+SUMIF($B$3:$B$725,M120,$CT$3:$CT$725)</f>
        <v>0</v>
      </c>
      <c r="CT120" s="43">
        <f t="shared" si="21"/>
        <v>0</v>
      </c>
      <c r="CU120" s="34">
        <v>5</v>
      </c>
      <c r="CV120" s="30">
        <v>0</v>
      </c>
      <c r="CW120" s="30">
        <v>9</v>
      </c>
      <c r="CX120" s="35">
        <v>0</v>
      </c>
      <c r="CY120" s="36">
        <v>0</v>
      </c>
      <c r="CZ120" s="37">
        <v>2</v>
      </c>
      <c r="DA120" s="38">
        <v>0.8</v>
      </c>
      <c r="DB120" s="39">
        <v>0.3</v>
      </c>
      <c r="DC120" t="s">
        <v>202</v>
      </c>
      <c r="DD120" t="str">
        <f t="shared" ca="1" si="22"/>
        <v/>
      </c>
      <c r="DE120" t="str">
        <f t="shared" ca="1" si="23"/>
        <v>-</v>
      </c>
      <c r="DG120" t="s">
        <v>200</v>
      </c>
      <c r="DH120" t="str">
        <f t="shared" ca="1" si="24"/>
        <v>OMELETITEM(MEAL, ItemRegistry.omeletItem, 4 ,1f,0f,0f,2f,0f,0.8f,0.3f,2.33f),</v>
      </c>
      <c r="DI120" t="s">
        <v>2379</v>
      </c>
    </row>
    <row r="121" spans="2:113" x14ac:dyDescent="0.3">
      <c r="B121" t="s">
        <v>375</v>
      </c>
      <c r="C121" t="str">
        <f>INDEX('PH Itemnames'!$B$1:$B$723,MATCH(B121,'PH Itemnames'!$A$1:$A$723),1)</f>
        <v>hotwingsItem</v>
      </c>
      <c r="D121" t="s">
        <v>240</v>
      </c>
      <c r="E121" t="s">
        <v>1191</v>
      </c>
      <c r="F121" s="10" t="s">
        <v>376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SUMIF(Ingredients!$B$3:$B$230,'PH complex foods'!F121,Ingredients!$A$3:$A$119)+SUMIF($B$3:$B$725,F121,$V$3:$V$724)</f>
        <v>1</v>
      </c>
      <c r="O121" s="11">
        <f ca="1">SUMIF(Ingredients!$B$3:$B$230,'PH complex foods'!G121,Ingredients!$A$3:$A$119)+SUMIF($B$3:$B$725,G121,$V$3:$V$724)</f>
        <v>1</v>
      </c>
      <c r="P121" s="11">
        <f ca="1">SUMIF(Ingredients!$B$3:$B$230,'PH complex foods'!H121,Ingredients!$A$3:$A$119)+SUMIF($B$3:$B$725,H121,$V$3:$V$724)</f>
        <v>0</v>
      </c>
      <c r="Q121" s="11">
        <f ca="1">SUMIF(Ingredients!$B$3:$B$230,'PH complex foods'!I121,Ingredients!$A$3:$A$119)+SUMIF($B$3:$B$725,I121,$V$3:$V$724)</f>
        <v>0</v>
      </c>
      <c r="R121" s="11">
        <f ca="1">SUMIF(Ingredients!$B$3:$B$230,'PH complex foods'!J121,Ingredients!$A$3:$A$119)+SUMIF($B$3:$B$725,J121,$V$3:$V$724)</f>
        <v>0</v>
      </c>
      <c r="S121" s="11">
        <f ca="1">SUMIF(Ingredients!$B$3:$B$230,'PH complex foods'!K121,Ingredients!$A$3:$A$119)+SUMIF($B$3:$B$725,K121,$V$3:$V$724)</f>
        <v>0</v>
      </c>
      <c r="T121" s="11">
        <f ca="1">SUMIF(Ingredients!$B$3:$B$230,'PH complex foods'!L121,Ingredients!$A$3:$A$119)+SUMIF($B$3:$B$725,L121,$V$3:$V$724)</f>
        <v>0</v>
      </c>
      <c r="U121" s="11">
        <f ca="1">SUMIF(Ingredients!$B$3:$B$230,'PH complex foods'!M121,Ingredients!$A$3:$A$119)+SUMIF($B$3:$B$725,M121,$V$3:$V$724)</f>
        <v>0</v>
      </c>
      <c r="V121" s="10">
        <f t="shared" ca="1" si="25"/>
        <v>1</v>
      </c>
      <c r="W121" s="10">
        <v>1</v>
      </c>
      <c r="X121" s="11">
        <v>1</v>
      </c>
      <c r="Y121" s="11">
        <f>COUNTIF(F121:M846,B121)</f>
        <v>0</v>
      </c>
      <c r="Z121" s="44" t="str">
        <f t="shared" ca="1" si="26"/>
        <v>Yes</v>
      </c>
      <c r="AA121" s="34">
        <f>SUMIF(Ingredients!$B$3:$B$230,F121,Ingredients!$C$3:$C$230)+SUMIF($B$3:$B$725,F121,$AI$3:$AI$725)</f>
        <v>3</v>
      </c>
      <c r="AB121" s="30">
        <f>SUMIF(Ingredients!$B$3:$B$230,G121,Ingredients!$C$3:$C$230)+SUMIF($B$3:$B$725,G121,$AI$3:$AI$725)</f>
        <v>10</v>
      </c>
      <c r="AC121" s="30">
        <f>SUMIF(Ingredients!$B$3:$B$230,H121,Ingredients!$C$3:$C$230)+SUMIF($B$3:$B$725,H121,$AI$3:$AI$725)</f>
        <v>0</v>
      </c>
      <c r="AD121" s="30">
        <f>SUMIF(Ingredients!$B$3:$B$230,I121,Ingredients!$C$3:$C$230)+SUMIF($B$3:$B$725,I121,$AI$3:$AI$725)</f>
        <v>0</v>
      </c>
      <c r="AE121" s="30">
        <f>SUMIF(Ingredients!$B$3:$B$230,J121,Ingredients!$C$3:$C$230)+SUMIF($B$3:$B$725,J121,$AI$3:$AI$725)</f>
        <v>0</v>
      </c>
      <c r="AF121" s="30">
        <f>SUMIF(Ingredients!$B$3:$B$230,K121,Ingredients!$C$3:$C$230)+SUMIF($B$3:$B$725,K121,$AI$3:$AI$725)</f>
        <v>0</v>
      </c>
      <c r="AG121" s="30">
        <f>SUMIF(Ingredients!$B$3:$B$230,L121,Ingredients!$C$3:$C$230)+SUMIF($B$3:$B$725,L121,$AI$3:$AI$725)</f>
        <v>0</v>
      </c>
      <c r="AH121" s="30">
        <f>SUMIF(Ingredients!$B$3:$B$230,M121,Ingredients!$C$3:$C$230)+SUMIF($B$3:$B$725,M121,$AI$3:$AI$725)</f>
        <v>0</v>
      </c>
      <c r="AI121" s="29">
        <f t="shared" si="14"/>
        <v>13</v>
      </c>
      <c r="AJ121" s="30">
        <f>SUMIF(Ingredients!$B$3:$B$230,F121,Ingredients!$D$3:$D$230)+SUMIF($B$3:$B$725,F121,$AR$3:$AR$725)</f>
        <v>10</v>
      </c>
      <c r="AK121" s="30">
        <f>SUMIF(Ingredients!$B$3:$B$230,G121,Ingredients!$D$3:$D$230)+SUMIF($B$3:$B$725,G121,$AR$3:$AR$725)</f>
        <v>0</v>
      </c>
      <c r="AL121" s="30">
        <f>SUMIF(Ingredients!$B$3:$B$230,H121,Ingredients!$D$3:$D$230)+SUMIF($B$3:$B$725,H121,$AR$3:$AR$725)</f>
        <v>0</v>
      </c>
      <c r="AM121" s="30">
        <f>SUMIF(Ingredients!$B$3:$B$230,I121,Ingredients!$D$3:$D$230)+SUMIF($B$3:$B$725,I121,$AR$3:$AR$725)</f>
        <v>0</v>
      </c>
      <c r="AN121" s="30">
        <f>SUMIF(Ingredients!$B$3:$B$230,J121,Ingredients!$D$3:$D$230)+SUMIF($B$3:$B$725,J121,$AR$3:$AR$725)</f>
        <v>0</v>
      </c>
      <c r="AO121" s="30">
        <f>SUMIF(Ingredients!$B$3:$B$230,K121,Ingredients!$D$3:$D$230)+SUMIF($B$3:$B$725,K121,$AR$3:$AR$725)</f>
        <v>0</v>
      </c>
      <c r="AP121" s="30">
        <f>SUMIF(Ingredients!$B$3:$B$230,L121,Ingredients!$D$3:$D$230)+SUMIF($B$3:$B$725,L121,$AR$3:$AR$725)</f>
        <v>0</v>
      </c>
      <c r="AQ121" s="30">
        <f>SUMIF(Ingredients!$B$3:$B$230,M121,Ingredients!$D$3:$D$230)+SUMIF($B$3:$B$725,M121,$AR$3:$AR$725)</f>
        <v>0</v>
      </c>
      <c r="AR121" s="29">
        <f t="shared" si="15"/>
        <v>10</v>
      </c>
      <c r="AS121" s="30">
        <f>SUMIF(Ingredients!$B$3:$B$230,F121,Ingredients!$E$3:$E$230)+SUMIF($B$3:$B$725,F121,$BA$3:$BA$730)</f>
        <v>29.2</v>
      </c>
      <c r="AT121" s="30">
        <f>SUMIF(Ingredients!$B$3:$B$230,G121,Ingredients!$E$3:$E$230)+SUMIF($B$3:$B$725,G121,$BA$3:$BA$730)</f>
        <v>7</v>
      </c>
      <c r="AU121" s="30">
        <f>SUMIF(Ingredients!$B$3:$B$230,H121,Ingredients!$E$3:$E$230)+SUMIF($B$3:$B$725,H121,$BA$3:$BA$730)</f>
        <v>0</v>
      </c>
      <c r="AV121" s="30">
        <f>SUMIF(Ingredients!$B$3:$B$230,I121,Ingredients!$E$3:$E$230)+SUMIF($B$3:$B$725,I121,$BA$3:$BA$730)</f>
        <v>0</v>
      </c>
      <c r="AW121" s="30">
        <f>SUMIF(Ingredients!$B$3:$B$230,J121,Ingredients!$E$3:$E$230)+SUMIF($B$3:$B$725,J121,$BA$3:$BA$730)</f>
        <v>0</v>
      </c>
      <c r="AX121" s="30">
        <f>SUMIF(Ingredients!$B$3:$B$230,K121,Ingredients!$E$3:$E$230)+SUMIF($B$3:$B$725,K121,$BA$3:$BA$730)</f>
        <v>0</v>
      </c>
      <c r="AY121" s="30">
        <f>SUMIF(Ingredients!$B$3:$B$230,L121,Ingredients!$E$3:$E$230)+SUMIF($B$3:$B$725,L121,$BA$3:$BA$730)</f>
        <v>0</v>
      </c>
      <c r="AZ121" s="30">
        <f>SUMIF(Ingredients!$B$3:$B$230,M121,Ingredients!$E$3:$E$230)+SUMIF($B$3:$B$725,M121,$BA$3:$BA$730)</f>
        <v>0</v>
      </c>
      <c r="BA121" s="29">
        <f t="shared" si="16"/>
        <v>18.100000000000001</v>
      </c>
      <c r="BB121" s="30">
        <f>SUMIF(Ingredients!$B$3:$B$230,F121,Ingredients!$F$3:$F$230)+SUMIF($B$3:$B$725,F121,$BJ$3:$BJ$725)</f>
        <v>0</v>
      </c>
      <c r="BC121" s="30">
        <f>SUMIF(Ingredients!$B$3:$B$230,G121,Ingredients!$F$3:$F$230)+SUMIF($B$3:$B$725,G121,$BJ$3:$BJ$725)</f>
        <v>0</v>
      </c>
      <c r="BD121" s="30">
        <f>SUMIF(Ingredients!$B$3:$B$230,H121,Ingredients!$F$3:$F$230)+SUMIF($B$3:$B$725,H121,$BJ$3:$BJ$725)</f>
        <v>0</v>
      </c>
      <c r="BE121" s="30">
        <f>SUMIF(Ingredients!$B$3:$B$230,I121,Ingredients!$F$3:$F$230)+SUMIF($B$3:$B$725,I121,$BJ$3:$BJ$725)</f>
        <v>0</v>
      </c>
      <c r="BF121" s="30">
        <f>SUMIF(Ingredients!$B$3:$B$230,J121,Ingredients!$F$3:$F$230)+SUMIF($B$3:$B$725,J121,$BJ$3:$BJ$725)</f>
        <v>0</v>
      </c>
      <c r="BG121" s="30">
        <f>SUMIF(Ingredients!$B$3:$B$230,K121,Ingredients!$F$3:$F$230)+SUMIF($B$3:$B$725,K121,$BJ$3:$BJ$725)</f>
        <v>0</v>
      </c>
      <c r="BH121" s="30">
        <f>SUMIF(Ingredients!$B$3:$B$230,L121,Ingredients!$F$3:$F$230)+SUMIF($B$3:$B$725,L121,$BJ$3:$BJ$725)</f>
        <v>0</v>
      </c>
      <c r="BI121" s="30">
        <f>SUMIF(Ingredients!$B$3:$B$230,M121,Ingredients!$F$3:$F$230)+SUMIF($B$3:$B$725,M121,$BJ$3:$BJ$725)</f>
        <v>0</v>
      </c>
      <c r="BJ121" s="35">
        <f t="shared" si="17"/>
        <v>0</v>
      </c>
      <c r="BK121" s="30">
        <f>SUMIF(Ingredients!$B$3:$B$230,F121,Ingredients!$G$3:$G$230)+SUMIF($B$3:$B$725,F121,$BS$3:$BS$725)</f>
        <v>0</v>
      </c>
      <c r="BL121" s="30">
        <f>SUMIF(Ingredients!$B$3:$B$230,G121,Ingredients!$G$3:$G$230)+SUMIF($B$3:$B$725,G121,$BS$3:$BS$725)</f>
        <v>0</v>
      </c>
      <c r="BM121" s="30">
        <f>SUMIF(Ingredients!$B$3:$B$230,H121,Ingredients!$G$3:$G$230)+SUMIF($B$3:$B$725,H121,$BS$3:$BS$725)</f>
        <v>0</v>
      </c>
      <c r="BN121" s="30">
        <f>SUMIF(Ingredients!$B$3:$B$230,I121,Ingredients!$G$3:$G$230)+SUMIF($B$3:$B$725,I121,$BS$3:$BS$725)</f>
        <v>0</v>
      </c>
      <c r="BO121" s="30">
        <f>SUMIF(Ingredients!$B$3:$B$230,J121,Ingredients!$G$3:$G$230)+SUMIF($B$3:$B$725,J121,$BS$3:$BS$725)</f>
        <v>0</v>
      </c>
      <c r="BP121" s="30">
        <f>SUMIF(Ingredients!$B$3:$B$230,K121,Ingredients!$G$3:$G$230)+SUMIF($B$3:$B$725,K121,$BS$3:$BS$725)</f>
        <v>0</v>
      </c>
      <c r="BQ121" s="30">
        <f>SUMIF(Ingredients!$B$3:$B$230,L121,Ingredients!$G$3:$G$230)+SUMIF($B$3:$B$725,L121,$BS$3:$BS$725)</f>
        <v>0</v>
      </c>
      <c r="BR121" s="30">
        <f>SUMIF(Ingredients!$B$3:$B$230,M121,Ingredients!$G$3:$G$230)+SUMIF($B$3:$B$725,M121,$BS$3:$BS$725)</f>
        <v>0</v>
      </c>
      <c r="BS121" s="36">
        <f t="shared" si="18"/>
        <v>0</v>
      </c>
      <c r="BT121" s="30">
        <f>SUMIF(Ingredients!$B$3:$B$230,F121,Ingredients!$H$3:$H$230)+SUMIF($B$3:$B$725,F121,$CB$3:$CB$725)</f>
        <v>2.5</v>
      </c>
      <c r="BU121" s="30">
        <f>SUMIF(Ingredients!$B$3:$B$230,G121,Ingredients!$H$3:$H$230)+SUMIF($B$3:$B$725,G121,$CB$3:$CB$725)</f>
        <v>0</v>
      </c>
      <c r="BV121" s="30">
        <f>SUMIF(Ingredients!$B$3:$B$230,H121,Ingredients!$H$3:$H$230)+SUMIF($B$3:$B$725,H121,$CB$3:$CB$725)</f>
        <v>0</v>
      </c>
      <c r="BW121" s="30">
        <f>SUMIF(Ingredients!$B$3:$B$230,I121,Ingredients!$H$3:$H$230)+SUMIF($B$3:$B$725,I121,$CB$3:$CB$725)</f>
        <v>0</v>
      </c>
      <c r="BX121" s="30">
        <f>SUMIF(Ingredients!$B$3:$B$230,J121,Ingredients!$H$3:$H$230)+SUMIF($B$3:$B$725,J121,$CB$3:$CB$725)</f>
        <v>0</v>
      </c>
      <c r="BY121" s="30">
        <f>SUMIF(Ingredients!$B$3:$B$230,K121,Ingredients!$H$3:$H$230)+SUMIF($B$3:$B$725,K121,$CB$3:$CB$725)</f>
        <v>0</v>
      </c>
      <c r="BZ121" s="30">
        <f>SUMIF(Ingredients!$B$3:$B$230,L121,Ingredients!$H$3:$H$230)+SUMIF($B$3:$B$725,L121,$CB$3:$CB$725)</f>
        <v>0</v>
      </c>
      <c r="CA121" s="30">
        <f>SUMIF(Ingredients!$B$3:$B$230,M121,Ingredients!$H$3:$H$230)+SUMIF($B$3:$B$725,M121,$CB$3:$CB$725)</f>
        <v>0</v>
      </c>
      <c r="CB121" s="42">
        <f t="shared" si="19"/>
        <v>2.5</v>
      </c>
      <c r="CC121" s="30">
        <f>SUMIF(Ingredients!$B$3:$B$230,F121,Ingredients!$I$3:$I$230)+SUMIF($B$3:$B$725,F121,$CK$3:$CK$725)</f>
        <v>0</v>
      </c>
      <c r="CD121" s="30">
        <f>SUMIF(Ingredients!$B$3:$B$230,G121,Ingredients!$I$3:$I$230)+SUMIF($B$3:$B$725,G121,$CK$3:$CK$725)</f>
        <v>2.5</v>
      </c>
      <c r="CE121" s="30">
        <f>SUMIF(Ingredients!$B$3:$B$230,H121,Ingredients!$I$3:$I$230)+SUMIF($B$3:$B$725,H121,$CK$3:$CK$725)</f>
        <v>0</v>
      </c>
      <c r="CF121" s="30">
        <f>SUMIF(Ingredients!$B$3:$B$230,I121,Ingredients!$I$3:$I$230)+SUMIF($B$3:$B$725,I121,$CK$3:$CK$725)</f>
        <v>0</v>
      </c>
      <c r="CG121" s="30">
        <f>SUMIF(Ingredients!$B$3:$B$230,J121,Ingredients!$I$3:$I$230)+SUMIF($B$3:$B$725,J121,$CK$3:$CK$725)</f>
        <v>0</v>
      </c>
      <c r="CH121" s="30">
        <f>SUMIF(Ingredients!$B$3:$B$230,K121,Ingredients!$I$3:$I$230)+SUMIF($B$3:$B$725,K121,$CK$3:$CK$725)</f>
        <v>0</v>
      </c>
      <c r="CI121" s="30">
        <f>SUMIF(Ingredients!$B$3:$B$230,L121,Ingredients!$I$3:$I$230)+SUMIF($B$3:$B$725,L121,$CK$3:$CK$725)</f>
        <v>0</v>
      </c>
      <c r="CJ121" s="30">
        <f>SUMIF(Ingredients!$B$3:$B$230,M121,Ingredients!$I$3:$I$230)+SUMIF($B$3:$B$725,M121,$CK$3:$CK$725)</f>
        <v>0</v>
      </c>
      <c r="CK121" s="38">
        <f t="shared" si="20"/>
        <v>2.5</v>
      </c>
      <c r="CL121" s="30">
        <f>SUMIF(Ingredients!$B$3:$B$230,F121,Ingredients!$J$3:$J$230)+SUMIF($B$3:$B$725,F121,$CT$3:$CT$725)</f>
        <v>0</v>
      </c>
      <c r="CM121" s="30">
        <f>SUMIF(Ingredients!$B$3:$B$230,G121,Ingredients!$J$3:$J$230)+SUMIF($B$3:$B$725,G121,$CT$3:$CT$725)</f>
        <v>0</v>
      </c>
      <c r="CN121" s="30">
        <f>SUMIF(Ingredients!$B$3:$B$230,H121,Ingredients!$J$3:$J$230)+SUMIF($B$3:$B$725,H121,$CT$3:$CT$725)</f>
        <v>0</v>
      </c>
      <c r="CO121" s="30">
        <f>SUMIF(Ingredients!$B$3:$B$230,I121,Ingredients!$J$3:$J$230)+SUMIF($B$3:$B$725,I121,$CT$3:$CT$725)</f>
        <v>0</v>
      </c>
      <c r="CP121" s="30">
        <f>SUMIF(Ingredients!$B$3:$B$230,J121,Ingredients!$J$3:$J$230)+SUMIF($B$3:$B$725,J121,$CT$3:$CT$725)</f>
        <v>0</v>
      </c>
      <c r="CQ121" s="30">
        <f>SUMIF(Ingredients!$B$3:$B$230,K121,Ingredients!$J$3:$J$230)+SUMIF($B$3:$B$725,K121,$CT$3:$CT$725)</f>
        <v>0</v>
      </c>
      <c r="CR121" s="30">
        <f>SUMIF(Ingredients!$B$3:$B$230,L121,Ingredients!$J$3:$J$230)+SUMIF($B$3:$B$725,L121,$CT$3:$CT$725)</f>
        <v>0</v>
      </c>
      <c r="CS121" s="30">
        <f>SUMIF(Ingredients!$B$3:$B$230,M121,Ingredients!$J$3:$J$230)+SUMIF($B$3:$B$725,M121,$CT$3:$CT$725)</f>
        <v>0</v>
      </c>
      <c r="CT121" s="43">
        <f t="shared" si="21"/>
        <v>0</v>
      </c>
      <c r="CU121" s="34">
        <v>15</v>
      </c>
      <c r="CV121" s="30">
        <v>0</v>
      </c>
      <c r="CW121" s="30">
        <v>12</v>
      </c>
      <c r="CX121" s="35">
        <v>0</v>
      </c>
      <c r="CY121" s="36">
        <v>0</v>
      </c>
      <c r="CZ121" s="37">
        <v>2.5</v>
      </c>
      <c r="DA121" s="38">
        <v>2.5</v>
      </c>
      <c r="DB121" s="39">
        <v>0</v>
      </c>
      <c r="DC121" t="s">
        <v>202</v>
      </c>
      <c r="DD121" t="str">
        <f t="shared" ca="1" si="22"/>
        <v/>
      </c>
      <c r="DE121" t="str">
        <f t="shared" ca="1" si="23"/>
        <v>-</v>
      </c>
      <c r="DG121" t="s">
        <v>200</v>
      </c>
      <c r="DH121" t="str">
        <f t="shared" ca="1" si="24"/>
        <v>HOTWINGSITEM(MEAL, ItemRegistry.hotwingsItem, 4 ,3f,0f,0f,2.5f,0f,2.5f,0f,1.75f),</v>
      </c>
      <c r="DI121" t="s">
        <v>2380</v>
      </c>
    </row>
    <row r="122" spans="2:113" x14ac:dyDescent="0.3">
      <c r="B122" t="s">
        <v>377</v>
      </c>
      <c r="C122" t="str">
        <f>INDEX('PH Itemnames'!$B$1:$B$723,MATCH(B122,'PH Itemnames'!$A$1:$A$723),1)</f>
        <v>chilipoppersItem</v>
      </c>
      <c r="D122" t="s">
        <v>240</v>
      </c>
      <c r="E122" t="s">
        <v>1191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SUMIF(Ingredients!$B$3:$B$230,'PH complex foods'!F122,Ingredients!$A$3:$A$119)+SUMIF($B$3:$B$725,F122,$V$3:$V$724)</f>
        <v>1</v>
      </c>
      <c r="O122" s="11">
        <f ca="1">SUMIF(Ingredients!$B$3:$B$230,'PH complex foods'!G122,Ingredients!$A$3:$A$119)+SUMIF($B$3:$B$725,G122,$V$3:$V$724)</f>
        <v>1</v>
      </c>
      <c r="P122" s="11">
        <f ca="1">SUMIF(Ingredients!$B$3:$B$230,'PH complex foods'!H122,Ingredients!$A$3:$A$119)+SUMIF($B$3:$B$725,H122,$V$3:$V$724)</f>
        <v>1</v>
      </c>
      <c r="Q122" s="11">
        <f ca="1">SUMIF(Ingredients!$B$3:$B$230,'PH complex foods'!I122,Ingredients!$A$3:$A$119)+SUMIF($B$3:$B$725,I122,$V$3:$V$724)</f>
        <v>0</v>
      </c>
      <c r="R122" s="11">
        <f ca="1">SUMIF(Ingredients!$B$3:$B$230,'PH complex foods'!J122,Ingredients!$A$3:$A$119)+SUMIF($B$3:$B$725,J122,$V$3:$V$724)</f>
        <v>0</v>
      </c>
      <c r="S122" s="11">
        <f ca="1">SUMIF(Ingredients!$B$3:$B$230,'PH complex foods'!K122,Ingredients!$A$3:$A$119)+SUMIF($B$3:$B$725,K122,$V$3:$V$724)</f>
        <v>0</v>
      </c>
      <c r="T122" s="11">
        <f ca="1">SUMIF(Ingredients!$B$3:$B$230,'PH complex foods'!L122,Ingredients!$A$3:$A$119)+SUMIF($B$3:$B$725,L122,$V$3:$V$724)</f>
        <v>0</v>
      </c>
      <c r="U122" s="11">
        <f ca="1">SUMIF(Ingredients!$B$3:$B$230,'PH complex foods'!M122,Ingredients!$A$3:$A$119)+SUMIF($B$3:$B$725,M122,$V$3:$V$724)</f>
        <v>0</v>
      </c>
      <c r="V122" s="10">
        <f t="shared" ca="1" si="25"/>
        <v>1</v>
      </c>
      <c r="W122" s="10">
        <v>1</v>
      </c>
      <c r="X122" s="11">
        <v>1</v>
      </c>
      <c r="Y122" s="11">
        <f>COUNTIF(F122:M847,B122)</f>
        <v>0</v>
      </c>
      <c r="Z122" s="44" t="str">
        <f t="shared" ca="1" si="26"/>
        <v>Yes</v>
      </c>
      <c r="AA122" s="34">
        <f>SUMIF(Ingredients!$B$3:$B$230,F122,Ingredients!$C$3:$C$230)+SUMIF($B$3:$B$725,F122,$AI$3:$AI$725)</f>
        <v>1</v>
      </c>
      <c r="AB122" s="30">
        <f>SUMIF(Ingredients!$B$3:$B$230,G122,Ingredients!$C$3:$C$230)+SUMIF($B$3:$B$725,G122,$AI$3:$AI$725)</f>
        <v>5</v>
      </c>
      <c r="AC122" s="30">
        <f>SUMIF(Ingredients!$B$3:$B$230,H122,Ingredients!$C$3:$C$230)+SUMIF($B$3:$B$725,H122,$AI$3:$AI$725)</f>
        <v>10</v>
      </c>
      <c r="AD122" s="30">
        <f>SUMIF(Ingredients!$B$3:$B$230,I122,Ingredients!$C$3:$C$230)+SUMIF($B$3:$B$725,I122,$AI$3:$AI$725)</f>
        <v>0</v>
      </c>
      <c r="AE122" s="30">
        <f>SUMIF(Ingredients!$B$3:$B$230,J122,Ingredients!$C$3:$C$230)+SUMIF($B$3:$B$725,J122,$AI$3:$AI$725)</f>
        <v>0</v>
      </c>
      <c r="AF122" s="30">
        <f>SUMIF(Ingredients!$B$3:$B$230,K122,Ingredients!$C$3:$C$230)+SUMIF($B$3:$B$725,K122,$AI$3:$AI$725)</f>
        <v>0</v>
      </c>
      <c r="AG122" s="30">
        <f>SUMIF(Ingredients!$B$3:$B$230,L122,Ingredients!$C$3:$C$230)+SUMIF($B$3:$B$725,L122,$AI$3:$AI$725)</f>
        <v>0</v>
      </c>
      <c r="AH122" s="30">
        <f>SUMIF(Ingredients!$B$3:$B$230,M122,Ingredients!$C$3:$C$230)+SUMIF($B$3:$B$725,M122,$AI$3:$AI$725)</f>
        <v>0</v>
      </c>
      <c r="AI122" s="29">
        <f t="shared" si="14"/>
        <v>16</v>
      </c>
      <c r="AJ122" s="30">
        <f>SUMIF(Ingredients!$B$3:$B$230,F122,Ingredients!$D$3:$D$230)+SUMIF($B$3:$B$725,F122,$AR$3:$AR$725)</f>
        <v>0</v>
      </c>
      <c r="AK122" s="30">
        <f>SUMIF(Ingredients!$B$3:$B$230,G122,Ingredients!$D$3:$D$230)+SUMIF($B$3:$B$725,G122,$AR$3:$AR$725)</f>
        <v>0</v>
      </c>
      <c r="AL122" s="30">
        <f>SUMIF(Ingredients!$B$3:$B$230,H122,Ingredients!$D$3:$D$230)+SUMIF($B$3:$B$725,H122,$AR$3:$AR$725)</f>
        <v>0</v>
      </c>
      <c r="AM122" s="30">
        <f>SUMIF(Ingredients!$B$3:$B$230,I122,Ingredients!$D$3:$D$230)+SUMIF($B$3:$B$725,I122,$AR$3:$AR$725)</f>
        <v>0</v>
      </c>
      <c r="AN122" s="30">
        <f>SUMIF(Ingredients!$B$3:$B$230,J122,Ingredients!$D$3:$D$230)+SUMIF($B$3:$B$725,J122,$AR$3:$AR$725)</f>
        <v>0</v>
      </c>
      <c r="AO122" s="30">
        <f>SUMIF(Ingredients!$B$3:$B$230,K122,Ingredients!$D$3:$D$230)+SUMIF($B$3:$B$725,K122,$AR$3:$AR$725)</f>
        <v>0</v>
      </c>
      <c r="AP122" s="30">
        <f>SUMIF(Ingredients!$B$3:$B$230,L122,Ingredients!$D$3:$D$230)+SUMIF($B$3:$B$725,L122,$AR$3:$AR$725)</f>
        <v>0</v>
      </c>
      <c r="AQ122" s="30">
        <f>SUMIF(Ingredients!$B$3:$B$230,M122,Ingredients!$D$3:$D$230)+SUMIF($B$3:$B$725,M122,$AR$3:$AR$725)</f>
        <v>0</v>
      </c>
      <c r="AR122" s="29">
        <f t="shared" si="15"/>
        <v>0</v>
      </c>
      <c r="AS122" s="30">
        <f>SUMIF(Ingredients!$B$3:$B$230,F122,Ingredients!$E$3:$E$230)+SUMIF($B$3:$B$725,F122,$BA$3:$BA$730)</f>
        <v>32</v>
      </c>
      <c r="AT122" s="30">
        <f>SUMIF(Ingredients!$B$3:$B$230,G122,Ingredients!$E$3:$E$230)+SUMIF($B$3:$B$725,G122,$BA$3:$BA$730)</f>
        <v>29.5</v>
      </c>
      <c r="AU122" s="30">
        <f>SUMIF(Ingredients!$B$3:$B$230,H122,Ingredients!$E$3:$E$230)+SUMIF($B$3:$B$725,H122,$BA$3:$BA$730)</f>
        <v>73</v>
      </c>
      <c r="AV122" s="30">
        <f>SUMIF(Ingredients!$B$3:$B$230,I122,Ingredients!$E$3:$E$230)+SUMIF($B$3:$B$725,I122,$BA$3:$BA$730)</f>
        <v>0</v>
      </c>
      <c r="AW122" s="30">
        <f>SUMIF(Ingredients!$B$3:$B$230,J122,Ingredients!$E$3:$E$230)+SUMIF($B$3:$B$725,J122,$BA$3:$BA$730)</f>
        <v>0</v>
      </c>
      <c r="AX122" s="30">
        <f>SUMIF(Ingredients!$B$3:$B$230,K122,Ingredients!$E$3:$E$230)+SUMIF($B$3:$B$725,K122,$BA$3:$BA$730)</f>
        <v>0</v>
      </c>
      <c r="AY122" s="30">
        <f>SUMIF(Ingredients!$B$3:$B$230,L122,Ingredients!$E$3:$E$230)+SUMIF($B$3:$B$725,L122,$BA$3:$BA$730)</f>
        <v>0</v>
      </c>
      <c r="AZ122" s="30">
        <f>SUMIF(Ingredients!$B$3:$B$230,M122,Ingredients!$E$3:$E$230)+SUMIF($B$3:$B$725,M122,$BA$3:$BA$730)</f>
        <v>0</v>
      </c>
      <c r="BA122" s="29">
        <f t="shared" si="16"/>
        <v>44.833333333333336</v>
      </c>
      <c r="BB122" s="30">
        <f>SUMIF(Ingredients!$B$3:$B$230,F122,Ingredients!$F$3:$F$230)+SUMIF($B$3:$B$725,F122,$BJ$3:$BJ$725)</f>
        <v>0</v>
      </c>
      <c r="BC122" s="30">
        <f>SUMIF(Ingredients!$B$3:$B$230,G122,Ingredients!$F$3:$F$230)+SUMIF($B$3:$B$725,G122,$BJ$3:$BJ$725)</f>
        <v>1</v>
      </c>
      <c r="BD122" s="30">
        <f>SUMIF(Ingredients!$B$3:$B$230,H122,Ingredients!$F$3:$F$230)+SUMIF($B$3:$B$725,H122,$BJ$3:$BJ$725)</f>
        <v>0</v>
      </c>
      <c r="BE122" s="30">
        <f>SUMIF(Ingredients!$B$3:$B$230,I122,Ingredients!$F$3:$F$230)+SUMIF($B$3:$B$725,I122,$BJ$3:$BJ$725)</f>
        <v>0</v>
      </c>
      <c r="BF122" s="30">
        <f>SUMIF(Ingredients!$B$3:$B$230,J122,Ingredients!$F$3:$F$230)+SUMIF($B$3:$B$725,J122,$BJ$3:$BJ$725)</f>
        <v>0</v>
      </c>
      <c r="BG122" s="30">
        <f>SUMIF(Ingredients!$B$3:$B$230,K122,Ingredients!$F$3:$F$230)+SUMIF($B$3:$B$725,K122,$BJ$3:$BJ$725)</f>
        <v>0</v>
      </c>
      <c r="BH122" s="30">
        <f>SUMIF(Ingredients!$B$3:$B$230,L122,Ingredients!$F$3:$F$230)+SUMIF($B$3:$B$725,L122,$BJ$3:$BJ$725)</f>
        <v>0</v>
      </c>
      <c r="BI122" s="30">
        <f>SUMIF(Ingredients!$B$3:$B$230,M122,Ingredients!$F$3:$F$230)+SUMIF($B$3:$B$725,M122,$BJ$3:$BJ$725)</f>
        <v>0</v>
      </c>
      <c r="BJ122" s="35">
        <f t="shared" si="17"/>
        <v>1</v>
      </c>
      <c r="BK122" s="30">
        <f>SUMIF(Ingredients!$B$3:$B$230,F122,Ingredients!$G$3:$G$230)+SUMIF($B$3:$B$725,F122,$BS$3:$BS$725)</f>
        <v>0</v>
      </c>
      <c r="BL122" s="30">
        <f>SUMIF(Ingredients!$B$3:$B$230,G122,Ingredients!$G$3:$G$230)+SUMIF($B$3:$B$725,G122,$BS$3:$BS$725)</f>
        <v>0</v>
      </c>
      <c r="BM122" s="30">
        <f>SUMIF(Ingredients!$B$3:$B$230,H122,Ingredients!$G$3:$G$230)+SUMIF($B$3:$B$725,H122,$BS$3:$BS$725)</f>
        <v>0</v>
      </c>
      <c r="BN122" s="30">
        <f>SUMIF(Ingredients!$B$3:$B$230,I122,Ingredients!$G$3:$G$230)+SUMIF($B$3:$B$725,I122,$BS$3:$BS$725)</f>
        <v>0</v>
      </c>
      <c r="BO122" s="30">
        <f>SUMIF(Ingredients!$B$3:$B$230,J122,Ingredients!$G$3:$G$230)+SUMIF($B$3:$B$725,J122,$BS$3:$BS$725)</f>
        <v>0</v>
      </c>
      <c r="BP122" s="30">
        <f>SUMIF(Ingredients!$B$3:$B$230,K122,Ingredients!$G$3:$G$230)+SUMIF($B$3:$B$725,K122,$BS$3:$BS$725)</f>
        <v>0</v>
      </c>
      <c r="BQ122" s="30">
        <f>SUMIF(Ingredients!$B$3:$B$230,L122,Ingredients!$G$3:$G$230)+SUMIF($B$3:$B$725,L122,$BS$3:$BS$725)</f>
        <v>0</v>
      </c>
      <c r="BR122" s="30">
        <f>SUMIF(Ingredients!$B$3:$B$230,M122,Ingredients!$G$3:$G$230)+SUMIF($B$3:$B$725,M122,$BS$3:$BS$725)</f>
        <v>0</v>
      </c>
      <c r="BS122" s="36">
        <f t="shared" si="18"/>
        <v>0</v>
      </c>
      <c r="BT122" s="30">
        <f>SUMIF(Ingredients!$B$3:$B$230,F122,Ingredients!$H$3:$H$230)+SUMIF($B$3:$B$725,F122,$CB$3:$CB$725)</f>
        <v>0.5</v>
      </c>
      <c r="BU122" s="30">
        <f>SUMIF(Ingredients!$B$3:$B$230,G122,Ingredients!$H$3:$H$230)+SUMIF($B$3:$B$725,G122,$CB$3:$CB$725)</f>
        <v>0</v>
      </c>
      <c r="BV122" s="30">
        <f>SUMIF(Ingredients!$B$3:$B$230,H122,Ingredients!$H$3:$H$230)+SUMIF($B$3:$B$725,H122,$CB$3:$CB$725)</f>
        <v>0</v>
      </c>
      <c r="BW122" s="30">
        <f>SUMIF(Ingredients!$B$3:$B$230,I122,Ingredients!$H$3:$H$230)+SUMIF($B$3:$B$725,I122,$CB$3:$CB$725)</f>
        <v>0</v>
      </c>
      <c r="BX122" s="30">
        <f>SUMIF(Ingredients!$B$3:$B$230,J122,Ingredients!$H$3:$H$230)+SUMIF($B$3:$B$725,J122,$CB$3:$CB$725)</f>
        <v>0</v>
      </c>
      <c r="BY122" s="30">
        <f>SUMIF(Ingredients!$B$3:$B$230,K122,Ingredients!$H$3:$H$230)+SUMIF($B$3:$B$725,K122,$CB$3:$CB$725)</f>
        <v>0</v>
      </c>
      <c r="BZ122" s="30">
        <f>SUMIF(Ingredients!$B$3:$B$230,L122,Ingredients!$H$3:$H$230)+SUMIF($B$3:$B$725,L122,$CB$3:$CB$725)</f>
        <v>0</v>
      </c>
      <c r="CA122" s="30">
        <f>SUMIF(Ingredients!$B$3:$B$230,M122,Ingredients!$H$3:$H$230)+SUMIF($B$3:$B$725,M122,$CB$3:$CB$725)</f>
        <v>0</v>
      </c>
      <c r="CB122" s="42">
        <f t="shared" si="19"/>
        <v>0.5</v>
      </c>
      <c r="CC122" s="30">
        <f>SUMIF(Ingredients!$B$3:$B$230,F122,Ingredients!$I$3:$I$230)+SUMIF($B$3:$B$725,F122,$CK$3:$CK$725)</f>
        <v>0</v>
      </c>
      <c r="CD122" s="30">
        <f>SUMIF(Ingredients!$B$3:$B$230,G122,Ingredients!$I$3:$I$230)+SUMIF($B$3:$B$725,G122,$CK$3:$CK$725)</f>
        <v>0</v>
      </c>
      <c r="CE122" s="30">
        <f>SUMIF(Ingredients!$B$3:$B$230,H122,Ingredients!$I$3:$I$230)+SUMIF($B$3:$B$725,H122,$CK$3:$CK$725)</f>
        <v>0</v>
      </c>
      <c r="CF122" s="30">
        <f>SUMIF(Ingredients!$B$3:$B$230,I122,Ingredients!$I$3:$I$230)+SUMIF($B$3:$B$725,I122,$CK$3:$CK$725)</f>
        <v>0</v>
      </c>
      <c r="CG122" s="30">
        <f>SUMIF(Ingredients!$B$3:$B$230,J122,Ingredients!$I$3:$I$230)+SUMIF($B$3:$B$725,J122,$CK$3:$CK$725)</f>
        <v>0</v>
      </c>
      <c r="CH122" s="30">
        <f>SUMIF(Ingredients!$B$3:$B$230,K122,Ingredients!$I$3:$I$230)+SUMIF($B$3:$B$725,K122,$CK$3:$CK$725)</f>
        <v>0</v>
      </c>
      <c r="CI122" s="30">
        <f>SUMIF(Ingredients!$B$3:$B$230,L122,Ingredients!$I$3:$I$230)+SUMIF($B$3:$B$725,L122,$CK$3:$CK$725)</f>
        <v>0</v>
      </c>
      <c r="CJ122" s="30">
        <f>SUMIF(Ingredients!$B$3:$B$230,M122,Ingredients!$I$3:$I$230)+SUMIF($B$3:$B$725,M122,$CK$3:$CK$725)</f>
        <v>0</v>
      </c>
      <c r="CK122" s="38">
        <f t="shared" si="20"/>
        <v>0</v>
      </c>
      <c r="CL122" s="30">
        <f>SUMIF(Ingredients!$B$3:$B$230,F122,Ingredients!$J$3:$J$230)+SUMIF($B$3:$B$725,F122,$CT$3:$CT$725)</f>
        <v>0</v>
      </c>
      <c r="CM122" s="30">
        <f>SUMIF(Ingredients!$B$3:$B$230,G122,Ingredients!$J$3:$J$230)+SUMIF($B$3:$B$725,G122,$CT$3:$CT$725)</f>
        <v>0</v>
      </c>
      <c r="CN122" s="30">
        <f>SUMIF(Ingredients!$B$3:$B$230,H122,Ingredients!$J$3:$J$230)+SUMIF($B$3:$B$725,H122,$CT$3:$CT$725)</f>
        <v>3</v>
      </c>
      <c r="CO122" s="30">
        <f>SUMIF(Ingredients!$B$3:$B$230,I122,Ingredients!$J$3:$J$230)+SUMIF($B$3:$B$725,I122,$CT$3:$CT$725)</f>
        <v>0</v>
      </c>
      <c r="CP122" s="30">
        <f>SUMIF(Ingredients!$B$3:$B$230,J122,Ingredients!$J$3:$J$230)+SUMIF($B$3:$B$725,J122,$CT$3:$CT$725)</f>
        <v>0</v>
      </c>
      <c r="CQ122" s="30">
        <f>SUMIF(Ingredients!$B$3:$B$230,K122,Ingredients!$J$3:$J$230)+SUMIF($B$3:$B$725,K122,$CT$3:$CT$725)</f>
        <v>0</v>
      </c>
      <c r="CR122" s="30">
        <f>SUMIF(Ingredients!$B$3:$B$230,L122,Ingredients!$J$3:$J$230)+SUMIF($B$3:$B$725,L122,$CT$3:$CT$725)</f>
        <v>0</v>
      </c>
      <c r="CS122" s="30">
        <f>SUMIF(Ingredients!$B$3:$B$230,M122,Ingredients!$J$3:$J$230)+SUMIF($B$3:$B$725,M122,$CT$3:$CT$725)</f>
        <v>0</v>
      </c>
      <c r="CT122" s="43">
        <f t="shared" si="21"/>
        <v>3</v>
      </c>
      <c r="CU122" s="34">
        <v>15</v>
      </c>
      <c r="CV122" s="30">
        <v>0</v>
      </c>
      <c r="CW122" s="30">
        <v>22</v>
      </c>
      <c r="CX122" s="35">
        <v>1</v>
      </c>
      <c r="CY122" s="36">
        <v>0</v>
      </c>
      <c r="CZ122" s="37">
        <v>0.5</v>
      </c>
      <c r="DA122" s="38">
        <v>0</v>
      </c>
      <c r="DB122" s="39">
        <v>3</v>
      </c>
      <c r="DC122" t="s">
        <v>202</v>
      </c>
      <c r="DD122" t="str">
        <f t="shared" ca="1" si="22"/>
        <v/>
      </c>
      <c r="DE122" t="str">
        <f t="shared" ca="1" si="23"/>
        <v>-</v>
      </c>
      <c r="DG122" t="s">
        <v>200</v>
      </c>
      <c r="DH122" t="str">
        <f t="shared" ca="1" si="24"/>
        <v>CHILIPOPPERSITEM(MEAL, ItemRegistry.chilipoppersItem, 4 ,3f,0f,1f,0.5f,0f,0f,3f,0.95f),</v>
      </c>
      <c r="DI122" t="s">
        <v>2381</v>
      </c>
    </row>
    <row r="123" spans="2:113" x14ac:dyDescent="0.3">
      <c r="B123" t="s">
        <v>378</v>
      </c>
      <c r="C123" t="str">
        <f>INDEX('PH Itemnames'!$B$1:$B$723,MATCH(B123,'PH Itemnames'!$A$1:$A$723),1)</f>
        <v>extremechiliItem</v>
      </c>
      <c r="D123" t="s">
        <v>245</v>
      </c>
      <c r="E123" t="s">
        <v>1191</v>
      </c>
      <c r="F123" s="10" t="s">
        <v>369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SUMIF(Ingredients!$B$3:$B$230,'PH complex foods'!F123,Ingredients!$A$3:$A$119)+SUMIF($B$3:$B$725,F123,$V$3:$V$724)</f>
        <v>1</v>
      </c>
      <c r="O123" s="11">
        <f ca="1">SUMIF(Ingredients!$B$3:$B$230,'PH complex foods'!G123,Ingredients!$A$3:$A$119)+SUMIF($B$3:$B$725,G123,$V$3:$V$724)</f>
        <v>1</v>
      </c>
      <c r="P123" s="11">
        <f ca="1">SUMIF(Ingredients!$B$3:$B$230,'PH complex foods'!H123,Ingredients!$A$3:$A$119)+SUMIF($B$3:$B$725,H123,$V$3:$V$724)</f>
        <v>0</v>
      </c>
      <c r="Q123" s="11">
        <f ca="1">SUMIF(Ingredients!$B$3:$B$230,'PH complex foods'!I123,Ingredients!$A$3:$A$119)+SUMIF($B$3:$B$725,I123,$V$3:$V$724)</f>
        <v>0</v>
      </c>
      <c r="R123" s="11">
        <f ca="1">SUMIF(Ingredients!$B$3:$B$230,'PH complex foods'!J123,Ingredients!$A$3:$A$119)+SUMIF($B$3:$B$725,J123,$V$3:$V$724)</f>
        <v>0</v>
      </c>
      <c r="S123" s="11">
        <f ca="1">SUMIF(Ingredients!$B$3:$B$230,'PH complex foods'!K123,Ingredients!$A$3:$A$119)+SUMIF($B$3:$B$725,K123,$V$3:$V$724)</f>
        <v>0</v>
      </c>
      <c r="T123" s="11">
        <f ca="1">SUMIF(Ingredients!$B$3:$B$230,'PH complex foods'!L123,Ingredients!$A$3:$A$119)+SUMIF($B$3:$B$725,L123,$V$3:$V$724)</f>
        <v>0</v>
      </c>
      <c r="U123" s="11">
        <f ca="1">SUMIF(Ingredients!$B$3:$B$230,'PH complex foods'!M123,Ingredients!$A$3:$A$119)+SUMIF($B$3:$B$725,M123,$V$3:$V$724)</f>
        <v>0</v>
      </c>
      <c r="V123" s="10">
        <f t="shared" ca="1" si="25"/>
        <v>1</v>
      </c>
      <c r="W123" s="10">
        <v>1</v>
      </c>
      <c r="X123" s="11">
        <v>1</v>
      </c>
      <c r="Y123" s="11">
        <f>COUNTIF(F123:M848,B123)</f>
        <v>0</v>
      </c>
      <c r="Z123" s="44" t="str">
        <f t="shared" ca="1" si="26"/>
        <v>Yes</v>
      </c>
      <c r="AA123" s="34">
        <f>SUMIF(Ingredients!$B$3:$B$230,F123,Ingredients!$C$3:$C$230)+SUMIF($B$3:$B$725,F123,$AI$3:$AI$725)</f>
        <v>13</v>
      </c>
      <c r="AB123" s="30">
        <f>SUMIF(Ingredients!$B$3:$B$230,G123,Ingredients!$C$3:$C$230)+SUMIF($B$3:$B$725,G123,$AI$3:$AI$725)</f>
        <v>1</v>
      </c>
      <c r="AC123" s="30">
        <f>SUMIF(Ingredients!$B$3:$B$230,H123,Ingredients!$C$3:$C$230)+SUMIF($B$3:$B$725,H123,$AI$3:$AI$725)</f>
        <v>0</v>
      </c>
      <c r="AD123" s="30">
        <f>SUMIF(Ingredients!$B$3:$B$230,I123,Ingredients!$C$3:$C$230)+SUMIF($B$3:$B$725,I123,$AI$3:$AI$725)</f>
        <v>0</v>
      </c>
      <c r="AE123" s="30">
        <f>SUMIF(Ingredients!$B$3:$B$230,J123,Ingredients!$C$3:$C$230)+SUMIF($B$3:$B$725,J123,$AI$3:$AI$725)</f>
        <v>0</v>
      </c>
      <c r="AF123" s="30">
        <f>SUMIF(Ingredients!$B$3:$B$230,K123,Ingredients!$C$3:$C$230)+SUMIF($B$3:$B$725,K123,$AI$3:$AI$725)</f>
        <v>0</v>
      </c>
      <c r="AG123" s="30">
        <f>SUMIF(Ingredients!$B$3:$B$230,L123,Ingredients!$C$3:$C$230)+SUMIF($B$3:$B$725,L123,$AI$3:$AI$725)</f>
        <v>0</v>
      </c>
      <c r="AH123" s="30">
        <f>SUMIF(Ingredients!$B$3:$B$230,M123,Ingredients!$C$3:$C$230)+SUMIF($B$3:$B$725,M123,$AI$3:$AI$725)</f>
        <v>0</v>
      </c>
      <c r="AI123" s="29">
        <f t="shared" si="14"/>
        <v>14</v>
      </c>
      <c r="AJ123" s="30">
        <f>SUMIF(Ingredients!$B$3:$B$230,F123,Ingredients!$D$3:$D$230)+SUMIF($B$3:$B$725,F123,$AR$3:$AR$725)</f>
        <v>0</v>
      </c>
      <c r="AK123" s="30">
        <f>SUMIF(Ingredients!$B$3:$B$230,G123,Ingredients!$D$3:$D$230)+SUMIF($B$3:$B$725,G123,$AR$3:$AR$725)</f>
        <v>0</v>
      </c>
      <c r="AL123" s="30">
        <f>SUMIF(Ingredients!$B$3:$B$230,H123,Ingredients!$D$3:$D$230)+SUMIF($B$3:$B$725,H123,$AR$3:$AR$725)</f>
        <v>0</v>
      </c>
      <c r="AM123" s="30">
        <f>SUMIF(Ingredients!$B$3:$B$230,I123,Ingredients!$D$3:$D$230)+SUMIF($B$3:$B$725,I123,$AR$3:$AR$725)</f>
        <v>0</v>
      </c>
      <c r="AN123" s="30">
        <f>SUMIF(Ingredients!$B$3:$B$230,J123,Ingredients!$D$3:$D$230)+SUMIF($B$3:$B$725,J123,$AR$3:$AR$725)</f>
        <v>0</v>
      </c>
      <c r="AO123" s="30">
        <f>SUMIF(Ingredients!$B$3:$B$230,K123,Ingredients!$D$3:$D$230)+SUMIF($B$3:$B$725,K123,$AR$3:$AR$725)</f>
        <v>0</v>
      </c>
      <c r="AP123" s="30">
        <f>SUMIF(Ingredients!$B$3:$B$230,L123,Ingredients!$D$3:$D$230)+SUMIF($B$3:$B$725,L123,$AR$3:$AR$725)</f>
        <v>0</v>
      </c>
      <c r="AQ123" s="30">
        <f>SUMIF(Ingredients!$B$3:$B$230,M123,Ingredients!$D$3:$D$230)+SUMIF($B$3:$B$725,M123,$AR$3:$AR$725)</f>
        <v>0</v>
      </c>
      <c r="AR123" s="29">
        <f t="shared" si="15"/>
        <v>0</v>
      </c>
      <c r="AS123" s="30">
        <f>SUMIF(Ingredients!$B$3:$B$230,F123,Ingredients!$E$3:$E$230)+SUMIF($B$3:$B$725,F123,$BA$3:$BA$730)</f>
        <v>17</v>
      </c>
      <c r="AT123" s="30">
        <f>SUMIF(Ingredients!$B$3:$B$230,G123,Ingredients!$E$3:$E$230)+SUMIF($B$3:$B$725,G123,$BA$3:$BA$730)</f>
        <v>32</v>
      </c>
      <c r="AU123" s="30">
        <f>SUMIF(Ingredients!$B$3:$B$230,H123,Ingredients!$E$3:$E$230)+SUMIF($B$3:$B$725,H123,$BA$3:$BA$730)</f>
        <v>0</v>
      </c>
      <c r="AV123" s="30">
        <f>SUMIF(Ingredients!$B$3:$B$230,I123,Ingredients!$E$3:$E$230)+SUMIF($B$3:$B$725,I123,$BA$3:$BA$730)</f>
        <v>0</v>
      </c>
      <c r="AW123" s="30">
        <f>SUMIF(Ingredients!$B$3:$B$230,J123,Ingredients!$E$3:$E$230)+SUMIF($B$3:$B$725,J123,$BA$3:$BA$730)</f>
        <v>0</v>
      </c>
      <c r="AX123" s="30">
        <f>SUMIF(Ingredients!$B$3:$B$230,K123,Ingredients!$E$3:$E$230)+SUMIF($B$3:$B$725,K123,$BA$3:$BA$730)</f>
        <v>0</v>
      </c>
      <c r="AY123" s="30">
        <f>SUMIF(Ingredients!$B$3:$B$230,L123,Ingredients!$E$3:$E$230)+SUMIF($B$3:$B$725,L123,$BA$3:$BA$730)</f>
        <v>0</v>
      </c>
      <c r="AZ123" s="30">
        <f>SUMIF(Ingredients!$B$3:$B$230,M123,Ingredients!$E$3:$E$230)+SUMIF($B$3:$B$725,M123,$BA$3:$BA$730)</f>
        <v>0</v>
      </c>
      <c r="BA123" s="29">
        <f t="shared" si="16"/>
        <v>24.5</v>
      </c>
      <c r="BB123" s="30">
        <f>SUMIF(Ingredients!$B$3:$B$230,F123,Ingredients!$F$3:$F$230)+SUMIF($B$3:$B$725,F123,$BJ$3:$BJ$725)</f>
        <v>0</v>
      </c>
      <c r="BC123" s="30">
        <f>SUMIF(Ingredients!$B$3:$B$230,G123,Ingredients!$F$3:$F$230)+SUMIF($B$3:$B$725,G123,$BJ$3:$BJ$725)</f>
        <v>0</v>
      </c>
      <c r="BD123" s="30">
        <f>SUMIF(Ingredients!$B$3:$B$230,H123,Ingredients!$F$3:$F$230)+SUMIF($B$3:$B$725,H123,$BJ$3:$BJ$725)</f>
        <v>0</v>
      </c>
      <c r="BE123" s="30">
        <f>SUMIF(Ingredients!$B$3:$B$230,I123,Ingredients!$F$3:$F$230)+SUMIF($B$3:$B$725,I123,$BJ$3:$BJ$725)</f>
        <v>0</v>
      </c>
      <c r="BF123" s="30">
        <f>SUMIF(Ingredients!$B$3:$B$230,J123,Ingredients!$F$3:$F$230)+SUMIF($B$3:$B$725,J123,$BJ$3:$BJ$725)</f>
        <v>0</v>
      </c>
      <c r="BG123" s="30">
        <f>SUMIF(Ingredients!$B$3:$B$230,K123,Ingredients!$F$3:$F$230)+SUMIF($B$3:$B$725,K123,$BJ$3:$BJ$725)</f>
        <v>0</v>
      </c>
      <c r="BH123" s="30">
        <f>SUMIF(Ingredients!$B$3:$B$230,L123,Ingredients!$F$3:$F$230)+SUMIF($B$3:$B$725,L123,$BJ$3:$BJ$725)</f>
        <v>0</v>
      </c>
      <c r="BI123" s="30">
        <f>SUMIF(Ingredients!$B$3:$B$230,M123,Ingredients!$F$3:$F$230)+SUMIF($B$3:$B$725,M123,$BJ$3:$BJ$725)</f>
        <v>0</v>
      </c>
      <c r="BJ123" s="35">
        <f t="shared" si="17"/>
        <v>0</v>
      </c>
      <c r="BK123" s="30">
        <f>SUMIF(Ingredients!$B$3:$B$230,F123,Ingredients!$G$3:$G$230)+SUMIF($B$3:$B$725,F123,$BS$3:$BS$725)</f>
        <v>0</v>
      </c>
      <c r="BL123" s="30">
        <f>SUMIF(Ingredients!$B$3:$B$230,G123,Ingredients!$G$3:$G$230)+SUMIF($B$3:$B$725,G123,$BS$3:$BS$725)</f>
        <v>0</v>
      </c>
      <c r="BM123" s="30">
        <f>SUMIF(Ingredients!$B$3:$B$230,H123,Ingredients!$G$3:$G$230)+SUMIF($B$3:$B$725,H123,$BS$3:$BS$725)</f>
        <v>0</v>
      </c>
      <c r="BN123" s="30">
        <f>SUMIF(Ingredients!$B$3:$B$230,I123,Ingredients!$G$3:$G$230)+SUMIF($B$3:$B$725,I123,$BS$3:$BS$725)</f>
        <v>0</v>
      </c>
      <c r="BO123" s="30">
        <f>SUMIF(Ingredients!$B$3:$B$230,J123,Ingredients!$G$3:$G$230)+SUMIF($B$3:$B$725,J123,$BS$3:$BS$725)</f>
        <v>0</v>
      </c>
      <c r="BP123" s="30">
        <f>SUMIF(Ingredients!$B$3:$B$230,K123,Ingredients!$G$3:$G$230)+SUMIF($B$3:$B$725,K123,$BS$3:$BS$725)</f>
        <v>0</v>
      </c>
      <c r="BQ123" s="30">
        <f>SUMIF(Ingredients!$B$3:$B$230,L123,Ingredients!$G$3:$G$230)+SUMIF($B$3:$B$725,L123,$BS$3:$BS$725)</f>
        <v>0</v>
      </c>
      <c r="BR123" s="30">
        <f>SUMIF(Ingredients!$B$3:$B$230,M123,Ingredients!$G$3:$G$230)+SUMIF($B$3:$B$725,M123,$BS$3:$BS$725)</f>
        <v>0</v>
      </c>
      <c r="BS123" s="36">
        <f t="shared" si="18"/>
        <v>0</v>
      </c>
      <c r="BT123" s="30">
        <f>SUMIF(Ingredients!$B$3:$B$230,F123,Ingredients!$H$3:$H$230)+SUMIF($B$3:$B$725,F123,$CB$3:$CB$725)</f>
        <v>1.5</v>
      </c>
      <c r="BU123" s="30">
        <f>SUMIF(Ingredients!$B$3:$B$230,G123,Ingredients!$H$3:$H$230)+SUMIF($B$3:$B$725,G123,$CB$3:$CB$725)</f>
        <v>0.5</v>
      </c>
      <c r="BV123" s="30">
        <f>SUMIF(Ingredients!$B$3:$B$230,H123,Ingredients!$H$3:$H$230)+SUMIF($B$3:$B$725,H123,$CB$3:$CB$725)</f>
        <v>0</v>
      </c>
      <c r="BW123" s="30">
        <f>SUMIF(Ingredients!$B$3:$B$230,I123,Ingredients!$H$3:$H$230)+SUMIF($B$3:$B$725,I123,$CB$3:$CB$725)</f>
        <v>0</v>
      </c>
      <c r="BX123" s="30">
        <f>SUMIF(Ingredients!$B$3:$B$230,J123,Ingredients!$H$3:$H$230)+SUMIF($B$3:$B$725,J123,$CB$3:$CB$725)</f>
        <v>0</v>
      </c>
      <c r="BY123" s="30">
        <f>SUMIF(Ingredients!$B$3:$B$230,K123,Ingredients!$H$3:$H$230)+SUMIF($B$3:$B$725,K123,$CB$3:$CB$725)</f>
        <v>0</v>
      </c>
      <c r="BZ123" s="30">
        <f>SUMIF(Ingredients!$B$3:$B$230,L123,Ingredients!$H$3:$H$230)+SUMIF($B$3:$B$725,L123,$CB$3:$CB$725)</f>
        <v>0</v>
      </c>
      <c r="CA123" s="30">
        <f>SUMIF(Ingredients!$B$3:$B$230,M123,Ingredients!$H$3:$H$230)+SUMIF($B$3:$B$725,M123,$CB$3:$CB$725)</f>
        <v>0</v>
      </c>
      <c r="CB123" s="42">
        <f t="shared" si="19"/>
        <v>2</v>
      </c>
      <c r="CC123" s="30">
        <f>SUMIF(Ingredients!$B$3:$B$230,F123,Ingredients!$I$3:$I$230)+SUMIF($B$3:$B$725,F123,$CK$3:$CK$725)</f>
        <v>2.5</v>
      </c>
      <c r="CD123" s="30">
        <f>SUMIF(Ingredients!$B$3:$B$230,G123,Ingredients!$I$3:$I$230)+SUMIF($B$3:$B$725,G123,$CK$3:$CK$725)</f>
        <v>0</v>
      </c>
      <c r="CE123" s="30">
        <f>SUMIF(Ingredients!$B$3:$B$230,H123,Ingredients!$I$3:$I$230)+SUMIF($B$3:$B$725,H123,$CK$3:$CK$725)</f>
        <v>0</v>
      </c>
      <c r="CF123" s="30">
        <f>SUMIF(Ingredients!$B$3:$B$230,I123,Ingredients!$I$3:$I$230)+SUMIF($B$3:$B$725,I123,$CK$3:$CK$725)</f>
        <v>0</v>
      </c>
      <c r="CG123" s="30">
        <f>SUMIF(Ingredients!$B$3:$B$230,J123,Ingredients!$I$3:$I$230)+SUMIF($B$3:$B$725,J123,$CK$3:$CK$725)</f>
        <v>0</v>
      </c>
      <c r="CH123" s="30">
        <f>SUMIF(Ingredients!$B$3:$B$230,K123,Ingredients!$I$3:$I$230)+SUMIF($B$3:$B$725,K123,$CK$3:$CK$725)</f>
        <v>0</v>
      </c>
      <c r="CI123" s="30">
        <f>SUMIF(Ingredients!$B$3:$B$230,L123,Ingredients!$I$3:$I$230)+SUMIF($B$3:$B$725,L123,$CK$3:$CK$725)</f>
        <v>0</v>
      </c>
      <c r="CJ123" s="30">
        <f>SUMIF(Ingredients!$B$3:$B$230,M123,Ingredients!$I$3:$I$230)+SUMIF($B$3:$B$725,M123,$CK$3:$CK$725)</f>
        <v>0</v>
      </c>
      <c r="CK123" s="38">
        <f t="shared" si="20"/>
        <v>2.5</v>
      </c>
      <c r="CL123" s="30">
        <f>SUMIF(Ingredients!$B$3:$B$230,F123,Ingredients!$J$3:$J$230)+SUMIF($B$3:$B$725,F123,$CT$3:$CT$725)</f>
        <v>0</v>
      </c>
      <c r="CM123" s="30">
        <f>SUMIF(Ingredients!$B$3:$B$230,G123,Ingredients!$J$3:$J$230)+SUMIF($B$3:$B$725,G123,$CT$3:$CT$725)</f>
        <v>0</v>
      </c>
      <c r="CN123" s="30">
        <f>SUMIF(Ingredients!$B$3:$B$230,H123,Ingredients!$J$3:$J$230)+SUMIF($B$3:$B$725,H123,$CT$3:$CT$725)</f>
        <v>0</v>
      </c>
      <c r="CO123" s="30">
        <f>SUMIF(Ingredients!$B$3:$B$230,I123,Ingredients!$J$3:$J$230)+SUMIF($B$3:$B$725,I123,$CT$3:$CT$725)</f>
        <v>0</v>
      </c>
      <c r="CP123" s="30">
        <f>SUMIF(Ingredients!$B$3:$B$230,J123,Ingredients!$J$3:$J$230)+SUMIF($B$3:$B$725,J123,$CT$3:$CT$725)</f>
        <v>0</v>
      </c>
      <c r="CQ123" s="30">
        <f>SUMIF(Ingredients!$B$3:$B$230,K123,Ingredients!$J$3:$J$230)+SUMIF($B$3:$B$725,K123,$CT$3:$CT$725)</f>
        <v>0</v>
      </c>
      <c r="CR123" s="30">
        <f>SUMIF(Ingredients!$B$3:$B$230,L123,Ingredients!$J$3:$J$230)+SUMIF($B$3:$B$725,L123,$CT$3:$CT$725)</f>
        <v>0</v>
      </c>
      <c r="CS123" s="30">
        <f>SUMIF(Ingredients!$B$3:$B$230,M123,Ingredients!$J$3:$J$230)+SUMIF($B$3:$B$725,M123,$CT$3:$CT$725)</f>
        <v>0</v>
      </c>
      <c r="CT123" s="43">
        <f t="shared" si="21"/>
        <v>0</v>
      </c>
      <c r="CU123" s="34">
        <v>15</v>
      </c>
      <c r="CV123" s="30">
        <v>0</v>
      </c>
      <c r="CW123" s="30">
        <v>12</v>
      </c>
      <c r="CX123" s="35">
        <v>0</v>
      </c>
      <c r="CY123" s="36">
        <v>0</v>
      </c>
      <c r="CZ123" s="37">
        <v>2</v>
      </c>
      <c r="DA123" s="38">
        <v>2.5</v>
      </c>
      <c r="DB123" s="39">
        <v>0</v>
      </c>
      <c r="DC123" t="s">
        <v>202</v>
      </c>
      <c r="DD123" t="str">
        <f t="shared" ca="1" si="22"/>
        <v/>
      </c>
      <c r="DE123" t="str">
        <f t="shared" ca="1" si="23"/>
        <v>-</v>
      </c>
      <c r="DG123" t="s">
        <v>200</v>
      </c>
      <c r="DH123" t="str">
        <f t="shared" ca="1" si="24"/>
        <v>EXTREMECHILIITEM(MEAL, ItemRegistry.extremechiliItem, 4 ,3f,0f,0f,2f,0f,2.5f,0f,1.75f),</v>
      </c>
      <c r="DI123" t="s">
        <v>2382</v>
      </c>
    </row>
    <row r="124" spans="2:113" x14ac:dyDescent="0.3">
      <c r="B124" t="s">
        <v>379</v>
      </c>
      <c r="C124" t="str">
        <f>INDEX('PH Itemnames'!$B$1:$B$723,MATCH(B124,'PH Itemnames'!$A$1:$A$723),1)</f>
        <v>chilichocolateItem</v>
      </c>
      <c r="D124" t="s">
        <v>240</v>
      </c>
      <c r="E124" t="s">
        <v>1191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SUMIF(Ingredients!$B$3:$B$230,'PH complex foods'!F124,Ingredients!$A$3:$A$119)+SUMIF($B$3:$B$725,F124,$V$3:$V$724)</f>
        <v>1</v>
      </c>
      <c r="O124" s="11">
        <f ca="1">SUMIF(Ingredients!$B$3:$B$230,'PH complex foods'!G124,Ingredients!$A$3:$A$119)+SUMIF($B$3:$B$725,G124,$V$3:$V$724)</f>
        <v>1</v>
      </c>
      <c r="P124" s="11">
        <f ca="1">SUMIF(Ingredients!$B$3:$B$230,'PH complex foods'!H124,Ingredients!$A$3:$A$119)+SUMIF($B$3:$B$725,H124,$V$3:$V$724)</f>
        <v>0</v>
      </c>
      <c r="Q124" s="11">
        <f ca="1">SUMIF(Ingredients!$B$3:$B$230,'PH complex foods'!I124,Ingredients!$A$3:$A$119)+SUMIF($B$3:$B$725,I124,$V$3:$V$724)</f>
        <v>0</v>
      </c>
      <c r="R124" s="11">
        <f ca="1">SUMIF(Ingredients!$B$3:$B$230,'PH complex foods'!J124,Ingredients!$A$3:$A$119)+SUMIF($B$3:$B$725,J124,$V$3:$V$724)</f>
        <v>0</v>
      </c>
      <c r="S124" s="11">
        <f ca="1">SUMIF(Ingredients!$B$3:$B$230,'PH complex foods'!K124,Ingredients!$A$3:$A$119)+SUMIF($B$3:$B$725,K124,$V$3:$V$724)</f>
        <v>0</v>
      </c>
      <c r="T124" s="11">
        <f ca="1">SUMIF(Ingredients!$B$3:$B$230,'PH complex foods'!L124,Ingredients!$A$3:$A$119)+SUMIF($B$3:$B$725,L124,$V$3:$V$724)</f>
        <v>0</v>
      </c>
      <c r="U124" s="11">
        <f ca="1">SUMIF(Ingredients!$B$3:$B$230,'PH complex foods'!M124,Ingredients!$A$3:$A$119)+SUMIF($B$3:$B$725,M124,$V$3:$V$724)</f>
        <v>0</v>
      </c>
      <c r="V124" s="10">
        <f t="shared" ca="1" si="25"/>
        <v>1</v>
      </c>
      <c r="W124" s="10">
        <v>1</v>
      </c>
      <c r="X124" s="11">
        <v>0</v>
      </c>
      <c r="Y124" s="11">
        <f>COUNTIF(F124:M849,B124)</f>
        <v>0</v>
      </c>
      <c r="Z124" s="44" t="str">
        <f t="shared" ca="1" si="26"/>
        <v>Yes</v>
      </c>
      <c r="AA124" s="34">
        <f>SUMIF(Ingredients!$B$3:$B$230,F124,Ingredients!$C$3:$C$230)+SUMIF($B$3:$B$725,F124,$AI$3:$AI$725)</f>
        <v>1</v>
      </c>
      <c r="AB124" s="30">
        <f>SUMIF(Ingredients!$B$3:$B$230,G124,Ingredients!$C$3:$C$230)+SUMIF($B$3:$B$725,G124,$AI$3:$AI$725)</f>
        <v>1</v>
      </c>
      <c r="AC124" s="30">
        <f>SUMIF(Ingredients!$B$3:$B$230,H124,Ingredients!$C$3:$C$230)+SUMIF($B$3:$B$725,H124,$AI$3:$AI$725)</f>
        <v>0</v>
      </c>
      <c r="AD124" s="30">
        <f>SUMIF(Ingredients!$B$3:$B$230,I124,Ingredients!$C$3:$C$230)+SUMIF($B$3:$B$725,I124,$AI$3:$AI$725)</f>
        <v>0</v>
      </c>
      <c r="AE124" s="30">
        <f>SUMIF(Ingredients!$B$3:$B$230,J124,Ingredients!$C$3:$C$230)+SUMIF($B$3:$B$725,J124,$AI$3:$AI$725)</f>
        <v>0</v>
      </c>
      <c r="AF124" s="30">
        <f>SUMIF(Ingredients!$B$3:$B$230,K124,Ingredients!$C$3:$C$230)+SUMIF($B$3:$B$725,K124,$AI$3:$AI$725)</f>
        <v>0</v>
      </c>
      <c r="AG124" s="30">
        <f>SUMIF(Ingredients!$B$3:$B$230,L124,Ingredients!$C$3:$C$230)+SUMIF($B$3:$B$725,L124,$AI$3:$AI$725)</f>
        <v>0</v>
      </c>
      <c r="AH124" s="30">
        <f>SUMIF(Ingredients!$B$3:$B$230,M124,Ingredients!$C$3:$C$230)+SUMIF($B$3:$B$725,M124,$AI$3:$AI$725)</f>
        <v>0</v>
      </c>
      <c r="AI124" s="29">
        <f t="shared" si="14"/>
        <v>2</v>
      </c>
      <c r="AJ124" s="30">
        <f>SUMIF(Ingredients!$B$3:$B$230,F124,Ingredients!$D$3:$D$230)+SUMIF($B$3:$B$725,F124,$AR$3:$AR$725)</f>
        <v>0</v>
      </c>
      <c r="AK124" s="30">
        <f>SUMIF(Ingredients!$B$3:$B$230,G124,Ingredients!$D$3:$D$230)+SUMIF($B$3:$B$725,G124,$AR$3:$AR$725)</f>
        <v>0</v>
      </c>
      <c r="AL124" s="30">
        <f>SUMIF(Ingredients!$B$3:$B$230,H124,Ingredients!$D$3:$D$230)+SUMIF($B$3:$B$725,H124,$AR$3:$AR$725)</f>
        <v>0</v>
      </c>
      <c r="AM124" s="30">
        <f>SUMIF(Ingredients!$B$3:$B$230,I124,Ingredients!$D$3:$D$230)+SUMIF($B$3:$B$725,I124,$AR$3:$AR$725)</f>
        <v>0</v>
      </c>
      <c r="AN124" s="30">
        <f>SUMIF(Ingredients!$B$3:$B$230,J124,Ingredients!$D$3:$D$230)+SUMIF($B$3:$B$725,J124,$AR$3:$AR$725)</f>
        <v>0</v>
      </c>
      <c r="AO124" s="30">
        <f>SUMIF(Ingredients!$B$3:$B$230,K124,Ingredients!$D$3:$D$230)+SUMIF($B$3:$B$725,K124,$AR$3:$AR$725)</f>
        <v>0</v>
      </c>
      <c r="AP124" s="30">
        <f>SUMIF(Ingredients!$B$3:$B$230,L124,Ingredients!$D$3:$D$230)+SUMIF($B$3:$B$725,L124,$AR$3:$AR$725)</f>
        <v>0</v>
      </c>
      <c r="AQ124" s="30">
        <f>SUMIF(Ingredients!$B$3:$B$230,M124,Ingredients!$D$3:$D$230)+SUMIF($B$3:$B$725,M124,$AR$3:$AR$725)</f>
        <v>0</v>
      </c>
      <c r="AR124" s="29">
        <f t="shared" si="15"/>
        <v>0</v>
      </c>
      <c r="AS124" s="30">
        <f>SUMIF(Ingredients!$B$3:$B$230,F124,Ingredients!$E$3:$E$230)+SUMIF($B$3:$B$725,F124,$BA$3:$BA$730)</f>
        <v>19</v>
      </c>
      <c r="AT124" s="30">
        <f>SUMIF(Ingredients!$B$3:$B$230,G124,Ingredients!$E$3:$E$230)+SUMIF($B$3:$B$725,G124,$BA$3:$BA$730)</f>
        <v>32</v>
      </c>
      <c r="AU124" s="30">
        <f>SUMIF(Ingredients!$B$3:$B$230,H124,Ingredients!$E$3:$E$230)+SUMIF($B$3:$B$725,H124,$BA$3:$BA$730)</f>
        <v>0</v>
      </c>
      <c r="AV124" s="30">
        <f>SUMIF(Ingredients!$B$3:$B$230,I124,Ingredients!$E$3:$E$230)+SUMIF($B$3:$B$725,I124,$BA$3:$BA$730)</f>
        <v>0</v>
      </c>
      <c r="AW124" s="30">
        <f>SUMIF(Ingredients!$B$3:$B$230,J124,Ingredients!$E$3:$E$230)+SUMIF($B$3:$B$725,J124,$BA$3:$BA$730)</f>
        <v>0</v>
      </c>
      <c r="AX124" s="30">
        <f>SUMIF(Ingredients!$B$3:$B$230,K124,Ingredients!$E$3:$E$230)+SUMIF($B$3:$B$725,K124,$BA$3:$BA$730)</f>
        <v>0</v>
      </c>
      <c r="AY124" s="30">
        <f>SUMIF(Ingredients!$B$3:$B$230,L124,Ingredients!$E$3:$E$230)+SUMIF($B$3:$B$725,L124,$BA$3:$BA$730)</f>
        <v>0</v>
      </c>
      <c r="AZ124" s="30">
        <f>SUMIF(Ingredients!$B$3:$B$230,M124,Ingredients!$E$3:$E$230)+SUMIF($B$3:$B$725,M124,$BA$3:$BA$730)</f>
        <v>0</v>
      </c>
      <c r="BA124" s="29">
        <f t="shared" si="16"/>
        <v>25.5</v>
      </c>
      <c r="BB124" s="30">
        <f>SUMIF(Ingredients!$B$3:$B$230,F124,Ingredients!$F$3:$F$230)+SUMIF($B$3:$B$725,F124,$BJ$3:$BJ$725)</f>
        <v>0</v>
      </c>
      <c r="BC124" s="30">
        <f>SUMIF(Ingredients!$B$3:$B$230,G124,Ingredients!$F$3:$F$230)+SUMIF($B$3:$B$725,G124,$BJ$3:$BJ$725)</f>
        <v>0</v>
      </c>
      <c r="BD124" s="30">
        <f>SUMIF(Ingredients!$B$3:$B$230,H124,Ingredients!$F$3:$F$230)+SUMIF($B$3:$B$725,H124,$BJ$3:$BJ$725)</f>
        <v>0</v>
      </c>
      <c r="BE124" s="30">
        <f>SUMIF(Ingredients!$B$3:$B$230,I124,Ingredients!$F$3:$F$230)+SUMIF($B$3:$B$725,I124,$BJ$3:$BJ$725)</f>
        <v>0</v>
      </c>
      <c r="BF124" s="30">
        <f>SUMIF(Ingredients!$B$3:$B$230,J124,Ingredients!$F$3:$F$230)+SUMIF($B$3:$B$725,J124,$BJ$3:$BJ$725)</f>
        <v>0</v>
      </c>
      <c r="BG124" s="30">
        <f>SUMIF(Ingredients!$B$3:$B$230,K124,Ingredients!$F$3:$F$230)+SUMIF($B$3:$B$725,K124,$BJ$3:$BJ$725)</f>
        <v>0</v>
      </c>
      <c r="BH124" s="30">
        <f>SUMIF(Ingredients!$B$3:$B$230,L124,Ingredients!$F$3:$F$230)+SUMIF($B$3:$B$725,L124,$BJ$3:$BJ$725)</f>
        <v>0</v>
      </c>
      <c r="BI124" s="30">
        <f>SUMIF(Ingredients!$B$3:$B$230,M124,Ingredients!$F$3:$F$230)+SUMIF($B$3:$B$725,M124,$BJ$3:$BJ$725)</f>
        <v>0</v>
      </c>
      <c r="BJ124" s="35">
        <f t="shared" si="17"/>
        <v>0</v>
      </c>
      <c r="BK124" s="30">
        <f>SUMIF(Ingredients!$B$3:$B$230,F124,Ingredients!$G$3:$G$230)+SUMIF($B$3:$B$725,F124,$BS$3:$BS$725)</f>
        <v>0</v>
      </c>
      <c r="BL124" s="30">
        <f>SUMIF(Ingredients!$B$3:$B$230,G124,Ingredients!$G$3:$G$230)+SUMIF($B$3:$B$725,G124,$BS$3:$BS$725)</f>
        <v>0</v>
      </c>
      <c r="BM124" s="30">
        <f>SUMIF(Ingredients!$B$3:$B$230,H124,Ingredients!$G$3:$G$230)+SUMIF($B$3:$B$725,H124,$BS$3:$BS$725)</f>
        <v>0</v>
      </c>
      <c r="BN124" s="30">
        <f>SUMIF(Ingredients!$B$3:$B$230,I124,Ingredients!$G$3:$G$230)+SUMIF($B$3:$B$725,I124,$BS$3:$BS$725)</f>
        <v>0</v>
      </c>
      <c r="BO124" s="30">
        <f>SUMIF(Ingredients!$B$3:$B$230,J124,Ingredients!$G$3:$G$230)+SUMIF($B$3:$B$725,J124,$BS$3:$BS$725)</f>
        <v>0</v>
      </c>
      <c r="BP124" s="30">
        <f>SUMIF(Ingredients!$B$3:$B$230,K124,Ingredients!$G$3:$G$230)+SUMIF($B$3:$B$725,K124,$BS$3:$BS$725)</f>
        <v>0</v>
      </c>
      <c r="BQ124" s="30">
        <f>SUMIF(Ingredients!$B$3:$B$230,L124,Ingredients!$G$3:$G$230)+SUMIF($B$3:$B$725,L124,$BS$3:$BS$725)</f>
        <v>0</v>
      </c>
      <c r="BR124" s="30">
        <f>SUMIF(Ingredients!$B$3:$B$230,M124,Ingredients!$G$3:$G$230)+SUMIF($B$3:$B$725,M124,$BS$3:$BS$725)</f>
        <v>0</v>
      </c>
      <c r="BS124" s="36">
        <f t="shared" si="18"/>
        <v>0</v>
      </c>
      <c r="BT124" s="30">
        <f>SUMIF(Ingredients!$B$3:$B$230,F124,Ingredients!$H$3:$H$230)+SUMIF($B$3:$B$725,F124,$CB$3:$CB$725)</f>
        <v>0</v>
      </c>
      <c r="BU124" s="30">
        <f>SUMIF(Ingredients!$B$3:$B$230,G124,Ingredients!$H$3:$H$230)+SUMIF($B$3:$B$725,G124,$CB$3:$CB$725)</f>
        <v>0.5</v>
      </c>
      <c r="BV124" s="30">
        <f>SUMIF(Ingredients!$B$3:$B$230,H124,Ingredients!$H$3:$H$230)+SUMIF($B$3:$B$725,H124,$CB$3:$CB$725)</f>
        <v>0</v>
      </c>
      <c r="BW124" s="30">
        <f>SUMIF(Ingredients!$B$3:$B$230,I124,Ingredients!$H$3:$H$230)+SUMIF($B$3:$B$725,I124,$CB$3:$CB$725)</f>
        <v>0</v>
      </c>
      <c r="BX124" s="30">
        <f>SUMIF(Ingredients!$B$3:$B$230,J124,Ingredients!$H$3:$H$230)+SUMIF($B$3:$B$725,J124,$CB$3:$CB$725)</f>
        <v>0</v>
      </c>
      <c r="BY124" s="30">
        <f>SUMIF(Ingredients!$B$3:$B$230,K124,Ingredients!$H$3:$H$230)+SUMIF($B$3:$B$725,K124,$CB$3:$CB$725)</f>
        <v>0</v>
      </c>
      <c r="BZ124" s="30">
        <f>SUMIF(Ingredients!$B$3:$B$230,L124,Ingredients!$H$3:$H$230)+SUMIF($B$3:$B$725,L124,$CB$3:$CB$725)</f>
        <v>0</v>
      </c>
      <c r="CA124" s="30">
        <f>SUMIF(Ingredients!$B$3:$B$230,M124,Ingredients!$H$3:$H$230)+SUMIF($B$3:$B$725,M124,$CB$3:$CB$725)</f>
        <v>0</v>
      </c>
      <c r="CB124" s="42">
        <f t="shared" si="19"/>
        <v>0.5</v>
      </c>
      <c r="CC124" s="30">
        <f>SUMIF(Ingredients!$B$3:$B$230,F124,Ingredients!$I$3:$I$230)+SUMIF($B$3:$B$725,F124,$CK$3:$CK$725)</f>
        <v>0</v>
      </c>
      <c r="CD124" s="30">
        <f>SUMIF(Ingredients!$B$3:$B$230,G124,Ingredients!$I$3:$I$230)+SUMIF($B$3:$B$725,G124,$CK$3:$CK$725)</f>
        <v>0</v>
      </c>
      <c r="CE124" s="30">
        <f>SUMIF(Ingredients!$B$3:$B$230,H124,Ingredients!$I$3:$I$230)+SUMIF($B$3:$B$725,H124,$CK$3:$CK$725)</f>
        <v>0</v>
      </c>
      <c r="CF124" s="30">
        <f>SUMIF(Ingredients!$B$3:$B$230,I124,Ingredients!$I$3:$I$230)+SUMIF($B$3:$B$725,I124,$CK$3:$CK$725)</f>
        <v>0</v>
      </c>
      <c r="CG124" s="30">
        <f>SUMIF(Ingredients!$B$3:$B$230,J124,Ingredients!$I$3:$I$230)+SUMIF($B$3:$B$725,J124,$CK$3:$CK$725)</f>
        <v>0</v>
      </c>
      <c r="CH124" s="30">
        <f>SUMIF(Ingredients!$B$3:$B$230,K124,Ingredients!$I$3:$I$230)+SUMIF($B$3:$B$725,K124,$CK$3:$CK$725)</f>
        <v>0</v>
      </c>
      <c r="CI124" s="30">
        <f>SUMIF(Ingredients!$B$3:$B$230,L124,Ingredients!$I$3:$I$230)+SUMIF($B$3:$B$725,L124,$CK$3:$CK$725)</f>
        <v>0</v>
      </c>
      <c r="CJ124" s="30">
        <f>SUMIF(Ingredients!$B$3:$B$230,M124,Ingredients!$I$3:$I$230)+SUMIF($B$3:$B$725,M124,$CK$3:$CK$725)</f>
        <v>0</v>
      </c>
      <c r="CK124" s="38">
        <f t="shared" si="20"/>
        <v>0</v>
      </c>
      <c r="CL124" s="30">
        <f>SUMIF(Ingredients!$B$3:$B$230,F124,Ingredients!$J$3:$J$230)+SUMIF($B$3:$B$725,F124,$CT$3:$CT$725)</f>
        <v>0.2</v>
      </c>
      <c r="CM124" s="30">
        <f>SUMIF(Ingredients!$B$3:$B$230,G124,Ingredients!$J$3:$J$230)+SUMIF($B$3:$B$725,G124,$CT$3:$CT$725)</f>
        <v>0</v>
      </c>
      <c r="CN124" s="30">
        <f>SUMIF(Ingredients!$B$3:$B$230,H124,Ingredients!$J$3:$J$230)+SUMIF($B$3:$B$725,H124,$CT$3:$CT$725)</f>
        <v>0</v>
      </c>
      <c r="CO124" s="30">
        <f>SUMIF(Ingredients!$B$3:$B$230,I124,Ingredients!$J$3:$J$230)+SUMIF($B$3:$B$725,I124,$CT$3:$CT$725)</f>
        <v>0</v>
      </c>
      <c r="CP124" s="30">
        <f>SUMIF(Ingredients!$B$3:$B$230,J124,Ingredients!$J$3:$J$230)+SUMIF($B$3:$B$725,J124,$CT$3:$CT$725)</f>
        <v>0</v>
      </c>
      <c r="CQ124" s="30">
        <f>SUMIF(Ingredients!$B$3:$B$230,K124,Ingredients!$J$3:$J$230)+SUMIF($B$3:$B$725,K124,$CT$3:$CT$725)</f>
        <v>0</v>
      </c>
      <c r="CR124" s="30">
        <f>SUMIF(Ingredients!$B$3:$B$230,L124,Ingredients!$J$3:$J$230)+SUMIF($B$3:$B$725,L124,$CT$3:$CT$725)</f>
        <v>0</v>
      </c>
      <c r="CS124" s="30">
        <f>SUMIF(Ingredients!$B$3:$B$230,M124,Ingredients!$J$3:$J$230)+SUMIF($B$3:$B$725,M124,$CT$3:$CT$725)</f>
        <v>0</v>
      </c>
      <c r="CT124" s="43">
        <f t="shared" si="21"/>
        <v>0.2</v>
      </c>
      <c r="CU124" s="34">
        <v>2</v>
      </c>
      <c r="CV124" s="30">
        <v>5</v>
      </c>
      <c r="CW124" s="30">
        <v>21.833333333333332</v>
      </c>
      <c r="CX124" s="35">
        <v>0</v>
      </c>
      <c r="CY124" s="36">
        <v>0</v>
      </c>
      <c r="CZ124" s="37">
        <v>0.5</v>
      </c>
      <c r="DA124" s="38">
        <v>0</v>
      </c>
      <c r="DB124" s="39">
        <v>0.2</v>
      </c>
      <c r="DC124" t="s">
        <v>202</v>
      </c>
      <c r="DD124" t="str">
        <f t="shared" ca="1" si="22"/>
        <v/>
      </c>
      <c r="DE124" t="str">
        <f t="shared" ca="1" si="23"/>
        <v>-</v>
      </c>
      <c r="DG124" t="s">
        <v>200</v>
      </c>
      <c r="DH124" t="str">
        <f t="shared" ca="1" si="24"/>
        <v>CHILICHOCOLATEITEM(MEAL, ItemRegistry.chilichocolateItem, 4 ,0.4f,5f,0f,0.5f,0f,0f,0.2f,0.96f),</v>
      </c>
      <c r="DI124" t="s">
        <v>2271</v>
      </c>
    </row>
    <row r="125" spans="2:113" x14ac:dyDescent="0.3">
      <c r="B125" t="s">
        <v>380</v>
      </c>
      <c r="C125" t="str">
        <f>INDEX('PH Itemnames'!$B$1:$B$723,MATCH(B125,'PH Itemnames'!$A$1:$A$723),1)</f>
        <v>lemonaideItem</v>
      </c>
      <c r="D125" t="s">
        <v>240</v>
      </c>
      <c r="E125" t="s">
        <v>1184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SUMIF(Ingredients!$B$3:$B$230,'PH complex foods'!F125,Ingredients!$A$3:$A$119)+SUMIF($B$3:$B$725,F125,$V$3:$V$724)</f>
        <v>1</v>
      </c>
      <c r="O125" s="11">
        <f ca="1">SUMIF(Ingredients!$B$3:$B$230,'PH complex foods'!G125,Ingredients!$A$3:$A$119)+SUMIF($B$3:$B$725,G125,$V$3:$V$724)</f>
        <v>1</v>
      </c>
      <c r="P125" s="11">
        <f ca="1">SUMIF(Ingredients!$B$3:$B$230,'PH complex foods'!H125,Ingredients!$A$3:$A$119)+SUMIF($B$3:$B$725,H125,$V$3:$V$724)</f>
        <v>1</v>
      </c>
      <c r="Q125" s="11">
        <f ca="1">SUMIF(Ingredients!$B$3:$B$230,'PH complex foods'!I125,Ingredients!$A$3:$A$119)+SUMIF($B$3:$B$725,I125,$V$3:$V$724)</f>
        <v>0</v>
      </c>
      <c r="R125" s="11">
        <f ca="1">SUMIF(Ingredients!$B$3:$B$230,'PH complex foods'!J125,Ingredients!$A$3:$A$119)+SUMIF($B$3:$B$725,J125,$V$3:$V$724)</f>
        <v>0</v>
      </c>
      <c r="S125" s="11">
        <f ca="1">SUMIF(Ingredients!$B$3:$B$230,'PH complex foods'!K125,Ingredients!$A$3:$A$119)+SUMIF($B$3:$B$725,K125,$V$3:$V$724)</f>
        <v>0</v>
      </c>
      <c r="T125" s="11">
        <f ca="1">SUMIF(Ingredients!$B$3:$B$230,'PH complex foods'!L125,Ingredients!$A$3:$A$119)+SUMIF($B$3:$B$725,L125,$V$3:$V$724)</f>
        <v>0</v>
      </c>
      <c r="U125" s="11">
        <f ca="1">SUMIF(Ingredients!$B$3:$B$230,'PH complex foods'!M125,Ingredients!$A$3:$A$119)+SUMIF($B$3:$B$725,M125,$V$3:$V$724)</f>
        <v>0</v>
      </c>
      <c r="V125" s="10">
        <f t="shared" ca="1" si="25"/>
        <v>1</v>
      </c>
      <c r="W125" s="10">
        <v>1</v>
      </c>
      <c r="X125" s="11">
        <v>1</v>
      </c>
      <c r="Y125" s="11">
        <f>COUNTIF(F125:M850,B125)</f>
        <v>1</v>
      </c>
      <c r="Z125" s="44" t="str">
        <f t="shared" ca="1" si="26"/>
        <v>Yes</v>
      </c>
      <c r="AA125" s="34">
        <f>SUMIF(Ingredients!$B$3:$B$230,F125,Ingredients!$C$3:$C$230)+SUMIF($B$3:$B$725,F125,$AI$3:$AI$725)</f>
        <v>1</v>
      </c>
      <c r="AB125" s="30">
        <f>SUMIF(Ingredients!$B$3:$B$230,G125,Ingredients!$C$3:$C$230)+SUMIF($B$3:$B$725,G125,$AI$3:$AI$725)</f>
        <v>1</v>
      </c>
      <c r="AC125" s="30">
        <f>SUMIF(Ingredients!$B$3:$B$230,H125,Ingredients!$C$3:$C$230)+SUMIF($B$3:$B$725,H125,$AI$3:$AI$725)</f>
        <v>0</v>
      </c>
      <c r="AD125" s="30">
        <f>SUMIF(Ingredients!$B$3:$B$230,I125,Ingredients!$C$3:$C$230)+SUMIF($B$3:$B$725,I125,$AI$3:$AI$725)</f>
        <v>0</v>
      </c>
      <c r="AE125" s="30">
        <f>SUMIF(Ingredients!$B$3:$B$230,J125,Ingredients!$C$3:$C$230)+SUMIF($B$3:$B$725,J125,$AI$3:$AI$725)</f>
        <v>0</v>
      </c>
      <c r="AF125" s="30">
        <f>SUMIF(Ingredients!$B$3:$B$230,K125,Ingredients!$C$3:$C$230)+SUMIF($B$3:$B$725,K125,$AI$3:$AI$725)</f>
        <v>0</v>
      </c>
      <c r="AG125" s="30">
        <f>SUMIF(Ingredients!$B$3:$B$230,L125,Ingredients!$C$3:$C$230)+SUMIF($B$3:$B$725,L125,$AI$3:$AI$725)</f>
        <v>0</v>
      </c>
      <c r="AH125" s="30">
        <f>SUMIF(Ingredients!$B$3:$B$230,M125,Ingredients!$C$3:$C$230)+SUMIF($B$3:$B$725,M125,$AI$3:$AI$725)</f>
        <v>0</v>
      </c>
      <c r="AI125" s="29">
        <f t="shared" si="14"/>
        <v>2</v>
      </c>
      <c r="AJ125" s="30">
        <f>SUMIF(Ingredients!$B$3:$B$230,F125,Ingredients!$D$3:$D$230)+SUMIF($B$3:$B$725,F125,$AR$3:$AR$725)</f>
        <v>5</v>
      </c>
      <c r="AK125" s="30">
        <f>SUMIF(Ingredients!$B$3:$B$230,G125,Ingredients!$D$3:$D$230)+SUMIF($B$3:$B$725,G125,$AR$3:$AR$725)</f>
        <v>5</v>
      </c>
      <c r="AL125" s="30">
        <f>SUMIF(Ingredients!$B$3:$B$230,H125,Ingredients!$D$3:$D$230)+SUMIF($B$3:$B$725,H125,$AR$3:$AR$725)</f>
        <v>0</v>
      </c>
      <c r="AM125" s="30">
        <f>SUMIF(Ingredients!$B$3:$B$230,I125,Ingredients!$D$3:$D$230)+SUMIF($B$3:$B$725,I125,$AR$3:$AR$725)</f>
        <v>0</v>
      </c>
      <c r="AN125" s="30">
        <f>SUMIF(Ingredients!$B$3:$B$230,J125,Ingredients!$D$3:$D$230)+SUMIF($B$3:$B$725,J125,$AR$3:$AR$725)</f>
        <v>0</v>
      </c>
      <c r="AO125" s="30">
        <f>SUMIF(Ingredients!$B$3:$B$230,K125,Ingredients!$D$3:$D$230)+SUMIF($B$3:$B$725,K125,$AR$3:$AR$725)</f>
        <v>0</v>
      </c>
      <c r="AP125" s="30">
        <f>SUMIF(Ingredients!$B$3:$B$230,L125,Ingredients!$D$3:$D$230)+SUMIF($B$3:$B$725,L125,$AR$3:$AR$725)</f>
        <v>0</v>
      </c>
      <c r="AQ125" s="30">
        <f>SUMIF(Ingredients!$B$3:$B$230,M125,Ingredients!$D$3:$D$230)+SUMIF($B$3:$B$725,M125,$AR$3:$AR$725)</f>
        <v>0</v>
      </c>
      <c r="AR125" s="29">
        <f t="shared" si="15"/>
        <v>10</v>
      </c>
      <c r="AS125" s="30">
        <f>SUMIF(Ingredients!$B$3:$B$230,F125,Ingredients!$E$3:$E$230)+SUMIF($B$3:$B$725,F125,$BA$3:$BA$730)</f>
        <v>10</v>
      </c>
      <c r="AT125" s="30">
        <f>SUMIF(Ingredients!$B$3:$B$230,G125,Ingredients!$E$3:$E$230)+SUMIF($B$3:$B$725,G125,$BA$3:$BA$730)</f>
        <v>10</v>
      </c>
      <c r="AU125" s="30">
        <f>SUMIF(Ingredients!$B$3:$B$230,H125,Ingredients!$E$3:$E$230)+SUMIF($B$3:$B$725,H125,$BA$3:$BA$730)</f>
        <v>30</v>
      </c>
      <c r="AV125" s="30">
        <f>SUMIF(Ingredients!$B$3:$B$230,I125,Ingredients!$E$3:$E$230)+SUMIF($B$3:$B$725,I125,$BA$3:$BA$730)</f>
        <v>0</v>
      </c>
      <c r="AW125" s="30">
        <f>SUMIF(Ingredients!$B$3:$B$230,J125,Ingredients!$E$3:$E$230)+SUMIF($B$3:$B$725,J125,$BA$3:$BA$730)</f>
        <v>0</v>
      </c>
      <c r="AX125" s="30">
        <f>SUMIF(Ingredients!$B$3:$B$230,K125,Ingredients!$E$3:$E$230)+SUMIF($B$3:$B$725,K125,$BA$3:$BA$730)</f>
        <v>0</v>
      </c>
      <c r="AY125" s="30">
        <f>SUMIF(Ingredients!$B$3:$B$230,L125,Ingredients!$E$3:$E$230)+SUMIF($B$3:$B$725,L125,$BA$3:$BA$730)</f>
        <v>0</v>
      </c>
      <c r="AZ125" s="30">
        <f>SUMIF(Ingredients!$B$3:$B$230,M125,Ingredients!$E$3:$E$230)+SUMIF($B$3:$B$725,M125,$BA$3:$BA$730)</f>
        <v>0</v>
      </c>
      <c r="BA125" s="29">
        <f t="shared" si="16"/>
        <v>16.666666666666668</v>
      </c>
      <c r="BB125" s="30">
        <f>SUMIF(Ingredients!$B$3:$B$230,F125,Ingredients!$F$3:$F$230)+SUMIF($B$3:$B$725,F125,$BJ$3:$BJ$725)</f>
        <v>0</v>
      </c>
      <c r="BC125" s="30">
        <f>SUMIF(Ingredients!$B$3:$B$230,G125,Ingredients!$F$3:$F$230)+SUMIF($B$3:$B$725,G125,$BJ$3:$BJ$725)</f>
        <v>0</v>
      </c>
      <c r="BD125" s="30">
        <f>SUMIF(Ingredients!$B$3:$B$230,H125,Ingredients!$F$3:$F$230)+SUMIF($B$3:$B$725,H125,$BJ$3:$BJ$725)</f>
        <v>0</v>
      </c>
      <c r="BE125" s="30">
        <f>SUMIF(Ingredients!$B$3:$B$230,I125,Ingredients!$F$3:$F$230)+SUMIF($B$3:$B$725,I125,$BJ$3:$BJ$725)</f>
        <v>0</v>
      </c>
      <c r="BF125" s="30">
        <f>SUMIF(Ingredients!$B$3:$B$230,J125,Ingredients!$F$3:$F$230)+SUMIF($B$3:$B$725,J125,$BJ$3:$BJ$725)</f>
        <v>0</v>
      </c>
      <c r="BG125" s="30">
        <f>SUMIF(Ingredients!$B$3:$B$230,K125,Ingredients!$F$3:$F$230)+SUMIF($B$3:$B$725,K125,$BJ$3:$BJ$725)</f>
        <v>0</v>
      </c>
      <c r="BH125" s="30">
        <f>SUMIF(Ingredients!$B$3:$B$230,L125,Ingredients!$F$3:$F$230)+SUMIF($B$3:$B$725,L125,$BJ$3:$BJ$725)</f>
        <v>0</v>
      </c>
      <c r="BI125" s="30">
        <f>SUMIF(Ingredients!$B$3:$B$230,M125,Ingredients!$F$3:$F$230)+SUMIF($B$3:$B$725,M125,$BJ$3:$BJ$725)</f>
        <v>0</v>
      </c>
      <c r="BJ125" s="35">
        <f t="shared" si="17"/>
        <v>0</v>
      </c>
      <c r="BK125" s="30">
        <f>SUMIF(Ingredients!$B$3:$B$230,F125,Ingredients!$G$3:$G$230)+SUMIF($B$3:$B$725,F125,$BS$3:$BS$725)</f>
        <v>0.8</v>
      </c>
      <c r="BL125" s="30">
        <f>SUMIF(Ingredients!$B$3:$B$230,G125,Ingredients!$G$3:$G$230)+SUMIF($B$3:$B$725,G125,$BS$3:$BS$725)</f>
        <v>0.8</v>
      </c>
      <c r="BM125" s="30">
        <f>SUMIF(Ingredients!$B$3:$B$230,H125,Ingredients!$G$3:$G$230)+SUMIF($B$3:$B$725,H125,$BS$3:$BS$725)</f>
        <v>0</v>
      </c>
      <c r="BN125" s="30">
        <f>SUMIF(Ingredients!$B$3:$B$230,I125,Ingredients!$G$3:$G$230)+SUMIF($B$3:$B$725,I125,$BS$3:$BS$725)</f>
        <v>0</v>
      </c>
      <c r="BO125" s="30">
        <f>SUMIF(Ingredients!$B$3:$B$230,J125,Ingredients!$G$3:$G$230)+SUMIF($B$3:$B$725,J125,$BS$3:$BS$725)</f>
        <v>0</v>
      </c>
      <c r="BP125" s="30">
        <f>SUMIF(Ingredients!$B$3:$B$230,K125,Ingredients!$G$3:$G$230)+SUMIF($B$3:$B$725,K125,$BS$3:$BS$725)</f>
        <v>0</v>
      </c>
      <c r="BQ125" s="30">
        <f>SUMIF(Ingredients!$B$3:$B$230,L125,Ingredients!$G$3:$G$230)+SUMIF($B$3:$B$725,L125,$BS$3:$BS$725)</f>
        <v>0</v>
      </c>
      <c r="BR125" s="30">
        <f>SUMIF(Ingredients!$B$3:$B$230,M125,Ingredients!$G$3:$G$230)+SUMIF($B$3:$B$725,M125,$BS$3:$BS$725)</f>
        <v>0</v>
      </c>
      <c r="BS125" s="36">
        <f t="shared" si="18"/>
        <v>1.6</v>
      </c>
      <c r="BT125" s="30">
        <f>SUMIF(Ingredients!$B$3:$B$230,F125,Ingredients!$H$3:$H$230)+SUMIF($B$3:$B$725,F125,$CB$3:$CB$725)</f>
        <v>0</v>
      </c>
      <c r="BU125" s="30">
        <f>SUMIF(Ingredients!$B$3:$B$230,G125,Ingredients!$H$3:$H$230)+SUMIF($B$3:$B$725,G125,$CB$3:$CB$725)</f>
        <v>0</v>
      </c>
      <c r="BV125" s="30">
        <f>SUMIF(Ingredients!$B$3:$B$230,H125,Ingredients!$H$3:$H$230)+SUMIF($B$3:$B$725,H125,$CB$3:$CB$725)</f>
        <v>0</v>
      </c>
      <c r="BW125" s="30">
        <f>SUMIF(Ingredients!$B$3:$B$230,I125,Ingredients!$H$3:$H$230)+SUMIF($B$3:$B$725,I125,$CB$3:$CB$725)</f>
        <v>0</v>
      </c>
      <c r="BX125" s="30">
        <f>SUMIF(Ingredients!$B$3:$B$230,J125,Ingredients!$H$3:$H$230)+SUMIF($B$3:$B$725,J125,$CB$3:$CB$725)</f>
        <v>0</v>
      </c>
      <c r="BY125" s="30">
        <f>SUMIF(Ingredients!$B$3:$B$230,K125,Ingredients!$H$3:$H$230)+SUMIF($B$3:$B$725,K125,$CB$3:$CB$725)</f>
        <v>0</v>
      </c>
      <c r="BZ125" s="30">
        <f>SUMIF(Ingredients!$B$3:$B$230,L125,Ingredients!$H$3:$H$230)+SUMIF($B$3:$B$725,L125,$CB$3:$CB$725)</f>
        <v>0</v>
      </c>
      <c r="CA125" s="30">
        <f>SUMIF(Ingredients!$B$3:$B$230,M125,Ingredients!$H$3:$H$230)+SUMIF($B$3:$B$725,M125,$CB$3:$CB$725)</f>
        <v>0</v>
      </c>
      <c r="CB125" s="42">
        <f t="shared" si="19"/>
        <v>0</v>
      </c>
      <c r="CC125" s="30">
        <f>SUMIF(Ingredients!$B$3:$B$230,F125,Ingredients!$I$3:$I$230)+SUMIF($B$3:$B$725,F125,$CK$3:$CK$725)</f>
        <v>0</v>
      </c>
      <c r="CD125" s="30">
        <f>SUMIF(Ingredients!$B$3:$B$230,G125,Ingredients!$I$3:$I$230)+SUMIF($B$3:$B$725,G125,$CK$3:$CK$725)</f>
        <v>0</v>
      </c>
      <c r="CE125" s="30">
        <f>SUMIF(Ingredients!$B$3:$B$230,H125,Ingredients!$I$3:$I$230)+SUMIF($B$3:$B$725,H125,$CK$3:$CK$725)</f>
        <v>0</v>
      </c>
      <c r="CF125" s="30">
        <f>SUMIF(Ingredients!$B$3:$B$230,I125,Ingredients!$I$3:$I$230)+SUMIF($B$3:$B$725,I125,$CK$3:$CK$725)</f>
        <v>0</v>
      </c>
      <c r="CG125" s="30">
        <f>SUMIF(Ingredients!$B$3:$B$230,J125,Ingredients!$I$3:$I$230)+SUMIF($B$3:$B$725,J125,$CK$3:$CK$725)</f>
        <v>0</v>
      </c>
      <c r="CH125" s="30">
        <f>SUMIF(Ingredients!$B$3:$B$230,K125,Ingredients!$I$3:$I$230)+SUMIF($B$3:$B$725,K125,$CK$3:$CK$725)</f>
        <v>0</v>
      </c>
      <c r="CI125" s="30">
        <f>SUMIF(Ingredients!$B$3:$B$230,L125,Ingredients!$I$3:$I$230)+SUMIF($B$3:$B$725,L125,$CK$3:$CK$725)</f>
        <v>0</v>
      </c>
      <c r="CJ125" s="30">
        <f>SUMIF(Ingredients!$B$3:$B$230,M125,Ingredients!$I$3:$I$230)+SUMIF($B$3:$B$725,M125,$CK$3:$CK$725)</f>
        <v>0</v>
      </c>
      <c r="CK125" s="38">
        <f t="shared" si="20"/>
        <v>0</v>
      </c>
      <c r="CL125" s="30">
        <f>SUMIF(Ingredients!$B$3:$B$230,F125,Ingredients!$J$3:$J$230)+SUMIF($B$3:$B$725,F125,$CT$3:$CT$725)</f>
        <v>0</v>
      </c>
      <c r="CM125" s="30">
        <f>SUMIF(Ingredients!$B$3:$B$230,G125,Ingredients!$J$3:$J$230)+SUMIF($B$3:$B$725,G125,$CT$3:$CT$725)</f>
        <v>0</v>
      </c>
      <c r="CN125" s="30">
        <f>SUMIF(Ingredients!$B$3:$B$230,H125,Ingredients!$J$3:$J$230)+SUMIF($B$3:$B$725,H125,$CT$3:$CT$725)</f>
        <v>0</v>
      </c>
      <c r="CO125" s="30">
        <f>SUMIF(Ingredients!$B$3:$B$230,I125,Ingredients!$J$3:$J$230)+SUMIF($B$3:$B$725,I125,$CT$3:$CT$725)</f>
        <v>0</v>
      </c>
      <c r="CP125" s="30">
        <f>SUMIF(Ingredients!$B$3:$B$230,J125,Ingredients!$J$3:$J$230)+SUMIF($B$3:$B$725,J125,$CT$3:$CT$725)</f>
        <v>0</v>
      </c>
      <c r="CQ125" s="30">
        <f>SUMIF(Ingredients!$B$3:$B$230,K125,Ingredients!$J$3:$J$230)+SUMIF($B$3:$B$725,K125,$CT$3:$CT$725)</f>
        <v>0</v>
      </c>
      <c r="CR125" s="30">
        <f>SUMIF(Ingredients!$B$3:$B$230,L125,Ingredients!$J$3:$J$230)+SUMIF($B$3:$B$725,L125,$CT$3:$CT$725)</f>
        <v>0</v>
      </c>
      <c r="CS125" s="30">
        <f>SUMIF(Ingredients!$B$3:$B$230,M125,Ingredients!$J$3:$J$230)+SUMIF($B$3:$B$725,M125,$CT$3:$CT$725)</f>
        <v>0</v>
      </c>
      <c r="CT125" s="43">
        <f t="shared" si="21"/>
        <v>0</v>
      </c>
      <c r="CU125" s="34">
        <v>3</v>
      </c>
      <c r="CV125" s="30">
        <v>10</v>
      </c>
      <c r="CW125" s="30">
        <v>10</v>
      </c>
      <c r="CX125" s="35">
        <v>0</v>
      </c>
      <c r="CY125" s="36">
        <v>1.6</v>
      </c>
      <c r="CZ125" s="37">
        <v>0</v>
      </c>
      <c r="DA125" s="38">
        <v>0</v>
      </c>
      <c r="DB125" s="39">
        <v>0</v>
      </c>
      <c r="DC125" t="s">
        <v>202</v>
      </c>
      <c r="DD125" t="str">
        <f t="shared" ca="1" si="22"/>
        <v/>
      </c>
      <c r="DE125" t="str">
        <f t="shared" ca="1" si="23"/>
        <v>-</v>
      </c>
      <c r="DG125" t="s">
        <v>199</v>
      </c>
      <c r="DH125" t="str">
        <f t="shared" ca="1" si="24"/>
        <v/>
      </c>
    </row>
    <row r="126" spans="2:113" x14ac:dyDescent="0.3">
      <c r="B126" t="s">
        <v>381</v>
      </c>
      <c r="C126" t="str">
        <f>INDEX('PH Itemnames'!$B$1:$B$723,MATCH(B126,'PH Itemnames'!$A$1:$A$723),1)</f>
        <v>lemonbarItem</v>
      </c>
      <c r="D126" t="s">
        <v>240</v>
      </c>
      <c r="E126" t="s">
        <v>1191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SUMIF(Ingredients!$B$3:$B$230,'PH complex foods'!F126,Ingredients!$A$3:$A$119)+SUMIF($B$3:$B$725,F126,$V$3:$V$724)</f>
        <v>1</v>
      </c>
      <c r="O126" s="11">
        <f ca="1">SUMIF(Ingredients!$B$3:$B$230,'PH complex foods'!G126,Ingredients!$A$3:$A$119)+SUMIF($B$3:$B$725,G126,$V$3:$V$724)</f>
        <v>1</v>
      </c>
      <c r="P126" s="11">
        <f ca="1">SUMIF(Ingredients!$B$3:$B$230,'PH complex foods'!H126,Ingredients!$A$3:$A$119)+SUMIF($B$3:$B$725,H126,$V$3:$V$724)</f>
        <v>1</v>
      </c>
      <c r="Q126" s="11">
        <f ca="1">SUMIF(Ingredients!$B$3:$B$230,'PH complex foods'!I126,Ingredients!$A$3:$A$119)+SUMIF($B$3:$B$725,I126,$V$3:$V$724)</f>
        <v>0</v>
      </c>
      <c r="R126" s="11">
        <f ca="1">SUMIF(Ingredients!$B$3:$B$230,'PH complex foods'!J126,Ingredients!$A$3:$A$119)+SUMIF($B$3:$B$725,J126,$V$3:$V$724)</f>
        <v>0</v>
      </c>
      <c r="S126" s="11">
        <f ca="1">SUMIF(Ingredients!$B$3:$B$230,'PH complex foods'!K126,Ingredients!$A$3:$A$119)+SUMIF($B$3:$B$725,K126,$V$3:$V$724)</f>
        <v>0</v>
      </c>
      <c r="T126" s="11">
        <f ca="1">SUMIF(Ingredients!$B$3:$B$230,'PH complex foods'!L126,Ingredients!$A$3:$A$119)+SUMIF($B$3:$B$725,L126,$V$3:$V$724)</f>
        <v>0</v>
      </c>
      <c r="U126" s="11">
        <f ca="1">SUMIF(Ingredients!$B$3:$B$230,'PH complex foods'!M126,Ingredients!$A$3:$A$119)+SUMIF($B$3:$B$725,M126,$V$3:$V$724)</f>
        <v>0</v>
      </c>
      <c r="V126" s="10">
        <f t="shared" ca="1" si="25"/>
        <v>1</v>
      </c>
      <c r="W126" s="10">
        <v>1</v>
      </c>
      <c r="X126" s="11">
        <v>1</v>
      </c>
      <c r="Y126" s="11">
        <f>COUNTIF(F126:M851,B126)</f>
        <v>0</v>
      </c>
      <c r="Z126" s="44" t="str">
        <f t="shared" ca="1" si="26"/>
        <v>Yes</v>
      </c>
      <c r="AA126" s="34">
        <f>SUMIF(Ingredients!$B$3:$B$230,F126,Ingredients!$C$3:$C$230)+SUMIF($B$3:$B$725,F126,$AI$3:$AI$725)</f>
        <v>1</v>
      </c>
      <c r="AB126" s="30">
        <f>SUMIF(Ingredients!$B$3:$B$230,G126,Ingredients!$C$3:$C$230)+SUMIF($B$3:$B$725,G126,$AI$3:$AI$725)</f>
        <v>5</v>
      </c>
      <c r="AC126" s="30">
        <f>SUMIF(Ingredients!$B$3:$B$230,H126,Ingredients!$C$3:$C$230)+SUMIF($B$3:$B$725,H126,$AI$3:$AI$725)</f>
        <v>0</v>
      </c>
      <c r="AD126" s="30">
        <f>SUMIF(Ingredients!$B$3:$B$230,I126,Ingredients!$C$3:$C$230)+SUMIF($B$3:$B$725,I126,$AI$3:$AI$725)</f>
        <v>0</v>
      </c>
      <c r="AE126" s="30">
        <f>SUMIF(Ingredients!$B$3:$B$230,J126,Ingredients!$C$3:$C$230)+SUMIF($B$3:$B$725,J126,$AI$3:$AI$725)</f>
        <v>0</v>
      </c>
      <c r="AF126" s="30">
        <f>SUMIF(Ingredients!$B$3:$B$230,K126,Ingredients!$C$3:$C$230)+SUMIF($B$3:$B$725,K126,$AI$3:$AI$725)</f>
        <v>0</v>
      </c>
      <c r="AG126" s="30">
        <f>SUMIF(Ingredients!$B$3:$B$230,L126,Ingredients!$C$3:$C$230)+SUMIF($B$3:$B$725,L126,$AI$3:$AI$725)</f>
        <v>0</v>
      </c>
      <c r="AH126" s="30">
        <f>SUMIF(Ingredients!$B$3:$B$230,M126,Ingredients!$C$3:$C$230)+SUMIF($B$3:$B$725,M126,$AI$3:$AI$725)</f>
        <v>0</v>
      </c>
      <c r="AI126" s="29">
        <f t="shared" si="14"/>
        <v>6</v>
      </c>
      <c r="AJ126" s="30">
        <f>SUMIF(Ingredients!$B$3:$B$230,F126,Ingredients!$D$3:$D$230)+SUMIF($B$3:$B$725,F126,$AR$3:$AR$725)</f>
        <v>5</v>
      </c>
      <c r="AK126" s="30">
        <f>SUMIF(Ingredients!$B$3:$B$230,G126,Ingredients!$D$3:$D$230)+SUMIF($B$3:$B$725,G126,$AR$3:$AR$725)</f>
        <v>0</v>
      </c>
      <c r="AL126" s="30">
        <f>SUMIF(Ingredients!$B$3:$B$230,H126,Ingredients!$D$3:$D$230)+SUMIF($B$3:$B$725,H126,$AR$3:$AR$725)</f>
        <v>0</v>
      </c>
      <c r="AM126" s="30">
        <f>SUMIF(Ingredients!$B$3:$B$230,I126,Ingredients!$D$3:$D$230)+SUMIF($B$3:$B$725,I126,$AR$3:$AR$725)</f>
        <v>0</v>
      </c>
      <c r="AN126" s="30">
        <f>SUMIF(Ingredients!$B$3:$B$230,J126,Ingredients!$D$3:$D$230)+SUMIF($B$3:$B$725,J126,$AR$3:$AR$725)</f>
        <v>0</v>
      </c>
      <c r="AO126" s="30">
        <f>SUMIF(Ingredients!$B$3:$B$230,K126,Ingredients!$D$3:$D$230)+SUMIF($B$3:$B$725,K126,$AR$3:$AR$725)</f>
        <v>0</v>
      </c>
      <c r="AP126" s="30">
        <f>SUMIF(Ingredients!$B$3:$B$230,L126,Ingredients!$D$3:$D$230)+SUMIF($B$3:$B$725,L126,$AR$3:$AR$725)</f>
        <v>0</v>
      </c>
      <c r="AQ126" s="30">
        <f>SUMIF(Ingredients!$B$3:$B$230,M126,Ingredients!$D$3:$D$230)+SUMIF($B$3:$B$725,M126,$AR$3:$AR$725)</f>
        <v>0</v>
      </c>
      <c r="AR126" s="29">
        <f t="shared" si="15"/>
        <v>5</v>
      </c>
      <c r="AS126" s="30">
        <f>SUMIF(Ingredients!$B$3:$B$230,F126,Ingredients!$E$3:$E$230)+SUMIF($B$3:$B$725,F126,$BA$3:$BA$730)</f>
        <v>10</v>
      </c>
      <c r="AT126" s="30">
        <f>SUMIF(Ingredients!$B$3:$B$230,G126,Ingredients!$E$3:$E$230)+SUMIF($B$3:$B$725,G126,$BA$3:$BA$730)</f>
        <v>7</v>
      </c>
      <c r="AU126" s="30">
        <f>SUMIF(Ingredients!$B$3:$B$230,H126,Ingredients!$E$3:$E$230)+SUMIF($B$3:$B$725,H126,$BA$3:$BA$730)</f>
        <v>30</v>
      </c>
      <c r="AV126" s="30">
        <f>SUMIF(Ingredients!$B$3:$B$230,I126,Ingredients!$E$3:$E$230)+SUMIF($B$3:$B$725,I126,$BA$3:$BA$730)</f>
        <v>0</v>
      </c>
      <c r="AW126" s="30">
        <f>SUMIF(Ingredients!$B$3:$B$230,J126,Ingredients!$E$3:$E$230)+SUMIF($B$3:$B$725,J126,$BA$3:$BA$730)</f>
        <v>0</v>
      </c>
      <c r="AX126" s="30">
        <f>SUMIF(Ingredients!$B$3:$B$230,K126,Ingredients!$E$3:$E$230)+SUMIF($B$3:$B$725,K126,$BA$3:$BA$730)</f>
        <v>0</v>
      </c>
      <c r="AY126" s="30">
        <f>SUMIF(Ingredients!$B$3:$B$230,L126,Ingredients!$E$3:$E$230)+SUMIF($B$3:$B$725,L126,$BA$3:$BA$730)</f>
        <v>0</v>
      </c>
      <c r="AZ126" s="30">
        <f>SUMIF(Ingredients!$B$3:$B$230,M126,Ingredients!$E$3:$E$230)+SUMIF($B$3:$B$725,M126,$BA$3:$BA$730)</f>
        <v>0</v>
      </c>
      <c r="BA126" s="29">
        <f t="shared" si="16"/>
        <v>15.666666666666666</v>
      </c>
      <c r="BB126" s="30">
        <f>SUMIF(Ingredients!$B$3:$B$230,F126,Ingredients!$F$3:$F$230)+SUMIF($B$3:$B$725,F126,$BJ$3:$BJ$725)</f>
        <v>0</v>
      </c>
      <c r="BC126" s="30">
        <f>SUMIF(Ingredients!$B$3:$B$230,G126,Ingredients!$F$3:$F$230)+SUMIF($B$3:$B$725,G126,$BJ$3:$BJ$725)</f>
        <v>1</v>
      </c>
      <c r="BD126" s="30">
        <f>SUMIF(Ingredients!$B$3:$B$230,H126,Ingredients!$F$3:$F$230)+SUMIF($B$3:$B$725,H126,$BJ$3:$BJ$725)</f>
        <v>0</v>
      </c>
      <c r="BE126" s="30">
        <f>SUMIF(Ingredients!$B$3:$B$230,I126,Ingredients!$F$3:$F$230)+SUMIF($B$3:$B$725,I126,$BJ$3:$BJ$725)</f>
        <v>0</v>
      </c>
      <c r="BF126" s="30">
        <f>SUMIF(Ingredients!$B$3:$B$230,J126,Ingredients!$F$3:$F$230)+SUMIF($B$3:$B$725,J126,$BJ$3:$BJ$725)</f>
        <v>0</v>
      </c>
      <c r="BG126" s="30">
        <f>SUMIF(Ingredients!$B$3:$B$230,K126,Ingredients!$F$3:$F$230)+SUMIF($B$3:$B$725,K126,$BJ$3:$BJ$725)</f>
        <v>0</v>
      </c>
      <c r="BH126" s="30">
        <f>SUMIF(Ingredients!$B$3:$B$230,L126,Ingredients!$F$3:$F$230)+SUMIF($B$3:$B$725,L126,$BJ$3:$BJ$725)</f>
        <v>0</v>
      </c>
      <c r="BI126" s="30">
        <f>SUMIF(Ingredients!$B$3:$B$230,M126,Ingredients!$F$3:$F$230)+SUMIF($B$3:$B$725,M126,$BJ$3:$BJ$725)</f>
        <v>0</v>
      </c>
      <c r="BJ126" s="35">
        <f t="shared" si="17"/>
        <v>1</v>
      </c>
      <c r="BK126" s="30">
        <f>SUMIF(Ingredients!$B$3:$B$230,F126,Ingredients!$G$3:$G$230)+SUMIF($B$3:$B$725,F126,$BS$3:$BS$725)</f>
        <v>0.8</v>
      </c>
      <c r="BL126" s="30">
        <f>SUMIF(Ingredients!$B$3:$B$230,G126,Ingredients!$G$3:$G$230)+SUMIF($B$3:$B$725,G126,$BS$3:$BS$725)</f>
        <v>0</v>
      </c>
      <c r="BM126" s="30">
        <f>SUMIF(Ingredients!$B$3:$B$230,H126,Ingredients!$G$3:$G$230)+SUMIF($B$3:$B$725,H126,$BS$3:$BS$725)</f>
        <v>0</v>
      </c>
      <c r="BN126" s="30">
        <f>SUMIF(Ingredients!$B$3:$B$230,I126,Ingredients!$G$3:$G$230)+SUMIF($B$3:$B$725,I126,$BS$3:$BS$725)</f>
        <v>0</v>
      </c>
      <c r="BO126" s="30">
        <f>SUMIF(Ingredients!$B$3:$B$230,J126,Ingredients!$G$3:$G$230)+SUMIF($B$3:$B$725,J126,$BS$3:$BS$725)</f>
        <v>0</v>
      </c>
      <c r="BP126" s="30">
        <f>SUMIF(Ingredients!$B$3:$B$230,K126,Ingredients!$G$3:$G$230)+SUMIF($B$3:$B$725,K126,$BS$3:$BS$725)</f>
        <v>0</v>
      </c>
      <c r="BQ126" s="30">
        <f>SUMIF(Ingredients!$B$3:$B$230,L126,Ingredients!$G$3:$G$230)+SUMIF($B$3:$B$725,L126,$BS$3:$BS$725)</f>
        <v>0</v>
      </c>
      <c r="BR126" s="30">
        <f>SUMIF(Ingredients!$B$3:$B$230,M126,Ingredients!$G$3:$G$230)+SUMIF($B$3:$B$725,M126,$BS$3:$BS$725)</f>
        <v>0</v>
      </c>
      <c r="BS126" s="36">
        <f t="shared" si="18"/>
        <v>0.8</v>
      </c>
      <c r="BT126" s="30">
        <f>SUMIF(Ingredients!$B$3:$B$230,F126,Ingredients!$H$3:$H$230)+SUMIF($B$3:$B$725,F126,$CB$3:$CB$725)</f>
        <v>0</v>
      </c>
      <c r="BU126" s="30">
        <f>SUMIF(Ingredients!$B$3:$B$230,G126,Ingredients!$H$3:$H$230)+SUMIF($B$3:$B$725,G126,$CB$3:$CB$725)</f>
        <v>0</v>
      </c>
      <c r="BV126" s="30">
        <f>SUMIF(Ingredients!$B$3:$B$230,H126,Ingredients!$H$3:$H$230)+SUMIF($B$3:$B$725,H126,$CB$3:$CB$725)</f>
        <v>0</v>
      </c>
      <c r="BW126" s="30">
        <f>SUMIF(Ingredients!$B$3:$B$230,I126,Ingredients!$H$3:$H$230)+SUMIF($B$3:$B$725,I126,$CB$3:$CB$725)</f>
        <v>0</v>
      </c>
      <c r="BX126" s="30">
        <f>SUMIF(Ingredients!$B$3:$B$230,J126,Ingredients!$H$3:$H$230)+SUMIF($B$3:$B$725,J126,$CB$3:$CB$725)</f>
        <v>0</v>
      </c>
      <c r="BY126" s="30">
        <f>SUMIF(Ingredients!$B$3:$B$230,K126,Ingredients!$H$3:$H$230)+SUMIF($B$3:$B$725,K126,$CB$3:$CB$725)</f>
        <v>0</v>
      </c>
      <c r="BZ126" s="30">
        <f>SUMIF(Ingredients!$B$3:$B$230,L126,Ingredients!$H$3:$H$230)+SUMIF($B$3:$B$725,L126,$CB$3:$CB$725)</f>
        <v>0</v>
      </c>
      <c r="CA126" s="30">
        <f>SUMIF(Ingredients!$B$3:$B$230,M126,Ingredients!$H$3:$H$230)+SUMIF($B$3:$B$725,M126,$CB$3:$CB$725)</f>
        <v>0</v>
      </c>
      <c r="CB126" s="42">
        <f t="shared" si="19"/>
        <v>0</v>
      </c>
      <c r="CC126" s="30">
        <f>SUMIF(Ingredients!$B$3:$B$230,F126,Ingredients!$I$3:$I$230)+SUMIF($B$3:$B$725,F126,$CK$3:$CK$725)</f>
        <v>0</v>
      </c>
      <c r="CD126" s="30">
        <f>SUMIF(Ingredients!$B$3:$B$230,G126,Ingredients!$I$3:$I$230)+SUMIF($B$3:$B$725,G126,$CK$3:$CK$725)</f>
        <v>0</v>
      </c>
      <c r="CE126" s="30">
        <f>SUMIF(Ingredients!$B$3:$B$230,H126,Ingredients!$I$3:$I$230)+SUMIF($B$3:$B$725,H126,$CK$3:$CK$725)</f>
        <v>0</v>
      </c>
      <c r="CF126" s="30">
        <f>SUMIF(Ingredients!$B$3:$B$230,I126,Ingredients!$I$3:$I$230)+SUMIF($B$3:$B$725,I126,$CK$3:$CK$725)</f>
        <v>0</v>
      </c>
      <c r="CG126" s="30">
        <f>SUMIF(Ingredients!$B$3:$B$230,J126,Ingredients!$I$3:$I$230)+SUMIF($B$3:$B$725,J126,$CK$3:$CK$725)</f>
        <v>0</v>
      </c>
      <c r="CH126" s="30">
        <f>SUMIF(Ingredients!$B$3:$B$230,K126,Ingredients!$I$3:$I$230)+SUMIF($B$3:$B$725,K126,$CK$3:$CK$725)</f>
        <v>0</v>
      </c>
      <c r="CI126" s="30">
        <f>SUMIF(Ingredients!$B$3:$B$230,L126,Ingredients!$I$3:$I$230)+SUMIF($B$3:$B$725,L126,$CK$3:$CK$725)</f>
        <v>0</v>
      </c>
      <c r="CJ126" s="30">
        <f>SUMIF(Ingredients!$B$3:$B$230,M126,Ingredients!$I$3:$I$230)+SUMIF($B$3:$B$725,M126,$CK$3:$CK$725)</f>
        <v>0</v>
      </c>
      <c r="CK126" s="38">
        <f t="shared" si="20"/>
        <v>0</v>
      </c>
      <c r="CL126" s="30">
        <f>SUMIF(Ingredients!$B$3:$B$230,F126,Ingredients!$J$3:$J$230)+SUMIF($B$3:$B$725,F126,$CT$3:$CT$725)</f>
        <v>0</v>
      </c>
      <c r="CM126" s="30">
        <f>SUMIF(Ingredients!$B$3:$B$230,G126,Ingredients!$J$3:$J$230)+SUMIF($B$3:$B$725,G126,$CT$3:$CT$725)</f>
        <v>0</v>
      </c>
      <c r="CN126" s="30">
        <f>SUMIF(Ingredients!$B$3:$B$230,H126,Ingredients!$J$3:$J$230)+SUMIF($B$3:$B$725,H126,$CT$3:$CT$725)</f>
        <v>0</v>
      </c>
      <c r="CO126" s="30">
        <f>SUMIF(Ingredients!$B$3:$B$230,I126,Ingredients!$J$3:$J$230)+SUMIF($B$3:$B$725,I126,$CT$3:$CT$725)</f>
        <v>0</v>
      </c>
      <c r="CP126" s="30">
        <f>SUMIF(Ingredients!$B$3:$B$230,J126,Ingredients!$J$3:$J$230)+SUMIF($B$3:$B$725,J126,$CT$3:$CT$725)</f>
        <v>0</v>
      </c>
      <c r="CQ126" s="30">
        <f>SUMIF(Ingredients!$B$3:$B$230,K126,Ingredients!$J$3:$J$230)+SUMIF($B$3:$B$725,K126,$CT$3:$CT$725)</f>
        <v>0</v>
      </c>
      <c r="CR126" s="30">
        <f>SUMIF(Ingredients!$B$3:$B$230,L126,Ingredients!$J$3:$J$230)+SUMIF($B$3:$B$725,L126,$CT$3:$CT$725)</f>
        <v>0</v>
      </c>
      <c r="CS126" s="30">
        <f>SUMIF(Ingredients!$B$3:$B$230,M126,Ingredients!$J$3:$J$230)+SUMIF($B$3:$B$725,M126,$CT$3:$CT$725)</f>
        <v>0</v>
      </c>
      <c r="CT126" s="43">
        <f t="shared" si="21"/>
        <v>0</v>
      </c>
      <c r="CU126" s="34">
        <v>5</v>
      </c>
      <c r="CV126" s="30">
        <v>0</v>
      </c>
      <c r="CW126" s="30">
        <v>9</v>
      </c>
      <c r="CX126" s="35">
        <v>1</v>
      </c>
      <c r="CY126" s="36">
        <v>0.8</v>
      </c>
      <c r="CZ126" s="37">
        <v>0</v>
      </c>
      <c r="DA126" s="38">
        <v>0</v>
      </c>
      <c r="DB126" s="39">
        <v>0</v>
      </c>
      <c r="DC126" t="s">
        <v>202</v>
      </c>
      <c r="DD126" t="str">
        <f t="shared" ca="1" si="22"/>
        <v/>
      </c>
      <c r="DE126" t="str">
        <f t="shared" ca="1" si="23"/>
        <v>-</v>
      </c>
      <c r="DG126" t="s">
        <v>200</v>
      </c>
      <c r="DH126" t="str">
        <f t="shared" ca="1" si="24"/>
        <v>LEMONBARITEM(MEAL, ItemRegistry.lemonbarItem, 4 ,1f,0f,1f,0f,0.8f,0f,0f,2.33f),</v>
      </c>
      <c r="DI126" t="s">
        <v>2383</v>
      </c>
    </row>
    <row r="127" spans="2:113" x14ac:dyDescent="0.3">
      <c r="B127" t="s">
        <v>382</v>
      </c>
      <c r="C127" t="str">
        <f>INDEX('PH Itemnames'!$B$1:$B$723,MATCH(B127,'PH Itemnames'!$A$1:$A$723),1)</f>
        <v>fishdinnerItem</v>
      </c>
      <c r="D127" t="s">
        <v>245</v>
      </c>
      <c r="E127" t="s">
        <v>1191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SUMIF(Ingredients!$B$3:$B$230,'PH complex foods'!F127,Ingredients!$A$3:$A$119)+SUMIF($B$3:$B$725,F127,$V$3:$V$724)</f>
        <v>1</v>
      </c>
      <c r="O127" s="11">
        <f ca="1">SUMIF(Ingredients!$B$3:$B$230,'PH complex foods'!G127,Ingredients!$A$3:$A$119)+SUMIF($B$3:$B$725,G127,$V$3:$V$724)</f>
        <v>1</v>
      </c>
      <c r="P127" s="11">
        <f ca="1">SUMIF(Ingredients!$B$3:$B$230,'PH complex foods'!H127,Ingredients!$A$3:$A$119)+SUMIF($B$3:$B$725,H127,$V$3:$V$724)</f>
        <v>1</v>
      </c>
      <c r="Q127" s="11">
        <f ca="1">SUMIF(Ingredients!$B$3:$B$230,'PH complex foods'!I127,Ingredients!$A$3:$A$119)+SUMIF($B$3:$B$725,I127,$V$3:$V$724)</f>
        <v>1</v>
      </c>
      <c r="R127" s="11">
        <f ca="1">SUMIF(Ingredients!$B$3:$B$230,'PH complex foods'!J127,Ingredients!$A$3:$A$119)+SUMIF($B$3:$B$725,J127,$V$3:$V$724)</f>
        <v>0</v>
      </c>
      <c r="S127" s="11">
        <f ca="1">SUMIF(Ingredients!$B$3:$B$230,'PH complex foods'!K127,Ingredients!$A$3:$A$119)+SUMIF($B$3:$B$725,K127,$V$3:$V$724)</f>
        <v>0</v>
      </c>
      <c r="T127" s="11">
        <f ca="1">SUMIF(Ingredients!$B$3:$B$230,'PH complex foods'!L127,Ingredients!$A$3:$A$119)+SUMIF($B$3:$B$725,L127,$V$3:$V$724)</f>
        <v>0</v>
      </c>
      <c r="U127" s="11">
        <f ca="1">SUMIF(Ingredients!$B$3:$B$230,'PH complex foods'!M127,Ingredients!$A$3:$A$119)+SUMIF($B$3:$B$725,M127,$V$3:$V$724)</f>
        <v>0</v>
      </c>
      <c r="V127" s="10">
        <f t="shared" ca="1" si="25"/>
        <v>1</v>
      </c>
      <c r="W127" s="10">
        <v>1</v>
      </c>
      <c r="X127" s="11">
        <v>1</v>
      </c>
      <c r="Y127" s="11">
        <f>COUNTIF(F127:M852,B127)</f>
        <v>0</v>
      </c>
      <c r="Z127" s="44" t="str">
        <f t="shared" ca="1" si="26"/>
        <v>Yes</v>
      </c>
      <c r="AA127" s="34">
        <f>SUMIF(Ingredients!$B$3:$B$230,F127,Ingredients!$C$3:$C$230)+SUMIF($B$3:$B$725,F127,$AI$3:$AI$725)</f>
        <v>1</v>
      </c>
      <c r="AB127" s="30">
        <f>SUMIF(Ingredients!$B$3:$B$230,G127,Ingredients!$C$3:$C$230)+SUMIF($B$3:$B$725,G127,$AI$3:$AI$725)</f>
        <v>5</v>
      </c>
      <c r="AC127" s="30">
        <f>SUMIF(Ingredients!$B$3:$B$230,H127,Ingredients!$C$3:$C$230)+SUMIF($B$3:$B$725,H127,$AI$3:$AI$725)</f>
        <v>5</v>
      </c>
      <c r="AD127" s="30">
        <f>SUMIF(Ingredients!$B$3:$B$230,I127,Ingredients!$C$3:$C$230)+SUMIF($B$3:$B$725,I127,$AI$3:$AI$725)</f>
        <v>0</v>
      </c>
      <c r="AE127" s="30">
        <f>SUMIF(Ingredients!$B$3:$B$230,J127,Ingredients!$C$3:$C$230)+SUMIF($B$3:$B$725,J127,$AI$3:$AI$725)</f>
        <v>0</v>
      </c>
      <c r="AF127" s="30">
        <f>SUMIF(Ingredients!$B$3:$B$230,K127,Ingredients!$C$3:$C$230)+SUMIF($B$3:$B$725,K127,$AI$3:$AI$725)</f>
        <v>0</v>
      </c>
      <c r="AG127" s="30">
        <f>SUMIF(Ingredients!$B$3:$B$230,L127,Ingredients!$C$3:$C$230)+SUMIF($B$3:$B$725,L127,$AI$3:$AI$725)</f>
        <v>0</v>
      </c>
      <c r="AH127" s="30">
        <f>SUMIF(Ingredients!$B$3:$B$230,M127,Ingredients!$C$3:$C$230)+SUMIF($B$3:$B$725,M127,$AI$3:$AI$725)</f>
        <v>0</v>
      </c>
      <c r="AI127" s="29">
        <f t="shared" si="14"/>
        <v>11</v>
      </c>
      <c r="AJ127" s="30">
        <f>SUMIF(Ingredients!$B$3:$B$230,F127,Ingredients!$D$3:$D$230)+SUMIF($B$3:$B$725,F127,$AR$3:$AR$725)</f>
        <v>5</v>
      </c>
      <c r="AK127" s="30">
        <f>SUMIF(Ingredients!$B$3:$B$230,G127,Ingredients!$D$3:$D$230)+SUMIF($B$3:$B$725,G127,$AR$3:$AR$725)</f>
        <v>0</v>
      </c>
      <c r="AL127" s="30">
        <f>SUMIF(Ingredients!$B$3:$B$230,H127,Ingredients!$D$3:$D$230)+SUMIF($B$3:$B$725,H127,$AR$3:$AR$725)</f>
        <v>0</v>
      </c>
      <c r="AM127" s="30">
        <f>SUMIF(Ingredients!$B$3:$B$230,I127,Ingredients!$D$3:$D$230)+SUMIF($B$3:$B$725,I127,$AR$3:$AR$725)</f>
        <v>0</v>
      </c>
      <c r="AN127" s="30">
        <f>SUMIF(Ingredients!$B$3:$B$230,J127,Ingredients!$D$3:$D$230)+SUMIF($B$3:$B$725,J127,$AR$3:$AR$725)</f>
        <v>0</v>
      </c>
      <c r="AO127" s="30">
        <f>SUMIF(Ingredients!$B$3:$B$230,K127,Ingredients!$D$3:$D$230)+SUMIF($B$3:$B$725,K127,$AR$3:$AR$725)</f>
        <v>0</v>
      </c>
      <c r="AP127" s="30">
        <f>SUMIF(Ingredients!$B$3:$B$230,L127,Ingredients!$D$3:$D$230)+SUMIF($B$3:$B$725,L127,$AR$3:$AR$725)</f>
        <v>0</v>
      </c>
      <c r="AQ127" s="30">
        <f>SUMIF(Ingredients!$B$3:$B$230,M127,Ingredients!$D$3:$D$230)+SUMIF($B$3:$B$725,M127,$AR$3:$AR$725)</f>
        <v>0</v>
      </c>
      <c r="AR127" s="29">
        <f t="shared" si="15"/>
        <v>5</v>
      </c>
      <c r="AS127" s="30">
        <f>SUMIF(Ingredients!$B$3:$B$230,F127,Ingredients!$E$3:$E$230)+SUMIF($B$3:$B$725,F127,$BA$3:$BA$730)</f>
        <v>10</v>
      </c>
      <c r="AT127" s="30">
        <f>SUMIF(Ingredients!$B$3:$B$230,G127,Ingredients!$E$3:$E$230)+SUMIF($B$3:$B$725,G127,$BA$3:$BA$730)</f>
        <v>29.5</v>
      </c>
      <c r="AU127" s="30">
        <f>SUMIF(Ingredients!$B$3:$B$230,H127,Ingredients!$E$3:$E$230)+SUMIF($B$3:$B$725,H127,$BA$3:$BA$730)</f>
        <v>7</v>
      </c>
      <c r="AV127" s="30">
        <f>SUMIF(Ingredients!$B$3:$B$230,I127,Ingredients!$E$3:$E$230)+SUMIF($B$3:$B$725,I127,$BA$3:$BA$730)</f>
        <v>16</v>
      </c>
      <c r="AW127" s="30">
        <f>SUMIF(Ingredients!$B$3:$B$230,J127,Ingredients!$E$3:$E$230)+SUMIF($B$3:$B$725,J127,$BA$3:$BA$730)</f>
        <v>0</v>
      </c>
      <c r="AX127" s="30">
        <f>SUMIF(Ingredients!$B$3:$B$230,K127,Ingredients!$E$3:$E$230)+SUMIF($B$3:$B$725,K127,$BA$3:$BA$730)</f>
        <v>0</v>
      </c>
      <c r="AY127" s="30">
        <f>SUMIF(Ingredients!$B$3:$B$230,L127,Ingredients!$E$3:$E$230)+SUMIF($B$3:$B$725,L127,$BA$3:$BA$730)</f>
        <v>0</v>
      </c>
      <c r="AZ127" s="30">
        <f>SUMIF(Ingredients!$B$3:$B$230,M127,Ingredients!$E$3:$E$230)+SUMIF($B$3:$B$725,M127,$BA$3:$BA$730)</f>
        <v>0</v>
      </c>
      <c r="BA127" s="29">
        <f t="shared" si="16"/>
        <v>15.625</v>
      </c>
      <c r="BB127" s="30">
        <f>SUMIF(Ingredients!$B$3:$B$230,F127,Ingredients!$F$3:$F$230)+SUMIF($B$3:$B$725,F127,$BJ$3:$BJ$725)</f>
        <v>0</v>
      </c>
      <c r="BC127" s="30">
        <f>SUMIF(Ingredients!$B$3:$B$230,G127,Ingredients!$F$3:$F$230)+SUMIF($B$3:$B$725,G127,$BJ$3:$BJ$725)</f>
        <v>1</v>
      </c>
      <c r="BD127" s="30">
        <f>SUMIF(Ingredients!$B$3:$B$230,H127,Ingredients!$F$3:$F$230)+SUMIF($B$3:$B$725,H127,$BJ$3:$BJ$725)</f>
        <v>0</v>
      </c>
      <c r="BE127" s="30">
        <f>SUMIF(Ingredients!$B$3:$B$230,I127,Ingredients!$F$3:$F$230)+SUMIF($B$3:$B$725,I127,$BJ$3:$BJ$725)</f>
        <v>0</v>
      </c>
      <c r="BF127" s="30">
        <f>SUMIF(Ingredients!$B$3:$B$230,J127,Ingredients!$F$3:$F$230)+SUMIF($B$3:$B$725,J127,$BJ$3:$BJ$725)</f>
        <v>0</v>
      </c>
      <c r="BG127" s="30">
        <f>SUMIF(Ingredients!$B$3:$B$230,K127,Ingredients!$F$3:$F$230)+SUMIF($B$3:$B$725,K127,$BJ$3:$BJ$725)</f>
        <v>0</v>
      </c>
      <c r="BH127" s="30">
        <f>SUMIF(Ingredients!$B$3:$B$230,L127,Ingredients!$F$3:$F$230)+SUMIF($B$3:$B$725,L127,$BJ$3:$BJ$725)</f>
        <v>0</v>
      </c>
      <c r="BI127" s="30">
        <f>SUMIF(Ingredients!$B$3:$B$230,M127,Ingredients!$F$3:$F$230)+SUMIF($B$3:$B$725,M127,$BJ$3:$BJ$725)</f>
        <v>0</v>
      </c>
      <c r="BJ127" s="35">
        <f t="shared" si="17"/>
        <v>1</v>
      </c>
      <c r="BK127" s="30">
        <f>SUMIF(Ingredients!$B$3:$B$230,F127,Ingredients!$G$3:$G$230)+SUMIF($B$3:$B$725,F127,$BS$3:$BS$725)</f>
        <v>0.8</v>
      </c>
      <c r="BL127" s="30">
        <f>SUMIF(Ingredients!$B$3:$B$230,G127,Ingredients!$G$3:$G$230)+SUMIF($B$3:$B$725,G127,$BS$3:$BS$725)</f>
        <v>0</v>
      </c>
      <c r="BM127" s="30">
        <f>SUMIF(Ingredients!$B$3:$B$230,H127,Ingredients!$G$3:$G$230)+SUMIF($B$3:$B$725,H127,$BS$3:$BS$725)</f>
        <v>0</v>
      </c>
      <c r="BN127" s="30">
        <f>SUMIF(Ingredients!$B$3:$B$230,I127,Ingredients!$G$3:$G$230)+SUMIF($B$3:$B$725,I127,$BS$3:$BS$725)</f>
        <v>0</v>
      </c>
      <c r="BO127" s="30">
        <f>SUMIF(Ingredients!$B$3:$B$230,J127,Ingredients!$G$3:$G$230)+SUMIF($B$3:$B$725,J127,$BS$3:$BS$725)</f>
        <v>0</v>
      </c>
      <c r="BP127" s="30">
        <f>SUMIF(Ingredients!$B$3:$B$230,K127,Ingredients!$G$3:$G$230)+SUMIF($B$3:$B$725,K127,$BS$3:$BS$725)</f>
        <v>0</v>
      </c>
      <c r="BQ127" s="30">
        <f>SUMIF(Ingredients!$B$3:$B$230,L127,Ingredients!$G$3:$G$230)+SUMIF($B$3:$B$725,L127,$BS$3:$BS$725)</f>
        <v>0</v>
      </c>
      <c r="BR127" s="30">
        <f>SUMIF(Ingredients!$B$3:$B$230,M127,Ingredients!$G$3:$G$230)+SUMIF($B$3:$B$725,M127,$BS$3:$BS$725)</f>
        <v>0</v>
      </c>
      <c r="BS127" s="36">
        <f t="shared" si="18"/>
        <v>0.8</v>
      </c>
      <c r="BT127" s="30">
        <f>SUMIF(Ingredients!$B$3:$B$230,F127,Ingredients!$H$3:$H$230)+SUMIF($B$3:$B$725,F127,$CB$3:$CB$725)</f>
        <v>0</v>
      </c>
      <c r="BU127" s="30">
        <f>SUMIF(Ingredients!$B$3:$B$230,G127,Ingredients!$H$3:$H$230)+SUMIF($B$3:$B$725,G127,$CB$3:$CB$725)</f>
        <v>0</v>
      </c>
      <c r="BV127" s="30">
        <f>SUMIF(Ingredients!$B$3:$B$230,H127,Ingredients!$H$3:$H$230)+SUMIF($B$3:$B$725,H127,$CB$3:$CB$725)</f>
        <v>0</v>
      </c>
      <c r="BW127" s="30">
        <f>SUMIF(Ingredients!$B$3:$B$230,I127,Ingredients!$H$3:$H$230)+SUMIF($B$3:$B$725,I127,$CB$3:$CB$725)</f>
        <v>0</v>
      </c>
      <c r="BX127" s="30">
        <f>SUMIF(Ingredients!$B$3:$B$230,J127,Ingredients!$H$3:$H$230)+SUMIF($B$3:$B$725,J127,$CB$3:$CB$725)</f>
        <v>0</v>
      </c>
      <c r="BY127" s="30">
        <f>SUMIF(Ingredients!$B$3:$B$230,K127,Ingredients!$H$3:$H$230)+SUMIF($B$3:$B$725,K127,$CB$3:$CB$725)</f>
        <v>0</v>
      </c>
      <c r="BZ127" s="30">
        <f>SUMIF(Ingredients!$B$3:$B$230,L127,Ingredients!$H$3:$H$230)+SUMIF($B$3:$B$725,L127,$CB$3:$CB$725)</f>
        <v>0</v>
      </c>
      <c r="CA127" s="30">
        <f>SUMIF(Ingredients!$B$3:$B$230,M127,Ingredients!$H$3:$H$230)+SUMIF($B$3:$B$725,M127,$CB$3:$CB$725)</f>
        <v>0</v>
      </c>
      <c r="CB127" s="42">
        <f t="shared" si="19"/>
        <v>0</v>
      </c>
      <c r="CC127" s="30">
        <f>SUMIF(Ingredients!$B$3:$B$230,F127,Ingredients!$I$3:$I$230)+SUMIF($B$3:$B$725,F127,$CK$3:$CK$725)</f>
        <v>0</v>
      </c>
      <c r="CD127" s="30">
        <f>SUMIF(Ingredients!$B$3:$B$230,G127,Ingredients!$I$3:$I$230)+SUMIF($B$3:$B$725,G127,$CK$3:$CK$725)</f>
        <v>0</v>
      </c>
      <c r="CE127" s="30">
        <f>SUMIF(Ingredients!$B$3:$B$230,H127,Ingredients!$I$3:$I$230)+SUMIF($B$3:$B$725,H127,$CK$3:$CK$725)</f>
        <v>1</v>
      </c>
      <c r="CF127" s="30">
        <f>SUMIF(Ingredients!$B$3:$B$230,I127,Ingredients!$I$3:$I$230)+SUMIF($B$3:$B$725,I127,$CK$3:$CK$725)</f>
        <v>0</v>
      </c>
      <c r="CG127" s="30">
        <f>SUMIF(Ingredients!$B$3:$B$230,J127,Ingredients!$I$3:$I$230)+SUMIF($B$3:$B$725,J127,$CK$3:$CK$725)</f>
        <v>0</v>
      </c>
      <c r="CH127" s="30">
        <f>SUMIF(Ingredients!$B$3:$B$230,K127,Ingredients!$I$3:$I$230)+SUMIF($B$3:$B$725,K127,$CK$3:$CK$725)</f>
        <v>0</v>
      </c>
      <c r="CI127" s="30">
        <f>SUMIF(Ingredients!$B$3:$B$230,L127,Ingredients!$I$3:$I$230)+SUMIF($B$3:$B$725,L127,$CK$3:$CK$725)</f>
        <v>0</v>
      </c>
      <c r="CJ127" s="30">
        <f>SUMIF(Ingredients!$B$3:$B$230,M127,Ingredients!$I$3:$I$230)+SUMIF($B$3:$B$725,M127,$CK$3:$CK$725)</f>
        <v>0</v>
      </c>
      <c r="CK127" s="38">
        <f t="shared" si="20"/>
        <v>1</v>
      </c>
      <c r="CL127" s="30">
        <f>SUMIF(Ingredients!$B$3:$B$230,F127,Ingredients!$J$3:$J$230)+SUMIF($B$3:$B$725,F127,$CT$3:$CT$725)</f>
        <v>0</v>
      </c>
      <c r="CM127" s="30">
        <f>SUMIF(Ingredients!$B$3:$B$230,G127,Ingredients!$J$3:$J$230)+SUMIF($B$3:$B$725,G127,$CT$3:$CT$725)</f>
        <v>0</v>
      </c>
      <c r="CN127" s="30">
        <f>SUMIF(Ingredients!$B$3:$B$230,H127,Ingredients!$J$3:$J$230)+SUMIF($B$3:$B$725,H127,$CT$3:$CT$725)</f>
        <v>0</v>
      </c>
      <c r="CO127" s="30">
        <f>SUMIF(Ingredients!$B$3:$B$230,I127,Ingredients!$J$3:$J$230)+SUMIF($B$3:$B$725,I127,$CT$3:$CT$725)</f>
        <v>0</v>
      </c>
      <c r="CP127" s="30">
        <f>SUMIF(Ingredients!$B$3:$B$230,J127,Ingredients!$J$3:$J$230)+SUMIF($B$3:$B$725,J127,$CT$3:$CT$725)</f>
        <v>0</v>
      </c>
      <c r="CQ127" s="30">
        <f>SUMIF(Ingredients!$B$3:$B$230,K127,Ingredients!$J$3:$J$230)+SUMIF($B$3:$B$725,K127,$CT$3:$CT$725)</f>
        <v>0</v>
      </c>
      <c r="CR127" s="30">
        <f>SUMIF(Ingredients!$B$3:$B$230,L127,Ingredients!$J$3:$J$230)+SUMIF($B$3:$B$725,L127,$CT$3:$CT$725)</f>
        <v>0</v>
      </c>
      <c r="CS127" s="30">
        <f>SUMIF(Ingredients!$B$3:$B$230,M127,Ingredients!$J$3:$J$230)+SUMIF($B$3:$B$725,M127,$CT$3:$CT$725)</f>
        <v>0</v>
      </c>
      <c r="CT127" s="43">
        <f t="shared" si="21"/>
        <v>0</v>
      </c>
      <c r="CU127" s="34">
        <v>10</v>
      </c>
      <c r="CV127" s="30">
        <v>0</v>
      </c>
      <c r="CW127" s="30">
        <v>11</v>
      </c>
      <c r="CX127" s="35">
        <v>1</v>
      </c>
      <c r="CY127" s="36">
        <v>0.8</v>
      </c>
      <c r="CZ127" s="37">
        <v>0</v>
      </c>
      <c r="DA127" s="38">
        <v>1</v>
      </c>
      <c r="DB127" s="39">
        <v>0</v>
      </c>
      <c r="DC127" t="s">
        <v>202</v>
      </c>
      <c r="DD127" t="str">
        <f t="shared" ca="1" si="22"/>
        <v/>
      </c>
      <c r="DE127" t="str">
        <f t="shared" ca="1" si="23"/>
        <v>-</v>
      </c>
      <c r="DG127" t="s">
        <v>200</v>
      </c>
      <c r="DH127" t="str">
        <f t="shared" ca="1" si="24"/>
        <v>FISHDINNERITEM(MEAL, ItemRegistry.fishdinnerItem, 4 ,2f,0f,1f,0f,0.8f,1f,0f,1.91f),</v>
      </c>
      <c r="DI127" t="s">
        <v>2384</v>
      </c>
    </row>
    <row r="128" spans="2:113" x14ac:dyDescent="0.3">
      <c r="B128" t="s">
        <v>383</v>
      </c>
      <c r="C128" t="str">
        <f>INDEX('PH Itemnames'!$B$1:$B$723,MATCH(B128,'PH Itemnames'!$A$1:$A$723),1)</f>
        <v>lemonsmoothieItem</v>
      </c>
      <c r="D128" t="s">
        <v>240</v>
      </c>
      <c r="E128" t="s">
        <v>1191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SUMIF(Ingredients!$B$3:$B$230,'PH complex foods'!F128,Ingredients!$A$3:$A$119)+SUMIF($B$3:$B$725,F128,$V$3:$V$724)</f>
        <v>1</v>
      </c>
      <c r="O128" s="11">
        <f ca="1">SUMIF(Ingredients!$B$3:$B$230,'PH complex foods'!G128,Ingredients!$A$3:$A$119)+SUMIF($B$3:$B$725,G128,$V$3:$V$724)</f>
        <v>1</v>
      </c>
      <c r="P128" s="11">
        <f ca="1">SUMIF(Ingredients!$B$3:$B$230,'PH complex foods'!H128,Ingredients!$A$3:$A$119)+SUMIF($B$3:$B$725,H128,$V$3:$V$724)</f>
        <v>1</v>
      </c>
      <c r="Q128" s="11">
        <f ca="1">SUMIF(Ingredients!$B$3:$B$230,'PH complex foods'!I128,Ingredients!$A$3:$A$119)+SUMIF($B$3:$B$725,I128,$V$3:$V$724)</f>
        <v>0</v>
      </c>
      <c r="R128" s="11">
        <f ca="1">SUMIF(Ingredients!$B$3:$B$230,'PH complex foods'!J128,Ingredients!$A$3:$A$119)+SUMIF($B$3:$B$725,J128,$V$3:$V$724)</f>
        <v>0</v>
      </c>
      <c r="S128" s="11">
        <f ca="1">SUMIF(Ingredients!$B$3:$B$230,'PH complex foods'!K128,Ingredients!$A$3:$A$119)+SUMIF($B$3:$B$725,K128,$V$3:$V$724)</f>
        <v>0</v>
      </c>
      <c r="T128" s="11">
        <f ca="1">SUMIF(Ingredients!$B$3:$B$230,'PH complex foods'!L128,Ingredients!$A$3:$A$119)+SUMIF($B$3:$B$725,L128,$V$3:$V$724)</f>
        <v>0</v>
      </c>
      <c r="U128" s="11">
        <f ca="1">SUMIF(Ingredients!$B$3:$B$230,'PH complex foods'!M128,Ingredients!$A$3:$A$119)+SUMIF($B$3:$B$725,M128,$V$3:$V$724)</f>
        <v>0</v>
      </c>
      <c r="V128" s="10">
        <f t="shared" ca="1" si="25"/>
        <v>1</v>
      </c>
      <c r="W128" s="10">
        <v>1</v>
      </c>
      <c r="X128" s="11">
        <v>1</v>
      </c>
      <c r="Y128" s="11">
        <f>COUNTIF(F128:M853,B128)</f>
        <v>0</v>
      </c>
      <c r="Z128" s="44" t="str">
        <f t="shared" ca="1" si="26"/>
        <v>Yes</v>
      </c>
      <c r="AA128" s="34">
        <f>SUMIF(Ingredients!$B$3:$B$230,F128,Ingredients!$C$3:$C$230)+SUMIF($B$3:$B$725,F128,$AI$3:$AI$725)</f>
        <v>1</v>
      </c>
      <c r="AB128" s="30">
        <f>SUMIF(Ingredients!$B$3:$B$230,G128,Ingredients!$C$3:$C$230)+SUMIF($B$3:$B$725,G128,$AI$3:$AI$725)</f>
        <v>1</v>
      </c>
      <c r="AC128" s="30">
        <f>SUMIF(Ingredients!$B$3:$B$230,H128,Ingredients!$C$3:$C$230)+SUMIF($B$3:$B$725,H128,$AI$3:$AI$725)</f>
        <v>0</v>
      </c>
      <c r="AD128" s="30">
        <f>SUMIF(Ingredients!$B$3:$B$230,I128,Ingredients!$C$3:$C$230)+SUMIF($B$3:$B$725,I128,$AI$3:$AI$725)</f>
        <v>0</v>
      </c>
      <c r="AE128" s="30">
        <f>SUMIF(Ingredients!$B$3:$B$230,J128,Ingredients!$C$3:$C$230)+SUMIF($B$3:$B$725,J128,$AI$3:$AI$725)</f>
        <v>0</v>
      </c>
      <c r="AF128" s="30">
        <f>SUMIF(Ingredients!$B$3:$B$230,K128,Ingredients!$C$3:$C$230)+SUMIF($B$3:$B$725,K128,$AI$3:$AI$725)</f>
        <v>0</v>
      </c>
      <c r="AG128" s="30">
        <f>SUMIF(Ingredients!$B$3:$B$230,L128,Ingredients!$C$3:$C$230)+SUMIF($B$3:$B$725,L128,$AI$3:$AI$725)</f>
        <v>0</v>
      </c>
      <c r="AH128" s="30">
        <f>SUMIF(Ingredients!$B$3:$B$230,M128,Ingredients!$C$3:$C$230)+SUMIF($B$3:$B$725,M128,$AI$3:$AI$725)</f>
        <v>0</v>
      </c>
      <c r="AI128" s="29">
        <f t="shared" si="14"/>
        <v>2</v>
      </c>
      <c r="AJ128" s="30">
        <f>SUMIF(Ingredients!$B$3:$B$230,F128,Ingredients!$D$3:$D$230)+SUMIF($B$3:$B$725,F128,$AR$3:$AR$725)</f>
        <v>5</v>
      </c>
      <c r="AK128" s="30">
        <f>SUMIF(Ingredients!$B$3:$B$230,G128,Ingredients!$D$3:$D$230)+SUMIF($B$3:$B$725,G128,$AR$3:$AR$725)</f>
        <v>5</v>
      </c>
      <c r="AL128" s="30">
        <f>SUMIF(Ingredients!$B$3:$B$230,H128,Ingredients!$D$3:$D$230)+SUMIF($B$3:$B$725,H128,$AR$3:$AR$725)</f>
        <v>5</v>
      </c>
      <c r="AM128" s="30">
        <f>SUMIF(Ingredients!$B$3:$B$230,I128,Ingredients!$D$3:$D$230)+SUMIF($B$3:$B$725,I128,$AR$3:$AR$725)</f>
        <v>0</v>
      </c>
      <c r="AN128" s="30">
        <f>SUMIF(Ingredients!$B$3:$B$230,J128,Ingredients!$D$3:$D$230)+SUMIF($B$3:$B$725,J128,$AR$3:$AR$725)</f>
        <v>0</v>
      </c>
      <c r="AO128" s="30">
        <f>SUMIF(Ingredients!$B$3:$B$230,K128,Ingredients!$D$3:$D$230)+SUMIF($B$3:$B$725,K128,$AR$3:$AR$725)</f>
        <v>0</v>
      </c>
      <c r="AP128" s="30">
        <f>SUMIF(Ingredients!$B$3:$B$230,L128,Ingredients!$D$3:$D$230)+SUMIF($B$3:$B$725,L128,$AR$3:$AR$725)</f>
        <v>0</v>
      </c>
      <c r="AQ128" s="30">
        <f>SUMIF(Ingredients!$B$3:$B$230,M128,Ingredients!$D$3:$D$230)+SUMIF($B$3:$B$725,M128,$AR$3:$AR$725)</f>
        <v>0</v>
      </c>
      <c r="AR128" s="29">
        <f t="shared" si="15"/>
        <v>15</v>
      </c>
      <c r="AS128" s="30">
        <f>SUMIF(Ingredients!$B$3:$B$230,F128,Ingredients!$E$3:$E$230)+SUMIF($B$3:$B$725,F128,$BA$3:$BA$730)</f>
        <v>10</v>
      </c>
      <c r="AT128" s="30">
        <f>SUMIF(Ingredients!$B$3:$B$230,G128,Ingredients!$E$3:$E$230)+SUMIF($B$3:$B$725,G128,$BA$3:$BA$730)</f>
        <v>10</v>
      </c>
      <c r="AU128" s="30">
        <f>SUMIF(Ingredients!$B$3:$B$230,H128,Ingredients!$E$3:$E$230)+SUMIF($B$3:$B$725,H128,$BA$3:$BA$730)</f>
        <v>0</v>
      </c>
      <c r="AV128" s="30">
        <f>SUMIF(Ingredients!$B$3:$B$230,I128,Ingredients!$E$3:$E$230)+SUMIF($B$3:$B$725,I128,$BA$3:$BA$730)</f>
        <v>0</v>
      </c>
      <c r="AW128" s="30">
        <f>SUMIF(Ingredients!$B$3:$B$230,J128,Ingredients!$E$3:$E$230)+SUMIF($B$3:$B$725,J128,$BA$3:$BA$730)</f>
        <v>0</v>
      </c>
      <c r="AX128" s="30">
        <f>SUMIF(Ingredients!$B$3:$B$230,K128,Ingredients!$E$3:$E$230)+SUMIF($B$3:$B$725,K128,$BA$3:$BA$730)</f>
        <v>0</v>
      </c>
      <c r="AY128" s="30">
        <f>SUMIF(Ingredients!$B$3:$B$230,L128,Ingredients!$E$3:$E$230)+SUMIF($B$3:$B$725,L128,$BA$3:$BA$730)</f>
        <v>0</v>
      </c>
      <c r="AZ128" s="30">
        <f>SUMIF(Ingredients!$B$3:$B$230,M128,Ingredients!$E$3:$E$230)+SUMIF($B$3:$B$725,M128,$BA$3:$BA$730)</f>
        <v>0</v>
      </c>
      <c r="BA128" s="29">
        <f t="shared" si="16"/>
        <v>6.666666666666667</v>
      </c>
      <c r="BB128" s="30">
        <f>SUMIF(Ingredients!$B$3:$B$230,F128,Ingredients!$F$3:$F$230)+SUMIF($B$3:$B$725,F128,$BJ$3:$BJ$725)</f>
        <v>0</v>
      </c>
      <c r="BC128" s="30">
        <f>SUMIF(Ingredients!$B$3:$B$230,G128,Ingredients!$F$3:$F$230)+SUMIF($B$3:$B$725,G128,$BJ$3:$BJ$725)</f>
        <v>0</v>
      </c>
      <c r="BD128" s="30">
        <f>SUMIF(Ingredients!$B$3:$B$230,H128,Ingredients!$F$3:$F$230)+SUMIF($B$3:$B$725,H128,$BJ$3:$BJ$725)</f>
        <v>0</v>
      </c>
      <c r="BE128" s="30">
        <f>SUMIF(Ingredients!$B$3:$B$230,I128,Ingredients!$F$3:$F$230)+SUMIF($B$3:$B$725,I128,$BJ$3:$BJ$725)</f>
        <v>0</v>
      </c>
      <c r="BF128" s="30">
        <f>SUMIF(Ingredients!$B$3:$B$230,J128,Ingredients!$F$3:$F$230)+SUMIF($B$3:$B$725,J128,$BJ$3:$BJ$725)</f>
        <v>0</v>
      </c>
      <c r="BG128" s="30">
        <f>SUMIF(Ingredients!$B$3:$B$230,K128,Ingredients!$F$3:$F$230)+SUMIF($B$3:$B$725,K128,$BJ$3:$BJ$725)</f>
        <v>0</v>
      </c>
      <c r="BH128" s="30">
        <f>SUMIF(Ingredients!$B$3:$B$230,L128,Ingredients!$F$3:$F$230)+SUMIF($B$3:$B$725,L128,$BJ$3:$BJ$725)</f>
        <v>0</v>
      </c>
      <c r="BI128" s="30">
        <f>SUMIF(Ingredients!$B$3:$B$230,M128,Ingredients!$F$3:$F$230)+SUMIF($B$3:$B$725,M128,$BJ$3:$BJ$725)</f>
        <v>0</v>
      </c>
      <c r="BJ128" s="35">
        <f t="shared" si="17"/>
        <v>0</v>
      </c>
      <c r="BK128" s="30">
        <f>SUMIF(Ingredients!$B$3:$B$230,F128,Ingredients!$G$3:$G$230)+SUMIF($B$3:$B$725,F128,$BS$3:$BS$725)</f>
        <v>0.8</v>
      </c>
      <c r="BL128" s="30">
        <f>SUMIF(Ingredients!$B$3:$B$230,G128,Ingredients!$G$3:$G$230)+SUMIF($B$3:$B$725,G128,$BS$3:$BS$725)</f>
        <v>0.8</v>
      </c>
      <c r="BM128" s="30">
        <f>SUMIF(Ingredients!$B$3:$B$230,H128,Ingredients!$G$3:$G$230)+SUMIF($B$3:$B$725,H128,$BS$3:$BS$725)</f>
        <v>0</v>
      </c>
      <c r="BN128" s="30">
        <f>SUMIF(Ingredients!$B$3:$B$230,I128,Ingredients!$G$3:$G$230)+SUMIF($B$3:$B$725,I128,$BS$3:$BS$725)</f>
        <v>0</v>
      </c>
      <c r="BO128" s="30">
        <f>SUMIF(Ingredients!$B$3:$B$230,J128,Ingredients!$G$3:$G$230)+SUMIF($B$3:$B$725,J128,$BS$3:$BS$725)</f>
        <v>0</v>
      </c>
      <c r="BP128" s="30">
        <f>SUMIF(Ingredients!$B$3:$B$230,K128,Ingredients!$G$3:$G$230)+SUMIF($B$3:$B$725,K128,$BS$3:$BS$725)</f>
        <v>0</v>
      </c>
      <c r="BQ128" s="30">
        <f>SUMIF(Ingredients!$B$3:$B$230,L128,Ingredients!$G$3:$G$230)+SUMIF($B$3:$B$725,L128,$BS$3:$BS$725)</f>
        <v>0</v>
      </c>
      <c r="BR128" s="30">
        <f>SUMIF(Ingredients!$B$3:$B$230,M128,Ingredients!$G$3:$G$230)+SUMIF($B$3:$B$725,M128,$BS$3:$BS$725)</f>
        <v>0</v>
      </c>
      <c r="BS128" s="36">
        <f t="shared" si="18"/>
        <v>1.6</v>
      </c>
      <c r="BT128" s="30">
        <f>SUMIF(Ingredients!$B$3:$B$230,F128,Ingredients!$H$3:$H$230)+SUMIF($B$3:$B$725,F128,$CB$3:$CB$725)</f>
        <v>0</v>
      </c>
      <c r="BU128" s="30">
        <f>SUMIF(Ingredients!$B$3:$B$230,G128,Ingredients!$H$3:$H$230)+SUMIF($B$3:$B$725,G128,$CB$3:$CB$725)</f>
        <v>0</v>
      </c>
      <c r="BV128" s="30">
        <f>SUMIF(Ingredients!$B$3:$B$230,H128,Ingredients!$H$3:$H$230)+SUMIF($B$3:$B$725,H128,$CB$3:$CB$725)</f>
        <v>0</v>
      </c>
      <c r="BW128" s="30">
        <f>SUMIF(Ingredients!$B$3:$B$230,I128,Ingredients!$H$3:$H$230)+SUMIF($B$3:$B$725,I128,$CB$3:$CB$725)</f>
        <v>0</v>
      </c>
      <c r="BX128" s="30">
        <f>SUMIF(Ingredients!$B$3:$B$230,J128,Ingredients!$H$3:$H$230)+SUMIF($B$3:$B$725,J128,$CB$3:$CB$725)</f>
        <v>0</v>
      </c>
      <c r="BY128" s="30">
        <f>SUMIF(Ingredients!$B$3:$B$230,K128,Ingredients!$H$3:$H$230)+SUMIF($B$3:$B$725,K128,$CB$3:$CB$725)</f>
        <v>0</v>
      </c>
      <c r="BZ128" s="30">
        <f>SUMIF(Ingredients!$B$3:$B$230,L128,Ingredients!$H$3:$H$230)+SUMIF($B$3:$B$725,L128,$CB$3:$CB$725)</f>
        <v>0</v>
      </c>
      <c r="CA128" s="30">
        <f>SUMIF(Ingredients!$B$3:$B$230,M128,Ingredients!$H$3:$H$230)+SUMIF($B$3:$B$725,M128,$CB$3:$CB$725)</f>
        <v>0</v>
      </c>
      <c r="CB128" s="42">
        <f t="shared" si="19"/>
        <v>0</v>
      </c>
      <c r="CC128" s="30">
        <f>SUMIF(Ingredients!$B$3:$B$230,F128,Ingredients!$I$3:$I$230)+SUMIF($B$3:$B$725,F128,$CK$3:$CK$725)</f>
        <v>0</v>
      </c>
      <c r="CD128" s="30">
        <f>SUMIF(Ingredients!$B$3:$B$230,G128,Ingredients!$I$3:$I$230)+SUMIF($B$3:$B$725,G128,$CK$3:$CK$725)</f>
        <v>0</v>
      </c>
      <c r="CE128" s="30">
        <f>SUMIF(Ingredients!$B$3:$B$230,H128,Ingredients!$I$3:$I$230)+SUMIF($B$3:$B$725,H128,$CK$3:$CK$725)</f>
        <v>0</v>
      </c>
      <c r="CF128" s="30">
        <f>SUMIF(Ingredients!$B$3:$B$230,I128,Ingredients!$I$3:$I$230)+SUMIF($B$3:$B$725,I128,$CK$3:$CK$725)</f>
        <v>0</v>
      </c>
      <c r="CG128" s="30">
        <f>SUMIF(Ingredients!$B$3:$B$230,J128,Ingredients!$I$3:$I$230)+SUMIF($B$3:$B$725,J128,$CK$3:$CK$725)</f>
        <v>0</v>
      </c>
      <c r="CH128" s="30">
        <f>SUMIF(Ingredients!$B$3:$B$230,K128,Ingredients!$I$3:$I$230)+SUMIF($B$3:$B$725,K128,$CK$3:$CK$725)</f>
        <v>0</v>
      </c>
      <c r="CI128" s="30">
        <f>SUMIF(Ingredients!$B$3:$B$230,L128,Ingredients!$I$3:$I$230)+SUMIF($B$3:$B$725,L128,$CK$3:$CK$725)</f>
        <v>0</v>
      </c>
      <c r="CJ128" s="30">
        <f>SUMIF(Ingredients!$B$3:$B$230,M128,Ingredients!$I$3:$I$230)+SUMIF($B$3:$B$725,M128,$CK$3:$CK$725)</f>
        <v>0</v>
      </c>
      <c r="CK128" s="38">
        <f t="shared" si="20"/>
        <v>0</v>
      </c>
      <c r="CL128" s="30">
        <f>SUMIF(Ingredients!$B$3:$B$230,F128,Ingredients!$J$3:$J$230)+SUMIF($B$3:$B$725,F128,$CT$3:$CT$725)</f>
        <v>0</v>
      </c>
      <c r="CM128" s="30">
        <f>SUMIF(Ingredients!$B$3:$B$230,G128,Ingredients!$J$3:$J$230)+SUMIF($B$3:$B$725,G128,$CT$3:$CT$725)</f>
        <v>0</v>
      </c>
      <c r="CN128" s="30">
        <f>SUMIF(Ingredients!$B$3:$B$230,H128,Ingredients!$J$3:$J$230)+SUMIF($B$3:$B$725,H128,$CT$3:$CT$725)</f>
        <v>0</v>
      </c>
      <c r="CO128" s="30">
        <f>SUMIF(Ingredients!$B$3:$B$230,I128,Ingredients!$J$3:$J$230)+SUMIF($B$3:$B$725,I128,$CT$3:$CT$725)</f>
        <v>0</v>
      </c>
      <c r="CP128" s="30">
        <f>SUMIF(Ingredients!$B$3:$B$230,J128,Ingredients!$J$3:$J$230)+SUMIF($B$3:$B$725,J128,$CT$3:$CT$725)</f>
        <v>0</v>
      </c>
      <c r="CQ128" s="30">
        <f>SUMIF(Ingredients!$B$3:$B$230,K128,Ingredients!$J$3:$J$230)+SUMIF($B$3:$B$725,K128,$CT$3:$CT$725)</f>
        <v>0</v>
      </c>
      <c r="CR128" s="30">
        <f>SUMIF(Ingredients!$B$3:$B$230,L128,Ingredients!$J$3:$J$230)+SUMIF($B$3:$B$725,L128,$CT$3:$CT$725)</f>
        <v>0</v>
      </c>
      <c r="CS128" s="30">
        <f>SUMIF(Ingredients!$B$3:$B$230,M128,Ingredients!$J$3:$J$230)+SUMIF($B$3:$B$725,M128,$CT$3:$CT$725)</f>
        <v>0</v>
      </c>
      <c r="CT128" s="43">
        <f t="shared" si="21"/>
        <v>0</v>
      </c>
      <c r="CU128" s="34">
        <v>5</v>
      </c>
      <c r="CV128" s="30">
        <v>15</v>
      </c>
      <c r="CW128" s="30">
        <v>9</v>
      </c>
      <c r="CX128" s="35">
        <v>0</v>
      </c>
      <c r="CY128" s="36">
        <v>1.5</v>
      </c>
      <c r="CZ128" s="37">
        <v>0</v>
      </c>
      <c r="DA128" s="38">
        <v>0</v>
      </c>
      <c r="DB128" s="39">
        <v>0</v>
      </c>
      <c r="DC128" t="s">
        <v>202</v>
      </c>
      <c r="DD128" t="str">
        <f t="shared" ca="1" si="22"/>
        <v/>
      </c>
      <c r="DE128" t="str">
        <f t="shared" ca="1" si="23"/>
        <v>-</v>
      </c>
      <c r="DG128" t="s">
        <v>199</v>
      </c>
      <c r="DH128" t="str">
        <f t="shared" ca="1" si="24"/>
        <v/>
      </c>
    </row>
    <row r="129" spans="2:113" x14ac:dyDescent="0.3">
      <c r="B129" t="s">
        <v>384</v>
      </c>
      <c r="C129" t="str">
        <f>INDEX('PH Itemnames'!$B$1:$B$723,MATCH(B129,'PH Itemnames'!$A$1:$A$723),1)</f>
        <v>lemonmeringueItem</v>
      </c>
      <c r="D129" t="s">
        <v>245</v>
      </c>
      <c r="E129" t="s">
        <v>1191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SUMIF(Ingredients!$B$3:$B$230,'PH complex foods'!F129,Ingredients!$A$3:$A$119)+SUMIF($B$3:$B$725,F129,$V$3:$V$724)</f>
        <v>1</v>
      </c>
      <c r="O129" s="11">
        <f ca="1">SUMIF(Ingredients!$B$3:$B$230,'PH complex foods'!G129,Ingredients!$A$3:$A$119)+SUMIF($B$3:$B$725,G129,$V$3:$V$724)</f>
        <v>1</v>
      </c>
      <c r="P129" s="11">
        <f ca="1">SUMIF(Ingredients!$B$3:$B$230,'PH complex foods'!H129,Ingredients!$A$3:$A$119)+SUMIF($B$3:$B$725,H129,$V$3:$V$724)</f>
        <v>1</v>
      </c>
      <c r="Q129" s="11">
        <f ca="1">SUMIF(Ingredients!$B$3:$B$230,'PH complex foods'!I129,Ingredients!$A$3:$A$119)+SUMIF($B$3:$B$725,I129,$V$3:$V$724)</f>
        <v>1</v>
      </c>
      <c r="R129" s="11">
        <f ca="1">SUMIF(Ingredients!$B$3:$B$230,'PH complex foods'!J129,Ingredients!$A$3:$A$119)+SUMIF($B$3:$B$725,J129,$V$3:$V$724)</f>
        <v>0</v>
      </c>
      <c r="S129" s="11">
        <f ca="1">SUMIF(Ingredients!$B$3:$B$230,'PH complex foods'!K129,Ingredients!$A$3:$A$119)+SUMIF($B$3:$B$725,K129,$V$3:$V$724)</f>
        <v>0</v>
      </c>
      <c r="T129" s="11">
        <f ca="1">SUMIF(Ingredients!$B$3:$B$230,'PH complex foods'!L129,Ingredients!$A$3:$A$119)+SUMIF($B$3:$B$725,L129,$V$3:$V$724)</f>
        <v>0</v>
      </c>
      <c r="U129" s="11">
        <f ca="1">SUMIF(Ingredients!$B$3:$B$230,'PH complex foods'!M129,Ingredients!$A$3:$A$119)+SUMIF($B$3:$B$725,M129,$V$3:$V$724)</f>
        <v>0</v>
      </c>
      <c r="V129" s="10">
        <f t="shared" ca="1" si="25"/>
        <v>1</v>
      </c>
      <c r="W129" s="10">
        <v>1</v>
      </c>
      <c r="X129" s="11">
        <v>1</v>
      </c>
      <c r="Y129" s="11">
        <f>COUNTIF(F129:M854,B129)</f>
        <v>0</v>
      </c>
      <c r="Z129" s="44" t="str">
        <f t="shared" ca="1" si="26"/>
        <v>Yes</v>
      </c>
      <c r="AA129" s="34">
        <f>SUMIF(Ingredients!$B$3:$B$230,F129,Ingredients!$C$3:$C$230)+SUMIF($B$3:$B$725,F129,$AI$3:$AI$725)</f>
        <v>1</v>
      </c>
      <c r="AB129" s="30">
        <f>SUMIF(Ingredients!$B$3:$B$230,G129,Ingredients!$C$3:$C$230)+SUMIF($B$3:$B$725,G129,$AI$3:$AI$725)</f>
        <v>0</v>
      </c>
      <c r="AC129" s="30">
        <f>SUMIF(Ingredients!$B$3:$B$230,H129,Ingredients!$C$3:$C$230)+SUMIF($B$3:$B$725,H129,$AI$3:$AI$725)</f>
        <v>5</v>
      </c>
      <c r="AD129" s="30">
        <f>SUMIF(Ingredients!$B$3:$B$230,I129,Ingredients!$C$3:$C$230)+SUMIF($B$3:$B$725,I129,$AI$3:$AI$725)</f>
        <v>1</v>
      </c>
      <c r="AE129" s="30">
        <f>SUMIF(Ingredients!$B$3:$B$230,J129,Ingredients!$C$3:$C$230)+SUMIF($B$3:$B$725,J129,$AI$3:$AI$725)</f>
        <v>0</v>
      </c>
      <c r="AF129" s="30">
        <f>SUMIF(Ingredients!$B$3:$B$230,K129,Ingredients!$C$3:$C$230)+SUMIF($B$3:$B$725,K129,$AI$3:$AI$725)</f>
        <v>0</v>
      </c>
      <c r="AG129" s="30">
        <f>SUMIF(Ingredients!$B$3:$B$230,L129,Ingredients!$C$3:$C$230)+SUMIF($B$3:$B$725,L129,$AI$3:$AI$725)</f>
        <v>0</v>
      </c>
      <c r="AH129" s="30">
        <f>SUMIF(Ingredients!$B$3:$B$230,M129,Ingredients!$C$3:$C$230)+SUMIF($B$3:$B$725,M129,$AI$3:$AI$725)</f>
        <v>0</v>
      </c>
      <c r="AI129" s="29">
        <f t="shared" si="14"/>
        <v>7</v>
      </c>
      <c r="AJ129" s="30">
        <f>SUMIF(Ingredients!$B$3:$B$230,F129,Ingredients!$D$3:$D$230)+SUMIF($B$3:$B$725,F129,$AR$3:$AR$725)</f>
        <v>5</v>
      </c>
      <c r="AK129" s="30">
        <f>SUMIF(Ingredients!$B$3:$B$230,G129,Ingredients!$D$3:$D$230)+SUMIF($B$3:$B$725,G129,$AR$3:$AR$725)</f>
        <v>0</v>
      </c>
      <c r="AL129" s="30">
        <f>SUMIF(Ingredients!$B$3:$B$230,H129,Ingredients!$D$3:$D$230)+SUMIF($B$3:$B$725,H129,$AR$3:$AR$725)</f>
        <v>0</v>
      </c>
      <c r="AM129" s="30">
        <f>SUMIF(Ingredients!$B$3:$B$230,I129,Ingredients!$D$3:$D$230)+SUMIF($B$3:$B$725,I129,$AR$3:$AR$725)</f>
        <v>5</v>
      </c>
      <c r="AN129" s="30">
        <f>SUMIF(Ingredients!$B$3:$B$230,J129,Ingredients!$D$3:$D$230)+SUMIF($B$3:$B$725,J129,$AR$3:$AR$725)</f>
        <v>0</v>
      </c>
      <c r="AO129" s="30">
        <f>SUMIF(Ingredients!$B$3:$B$230,K129,Ingredients!$D$3:$D$230)+SUMIF($B$3:$B$725,K129,$AR$3:$AR$725)</f>
        <v>0</v>
      </c>
      <c r="AP129" s="30">
        <f>SUMIF(Ingredients!$B$3:$B$230,L129,Ingredients!$D$3:$D$230)+SUMIF($B$3:$B$725,L129,$AR$3:$AR$725)</f>
        <v>0</v>
      </c>
      <c r="AQ129" s="30">
        <f>SUMIF(Ingredients!$B$3:$B$230,M129,Ingredients!$D$3:$D$230)+SUMIF($B$3:$B$725,M129,$AR$3:$AR$725)</f>
        <v>0</v>
      </c>
      <c r="AR129" s="29">
        <f t="shared" si="15"/>
        <v>10</v>
      </c>
      <c r="AS129" s="30">
        <f>SUMIF(Ingredients!$B$3:$B$230,F129,Ingredients!$E$3:$E$230)+SUMIF($B$3:$B$725,F129,$BA$3:$BA$730)</f>
        <v>10</v>
      </c>
      <c r="AT129" s="30">
        <f>SUMIF(Ingredients!$B$3:$B$230,G129,Ingredients!$E$3:$E$230)+SUMIF($B$3:$B$725,G129,$BA$3:$BA$730)</f>
        <v>30</v>
      </c>
      <c r="AU129" s="30">
        <f>SUMIF(Ingredients!$B$3:$B$230,H129,Ingredients!$E$3:$E$230)+SUMIF($B$3:$B$725,H129,$BA$3:$BA$730)</f>
        <v>7</v>
      </c>
      <c r="AV129" s="30">
        <f>SUMIF(Ingredients!$B$3:$B$230,I129,Ingredients!$E$3:$E$230)+SUMIF($B$3:$B$725,I129,$BA$3:$BA$730)</f>
        <v>24.75</v>
      </c>
      <c r="AW129" s="30">
        <f>SUMIF(Ingredients!$B$3:$B$230,J129,Ingredients!$E$3:$E$230)+SUMIF($B$3:$B$725,J129,$BA$3:$BA$730)</f>
        <v>0</v>
      </c>
      <c r="AX129" s="30">
        <f>SUMIF(Ingredients!$B$3:$B$230,K129,Ingredients!$E$3:$E$230)+SUMIF($B$3:$B$725,K129,$BA$3:$BA$730)</f>
        <v>0</v>
      </c>
      <c r="AY129" s="30">
        <f>SUMIF(Ingredients!$B$3:$B$230,L129,Ingredients!$E$3:$E$230)+SUMIF($B$3:$B$725,L129,$BA$3:$BA$730)</f>
        <v>0</v>
      </c>
      <c r="AZ129" s="30">
        <f>SUMIF(Ingredients!$B$3:$B$230,M129,Ingredients!$E$3:$E$230)+SUMIF($B$3:$B$725,M129,$BA$3:$BA$730)</f>
        <v>0</v>
      </c>
      <c r="BA129" s="29">
        <f t="shared" si="16"/>
        <v>17.9375</v>
      </c>
      <c r="BB129" s="30">
        <f>SUMIF(Ingredients!$B$3:$B$230,F129,Ingredients!$F$3:$F$230)+SUMIF($B$3:$B$725,F129,$BJ$3:$BJ$725)</f>
        <v>0</v>
      </c>
      <c r="BC129" s="30">
        <f>SUMIF(Ingredients!$B$3:$B$230,G129,Ingredients!$F$3:$F$230)+SUMIF($B$3:$B$725,G129,$BJ$3:$BJ$725)</f>
        <v>0</v>
      </c>
      <c r="BD129" s="30">
        <f>SUMIF(Ingredients!$B$3:$B$230,H129,Ingredients!$F$3:$F$230)+SUMIF($B$3:$B$725,H129,$BJ$3:$BJ$725)</f>
        <v>1</v>
      </c>
      <c r="BE129" s="30">
        <f>SUMIF(Ingredients!$B$3:$B$230,I129,Ingredients!$F$3:$F$230)+SUMIF($B$3:$B$725,I129,$BJ$3:$BJ$725)</f>
        <v>0</v>
      </c>
      <c r="BF129" s="30">
        <f>SUMIF(Ingredients!$B$3:$B$230,J129,Ingredients!$F$3:$F$230)+SUMIF($B$3:$B$725,J129,$BJ$3:$BJ$725)</f>
        <v>0</v>
      </c>
      <c r="BG129" s="30">
        <f>SUMIF(Ingredients!$B$3:$B$230,K129,Ingredients!$F$3:$F$230)+SUMIF($B$3:$B$725,K129,$BJ$3:$BJ$725)</f>
        <v>0</v>
      </c>
      <c r="BH129" s="30">
        <f>SUMIF(Ingredients!$B$3:$B$230,L129,Ingredients!$F$3:$F$230)+SUMIF($B$3:$B$725,L129,$BJ$3:$BJ$725)</f>
        <v>0</v>
      </c>
      <c r="BI129" s="30">
        <f>SUMIF(Ingredients!$B$3:$B$230,M129,Ingredients!$F$3:$F$230)+SUMIF($B$3:$B$725,M129,$BJ$3:$BJ$725)</f>
        <v>0</v>
      </c>
      <c r="BJ129" s="35">
        <f t="shared" si="17"/>
        <v>1</v>
      </c>
      <c r="BK129" s="30">
        <f>SUMIF(Ingredients!$B$3:$B$230,F129,Ingredients!$G$3:$G$230)+SUMIF($B$3:$B$725,F129,$BS$3:$BS$725)</f>
        <v>0.8</v>
      </c>
      <c r="BL129" s="30">
        <f>SUMIF(Ingredients!$B$3:$B$230,G129,Ingredients!$G$3:$G$230)+SUMIF($B$3:$B$725,G129,$BS$3:$BS$725)</f>
        <v>0</v>
      </c>
      <c r="BM129" s="30">
        <f>SUMIF(Ingredients!$B$3:$B$230,H129,Ingredients!$G$3:$G$230)+SUMIF($B$3:$B$725,H129,$BS$3:$BS$725)</f>
        <v>0</v>
      </c>
      <c r="BN129" s="30">
        <f>SUMIF(Ingredients!$B$3:$B$230,I129,Ingredients!$G$3:$G$230)+SUMIF($B$3:$B$725,I129,$BS$3:$BS$725)</f>
        <v>0.8</v>
      </c>
      <c r="BO129" s="30">
        <f>SUMIF(Ingredients!$B$3:$B$230,J129,Ingredients!$G$3:$G$230)+SUMIF($B$3:$B$725,J129,$BS$3:$BS$725)</f>
        <v>0</v>
      </c>
      <c r="BP129" s="30">
        <f>SUMIF(Ingredients!$B$3:$B$230,K129,Ingredients!$G$3:$G$230)+SUMIF($B$3:$B$725,K129,$BS$3:$BS$725)</f>
        <v>0</v>
      </c>
      <c r="BQ129" s="30">
        <f>SUMIF(Ingredients!$B$3:$B$230,L129,Ingredients!$G$3:$G$230)+SUMIF($B$3:$B$725,L129,$BS$3:$BS$725)</f>
        <v>0</v>
      </c>
      <c r="BR129" s="30">
        <f>SUMIF(Ingredients!$B$3:$B$230,M129,Ingredients!$G$3:$G$230)+SUMIF($B$3:$B$725,M129,$BS$3:$BS$725)</f>
        <v>0</v>
      </c>
      <c r="BS129" s="36">
        <f t="shared" si="18"/>
        <v>1.6</v>
      </c>
      <c r="BT129" s="30">
        <f>SUMIF(Ingredients!$B$3:$B$230,F129,Ingredients!$H$3:$H$230)+SUMIF($B$3:$B$725,F129,$CB$3:$CB$725)</f>
        <v>0</v>
      </c>
      <c r="BU129" s="30">
        <f>SUMIF(Ingredients!$B$3:$B$230,G129,Ingredients!$H$3:$H$230)+SUMIF($B$3:$B$725,G129,$CB$3:$CB$725)</f>
        <v>0</v>
      </c>
      <c r="BV129" s="30">
        <f>SUMIF(Ingredients!$B$3:$B$230,H129,Ingredients!$H$3:$H$230)+SUMIF($B$3:$B$725,H129,$CB$3:$CB$725)</f>
        <v>0</v>
      </c>
      <c r="BW129" s="30">
        <f>SUMIF(Ingredients!$B$3:$B$230,I129,Ingredients!$H$3:$H$230)+SUMIF($B$3:$B$725,I129,$CB$3:$CB$725)</f>
        <v>0</v>
      </c>
      <c r="BX129" s="30">
        <f>SUMIF(Ingredients!$B$3:$B$230,J129,Ingredients!$H$3:$H$230)+SUMIF($B$3:$B$725,J129,$CB$3:$CB$725)</f>
        <v>0</v>
      </c>
      <c r="BY129" s="30">
        <f>SUMIF(Ingredients!$B$3:$B$230,K129,Ingredients!$H$3:$H$230)+SUMIF($B$3:$B$725,K129,$CB$3:$CB$725)</f>
        <v>0</v>
      </c>
      <c r="BZ129" s="30">
        <f>SUMIF(Ingredients!$B$3:$B$230,L129,Ingredients!$H$3:$H$230)+SUMIF($B$3:$B$725,L129,$CB$3:$CB$725)</f>
        <v>0</v>
      </c>
      <c r="CA129" s="30">
        <f>SUMIF(Ingredients!$B$3:$B$230,M129,Ingredients!$H$3:$H$230)+SUMIF($B$3:$B$725,M129,$CB$3:$CB$725)</f>
        <v>0</v>
      </c>
      <c r="CB129" s="42">
        <f t="shared" si="19"/>
        <v>0</v>
      </c>
      <c r="CC129" s="30">
        <f>SUMIF(Ingredients!$B$3:$B$230,F129,Ingredients!$I$3:$I$230)+SUMIF($B$3:$B$725,F129,$CK$3:$CK$725)</f>
        <v>0</v>
      </c>
      <c r="CD129" s="30">
        <f>SUMIF(Ingredients!$B$3:$B$230,G129,Ingredients!$I$3:$I$230)+SUMIF($B$3:$B$725,G129,$CK$3:$CK$725)</f>
        <v>0</v>
      </c>
      <c r="CE129" s="30">
        <f>SUMIF(Ingredients!$B$3:$B$230,H129,Ingredients!$I$3:$I$230)+SUMIF($B$3:$B$725,H129,$CK$3:$CK$725)</f>
        <v>0</v>
      </c>
      <c r="CF129" s="30">
        <f>SUMIF(Ingredients!$B$3:$B$230,I129,Ingredients!$I$3:$I$230)+SUMIF($B$3:$B$725,I129,$CK$3:$CK$725)</f>
        <v>0</v>
      </c>
      <c r="CG129" s="30">
        <f>SUMIF(Ingredients!$B$3:$B$230,J129,Ingredients!$I$3:$I$230)+SUMIF($B$3:$B$725,J129,$CK$3:$CK$725)</f>
        <v>0</v>
      </c>
      <c r="CH129" s="30">
        <f>SUMIF(Ingredients!$B$3:$B$230,K129,Ingredients!$I$3:$I$230)+SUMIF($B$3:$B$725,K129,$CK$3:$CK$725)</f>
        <v>0</v>
      </c>
      <c r="CI129" s="30">
        <f>SUMIF(Ingredients!$B$3:$B$230,L129,Ingredients!$I$3:$I$230)+SUMIF($B$3:$B$725,L129,$CK$3:$CK$725)</f>
        <v>0</v>
      </c>
      <c r="CJ129" s="30">
        <f>SUMIF(Ingredients!$B$3:$B$230,M129,Ingredients!$I$3:$I$230)+SUMIF($B$3:$B$725,M129,$CK$3:$CK$725)</f>
        <v>0</v>
      </c>
      <c r="CK129" s="38">
        <f t="shared" si="20"/>
        <v>0</v>
      </c>
      <c r="CL129" s="30">
        <f>SUMIF(Ingredients!$B$3:$B$230,F129,Ingredients!$J$3:$J$230)+SUMIF($B$3:$B$725,F129,$CT$3:$CT$725)</f>
        <v>0</v>
      </c>
      <c r="CM129" s="30">
        <f>SUMIF(Ingredients!$B$3:$B$230,G129,Ingredients!$J$3:$J$230)+SUMIF($B$3:$B$725,G129,$CT$3:$CT$725)</f>
        <v>0</v>
      </c>
      <c r="CN129" s="30">
        <f>SUMIF(Ingredients!$B$3:$B$230,H129,Ingredients!$J$3:$J$230)+SUMIF($B$3:$B$725,H129,$CT$3:$CT$725)</f>
        <v>0</v>
      </c>
      <c r="CO129" s="30">
        <f>SUMIF(Ingredients!$B$3:$B$230,I129,Ingredients!$J$3:$J$230)+SUMIF($B$3:$B$725,I129,$CT$3:$CT$725)</f>
        <v>0</v>
      </c>
      <c r="CP129" s="30">
        <f>SUMIF(Ingredients!$B$3:$B$230,J129,Ingredients!$J$3:$J$230)+SUMIF($B$3:$B$725,J129,$CT$3:$CT$725)</f>
        <v>0</v>
      </c>
      <c r="CQ129" s="30">
        <f>SUMIF(Ingredients!$B$3:$B$230,K129,Ingredients!$J$3:$J$230)+SUMIF($B$3:$B$725,K129,$CT$3:$CT$725)</f>
        <v>0</v>
      </c>
      <c r="CR129" s="30">
        <f>SUMIF(Ingredients!$B$3:$B$230,L129,Ingredients!$J$3:$J$230)+SUMIF($B$3:$B$725,L129,$CT$3:$CT$725)</f>
        <v>0</v>
      </c>
      <c r="CS129" s="30">
        <f>SUMIF(Ingredients!$B$3:$B$230,M129,Ingredients!$J$3:$J$230)+SUMIF($B$3:$B$725,M129,$CT$3:$CT$725)</f>
        <v>0</v>
      </c>
      <c r="CT129" s="43">
        <f t="shared" si="21"/>
        <v>0</v>
      </c>
      <c r="CU129" s="34">
        <v>7</v>
      </c>
      <c r="CV129" s="30">
        <v>0</v>
      </c>
      <c r="CW129" s="30">
        <v>12</v>
      </c>
      <c r="CX129" s="35">
        <v>1</v>
      </c>
      <c r="CY129" s="36">
        <v>1.5</v>
      </c>
      <c r="CZ129" s="37">
        <v>0</v>
      </c>
      <c r="DA129" s="38">
        <v>0</v>
      </c>
      <c r="DB129" s="39">
        <v>0</v>
      </c>
      <c r="DC129" t="s">
        <v>202</v>
      </c>
      <c r="DD129" t="str">
        <f t="shared" ca="1" si="22"/>
        <v/>
      </c>
      <c r="DE129" t="str">
        <f t="shared" ca="1" si="23"/>
        <v>-</v>
      </c>
      <c r="DG129" t="s">
        <v>200</v>
      </c>
      <c r="DH129" t="str">
        <f t="shared" ca="1" si="24"/>
        <v>LEMONMERINGUEITEM(MEAL, ItemRegistry.lemonmeringueItem, 4 ,1.4f,0f,1f,0f,1.5f,0f,0f,1.75f),</v>
      </c>
      <c r="DI129" t="s">
        <v>2385</v>
      </c>
    </row>
    <row r="130" spans="2:113" x14ac:dyDescent="0.3">
      <c r="B130" t="s">
        <v>385</v>
      </c>
      <c r="C130" t="str">
        <f>INDEX('PH Itemnames'!$B$1:$B$723,MATCH(B130,'PH Itemnames'!$A$1:$A$723),1)</f>
        <v>candiedlemonItem</v>
      </c>
      <c r="D130" t="s">
        <v>240</v>
      </c>
      <c r="E130" t="s">
        <v>1191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SUMIF(Ingredients!$B$3:$B$230,'PH complex foods'!F130,Ingredients!$A$3:$A$119)+SUMIF($B$3:$B$725,F130,$V$3:$V$724)</f>
        <v>1</v>
      </c>
      <c r="O130" s="11">
        <f ca="1">SUMIF(Ingredients!$B$3:$B$230,'PH complex foods'!G130,Ingredients!$A$3:$A$119)+SUMIF($B$3:$B$725,G130,$V$3:$V$724)</f>
        <v>1</v>
      </c>
      <c r="P130" s="11">
        <f ca="1">SUMIF(Ingredients!$B$3:$B$230,'PH complex foods'!H130,Ingredients!$A$3:$A$119)+SUMIF($B$3:$B$725,H130,$V$3:$V$724)</f>
        <v>0</v>
      </c>
      <c r="Q130" s="11">
        <f ca="1">SUMIF(Ingredients!$B$3:$B$230,'PH complex foods'!I130,Ingredients!$A$3:$A$119)+SUMIF($B$3:$B$725,I130,$V$3:$V$724)</f>
        <v>0</v>
      </c>
      <c r="R130" s="11">
        <f ca="1">SUMIF(Ingredients!$B$3:$B$230,'PH complex foods'!J130,Ingredients!$A$3:$A$119)+SUMIF($B$3:$B$725,J130,$V$3:$V$724)</f>
        <v>0</v>
      </c>
      <c r="S130" s="11">
        <f ca="1">SUMIF(Ingredients!$B$3:$B$230,'PH complex foods'!K130,Ingredients!$A$3:$A$119)+SUMIF($B$3:$B$725,K130,$V$3:$V$724)</f>
        <v>0</v>
      </c>
      <c r="T130" s="11">
        <f ca="1">SUMIF(Ingredients!$B$3:$B$230,'PH complex foods'!L130,Ingredients!$A$3:$A$119)+SUMIF($B$3:$B$725,L130,$V$3:$V$724)</f>
        <v>0</v>
      </c>
      <c r="U130" s="11">
        <f ca="1">SUMIF(Ingredients!$B$3:$B$230,'PH complex foods'!M130,Ingredients!$A$3:$A$119)+SUMIF($B$3:$B$725,M130,$V$3:$V$724)</f>
        <v>0</v>
      </c>
      <c r="V130" s="10">
        <f t="shared" ca="1" si="25"/>
        <v>1</v>
      </c>
      <c r="W130" s="10">
        <v>1</v>
      </c>
      <c r="X130" s="11">
        <v>1</v>
      </c>
      <c r="Y130" s="11">
        <f>COUNTIF(F130:M855,B130)</f>
        <v>0</v>
      </c>
      <c r="Z130" s="44" t="str">
        <f t="shared" ca="1" si="26"/>
        <v>Yes</v>
      </c>
      <c r="AA130" s="34">
        <f>SUMIF(Ingredients!$B$3:$B$230,F130,Ingredients!$C$3:$C$230)+SUMIF($B$3:$B$725,F130,$AI$3:$AI$725)</f>
        <v>1</v>
      </c>
      <c r="AB130" s="30">
        <f>SUMIF(Ingredients!$B$3:$B$230,G130,Ingredients!$C$3:$C$230)+SUMIF($B$3:$B$725,G130,$AI$3:$AI$725)</f>
        <v>0</v>
      </c>
      <c r="AC130" s="30">
        <f>SUMIF(Ingredients!$B$3:$B$230,H130,Ingredients!$C$3:$C$230)+SUMIF($B$3:$B$725,H130,$AI$3:$AI$725)</f>
        <v>0</v>
      </c>
      <c r="AD130" s="30">
        <f>SUMIF(Ingredients!$B$3:$B$230,I130,Ingredients!$C$3:$C$230)+SUMIF($B$3:$B$725,I130,$AI$3:$AI$725)</f>
        <v>0</v>
      </c>
      <c r="AE130" s="30">
        <f>SUMIF(Ingredients!$B$3:$B$230,J130,Ingredients!$C$3:$C$230)+SUMIF($B$3:$B$725,J130,$AI$3:$AI$725)</f>
        <v>0</v>
      </c>
      <c r="AF130" s="30">
        <f>SUMIF(Ingredients!$B$3:$B$230,K130,Ingredients!$C$3:$C$230)+SUMIF($B$3:$B$725,K130,$AI$3:$AI$725)</f>
        <v>0</v>
      </c>
      <c r="AG130" s="30">
        <f>SUMIF(Ingredients!$B$3:$B$230,L130,Ingredients!$C$3:$C$230)+SUMIF($B$3:$B$725,L130,$AI$3:$AI$725)</f>
        <v>0</v>
      </c>
      <c r="AH130" s="30">
        <f>SUMIF(Ingredients!$B$3:$B$230,M130,Ingredients!$C$3:$C$230)+SUMIF($B$3:$B$725,M130,$AI$3:$AI$725)</f>
        <v>0</v>
      </c>
      <c r="AI130" s="29">
        <f t="shared" si="14"/>
        <v>1</v>
      </c>
      <c r="AJ130" s="30">
        <f>SUMIF(Ingredients!$B$3:$B$230,F130,Ingredients!$D$3:$D$230)+SUMIF($B$3:$B$725,F130,$AR$3:$AR$725)</f>
        <v>5</v>
      </c>
      <c r="AK130" s="30">
        <f>SUMIF(Ingredients!$B$3:$B$230,G130,Ingredients!$D$3:$D$230)+SUMIF($B$3:$B$725,G130,$AR$3:$AR$725)</f>
        <v>0</v>
      </c>
      <c r="AL130" s="30">
        <f>SUMIF(Ingredients!$B$3:$B$230,H130,Ingredients!$D$3:$D$230)+SUMIF($B$3:$B$725,H130,$AR$3:$AR$725)</f>
        <v>0</v>
      </c>
      <c r="AM130" s="30">
        <f>SUMIF(Ingredients!$B$3:$B$230,I130,Ingredients!$D$3:$D$230)+SUMIF($B$3:$B$725,I130,$AR$3:$AR$725)</f>
        <v>0</v>
      </c>
      <c r="AN130" s="30">
        <f>SUMIF(Ingredients!$B$3:$B$230,J130,Ingredients!$D$3:$D$230)+SUMIF($B$3:$B$725,J130,$AR$3:$AR$725)</f>
        <v>0</v>
      </c>
      <c r="AO130" s="30">
        <f>SUMIF(Ingredients!$B$3:$B$230,K130,Ingredients!$D$3:$D$230)+SUMIF($B$3:$B$725,K130,$AR$3:$AR$725)</f>
        <v>0</v>
      </c>
      <c r="AP130" s="30">
        <f>SUMIF(Ingredients!$B$3:$B$230,L130,Ingredients!$D$3:$D$230)+SUMIF($B$3:$B$725,L130,$AR$3:$AR$725)</f>
        <v>0</v>
      </c>
      <c r="AQ130" s="30">
        <f>SUMIF(Ingredients!$B$3:$B$230,M130,Ingredients!$D$3:$D$230)+SUMIF($B$3:$B$725,M130,$AR$3:$AR$725)</f>
        <v>0</v>
      </c>
      <c r="AR130" s="29">
        <f t="shared" si="15"/>
        <v>5</v>
      </c>
      <c r="AS130" s="30">
        <f>SUMIF(Ingredients!$B$3:$B$230,F130,Ingredients!$E$3:$E$230)+SUMIF($B$3:$B$725,F130,$BA$3:$BA$730)</f>
        <v>10</v>
      </c>
      <c r="AT130" s="30">
        <f>SUMIF(Ingredients!$B$3:$B$230,G130,Ingredients!$E$3:$E$230)+SUMIF($B$3:$B$725,G130,$BA$3:$BA$730)</f>
        <v>30</v>
      </c>
      <c r="AU130" s="30">
        <f>SUMIF(Ingredients!$B$3:$B$230,H130,Ingredients!$E$3:$E$230)+SUMIF($B$3:$B$725,H130,$BA$3:$BA$730)</f>
        <v>0</v>
      </c>
      <c r="AV130" s="30">
        <f>SUMIF(Ingredients!$B$3:$B$230,I130,Ingredients!$E$3:$E$230)+SUMIF($B$3:$B$725,I130,$BA$3:$BA$730)</f>
        <v>0</v>
      </c>
      <c r="AW130" s="30">
        <f>SUMIF(Ingredients!$B$3:$B$230,J130,Ingredients!$E$3:$E$230)+SUMIF($B$3:$B$725,J130,$BA$3:$BA$730)</f>
        <v>0</v>
      </c>
      <c r="AX130" s="30">
        <f>SUMIF(Ingredients!$B$3:$B$230,K130,Ingredients!$E$3:$E$230)+SUMIF($B$3:$B$725,K130,$BA$3:$BA$730)</f>
        <v>0</v>
      </c>
      <c r="AY130" s="30">
        <f>SUMIF(Ingredients!$B$3:$B$230,L130,Ingredients!$E$3:$E$230)+SUMIF($B$3:$B$725,L130,$BA$3:$BA$730)</f>
        <v>0</v>
      </c>
      <c r="AZ130" s="30">
        <f>SUMIF(Ingredients!$B$3:$B$230,M130,Ingredients!$E$3:$E$230)+SUMIF($B$3:$B$725,M130,$BA$3:$BA$730)</f>
        <v>0</v>
      </c>
      <c r="BA130" s="29">
        <f t="shared" si="16"/>
        <v>20</v>
      </c>
      <c r="BB130" s="30">
        <f>SUMIF(Ingredients!$B$3:$B$230,F130,Ingredients!$F$3:$F$230)+SUMIF($B$3:$B$725,F130,$BJ$3:$BJ$725)</f>
        <v>0</v>
      </c>
      <c r="BC130" s="30">
        <f>SUMIF(Ingredients!$B$3:$B$230,G130,Ingredients!$F$3:$F$230)+SUMIF($B$3:$B$725,G130,$BJ$3:$BJ$725)</f>
        <v>0</v>
      </c>
      <c r="BD130" s="30">
        <f>SUMIF(Ingredients!$B$3:$B$230,H130,Ingredients!$F$3:$F$230)+SUMIF($B$3:$B$725,H130,$BJ$3:$BJ$725)</f>
        <v>0</v>
      </c>
      <c r="BE130" s="30">
        <f>SUMIF(Ingredients!$B$3:$B$230,I130,Ingredients!$F$3:$F$230)+SUMIF($B$3:$B$725,I130,$BJ$3:$BJ$725)</f>
        <v>0</v>
      </c>
      <c r="BF130" s="30">
        <f>SUMIF(Ingredients!$B$3:$B$230,J130,Ingredients!$F$3:$F$230)+SUMIF($B$3:$B$725,J130,$BJ$3:$BJ$725)</f>
        <v>0</v>
      </c>
      <c r="BG130" s="30">
        <f>SUMIF(Ingredients!$B$3:$B$230,K130,Ingredients!$F$3:$F$230)+SUMIF($B$3:$B$725,K130,$BJ$3:$BJ$725)</f>
        <v>0</v>
      </c>
      <c r="BH130" s="30">
        <f>SUMIF(Ingredients!$B$3:$B$230,L130,Ingredients!$F$3:$F$230)+SUMIF($B$3:$B$725,L130,$BJ$3:$BJ$725)</f>
        <v>0</v>
      </c>
      <c r="BI130" s="30">
        <f>SUMIF(Ingredients!$B$3:$B$230,M130,Ingredients!$F$3:$F$230)+SUMIF($B$3:$B$725,M130,$BJ$3:$BJ$725)</f>
        <v>0</v>
      </c>
      <c r="BJ130" s="35">
        <f t="shared" si="17"/>
        <v>0</v>
      </c>
      <c r="BK130" s="30">
        <f>SUMIF(Ingredients!$B$3:$B$230,F130,Ingredients!$G$3:$G$230)+SUMIF($B$3:$B$725,F130,$BS$3:$BS$725)</f>
        <v>0.8</v>
      </c>
      <c r="BL130" s="30">
        <f>SUMIF(Ingredients!$B$3:$B$230,G130,Ingredients!$G$3:$G$230)+SUMIF($B$3:$B$725,G130,$BS$3:$BS$725)</f>
        <v>0</v>
      </c>
      <c r="BM130" s="30">
        <f>SUMIF(Ingredients!$B$3:$B$230,H130,Ingredients!$G$3:$G$230)+SUMIF($B$3:$B$725,H130,$BS$3:$BS$725)</f>
        <v>0</v>
      </c>
      <c r="BN130" s="30">
        <f>SUMIF(Ingredients!$B$3:$B$230,I130,Ingredients!$G$3:$G$230)+SUMIF($B$3:$B$725,I130,$BS$3:$BS$725)</f>
        <v>0</v>
      </c>
      <c r="BO130" s="30">
        <f>SUMIF(Ingredients!$B$3:$B$230,J130,Ingredients!$G$3:$G$230)+SUMIF($B$3:$B$725,J130,$BS$3:$BS$725)</f>
        <v>0</v>
      </c>
      <c r="BP130" s="30">
        <f>SUMIF(Ingredients!$B$3:$B$230,K130,Ingredients!$G$3:$G$230)+SUMIF($B$3:$B$725,K130,$BS$3:$BS$725)</f>
        <v>0</v>
      </c>
      <c r="BQ130" s="30">
        <f>SUMIF(Ingredients!$B$3:$B$230,L130,Ingredients!$G$3:$G$230)+SUMIF($B$3:$B$725,L130,$BS$3:$BS$725)</f>
        <v>0</v>
      </c>
      <c r="BR130" s="30">
        <f>SUMIF(Ingredients!$B$3:$B$230,M130,Ingredients!$G$3:$G$230)+SUMIF($B$3:$B$725,M130,$BS$3:$BS$725)</f>
        <v>0</v>
      </c>
      <c r="BS130" s="36">
        <f t="shared" si="18"/>
        <v>0.8</v>
      </c>
      <c r="BT130" s="30">
        <f>SUMIF(Ingredients!$B$3:$B$230,F130,Ingredients!$H$3:$H$230)+SUMIF($B$3:$B$725,F130,$CB$3:$CB$725)</f>
        <v>0</v>
      </c>
      <c r="BU130" s="30">
        <f>SUMIF(Ingredients!$B$3:$B$230,G130,Ingredients!$H$3:$H$230)+SUMIF($B$3:$B$725,G130,$CB$3:$CB$725)</f>
        <v>0</v>
      </c>
      <c r="BV130" s="30">
        <f>SUMIF(Ingredients!$B$3:$B$230,H130,Ingredients!$H$3:$H$230)+SUMIF($B$3:$B$725,H130,$CB$3:$CB$725)</f>
        <v>0</v>
      </c>
      <c r="BW130" s="30">
        <f>SUMIF(Ingredients!$B$3:$B$230,I130,Ingredients!$H$3:$H$230)+SUMIF($B$3:$B$725,I130,$CB$3:$CB$725)</f>
        <v>0</v>
      </c>
      <c r="BX130" s="30">
        <f>SUMIF(Ingredients!$B$3:$B$230,J130,Ingredients!$H$3:$H$230)+SUMIF($B$3:$B$725,J130,$CB$3:$CB$725)</f>
        <v>0</v>
      </c>
      <c r="BY130" s="30">
        <f>SUMIF(Ingredients!$B$3:$B$230,K130,Ingredients!$H$3:$H$230)+SUMIF($B$3:$B$725,K130,$CB$3:$CB$725)</f>
        <v>0</v>
      </c>
      <c r="BZ130" s="30">
        <f>SUMIF(Ingredients!$B$3:$B$230,L130,Ingredients!$H$3:$H$230)+SUMIF($B$3:$B$725,L130,$CB$3:$CB$725)</f>
        <v>0</v>
      </c>
      <c r="CA130" s="30">
        <f>SUMIF(Ingredients!$B$3:$B$230,M130,Ingredients!$H$3:$H$230)+SUMIF($B$3:$B$725,M130,$CB$3:$CB$725)</f>
        <v>0</v>
      </c>
      <c r="CB130" s="42">
        <f t="shared" si="19"/>
        <v>0</v>
      </c>
      <c r="CC130" s="30">
        <f>SUMIF(Ingredients!$B$3:$B$230,F130,Ingredients!$I$3:$I$230)+SUMIF($B$3:$B$725,F130,$CK$3:$CK$725)</f>
        <v>0</v>
      </c>
      <c r="CD130" s="30">
        <f>SUMIF(Ingredients!$B$3:$B$230,G130,Ingredients!$I$3:$I$230)+SUMIF($B$3:$B$725,G130,$CK$3:$CK$725)</f>
        <v>0</v>
      </c>
      <c r="CE130" s="30">
        <f>SUMIF(Ingredients!$B$3:$B$230,H130,Ingredients!$I$3:$I$230)+SUMIF($B$3:$B$725,H130,$CK$3:$CK$725)</f>
        <v>0</v>
      </c>
      <c r="CF130" s="30">
        <f>SUMIF(Ingredients!$B$3:$B$230,I130,Ingredients!$I$3:$I$230)+SUMIF($B$3:$B$725,I130,$CK$3:$CK$725)</f>
        <v>0</v>
      </c>
      <c r="CG130" s="30">
        <f>SUMIF(Ingredients!$B$3:$B$230,J130,Ingredients!$I$3:$I$230)+SUMIF($B$3:$B$725,J130,$CK$3:$CK$725)</f>
        <v>0</v>
      </c>
      <c r="CH130" s="30">
        <f>SUMIF(Ingredients!$B$3:$B$230,K130,Ingredients!$I$3:$I$230)+SUMIF($B$3:$B$725,K130,$CK$3:$CK$725)</f>
        <v>0</v>
      </c>
      <c r="CI130" s="30">
        <f>SUMIF(Ingredients!$B$3:$B$230,L130,Ingredients!$I$3:$I$230)+SUMIF($B$3:$B$725,L130,$CK$3:$CK$725)</f>
        <v>0</v>
      </c>
      <c r="CJ130" s="30">
        <f>SUMIF(Ingredients!$B$3:$B$230,M130,Ingredients!$I$3:$I$230)+SUMIF($B$3:$B$725,M130,$CK$3:$CK$725)</f>
        <v>0</v>
      </c>
      <c r="CK130" s="38">
        <f t="shared" si="20"/>
        <v>0</v>
      </c>
      <c r="CL130" s="30">
        <f>SUMIF(Ingredients!$B$3:$B$230,F130,Ingredients!$J$3:$J$230)+SUMIF($B$3:$B$725,F130,$CT$3:$CT$725)</f>
        <v>0</v>
      </c>
      <c r="CM130" s="30">
        <f>SUMIF(Ingredients!$B$3:$B$230,G130,Ingredients!$J$3:$J$230)+SUMIF($B$3:$B$725,G130,$CT$3:$CT$725)</f>
        <v>0</v>
      </c>
      <c r="CN130" s="30">
        <f>SUMIF(Ingredients!$B$3:$B$230,H130,Ingredients!$J$3:$J$230)+SUMIF($B$3:$B$725,H130,$CT$3:$CT$725)</f>
        <v>0</v>
      </c>
      <c r="CO130" s="30">
        <f>SUMIF(Ingredients!$B$3:$B$230,I130,Ingredients!$J$3:$J$230)+SUMIF($B$3:$B$725,I130,$CT$3:$CT$725)</f>
        <v>0</v>
      </c>
      <c r="CP130" s="30">
        <f>SUMIF(Ingredients!$B$3:$B$230,J130,Ingredients!$J$3:$J$230)+SUMIF($B$3:$B$725,J130,$CT$3:$CT$725)</f>
        <v>0</v>
      </c>
      <c r="CQ130" s="30">
        <f>SUMIF(Ingredients!$B$3:$B$230,K130,Ingredients!$J$3:$J$230)+SUMIF($B$3:$B$725,K130,$CT$3:$CT$725)</f>
        <v>0</v>
      </c>
      <c r="CR130" s="30">
        <f>SUMIF(Ingredients!$B$3:$B$230,L130,Ingredients!$J$3:$J$230)+SUMIF($B$3:$B$725,L130,$CT$3:$CT$725)</f>
        <v>0</v>
      </c>
      <c r="CS130" s="30">
        <f>SUMIF(Ingredients!$B$3:$B$230,M130,Ingredients!$J$3:$J$230)+SUMIF($B$3:$B$725,M130,$CT$3:$CT$725)</f>
        <v>0</v>
      </c>
      <c r="CT130" s="43">
        <f t="shared" si="21"/>
        <v>0</v>
      </c>
      <c r="CU130" s="34">
        <v>2</v>
      </c>
      <c r="CV130" s="30">
        <v>0</v>
      </c>
      <c r="CW130" s="30">
        <v>18</v>
      </c>
      <c r="CX130" s="35">
        <v>0</v>
      </c>
      <c r="CY130" s="36">
        <v>0.8</v>
      </c>
      <c r="CZ130" s="37">
        <v>0</v>
      </c>
      <c r="DA130" s="38">
        <v>0</v>
      </c>
      <c r="DB130" s="39">
        <v>0</v>
      </c>
      <c r="DC130" t="s">
        <v>202</v>
      </c>
      <c r="DD130" t="str">
        <f t="shared" ca="1" si="22"/>
        <v/>
      </c>
      <c r="DE130" t="str">
        <f t="shared" ca="1" si="23"/>
        <v>-</v>
      </c>
      <c r="DG130" t="s">
        <v>200</v>
      </c>
      <c r="DH130" t="str">
        <f t="shared" ca="1" si="24"/>
        <v>CANDIEDLEMONITEM(MEAL, ItemRegistry.candiedlemonItem, 4 ,0.4f,0f,0f,0f,0.8f,0f,0f,1.17f),</v>
      </c>
      <c r="DI130" t="s">
        <v>2386</v>
      </c>
    </row>
    <row r="131" spans="2:113" x14ac:dyDescent="0.3">
      <c r="B131" t="s">
        <v>386</v>
      </c>
      <c r="C131" t="str">
        <f>INDEX('PH Itemnames'!$B$1:$B$723,MATCH(B131,'PH Itemnames'!$A$1:$A$723),1)</f>
        <v>lemonchickenItem</v>
      </c>
      <c r="D131" t="s">
        <v>245</v>
      </c>
      <c r="E131" t="s">
        <v>1191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SUMIF(Ingredients!$B$3:$B$230,'PH complex foods'!F131,Ingredients!$A$3:$A$119)+SUMIF($B$3:$B$725,F131,$V$3:$V$724)</f>
        <v>1</v>
      </c>
      <c r="O131" s="11">
        <f ca="1">SUMIF(Ingredients!$B$3:$B$230,'PH complex foods'!G131,Ingredients!$A$3:$A$119)+SUMIF($B$3:$B$725,G131,$V$3:$V$724)</f>
        <v>1</v>
      </c>
      <c r="P131" s="11">
        <f ca="1">SUMIF(Ingredients!$B$3:$B$230,'PH complex foods'!H131,Ingredients!$A$3:$A$119)+SUMIF($B$3:$B$725,H131,$V$3:$V$724)</f>
        <v>1</v>
      </c>
      <c r="Q131" s="11">
        <f ca="1">SUMIF(Ingredients!$B$3:$B$230,'PH complex foods'!I131,Ingredients!$A$3:$A$119)+SUMIF($B$3:$B$725,I131,$V$3:$V$724)</f>
        <v>0</v>
      </c>
      <c r="R131" s="11">
        <f ca="1">SUMIF(Ingredients!$B$3:$B$230,'PH complex foods'!J131,Ingredients!$A$3:$A$119)+SUMIF($B$3:$B$725,J131,$V$3:$V$724)</f>
        <v>0</v>
      </c>
      <c r="S131" s="11">
        <f ca="1">SUMIF(Ingredients!$B$3:$B$230,'PH complex foods'!K131,Ingredients!$A$3:$A$119)+SUMIF($B$3:$B$725,K131,$V$3:$V$724)</f>
        <v>0</v>
      </c>
      <c r="T131" s="11">
        <f ca="1">SUMIF(Ingredients!$B$3:$B$230,'PH complex foods'!L131,Ingredients!$A$3:$A$119)+SUMIF($B$3:$B$725,L131,$V$3:$V$724)</f>
        <v>0</v>
      </c>
      <c r="U131" s="11">
        <f ca="1">SUMIF(Ingredients!$B$3:$B$230,'PH complex foods'!M131,Ingredients!$A$3:$A$119)+SUMIF($B$3:$B$725,M131,$V$3:$V$724)</f>
        <v>0</v>
      </c>
      <c r="V131" s="10">
        <f t="shared" ca="1" si="25"/>
        <v>1</v>
      </c>
      <c r="W131" s="10">
        <v>1</v>
      </c>
      <c r="X131" s="11">
        <v>1</v>
      </c>
      <c r="Y131" s="11">
        <f>COUNTIF(F131:M856,B131)</f>
        <v>0</v>
      </c>
      <c r="Z131" s="44" t="str">
        <f t="shared" ca="1" si="26"/>
        <v>Yes</v>
      </c>
      <c r="AA131" s="34">
        <f>SUMIF(Ingredients!$B$3:$B$230,F131,Ingredients!$C$3:$C$230)+SUMIF($B$3:$B$725,F131,$AI$3:$AI$725)</f>
        <v>1</v>
      </c>
      <c r="AB131" s="30">
        <f>SUMIF(Ingredients!$B$3:$B$230,G131,Ingredients!$C$3:$C$230)+SUMIF($B$3:$B$725,G131,$AI$3:$AI$725)</f>
        <v>10</v>
      </c>
      <c r="AC131" s="30">
        <f>SUMIF(Ingredients!$B$3:$B$230,H131,Ingredients!$C$3:$C$230)+SUMIF($B$3:$B$725,H131,$AI$3:$AI$725)</f>
        <v>5</v>
      </c>
      <c r="AD131" s="30">
        <f>SUMIF(Ingredients!$B$3:$B$230,I131,Ingredients!$C$3:$C$230)+SUMIF($B$3:$B$725,I131,$AI$3:$AI$725)</f>
        <v>0</v>
      </c>
      <c r="AE131" s="30">
        <f>SUMIF(Ingredients!$B$3:$B$230,J131,Ingredients!$C$3:$C$230)+SUMIF($B$3:$B$725,J131,$AI$3:$AI$725)</f>
        <v>0</v>
      </c>
      <c r="AF131" s="30">
        <f>SUMIF(Ingredients!$B$3:$B$230,K131,Ingredients!$C$3:$C$230)+SUMIF($B$3:$B$725,K131,$AI$3:$AI$725)</f>
        <v>0</v>
      </c>
      <c r="AG131" s="30">
        <f>SUMIF(Ingredients!$B$3:$B$230,L131,Ingredients!$C$3:$C$230)+SUMIF($B$3:$B$725,L131,$AI$3:$AI$725)</f>
        <v>0</v>
      </c>
      <c r="AH131" s="30">
        <f>SUMIF(Ingredients!$B$3:$B$230,M131,Ingredients!$C$3:$C$230)+SUMIF($B$3:$B$725,M131,$AI$3:$AI$725)</f>
        <v>0</v>
      </c>
      <c r="AI131" s="29">
        <f t="shared" si="14"/>
        <v>16</v>
      </c>
      <c r="AJ131" s="30">
        <f>SUMIF(Ingredients!$B$3:$B$230,F131,Ingredients!$D$3:$D$230)+SUMIF($B$3:$B$725,F131,$AR$3:$AR$725)</f>
        <v>5</v>
      </c>
      <c r="AK131" s="30">
        <f>SUMIF(Ingredients!$B$3:$B$230,G131,Ingredients!$D$3:$D$230)+SUMIF($B$3:$B$725,G131,$AR$3:$AR$725)</f>
        <v>0</v>
      </c>
      <c r="AL131" s="30">
        <f>SUMIF(Ingredients!$B$3:$B$230,H131,Ingredients!$D$3:$D$230)+SUMIF($B$3:$B$725,H131,$AR$3:$AR$725)</f>
        <v>0</v>
      </c>
      <c r="AM131" s="30">
        <f>SUMIF(Ingredients!$B$3:$B$230,I131,Ingredients!$D$3:$D$230)+SUMIF($B$3:$B$725,I131,$AR$3:$AR$725)</f>
        <v>0</v>
      </c>
      <c r="AN131" s="30">
        <f>SUMIF(Ingredients!$B$3:$B$230,J131,Ingredients!$D$3:$D$230)+SUMIF($B$3:$B$725,J131,$AR$3:$AR$725)</f>
        <v>0</v>
      </c>
      <c r="AO131" s="30">
        <f>SUMIF(Ingredients!$B$3:$B$230,K131,Ingredients!$D$3:$D$230)+SUMIF($B$3:$B$725,K131,$AR$3:$AR$725)</f>
        <v>0</v>
      </c>
      <c r="AP131" s="30">
        <f>SUMIF(Ingredients!$B$3:$B$230,L131,Ingredients!$D$3:$D$230)+SUMIF($B$3:$B$725,L131,$AR$3:$AR$725)</f>
        <v>0</v>
      </c>
      <c r="AQ131" s="30">
        <f>SUMIF(Ingredients!$B$3:$B$230,M131,Ingredients!$D$3:$D$230)+SUMIF($B$3:$B$725,M131,$AR$3:$AR$725)</f>
        <v>0</v>
      </c>
      <c r="AR131" s="29">
        <f t="shared" si="15"/>
        <v>5</v>
      </c>
      <c r="AS131" s="30">
        <f>SUMIF(Ingredients!$B$3:$B$230,F131,Ingredients!$E$3:$E$230)+SUMIF($B$3:$B$725,F131,$BA$3:$BA$730)</f>
        <v>10</v>
      </c>
      <c r="AT131" s="30">
        <f>SUMIF(Ingredients!$B$3:$B$230,G131,Ingredients!$E$3:$E$230)+SUMIF($B$3:$B$725,G131,$BA$3:$BA$730)</f>
        <v>7</v>
      </c>
      <c r="AU131" s="30">
        <f>SUMIF(Ingredients!$B$3:$B$230,H131,Ingredients!$E$3:$E$230)+SUMIF($B$3:$B$725,H131,$BA$3:$BA$730)</f>
        <v>12</v>
      </c>
      <c r="AV131" s="30">
        <f>SUMIF(Ingredients!$B$3:$B$230,I131,Ingredients!$E$3:$E$230)+SUMIF($B$3:$B$725,I131,$BA$3:$BA$730)</f>
        <v>0</v>
      </c>
      <c r="AW131" s="30">
        <f>SUMIF(Ingredients!$B$3:$B$230,J131,Ingredients!$E$3:$E$230)+SUMIF($B$3:$B$725,J131,$BA$3:$BA$730)</f>
        <v>0</v>
      </c>
      <c r="AX131" s="30">
        <f>SUMIF(Ingredients!$B$3:$B$230,K131,Ingredients!$E$3:$E$230)+SUMIF($B$3:$B$725,K131,$BA$3:$BA$730)</f>
        <v>0</v>
      </c>
      <c r="AY131" s="30">
        <f>SUMIF(Ingredients!$B$3:$B$230,L131,Ingredients!$E$3:$E$230)+SUMIF($B$3:$B$725,L131,$BA$3:$BA$730)</f>
        <v>0</v>
      </c>
      <c r="AZ131" s="30">
        <f>SUMIF(Ingredients!$B$3:$B$230,M131,Ingredients!$E$3:$E$230)+SUMIF($B$3:$B$725,M131,$BA$3:$BA$730)</f>
        <v>0</v>
      </c>
      <c r="BA131" s="29">
        <f t="shared" si="16"/>
        <v>9.6666666666666661</v>
      </c>
      <c r="BB131" s="30">
        <f>SUMIF(Ingredients!$B$3:$B$230,F131,Ingredients!$F$3:$F$230)+SUMIF($B$3:$B$725,F131,$BJ$3:$BJ$725)</f>
        <v>0</v>
      </c>
      <c r="BC131" s="30">
        <f>SUMIF(Ingredients!$B$3:$B$230,G131,Ingredients!$F$3:$F$230)+SUMIF($B$3:$B$725,G131,$BJ$3:$BJ$725)</f>
        <v>0</v>
      </c>
      <c r="BD131" s="30">
        <f>SUMIF(Ingredients!$B$3:$B$230,H131,Ingredients!$F$3:$F$230)+SUMIF($B$3:$B$725,H131,$BJ$3:$BJ$725)</f>
        <v>0</v>
      </c>
      <c r="BE131" s="30">
        <f>SUMIF(Ingredients!$B$3:$B$230,I131,Ingredients!$F$3:$F$230)+SUMIF($B$3:$B$725,I131,$BJ$3:$BJ$725)</f>
        <v>0</v>
      </c>
      <c r="BF131" s="30">
        <f>SUMIF(Ingredients!$B$3:$B$230,J131,Ingredients!$F$3:$F$230)+SUMIF($B$3:$B$725,J131,$BJ$3:$BJ$725)</f>
        <v>0</v>
      </c>
      <c r="BG131" s="30">
        <f>SUMIF(Ingredients!$B$3:$B$230,K131,Ingredients!$F$3:$F$230)+SUMIF($B$3:$B$725,K131,$BJ$3:$BJ$725)</f>
        <v>0</v>
      </c>
      <c r="BH131" s="30">
        <f>SUMIF(Ingredients!$B$3:$B$230,L131,Ingredients!$F$3:$F$230)+SUMIF($B$3:$B$725,L131,$BJ$3:$BJ$725)</f>
        <v>0</v>
      </c>
      <c r="BI131" s="30">
        <f>SUMIF(Ingredients!$B$3:$B$230,M131,Ingredients!$F$3:$F$230)+SUMIF($B$3:$B$725,M131,$BJ$3:$BJ$725)</f>
        <v>0</v>
      </c>
      <c r="BJ131" s="35">
        <f t="shared" si="17"/>
        <v>0</v>
      </c>
      <c r="BK131" s="30">
        <f>SUMIF(Ingredients!$B$3:$B$230,F131,Ingredients!$G$3:$G$230)+SUMIF($B$3:$B$725,F131,$BS$3:$BS$725)</f>
        <v>0.8</v>
      </c>
      <c r="BL131" s="30">
        <f>SUMIF(Ingredients!$B$3:$B$230,G131,Ingredients!$G$3:$G$230)+SUMIF($B$3:$B$725,G131,$BS$3:$BS$725)</f>
        <v>0</v>
      </c>
      <c r="BM131" s="30">
        <f>SUMIF(Ingredients!$B$3:$B$230,H131,Ingredients!$G$3:$G$230)+SUMIF($B$3:$B$725,H131,$BS$3:$BS$725)</f>
        <v>0</v>
      </c>
      <c r="BN131" s="30">
        <f>SUMIF(Ingredients!$B$3:$B$230,I131,Ingredients!$G$3:$G$230)+SUMIF($B$3:$B$725,I131,$BS$3:$BS$725)</f>
        <v>0</v>
      </c>
      <c r="BO131" s="30">
        <f>SUMIF(Ingredients!$B$3:$B$230,J131,Ingredients!$G$3:$G$230)+SUMIF($B$3:$B$725,J131,$BS$3:$BS$725)</f>
        <v>0</v>
      </c>
      <c r="BP131" s="30">
        <f>SUMIF(Ingredients!$B$3:$B$230,K131,Ingredients!$G$3:$G$230)+SUMIF($B$3:$B$725,K131,$BS$3:$BS$725)</f>
        <v>0</v>
      </c>
      <c r="BQ131" s="30">
        <f>SUMIF(Ingredients!$B$3:$B$230,L131,Ingredients!$G$3:$G$230)+SUMIF($B$3:$B$725,L131,$BS$3:$BS$725)</f>
        <v>0</v>
      </c>
      <c r="BR131" s="30">
        <f>SUMIF(Ingredients!$B$3:$B$230,M131,Ingredients!$G$3:$G$230)+SUMIF($B$3:$B$725,M131,$BS$3:$BS$725)</f>
        <v>0</v>
      </c>
      <c r="BS131" s="36">
        <f t="shared" si="18"/>
        <v>0.8</v>
      </c>
      <c r="BT131" s="30">
        <f>SUMIF(Ingredients!$B$3:$B$230,F131,Ingredients!$H$3:$H$230)+SUMIF($B$3:$B$725,F131,$CB$3:$CB$725)</f>
        <v>0</v>
      </c>
      <c r="BU131" s="30">
        <f>SUMIF(Ingredients!$B$3:$B$230,G131,Ingredients!$H$3:$H$230)+SUMIF($B$3:$B$725,G131,$CB$3:$CB$725)</f>
        <v>0</v>
      </c>
      <c r="BV131" s="30">
        <f>SUMIF(Ingredients!$B$3:$B$230,H131,Ingredients!$H$3:$H$230)+SUMIF($B$3:$B$725,H131,$CB$3:$CB$725)</f>
        <v>0</v>
      </c>
      <c r="BW131" s="30">
        <f>SUMIF(Ingredients!$B$3:$B$230,I131,Ingredients!$H$3:$H$230)+SUMIF($B$3:$B$725,I131,$CB$3:$CB$725)</f>
        <v>0</v>
      </c>
      <c r="BX131" s="30">
        <f>SUMIF(Ingredients!$B$3:$B$230,J131,Ingredients!$H$3:$H$230)+SUMIF($B$3:$B$725,J131,$CB$3:$CB$725)</f>
        <v>0</v>
      </c>
      <c r="BY131" s="30">
        <f>SUMIF(Ingredients!$B$3:$B$230,K131,Ingredients!$H$3:$H$230)+SUMIF($B$3:$B$725,K131,$CB$3:$CB$725)</f>
        <v>0</v>
      </c>
      <c r="BZ131" s="30">
        <f>SUMIF(Ingredients!$B$3:$B$230,L131,Ingredients!$H$3:$H$230)+SUMIF($B$3:$B$725,L131,$CB$3:$CB$725)</f>
        <v>0</v>
      </c>
      <c r="CA131" s="30">
        <f>SUMIF(Ingredients!$B$3:$B$230,M131,Ingredients!$H$3:$H$230)+SUMIF($B$3:$B$725,M131,$CB$3:$CB$725)</f>
        <v>0</v>
      </c>
      <c r="CB131" s="42">
        <f t="shared" si="19"/>
        <v>0</v>
      </c>
      <c r="CC131" s="30">
        <f>SUMIF(Ingredients!$B$3:$B$230,F131,Ingredients!$I$3:$I$230)+SUMIF($B$3:$B$725,F131,$CK$3:$CK$725)</f>
        <v>0</v>
      </c>
      <c r="CD131" s="30">
        <f>SUMIF(Ingredients!$B$3:$B$230,G131,Ingredients!$I$3:$I$230)+SUMIF($B$3:$B$725,G131,$CK$3:$CK$725)</f>
        <v>2.5</v>
      </c>
      <c r="CE131" s="30">
        <f>SUMIF(Ingredients!$B$3:$B$230,H131,Ingredients!$I$3:$I$230)+SUMIF($B$3:$B$725,H131,$CK$3:$CK$725)</f>
        <v>0</v>
      </c>
      <c r="CF131" s="30">
        <f>SUMIF(Ingredients!$B$3:$B$230,I131,Ingredients!$I$3:$I$230)+SUMIF($B$3:$B$725,I131,$CK$3:$CK$725)</f>
        <v>0</v>
      </c>
      <c r="CG131" s="30">
        <f>SUMIF(Ingredients!$B$3:$B$230,J131,Ingredients!$I$3:$I$230)+SUMIF($B$3:$B$725,J131,$CK$3:$CK$725)</f>
        <v>0</v>
      </c>
      <c r="CH131" s="30">
        <f>SUMIF(Ingredients!$B$3:$B$230,K131,Ingredients!$I$3:$I$230)+SUMIF($B$3:$B$725,K131,$CK$3:$CK$725)</f>
        <v>0</v>
      </c>
      <c r="CI131" s="30">
        <f>SUMIF(Ingredients!$B$3:$B$230,L131,Ingredients!$I$3:$I$230)+SUMIF($B$3:$B$725,L131,$CK$3:$CK$725)</f>
        <v>0</v>
      </c>
      <c r="CJ131" s="30">
        <f>SUMIF(Ingredients!$B$3:$B$230,M131,Ingredients!$I$3:$I$230)+SUMIF($B$3:$B$725,M131,$CK$3:$CK$725)</f>
        <v>0</v>
      </c>
      <c r="CK131" s="38">
        <f t="shared" si="20"/>
        <v>2.5</v>
      </c>
      <c r="CL131" s="30">
        <f>SUMIF(Ingredients!$B$3:$B$230,F131,Ingredients!$J$3:$J$230)+SUMIF($B$3:$B$725,F131,$CT$3:$CT$725)</f>
        <v>0</v>
      </c>
      <c r="CM131" s="30">
        <f>SUMIF(Ingredients!$B$3:$B$230,G131,Ingredients!$J$3:$J$230)+SUMIF($B$3:$B$725,G131,$CT$3:$CT$725)</f>
        <v>0</v>
      </c>
      <c r="CN131" s="30">
        <f>SUMIF(Ingredients!$B$3:$B$230,H131,Ingredients!$J$3:$J$230)+SUMIF($B$3:$B$725,H131,$CT$3:$CT$725)</f>
        <v>1</v>
      </c>
      <c r="CO131" s="30">
        <f>SUMIF(Ingredients!$B$3:$B$230,I131,Ingredients!$J$3:$J$230)+SUMIF($B$3:$B$725,I131,$CT$3:$CT$725)</f>
        <v>0</v>
      </c>
      <c r="CP131" s="30">
        <f>SUMIF(Ingredients!$B$3:$B$230,J131,Ingredients!$J$3:$J$230)+SUMIF($B$3:$B$725,J131,$CT$3:$CT$725)</f>
        <v>0</v>
      </c>
      <c r="CQ131" s="30">
        <f>SUMIF(Ingredients!$B$3:$B$230,K131,Ingredients!$J$3:$J$230)+SUMIF($B$3:$B$725,K131,$CT$3:$CT$725)</f>
        <v>0</v>
      </c>
      <c r="CR131" s="30">
        <f>SUMIF(Ingredients!$B$3:$B$230,L131,Ingredients!$J$3:$J$230)+SUMIF($B$3:$B$725,L131,$CT$3:$CT$725)</f>
        <v>0</v>
      </c>
      <c r="CS131" s="30">
        <f>SUMIF(Ingredients!$B$3:$B$230,M131,Ingredients!$J$3:$J$230)+SUMIF($B$3:$B$725,M131,$CT$3:$CT$725)</f>
        <v>0</v>
      </c>
      <c r="CT131" s="43">
        <f t="shared" si="21"/>
        <v>1</v>
      </c>
      <c r="CU131" s="34">
        <v>15</v>
      </c>
      <c r="CV131" s="30">
        <v>0</v>
      </c>
      <c r="CW131" s="30">
        <v>9.6666666666666661</v>
      </c>
      <c r="CX131" s="35">
        <v>0</v>
      </c>
      <c r="CY131" s="36">
        <v>0.8</v>
      </c>
      <c r="CZ131" s="37">
        <v>0</v>
      </c>
      <c r="DA131" s="38">
        <v>2.5</v>
      </c>
      <c r="DB131" s="39">
        <v>0</v>
      </c>
      <c r="DC131" t="s">
        <v>202</v>
      </c>
      <c r="DD131" t="str">
        <f t="shared" ca="1" si="22"/>
        <v/>
      </c>
      <c r="DE131" t="str">
        <f t="shared" ca="1" si="23"/>
        <v>-</v>
      </c>
      <c r="DG131" t="s">
        <v>200</v>
      </c>
      <c r="DH131" t="str">
        <f t="shared" ca="1" si="24"/>
        <v>LEMONCHICKENITEM(MEAL, ItemRegistry.lemonchickenItem, 4 ,3f,0f,0f,0f,0.8f,2.5f,0f,2.17f),</v>
      </c>
      <c r="DI131" t="s">
        <v>2387</v>
      </c>
    </row>
    <row r="132" spans="2:113" x14ac:dyDescent="0.3">
      <c r="B132" t="s">
        <v>387</v>
      </c>
      <c r="C132" t="str">
        <f>INDEX('PH Itemnames'!$B$1:$B$723,MATCH(B132,'PH Itemnames'!$A$1:$A$723),1)</f>
        <v>blueberrysmoothieItem</v>
      </c>
      <c r="D132" t="s">
        <v>240</v>
      </c>
      <c r="E132" t="s">
        <v>1191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SUMIF(Ingredients!$B$3:$B$230,'PH complex foods'!F132,Ingredients!$A$3:$A$119)+SUMIF($B$3:$B$725,F132,$V$3:$V$724)</f>
        <v>1</v>
      </c>
      <c r="O132" s="11">
        <f ca="1">SUMIF(Ingredients!$B$3:$B$230,'PH complex foods'!G132,Ingredients!$A$3:$A$119)+SUMIF($B$3:$B$725,G132,$V$3:$V$724)</f>
        <v>1</v>
      </c>
      <c r="P132" s="11">
        <f ca="1">SUMIF(Ingredients!$B$3:$B$230,'PH complex foods'!H132,Ingredients!$A$3:$A$119)+SUMIF($B$3:$B$725,H132,$V$3:$V$724)</f>
        <v>1</v>
      </c>
      <c r="Q132" s="11">
        <f ca="1">SUMIF(Ingredients!$B$3:$B$230,'PH complex foods'!I132,Ingredients!$A$3:$A$119)+SUMIF($B$3:$B$725,I132,$V$3:$V$724)</f>
        <v>0</v>
      </c>
      <c r="R132" s="11">
        <f ca="1">SUMIF(Ingredients!$B$3:$B$230,'PH complex foods'!J132,Ingredients!$A$3:$A$119)+SUMIF($B$3:$B$725,J132,$V$3:$V$724)</f>
        <v>0</v>
      </c>
      <c r="S132" s="11">
        <f ca="1">SUMIF(Ingredients!$B$3:$B$230,'PH complex foods'!K132,Ingredients!$A$3:$A$119)+SUMIF($B$3:$B$725,K132,$V$3:$V$724)</f>
        <v>0</v>
      </c>
      <c r="T132" s="11">
        <f ca="1">SUMIF(Ingredients!$B$3:$B$230,'PH complex foods'!L132,Ingredients!$A$3:$A$119)+SUMIF($B$3:$B$725,L132,$V$3:$V$724)</f>
        <v>0</v>
      </c>
      <c r="U132" s="11">
        <f ca="1">SUMIF(Ingredients!$B$3:$B$230,'PH complex foods'!M132,Ingredients!$A$3:$A$119)+SUMIF($B$3:$B$725,M132,$V$3:$V$724)</f>
        <v>0</v>
      </c>
      <c r="V132" s="10">
        <f t="shared" ca="1" si="25"/>
        <v>1</v>
      </c>
      <c r="W132" s="10">
        <v>1</v>
      </c>
      <c r="X132" s="11">
        <v>1</v>
      </c>
      <c r="Y132" s="11">
        <f>COUNTIF(F132:M857,B132)</f>
        <v>0</v>
      </c>
      <c r="Z132" s="44" t="str">
        <f t="shared" ca="1" si="26"/>
        <v>Yes</v>
      </c>
      <c r="AA132" s="34">
        <f>SUMIF(Ingredients!$B$3:$B$230,F132,Ingredients!$C$3:$C$230)+SUMIF($B$3:$B$725,F132,$AI$3:$AI$725)</f>
        <v>1</v>
      </c>
      <c r="AB132" s="30">
        <f>SUMIF(Ingredients!$B$3:$B$230,G132,Ingredients!$C$3:$C$230)+SUMIF($B$3:$B$725,G132,$AI$3:$AI$725)</f>
        <v>1</v>
      </c>
      <c r="AC132" s="30">
        <f>SUMIF(Ingredients!$B$3:$B$230,H132,Ingredients!$C$3:$C$230)+SUMIF($B$3:$B$725,H132,$AI$3:$AI$725)</f>
        <v>0</v>
      </c>
      <c r="AD132" s="30">
        <f>SUMIF(Ingredients!$B$3:$B$230,I132,Ingredients!$C$3:$C$230)+SUMIF($B$3:$B$725,I132,$AI$3:$AI$725)</f>
        <v>0</v>
      </c>
      <c r="AE132" s="30">
        <f>SUMIF(Ingredients!$B$3:$B$230,J132,Ingredients!$C$3:$C$230)+SUMIF($B$3:$B$725,J132,$AI$3:$AI$725)</f>
        <v>0</v>
      </c>
      <c r="AF132" s="30">
        <f>SUMIF(Ingredients!$B$3:$B$230,K132,Ingredients!$C$3:$C$230)+SUMIF($B$3:$B$725,K132,$AI$3:$AI$725)</f>
        <v>0</v>
      </c>
      <c r="AG132" s="30">
        <f>SUMIF(Ingredients!$B$3:$B$230,L132,Ingredients!$C$3:$C$230)+SUMIF($B$3:$B$725,L132,$AI$3:$AI$725)</f>
        <v>0</v>
      </c>
      <c r="AH132" s="30">
        <f>SUMIF(Ingredients!$B$3:$B$230,M132,Ingredients!$C$3:$C$230)+SUMIF($B$3:$B$725,M132,$AI$3:$AI$725)</f>
        <v>0</v>
      </c>
      <c r="AI132" s="29">
        <f t="shared" ref="AI132:AI195" si="27">SUM(AA132:AH132)</f>
        <v>2</v>
      </c>
      <c r="AJ132" s="30">
        <f>SUMIF(Ingredients!$B$3:$B$230,F132,Ingredients!$D$3:$D$230)+SUMIF($B$3:$B$725,F132,$AR$3:$AR$725)</f>
        <v>5</v>
      </c>
      <c r="AK132" s="30">
        <f>SUMIF(Ingredients!$B$3:$B$230,G132,Ingredients!$D$3:$D$230)+SUMIF($B$3:$B$725,G132,$AR$3:$AR$725)</f>
        <v>5</v>
      </c>
      <c r="AL132" s="30">
        <f>SUMIF(Ingredients!$B$3:$B$230,H132,Ingredients!$D$3:$D$230)+SUMIF($B$3:$B$725,H132,$AR$3:$AR$725)</f>
        <v>5</v>
      </c>
      <c r="AM132" s="30">
        <f>SUMIF(Ingredients!$B$3:$B$230,I132,Ingredients!$D$3:$D$230)+SUMIF($B$3:$B$725,I132,$AR$3:$AR$725)</f>
        <v>0</v>
      </c>
      <c r="AN132" s="30">
        <f>SUMIF(Ingredients!$B$3:$B$230,J132,Ingredients!$D$3:$D$230)+SUMIF($B$3:$B$725,J132,$AR$3:$AR$725)</f>
        <v>0</v>
      </c>
      <c r="AO132" s="30">
        <f>SUMIF(Ingredients!$B$3:$B$230,K132,Ingredients!$D$3:$D$230)+SUMIF($B$3:$B$725,K132,$AR$3:$AR$725)</f>
        <v>0</v>
      </c>
      <c r="AP132" s="30">
        <f>SUMIF(Ingredients!$B$3:$B$230,L132,Ingredients!$D$3:$D$230)+SUMIF($B$3:$B$725,L132,$AR$3:$AR$725)</f>
        <v>0</v>
      </c>
      <c r="AQ132" s="30">
        <f>SUMIF(Ingredients!$B$3:$B$230,M132,Ingredients!$D$3:$D$230)+SUMIF($B$3:$B$725,M132,$AR$3:$AR$725)</f>
        <v>0</v>
      </c>
      <c r="AR132" s="29">
        <f t="shared" ref="AR132:AR195" si="28">SUM(AJ132:AQ132)</f>
        <v>15</v>
      </c>
      <c r="AS132" s="30">
        <f>SUMIF(Ingredients!$B$3:$B$230,F132,Ingredients!$E$3:$E$230)+SUMIF($B$3:$B$725,F132,$BA$3:$BA$730)</f>
        <v>4</v>
      </c>
      <c r="AT132" s="30">
        <f>SUMIF(Ingredients!$B$3:$B$230,G132,Ingredients!$E$3:$E$230)+SUMIF($B$3:$B$725,G132,$BA$3:$BA$730)</f>
        <v>4</v>
      </c>
      <c r="AU132" s="30">
        <f>SUMIF(Ingredients!$B$3:$B$230,H132,Ingredients!$E$3:$E$230)+SUMIF($B$3:$B$725,H132,$BA$3:$BA$730)</f>
        <v>0</v>
      </c>
      <c r="AV132" s="30">
        <f>SUMIF(Ingredients!$B$3:$B$230,I132,Ingredients!$E$3:$E$230)+SUMIF($B$3:$B$725,I132,$BA$3:$BA$730)</f>
        <v>0</v>
      </c>
      <c r="AW132" s="30">
        <f>SUMIF(Ingredients!$B$3:$B$230,J132,Ingredients!$E$3:$E$230)+SUMIF($B$3:$B$725,J132,$BA$3:$BA$730)</f>
        <v>0</v>
      </c>
      <c r="AX132" s="30">
        <f>SUMIF(Ingredients!$B$3:$B$230,K132,Ingredients!$E$3:$E$230)+SUMIF($B$3:$B$725,K132,$BA$3:$BA$730)</f>
        <v>0</v>
      </c>
      <c r="AY132" s="30">
        <f>SUMIF(Ingredients!$B$3:$B$230,L132,Ingredients!$E$3:$E$230)+SUMIF($B$3:$B$725,L132,$BA$3:$BA$730)</f>
        <v>0</v>
      </c>
      <c r="AZ132" s="30">
        <f>SUMIF(Ingredients!$B$3:$B$230,M132,Ingredients!$E$3:$E$230)+SUMIF($B$3:$B$725,M132,$BA$3:$BA$730)</f>
        <v>0</v>
      </c>
      <c r="BA132" s="29">
        <f t="shared" ref="BA132:BA195" si="29">SUM(AS132:AZ132)/COUNTA(F132:M132)</f>
        <v>2.6666666666666665</v>
      </c>
      <c r="BB132" s="30">
        <f>SUMIF(Ingredients!$B$3:$B$230,F132,Ingredients!$F$3:$F$230)+SUMIF($B$3:$B$725,F132,$BJ$3:$BJ$725)</f>
        <v>0</v>
      </c>
      <c r="BC132" s="30">
        <f>SUMIF(Ingredients!$B$3:$B$230,G132,Ingredients!$F$3:$F$230)+SUMIF($B$3:$B$725,G132,$BJ$3:$BJ$725)</f>
        <v>0</v>
      </c>
      <c r="BD132" s="30">
        <f>SUMIF(Ingredients!$B$3:$B$230,H132,Ingredients!$F$3:$F$230)+SUMIF($B$3:$B$725,H132,$BJ$3:$BJ$725)</f>
        <v>0</v>
      </c>
      <c r="BE132" s="30">
        <f>SUMIF(Ingredients!$B$3:$B$230,I132,Ingredients!$F$3:$F$230)+SUMIF($B$3:$B$725,I132,$BJ$3:$BJ$725)</f>
        <v>0</v>
      </c>
      <c r="BF132" s="30">
        <f>SUMIF(Ingredients!$B$3:$B$230,J132,Ingredients!$F$3:$F$230)+SUMIF($B$3:$B$725,J132,$BJ$3:$BJ$725)</f>
        <v>0</v>
      </c>
      <c r="BG132" s="30">
        <f>SUMIF(Ingredients!$B$3:$B$230,K132,Ingredients!$F$3:$F$230)+SUMIF($B$3:$B$725,K132,$BJ$3:$BJ$725)</f>
        <v>0</v>
      </c>
      <c r="BH132" s="30">
        <f>SUMIF(Ingredients!$B$3:$B$230,L132,Ingredients!$F$3:$F$230)+SUMIF($B$3:$B$725,L132,$BJ$3:$BJ$725)</f>
        <v>0</v>
      </c>
      <c r="BI132" s="30">
        <f>SUMIF(Ingredients!$B$3:$B$230,M132,Ingredients!$F$3:$F$230)+SUMIF($B$3:$B$725,M132,$BJ$3:$BJ$725)</f>
        <v>0</v>
      </c>
      <c r="BJ132" s="35">
        <f t="shared" ref="BJ132:BJ195" si="30">SUM(BB132:BI132)</f>
        <v>0</v>
      </c>
      <c r="BK132" s="30">
        <f>SUMIF(Ingredients!$B$3:$B$230,F132,Ingredients!$G$3:$G$230)+SUMIF($B$3:$B$725,F132,$BS$3:$BS$725)</f>
        <v>0.8</v>
      </c>
      <c r="BL132" s="30">
        <f>SUMIF(Ingredients!$B$3:$B$230,G132,Ingredients!$G$3:$G$230)+SUMIF($B$3:$B$725,G132,$BS$3:$BS$725)</f>
        <v>0.8</v>
      </c>
      <c r="BM132" s="30">
        <f>SUMIF(Ingredients!$B$3:$B$230,H132,Ingredients!$G$3:$G$230)+SUMIF($B$3:$B$725,H132,$BS$3:$BS$725)</f>
        <v>0</v>
      </c>
      <c r="BN132" s="30">
        <f>SUMIF(Ingredients!$B$3:$B$230,I132,Ingredients!$G$3:$G$230)+SUMIF($B$3:$B$725,I132,$BS$3:$BS$725)</f>
        <v>0</v>
      </c>
      <c r="BO132" s="30">
        <f>SUMIF(Ingredients!$B$3:$B$230,J132,Ingredients!$G$3:$G$230)+SUMIF($B$3:$B$725,J132,$BS$3:$BS$725)</f>
        <v>0</v>
      </c>
      <c r="BP132" s="30">
        <f>SUMIF(Ingredients!$B$3:$B$230,K132,Ingredients!$G$3:$G$230)+SUMIF($B$3:$B$725,K132,$BS$3:$BS$725)</f>
        <v>0</v>
      </c>
      <c r="BQ132" s="30">
        <f>SUMIF(Ingredients!$B$3:$B$230,L132,Ingredients!$G$3:$G$230)+SUMIF($B$3:$B$725,L132,$BS$3:$BS$725)</f>
        <v>0</v>
      </c>
      <c r="BR132" s="30">
        <f>SUMIF(Ingredients!$B$3:$B$230,M132,Ingredients!$G$3:$G$230)+SUMIF($B$3:$B$725,M132,$BS$3:$BS$725)</f>
        <v>0</v>
      </c>
      <c r="BS132" s="36">
        <f t="shared" ref="BS132:BS195" si="31">SUM(BK132:BR132)</f>
        <v>1.6</v>
      </c>
      <c r="BT132" s="30">
        <f>SUMIF(Ingredients!$B$3:$B$230,F132,Ingredients!$H$3:$H$230)+SUMIF($B$3:$B$725,F132,$CB$3:$CB$725)</f>
        <v>0</v>
      </c>
      <c r="BU132" s="30">
        <f>SUMIF(Ingredients!$B$3:$B$230,G132,Ingredients!$H$3:$H$230)+SUMIF($B$3:$B$725,G132,$CB$3:$CB$725)</f>
        <v>0</v>
      </c>
      <c r="BV132" s="30">
        <f>SUMIF(Ingredients!$B$3:$B$230,H132,Ingredients!$H$3:$H$230)+SUMIF($B$3:$B$725,H132,$CB$3:$CB$725)</f>
        <v>0</v>
      </c>
      <c r="BW132" s="30">
        <f>SUMIF(Ingredients!$B$3:$B$230,I132,Ingredients!$H$3:$H$230)+SUMIF($B$3:$B$725,I132,$CB$3:$CB$725)</f>
        <v>0</v>
      </c>
      <c r="BX132" s="30">
        <f>SUMIF(Ingredients!$B$3:$B$230,J132,Ingredients!$H$3:$H$230)+SUMIF($B$3:$B$725,J132,$CB$3:$CB$725)</f>
        <v>0</v>
      </c>
      <c r="BY132" s="30">
        <f>SUMIF(Ingredients!$B$3:$B$230,K132,Ingredients!$H$3:$H$230)+SUMIF($B$3:$B$725,K132,$CB$3:$CB$725)</f>
        <v>0</v>
      </c>
      <c r="BZ132" s="30">
        <f>SUMIF(Ingredients!$B$3:$B$230,L132,Ingredients!$H$3:$H$230)+SUMIF($B$3:$B$725,L132,$CB$3:$CB$725)</f>
        <v>0</v>
      </c>
      <c r="CA132" s="30">
        <f>SUMIF(Ingredients!$B$3:$B$230,M132,Ingredients!$H$3:$H$230)+SUMIF($B$3:$B$725,M132,$CB$3:$CB$725)</f>
        <v>0</v>
      </c>
      <c r="CB132" s="42">
        <f t="shared" ref="CB132:CB195" si="32">SUM(BT132:CA132)</f>
        <v>0</v>
      </c>
      <c r="CC132" s="30">
        <f>SUMIF(Ingredients!$B$3:$B$230,F132,Ingredients!$I$3:$I$230)+SUMIF($B$3:$B$725,F132,$CK$3:$CK$725)</f>
        <v>0</v>
      </c>
      <c r="CD132" s="30">
        <f>SUMIF(Ingredients!$B$3:$B$230,G132,Ingredients!$I$3:$I$230)+SUMIF($B$3:$B$725,G132,$CK$3:$CK$725)</f>
        <v>0</v>
      </c>
      <c r="CE132" s="30">
        <f>SUMIF(Ingredients!$B$3:$B$230,H132,Ingredients!$I$3:$I$230)+SUMIF($B$3:$B$725,H132,$CK$3:$CK$725)</f>
        <v>0</v>
      </c>
      <c r="CF132" s="30">
        <f>SUMIF(Ingredients!$B$3:$B$230,I132,Ingredients!$I$3:$I$230)+SUMIF($B$3:$B$725,I132,$CK$3:$CK$725)</f>
        <v>0</v>
      </c>
      <c r="CG132" s="30">
        <f>SUMIF(Ingredients!$B$3:$B$230,J132,Ingredients!$I$3:$I$230)+SUMIF($B$3:$B$725,J132,$CK$3:$CK$725)</f>
        <v>0</v>
      </c>
      <c r="CH132" s="30">
        <f>SUMIF(Ingredients!$B$3:$B$230,K132,Ingredients!$I$3:$I$230)+SUMIF($B$3:$B$725,K132,$CK$3:$CK$725)</f>
        <v>0</v>
      </c>
      <c r="CI132" s="30">
        <f>SUMIF(Ingredients!$B$3:$B$230,L132,Ingredients!$I$3:$I$230)+SUMIF($B$3:$B$725,L132,$CK$3:$CK$725)</f>
        <v>0</v>
      </c>
      <c r="CJ132" s="30">
        <f>SUMIF(Ingredients!$B$3:$B$230,M132,Ingredients!$I$3:$I$230)+SUMIF($B$3:$B$725,M132,$CK$3:$CK$725)</f>
        <v>0</v>
      </c>
      <c r="CK132" s="38">
        <f t="shared" ref="CK132:CK195" si="33">SUM(CC132:CJ132)</f>
        <v>0</v>
      </c>
      <c r="CL132" s="30">
        <f>SUMIF(Ingredients!$B$3:$B$230,F132,Ingredients!$J$3:$J$230)+SUMIF($B$3:$B$725,F132,$CT$3:$CT$725)</f>
        <v>0</v>
      </c>
      <c r="CM132" s="30">
        <f>SUMIF(Ingredients!$B$3:$B$230,G132,Ingredients!$J$3:$J$230)+SUMIF($B$3:$B$725,G132,$CT$3:$CT$725)</f>
        <v>0</v>
      </c>
      <c r="CN132" s="30">
        <f>SUMIF(Ingredients!$B$3:$B$230,H132,Ingredients!$J$3:$J$230)+SUMIF($B$3:$B$725,H132,$CT$3:$CT$725)</f>
        <v>0</v>
      </c>
      <c r="CO132" s="30">
        <f>SUMIF(Ingredients!$B$3:$B$230,I132,Ingredients!$J$3:$J$230)+SUMIF($B$3:$B$725,I132,$CT$3:$CT$725)</f>
        <v>0</v>
      </c>
      <c r="CP132" s="30">
        <f>SUMIF(Ingredients!$B$3:$B$230,J132,Ingredients!$J$3:$J$230)+SUMIF($B$3:$B$725,J132,$CT$3:$CT$725)</f>
        <v>0</v>
      </c>
      <c r="CQ132" s="30">
        <f>SUMIF(Ingredients!$B$3:$B$230,K132,Ingredients!$J$3:$J$230)+SUMIF($B$3:$B$725,K132,$CT$3:$CT$725)</f>
        <v>0</v>
      </c>
      <c r="CR132" s="30">
        <f>SUMIF(Ingredients!$B$3:$B$230,L132,Ingredients!$J$3:$J$230)+SUMIF($B$3:$B$725,L132,$CT$3:$CT$725)</f>
        <v>0</v>
      </c>
      <c r="CS132" s="30">
        <f>SUMIF(Ingredients!$B$3:$B$230,M132,Ingredients!$J$3:$J$230)+SUMIF($B$3:$B$725,M132,$CT$3:$CT$725)</f>
        <v>0</v>
      </c>
      <c r="CT132" s="43">
        <f t="shared" ref="CT132:CT195" si="34">SUM(CL132:CS132)</f>
        <v>0</v>
      </c>
      <c r="CU132" s="34">
        <v>5</v>
      </c>
      <c r="CV132" s="30">
        <v>15</v>
      </c>
      <c r="CW132" s="30">
        <v>9</v>
      </c>
      <c r="CX132" s="35">
        <v>0</v>
      </c>
      <c r="CY132" s="36">
        <v>1.5</v>
      </c>
      <c r="CZ132" s="37">
        <v>0</v>
      </c>
      <c r="DA132" s="38">
        <v>0</v>
      </c>
      <c r="DB132" s="39">
        <v>0</v>
      </c>
      <c r="DC132" t="s">
        <v>202</v>
      </c>
      <c r="DD132" t="str">
        <f t="shared" ref="DD132:DD195" ca="1" si="35">IF(AND(V132=1, DC132="No"),"NB","")</f>
        <v/>
      </c>
      <c r="DE132" t="str">
        <f t="shared" ref="DE132:DE195" ca="1" si="36">IF(Z132="No", "No", "-")</f>
        <v>-</v>
      </c>
      <c r="DG132" t="s">
        <v>199</v>
      </c>
      <c r="DH132" t="str">
        <f t="shared" ref="DH132:DH195" ca="1" si="37">IF(AND(Z132="Yes",NOT(DG132="No")),CONCATENATE(UPPER(C132), "(", E132, ", ItemRegistry.",C132,", ",4," ,", ROUND(CU132/5,2),"f,",ROUND(CV132,2),"f,",ROUND(CX132,2),"f,",ROUND(CZ132,2),"f,",ROUND(CY132,2),"f,",ROUND(DA132,2),"f,",ROUND(DB132,2),"f,",ROUND(21/CW132,2), "f),"),"")</f>
        <v/>
      </c>
    </row>
    <row r="133" spans="2:113" x14ac:dyDescent="0.3">
      <c r="B133" t="s">
        <v>388</v>
      </c>
      <c r="C133" t="str">
        <f>INDEX('PH Itemnames'!$B$1:$B$723,MATCH(B133,'PH Itemnames'!$A$1:$A$723),1)</f>
        <v>blueberrypieItem</v>
      </c>
      <c r="D133" t="s">
        <v>245</v>
      </c>
      <c r="E133" t="s">
        <v>1191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SUMIF(Ingredients!$B$3:$B$230,'PH complex foods'!F133,Ingredients!$A$3:$A$119)+SUMIF($B$3:$B$725,F133,$V$3:$V$724)</f>
        <v>1</v>
      </c>
      <c r="O133" s="11">
        <f ca="1">SUMIF(Ingredients!$B$3:$B$230,'PH complex foods'!G133,Ingredients!$A$3:$A$119)+SUMIF($B$3:$B$725,G133,$V$3:$V$724)</f>
        <v>1</v>
      </c>
      <c r="P133" s="11">
        <f ca="1">SUMIF(Ingredients!$B$3:$B$230,'PH complex foods'!H133,Ingredients!$A$3:$A$119)+SUMIF($B$3:$B$725,H133,$V$3:$V$724)</f>
        <v>1</v>
      </c>
      <c r="Q133" s="11">
        <f ca="1">SUMIF(Ingredients!$B$3:$B$230,'PH complex foods'!I133,Ingredients!$A$3:$A$119)+SUMIF($B$3:$B$725,I133,$V$3:$V$724)</f>
        <v>0</v>
      </c>
      <c r="R133" s="11">
        <f ca="1">SUMIF(Ingredients!$B$3:$B$230,'PH complex foods'!J133,Ingredients!$A$3:$A$119)+SUMIF($B$3:$B$725,J133,$V$3:$V$724)</f>
        <v>0</v>
      </c>
      <c r="S133" s="11">
        <f ca="1">SUMIF(Ingredients!$B$3:$B$230,'PH complex foods'!K133,Ingredients!$A$3:$A$119)+SUMIF($B$3:$B$725,K133,$V$3:$V$724)</f>
        <v>0</v>
      </c>
      <c r="T133" s="11">
        <f ca="1">SUMIF(Ingredients!$B$3:$B$230,'PH complex foods'!L133,Ingredients!$A$3:$A$119)+SUMIF($B$3:$B$725,L133,$V$3:$V$724)</f>
        <v>0</v>
      </c>
      <c r="U133" s="11">
        <f ca="1">SUMIF(Ingredients!$B$3:$B$230,'PH complex foods'!M133,Ingredients!$A$3:$A$119)+SUMIF($B$3:$B$725,M133,$V$3:$V$724)</f>
        <v>0</v>
      </c>
      <c r="V133" s="10">
        <f t="shared" ref="V133:V196" ca="1" si="38">SUM(N133:U133)-COUNTA(F133:M133)+1</f>
        <v>1</v>
      </c>
      <c r="W133" s="10">
        <v>1</v>
      </c>
      <c r="X133" s="11">
        <v>1</v>
      </c>
      <c r="Y133" s="11">
        <f>COUNTIF(F133:M858,B133)</f>
        <v>1</v>
      </c>
      <c r="Z133" s="44" t="str">
        <f t="shared" ca="1" si="26"/>
        <v>Yes</v>
      </c>
      <c r="AA133" s="34">
        <f>SUMIF(Ingredients!$B$3:$B$230,F133,Ingredients!$C$3:$C$230)+SUMIF($B$3:$B$725,F133,$AI$3:$AI$725)</f>
        <v>1</v>
      </c>
      <c r="AB133" s="30">
        <f>SUMIF(Ingredients!$B$3:$B$230,G133,Ingredients!$C$3:$C$230)+SUMIF($B$3:$B$725,G133,$AI$3:$AI$725)</f>
        <v>5</v>
      </c>
      <c r="AC133" s="30">
        <f>SUMIF(Ingredients!$B$3:$B$230,H133,Ingredients!$C$3:$C$230)+SUMIF($B$3:$B$725,H133,$AI$3:$AI$725)</f>
        <v>0</v>
      </c>
      <c r="AD133" s="30">
        <f>SUMIF(Ingredients!$B$3:$B$230,I133,Ingredients!$C$3:$C$230)+SUMIF($B$3:$B$725,I133,$AI$3:$AI$725)</f>
        <v>0</v>
      </c>
      <c r="AE133" s="30">
        <f>SUMIF(Ingredients!$B$3:$B$230,J133,Ingredients!$C$3:$C$230)+SUMIF($B$3:$B$725,J133,$AI$3:$AI$725)</f>
        <v>0</v>
      </c>
      <c r="AF133" s="30">
        <f>SUMIF(Ingredients!$B$3:$B$230,K133,Ingredients!$C$3:$C$230)+SUMIF($B$3:$B$725,K133,$AI$3:$AI$725)</f>
        <v>0</v>
      </c>
      <c r="AG133" s="30">
        <f>SUMIF(Ingredients!$B$3:$B$230,L133,Ingredients!$C$3:$C$230)+SUMIF($B$3:$B$725,L133,$AI$3:$AI$725)</f>
        <v>0</v>
      </c>
      <c r="AH133" s="30">
        <f>SUMIF(Ingredients!$B$3:$B$230,M133,Ingredients!$C$3:$C$230)+SUMIF($B$3:$B$725,M133,$AI$3:$AI$725)</f>
        <v>0</v>
      </c>
      <c r="AI133" s="29">
        <f t="shared" si="27"/>
        <v>6</v>
      </c>
      <c r="AJ133" s="30">
        <f>SUMIF(Ingredients!$B$3:$B$230,F133,Ingredients!$D$3:$D$230)+SUMIF($B$3:$B$725,F133,$AR$3:$AR$725)</f>
        <v>5</v>
      </c>
      <c r="AK133" s="30">
        <f>SUMIF(Ingredients!$B$3:$B$230,G133,Ingredients!$D$3:$D$230)+SUMIF($B$3:$B$725,G133,$AR$3:$AR$725)</f>
        <v>0</v>
      </c>
      <c r="AL133" s="30">
        <f>SUMIF(Ingredients!$B$3:$B$230,H133,Ingredients!$D$3:$D$230)+SUMIF($B$3:$B$725,H133,$AR$3:$AR$725)</f>
        <v>0</v>
      </c>
      <c r="AM133" s="30">
        <f>SUMIF(Ingredients!$B$3:$B$230,I133,Ingredients!$D$3:$D$230)+SUMIF($B$3:$B$725,I133,$AR$3:$AR$725)</f>
        <v>0</v>
      </c>
      <c r="AN133" s="30">
        <f>SUMIF(Ingredients!$B$3:$B$230,J133,Ingredients!$D$3:$D$230)+SUMIF($B$3:$B$725,J133,$AR$3:$AR$725)</f>
        <v>0</v>
      </c>
      <c r="AO133" s="30">
        <f>SUMIF(Ingredients!$B$3:$B$230,K133,Ingredients!$D$3:$D$230)+SUMIF($B$3:$B$725,K133,$AR$3:$AR$725)</f>
        <v>0</v>
      </c>
      <c r="AP133" s="30">
        <f>SUMIF(Ingredients!$B$3:$B$230,L133,Ingredients!$D$3:$D$230)+SUMIF($B$3:$B$725,L133,$AR$3:$AR$725)</f>
        <v>0</v>
      </c>
      <c r="AQ133" s="30">
        <f>SUMIF(Ingredients!$B$3:$B$230,M133,Ingredients!$D$3:$D$230)+SUMIF($B$3:$B$725,M133,$AR$3:$AR$725)</f>
        <v>0</v>
      </c>
      <c r="AR133" s="29">
        <f t="shared" si="28"/>
        <v>5</v>
      </c>
      <c r="AS133" s="30">
        <f>SUMIF(Ingredients!$B$3:$B$230,F133,Ingredients!$E$3:$E$230)+SUMIF($B$3:$B$725,F133,$BA$3:$BA$730)</f>
        <v>4</v>
      </c>
      <c r="AT133" s="30">
        <f>SUMIF(Ingredients!$B$3:$B$230,G133,Ingredients!$E$3:$E$230)+SUMIF($B$3:$B$725,G133,$BA$3:$BA$730)</f>
        <v>7</v>
      </c>
      <c r="AU133" s="30">
        <f>SUMIF(Ingredients!$B$3:$B$230,H133,Ingredients!$E$3:$E$230)+SUMIF($B$3:$B$725,H133,$BA$3:$BA$730)</f>
        <v>30</v>
      </c>
      <c r="AV133" s="30">
        <f>SUMIF(Ingredients!$B$3:$B$230,I133,Ingredients!$E$3:$E$230)+SUMIF($B$3:$B$725,I133,$BA$3:$BA$730)</f>
        <v>0</v>
      </c>
      <c r="AW133" s="30">
        <f>SUMIF(Ingredients!$B$3:$B$230,J133,Ingredients!$E$3:$E$230)+SUMIF($B$3:$B$725,J133,$BA$3:$BA$730)</f>
        <v>0</v>
      </c>
      <c r="AX133" s="30">
        <f>SUMIF(Ingredients!$B$3:$B$230,K133,Ingredients!$E$3:$E$230)+SUMIF($B$3:$B$725,K133,$BA$3:$BA$730)</f>
        <v>0</v>
      </c>
      <c r="AY133" s="30">
        <f>SUMIF(Ingredients!$B$3:$B$230,L133,Ingredients!$E$3:$E$230)+SUMIF($B$3:$B$725,L133,$BA$3:$BA$730)</f>
        <v>0</v>
      </c>
      <c r="AZ133" s="30">
        <f>SUMIF(Ingredients!$B$3:$B$230,M133,Ingredients!$E$3:$E$230)+SUMIF($B$3:$B$725,M133,$BA$3:$BA$730)</f>
        <v>0</v>
      </c>
      <c r="BA133" s="29">
        <f t="shared" si="29"/>
        <v>13.666666666666666</v>
      </c>
      <c r="BB133" s="30">
        <f>SUMIF(Ingredients!$B$3:$B$230,F133,Ingredients!$F$3:$F$230)+SUMIF($B$3:$B$725,F133,$BJ$3:$BJ$725)</f>
        <v>0</v>
      </c>
      <c r="BC133" s="30">
        <f>SUMIF(Ingredients!$B$3:$B$230,G133,Ingredients!$F$3:$F$230)+SUMIF($B$3:$B$725,G133,$BJ$3:$BJ$725)</f>
        <v>1</v>
      </c>
      <c r="BD133" s="30">
        <f>SUMIF(Ingredients!$B$3:$B$230,H133,Ingredients!$F$3:$F$230)+SUMIF($B$3:$B$725,H133,$BJ$3:$BJ$725)</f>
        <v>0</v>
      </c>
      <c r="BE133" s="30">
        <f>SUMIF(Ingredients!$B$3:$B$230,I133,Ingredients!$F$3:$F$230)+SUMIF($B$3:$B$725,I133,$BJ$3:$BJ$725)</f>
        <v>0</v>
      </c>
      <c r="BF133" s="30">
        <f>SUMIF(Ingredients!$B$3:$B$230,J133,Ingredients!$F$3:$F$230)+SUMIF($B$3:$B$725,J133,$BJ$3:$BJ$725)</f>
        <v>0</v>
      </c>
      <c r="BG133" s="30">
        <f>SUMIF(Ingredients!$B$3:$B$230,K133,Ingredients!$F$3:$F$230)+SUMIF($B$3:$B$725,K133,$BJ$3:$BJ$725)</f>
        <v>0</v>
      </c>
      <c r="BH133" s="30">
        <f>SUMIF(Ingredients!$B$3:$B$230,L133,Ingredients!$F$3:$F$230)+SUMIF($B$3:$B$725,L133,$BJ$3:$BJ$725)</f>
        <v>0</v>
      </c>
      <c r="BI133" s="30">
        <f>SUMIF(Ingredients!$B$3:$B$230,M133,Ingredients!$F$3:$F$230)+SUMIF($B$3:$B$725,M133,$BJ$3:$BJ$725)</f>
        <v>0</v>
      </c>
      <c r="BJ133" s="35">
        <f t="shared" si="30"/>
        <v>1</v>
      </c>
      <c r="BK133" s="30">
        <f>SUMIF(Ingredients!$B$3:$B$230,F133,Ingredients!$G$3:$G$230)+SUMIF($B$3:$B$725,F133,$BS$3:$BS$725)</f>
        <v>0.8</v>
      </c>
      <c r="BL133" s="30">
        <f>SUMIF(Ingredients!$B$3:$B$230,G133,Ingredients!$G$3:$G$230)+SUMIF($B$3:$B$725,G133,$BS$3:$BS$725)</f>
        <v>0</v>
      </c>
      <c r="BM133" s="30">
        <f>SUMIF(Ingredients!$B$3:$B$230,H133,Ingredients!$G$3:$G$230)+SUMIF($B$3:$B$725,H133,$BS$3:$BS$725)</f>
        <v>0</v>
      </c>
      <c r="BN133" s="30">
        <f>SUMIF(Ingredients!$B$3:$B$230,I133,Ingredients!$G$3:$G$230)+SUMIF($B$3:$B$725,I133,$BS$3:$BS$725)</f>
        <v>0</v>
      </c>
      <c r="BO133" s="30">
        <f>SUMIF(Ingredients!$B$3:$B$230,J133,Ingredients!$G$3:$G$230)+SUMIF($B$3:$B$725,J133,$BS$3:$BS$725)</f>
        <v>0</v>
      </c>
      <c r="BP133" s="30">
        <f>SUMIF(Ingredients!$B$3:$B$230,K133,Ingredients!$G$3:$G$230)+SUMIF($B$3:$B$725,K133,$BS$3:$BS$725)</f>
        <v>0</v>
      </c>
      <c r="BQ133" s="30">
        <f>SUMIF(Ingredients!$B$3:$B$230,L133,Ingredients!$G$3:$G$230)+SUMIF($B$3:$B$725,L133,$BS$3:$BS$725)</f>
        <v>0</v>
      </c>
      <c r="BR133" s="30">
        <f>SUMIF(Ingredients!$B$3:$B$230,M133,Ingredients!$G$3:$G$230)+SUMIF($B$3:$B$725,M133,$BS$3:$BS$725)</f>
        <v>0</v>
      </c>
      <c r="BS133" s="36">
        <f t="shared" si="31"/>
        <v>0.8</v>
      </c>
      <c r="BT133" s="30">
        <f>SUMIF(Ingredients!$B$3:$B$230,F133,Ingredients!$H$3:$H$230)+SUMIF($B$3:$B$725,F133,$CB$3:$CB$725)</f>
        <v>0</v>
      </c>
      <c r="BU133" s="30">
        <f>SUMIF(Ingredients!$B$3:$B$230,G133,Ingredients!$H$3:$H$230)+SUMIF($B$3:$B$725,G133,$CB$3:$CB$725)</f>
        <v>0</v>
      </c>
      <c r="BV133" s="30">
        <f>SUMIF(Ingredients!$B$3:$B$230,H133,Ingredients!$H$3:$H$230)+SUMIF($B$3:$B$725,H133,$CB$3:$CB$725)</f>
        <v>0</v>
      </c>
      <c r="BW133" s="30">
        <f>SUMIF(Ingredients!$B$3:$B$230,I133,Ingredients!$H$3:$H$230)+SUMIF($B$3:$B$725,I133,$CB$3:$CB$725)</f>
        <v>0</v>
      </c>
      <c r="BX133" s="30">
        <f>SUMIF(Ingredients!$B$3:$B$230,J133,Ingredients!$H$3:$H$230)+SUMIF($B$3:$B$725,J133,$CB$3:$CB$725)</f>
        <v>0</v>
      </c>
      <c r="BY133" s="30">
        <f>SUMIF(Ingredients!$B$3:$B$230,K133,Ingredients!$H$3:$H$230)+SUMIF($B$3:$B$725,K133,$CB$3:$CB$725)</f>
        <v>0</v>
      </c>
      <c r="BZ133" s="30">
        <f>SUMIF(Ingredients!$B$3:$B$230,L133,Ingredients!$H$3:$H$230)+SUMIF($B$3:$B$725,L133,$CB$3:$CB$725)</f>
        <v>0</v>
      </c>
      <c r="CA133" s="30">
        <f>SUMIF(Ingredients!$B$3:$B$230,M133,Ingredients!$H$3:$H$230)+SUMIF($B$3:$B$725,M133,$CB$3:$CB$725)</f>
        <v>0</v>
      </c>
      <c r="CB133" s="42">
        <f t="shared" si="32"/>
        <v>0</v>
      </c>
      <c r="CC133" s="30">
        <f>SUMIF(Ingredients!$B$3:$B$230,F133,Ingredients!$I$3:$I$230)+SUMIF($B$3:$B$725,F133,$CK$3:$CK$725)</f>
        <v>0</v>
      </c>
      <c r="CD133" s="30">
        <f>SUMIF(Ingredients!$B$3:$B$230,G133,Ingredients!$I$3:$I$230)+SUMIF($B$3:$B$725,G133,$CK$3:$CK$725)</f>
        <v>0</v>
      </c>
      <c r="CE133" s="30">
        <f>SUMIF(Ingredients!$B$3:$B$230,H133,Ingredients!$I$3:$I$230)+SUMIF($B$3:$B$725,H133,$CK$3:$CK$725)</f>
        <v>0</v>
      </c>
      <c r="CF133" s="30">
        <f>SUMIF(Ingredients!$B$3:$B$230,I133,Ingredients!$I$3:$I$230)+SUMIF($B$3:$B$725,I133,$CK$3:$CK$725)</f>
        <v>0</v>
      </c>
      <c r="CG133" s="30">
        <f>SUMIF(Ingredients!$B$3:$B$230,J133,Ingredients!$I$3:$I$230)+SUMIF($B$3:$B$725,J133,$CK$3:$CK$725)</f>
        <v>0</v>
      </c>
      <c r="CH133" s="30">
        <f>SUMIF(Ingredients!$B$3:$B$230,K133,Ingredients!$I$3:$I$230)+SUMIF($B$3:$B$725,K133,$CK$3:$CK$725)</f>
        <v>0</v>
      </c>
      <c r="CI133" s="30">
        <f>SUMIF(Ingredients!$B$3:$B$230,L133,Ingredients!$I$3:$I$230)+SUMIF($B$3:$B$725,L133,$CK$3:$CK$725)</f>
        <v>0</v>
      </c>
      <c r="CJ133" s="30">
        <f>SUMIF(Ingredients!$B$3:$B$230,M133,Ingredients!$I$3:$I$230)+SUMIF($B$3:$B$725,M133,$CK$3:$CK$725)</f>
        <v>0</v>
      </c>
      <c r="CK133" s="38">
        <f t="shared" si="33"/>
        <v>0</v>
      </c>
      <c r="CL133" s="30">
        <f>SUMIF(Ingredients!$B$3:$B$230,F133,Ingredients!$J$3:$J$230)+SUMIF($B$3:$B$725,F133,$CT$3:$CT$725)</f>
        <v>0</v>
      </c>
      <c r="CM133" s="30">
        <f>SUMIF(Ingredients!$B$3:$B$230,G133,Ingredients!$J$3:$J$230)+SUMIF($B$3:$B$725,G133,$CT$3:$CT$725)</f>
        <v>0</v>
      </c>
      <c r="CN133" s="30">
        <f>SUMIF(Ingredients!$B$3:$B$230,H133,Ingredients!$J$3:$J$230)+SUMIF($B$3:$B$725,H133,$CT$3:$CT$725)</f>
        <v>0</v>
      </c>
      <c r="CO133" s="30">
        <f>SUMIF(Ingredients!$B$3:$B$230,I133,Ingredients!$J$3:$J$230)+SUMIF($B$3:$B$725,I133,$CT$3:$CT$725)</f>
        <v>0</v>
      </c>
      <c r="CP133" s="30">
        <f>SUMIF(Ingredients!$B$3:$B$230,J133,Ingredients!$J$3:$J$230)+SUMIF($B$3:$B$725,J133,$CT$3:$CT$725)</f>
        <v>0</v>
      </c>
      <c r="CQ133" s="30">
        <f>SUMIF(Ingredients!$B$3:$B$230,K133,Ingredients!$J$3:$J$230)+SUMIF($B$3:$B$725,K133,$CT$3:$CT$725)</f>
        <v>0</v>
      </c>
      <c r="CR133" s="30">
        <f>SUMIF(Ingredients!$B$3:$B$230,L133,Ingredients!$J$3:$J$230)+SUMIF($B$3:$B$725,L133,$CT$3:$CT$725)</f>
        <v>0</v>
      </c>
      <c r="CS133" s="30">
        <f>SUMIF(Ingredients!$B$3:$B$230,M133,Ingredients!$J$3:$J$230)+SUMIF($B$3:$B$725,M133,$CT$3:$CT$725)</f>
        <v>0</v>
      </c>
      <c r="CT133" s="43">
        <f t="shared" si="34"/>
        <v>0</v>
      </c>
      <c r="CU133" s="34">
        <v>10</v>
      </c>
      <c r="CV133" s="30">
        <v>0</v>
      </c>
      <c r="CW133" s="30">
        <v>12</v>
      </c>
      <c r="CX133" s="35">
        <v>1</v>
      </c>
      <c r="CY133" s="36">
        <v>0.8</v>
      </c>
      <c r="CZ133" s="37">
        <v>0</v>
      </c>
      <c r="DA133" s="38">
        <v>0</v>
      </c>
      <c r="DB133" s="39">
        <v>0</v>
      </c>
      <c r="DC133" t="s">
        <v>202</v>
      </c>
      <c r="DD133" t="str">
        <f t="shared" ca="1" si="35"/>
        <v/>
      </c>
      <c r="DE133" t="str">
        <f t="shared" ca="1" si="36"/>
        <v>-</v>
      </c>
      <c r="DG133" t="s">
        <v>200</v>
      </c>
      <c r="DH133" t="str">
        <f t="shared" ca="1" si="37"/>
        <v>BLUEBERRYPIEITEM(MEAL, ItemRegistry.blueberrypieItem, 4 ,2f,0f,1f,0f,0.8f,0f,0f,1.75f),</v>
      </c>
      <c r="DI133" t="s">
        <v>2388</v>
      </c>
    </row>
    <row r="134" spans="2:113" x14ac:dyDescent="0.3">
      <c r="B134" t="s">
        <v>389</v>
      </c>
      <c r="C134" t="str">
        <f>INDEX('PH Itemnames'!$B$1:$B$723,MATCH(B134,'PH Itemnames'!$A$1:$A$723),1)</f>
        <v>blueberrymuffinItem</v>
      </c>
      <c r="D134" t="s">
        <v>240</v>
      </c>
      <c r="E134" t="s">
        <v>1191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SUMIF(Ingredients!$B$3:$B$230,'PH complex foods'!F134,Ingredients!$A$3:$A$119)+SUMIF($B$3:$B$725,F134,$V$3:$V$724)</f>
        <v>1</v>
      </c>
      <c r="O134" s="11">
        <f ca="1">SUMIF(Ingredients!$B$3:$B$230,'PH complex foods'!G134,Ingredients!$A$3:$A$119)+SUMIF($B$3:$B$725,G134,$V$3:$V$724)</f>
        <v>1</v>
      </c>
      <c r="P134" s="11">
        <f ca="1">SUMIF(Ingredients!$B$3:$B$230,'PH complex foods'!H134,Ingredients!$A$3:$A$119)+SUMIF($B$3:$B$725,H134,$V$3:$V$724)</f>
        <v>0</v>
      </c>
      <c r="Q134" s="11">
        <f ca="1">SUMIF(Ingredients!$B$3:$B$230,'PH complex foods'!I134,Ingredients!$A$3:$A$119)+SUMIF($B$3:$B$725,I134,$V$3:$V$724)</f>
        <v>0</v>
      </c>
      <c r="R134" s="11">
        <f ca="1">SUMIF(Ingredients!$B$3:$B$230,'PH complex foods'!J134,Ingredients!$A$3:$A$119)+SUMIF($B$3:$B$725,J134,$V$3:$V$724)</f>
        <v>0</v>
      </c>
      <c r="S134" s="11">
        <f ca="1">SUMIF(Ingredients!$B$3:$B$230,'PH complex foods'!K134,Ingredients!$A$3:$A$119)+SUMIF($B$3:$B$725,K134,$V$3:$V$724)</f>
        <v>0</v>
      </c>
      <c r="T134" s="11">
        <f ca="1">SUMIF(Ingredients!$B$3:$B$230,'PH complex foods'!L134,Ingredients!$A$3:$A$119)+SUMIF($B$3:$B$725,L134,$V$3:$V$724)</f>
        <v>0</v>
      </c>
      <c r="U134" s="11">
        <f ca="1">SUMIF(Ingredients!$B$3:$B$230,'PH complex foods'!M134,Ingredients!$A$3:$A$119)+SUMIF($B$3:$B$725,M134,$V$3:$V$724)</f>
        <v>0</v>
      </c>
      <c r="V134" s="10">
        <f t="shared" ca="1" si="38"/>
        <v>1</v>
      </c>
      <c r="W134" s="10">
        <v>1</v>
      </c>
      <c r="X134" s="11">
        <v>1</v>
      </c>
      <c r="Y134" s="11">
        <f>COUNTIF(F134:M859,B134)</f>
        <v>0</v>
      </c>
      <c r="Z134" s="44" t="str">
        <f t="shared" ref="Z134:Z197" ca="1" si="39">IF(V134=1,"Yes","No")</f>
        <v>Yes</v>
      </c>
      <c r="AA134" s="34">
        <f>SUMIF(Ingredients!$B$3:$B$230,F134,Ingredients!$C$3:$C$230)+SUMIF($B$3:$B$725,F134,$AI$3:$AI$725)</f>
        <v>1</v>
      </c>
      <c r="AB134" s="30">
        <f>SUMIF(Ingredients!$B$3:$B$230,G134,Ingredients!$C$3:$C$230)+SUMIF($B$3:$B$725,G134,$AI$3:$AI$725)</f>
        <v>5</v>
      </c>
      <c r="AC134" s="30">
        <f>SUMIF(Ingredients!$B$3:$B$230,H134,Ingredients!$C$3:$C$230)+SUMIF($B$3:$B$725,H134,$AI$3:$AI$725)</f>
        <v>0</v>
      </c>
      <c r="AD134" s="30">
        <f>SUMIF(Ingredients!$B$3:$B$230,I134,Ingredients!$C$3:$C$230)+SUMIF($B$3:$B$725,I134,$AI$3:$AI$725)</f>
        <v>0</v>
      </c>
      <c r="AE134" s="30">
        <f>SUMIF(Ingredients!$B$3:$B$230,J134,Ingredients!$C$3:$C$230)+SUMIF($B$3:$B$725,J134,$AI$3:$AI$725)</f>
        <v>0</v>
      </c>
      <c r="AF134" s="30">
        <f>SUMIF(Ingredients!$B$3:$B$230,K134,Ingredients!$C$3:$C$230)+SUMIF($B$3:$B$725,K134,$AI$3:$AI$725)</f>
        <v>0</v>
      </c>
      <c r="AG134" s="30">
        <f>SUMIF(Ingredients!$B$3:$B$230,L134,Ingredients!$C$3:$C$230)+SUMIF($B$3:$B$725,L134,$AI$3:$AI$725)</f>
        <v>0</v>
      </c>
      <c r="AH134" s="30">
        <f>SUMIF(Ingredients!$B$3:$B$230,M134,Ingredients!$C$3:$C$230)+SUMIF($B$3:$B$725,M134,$AI$3:$AI$725)</f>
        <v>0</v>
      </c>
      <c r="AI134" s="29">
        <f t="shared" si="27"/>
        <v>6</v>
      </c>
      <c r="AJ134" s="30">
        <f>SUMIF(Ingredients!$B$3:$B$230,F134,Ingredients!$D$3:$D$230)+SUMIF($B$3:$B$725,F134,$AR$3:$AR$725)</f>
        <v>5</v>
      </c>
      <c r="AK134" s="30">
        <f>SUMIF(Ingredients!$B$3:$B$230,G134,Ingredients!$D$3:$D$230)+SUMIF($B$3:$B$725,G134,$AR$3:$AR$725)</f>
        <v>0</v>
      </c>
      <c r="AL134" s="30">
        <f>SUMIF(Ingredients!$B$3:$B$230,H134,Ingredients!$D$3:$D$230)+SUMIF($B$3:$B$725,H134,$AR$3:$AR$725)</f>
        <v>0</v>
      </c>
      <c r="AM134" s="30">
        <f>SUMIF(Ingredients!$B$3:$B$230,I134,Ingredients!$D$3:$D$230)+SUMIF($B$3:$B$725,I134,$AR$3:$AR$725)</f>
        <v>0</v>
      </c>
      <c r="AN134" s="30">
        <f>SUMIF(Ingredients!$B$3:$B$230,J134,Ingredients!$D$3:$D$230)+SUMIF($B$3:$B$725,J134,$AR$3:$AR$725)</f>
        <v>0</v>
      </c>
      <c r="AO134" s="30">
        <f>SUMIF(Ingredients!$B$3:$B$230,K134,Ingredients!$D$3:$D$230)+SUMIF($B$3:$B$725,K134,$AR$3:$AR$725)</f>
        <v>0</v>
      </c>
      <c r="AP134" s="30">
        <f>SUMIF(Ingredients!$B$3:$B$230,L134,Ingredients!$D$3:$D$230)+SUMIF($B$3:$B$725,L134,$AR$3:$AR$725)</f>
        <v>0</v>
      </c>
      <c r="AQ134" s="30">
        <f>SUMIF(Ingredients!$B$3:$B$230,M134,Ingredients!$D$3:$D$230)+SUMIF($B$3:$B$725,M134,$AR$3:$AR$725)</f>
        <v>0</v>
      </c>
      <c r="AR134" s="29">
        <f t="shared" si="28"/>
        <v>5</v>
      </c>
      <c r="AS134" s="30">
        <f>SUMIF(Ingredients!$B$3:$B$230,F134,Ingredients!$E$3:$E$230)+SUMIF($B$3:$B$725,F134,$BA$3:$BA$730)</f>
        <v>4</v>
      </c>
      <c r="AT134" s="30">
        <f>SUMIF(Ingredients!$B$3:$B$230,G134,Ingredients!$E$3:$E$230)+SUMIF($B$3:$B$725,G134,$BA$3:$BA$730)</f>
        <v>29.5</v>
      </c>
      <c r="AU134" s="30">
        <f>SUMIF(Ingredients!$B$3:$B$230,H134,Ingredients!$E$3:$E$230)+SUMIF($B$3:$B$725,H134,$BA$3:$BA$730)</f>
        <v>0</v>
      </c>
      <c r="AV134" s="30">
        <f>SUMIF(Ingredients!$B$3:$B$230,I134,Ingredients!$E$3:$E$230)+SUMIF($B$3:$B$725,I134,$BA$3:$BA$730)</f>
        <v>0</v>
      </c>
      <c r="AW134" s="30">
        <f>SUMIF(Ingredients!$B$3:$B$230,J134,Ingredients!$E$3:$E$230)+SUMIF($B$3:$B$725,J134,$BA$3:$BA$730)</f>
        <v>0</v>
      </c>
      <c r="AX134" s="30">
        <f>SUMIF(Ingredients!$B$3:$B$230,K134,Ingredients!$E$3:$E$230)+SUMIF($B$3:$B$725,K134,$BA$3:$BA$730)</f>
        <v>0</v>
      </c>
      <c r="AY134" s="30">
        <f>SUMIF(Ingredients!$B$3:$B$230,L134,Ingredients!$E$3:$E$230)+SUMIF($B$3:$B$725,L134,$BA$3:$BA$730)</f>
        <v>0</v>
      </c>
      <c r="AZ134" s="30">
        <f>SUMIF(Ingredients!$B$3:$B$230,M134,Ingredients!$E$3:$E$230)+SUMIF($B$3:$B$725,M134,$BA$3:$BA$730)</f>
        <v>0</v>
      </c>
      <c r="BA134" s="29">
        <f t="shared" si="29"/>
        <v>16.75</v>
      </c>
      <c r="BB134" s="30">
        <f>SUMIF(Ingredients!$B$3:$B$230,F134,Ingredients!$F$3:$F$230)+SUMIF($B$3:$B$725,F134,$BJ$3:$BJ$725)</f>
        <v>0</v>
      </c>
      <c r="BC134" s="30">
        <f>SUMIF(Ingredients!$B$3:$B$230,G134,Ingredients!$F$3:$F$230)+SUMIF($B$3:$B$725,G134,$BJ$3:$BJ$725)</f>
        <v>1</v>
      </c>
      <c r="BD134" s="30">
        <f>SUMIF(Ingredients!$B$3:$B$230,H134,Ingredients!$F$3:$F$230)+SUMIF($B$3:$B$725,H134,$BJ$3:$BJ$725)</f>
        <v>0</v>
      </c>
      <c r="BE134" s="30">
        <f>SUMIF(Ingredients!$B$3:$B$230,I134,Ingredients!$F$3:$F$230)+SUMIF($B$3:$B$725,I134,$BJ$3:$BJ$725)</f>
        <v>0</v>
      </c>
      <c r="BF134" s="30">
        <f>SUMIF(Ingredients!$B$3:$B$230,J134,Ingredients!$F$3:$F$230)+SUMIF($B$3:$B$725,J134,$BJ$3:$BJ$725)</f>
        <v>0</v>
      </c>
      <c r="BG134" s="30">
        <f>SUMIF(Ingredients!$B$3:$B$230,K134,Ingredients!$F$3:$F$230)+SUMIF($B$3:$B$725,K134,$BJ$3:$BJ$725)</f>
        <v>0</v>
      </c>
      <c r="BH134" s="30">
        <f>SUMIF(Ingredients!$B$3:$B$230,L134,Ingredients!$F$3:$F$230)+SUMIF($B$3:$B$725,L134,$BJ$3:$BJ$725)</f>
        <v>0</v>
      </c>
      <c r="BI134" s="30">
        <f>SUMIF(Ingredients!$B$3:$B$230,M134,Ingredients!$F$3:$F$230)+SUMIF($B$3:$B$725,M134,$BJ$3:$BJ$725)</f>
        <v>0</v>
      </c>
      <c r="BJ134" s="35">
        <f t="shared" si="30"/>
        <v>1</v>
      </c>
      <c r="BK134" s="30">
        <f>SUMIF(Ingredients!$B$3:$B$230,F134,Ingredients!$G$3:$G$230)+SUMIF($B$3:$B$725,F134,$BS$3:$BS$725)</f>
        <v>0.8</v>
      </c>
      <c r="BL134" s="30">
        <f>SUMIF(Ingredients!$B$3:$B$230,G134,Ingredients!$G$3:$G$230)+SUMIF($B$3:$B$725,G134,$BS$3:$BS$725)</f>
        <v>0</v>
      </c>
      <c r="BM134" s="30">
        <f>SUMIF(Ingredients!$B$3:$B$230,H134,Ingredients!$G$3:$G$230)+SUMIF($B$3:$B$725,H134,$BS$3:$BS$725)</f>
        <v>0</v>
      </c>
      <c r="BN134" s="30">
        <f>SUMIF(Ingredients!$B$3:$B$230,I134,Ingredients!$G$3:$G$230)+SUMIF($B$3:$B$725,I134,$BS$3:$BS$725)</f>
        <v>0</v>
      </c>
      <c r="BO134" s="30">
        <f>SUMIF(Ingredients!$B$3:$B$230,J134,Ingredients!$G$3:$G$230)+SUMIF($B$3:$B$725,J134,$BS$3:$BS$725)</f>
        <v>0</v>
      </c>
      <c r="BP134" s="30">
        <f>SUMIF(Ingredients!$B$3:$B$230,K134,Ingredients!$G$3:$G$230)+SUMIF($B$3:$B$725,K134,$BS$3:$BS$725)</f>
        <v>0</v>
      </c>
      <c r="BQ134" s="30">
        <f>SUMIF(Ingredients!$B$3:$B$230,L134,Ingredients!$G$3:$G$230)+SUMIF($B$3:$B$725,L134,$BS$3:$BS$725)</f>
        <v>0</v>
      </c>
      <c r="BR134" s="30">
        <f>SUMIF(Ingredients!$B$3:$B$230,M134,Ingredients!$G$3:$G$230)+SUMIF($B$3:$B$725,M134,$BS$3:$BS$725)</f>
        <v>0</v>
      </c>
      <c r="BS134" s="36">
        <f t="shared" si="31"/>
        <v>0.8</v>
      </c>
      <c r="BT134" s="30">
        <f>SUMIF(Ingredients!$B$3:$B$230,F134,Ingredients!$H$3:$H$230)+SUMIF($B$3:$B$725,F134,$CB$3:$CB$725)</f>
        <v>0</v>
      </c>
      <c r="BU134" s="30">
        <f>SUMIF(Ingredients!$B$3:$B$230,G134,Ingredients!$H$3:$H$230)+SUMIF($B$3:$B$725,G134,$CB$3:$CB$725)</f>
        <v>0</v>
      </c>
      <c r="BV134" s="30">
        <f>SUMIF(Ingredients!$B$3:$B$230,H134,Ingredients!$H$3:$H$230)+SUMIF($B$3:$B$725,H134,$CB$3:$CB$725)</f>
        <v>0</v>
      </c>
      <c r="BW134" s="30">
        <f>SUMIF(Ingredients!$B$3:$B$230,I134,Ingredients!$H$3:$H$230)+SUMIF($B$3:$B$725,I134,$CB$3:$CB$725)</f>
        <v>0</v>
      </c>
      <c r="BX134" s="30">
        <f>SUMIF(Ingredients!$B$3:$B$230,J134,Ingredients!$H$3:$H$230)+SUMIF($B$3:$B$725,J134,$CB$3:$CB$725)</f>
        <v>0</v>
      </c>
      <c r="BY134" s="30">
        <f>SUMIF(Ingredients!$B$3:$B$230,K134,Ingredients!$H$3:$H$230)+SUMIF($B$3:$B$725,K134,$CB$3:$CB$725)</f>
        <v>0</v>
      </c>
      <c r="BZ134" s="30">
        <f>SUMIF(Ingredients!$B$3:$B$230,L134,Ingredients!$H$3:$H$230)+SUMIF($B$3:$B$725,L134,$CB$3:$CB$725)</f>
        <v>0</v>
      </c>
      <c r="CA134" s="30">
        <f>SUMIF(Ingredients!$B$3:$B$230,M134,Ingredients!$H$3:$H$230)+SUMIF($B$3:$B$725,M134,$CB$3:$CB$725)</f>
        <v>0</v>
      </c>
      <c r="CB134" s="42">
        <f t="shared" si="32"/>
        <v>0</v>
      </c>
      <c r="CC134" s="30">
        <f>SUMIF(Ingredients!$B$3:$B$230,F134,Ingredients!$I$3:$I$230)+SUMIF($B$3:$B$725,F134,$CK$3:$CK$725)</f>
        <v>0</v>
      </c>
      <c r="CD134" s="30">
        <f>SUMIF(Ingredients!$B$3:$B$230,G134,Ingredients!$I$3:$I$230)+SUMIF($B$3:$B$725,G134,$CK$3:$CK$725)</f>
        <v>0</v>
      </c>
      <c r="CE134" s="30">
        <f>SUMIF(Ingredients!$B$3:$B$230,H134,Ingredients!$I$3:$I$230)+SUMIF($B$3:$B$725,H134,$CK$3:$CK$725)</f>
        <v>0</v>
      </c>
      <c r="CF134" s="30">
        <f>SUMIF(Ingredients!$B$3:$B$230,I134,Ingredients!$I$3:$I$230)+SUMIF($B$3:$B$725,I134,$CK$3:$CK$725)</f>
        <v>0</v>
      </c>
      <c r="CG134" s="30">
        <f>SUMIF(Ingredients!$B$3:$B$230,J134,Ingredients!$I$3:$I$230)+SUMIF($B$3:$B$725,J134,$CK$3:$CK$725)</f>
        <v>0</v>
      </c>
      <c r="CH134" s="30">
        <f>SUMIF(Ingredients!$B$3:$B$230,K134,Ingredients!$I$3:$I$230)+SUMIF($B$3:$B$725,K134,$CK$3:$CK$725)</f>
        <v>0</v>
      </c>
      <c r="CI134" s="30">
        <f>SUMIF(Ingredients!$B$3:$B$230,L134,Ingredients!$I$3:$I$230)+SUMIF($B$3:$B$725,L134,$CK$3:$CK$725)</f>
        <v>0</v>
      </c>
      <c r="CJ134" s="30">
        <f>SUMIF(Ingredients!$B$3:$B$230,M134,Ingredients!$I$3:$I$230)+SUMIF($B$3:$B$725,M134,$CK$3:$CK$725)</f>
        <v>0</v>
      </c>
      <c r="CK134" s="38">
        <f t="shared" si="33"/>
        <v>0</v>
      </c>
      <c r="CL134" s="30">
        <f>SUMIF(Ingredients!$B$3:$B$230,F134,Ingredients!$J$3:$J$230)+SUMIF($B$3:$B$725,F134,$CT$3:$CT$725)</f>
        <v>0</v>
      </c>
      <c r="CM134" s="30">
        <f>SUMIF(Ingredients!$B$3:$B$230,G134,Ingredients!$J$3:$J$230)+SUMIF($B$3:$B$725,G134,$CT$3:$CT$725)</f>
        <v>0</v>
      </c>
      <c r="CN134" s="30">
        <f>SUMIF(Ingredients!$B$3:$B$230,H134,Ingredients!$J$3:$J$230)+SUMIF($B$3:$B$725,H134,$CT$3:$CT$725)</f>
        <v>0</v>
      </c>
      <c r="CO134" s="30">
        <f>SUMIF(Ingredients!$B$3:$B$230,I134,Ingredients!$J$3:$J$230)+SUMIF($B$3:$B$725,I134,$CT$3:$CT$725)</f>
        <v>0</v>
      </c>
      <c r="CP134" s="30">
        <f>SUMIF(Ingredients!$B$3:$B$230,J134,Ingredients!$J$3:$J$230)+SUMIF($B$3:$B$725,J134,$CT$3:$CT$725)</f>
        <v>0</v>
      </c>
      <c r="CQ134" s="30">
        <f>SUMIF(Ingredients!$B$3:$B$230,K134,Ingredients!$J$3:$J$230)+SUMIF($B$3:$B$725,K134,$CT$3:$CT$725)</f>
        <v>0</v>
      </c>
      <c r="CR134" s="30">
        <f>SUMIF(Ingredients!$B$3:$B$230,L134,Ingredients!$J$3:$J$230)+SUMIF($B$3:$B$725,L134,$CT$3:$CT$725)</f>
        <v>0</v>
      </c>
      <c r="CS134" s="30">
        <f>SUMIF(Ingredients!$B$3:$B$230,M134,Ingredients!$J$3:$J$230)+SUMIF($B$3:$B$725,M134,$CT$3:$CT$725)</f>
        <v>0</v>
      </c>
      <c r="CT134" s="43">
        <f t="shared" si="34"/>
        <v>0</v>
      </c>
      <c r="CU134" s="34">
        <v>5</v>
      </c>
      <c r="CV134" s="30">
        <v>0</v>
      </c>
      <c r="CW134" s="30">
        <v>12</v>
      </c>
      <c r="CX134" s="35">
        <v>1</v>
      </c>
      <c r="CY134" s="36">
        <v>0.8</v>
      </c>
      <c r="CZ134" s="37">
        <v>0</v>
      </c>
      <c r="DA134" s="38">
        <v>0</v>
      </c>
      <c r="DB134" s="39">
        <v>0</v>
      </c>
      <c r="DC134" t="s">
        <v>202</v>
      </c>
      <c r="DD134" t="str">
        <f t="shared" ca="1" si="35"/>
        <v/>
      </c>
      <c r="DE134" t="str">
        <f t="shared" ca="1" si="36"/>
        <v>-</v>
      </c>
      <c r="DG134" t="s">
        <v>200</v>
      </c>
      <c r="DH134" t="str">
        <f t="shared" ca="1" si="37"/>
        <v>BLUEBERRYMUFFINITEM(MEAL, ItemRegistry.blueberrymuffinItem, 4 ,1f,0f,1f,0f,0.8f,0f,0f,1.75f),</v>
      </c>
      <c r="DI134" t="s">
        <v>2389</v>
      </c>
    </row>
    <row r="135" spans="2:113" x14ac:dyDescent="0.3">
      <c r="B135" t="s">
        <v>390</v>
      </c>
      <c r="C135" t="str">
        <f>INDEX('PH Itemnames'!$B$1:$B$723,MATCH(B135,'PH Itemnames'!$A$1:$A$723),1)</f>
        <v>pancakesItem</v>
      </c>
      <c r="D135" t="s">
        <v>240</v>
      </c>
      <c r="E135" t="s">
        <v>1191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SUMIF(Ingredients!$B$3:$B$230,'PH complex foods'!F135,Ingredients!$A$3:$A$119)+SUMIF($B$3:$B$725,F135,$V$3:$V$724)</f>
        <v>1</v>
      </c>
      <c r="O135" s="11">
        <f ca="1">SUMIF(Ingredients!$B$3:$B$230,'PH complex foods'!G135,Ingredients!$A$3:$A$119)+SUMIF($B$3:$B$725,G135,$V$3:$V$724)</f>
        <v>1</v>
      </c>
      <c r="P135" s="11">
        <f ca="1">SUMIF(Ingredients!$B$3:$B$230,'PH complex foods'!H135,Ingredients!$A$3:$A$119)+SUMIF($B$3:$B$725,H135,$V$3:$V$724)</f>
        <v>0</v>
      </c>
      <c r="Q135" s="11">
        <f ca="1">SUMIF(Ingredients!$B$3:$B$230,'PH complex foods'!I135,Ingredients!$A$3:$A$119)+SUMIF($B$3:$B$725,I135,$V$3:$V$724)</f>
        <v>0</v>
      </c>
      <c r="R135" s="11">
        <f ca="1">SUMIF(Ingredients!$B$3:$B$230,'PH complex foods'!J135,Ingredients!$A$3:$A$119)+SUMIF($B$3:$B$725,J135,$V$3:$V$724)</f>
        <v>0</v>
      </c>
      <c r="S135" s="11">
        <f ca="1">SUMIF(Ingredients!$B$3:$B$230,'PH complex foods'!K135,Ingredients!$A$3:$A$119)+SUMIF($B$3:$B$725,K135,$V$3:$V$724)</f>
        <v>0</v>
      </c>
      <c r="T135" s="11">
        <f ca="1">SUMIF(Ingredients!$B$3:$B$230,'PH complex foods'!L135,Ingredients!$A$3:$A$119)+SUMIF($B$3:$B$725,L135,$V$3:$V$724)</f>
        <v>0</v>
      </c>
      <c r="U135" s="11">
        <f ca="1">SUMIF(Ingredients!$B$3:$B$230,'PH complex foods'!M135,Ingredients!$A$3:$A$119)+SUMIF($B$3:$B$725,M135,$V$3:$V$724)</f>
        <v>0</v>
      </c>
      <c r="V135" s="10">
        <f t="shared" ca="1" si="38"/>
        <v>1</v>
      </c>
      <c r="W135" s="10">
        <v>1</v>
      </c>
      <c r="X135" s="11">
        <v>1</v>
      </c>
      <c r="Y135" s="11">
        <f>COUNTIF(F135:M860,B135)</f>
        <v>2</v>
      </c>
      <c r="Z135" s="44" t="str">
        <f t="shared" ca="1" si="39"/>
        <v>Yes</v>
      </c>
      <c r="AA135" s="34">
        <f>SUMIF(Ingredients!$B$3:$B$230,F135,Ingredients!$C$3:$C$230)+SUMIF($B$3:$B$725,F135,$AI$3:$AI$725)</f>
        <v>5</v>
      </c>
      <c r="AB135" s="30">
        <f>SUMIF(Ingredients!$B$3:$B$230,G135,Ingredients!$C$3:$C$230)+SUMIF($B$3:$B$725,G135,$AI$3:$AI$725)</f>
        <v>5</v>
      </c>
      <c r="AC135" s="30">
        <f>SUMIF(Ingredients!$B$3:$B$230,H135,Ingredients!$C$3:$C$230)+SUMIF($B$3:$B$725,H135,$AI$3:$AI$725)</f>
        <v>0</v>
      </c>
      <c r="AD135" s="30">
        <f>SUMIF(Ingredients!$B$3:$B$230,I135,Ingredients!$C$3:$C$230)+SUMIF($B$3:$B$725,I135,$AI$3:$AI$725)</f>
        <v>0</v>
      </c>
      <c r="AE135" s="30">
        <f>SUMIF(Ingredients!$B$3:$B$230,J135,Ingredients!$C$3:$C$230)+SUMIF($B$3:$B$725,J135,$AI$3:$AI$725)</f>
        <v>0</v>
      </c>
      <c r="AF135" s="30">
        <f>SUMIF(Ingredients!$B$3:$B$230,K135,Ingredients!$C$3:$C$230)+SUMIF($B$3:$B$725,K135,$AI$3:$AI$725)</f>
        <v>0</v>
      </c>
      <c r="AG135" s="30">
        <f>SUMIF(Ingredients!$B$3:$B$230,L135,Ingredients!$C$3:$C$230)+SUMIF($B$3:$B$725,L135,$AI$3:$AI$725)</f>
        <v>0</v>
      </c>
      <c r="AH135" s="30">
        <f>SUMIF(Ingredients!$B$3:$B$230,M135,Ingredients!$C$3:$C$230)+SUMIF($B$3:$B$725,M135,$AI$3:$AI$725)</f>
        <v>0</v>
      </c>
      <c r="AI135" s="29">
        <f t="shared" si="27"/>
        <v>10</v>
      </c>
      <c r="AJ135" s="30">
        <f>SUMIF(Ingredients!$B$3:$B$230,F135,Ingredients!$D$3:$D$230)+SUMIF($B$3:$B$725,F135,$AR$3:$AR$725)</f>
        <v>0</v>
      </c>
      <c r="AK135" s="30">
        <f>SUMIF(Ingredients!$B$3:$B$230,G135,Ingredients!$D$3:$D$230)+SUMIF($B$3:$B$725,G135,$AR$3:$AR$725)</f>
        <v>5</v>
      </c>
      <c r="AL135" s="30">
        <f>SUMIF(Ingredients!$B$3:$B$230,H135,Ingredients!$D$3:$D$230)+SUMIF($B$3:$B$725,H135,$AR$3:$AR$725)</f>
        <v>0</v>
      </c>
      <c r="AM135" s="30">
        <f>SUMIF(Ingredients!$B$3:$B$230,I135,Ingredients!$D$3:$D$230)+SUMIF($B$3:$B$725,I135,$AR$3:$AR$725)</f>
        <v>0</v>
      </c>
      <c r="AN135" s="30">
        <f>SUMIF(Ingredients!$B$3:$B$230,J135,Ingredients!$D$3:$D$230)+SUMIF($B$3:$B$725,J135,$AR$3:$AR$725)</f>
        <v>0</v>
      </c>
      <c r="AO135" s="30">
        <f>SUMIF(Ingredients!$B$3:$B$230,K135,Ingredients!$D$3:$D$230)+SUMIF($B$3:$B$725,K135,$AR$3:$AR$725)</f>
        <v>0</v>
      </c>
      <c r="AP135" s="30">
        <f>SUMIF(Ingredients!$B$3:$B$230,L135,Ingredients!$D$3:$D$230)+SUMIF($B$3:$B$725,L135,$AR$3:$AR$725)</f>
        <v>0</v>
      </c>
      <c r="AQ135" s="30">
        <f>SUMIF(Ingredients!$B$3:$B$230,M135,Ingredients!$D$3:$D$230)+SUMIF($B$3:$B$725,M135,$AR$3:$AR$725)</f>
        <v>0</v>
      </c>
      <c r="AR135" s="29">
        <f t="shared" si="28"/>
        <v>5</v>
      </c>
      <c r="AS135" s="30">
        <f>SUMIF(Ingredients!$B$3:$B$230,F135,Ingredients!$E$3:$E$230)+SUMIF($B$3:$B$725,F135,$BA$3:$BA$730)</f>
        <v>29.5</v>
      </c>
      <c r="AT135" s="30">
        <f>SUMIF(Ingredients!$B$3:$B$230,G135,Ingredients!$E$3:$E$230)+SUMIF($B$3:$B$725,G135,$BA$3:$BA$730)</f>
        <v>23</v>
      </c>
      <c r="AU135" s="30">
        <f>SUMIF(Ingredients!$B$3:$B$230,H135,Ingredients!$E$3:$E$230)+SUMIF($B$3:$B$725,H135,$BA$3:$BA$730)</f>
        <v>0</v>
      </c>
      <c r="AV135" s="30">
        <f>SUMIF(Ingredients!$B$3:$B$230,I135,Ingredients!$E$3:$E$230)+SUMIF($B$3:$B$725,I135,$BA$3:$BA$730)</f>
        <v>0</v>
      </c>
      <c r="AW135" s="30">
        <f>SUMIF(Ingredients!$B$3:$B$230,J135,Ingredients!$E$3:$E$230)+SUMIF($B$3:$B$725,J135,$BA$3:$BA$730)</f>
        <v>0</v>
      </c>
      <c r="AX135" s="30">
        <f>SUMIF(Ingredients!$B$3:$B$230,K135,Ingredients!$E$3:$E$230)+SUMIF($B$3:$B$725,K135,$BA$3:$BA$730)</f>
        <v>0</v>
      </c>
      <c r="AY135" s="30">
        <f>SUMIF(Ingredients!$B$3:$B$230,L135,Ingredients!$E$3:$E$230)+SUMIF($B$3:$B$725,L135,$BA$3:$BA$730)</f>
        <v>0</v>
      </c>
      <c r="AZ135" s="30">
        <f>SUMIF(Ingredients!$B$3:$B$230,M135,Ingredients!$E$3:$E$230)+SUMIF($B$3:$B$725,M135,$BA$3:$BA$730)</f>
        <v>0</v>
      </c>
      <c r="BA135" s="29">
        <f t="shared" si="29"/>
        <v>26.25</v>
      </c>
      <c r="BB135" s="30">
        <f>SUMIF(Ingredients!$B$3:$B$230,F135,Ingredients!$F$3:$F$230)+SUMIF($B$3:$B$725,F135,$BJ$3:$BJ$725)</f>
        <v>1</v>
      </c>
      <c r="BC135" s="30">
        <f>SUMIF(Ingredients!$B$3:$B$230,G135,Ingredients!$F$3:$F$230)+SUMIF($B$3:$B$725,G135,$BJ$3:$BJ$725)</f>
        <v>0</v>
      </c>
      <c r="BD135" s="30">
        <f>SUMIF(Ingredients!$B$3:$B$230,H135,Ingredients!$F$3:$F$230)+SUMIF($B$3:$B$725,H135,$BJ$3:$BJ$725)</f>
        <v>0</v>
      </c>
      <c r="BE135" s="30">
        <f>SUMIF(Ingredients!$B$3:$B$230,I135,Ingredients!$F$3:$F$230)+SUMIF($B$3:$B$725,I135,$BJ$3:$BJ$725)</f>
        <v>0</v>
      </c>
      <c r="BF135" s="30">
        <f>SUMIF(Ingredients!$B$3:$B$230,J135,Ingredients!$F$3:$F$230)+SUMIF($B$3:$B$725,J135,$BJ$3:$BJ$725)</f>
        <v>0</v>
      </c>
      <c r="BG135" s="30">
        <f>SUMIF(Ingredients!$B$3:$B$230,K135,Ingredients!$F$3:$F$230)+SUMIF($B$3:$B$725,K135,$BJ$3:$BJ$725)</f>
        <v>0</v>
      </c>
      <c r="BH135" s="30">
        <f>SUMIF(Ingredients!$B$3:$B$230,L135,Ingredients!$F$3:$F$230)+SUMIF($B$3:$B$725,L135,$BJ$3:$BJ$725)</f>
        <v>0</v>
      </c>
      <c r="BI135" s="30">
        <f>SUMIF(Ingredients!$B$3:$B$230,M135,Ingredients!$F$3:$F$230)+SUMIF($B$3:$B$725,M135,$BJ$3:$BJ$725)</f>
        <v>0</v>
      </c>
      <c r="BJ135" s="35">
        <f t="shared" si="30"/>
        <v>1</v>
      </c>
      <c r="BK135" s="30">
        <f>SUMIF(Ingredients!$B$3:$B$230,F135,Ingredients!$G$3:$G$230)+SUMIF($B$3:$B$725,F135,$BS$3:$BS$725)</f>
        <v>0</v>
      </c>
      <c r="BL135" s="30">
        <f>SUMIF(Ingredients!$B$3:$B$230,G135,Ingredients!$G$3:$G$230)+SUMIF($B$3:$B$725,G135,$BS$3:$BS$725)</f>
        <v>0</v>
      </c>
      <c r="BM135" s="30">
        <f>SUMIF(Ingredients!$B$3:$B$230,H135,Ingredients!$G$3:$G$230)+SUMIF($B$3:$B$725,H135,$BS$3:$BS$725)</f>
        <v>0</v>
      </c>
      <c r="BN135" s="30">
        <f>SUMIF(Ingredients!$B$3:$B$230,I135,Ingredients!$G$3:$G$230)+SUMIF($B$3:$B$725,I135,$BS$3:$BS$725)</f>
        <v>0</v>
      </c>
      <c r="BO135" s="30">
        <f>SUMIF(Ingredients!$B$3:$B$230,J135,Ingredients!$G$3:$G$230)+SUMIF($B$3:$B$725,J135,$BS$3:$BS$725)</f>
        <v>0</v>
      </c>
      <c r="BP135" s="30">
        <f>SUMIF(Ingredients!$B$3:$B$230,K135,Ingredients!$G$3:$G$230)+SUMIF($B$3:$B$725,K135,$BS$3:$BS$725)</f>
        <v>0</v>
      </c>
      <c r="BQ135" s="30">
        <f>SUMIF(Ingredients!$B$3:$B$230,L135,Ingredients!$G$3:$G$230)+SUMIF($B$3:$B$725,L135,$BS$3:$BS$725)</f>
        <v>0</v>
      </c>
      <c r="BR135" s="30">
        <f>SUMIF(Ingredients!$B$3:$B$230,M135,Ingredients!$G$3:$G$230)+SUMIF($B$3:$B$725,M135,$BS$3:$BS$725)</f>
        <v>0</v>
      </c>
      <c r="BS135" s="36">
        <f t="shared" si="31"/>
        <v>0</v>
      </c>
      <c r="BT135" s="30">
        <f>SUMIF(Ingredients!$B$3:$B$230,F135,Ingredients!$H$3:$H$230)+SUMIF($B$3:$B$725,F135,$CB$3:$CB$725)</f>
        <v>0</v>
      </c>
      <c r="BU135" s="30">
        <f>SUMIF(Ingredients!$B$3:$B$230,G135,Ingredients!$H$3:$H$230)+SUMIF($B$3:$B$725,G135,$CB$3:$CB$725)</f>
        <v>0</v>
      </c>
      <c r="BV135" s="30">
        <f>SUMIF(Ingredients!$B$3:$B$230,H135,Ingredients!$H$3:$H$230)+SUMIF($B$3:$B$725,H135,$CB$3:$CB$725)</f>
        <v>0</v>
      </c>
      <c r="BW135" s="30">
        <f>SUMIF(Ingredients!$B$3:$B$230,I135,Ingredients!$H$3:$H$230)+SUMIF($B$3:$B$725,I135,$CB$3:$CB$725)</f>
        <v>0</v>
      </c>
      <c r="BX135" s="30">
        <f>SUMIF(Ingredients!$B$3:$B$230,J135,Ingredients!$H$3:$H$230)+SUMIF($B$3:$B$725,J135,$CB$3:$CB$725)</f>
        <v>0</v>
      </c>
      <c r="BY135" s="30">
        <f>SUMIF(Ingredients!$B$3:$B$230,K135,Ingredients!$H$3:$H$230)+SUMIF($B$3:$B$725,K135,$CB$3:$CB$725)</f>
        <v>0</v>
      </c>
      <c r="BZ135" s="30">
        <f>SUMIF(Ingredients!$B$3:$B$230,L135,Ingredients!$H$3:$H$230)+SUMIF($B$3:$B$725,L135,$CB$3:$CB$725)</f>
        <v>0</v>
      </c>
      <c r="CA135" s="30">
        <f>SUMIF(Ingredients!$B$3:$B$230,M135,Ingredients!$H$3:$H$230)+SUMIF($B$3:$B$725,M135,$CB$3:$CB$725)</f>
        <v>0</v>
      </c>
      <c r="CB135" s="42">
        <f t="shared" si="32"/>
        <v>0</v>
      </c>
      <c r="CC135" s="30">
        <f>SUMIF(Ingredients!$B$3:$B$230,F135,Ingredients!$I$3:$I$230)+SUMIF($B$3:$B$725,F135,$CK$3:$CK$725)</f>
        <v>0</v>
      </c>
      <c r="CD135" s="30">
        <f>SUMIF(Ingredients!$B$3:$B$230,G135,Ingredients!$I$3:$I$230)+SUMIF($B$3:$B$725,G135,$CK$3:$CK$725)</f>
        <v>0</v>
      </c>
      <c r="CE135" s="30">
        <f>SUMIF(Ingredients!$B$3:$B$230,H135,Ingredients!$I$3:$I$230)+SUMIF($B$3:$B$725,H135,$CK$3:$CK$725)</f>
        <v>0</v>
      </c>
      <c r="CF135" s="30">
        <f>SUMIF(Ingredients!$B$3:$B$230,I135,Ingredients!$I$3:$I$230)+SUMIF($B$3:$B$725,I135,$CK$3:$CK$725)</f>
        <v>0</v>
      </c>
      <c r="CG135" s="30">
        <f>SUMIF(Ingredients!$B$3:$B$230,J135,Ingredients!$I$3:$I$230)+SUMIF($B$3:$B$725,J135,$CK$3:$CK$725)</f>
        <v>0</v>
      </c>
      <c r="CH135" s="30">
        <f>SUMIF(Ingredients!$B$3:$B$230,K135,Ingredients!$I$3:$I$230)+SUMIF($B$3:$B$725,K135,$CK$3:$CK$725)</f>
        <v>0</v>
      </c>
      <c r="CI135" s="30">
        <f>SUMIF(Ingredients!$B$3:$B$230,L135,Ingredients!$I$3:$I$230)+SUMIF($B$3:$B$725,L135,$CK$3:$CK$725)</f>
        <v>0</v>
      </c>
      <c r="CJ135" s="30">
        <f>SUMIF(Ingredients!$B$3:$B$230,M135,Ingredients!$I$3:$I$230)+SUMIF($B$3:$B$725,M135,$CK$3:$CK$725)</f>
        <v>0</v>
      </c>
      <c r="CK135" s="38">
        <f t="shared" si="33"/>
        <v>0</v>
      </c>
      <c r="CL135" s="30">
        <f>SUMIF(Ingredients!$B$3:$B$230,F135,Ingredients!$J$3:$J$230)+SUMIF($B$3:$B$725,F135,$CT$3:$CT$725)</f>
        <v>0</v>
      </c>
      <c r="CM135" s="30">
        <f>SUMIF(Ingredients!$B$3:$B$230,G135,Ingredients!$J$3:$J$230)+SUMIF($B$3:$B$725,G135,$CT$3:$CT$725)</f>
        <v>2</v>
      </c>
      <c r="CN135" s="30">
        <f>SUMIF(Ingredients!$B$3:$B$230,H135,Ingredients!$J$3:$J$230)+SUMIF($B$3:$B$725,H135,$CT$3:$CT$725)</f>
        <v>0</v>
      </c>
      <c r="CO135" s="30">
        <f>SUMIF(Ingredients!$B$3:$B$230,I135,Ingredients!$J$3:$J$230)+SUMIF($B$3:$B$725,I135,$CT$3:$CT$725)</f>
        <v>0</v>
      </c>
      <c r="CP135" s="30">
        <f>SUMIF(Ingredients!$B$3:$B$230,J135,Ingredients!$J$3:$J$230)+SUMIF($B$3:$B$725,J135,$CT$3:$CT$725)</f>
        <v>0</v>
      </c>
      <c r="CQ135" s="30">
        <f>SUMIF(Ingredients!$B$3:$B$230,K135,Ingredients!$J$3:$J$230)+SUMIF($B$3:$B$725,K135,$CT$3:$CT$725)</f>
        <v>0</v>
      </c>
      <c r="CR135" s="30">
        <f>SUMIF(Ingredients!$B$3:$B$230,L135,Ingredients!$J$3:$J$230)+SUMIF($B$3:$B$725,L135,$CT$3:$CT$725)</f>
        <v>0</v>
      </c>
      <c r="CS135" s="30">
        <f>SUMIF(Ingredients!$B$3:$B$230,M135,Ingredients!$J$3:$J$230)+SUMIF($B$3:$B$725,M135,$CT$3:$CT$725)</f>
        <v>0</v>
      </c>
      <c r="CT135" s="43">
        <f t="shared" si="34"/>
        <v>2</v>
      </c>
      <c r="CU135" s="34">
        <v>10</v>
      </c>
      <c r="CV135" s="30">
        <v>0</v>
      </c>
      <c r="CW135" s="30">
        <v>9</v>
      </c>
      <c r="CX135" s="35">
        <v>1</v>
      </c>
      <c r="CY135" s="36">
        <v>0</v>
      </c>
      <c r="CZ135" s="37">
        <v>0</v>
      </c>
      <c r="DA135" s="38">
        <v>0</v>
      </c>
      <c r="DB135" s="39">
        <v>2</v>
      </c>
      <c r="DC135" t="s">
        <v>202</v>
      </c>
      <c r="DD135" t="str">
        <f t="shared" ca="1" si="35"/>
        <v/>
      </c>
      <c r="DE135" t="str">
        <f t="shared" ca="1" si="36"/>
        <v>-</v>
      </c>
      <c r="DG135" t="s">
        <v>200</v>
      </c>
      <c r="DH135" t="str">
        <f t="shared" ca="1" si="37"/>
        <v>PANCAKESITEM(MEAL, ItemRegistry.pancakesItem, 4 ,2f,0f,1f,0f,0f,0f,2f,2.33f),</v>
      </c>
      <c r="DI135" t="s">
        <v>2390</v>
      </c>
    </row>
    <row r="136" spans="2:113" x14ac:dyDescent="0.3">
      <c r="B136" t="s">
        <v>391</v>
      </c>
      <c r="C136" t="str">
        <f>INDEX('PH Itemnames'!$B$1:$B$723,MATCH(B136,'PH Itemnames'!$A$1:$A$723),1)</f>
        <v>blueberrypancakesItem</v>
      </c>
      <c r="D136" t="s">
        <v>240</v>
      </c>
      <c r="E136" t="s">
        <v>1191</v>
      </c>
      <c r="F136" s="10" t="s">
        <v>12</v>
      </c>
      <c r="G136" s="11" t="s">
        <v>390</v>
      </c>
      <c r="H136" s="11"/>
      <c r="I136" s="11"/>
      <c r="J136" s="11"/>
      <c r="K136" s="11"/>
      <c r="L136" s="11"/>
      <c r="M136" s="11"/>
      <c r="N136" s="46">
        <f ca="1">SUMIF(Ingredients!$B$3:$B$230,'PH complex foods'!F136,Ingredients!$A$3:$A$119)+SUMIF($B$3:$B$725,F136,$V$3:$V$724)</f>
        <v>1</v>
      </c>
      <c r="O136" s="11">
        <f ca="1">SUMIF(Ingredients!$B$3:$B$230,'PH complex foods'!G136,Ingredients!$A$3:$A$119)+SUMIF($B$3:$B$725,G136,$V$3:$V$724)</f>
        <v>1</v>
      </c>
      <c r="P136" s="11">
        <f ca="1">SUMIF(Ingredients!$B$3:$B$230,'PH complex foods'!H136,Ingredients!$A$3:$A$119)+SUMIF($B$3:$B$725,H136,$V$3:$V$724)</f>
        <v>0</v>
      </c>
      <c r="Q136" s="11">
        <f ca="1">SUMIF(Ingredients!$B$3:$B$230,'PH complex foods'!I136,Ingredients!$A$3:$A$119)+SUMIF($B$3:$B$725,I136,$V$3:$V$724)</f>
        <v>0</v>
      </c>
      <c r="R136" s="11">
        <f ca="1">SUMIF(Ingredients!$B$3:$B$230,'PH complex foods'!J136,Ingredients!$A$3:$A$119)+SUMIF($B$3:$B$725,J136,$V$3:$V$724)</f>
        <v>0</v>
      </c>
      <c r="S136" s="11">
        <f ca="1">SUMIF(Ingredients!$B$3:$B$230,'PH complex foods'!K136,Ingredients!$A$3:$A$119)+SUMIF($B$3:$B$725,K136,$V$3:$V$724)</f>
        <v>0</v>
      </c>
      <c r="T136" s="11">
        <f ca="1">SUMIF(Ingredients!$B$3:$B$230,'PH complex foods'!L136,Ingredients!$A$3:$A$119)+SUMIF($B$3:$B$725,L136,$V$3:$V$724)</f>
        <v>0</v>
      </c>
      <c r="U136" s="11">
        <f ca="1">SUMIF(Ingredients!$B$3:$B$230,'PH complex foods'!M136,Ingredients!$A$3:$A$119)+SUMIF($B$3:$B$725,M136,$V$3:$V$724)</f>
        <v>0</v>
      </c>
      <c r="V136" s="10">
        <f t="shared" ca="1" si="38"/>
        <v>1</v>
      </c>
      <c r="W136" s="10">
        <v>1</v>
      </c>
      <c r="X136" s="11">
        <v>1</v>
      </c>
      <c r="Y136" s="11">
        <f>COUNTIF(F136:M861,B136)</f>
        <v>0</v>
      </c>
      <c r="Z136" s="44" t="str">
        <f t="shared" ca="1" si="39"/>
        <v>Yes</v>
      </c>
      <c r="AA136" s="34">
        <f>SUMIF(Ingredients!$B$3:$B$230,F136,Ingredients!$C$3:$C$230)+SUMIF($B$3:$B$725,F136,$AI$3:$AI$725)</f>
        <v>1</v>
      </c>
      <c r="AB136" s="30">
        <f>SUMIF(Ingredients!$B$3:$B$230,G136,Ingredients!$C$3:$C$230)+SUMIF($B$3:$B$725,G136,$AI$3:$AI$725)</f>
        <v>10</v>
      </c>
      <c r="AC136" s="30">
        <f>SUMIF(Ingredients!$B$3:$B$230,H136,Ingredients!$C$3:$C$230)+SUMIF($B$3:$B$725,H136,$AI$3:$AI$725)</f>
        <v>0</v>
      </c>
      <c r="AD136" s="30">
        <f>SUMIF(Ingredients!$B$3:$B$230,I136,Ingredients!$C$3:$C$230)+SUMIF($B$3:$B$725,I136,$AI$3:$AI$725)</f>
        <v>0</v>
      </c>
      <c r="AE136" s="30">
        <f>SUMIF(Ingredients!$B$3:$B$230,J136,Ingredients!$C$3:$C$230)+SUMIF($B$3:$B$725,J136,$AI$3:$AI$725)</f>
        <v>0</v>
      </c>
      <c r="AF136" s="30">
        <f>SUMIF(Ingredients!$B$3:$B$230,K136,Ingredients!$C$3:$C$230)+SUMIF($B$3:$B$725,K136,$AI$3:$AI$725)</f>
        <v>0</v>
      </c>
      <c r="AG136" s="30">
        <f>SUMIF(Ingredients!$B$3:$B$230,L136,Ingredients!$C$3:$C$230)+SUMIF($B$3:$B$725,L136,$AI$3:$AI$725)</f>
        <v>0</v>
      </c>
      <c r="AH136" s="30">
        <f>SUMIF(Ingredients!$B$3:$B$230,M136,Ingredients!$C$3:$C$230)+SUMIF($B$3:$B$725,M136,$AI$3:$AI$725)</f>
        <v>0</v>
      </c>
      <c r="AI136" s="29">
        <f t="shared" si="27"/>
        <v>11</v>
      </c>
      <c r="AJ136" s="30">
        <f>SUMIF(Ingredients!$B$3:$B$230,F136,Ingredients!$D$3:$D$230)+SUMIF($B$3:$B$725,F136,$AR$3:$AR$725)</f>
        <v>5</v>
      </c>
      <c r="AK136" s="30">
        <f>SUMIF(Ingredients!$B$3:$B$230,G136,Ingredients!$D$3:$D$230)+SUMIF($B$3:$B$725,G136,$AR$3:$AR$725)</f>
        <v>5</v>
      </c>
      <c r="AL136" s="30">
        <f>SUMIF(Ingredients!$B$3:$B$230,H136,Ingredients!$D$3:$D$230)+SUMIF($B$3:$B$725,H136,$AR$3:$AR$725)</f>
        <v>0</v>
      </c>
      <c r="AM136" s="30">
        <f>SUMIF(Ingredients!$B$3:$B$230,I136,Ingredients!$D$3:$D$230)+SUMIF($B$3:$B$725,I136,$AR$3:$AR$725)</f>
        <v>0</v>
      </c>
      <c r="AN136" s="30">
        <f>SUMIF(Ingredients!$B$3:$B$230,J136,Ingredients!$D$3:$D$230)+SUMIF($B$3:$B$725,J136,$AR$3:$AR$725)</f>
        <v>0</v>
      </c>
      <c r="AO136" s="30">
        <f>SUMIF(Ingredients!$B$3:$B$230,K136,Ingredients!$D$3:$D$230)+SUMIF($B$3:$B$725,K136,$AR$3:$AR$725)</f>
        <v>0</v>
      </c>
      <c r="AP136" s="30">
        <f>SUMIF(Ingredients!$B$3:$B$230,L136,Ingredients!$D$3:$D$230)+SUMIF($B$3:$B$725,L136,$AR$3:$AR$725)</f>
        <v>0</v>
      </c>
      <c r="AQ136" s="30">
        <f>SUMIF(Ingredients!$B$3:$B$230,M136,Ingredients!$D$3:$D$230)+SUMIF($B$3:$B$725,M136,$AR$3:$AR$725)</f>
        <v>0</v>
      </c>
      <c r="AR136" s="29">
        <f t="shared" si="28"/>
        <v>10</v>
      </c>
      <c r="AS136" s="30">
        <f>SUMIF(Ingredients!$B$3:$B$230,F136,Ingredients!$E$3:$E$230)+SUMIF($B$3:$B$725,F136,$BA$3:$BA$730)</f>
        <v>4</v>
      </c>
      <c r="AT136" s="30">
        <f>SUMIF(Ingredients!$B$3:$B$230,G136,Ingredients!$E$3:$E$230)+SUMIF($B$3:$B$725,G136,$BA$3:$BA$730)</f>
        <v>26.25</v>
      </c>
      <c r="AU136" s="30">
        <f>SUMIF(Ingredients!$B$3:$B$230,H136,Ingredients!$E$3:$E$230)+SUMIF($B$3:$B$725,H136,$BA$3:$BA$730)</f>
        <v>0</v>
      </c>
      <c r="AV136" s="30">
        <f>SUMIF(Ingredients!$B$3:$B$230,I136,Ingredients!$E$3:$E$230)+SUMIF($B$3:$B$725,I136,$BA$3:$BA$730)</f>
        <v>0</v>
      </c>
      <c r="AW136" s="30">
        <f>SUMIF(Ingredients!$B$3:$B$230,J136,Ingredients!$E$3:$E$230)+SUMIF($B$3:$B$725,J136,$BA$3:$BA$730)</f>
        <v>0</v>
      </c>
      <c r="AX136" s="30">
        <f>SUMIF(Ingredients!$B$3:$B$230,K136,Ingredients!$E$3:$E$230)+SUMIF($B$3:$B$725,K136,$BA$3:$BA$730)</f>
        <v>0</v>
      </c>
      <c r="AY136" s="30">
        <f>SUMIF(Ingredients!$B$3:$B$230,L136,Ingredients!$E$3:$E$230)+SUMIF($B$3:$B$725,L136,$BA$3:$BA$730)</f>
        <v>0</v>
      </c>
      <c r="AZ136" s="30">
        <f>SUMIF(Ingredients!$B$3:$B$230,M136,Ingredients!$E$3:$E$230)+SUMIF($B$3:$B$725,M136,$BA$3:$BA$730)</f>
        <v>0</v>
      </c>
      <c r="BA136" s="29">
        <f t="shared" si="29"/>
        <v>15.125</v>
      </c>
      <c r="BB136" s="30">
        <f>SUMIF(Ingredients!$B$3:$B$230,F136,Ingredients!$F$3:$F$230)+SUMIF($B$3:$B$725,F136,$BJ$3:$BJ$725)</f>
        <v>0</v>
      </c>
      <c r="BC136" s="30">
        <f>SUMIF(Ingredients!$B$3:$B$230,G136,Ingredients!$F$3:$F$230)+SUMIF($B$3:$B$725,G136,$BJ$3:$BJ$725)</f>
        <v>1</v>
      </c>
      <c r="BD136" s="30">
        <f>SUMIF(Ingredients!$B$3:$B$230,H136,Ingredients!$F$3:$F$230)+SUMIF($B$3:$B$725,H136,$BJ$3:$BJ$725)</f>
        <v>0</v>
      </c>
      <c r="BE136" s="30">
        <f>SUMIF(Ingredients!$B$3:$B$230,I136,Ingredients!$F$3:$F$230)+SUMIF($B$3:$B$725,I136,$BJ$3:$BJ$725)</f>
        <v>0</v>
      </c>
      <c r="BF136" s="30">
        <f>SUMIF(Ingredients!$B$3:$B$230,J136,Ingredients!$F$3:$F$230)+SUMIF($B$3:$B$725,J136,$BJ$3:$BJ$725)</f>
        <v>0</v>
      </c>
      <c r="BG136" s="30">
        <f>SUMIF(Ingredients!$B$3:$B$230,K136,Ingredients!$F$3:$F$230)+SUMIF($B$3:$B$725,K136,$BJ$3:$BJ$725)</f>
        <v>0</v>
      </c>
      <c r="BH136" s="30">
        <f>SUMIF(Ingredients!$B$3:$B$230,L136,Ingredients!$F$3:$F$230)+SUMIF($B$3:$B$725,L136,$BJ$3:$BJ$725)</f>
        <v>0</v>
      </c>
      <c r="BI136" s="30">
        <f>SUMIF(Ingredients!$B$3:$B$230,M136,Ingredients!$F$3:$F$230)+SUMIF($B$3:$B$725,M136,$BJ$3:$BJ$725)</f>
        <v>0</v>
      </c>
      <c r="BJ136" s="35">
        <f t="shared" si="30"/>
        <v>1</v>
      </c>
      <c r="BK136" s="30">
        <f>SUMIF(Ingredients!$B$3:$B$230,F136,Ingredients!$G$3:$G$230)+SUMIF($B$3:$B$725,F136,$BS$3:$BS$725)</f>
        <v>0.8</v>
      </c>
      <c r="BL136" s="30">
        <f>SUMIF(Ingredients!$B$3:$B$230,G136,Ingredients!$G$3:$G$230)+SUMIF($B$3:$B$725,G136,$BS$3:$BS$725)</f>
        <v>0</v>
      </c>
      <c r="BM136" s="30">
        <f>SUMIF(Ingredients!$B$3:$B$230,H136,Ingredients!$G$3:$G$230)+SUMIF($B$3:$B$725,H136,$BS$3:$BS$725)</f>
        <v>0</v>
      </c>
      <c r="BN136" s="30">
        <f>SUMIF(Ingredients!$B$3:$B$230,I136,Ingredients!$G$3:$G$230)+SUMIF($B$3:$B$725,I136,$BS$3:$BS$725)</f>
        <v>0</v>
      </c>
      <c r="BO136" s="30">
        <f>SUMIF(Ingredients!$B$3:$B$230,J136,Ingredients!$G$3:$G$230)+SUMIF($B$3:$B$725,J136,$BS$3:$BS$725)</f>
        <v>0</v>
      </c>
      <c r="BP136" s="30">
        <f>SUMIF(Ingredients!$B$3:$B$230,K136,Ingredients!$G$3:$G$230)+SUMIF($B$3:$B$725,K136,$BS$3:$BS$725)</f>
        <v>0</v>
      </c>
      <c r="BQ136" s="30">
        <f>SUMIF(Ingredients!$B$3:$B$230,L136,Ingredients!$G$3:$G$230)+SUMIF($B$3:$B$725,L136,$BS$3:$BS$725)</f>
        <v>0</v>
      </c>
      <c r="BR136" s="30">
        <f>SUMIF(Ingredients!$B$3:$B$230,M136,Ingredients!$G$3:$G$230)+SUMIF($B$3:$B$725,M136,$BS$3:$BS$725)</f>
        <v>0</v>
      </c>
      <c r="BS136" s="36">
        <f t="shared" si="31"/>
        <v>0.8</v>
      </c>
      <c r="BT136" s="30">
        <f>SUMIF(Ingredients!$B$3:$B$230,F136,Ingredients!$H$3:$H$230)+SUMIF($B$3:$B$725,F136,$CB$3:$CB$725)</f>
        <v>0</v>
      </c>
      <c r="BU136" s="30">
        <f>SUMIF(Ingredients!$B$3:$B$230,G136,Ingredients!$H$3:$H$230)+SUMIF($B$3:$B$725,G136,$CB$3:$CB$725)</f>
        <v>0</v>
      </c>
      <c r="BV136" s="30">
        <f>SUMIF(Ingredients!$B$3:$B$230,H136,Ingredients!$H$3:$H$230)+SUMIF($B$3:$B$725,H136,$CB$3:$CB$725)</f>
        <v>0</v>
      </c>
      <c r="BW136" s="30">
        <f>SUMIF(Ingredients!$B$3:$B$230,I136,Ingredients!$H$3:$H$230)+SUMIF($B$3:$B$725,I136,$CB$3:$CB$725)</f>
        <v>0</v>
      </c>
      <c r="BX136" s="30">
        <f>SUMIF(Ingredients!$B$3:$B$230,J136,Ingredients!$H$3:$H$230)+SUMIF($B$3:$B$725,J136,$CB$3:$CB$725)</f>
        <v>0</v>
      </c>
      <c r="BY136" s="30">
        <f>SUMIF(Ingredients!$B$3:$B$230,K136,Ingredients!$H$3:$H$230)+SUMIF($B$3:$B$725,K136,$CB$3:$CB$725)</f>
        <v>0</v>
      </c>
      <c r="BZ136" s="30">
        <f>SUMIF(Ingredients!$B$3:$B$230,L136,Ingredients!$H$3:$H$230)+SUMIF($B$3:$B$725,L136,$CB$3:$CB$725)</f>
        <v>0</v>
      </c>
      <c r="CA136" s="30">
        <f>SUMIF(Ingredients!$B$3:$B$230,M136,Ingredients!$H$3:$H$230)+SUMIF($B$3:$B$725,M136,$CB$3:$CB$725)</f>
        <v>0</v>
      </c>
      <c r="CB136" s="42">
        <f t="shared" si="32"/>
        <v>0</v>
      </c>
      <c r="CC136" s="30">
        <f>SUMIF(Ingredients!$B$3:$B$230,F136,Ingredients!$I$3:$I$230)+SUMIF($B$3:$B$725,F136,$CK$3:$CK$725)</f>
        <v>0</v>
      </c>
      <c r="CD136" s="30">
        <f>SUMIF(Ingredients!$B$3:$B$230,G136,Ingredients!$I$3:$I$230)+SUMIF($B$3:$B$725,G136,$CK$3:$CK$725)</f>
        <v>0</v>
      </c>
      <c r="CE136" s="30">
        <f>SUMIF(Ingredients!$B$3:$B$230,H136,Ingredients!$I$3:$I$230)+SUMIF($B$3:$B$725,H136,$CK$3:$CK$725)</f>
        <v>0</v>
      </c>
      <c r="CF136" s="30">
        <f>SUMIF(Ingredients!$B$3:$B$230,I136,Ingredients!$I$3:$I$230)+SUMIF($B$3:$B$725,I136,$CK$3:$CK$725)</f>
        <v>0</v>
      </c>
      <c r="CG136" s="30">
        <f>SUMIF(Ingredients!$B$3:$B$230,J136,Ingredients!$I$3:$I$230)+SUMIF($B$3:$B$725,J136,$CK$3:$CK$725)</f>
        <v>0</v>
      </c>
      <c r="CH136" s="30">
        <f>SUMIF(Ingredients!$B$3:$B$230,K136,Ingredients!$I$3:$I$230)+SUMIF($B$3:$B$725,K136,$CK$3:$CK$725)</f>
        <v>0</v>
      </c>
      <c r="CI136" s="30">
        <f>SUMIF(Ingredients!$B$3:$B$230,L136,Ingredients!$I$3:$I$230)+SUMIF($B$3:$B$725,L136,$CK$3:$CK$725)</f>
        <v>0</v>
      </c>
      <c r="CJ136" s="30">
        <f>SUMIF(Ingredients!$B$3:$B$230,M136,Ingredients!$I$3:$I$230)+SUMIF($B$3:$B$725,M136,$CK$3:$CK$725)</f>
        <v>0</v>
      </c>
      <c r="CK136" s="38">
        <f t="shared" si="33"/>
        <v>0</v>
      </c>
      <c r="CL136" s="30">
        <f>SUMIF(Ingredients!$B$3:$B$230,F136,Ingredients!$J$3:$J$230)+SUMIF($B$3:$B$725,F136,$CT$3:$CT$725)</f>
        <v>0</v>
      </c>
      <c r="CM136" s="30">
        <f>SUMIF(Ingredients!$B$3:$B$230,G136,Ingredients!$J$3:$J$230)+SUMIF($B$3:$B$725,G136,$CT$3:$CT$725)</f>
        <v>2</v>
      </c>
      <c r="CN136" s="30">
        <f>SUMIF(Ingredients!$B$3:$B$230,H136,Ingredients!$J$3:$J$230)+SUMIF($B$3:$B$725,H136,$CT$3:$CT$725)</f>
        <v>0</v>
      </c>
      <c r="CO136" s="30">
        <f>SUMIF(Ingredients!$B$3:$B$230,I136,Ingredients!$J$3:$J$230)+SUMIF($B$3:$B$725,I136,$CT$3:$CT$725)</f>
        <v>0</v>
      </c>
      <c r="CP136" s="30">
        <f>SUMIF(Ingredients!$B$3:$B$230,J136,Ingredients!$J$3:$J$230)+SUMIF($B$3:$B$725,J136,$CT$3:$CT$725)</f>
        <v>0</v>
      </c>
      <c r="CQ136" s="30">
        <f>SUMIF(Ingredients!$B$3:$B$230,K136,Ingredients!$J$3:$J$230)+SUMIF($B$3:$B$725,K136,$CT$3:$CT$725)</f>
        <v>0</v>
      </c>
      <c r="CR136" s="30">
        <f>SUMIF(Ingredients!$B$3:$B$230,L136,Ingredients!$J$3:$J$230)+SUMIF($B$3:$B$725,L136,$CT$3:$CT$725)</f>
        <v>0</v>
      </c>
      <c r="CS136" s="30">
        <f>SUMIF(Ingredients!$B$3:$B$230,M136,Ingredients!$J$3:$J$230)+SUMIF($B$3:$B$725,M136,$CT$3:$CT$725)</f>
        <v>0</v>
      </c>
      <c r="CT136" s="43">
        <f t="shared" si="34"/>
        <v>2</v>
      </c>
      <c r="CU136" s="34">
        <v>10</v>
      </c>
      <c r="CV136" s="30">
        <v>0</v>
      </c>
      <c r="CW136" s="30">
        <v>9</v>
      </c>
      <c r="CX136" s="35">
        <v>1</v>
      </c>
      <c r="CY136" s="36">
        <v>0.8</v>
      </c>
      <c r="CZ136" s="37">
        <v>0</v>
      </c>
      <c r="DA136" s="38">
        <v>0</v>
      </c>
      <c r="DB136" s="39">
        <v>2</v>
      </c>
      <c r="DC136" t="s">
        <v>202</v>
      </c>
      <c r="DD136" t="str">
        <f t="shared" ca="1" si="35"/>
        <v/>
      </c>
      <c r="DE136" t="str">
        <f t="shared" ca="1" si="36"/>
        <v>-</v>
      </c>
      <c r="DG136" t="s">
        <v>200</v>
      </c>
      <c r="DH136" t="str">
        <f t="shared" ca="1" si="37"/>
        <v>BLUEBERRYPANCAKESITEM(MEAL, ItemRegistry.blueberrypancakesItem, 4 ,2f,0f,1f,0f,0.8f,0f,2f,2.33f),</v>
      </c>
      <c r="DI136" t="s">
        <v>2391</v>
      </c>
    </row>
    <row r="137" spans="2:113" x14ac:dyDescent="0.3">
      <c r="B137" t="s">
        <v>392</v>
      </c>
      <c r="C137" t="str">
        <f>INDEX('PH Itemnames'!$B$1:$B$723,MATCH(B137,'PH Itemnames'!$A$1:$A$723),1)</f>
        <v>cherrypieItem</v>
      </c>
      <c r="D137" t="s">
        <v>245</v>
      </c>
      <c r="E137" t="s">
        <v>1191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SUMIF(Ingredients!$B$3:$B$230,'PH complex foods'!F137,Ingredients!$A$3:$A$119)+SUMIF($B$3:$B$725,F137,$V$3:$V$724)</f>
        <v>1</v>
      </c>
      <c r="O137" s="11">
        <f ca="1">SUMIF(Ingredients!$B$3:$B$230,'PH complex foods'!G137,Ingredients!$A$3:$A$119)+SUMIF($B$3:$B$725,G137,$V$3:$V$724)</f>
        <v>1</v>
      </c>
      <c r="P137" s="11">
        <f ca="1">SUMIF(Ingredients!$B$3:$B$230,'PH complex foods'!H137,Ingredients!$A$3:$A$119)+SUMIF($B$3:$B$725,H137,$V$3:$V$724)</f>
        <v>1</v>
      </c>
      <c r="Q137" s="11">
        <f ca="1">SUMIF(Ingredients!$B$3:$B$230,'PH complex foods'!I137,Ingredients!$A$3:$A$119)+SUMIF($B$3:$B$725,I137,$V$3:$V$724)</f>
        <v>0</v>
      </c>
      <c r="R137" s="11">
        <f ca="1">SUMIF(Ingredients!$B$3:$B$230,'PH complex foods'!J137,Ingredients!$A$3:$A$119)+SUMIF($B$3:$B$725,J137,$V$3:$V$724)</f>
        <v>0</v>
      </c>
      <c r="S137" s="11">
        <f ca="1">SUMIF(Ingredients!$B$3:$B$230,'PH complex foods'!K137,Ingredients!$A$3:$A$119)+SUMIF($B$3:$B$725,K137,$V$3:$V$724)</f>
        <v>0</v>
      </c>
      <c r="T137" s="11">
        <f ca="1">SUMIF(Ingredients!$B$3:$B$230,'PH complex foods'!L137,Ingredients!$A$3:$A$119)+SUMIF($B$3:$B$725,L137,$V$3:$V$724)</f>
        <v>0</v>
      </c>
      <c r="U137" s="11">
        <f ca="1">SUMIF(Ingredients!$B$3:$B$230,'PH complex foods'!M137,Ingredients!$A$3:$A$119)+SUMIF($B$3:$B$725,M137,$V$3:$V$724)</f>
        <v>0</v>
      </c>
      <c r="V137" s="10">
        <f t="shared" ca="1" si="38"/>
        <v>1</v>
      </c>
      <c r="W137" s="10">
        <v>1</v>
      </c>
      <c r="X137" s="11">
        <v>1</v>
      </c>
      <c r="Y137" s="11">
        <f>COUNTIF(F137:M862,B137)</f>
        <v>0</v>
      </c>
      <c r="Z137" s="44" t="str">
        <f t="shared" ca="1" si="39"/>
        <v>Yes</v>
      </c>
      <c r="AA137" s="34">
        <f>SUMIF(Ingredients!$B$3:$B$230,F137,Ingredients!$C$3:$C$230)+SUMIF($B$3:$B$725,F137,$AI$3:$AI$725)</f>
        <v>1</v>
      </c>
      <c r="AB137" s="30">
        <f>SUMIF(Ingredients!$B$3:$B$230,G137,Ingredients!$C$3:$C$230)+SUMIF($B$3:$B$725,G137,$AI$3:$AI$725)</f>
        <v>5</v>
      </c>
      <c r="AC137" s="30">
        <f>SUMIF(Ingredients!$B$3:$B$230,H137,Ingredients!$C$3:$C$230)+SUMIF($B$3:$B$725,H137,$AI$3:$AI$725)</f>
        <v>0</v>
      </c>
      <c r="AD137" s="30">
        <f>SUMIF(Ingredients!$B$3:$B$230,I137,Ingredients!$C$3:$C$230)+SUMIF($B$3:$B$725,I137,$AI$3:$AI$725)</f>
        <v>0</v>
      </c>
      <c r="AE137" s="30">
        <f>SUMIF(Ingredients!$B$3:$B$230,J137,Ingredients!$C$3:$C$230)+SUMIF($B$3:$B$725,J137,$AI$3:$AI$725)</f>
        <v>0</v>
      </c>
      <c r="AF137" s="30">
        <f>SUMIF(Ingredients!$B$3:$B$230,K137,Ingredients!$C$3:$C$230)+SUMIF($B$3:$B$725,K137,$AI$3:$AI$725)</f>
        <v>0</v>
      </c>
      <c r="AG137" s="30">
        <f>SUMIF(Ingredients!$B$3:$B$230,L137,Ingredients!$C$3:$C$230)+SUMIF($B$3:$B$725,L137,$AI$3:$AI$725)</f>
        <v>0</v>
      </c>
      <c r="AH137" s="30">
        <f>SUMIF(Ingredients!$B$3:$B$230,M137,Ingredients!$C$3:$C$230)+SUMIF($B$3:$B$725,M137,$AI$3:$AI$725)</f>
        <v>0</v>
      </c>
      <c r="AI137" s="29">
        <f t="shared" si="27"/>
        <v>6</v>
      </c>
      <c r="AJ137" s="30">
        <f>SUMIF(Ingredients!$B$3:$B$230,F137,Ingredients!$D$3:$D$230)+SUMIF($B$3:$B$725,F137,$AR$3:$AR$725)</f>
        <v>5</v>
      </c>
      <c r="AK137" s="30">
        <f>SUMIF(Ingredients!$B$3:$B$230,G137,Ingredients!$D$3:$D$230)+SUMIF($B$3:$B$725,G137,$AR$3:$AR$725)</f>
        <v>0</v>
      </c>
      <c r="AL137" s="30">
        <f>SUMIF(Ingredients!$B$3:$B$230,H137,Ingredients!$D$3:$D$230)+SUMIF($B$3:$B$725,H137,$AR$3:$AR$725)</f>
        <v>0</v>
      </c>
      <c r="AM137" s="30">
        <f>SUMIF(Ingredients!$B$3:$B$230,I137,Ingredients!$D$3:$D$230)+SUMIF($B$3:$B$725,I137,$AR$3:$AR$725)</f>
        <v>0</v>
      </c>
      <c r="AN137" s="30">
        <f>SUMIF(Ingredients!$B$3:$B$230,J137,Ingredients!$D$3:$D$230)+SUMIF($B$3:$B$725,J137,$AR$3:$AR$725)</f>
        <v>0</v>
      </c>
      <c r="AO137" s="30">
        <f>SUMIF(Ingredients!$B$3:$B$230,K137,Ingredients!$D$3:$D$230)+SUMIF($B$3:$B$725,K137,$AR$3:$AR$725)</f>
        <v>0</v>
      </c>
      <c r="AP137" s="30">
        <f>SUMIF(Ingredients!$B$3:$B$230,L137,Ingredients!$D$3:$D$230)+SUMIF($B$3:$B$725,L137,$AR$3:$AR$725)</f>
        <v>0</v>
      </c>
      <c r="AQ137" s="30">
        <f>SUMIF(Ingredients!$B$3:$B$230,M137,Ingredients!$D$3:$D$230)+SUMIF($B$3:$B$725,M137,$AR$3:$AR$725)</f>
        <v>0</v>
      </c>
      <c r="AR137" s="29">
        <f t="shared" si="28"/>
        <v>5</v>
      </c>
      <c r="AS137" s="30">
        <f>SUMIF(Ingredients!$B$3:$B$230,F137,Ingredients!$E$3:$E$230)+SUMIF($B$3:$B$725,F137,$BA$3:$BA$730)</f>
        <v>5</v>
      </c>
      <c r="AT137" s="30">
        <f>SUMIF(Ingredients!$B$3:$B$230,G137,Ingredients!$E$3:$E$230)+SUMIF($B$3:$B$725,G137,$BA$3:$BA$730)</f>
        <v>7</v>
      </c>
      <c r="AU137" s="30">
        <f>SUMIF(Ingredients!$B$3:$B$230,H137,Ingredients!$E$3:$E$230)+SUMIF($B$3:$B$725,H137,$BA$3:$BA$730)</f>
        <v>30</v>
      </c>
      <c r="AV137" s="30">
        <f>SUMIF(Ingredients!$B$3:$B$230,I137,Ingredients!$E$3:$E$230)+SUMIF($B$3:$B$725,I137,$BA$3:$BA$730)</f>
        <v>0</v>
      </c>
      <c r="AW137" s="30">
        <f>SUMIF(Ingredients!$B$3:$B$230,J137,Ingredients!$E$3:$E$230)+SUMIF($B$3:$B$725,J137,$BA$3:$BA$730)</f>
        <v>0</v>
      </c>
      <c r="AX137" s="30">
        <f>SUMIF(Ingredients!$B$3:$B$230,K137,Ingredients!$E$3:$E$230)+SUMIF($B$3:$B$725,K137,$BA$3:$BA$730)</f>
        <v>0</v>
      </c>
      <c r="AY137" s="30">
        <f>SUMIF(Ingredients!$B$3:$B$230,L137,Ingredients!$E$3:$E$230)+SUMIF($B$3:$B$725,L137,$BA$3:$BA$730)</f>
        <v>0</v>
      </c>
      <c r="AZ137" s="30">
        <f>SUMIF(Ingredients!$B$3:$B$230,M137,Ingredients!$E$3:$E$230)+SUMIF($B$3:$B$725,M137,$BA$3:$BA$730)</f>
        <v>0</v>
      </c>
      <c r="BA137" s="29">
        <f t="shared" si="29"/>
        <v>14</v>
      </c>
      <c r="BB137" s="30">
        <f>SUMIF(Ingredients!$B$3:$B$230,F137,Ingredients!$F$3:$F$230)+SUMIF($B$3:$B$725,F137,$BJ$3:$BJ$725)</f>
        <v>0</v>
      </c>
      <c r="BC137" s="30">
        <f>SUMIF(Ingredients!$B$3:$B$230,G137,Ingredients!$F$3:$F$230)+SUMIF($B$3:$B$725,G137,$BJ$3:$BJ$725)</f>
        <v>1</v>
      </c>
      <c r="BD137" s="30">
        <f>SUMIF(Ingredients!$B$3:$B$230,H137,Ingredients!$F$3:$F$230)+SUMIF($B$3:$B$725,H137,$BJ$3:$BJ$725)</f>
        <v>0</v>
      </c>
      <c r="BE137" s="30">
        <f>SUMIF(Ingredients!$B$3:$B$230,I137,Ingredients!$F$3:$F$230)+SUMIF($B$3:$B$725,I137,$BJ$3:$BJ$725)</f>
        <v>0</v>
      </c>
      <c r="BF137" s="30">
        <f>SUMIF(Ingredients!$B$3:$B$230,J137,Ingredients!$F$3:$F$230)+SUMIF($B$3:$B$725,J137,$BJ$3:$BJ$725)</f>
        <v>0</v>
      </c>
      <c r="BG137" s="30">
        <f>SUMIF(Ingredients!$B$3:$B$230,K137,Ingredients!$F$3:$F$230)+SUMIF($B$3:$B$725,K137,$BJ$3:$BJ$725)</f>
        <v>0</v>
      </c>
      <c r="BH137" s="30">
        <f>SUMIF(Ingredients!$B$3:$B$230,L137,Ingredients!$F$3:$F$230)+SUMIF($B$3:$B$725,L137,$BJ$3:$BJ$725)</f>
        <v>0</v>
      </c>
      <c r="BI137" s="30">
        <f>SUMIF(Ingredients!$B$3:$B$230,M137,Ingredients!$F$3:$F$230)+SUMIF($B$3:$B$725,M137,$BJ$3:$BJ$725)</f>
        <v>0</v>
      </c>
      <c r="BJ137" s="35">
        <f t="shared" si="30"/>
        <v>1</v>
      </c>
      <c r="BK137" s="30">
        <f>SUMIF(Ingredients!$B$3:$B$230,F137,Ingredients!$G$3:$G$230)+SUMIF($B$3:$B$725,F137,$BS$3:$BS$725)</f>
        <v>1</v>
      </c>
      <c r="BL137" s="30">
        <f>SUMIF(Ingredients!$B$3:$B$230,G137,Ingredients!$G$3:$G$230)+SUMIF($B$3:$B$725,G137,$BS$3:$BS$725)</f>
        <v>0</v>
      </c>
      <c r="BM137" s="30">
        <f>SUMIF(Ingredients!$B$3:$B$230,H137,Ingredients!$G$3:$G$230)+SUMIF($B$3:$B$725,H137,$BS$3:$BS$725)</f>
        <v>0</v>
      </c>
      <c r="BN137" s="30">
        <f>SUMIF(Ingredients!$B$3:$B$230,I137,Ingredients!$G$3:$G$230)+SUMIF($B$3:$B$725,I137,$BS$3:$BS$725)</f>
        <v>0</v>
      </c>
      <c r="BO137" s="30">
        <f>SUMIF(Ingredients!$B$3:$B$230,J137,Ingredients!$G$3:$G$230)+SUMIF($B$3:$B$725,J137,$BS$3:$BS$725)</f>
        <v>0</v>
      </c>
      <c r="BP137" s="30">
        <f>SUMIF(Ingredients!$B$3:$B$230,K137,Ingredients!$G$3:$G$230)+SUMIF($B$3:$B$725,K137,$BS$3:$BS$725)</f>
        <v>0</v>
      </c>
      <c r="BQ137" s="30">
        <f>SUMIF(Ingredients!$B$3:$B$230,L137,Ingredients!$G$3:$G$230)+SUMIF($B$3:$B$725,L137,$BS$3:$BS$725)</f>
        <v>0</v>
      </c>
      <c r="BR137" s="30">
        <f>SUMIF(Ingredients!$B$3:$B$230,M137,Ingredients!$G$3:$G$230)+SUMIF($B$3:$B$725,M137,$BS$3:$BS$725)</f>
        <v>0</v>
      </c>
      <c r="BS137" s="36">
        <f t="shared" si="31"/>
        <v>1</v>
      </c>
      <c r="BT137" s="30">
        <f>SUMIF(Ingredients!$B$3:$B$230,F137,Ingredients!$H$3:$H$230)+SUMIF($B$3:$B$725,F137,$CB$3:$CB$725)</f>
        <v>0</v>
      </c>
      <c r="BU137" s="30">
        <f>SUMIF(Ingredients!$B$3:$B$230,G137,Ingredients!$H$3:$H$230)+SUMIF($B$3:$B$725,G137,$CB$3:$CB$725)</f>
        <v>0</v>
      </c>
      <c r="BV137" s="30">
        <f>SUMIF(Ingredients!$B$3:$B$230,H137,Ingredients!$H$3:$H$230)+SUMIF($B$3:$B$725,H137,$CB$3:$CB$725)</f>
        <v>0</v>
      </c>
      <c r="BW137" s="30">
        <f>SUMIF(Ingredients!$B$3:$B$230,I137,Ingredients!$H$3:$H$230)+SUMIF($B$3:$B$725,I137,$CB$3:$CB$725)</f>
        <v>0</v>
      </c>
      <c r="BX137" s="30">
        <f>SUMIF(Ingredients!$B$3:$B$230,J137,Ingredients!$H$3:$H$230)+SUMIF($B$3:$B$725,J137,$CB$3:$CB$725)</f>
        <v>0</v>
      </c>
      <c r="BY137" s="30">
        <f>SUMIF(Ingredients!$B$3:$B$230,K137,Ingredients!$H$3:$H$230)+SUMIF($B$3:$B$725,K137,$CB$3:$CB$725)</f>
        <v>0</v>
      </c>
      <c r="BZ137" s="30">
        <f>SUMIF(Ingredients!$B$3:$B$230,L137,Ingredients!$H$3:$H$230)+SUMIF($B$3:$B$725,L137,$CB$3:$CB$725)</f>
        <v>0</v>
      </c>
      <c r="CA137" s="30">
        <f>SUMIF(Ingredients!$B$3:$B$230,M137,Ingredients!$H$3:$H$230)+SUMIF($B$3:$B$725,M137,$CB$3:$CB$725)</f>
        <v>0</v>
      </c>
      <c r="CB137" s="42">
        <f t="shared" si="32"/>
        <v>0</v>
      </c>
      <c r="CC137" s="30">
        <f>SUMIF(Ingredients!$B$3:$B$230,F137,Ingredients!$I$3:$I$230)+SUMIF($B$3:$B$725,F137,$CK$3:$CK$725)</f>
        <v>0</v>
      </c>
      <c r="CD137" s="30">
        <f>SUMIF(Ingredients!$B$3:$B$230,G137,Ingredients!$I$3:$I$230)+SUMIF($B$3:$B$725,G137,$CK$3:$CK$725)</f>
        <v>0</v>
      </c>
      <c r="CE137" s="30">
        <f>SUMIF(Ingredients!$B$3:$B$230,H137,Ingredients!$I$3:$I$230)+SUMIF($B$3:$B$725,H137,$CK$3:$CK$725)</f>
        <v>0</v>
      </c>
      <c r="CF137" s="30">
        <f>SUMIF(Ingredients!$B$3:$B$230,I137,Ingredients!$I$3:$I$230)+SUMIF($B$3:$B$725,I137,$CK$3:$CK$725)</f>
        <v>0</v>
      </c>
      <c r="CG137" s="30">
        <f>SUMIF(Ingredients!$B$3:$B$230,J137,Ingredients!$I$3:$I$230)+SUMIF($B$3:$B$725,J137,$CK$3:$CK$725)</f>
        <v>0</v>
      </c>
      <c r="CH137" s="30">
        <f>SUMIF(Ingredients!$B$3:$B$230,K137,Ingredients!$I$3:$I$230)+SUMIF($B$3:$B$725,K137,$CK$3:$CK$725)</f>
        <v>0</v>
      </c>
      <c r="CI137" s="30">
        <f>SUMIF(Ingredients!$B$3:$B$230,L137,Ingredients!$I$3:$I$230)+SUMIF($B$3:$B$725,L137,$CK$3:$CK$725)</f>
        <v>0</v>
      </c>
      <c r="CJ137" s="30">
        <f>SUMIF(Ingredients!$B$3:$B$230,M137,Ingredients!$I$3:$I$230)+SUMIF($B$3:$B$725,M137,$CK$3:$CK$725)</f>
        <v>0</v>
      </c>
      <c r="CK137" s="38">
        <f t="shared" si="33"/>
        <v>0</v>
      </c>
      <c r="CL137" s="30">
        <f>SUMIF(Ingredients!$B$3:$B$230,F137,Ingredients!$J$3:$J$230)+SUMIF($B$3:$B$725,F137,$CT$3:$CT$725)</f>
        <v>0</v>
      </c>
      <c r="CM137" s="30">
        <f>SUMIF(Ingredients!$B$3:$B$230,G137,Ingredients!$J$3:$J$230)+SUMIF($B$3:$B$725,G137,$CT$3:$CT$725)</f>
        <v>0</v>
      </c>
      <c r="CN137" s="30">
        <f>SUMIF(Ingredients!$B$3:$B$230,H137,Ingredients!$J$3:$J$230)+SUMIF($B$3:$B$725,H137,$CT$3:$CT$725)</f>
        <v>0</v>
      </c>
      <c r="CO137" s="30">
        <f>SUMIF(Ingredients!$B$3:$B$230,I137,Ingredients!$J$3:$J$230)+SUMIF($B$3:$B$725,I137,$CT$3:$CT$725)</f>
        <v>0</v>
      </c>
      <c r="CP137" s="30">
        <f>SUMIF(Ingredients!$B$3:$B$230,J137,Ingredients!$J$3:$J$230)+SUMIF($B$3:$B$725,J137,$CT$3:$CT$725)</f>
        <v>0</v>
      </c>
      <c r="CQ137" s="30">
        <f>SUMIF(Ingredients!$B$3:$B$230,K137,Ingredients!$J$3:$J$230)+SUMIF($B$3:$B$725,K137,$CT$3:$CT$725)</f>
        <v>0</v>
      </c>
      <c r="CR137" s="30">
        <f>SUMIF(Ingredients!$B$3:$B$230,L137,Ingredients!$J$3:$J$230)+SUMIF($B$3:$B$725,L137,$CT$3:$CT$725)</f>
        <v>0</v>
      </c>
      <c r="CS137" s="30">
        <f>SUMIF(Ingredients!$B$3:$B$230,M137,Ingredients!$J$3:$J$230)+SUMIF($B$3:$B$725,M137,$CT$3:$CT$725)</f>
        <v>0</v>
      </c>
      <c r="CT137" s="43">
        <f t="shared" si="34"/>
        <v>0</v>
      </c>
      <c r="CU137" s="34">
        <v>10</v>
      </c>
      <c r="CV137" s="30">
        <v>0</v>
      </c>
      <c r="CW137" s="30">
        <v>12</v>
      </c>
      <c r="CX137" s="35">
        <v>1</v>
      </c>
      <c r="CY137" s="36">
        <v>1</v>
      </c>
      <c r="CZ137" s="37">
        <v>0</v>
      </c>
      <c r="DA137" s="38">
        <v>0</v>
      </c>
      <c r="DB137" s="39">
        <v>0</v>
      </c>
      <c r="DC137" t="s">
        <v>202</v>
      </c>
      <c r="DD137" t="str">
        <f t="shared" ca="1" si="35"/>
        <v/>
      </c>
      <c r="DE137" t="str">
        <f t="shared" ca="1" si="36"/>
        <v>-</v>
      </c>
      <c r="DG137" t="s">
        <v>200</v>
      </c>
      <c r="DH137" t="str">
        <f t="shared" ca="1" si="37"/>
        <v>CHERRYPIEITEM(MEAL, ItemRegistry.cherrypieItem, 4 ,2f,0f,1f,0f,1f,0f,0f,1.75f),</v>
      </c>
      <c r="DI137" t="s">
        <v>2392</v>
      </c>
    </row>
    <row r="138" spans="2:113" x14ac:dyDescent="0.3">
      <c r="B138" t="s">
        <v>393</v>
      </c>
      <c r="C138" t="str">
        <f>INDEX('PH Itemnames'!$B$1:$B$723,MATCH(B138,'PH Itemnames'!$A$1:$A$723),1)</f>
        <v>chocolatecherryItem</v>
      </c>
      <c r="D138" t="s">
        <v>240</v>
      </c>
      <c r="E138" t="s">
        <v>1191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SUMIF(Ingredients!$B$3:$B$230,'PH complex foods'!F138,Ingredients!$A$3:$A$119)+SUMIF($B$3:$B$725,F138,$V$3:$V$724)</f>
        <v>1</v>
      </c>
      <c r="O138" s="11">
        <f ca="1">SUMIF(Ingredients!$B$3:$B$230,'PH complex foods'!G138,Ingredients!$A$3:$A$119)+SUMIF($B$3:$B$725,G138,$V$3:$V$724)</f>
        <v>1</v>
      </c>
      <c r="P138" s="11">
        <f ca="1">SUMIF(Ingredients!$B$3:$B$230,'PH complex foods'!H138,Ingredients!$A$3:$A$119)+SUMIF($B$3:$B$725,H138,$V$3:$V$724)</f>
        <v>0</v>
      </c>
      <c r="Q138" s="11">
        <f ca="1">SUMIF(Ingredients!$B$3:$B$230,'PH complex foods'!I138,Ingredients!$A$3:$A$119)+SUMIF($B$3:$B$725,I138,$V$3:$V$724)</f>
        <v>0</v>
      </c>
      <c r="R138" s="11">
        <f ca="1">SUMIF(Ingredients!$B$3:$B$230,'PH complex foods'!J138,Ingredients!$A$3:$A$119)+SUMIF($B$3:$B$725,J138,$V$3:$V$724)</f>
        <v>0</v>
      </c>
      <c r="S138" s="11">
        <f ca="1">SUMIF(Ingredients!$B$3:$B$230,'PH complex foods'!K138,Ingredients!$A$3:$A$119)+SUMIF($B$3:$B$725,K138,$V$3:$V$724)</f>
        <v>0</v>
      </c>
      <c r="T138" s="11">
        <f ca="1">SUMIF(Ingredients!$B$3:$B$230,'PH complex foods'!L138,Ingredients!$A$3:$A$119)+SUMIF($B$3:$B$725,L138,$V$3:$V$724)</f>
        <v>0</v>
      </c>
      <c r="U138" s="11">
        <f ca="1">SUMIF(Ingredients!$B$3:$B$230,'PH complex foods'!M138,Ingredients!$A$3:$A$119)+SUMIF($B$3:$B$725,M138,$V$3:$V$724)</f>
        <v>0</v>
      </c>
      <c r="V138" s="10">
        <f t="shared" ca="1" si="38"/>
        <v>1</v>
      </c>
      <c r="W138" s="10">
        <v>1</v>
      </c>
      <c r="X138" s="11">
        <v>0</v>
      </c>
      <c r="Y138" s="11">
        <f>COUNTIF(F138:M863,B138)</f>
        <v>0</v>
      </c>
      <c r="Z138" s="44" t="str">
        <f t="shared" ca="1" si="39"/>
        <v>Yes</v>
      </c>
      <c r="AA138" s="34">
        <f>SUMIF(Ingredients!$B$3:$B$230,F138,Ingredients!$C$3:$C$230)+SUMIF($B$3:$B$725,F138,$AI$3:$AI$725)</f>
        <v>1</v>
      </c>
      <c r="AB138" s="30">
        <f>SUMIF(Ingredients!$B$3:$B$230,G138,Ingredients!$C$3:$C$230)+SUMIF($B$3:$B$725,G138,$AI$3:$AI$725)</f>
        <v>1</v>
      </c>
      <c r="AC138" s="30">
        <f>SUMIF(Ingredients!$B$3:$B$230,H138,Ingredients!$C$3:$C$230)+SUMIF($B$3:$B$725,H138,$AI$3:$AI$725)</f>
        <v>0</v>
      </c>
      <c r="AD138" s="30">
        <f>SUMIF(Ingredients!$B$3:$B$230,I138,Ingredients!$C$3:$C$230)+SUMIF($B$3:$B$725,I138,$AI$3:$AI$725)</f>
        <v>0</v>
      </c>
      <c r="AE138" s="30">
        <f>SUMIF(Ingredients!$B$3:$B$230,J138,Ingredients!$C$3:$C$230)+SUMIF($B$3:$B$725,J138,$AI$3:$AI$725)</f>
        <v>0</v>
      </c>
      <c r="AF138" s="30">
        <f>SUMIF(Ingredients!$B$3:$B$230,K138,Ingredients!$C$3:$C$230)+SUMIF($B$3:$B$725,K138,$AI$3:$AI$725)</f>
        <v>0</v>
      </c>
      <c r="AG138" s="30">
        <f>SUMIF(Ingredients!$B$3:$B$230,L138,Ingredients!$C$3:$C$230)+SUMIF($B$3:$B$725,L138,$AI$3:$AI$725)</f>
        <v>0</v>
      </c>
      <c r="AH138" s="30">
        <f>SUMIF(Ingredients!$B$3:$B$230,M138,Ingredients!$C$3:$C$230)+SUMIF($B$3:$B$725,M138,$AI$3:$AI$725)</f>
        <v>0</v>
      </c>
      <c r="AI138" s="29">
        <f t="shared" si="27"/>
        <v>2</v>
      </c>
      <c r="AJ138" s="30">
        <f>SUMIF(Ingredients!$B$3:$B$230,F138,Ingredients!$D$3:$D$230)+SUMIF($B$3:$B$725,F138,$AR$3:$AR$725)</f>
        <v>5</v>
      </c>
      <c r="AK138" s="30">
        <f>SUMIF(Ingredients!$B$3:$B$230,G138,Ingredients!$D$3:$D$230)+SUMIF($B$3:$B$725,G138,$AR$3:$AR$725)</f>
        <v>0</v>
      </c>
      <c r="AL138" s="30">
        <f>SUMIF(Ingredients!$B$3:$B$230,H138,Ingredients!$D$3:$D$230)+SUMIF($B$3:$B$725,H138,$AR$3:$AR$725)</f>
        <v>0</v>
      </c>
      <c r="AM138" s="30">
        <f>SUMIF(Ingredients!$B$3:$B$230,I138,Ingredients!$D$3:$D$230)+SUMIF($B$3:$B$725,I138,$AR$3:$AR$725)</f>
        <v>0</v>
      </c>
      <c r="AN138" s="30">
        <f>SUMIF(Ingredients!$B$3:$B$230,J138,Ingredients!$D$3:$D$230)+SUMIF($B$3:$B$725,J138,$AR$3:$AR$725)</f>
        <v>0</v>
      </c>
      <c r="AO138" s="30">
        <f>SUMIF(Ingredients!$B$3:$B$230,K138,Ingredients!$D$3:$D$230)+SUMIF($B$3:$B$725,K138,$AR$3:$AR$725)</f>
        <v>0</v>
      </c>
      <c r="AP138" s="30">
        <f>SUMIF(Ingredients!$B$3:$B$230,L138,Ingredients!$D$3:$D$230)+SUMIF($B$3:$B$725,L138,$AR$3:$AR$725)</f>
        <v>0</v>
      </c>
      <c r="AQ138" s="30">
        <f>SUMIF(Ingredients!$B$3:$B$230,M138,Ingredients!$D$3:$D$230)+SUMIF($B$3:$B$725,M138,$AR$3:$AR$725)</f>
        <v>0</v>
      </c>
      <c r="AR138" s="29">
        <f t="shared" si="28"/>
        <v>5</v>
      </c>
      <c r="AS138" s="30">
        <f>SUMIF(Ingredients!$B$3:$B$230,F138,Ingredients!$E$3:$E$230)+SUMIF($B$3:$B$725,F138,$BA$3:$BA$730)</f>
        <v>5</v>
      </c>
      <c r="AT138" s="30">
        <f>SUMIF(Ingredients!$B$3:$B$230,G138,Ingredients!$E$3:$E$230)+SUMIF($B$3:$B$725,G138,$BA$3:$BA$730)</f>
        <v>19</v>
      </c>
      <c r="AU138" s="30">
        <f>SUMIF(Ingredients!$B$3:$B$230,H138,Ingredients!$E$3:$E$230)+SUMIF($B$3:$B$725,H138,$BA$3:$BA$730)</f>
        <v>0</v>
      </c>
      <c r="AV138" s="30">
        <f>SUMIF(Ingredients!$B$3:$B$230,I138,Ingredients!$E$3:$E$230)+SUMIF($B$3:$B$725,I138,$BA$3:$BA$730)</f>
        <v>0</v>
      </c>
      <c r="AW138" s="30">
        <f>SUMIF(Ingredients!$B$3:$B$230,J138,Ingredients!$E$3:$E$230)+SUMIF($B$3:$B$725,J138,$BA$3:$BA$730)</f>
        <v>0</v>
      </c>
      <c r="AX138" s="30">
        <f>SUMIF(Ingredients!$B$3:$B$230,K138,Ingredients!$E$3:$E$230)+SUMIF($B$3:$B$725,K138,$BA$3:$BA$730)</f>
        <v>0</v>
      </c>
      <c r="AY138" s="30">
        <f>SUMIF(Ingredients!$B$3:$B$230,L138,Ingredients!$E$3:$E$230)+SUMIF($B$3:$B$725,L138,$BA$3:$BA$730)</f>
        <v>0</v>
      </c>
      <c r="AZ138" s="30">
        <f>SUMIF(Ingredients!$B$3:$B$230,M138,Ingredients!$E$3:$E$230)+SUMIF($B$3:$B$725,M138,$BA$3:$BA$730)</f>
        <v>0</v>
      </c>
      <c r="BA138" s="29">
        <f t="shared" si="29"/>
        <v>12</v>
      </c>
      <c r="BB138" s="30">
        <f>SUMIF(Ingredients!$B$3:$B$230,F138,Ingredients!$F$3:$F$230)+SUMIF($B$3:$B$725,F138,$BJ$3:$BJ$725)</f>
        <v>0</v>
      </c>
      <c r="BC138" s="30">
        <f>SUMIF(Ingredients!$B$3:$B$230,G138,Ingredients!$F$3:$F$230)+SUMIF($B$3:$B$725,G138,$BJ$3:$BJ$725)</f>
        <v>0</v>
      </c>
      <c r="BD138" s="30">
        <f>SUMIF(Ingredients!$B$3:$B$230,H138,Ingredients!$F$3:$F$230)+SUMIF($B$3:$B$725,H138,$BJ$3:$BJ$725)</f>
        <v>0</v>
      </c>
      <c r="BE138" s="30">
        <f>SUMIF(Ingredients!$B$3:$B$230,I138,Ingredients!$F$3:$F$230)+SUMIF($B$3:$B$725,I138,$BJ$3:$BJ$725)</f>
        <v>0</v>
      </c>
      <c r="BF138" s="30">
        <f>SUMIF(Ingredients!$B$3:$B$230,J138,Ingredients!$F$3:$F$230)+SUMIF($B$3:$B$725,J138,$BJ$3:$BJ$725)</f>
        <v>0</v>
      </c>
      <c r="BG138" s="30">
        <f>SUMIF(Ingredients!$B$3:$B$230,K138,Ingredients!$F$3:$F$230)+SUMIF($B$3:$B$725,K138,$BJ$3:$BJ$725)</f>
        <v>0</v>
      </c>
      <c r="BH138" s="30">
        <f>SUMIF(Ingredients!$B$3:$B$230,L138,Ingredients!$F$3:$F$230)+SUMIF($B$3:$B$725,L138,$BJ$3:$BJ$725)</f>
        <v>0</v>
      </c>
      <c r="BI138" s="30">
        <f>SUMIF(Ingredients!$B$3:$B$230,M138,Ingredients!$F$3:$F$230)+SUMIF($B$3:$B$725,M138,$BJ$3:$BJ$725)</f>
        <v>0</v>
      </c>
      <c r="BJ138" s="35">
        <f t="shared" si="30"/>
        <v>0</v>
      </c>
      <c r="BK138" s="30">
        <f>SUMIF(Ingredients!$B$3:$B$230,F138,Ingredients!$G$3:$G$230)+SUMIF($B$3:$B$725,F138,$BS$3:$BS$725)</f>
        <v>1</v>
      </c>
      <c r="BL138" s="30">
        <f>SUMIF(Ingredients!$B$3:$B$230,G138,Ingredients!$G$3:$G$230)+SUMIF($B$3:$B$725,G138,$BS$3:$BS$725)</f>
        <v>0</v>
      </c>
      <c r="BM138" s="30">
        <f>SUMIF(Ingredients!$B$3:$B$230,H138,Ingredients!$G$3:$G$230)+SUMIF($B$3:$B$725,H138,$BS$3:$BS$725)</f>
        <v>0</v>
      </c>
      <c r="BN138" s="30">
        <f>SUMIF(Ingredients!$B$3:$B$230,I138,Ingredients!$G$3:$G$230)+SUMIF($B$3:$B$725,I138,$BS$3:$BS$725)</f>
        <v>0</v>
      </c>
      <c r="BO138" s="30">
        <f>SUMIF(Ingredients!$B$3:$B$230,J138,Ingredients!$G$3:$G$230)+SUMIF($B$3:$B$725,J138,$BS$3:$BS$725)</f>
        <v>0</v>
      </c>
      <c r="BP138" s="30">
        <f>SUMIF(Ingredients!$B$3:$B$230,K138,Ingredients!$G$3:$G$230)+SUMIF($B$3:$B$725,K138,$BS$3:$BS$725)</f>
        <v>0</v>
      </c>
      <c r="BQ138" s="30">
        <f>SUMIF(Ingredients!$B$3:$B$230,L138,Ingredients!$G$3:$G$230)+SUMIF($B$3:$B$725,L138,$BS$3:$BS$725)</f>
        <v>0</v>
      </c>
      <c r="BR138" s="30">
        <f>SUMIF(Ingredients!$B$3:$B$230,M138,Ingredients!$G$3:$G$230)+SUMIF($B$3:$B$725,M138,$BS$3:$BS$725)</f>
        <v>0</v>
      </c>
      <c r="BS138" s="36">
        <f t="shared" si="31"/>
        <v>1</v>
      </c>
      <c r="BT138" s="30">
        <f>SUMIF(Ingredients!$B$3:$B$230,F138,Ingredients!$H$3:$H$230)+SUMIF($B$3:$B$725,F138,$CB$3:$CB$725)</f>
        <v>0</v>
      </c>
      <c r="BU138" s="30">
        <f>SUMIF(Ingredients!$B$3:$B$230,G138,Ingredients!$H$3:$H$230)+SUMIF($B$3:$B$725,G138,$CB$3:$CB$725)</f>
        <v>0</v>
      </c>
      <c r="BV138" s="30">
        <f>SUMIF(Ingredients!$B$3:$B$230,H138,Ingredients!$H$3:$H$230)+SUMIF($B$3:$B$725,H138,$CB$3:$CB$725)</f>
        <v>0</v>
      </c>
      <c r="BW138" s="30">
        <f>SUMIF(Ingredients!$B$3:$B$230,I138,Ingredients!$H$3:$H$230)+SUMIF($B$3:$B$725,I138,$CB$3:$CB$725)</f>
        <v>0</v>
      </c>
      <c r="BX138" s="30">
        <f>SUMIF(Ingredients!$B$3:$B$230,J138,Ingredients!$H$3:$H$230)+SUMIF($B$3:$B$725,J138,$CB$3:$CB$725)</f>
        <v>0</v>
      </c>
      <c r="BY138" s="30">
        <f>SUMIF(Ingredients!$B$3:$B$230,K138,Ingredients!$H$3:$H$230)+SUMIF($B$3:$B$725,K138,$CB$3:$CB$725)</f>
        <v>0</v>
      </c>
      <c r="BZ138" s="30">
        <f>SUMIF(Ingredients!$B$3:$B$230,L138,Ingredients!$H$3:$H$230)+SUMIF($B$3:$B$725,L138,$CB$3:$CB$725)</f>
        <v>0</v>
      </c>
      <c r="CA138" s="30">
        <f>SUMIF(Ingredients!$B$3:$B$230,M138,Ingredients!$H$3:$H$230)+SUMIF($B$3:$B$725,M138,$CB$3:$CB$725)</f>
        <v>0</v>
      </c>
      <c r="CB138" s="42">
        <f t="shared" si="32"/>
        <v>0</v>
      </c>
      <c r="CC138" s="30">
        <f>SUMIF(Ingredients!$B$3:$B$230,F138,Ingredients!$I$3:$I$230)+SUMIF($B$3:$B$725,F138,$CK$3:$CK$725)</f>
        <v>0</v>
      </c>
      <c r="CD138" s="30">
        <f>SUMIF(Ingredients!$B$3:$B$230,G138,Ingredients!$I$3:$I$230)+SUMIF($B$3:$B$725,G138,$CK$3:$CK$725)</f>
        <v>0</v>
      </c>
      <c r="CE138" s="30">
        <f>SUMIF(Ingredients!$B$3:$B$230,H138,Ingredients!$I$3:$I$230)+SUMIF($B$3:$B$725,H138,$CK$3:$CK$725)</f>
        <v>0</v>
      </c>
      <c r="CF138" s="30">
        <f>SUMIF(Ingredients!$B$3:$B$230,I138,Ingredients!$I$3:$I$230)+SUMIF($B$3:$B$725,I138,$CK$3:$CK$725)</f>
        <v>0</v>
      </c>
      <c r="CG138" s="30">
        <f>SUMIF(Ingredients!$B$3:$B$230,J138,Ingredients!$I$3:$I$230)+SUMIF($B$3:$B$725,J138,$CK$3:$CK$725)</f>
        <v>0</v>
      </c>
      <c r="CH138" s="30">
        <f>SUMIF(Ingredients!$B$3:$B$230,K138,Ingredients!$I$3:$I$230)+SUMIF($B$3:$B$725,K138,$CK$3:$CK$725)</f>
        <v>0</v>
      </c>
      <c r="CI138" s="30">
        <f>SUMIF(Ingredients!$B$3:$B$230,L138,Ingredients!$I$3:$I$230)+SUMIF($B$3:$B$725,L138,$CK$3:$CK$725)</f>
        <v>0</v>
      </c>
      <c r="CJ138" s="30">
        <f>SUMIF(Ingredients!$B$3:$B$230,M138,Ingredients!$I$3:$I$230)+SUMIF($B$3:$B$725,M138,$CK$3:$CK$725)</f>
        <v>0</v>
      </c>
      <c r="CK138" s="38">
        <f t="shared" si="33"/>
        <v>0</v>
      </c>
      <c r="CL138" s="30">
        <f>SUMIF(Ingredients!$B$3:$B$230,F138,Ingredients!$J$3:$J$230)+SUMIF($B$3:$B$725,F138,$CT$3:$CT$725)</f>
        <v>0</v>
      </c>
      <c r="CM138" s="30">
        <f>SUMIF(Ingredients!$B$3:$B$230,G138,Ingredients!$J$3:$J$230)+SUMIF($B$3:$B$725,G138,$CT$3:$CT$725)</f>
        <v>0.2</v>
      </c>
      <c r="CN138" s="30">
        <f>SUMIF(Ingredients!$B$3:$B$230,H138,Ingredients!$J$3:$J$230)+SUMIF($B$3:$B$725,H138,$CT$3:$CT$725)</f>
        <v>0</v>
      </c>
      <c r="CO138" s="30">
        <f>SUMIF(Ingredients!$B$3:$B$230,I138,Ingredients!$J$3:$J$230)+SUMIF($B$3:$B$725,I138,$CT$3:$CT$725)</f>
        <v>0</v>
      </c>
      <c r="CP138" s="30">
        <f>SUMIF(Ingredients!$B$3:$B$230,J138,Ingredients!$J$3:$J$230)+SUMIF($B$3:$B$725,J138,$CT$3:$CT$725)</f>
        <v>0</v>
      </c>
      <c r="CQ138" s="30">
        <f>SUMIF(Ingredients!$B$3:$B$230,K138,Ingredients!$J$3:$J$230)+SUMIF($B$3:$B$725,K138,$CT$3:$CT$725)</f>
        <v>0</v>
      </c>
      <c r="CR138" s="30">
        <f>SUMIF(Ingredients!$B$3:$B$230,L138,Ingredients!$J$3:$J$230)+SUMIF($B$3:$B$725,L138,$CT$3:$CT$725)</f>
        <v>0</v>
      </c>
      <c r="CS138" s="30">
        <f>SUMIF(Ingredients!$B$3:$B$230,M138,Ingredients!$J$3:$J$230)+SUMIF($B$3:$B$725,M138,$CT$3:$CT$725)</f>
        <v>0</v>
      </c>
      <c r="CT138" s="43">
        <f t="shared" si="34"/>
        <v>0.2</v>
      </c>
      <c r="CU138" s="34">
        <v>2</v>
      </c>
      <c r="CV138" s="30">
        <v>0</v>
      </c>
      <c r="CW138" s="30">
        <v>12</v>
      </c>
      <c r="CX138" s="35">
        <v>0</v>
      </c>
      <c r="CY138" s="36">
        <v>1</v>
      </c>
      <c r="CZ138" s="37">
        <v>0</v>
      </c>
      <c r="DA138" s="38">
        <v>0</v>
      </c>
      <c r="DB138" s="39">
        <v>0.2</v>
      </c>
      <c r="DC138" t="s">
        <v>202</v>
      </c>
      <c r="DD138" t="str">
        <f t="shared" ca="1" si="35"/>
        <v/>
      </c>
      <c r="DE138" t="str">
        <f t="shared" ca="1" si="36"/>
        <v>-</v>
      </c>
      <c r="DG138" t="s">
        <v>200</v>
      </c>
      <c r="DH138" t="str">
        <f t="shared" ca="1" si="37"/>
        <v>CHOCOLATECHERRYITEM(MEAL, ItemRegistry.chocolatecherryItem, 4 ,0.4f,0f,0f,0f,1f,0f,0.2f,1.75f),</v>
      </c>
      <c r="DI138" t="s">
        <v>2271</v>
      </c>
    </row>
    <row r="139" spans="2:113" x14ac:dyDescent="0.3">
      <c r="B139" t="s">
        <v>394</v>
      </c>
      <c r="C139" t="str">
        <f>INDEX('PH Itemnames'!$B$1:$B$723,MATCH(B139,'PH Itemnames'!$A$1:$A$723),1)</f>
        <v>cherrysmoothieItem</v>
      </c>
      <c r="D139" t="s">
        <v>240</v>
      </c>
      <c r="E139" t="s">
        <v>1184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SUMIF(Ingredients!$B$3:$B$230,'PH complex foods'!F139,Ingredients!$A$3:$A$119)+SUMIF($B$3:$B$725,F139,$V$3:$V$724)</f>
        <v>1</v>
      </c>
      <c r="O139" s="11">
        <f ca="1">SUMIF(Ingredients!$B$3:$B$230,'PH complex foods'!G139,Ingredients!$A$3:$A$119)+SUMIF($B$3:$B$725,G139,$V$3:$V$724)</f>
        <v>1</v>
      </c>
      <c r="P139" s="11">
        <f ca="1">SUMIF(Ingredients!$B$3:$B$230,'PH complex foods'!H139,Ingredients!$A$3:$A$119)+SUMIF($B$3:$B$725,H139,$V$3:$V$724)</f>
        <v>1</v>
      </c>
      <c r="Q139" s="11">
        <f ca="1">SUMIF(Ingredients!$B$3:$B$230,'PH complex foods'!I139,Ingredients!$A$3:$A$119)+SUMIF($B$3:$B$725,I139,$V$3:$V$724)</f>
        <v>0</v>
      </c>
      <c r="R139" s="11">
        <f ca="1">SUMIF(Ingredients!$B$3:$B$230,'PH complex foods'!J139,Ingredients!$A$3:$A$119)+SUMIF($B$3:$B$725,J139,$V$3:$V$724)</f>
        <v>0</v>
      </c>
      <c r="S139" s="11">
        <f ca="1">SUMIF(Ingredients!$B$3:$B$230,'PH complex foods'!K139,Ingredients!$A$3:$A$119)+SUMIF($B$3:$B$725,K139,$V$3:$V$724)</f>
        <v>0</v>
      </c>
      <c r="T139" s="11">
        <f ca="1">SUMIF(Ingredients!$B$3:$B$230,'PH complex foods'!L139,Ingredients!$A$3:$A$119)+SUMIF($B$3:$B$725,L139,$V$3:$V$724)</f>
        <v>0</v>
      </c>
      <c r="U139" s="11">
        <f ca="1">SUMIF(Ingredients!$B$3:$B$230,'PH complex foods'!M139,Ingredients!$A$3:$A$119)+SUMIF($B$3:$B$725,M139,$V$3:$V$724)</f>
        <v>0</v>
      </c>
      <c r="V139" s="10">
        <f t="shared" ca="1" si="38"/>
        <v>1</v>
      </c>
      <c r="W139" s="10">
        <v>1</v>
      </c>
      <c r="X139" s="11">
        <v>1</v>
      </c>
      <c r="Y139" s="11">
        <f>COUNTIF(F139:M864,B139)</f>
        <v>0</v>
      </c>
      <c r="Z139" s="44" t="str">
        <f t="shared" ca="1" si="39"/>
        <v>Yes</v>
      </c>
      <c r="AA139" s="34">
        <f>SUMIF(Ingredients!$B$3:$B$230,F139,Ingredients!$C$3:$C$230)+SUMIF($B$3:$B$725,F139,$AI$3:$AI$725)</f>
        <v>1</v>
      </c>
      <c r="AB139" s="30">
        <f>SUMIF(Ingredients!$B$3:$B$230,G139,Ingredients!$C$3:$C$230)+SUMIF($B$3:$B$725,G139,$AI$3:$AI$725)</f>
        <v>1</v>
      </c>
      <c r="AC139" s="30">
        <f>SUMIF(Ingredients!$B$3:$B$230,H139,Ingredients!$C$3:$C$230)+SUMIF($B$3:$B$725,H139,$AI$3:$AI$725)</f>
        <v>0</v>
      </c>
      <c r="AD139" s="30">
        <f>SUMIF(Ingredients!$B$3:$B$230,I139,Ingredients!$C$3:$C$230)+SUMIF($B$3:$B$725,I139,$AI$3:$AI$725)</f>
        <v>0</v>
      </c>
      <c r="AE139" s="30">
        <f>SUMIF(Ingredients!$B$3:$B$230,J139,Ingredients!$C$3:$C$230)+SUMIF($B$3:$B$725,J139,$AI$3:$AI$725)</f>
        <v>0</v>
      </c>
      <c r="AF139" s="30">
        <f>SUMIF(Ingredients!$B$3:$B$230,K139,Ingredients!$C$3:$C$230)+SUMIF($B$3:$B$725,K139,$AI$3:$AI$725)</f>
        <v>0</v>
      </c>
      <c r="AG139" s="30">
        <f>SUMIF(Ingredients!$B$3:$B$230,L139,Ingredients!$C$3:$C$230)+SUMIF($B$3:$B$725,L139,$AI$3:$AI$725)</f>
        <v>0</v>
      </c>
      <c r="AH139" s="30">
        <f>SUMIF(Ingredients!$B$3:$B$230,M139,Ingredients!$C$3:$C$230)+SUMIF($B$3:$B$725,M139,$AI$3:$AI$725)</f>
        <v>0</v>
      </c>
      <c r="AI139" s="29">
        <f t="shared" si="27"/>
        <v>2</v>
      </c>
      <c r="AJ139" s="30">
        <f>SUMIF(Ingredients!$B$3:$B$230,F139,Ingredients!$D$3:$D$230)+SUMIF($B$3:$B$725,F139,$AR$3:$AR$725)</f>
        <v>5</v>
      </c>
      <c r="AK139" s="30">
        <f>SUMIF(Ingredients!$B$3:$B$230,G139,Ingredients!$D$3:$D$230)+SUMIF($B$3:$B$725,G139,$AR$3:$AR$725)</f>
        <v>5</v>
      </c>
      <c r="AL139" s="30">
        <f>SUMIF(Ingredients!$B$3:$B$230,H139,Ingredients!$D$3:$D$230)+SUMIF($B$3:$B$725,H139,$AR$3:$AR$725)</f>
        <v>5</v>
      </c>
      <c r="AM139" s="30">
        <f>SUMIF(Ingredients!$B$3:$B$230,I139,Ingredients!$D$3:$D$230)+SUMIF($B$3:$B$725,I139,$AR$3:$AR$725)</f>
        <v>0</v>
      </c>
      <c r="AN139" s="30">
        <f>SUMIF(Ingredients!$B$3:$B$230,J139,Ingredients!$D$3:$D$230)+SUMIF($B$3:$B$725,J139,$AR$3:$AR$725)</f>
        <v>0</v>
      </c>
      <c r="AO139" s="30">
        <f>SUMIF(Ingredients!$B$3:$B$230,K139,Ingredients!$D$3:$D$230)+SUMIF($B$3:$B$725,K139,$AR$3:$AR$725)</f>
        <v>0</v>
      </c>
      <c r="AP139" s="30">
        <f>SUMIF(Ingredients!$B$3:$B$230,L139,Ingredients!$D$3:$D$230)+SUMIF($B$3:$B$725,L139,$AR$3:$AR$725)</f>
        <v>0</v>
      </c>
      <c r="AQ139" s="30">
        <f>SUMIF(Ingredients!$B$3:$B$230,M139,Ingredients!$D$3:$D$230)+SUMIF($B$3:$B$725,M139,$AR$3:$AR$725)</f>
        <v>0</v>
      </c>
      <c r="AR139" s="29">
        <f t="shared" si="28"/>
        <v>15</v>
      </c>
      <c r="AS139" s="30">
        <f>SUMIF(Ingredients!$B$3:$B$230,F139,Ingredients!$E$3:$E$230)+SUMIF($B$3:$B$725,F139,$BA$3:$BA$730)</f>
        <v>5</v>
      </c>
      <c r="AT139" s="30">
        <f>SUMIF(Ingredients!$B$3:$B$230,G139,Ingredients!$E$3:$E$230)+SUMIF($B$3:$B$725,G139,$BA$3:$BA$730)</f>
        <v>5</v>
      </c>
      <c r="AU139" s="30">
        <f>SUMIF(Ingredients!$B$3:$B$230,H139,Ingredients!$E$3:$E$230)+SUMIF($B$3:$B$725,H139,$BA$3:$BA$730)</f>
        <v>0</v>
      </c>
      <c r="AV139" s="30">
        <f>SUMIF(Ingredients!$B$3:$B$230,I139,Ingredients!$E$3:$E$230)+SUMIF($B$3:$B$725,I139,$BA$3:$BA$730)</f>
        <v>0</v>
      </c>
      <c r="AW139" s="30">
        <f>SUMIF(Ingredients!$B$3:$B$230,J139,Ingredients!$E$3:$E$230)+SUMIF($B$3:$B$725,J139,$BA$3:$BA$730)</f>
        <v>0</v>
      </c>
      <c r="AX139" s="30">
        <f>SUMIF(Ingredients!$B$3:$B$230,K139,Ingredients!$E$3:$E$230)+SUMIF($B$3:$B$725,K139,$BA$3:$BA$730)</f>
        <v>0</v>
      </c>
      <c r="AY139" s="30">
        <f>SUMIF(Ingredients!$B$3:$B$230,L139,Ingredients!$E$3:$E$230)+SUMIF($B$3:$B$725,L139,$BA$3:$BA$730)</f>
        <v>0</v>
      </c>
      <c r="AZ139" s="30">
        <f>SUMIF(Ingredients!$B$3:$B$230,M139,Ingredients!$E$3:$E$230)+SUMIF($B$3:$B$725,M139,$BA$3:$BA$730)</f>
        <v>0</v>
      </c>
      <c r="BA139" s="29">
        <f t="shared" si="29"/>
        <v>3.3333333333333335</v>
      </c>
      <c r="BB139" s="30">
        <f>SUMIF(Ingredients!$B$3:$B$230,F139,Ingredients!$F$3:$F$230)+SUMIF($B$3:$B$725,F139,$BJ$3:$BJ$725)</f>
        <v>0</v>
      </c>
      <c r="BC139" s="30">
        <f>SUMIF(Ingredients!$B$3:$B$230,G139,Ingredients!$F$3:$F$230)+SUMIF($B$3:$B$725,G139,$BJ$3:$BJ$725)</f>
        <v>0</v>
      </c>
      <c r="BD139" s="30">
        <f>SUMIF(Ingredients!$B$3:$B$230,H139,Ingredients!$F$3:$F$230)+SUMIF($B$3:$B$725,H139,$BJ$3:$BJ$725)</f>
        <v>0</v>
      </c>
      <c r="BE139" s="30">
        <f>SUMIF(Ingredients!$B$3:$B$230,I139,Ingredients!$F$3:$F$230)+SUMIF($B$3:$B$725,I139,$BJ$3:$BJ$725)</f>
        <v>0</v>
      </c>
      <c r="BF139" s="30">
        <f>SUMIF(Ingredients!$B$3:$B$230,J139,Ingredients!$F$3:$F$230)+SUMIF($B$3:$B$725,J139,$BJ$3:$BJ$725)</f>
        <v>0</v>
      </c>
      <c r="BG139" s="30">
        <f>SUMIF(Ingredients!$B$3:$B$230,K139,Ingredients!$F$3:$F$230)+SUMIF($B$3:$B$725,K139,$BJ$3:$BJ$725)</f>
        <v>0</v>
      </c>
      <c r="BH139" s="30">
        <f>SUMIF(Ingredients!$B$3:$B$230,L139,Ingredients!$F$3:$F$230)+SUMIF($B$3:$B$725,L139,$BJ$3:$BJ$725)</f>
        <v>0</v>
      </c>
      <c r="BI139" s="30">
        <f>SUMIF(Ingredients!$B$3:$B$230,M139,Ingredients!$F$3:$F$230)+SUMIF($B$3:$B$725,M139,$BJ$3:$BJ$725)</f>
        <v>0</v>
      </c>
      <c r="BJ139" s="35">
        <f t="shared" si="30"/>
        <v>0</v>
      </c>
      <c r="BK139" s="30">
        <f>SUMIF(Ingredients!$B$3:$B$230,F139,Ingredients!$G$3:$G$230)+SUMIF($B$3:$B$725,F139,$BS$3:$BS$725)</f>
        <v>1</v>
      </c>
      <c r="BL139" s="30">
        <f>SUMIF(Ingredients!$B$3:$B$230,G139,Ingredients!$G$3:$G$230)+SUMIF($B$3:$B$725,G139,$BS$3:$BS$725)</f>
        <v>1</v>
      </c>
      <c r="BM139" s="30">
        <f>SUMIF(Ingredients!$B$3:$B$230,H139,Ingredients!$G$3:$G$230)+SUMIF($B$3:$B$725,H139,$BS$3:$BS$725)</f>
        <v>0</v>
      </c>
      <c r="BN139" s="30">
        <f>SUMIF(Ingredients!$B$3:$B$230,I139,Ingredients!$G$3:$G$230)+SUMIF($B$3:$B$725,I139,$BS$3:$BS$725)</f>
        <v>0</v>
      </c>
      <c r="BO139" s="30">
        <f>SUMIF(Ingredients!$B$3:$B$230,J139,Ingredients!$G$3:$G$230)+SUMIF($B$3:$B$725,J139,$BS$3:$BS$725)</f>
        <v>0</v>
      </c>
      <c r="BP139" s="30">
        <f>SUMIF(Ingredients!$B$3:$B$230,K139,Ingredients!$G$3:$G$230)+SUMIF($B$3:$B$725,K139,$BS$3:$BS$725)</f>
        <v>0</v>
      </c>
      <c r="BQ139" s="30">
        <f>SUMIF(Ingredients!$B$3:$B$230,L139,Ingredients!$G$3:$G$230)+SUMIF($B$3:$B$725,L139,$BS$3:$BS$725)</f>
        <v>0</v>
      </c>
      <c r="BR139" s="30">
        <f>SUMIF(Ingredients!$B$3:$B$230,M139,Ingredients!$G$3:$G$230)+SUMIF($B$3:$B$725,M139,$BS$3:$BS$725)</f>
        <v>0</v>
      </c>
      <c r="BS139" s="36">
        <f t="shared" si="31"/>
        <v>2</v>
      </c>
      <c r="BT139" s="30">
        <f>SUMIF(Ingredients!$B$3:$B$230,F139,Ingredients!$H$3:$H$230)+SUMIF($B$3:$B$725,F139,$CB$3:$CB$725)</f>
        <v>0</v>
      </c>
      <c r="BU139" s="30">
        <f>SUMIF(Ingredients!$B$3:$B$230,G139,Ingredients!$H$3:$H$230)+SUMIF($B$3:$B$725,G139,$CB$3:$CB$725)</f>
        <v>0</v>
      </c>
      <c r="BV139" s="30">
        <f>SUMIF(Ingredients!$B$3:$B$230,H139,Ingredients!$H$3:$H$230)+SUMIF($B$3:$B$725,H139,$CB$3:$CB$725)</f>
        <v>0</v>
      </c>
      <c r="BW139" s="30">
        <f>SUMIF(Ingredients!$B$3:$B$230,I139,Ingredients!$H$3:$H$230)+SUMIF($B$3:$B$725,I139,$CB$3:$CB$725)</f>
        <v>0</v>
      </c>
      <c r="BX139" s="30">
        <f>SUMIF(Ingredients!$B$3:$B$230,J139,Ingredients!$H$3:$H$230)+SUMIF($B$3:$B$725,J139,$CB$3:$CB$725)</f>
        <v>0</v>
      </c>
      <c r="BY139" s="30">
        <f>SUMIF(Ingredients!$B$3:$B$230,K139,Ingredients!$H$3:$H$230)+SUMIF($B$3:$B$725,K139,$CB$3:$CB$725)</f>
        <v>0</v>
      </c>
      <c r="BZ139" s="30">
        <f>SUMIF(Ingredients!$B$3:$B$230,L139,Ingredients!$H$3:$H$230)+SUMIF($B$3:$B$725,L139,$CB$3:$CB$725)</f>
        <v>0</v>
      </c>
      <c r="CA139" s="30">
        <f>SUMIF(Ingredients!$B$3:$B$230,M139,Ingredients!$H$3:$H$230)+SUMIF($B$3:$B$725,M139,$CB$3:$CB$725)</f>
        <v>0</v>
      </c>
      <c r="CB139" s="42">
        <f t="shared" si="32"/>
        <v>0</v>
      </c>
      <c r="CC139" s="30">
        <f>SUMIF(Ingredients!$B$3:$B$230,F139,Ingredients!$I$3:$I$230)+SUMIF($B$3:$B$725,F139,$CK$3:$CK$725)</f>
        <v>0</v>
      </c>
      <c r="CD139" s="30">
        <f>SUMIF(Ingredients!$B$3:$B$230,G139,Ingredients!$I$3:$I$230)+SUMIF($B$3:$B$725,G139,$CK$3:$CK$725)</f>
        <v>0</v>
      </c>
      <c r="CE139" s="30">
        <f>SUMIF(Ingredients!$B$3:$B$230,H139,Ingredients!$I$3:$I$230)+SUMIF($B$3:$B$725,H139,$CK$3:$CK$725)</f>
        <v>0</v>
      </c>
      <c r="CF139" s="30">
        <f>SUMIF(Ingredients!$B$3:$B$230,I139,Ingredients!$I$3:$I$230)+SUMIF($B$3:$B$725,I139,$CK$3:$CK$725)</f>
        <v>0</v>
      </c>
      <c r="CG139" s="30">
        <f>SUMIF(Ingredients!$B$3:$B$230,J139,Ingredients!$I$3:$I$230)+SUMIF($B$3:$B$725,J139,$CK$3:$CK$725)</f>
        <v>0</v>
      </c>
      <c r="CH139" s="30">
        <f>SUMIF(Ingredients!$B$3:$B$230,K139,Ingredients!$I$3:$I$230)+SUMIF($B$3:$B$725,K139,$CK$3:$CK$725)</f>
        <v>0</v>
      </c>
      <c r="CI139" s="30">
        <f>SUMIF(Ingredients!$B$3:$B$230,L139,Ingredients!$I$3:$I$230)+SUMIF($B$3:$B$725,L139,$CK$3:$CK$725)</f>
        <v>0</v>
      </c>
      <c r="CJ139" s="30">
        <f>SUMIF(Ingredients!$B$3:$B$230,M139,Ingredients!$I$3:$I$230)+SUMIF($B$3:$B$725,M139,$CK$3:$CK$725)</f>
        <v>0</v>
      </c>
      <c r="CK139" s="38">
        <f t="shared" si="33"/>
        <v>0</v>
      </c>
      <c r="CL139" s="30">
        <f>SUMIF(Ingredients!$B$3:$B$230,F139,Ingredients!$J$3:$J$230)+SUMIF($B$3:$B$725,F139,$CT$3:$CT$725)</f>
        <v>0</v>
      </c>
      <c r="CM139" s="30">
        <f>SUMIF(Ingredients!$B$3:$B$230,G139,Ingredients!$J$3:$J$230)+SUMIF($B$3:$B$725,G139,$CT$3:$CT$725)</f>
        <v>0</v>
      </c>
      <c r="CN139" s="30">
        <f>SUMIF(Ingredients!$B$3:$B$230,H139,Ingredients!$J$3:$J$230)+SUMIF($B$3:$B$725,H139,$CT$3:$CT$725)</f>
        <v>0</v>
      </c>
      <c r="CO139" s="30">
        <f>SUMIF(Ingredients!$B$3:$B$230,I139,Ingredients!$J$3:$J$230)+SUMIF($B$3:$B$725,I139,$CT$3:$CT$725)</f>
        <v>0</v>
      </c>
      <c r="CP139" s="30">
        <f>SUMIF(Ingredients!$B$3:$B$230,J139,Ingredients!$J$3:$J$230)+SUMIF($B$3:$B$725,J139,$CT$3:$CT$725)</f>
        <v>0</v>
      </c>
      <c r="CQ139" s="30">
        <f>SUMIF(Ingredients!$B$3:$B$230,K139,Ingredients!$J$3:$J$230)+SUMIF($B$3:$B$725,K139,$CT$3:$CT$725)</f>
        <v>0</v>
      </c>
      <c r="CR139" s="30">
        <f>SUMIF(Ingredients!$B$3:$B$230,L139,Ingredients!$J$3:$J$230)+SUMIF($B$3:$B$725,L139,$CT$3:$CT$725)</f>
        <v>0</v>
      </c>
      <c r="CS139" s="30">
        <f>SUMIF(Ingredients!$B$3:$B$230,M139,Ingredients!$J$3:$J$230)+SUMIF($B$3:$B$725,M139,$CT$3:$CT$725)</f>
        <v>0</v>
      </c>
      <c r="CT139" s="43">
        <f t="shared" si="34"/>
        <v>0</v>
      </c>
      <c r="CU139" s="34">
        <v>5</v>
      </c>
      <c r="CV139" s="30">
        <v>15</v>
      </c>
      <c r="CW139" s="30">
        <v>9</v>
      </c>
      <c r="CX139" s="35">
        <v>0</v>
      </c>
      <c r="CY139" s="36">
        <v>1.5</v>
      </c>
      <c r="CZ139" s="37">
        <v>0</v>
      </c>
      <c r="DA139" s="38">
        <v>0</v>
      </c>
      <c r="DB139" s="39">
        <v>0</v>
      </c>
      <c r="DC139" t="s">
        <v>202</v>
      </c>
      <c r="DD139" t="str">
        <f t="shared" ca="1" si="35"/>
        <v/>
      </c>
      <c r="DE139" t="str">
        <f t="shared" ca="1" si="36"/>
        <v>-</v>
      </c>
      <c r="DG139" t="s">
        <v>199</v>
      </c>
      <c r="DH139" t="str">
        <f t="shared" ca="1" si="37"/>
        <v/>
      </c>
      <c r="DI139" t="s">
        <v>2271</v>
      </c>
    </row>
    <row r="140" spans="2:113" x14ac:dyDescent="0.3">
      <c r="B140" t="s">
        <v>395</v>
      </c>
      <c r="C140" t="str">
        <f>INDEX('PH Itemnames'!$B$1:$B$723,MATCH(B140,'PH Itemnames'!$A$1:$A$723),1)</f>
        <v>stuffedeggplantItem</v>
      </c>
      <c r="D140" t="s">
        <v>240</v>
      </c>
      <c r="E140" t="s">
        <v>1191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SUMIF(Ingredients!$B$3:$B$230,'PH complex foods'!F140,Ingredients!$A$3:$A$119)+SUMIF($B$3:$B$725,F140,$V$3:$V$724)</f>
        <v>1</v>
      </c>
      <c r="O140" s="11">
        <f ca="1">SUMIF(Ingredients!$B$3:$B$230,'PH complex foods'!G140,Ingredients!$A$3:$A$119)+SUMIF($B$3:$B$725,G140,$V$3:$V$724)</f>
        <v>1</v>
      </c>
      <c r="P140" s="11">
        <f ca="1">SUMIF(Ingredients!$B$3:$B$230,'PH complex foods'!H140,Ingredients!$A$3:$A$119)+SUMIF($B$3:$B$725,H140,$V$3:$V$724)</f>
        <v>1</v>
      </c>
      <c r="Q140" s="11">
        <f ca="1">SUMIF(Ingredients!$B$3:$B$230,'PH complex foods'!I140,Ingredients!$A$3:$A$119)+SUMIF($B$3:$B$725,I140,$V$3:$V$724)</f>
        <v>1</v>
      </c>
      <c r="R140" s="11">
        <f ca="1">SUMIF(Ingredients!$B$3:$B$230,'PH complex foods'!J140,Ingredients!$A$3:$A$119)+SUMIF($B$3:$B$725,J140,$V$3:$V$724)</f>
        <v>1</v>
      </c>
      <c r="S140" s="11">
        <f ca="1">SUMIF(Ingredients!$B$3:$B$230,'PH complex foods'!K140,Ingredients!$A$3:$A$119)+SUMIF($B$3:$B$725,K140,$V$3:$V$724)</f>
        <v>0</v>
      </c>
      <c r="T140" s="11">
        <f ca="1">SUMIF(Ingredients!$B$3:$B$230,'PH complex foods'!L140,Ingredients!$A$3:$A$119)+SUMIF($B$3:$B$725,L140,$V$3:$V$724)</f>
        <v>0</v>
      </c>
      <c r="U140" s="11">
        <f ca="1">SUMIF(Ingredients!$B$3:$B$230,'PH complex foods'!M140,Ingredients!$A$3:$A$119)+SUMIF($B$3:$B$725,M140,$V$3:$V$724)</f>
        <v>0</v>
      </c>
      <c r="V140" s="10">
        <f t="shared" ca="1" si="38"/>
        <v>1</v>
      </c>
      <c r="W140" s="10">
        <v>1</v>
      </c>
      <c r="X140" s="11">
        <v>1</v>
      </c>
      <c r="Y140" s="11">
        <f>COUNTIF(F140:M865,B140)</f>
        <v>0</v>
      </c>
      <c r="Z140" s="44" t="str">
        <f t="shared" ca="1" si="39"/>
        <v>Yes</v>
      </c>
      <c r="AA140" s="34">
        <f>SUMIF(Ingredients!$B$3:$B$230,F140,Ingredients!$C$3:$C$230)+SUMIF($B$3:$B$725,F140,$AI$3:$AI$725)</f>
        <v>5</v>
      </c>
      <c r="AB140" s="30">
        <f>SUMIF(Ingredients!$B$3:$B$230,G140,Ingredients!$C$3:$C$230)+SUMIF($B$3:$B$725,G140,$AI$3:$AI$725)</f>
        <v>2</v>
      </c>
      <c r="AC140" s="30">
        <f>SUMIF(Ingredients!$B$3:$B$230,H140,Ingredients!$C$3:$C$230)+SUMIF($B$3:$B$725,H140,$AI$3:$AI$725)</f>
        <v>2</v>
      </c>
      <c r="AD140" s="30">
        <f>SUMIF(Ingredients!$B$3:$B$230,I140,Ingredients!$C$3:$C$230)+SUMIF($B$3:$B$725,I140,$AI$3:$AI$725)</f>
        <v>5</v>
      </c>
      <c r="AE140" s="30">
        <f>SUMIF(Ingredients!$B$3:$B$230,J140,Ingredients!$C$3:$C$230)+SUMIF($B$3:$B$725,J140,$AI$3:$AI$725)</f>
        <v>0</v>
      </c>
      <c r="AF140" s="30">
        <f>SUMIF(Ingredients!$B$3:$B$230,K140,Ingredients!$C$3:$C$230)+SUMIF($B$3:$B$725,K140,$AI$3:$AI$725)</f>
        <v>0</v>
      </c>
      <c r="AG140" s="30">
        <f>SUMIF(Ingredients!$B$3:$B$230,L140,Ingredients!$C$3:$C$230)+SUMIF($B$3:$B$725,L140,$AI$3:$AI$725)</f>
        <v>0</v>
      </c>
      <c r="AH140" s="30">
        <f>SUMIF(Ingredients!$B$3:$B$230,M140,Ingredients!$C$3:$C$230)+SUMIF($B$3:$B$725,M140,$AI$3:$AI$725)</f>
        <v>0</v>
      </c>
      <c r="AI140" s="29">
        <f t="shared" si="27"/>
        <v>14</v>
      </c>
      <c r="AJ140" s="30">
        <f>SUMIF(Ingredients!$B$3:$B$230,F140,Ingredients!$D$3:$D$230)+SUMIF($B$3:$B$725,F140,$AR$3:$AR$725)</f>
        <v>0</v>
      </c>
      <c r="AK140" s="30">
        <f>SUMIF(Ingredients!$B$3:$B$230,G140,Ingredients!$D$3:$D$230)+SUMIF($B$3:$B$725,G140,$AR$3:$AR$725)</f>
        <v>0</v>
      </c>
      <c r="AL140" s="30">
        <f>SUMIF(Ingredients!$B$3:$B$230,H140,Ingredients!$D$3:$D$230)+SUMIF($B$3:$B$725,H140,$AR$3:$AR$725)</f>
        <v>0</v>
      </c>
      <c r="AM140" s="30">
        <f>SUMIF(Ingredients!$B$3:$B$230,I140,Ingredients!$D$3:$D$230)+SUMIF($B$3:$B$725,I140,$AR$3:$AR$725)</f>
        <v>0</v>
      </c>
      <c r="AN140" s="30">
        <f>SUMIF(Ingredients!$B$3:$B$230,J140,Ingredients!$D$3:$D$230)+SUMIF($B$3:$B$725,J140,$AR$3:$AR$725)</f>
        <v>0</v>
      </c>
      <c r="AO140" s="30">
        <f>SUMIF(Ingredients!$B$3:$B$230,K140,Ingredients!$D$3:$D$230)+SUMIF($B$3:$B$725,K140,$AR$3:$AR$725)</f>
        <v>0</v>
      </c>
      <c r="AP140" s="30">
        <f>SUMIF(Ingredients!$B$3:$B$230,L140,Ingredients!$D$3:$D$230)+SUMIF($B$3:$B$725,L140,$AR$3:$AR$725)</f>
        <v>0</v>
      </c>
      <c r="AQ140" s="30">
        <f>SUMIF(Ingredients!$B$3:$B$230,M140,Ingredients!$D$3:$D$230)+SUMIF($B$3:$B$725,M140,$AR$3:$AR$725)</f>
        <v>0</v>
      </c>
      <c r="AR140" s="29">
        <f t="shared" si="28"/>
        <v>0</v>
      </c>
      <c r="AS140" s="30">
        <f>SUMIF(Ingredients!$B$3:$B$230,F140,Ingredients!$E$3:$E$230)+SUMIF($B$3:$B$725,F140,$BA$3:$BA$730)</f>
        <v>15</v>
      </c>
      <c r="AT140" s="30">
        <f>SUMIF(Ingredients!$B$3:$B$230,G140,Ingredients!$E$3:$E$230)+SUMIF($B$3:$B$725,G140,$BA$3:$BA$730)</f>
        <v>43</v>
      </c>
      <c r="AU140" s="30">
        <f>SUMIF(Ingredients!$B$3:$B$230,H140,Ingredients!$E$3:$E$230)+SUMIF($B$3:$B$725,H140,$BA$3:$BA$730)</f>
        <v>7</v>
      </c>
      <c r="AV140" s="30">
        <f>SUMIF(Ingredients!$B$3:$B$230,I140,Ingredients!$E$3:$E$230)+SUMIF($B$3:$B$725,I140,$BA$3:$BA$730)</f>
        <v>12</v>
      </c>
      <c r="AW140" s="30">
        <f>SUMIF(Ingredients!$B$3:$B$230,J140,Ingredients!$E$3:$E$230)+SUMIF($B$3:$B$725,J140,$BA$3:$BA$730)</f>
        <v>16</v>
      </c>
      <c r="AX140" s="30">
        <f>SUMIF(Ingredients!$B$3:$B$230,K140,Ingredients!$E$3:$E$230)+SUMIF($B$3:$B$725,K140,$BA$3:$BA$730)</f>
        <v>0</v>
      </c>
      <c r="AY140" s="30">
        <f>SUMIF(Ingredients!$B$3:$B$230,L140,Ingredients!$E$3:$E$230)+SUMIF($B$3:$B$725,L140,$BA$3:$BA$730)</f>
        <v>0</v>
      </c>
      <c r="AZ140" s="30">
        <f>SUMIF(Ingredients!$B$3:$B$230,M140,Ingredients!$E$3:$E$230)+SUMIF($B$3:$B$725,M140,$BA$3:$BA$730)</f>
        <v>0</v>
      </c>
      <c r="BA140" s="29">
        <f t="shared" si="29"/>
        <v>18.600000000000001</v>
      </c>
      <c r="BB140" s="30">
        <f>SUMIF(Ingredients!$B$3:$B$230,F140,Ingredients!$F$3:$F$230)+SUMIF($B$3:$B$725,F140,$BJ$3:$BJ$725)</f>
        <v>0</v>
      </c>
      <c r="BC140" s="30">
        <f>SUMIF(Ingredients!$B$3:$B$230,G140,Ingredients!$F$3:$F$230)+SUMIF($B$3:$B$725,G140,$BJ$3:$BJ$725)</f>
        <v>0</v>
      </c>
      <c r="BD140" s="30">
        <f>SUMIF(Ingredients!$B$3:$B$230,H140,Ingredients!$F$3:$F$230)+SUMIF($B$3:$B$725,H140,$BJ$3:$BJ$725)</f>
        <v>0</v>
      </c>
      <c r="BE140" s="30">
        <f>SUMIF(Ingredients!$B$3:$B$230,I140,Ingredients!$F$3:$F$230)+SUMIF($B$3:$B$725,I140,$BJ$3:$BJ$725)</f>
        <v>0</v>
      </c>
      <c r="BF140" s="30">
        <f>SUMIF(Ingredients!$B$3:$B$230,J140,Ingredients!$F$3:$F$230)+SUMIF($B$3:$B$725,J140,$BJ$3:$BJ$725)</f>
        <v>0</v>
      </c>
      <c r="BG140" s="30">
        <f>SUMIF(Ingredients!$B$3:$B$230,K140,Ingredients!$F$3:$F$230)+SUMIF($B$3:$B$725,K140,$BJ$3:$BJ$725)</f>
        <v>0</v>
      </c>
      <c r="BH140" s="30">
        <f>SUMIF(Ingredients!$B$3:$B$230,L140,Ingredients!$F$3:$F$230)+SUMIF($B$3:$B$725,L140,$BJ$3:$BJ$725)</f>
        <v>0</v>
      </c>
      <c r="BI140" s="30">
        <f>SUMIF(Ingredients!$B$3:$B$230,M140,Ingredients!$F$3:$F$230)+SUMIF($B$3:$B$725,M140,$BJ$3:$BJ$725)</f>
        <v>0</v>
      </c>
      <c r="BJ140" s="35">
        <f t="shared" si="30"/>
        <v>0</v>
      </c>
      <c r="BK140" s="30">
        <f>SUMIF(Ingredients!$B$3:$B$230,F140,Ingredients!$G$3:$G$230)+SUMIF($B$3:$B$725,F140,$BS$3:$BS$725)</f>
        <v>0</v>
      </c>
      <c r="BL140" s="30">
        <f>SUMIF(Ingredients!$B$3:$B$230,G140,Ingredients!$G$3:$G$230)+SUMIF($B$3:$B$725,G140,$BS$3:$BS$725)</f>
        <v>0</v>
      </c>
      <c r="BM140" s="30">
        <f>SUMIF(Ingredients!$B$3:$B$230,H140,Ingredients!$G$3:$G$230)+SUMIF($B$3:$B$725,H140,$BS$3:$BS$725)</f>
        <v>0</v>
      </c>
      <c r="BN140" s="30">
        <f>SUMIF(Ingredients!$B$3:$B$230,I140,Ingredients!$G$3:$G$230)+SUMIF($B$3:$B$725,I140,$BS$3:$BS$725)</f>
        <v>0</v>
      </c>
      <c r="BO140" s="30">
        <f>SUMIF(Ingredients!$B$3:$B$230,J140,Ingredients!$G$3:$G$230)+SUMIF($B$3:$B$725,J140,$BS$3:$BS$725)</f>
        <v>0</v>
      </c>
      <c r="BP140" s="30">
        <f>SUMIF(Ingredients!$B$3:$B$230,K140,Ingredients!$G$3:$G$230)+SUMIF($B$3:$B$725,K140,$BS$3:$BS$725)</f>
        <v>0</v>
      </c>
      <c r="BQ140" s="30">
        <f>SUMIF(Ingredients!$B$3:$B$230,L140,Ingredients!$G$3:$G$230)+SUMIF($B$3:$B$725,L140,$BS$3:$BS$725)</f>
        <v>0</v>
      </c>
      <c r="BR140" s="30">
        <f>SUMIF(Ingredients!$B$3:$B$230,M140,Ingredients!$G$3:$G$230)+SUMIF($B$3:$B$725,M140,$BS$3:$BS$725)</f>
        <v>0</v>
      </c>
      <c r="BS140" s="36">
        <f t="shared" si="31"/>
        <v>0</v>
      </c>
      <c r="BT140" s="30">
        <f>SUMIF(Ingredients!$B$3:$B$230,F140,Ingredients!$H$3:$H$230)+SUMIF($B$3:$B$725,F140,$CB$3:$CB$725)</f>
        <v>1.5</v>
      </c>
      <c r="BU140" s="30">
        <f>SUMIF(Ingredients!$B$3:$B$230,G140,Ingredients!$H$3:$H$230)+SUMIF($B$3:$B$725,G140,$CB$3:$CB$725)</f>
        <v>1</v>
      </c>
      <c r="BV140" s="30">
        <f>SUMIF(Ingredients!$B$3:$B$230,H140,Ingredients!$H$3:$H$230)+SUMIF($B$3:$B$725,H140,$CB$3:$CB$725)</f>
        <v>1</v>
      </c>
      <c r="BW140" s="30">
        <f>SUMIF(Ingredients!$B$3:$B$230,I140,Ingredients!$H$3:$H$230)+SUMIF($B$3:$B$725,I140,$CB$3:$CB$725)</f>
        <v>0</v>
      </c>
      <c r="BX140" s="30">
        <f>SUMIF(Ingredients!$B$3:$B$230,J140,Ingredients!$H$3:$H$230)+SUMIF($B$3:$B$725,J140,$CB$3:$CB$725)</f>
        <v>0</v>
      </c>
      <c r="BY140" s="30">
        <f>SUMIF(Ingredients!$B$3:$B$230,K140,Ingredients!$H$3:$H$230)+SUMIF($B$3:$B$725,K140,$CB$3:$CB$725)</f>
        <v>0</v>
      </c>
      <c r="BZ140" s="30">
        <f>SUMIF(Ingredients!$B$3:$B$230,L140,Ingredients!$H$3:$H$230)+SUMIF($B$3:$B$725,L140,$CB$3:$CB$725)</f>
        <v>0</v>
      </c>
      <c r="CA140" s="30">
        <f>SUMIF(Ingredients!$B$3:$B$230,M140,Ingredients!$H$3:$H$230)+SUMIF($B$3:$B$725,M140,$CB$3:$CB$725)</f>
        <v>0</v>
      </c>
      <c r="CB140" s="42">
        <f t="shared" si="32"/>
        <v>3.5</v>
      </c>
      <c r="CC140" s="30">
        <f>SUMIF(Ingredients!$B$3:$B$230,F140,Ingredients!$I$3:$I$230)+SUMIF($B$3:$B$725,F140,$CK$3:$CK$725)</f>
        <v>0</v>
      </c>
      <c r="CD140" s="30">
        <f>SUMIF(Ingredients!$B$3:$B$230,G140,Ingredients!$I$3:$I$230)+SUMIF($B$3:$B$725,G140,$CK$3:$CK$725)</f>
        <v>0</v>
      </c>
      <c r="CE140" s="30">
        <f>SUMIF(Ingredients!$B$3:$B$230,H140,Ingredients!$I$3:$I$230)+SUMIF($B$3:$B$725,H140,$CK$3:$CK$725)</f>
        <v>0</v>
      </c>
      <c r="CF140" s="30">
        <f>SUMIF(Ingredients!$B$3:$B$230,I140,Ingredients!$I$3:$I$230)+SUMIF($B$3:$B$725,I140,$CK$3:$CK$725)</f>
        <v>0</v>
      </c>
      <c r="CG140" s="30">
        <f>SUMIF(Ingredients!$B$3:$B$230,J140,Ingredients!$I$3:$I$230)+SUMIF($B$3:$B$725,J140,$CK$3:$CK$725)</f>
        <v>0</v>
      </c>
      <c r="CH140" s="30">
        <f>SUMIF(Ingredients!$B$3:$B$230,K140,Ingredients!$I$3:$I$230)+SUMIF($B$3:$B$725,K140,$CK$3:$CK$725)</f>
        <v>0</v>
      </c>
      <c r="CI140" s="30">
        <f>SUMIF(Ingredients!$B$3:$B$230,L140,Ingredients!$I$3:$I$230)+SUMIF($B$3:$B$725,L140,$CK$3:$CK$725)</f>
        <v>0</v>
      </c>
      <c r="CJ140" s="30">
        <f>SUMIF(Ingredients!$B$3:$B$230,M140,Ingredients!$I$3:$I$230)+SUMIF($B$3:$B$725,M140,$CK$3:$CK$725)</f>
        <v>0</v>
      </c>
      <c r="CK140" s="38">
        <f t="shared" si="33"/>
        <v>0</v>
      </c>
      <c r="CL140" s="30">
        <f>SUMIF(Ingredients!$B$3:$B$230,F140,Ingredients!$J$3:$J$230)+SUMIF($B$3:$B$725,F140,$CT$3:$CT$725)</f>
        <v>0</v>
      </c>
      <c r="CM140" s="30">
        <f>SUMIF(Ingredients!$B$3:$B$230,G140,Ingredients!$J$3:$J$230)+SUMIF($B$3:$B$725,G140,$CT$3:$CT$725)</f>
        <v>0</v>
      </c>
      <c r="CN140" s="30">
        <f>SUMIF(Ingredients!$B$3:$B$230,H140,Ingredients!$J$3:$J$230)+SUMIF($B$3:$B$725,H140,$CT$3:$CT$725)</f>
        <v>0</v>
      </c>
      <c r="CO140" s="30">
        <f>SUMIF(Ingredients!$B$3:$B$230,I140,Ingredients!$J$3:$J$230)+SUMIF($B$3:$B$725,I140,$CT$3:$CT$725)</f>
        <v>1</v>
      </c>
      <c r="CP140" s="30">
        <f>SUMIF(Ingredients!$B$3:$B$230,J140,Ingredients!$J$3:$J$230)+SUMIF($B$3:$B$725,J140,$CT$3:$CT$725)</f>
        <v>0</v>
      </c>
      <c r="CQ140" s="30">
        <f>SUMIF(Ingredients!$B$3:$B$230,K140,Ingredients!$J$3:$J$230)+SUMIF($B$3:$B$725,K140,$CT$3:$CT$725)</f>
        <v>0</v>
      </c>
      <c r="CR140" s="30">
        <f>SUMIF(Ingredients!$B$3:$B$230,L140,Ingredients!$J$3:$J$230)+SUMIF($B$3:$B$725,L140,$CT$3:$CT$725)</f>
        <v>0</v>
      </c>
      <c r="CS140" s="30">
        <f>SUMIF(Ingredients!$B$3:$B$230,M140,Ingredients!$J$3:$J$230)+SUMIF($B$3:$B$725,M140,$CT$3:$CT$725)</f>
        <v>0</v>
      </c>
      <c r="CT140" s="43">
        <f t="shared" si="34"/>
        <v>1</v>
      </c>
      <c r="CU140" s="34">
        <v>15</v>
      </c>
      <c r="CV140" s="30">
        <v>0</v>
      </c>
      <c r="CW140" s="30">
        <v>9</v>
      </c>
      <c r="CX140" s="35">
        <v>0</v>
      </c>
      <c r="CY140" s="36">
        <v>0</v>
      </c>
      <c r="CZ140" s="37">
        <v>3.5</v>
      </c>
      <c r="DA140" s="38">
        <v>0.8</v>
      </c>
      <c r="DB140" s="39">
        <v>1</v>
      </c>
      <c r="DC140" t="s">
        <v>202</v>
      </c>
      <c r="DD140" t="str">
        <f t="shared" ca="1" si="35"/>
        <v/>
      </c>
      <c r="DE140" t="str">
        <f t="shared" ca="1" si="36"/>
        <v>-</v>
      </c>
      <c r="DG140" t="s">
        <v>200</v>
      </c>
      <c r="DH140" t="str">
        <f t="shared" ca="1" si="37"/>
        <v>STUFFEDEGGPLANTITEM(MEAL, ItemRegistry.stuffedeggplantItem, 4 ,3f,0f,0f,3.5f,0f,0.8f,1f,2.33f),</v>
      </c>
      <c r="DI140" t="s">
        <v>2393</v>
      </c>
    </row>
    <row r="141" spans="2:113" x14ac:dyDescent="0.3">
      <c r="B141" t="s">
        <v>396</v>
      </c>
      <c r="C141" t="str">
        <f>INDEX('PH Itemnames'!$B$1:$B$723,MATCH(B141,'PH Itemnames'!$A$1:$A$723),1)</f>
        <v>eggplantparmItem</v>
      </c>
      <c r="D141" t="s">
        <v>245</v>
      </c>
      <c r="E141" t="s">
        <v>1191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SUMIF(Ingredients!$B$3:$B$230,'PH complex foods'!F141,Ingredients!$A$3:$A$119)+SUMIF($B$3:$B$725,F141,$V$3:$V$724)</f>
        <v>1</v>
      </c>
      <c r="O141" s="11">
        <f ca="1">SUMIF(Ingredients!$B$3:$B$230,'PH complex foods'!G141,Ingredients!$A$3:$A$119)+SUMIF($B$3:$B$725,G141,$V$3:$V$724)</f>
        <v>1</v>
      </c>
      <c r="P141" s="11">
        <f ca="1">SUMIF(Ingredients!$B$3:$B$230,'PH complex foods'!H141,Ingredients!$A$3:$A$119)+SUMIF($B$3:$B$725,H141,$V$3:$V$724)</f>
        <v>1</v>
      </c>
      <c r="Q141" s="11">
        <f ca="1">SUMIF(Ingredients!$B$3:$B$230,'PH complex foods'!I141,Ingredients!$A$3:$A$119)+SUMIF($B$3:$B$725,I141,$V$3:$V$724)</f>
        <v>1</v>
      </c>
      <c r="R141" s="11">
        <f ca="1">SUMIF(Ingredients!$B$3:$B$230,'PH complex foods'!J141,Ingredients!$A$3:$A$119)+SUMIF($B$3:$B$725,J141,$V$3:$V$724)</f>
        <v>0</v>
      </c>
      <c r="S141" s="11">
        <f ca="1">SUMIF(Ingredients!$B$3:$B$230,'PH complex foods'!K141,Ingredients!$A$3:$A$119)+SUMIF($B$3:$B$725,K141,$V$3:$V$724)</f>
        <v>0</v>
      </c>
      <c r="T141" s="11">
        <f ca="1">SUMIF(Ingredients!$B$3:$B$230,'PH complex foods'!L141,Ingredients!$A$3:$A$119)+SUMIF($B$3:$B$725,L141,$V$3:$V$724)</f>
        <v>0</v>
      </c>
      <c r="U141" s="11">
        <f ca="1">SUMIF(Ingredients!$B$3:$B$230,'PH complex foods'!M141,Ingredients!$A$3:$A$119)+SUMIF($B$3:$B$725,M141,$V$3:$V$724)</f>
        <v>0</v>
      </c>
      <c r="V141" s="10">
        <f t="shared" ca="1" si="38"/>
        <v>1</v>
      </c>
      <c r="W141" s="10">
        <v>1</v>
      </c>
      <c r="X141" s="11">
        <v>1</v>
      </c>
      <c r="Y141" s="11">
        <f>COUNTIF(F141:M866,B141)</f>
        <v>0</v>
      </c>
      <c r="Z141" s="44" t="str">
        <f t="shared" ca="1" si="39"/>
        <v>Yes</v>
      </c>
      <c r="AA141" s="34">
        <f>SUMIF(Ingredients!$B$3:$B$230,F141,Ingredients!$C$3:$C$230)+SUMIF($B$3:$B$725,F141,$AI$3:$AI$725)</f>
        <v>5</v>
      </c>
      <c r="AB141" s="30">
        <f>SUMIF(Ingredients!$B$3:$B$230,G141,Ingredients!$C$3:$C$230)+SUMIF($B$3:$B$725,G141,$AI$3:$AI$725)</f>
        <v>2</v>
      </c>
      <c r="AC141" s="30">
        <f>SUMIF(Ingredients!$B$3:$B$230,H141,Ingredients!$C$3:$C$230)+SUMIF($B$3:$B$725,H141,$AI$3:$AI$725)</f>
        <v>10</v>
      </c>
      <c r="AD141" s="30">
        <f>SUMIF(Ingredients!$B$3:$B$230,I141,Ingredients!$C$3:$C$230)+SUMIF($B$3:$B$725,I141,$AI$3:$AI$725)</f>
        <v>10</v>
      </c>
      <c r="AE141" s="30">
        <f>SUMIF(Ingredients!$B$3:$B$230,J141,Ingredients!$C$3:$C$230)+SUMIF($B$3:$B$725,J141,$AI$3:$AI$725)</f>
        <v>0</v>
      </c>
      <c r="AF141" s="30">
        <f>SUMIF(Ingredients!$B$3:$B$230,K141,Ingredients!$C$3:$C$230)+SUMIF($B$3:$B$725,K141,$AI$3:$AI$725)</f>
        <v>0</v>
      </c>
      <c r="AG141" s="30">
        <f>SUMIF(Ingredients!$B$3:$B$230,L141,Ingredients!$C$3:$C$230)+SUMIF($B$3:$B$725,L141,$AI$3:$AI$725)</f>
        <v>0</v>
      </c>
      <c r="AH141" s="30">
        <f>SUMIF(Ingredients!$B$3:$B$230,M141,Ingredients!$C$3:$C$230)+SUMIF($B$3:$B$725,M141,$AI$3:$AI$725)</f>
        <v>0</v>
      </c>
      <c r="AI141" s="29">
        <f t="shared" si="27"/>
        <v>27</v>
      </c>
      <c r="AJ141" s="30">
        <f>SUMIF(Ingredients!$B$3:$B$230,F141,Ingredients!$D$3:$D$230)+SUMIF($B$3:$B$725,F141,$AR$3:$AR$725)</f>
        <v>0</v>
      </c>
      <c r="AK141" s="30">
        <f>SUMIF(Ingredients!$B$3:$B$230,G141,Ingredients!$D$3:$D$230)+SUMIF($B$3:$B$725,G141,$AR$3:$AR$725)</f>
        <v>5</v>
      </c>
      <c r="AL141" s="30">
        <f>SUMIF(Ingredients!$B$3:$B$230,H141,Ingredients!$D$3:$D$230)+SUMIF($B$3:$B$725,H141,$AR$3:$AR$725)</f>
        <v>0</v>
      </c>
      <c r="AM141" s="30">
        <f>SUMIF(Ingredients!$B$3:$B$230,I141,Ingredients!$D$3:$D$230)+SUMIF($B$3:$B$725,I141,$AR$3:$AR$725)</f>
        <v>0</v>
      </c>
      <c r="AN141" s="30">
        <f>SUMIF(Ingredients!$B$3:$B$230,J141,Ingredients!$D$3:$D$230)+SUMIF($B$3:$B$725,J141,$AR$3:$AR$725)</f>
        <v>0</v>
      </c>
      <c r="AO141" s="30">
        <f>SUMIF(Ingredients!$B$3:$B$230,K141,Ingredients!$D$3:$D$230)+SUMIF($B$3:$B$725,K141,$AR$3:$AR$725)</f>
        <v>0</v>
      </c>
      <c r="AP141" s="30">
        <f>SUMIF(Ingredients!$B$3:$B$230,L141,Ingredients!$D$3:$D$230)+SUMIF($B$3:$B$725,L141,$AR$3:$AR$725)</f>
        <v>0</v>
      </c>
      <c r="AQ141" s="30">
        <f>SUMIF(Ingredients!$B$3:$B$230,M141,Ingredients!$D$3:$D$230)+SUMIF($B$3:$B$725,M141,$AR$3:$AR$725)</f>
        <v>0</v>
      </c>
      <c r="AR141" s="29">
        <f t="shared" si="28"/>
        <v>5</v>
      </c>
      <c r="AS141" s="30">
        <f>SUMIF(Ingredients!$B$3:$B$230,F141,Ingredients!$E$3:$E$230)+SUMIF($B$3:$B$725,F141,$BA$3:$BA$730)</f>
        <v>15</v>
      </c>
      <c r="AT141" s="30">
        <f>SUMIF(Ingredients!$B$3:$B$230,G141,Ingredients!$E$3:$E$230)+SUMIF($B$3:$B$725,G141,$BA$3:$BA$730)</f>
        <v>5</v>
      </c>
      <c r="AU141" s="30">
        <f>SUMIF(Ingredients!$B$3:$B$230,H141,Ingredients!$E$3:$E$230)+SUMIF($B$3:$B$725,H141,$BA$3:$BA$730)</f>
        <v>9.5</v>
      </c>
      <c r="AV141" s="30">
        <f>SUMIF(Ingredients!$B$3:$B$230,I141,Ingredients!$E$3:$E$230)+SUMIF($B$3:$B$725,I141,$BA$3:$BA$730)</f>
        <v>73</v>
      </c>
      <c r="AW141" s="30">
        <f>SUMIF(Ingredients!$B$3:$B$230,J141,Ingredients!$E$3:$E$230)+SUMIF($B$3:$B$725,J141,$BA$3:$BA$730)</f>
        <v>0</v>
      </c>
      <c r="AX141" s="30">
        <f>SUMIF(Ingredients!$B$3:$B$230,K141,Ingredients!$E$3:$E$230)+SUMIF($B$3:$B$725,K141,$BA$3:$BA$730)</f>
        <v>0</v>
      </c>
      <c r="AY141" s="30">
        <f>SUMIF(Ingredients!$B$3:$B$230,L141,Ingredients!$E$3:$E$230)+SUMIF($B$3:$B$725,L141,$BA$3:$BA$730)</f>
        <v>0</v>
      </c>
      <c r="AZ141" s="30">
        <f>SUMIF(Ingredients!$B$3:$B$230,M141,Ingredients!$E$3:$E$230)+SUMIF($B$3:$B$725,M141,$BA$3:$BA$730)</f>
        <v>0</v>
      </c>
      <c r="BA141" s="29">
        <f t="shared" si="29"/>
        <v>25.625</v>
      </c>
      <c r="BB141" s="30">
        <f>SUMIF(Ingredients!$B$3:$B$230,F141,Ingredients!$F$3:$F$230)+SUMIF($B$3:$B$725,F141,$BJ$3:$BJ$725)</f>
        <v>0</v>
      </c>
      <c r="BC141" s="30">
        <f>SUMIF(Ingredients!$B$3:$B$230,G141,Ingredients!$F$3:$F$230)+SUMIF($B$3:$B$725,G141,$BJ$3:$BJ$725)</f>
        <v>0</v>
      </c>
      <c r="BD141" s="30">
        <f>SUMIF(Ingredients!$B$3:$B$230,H141,Ingredients!$F$3:$F$230)+SUMIF($B$3:$B$725,H141,$BJ$3:$BJ$725)</f>
        <v>1</v>
      </c>
      <c r="BE141" s="30">
        <f>SUMIF(Ingredients!$B$3:$B$230,I141,Ingredients!$F$3:$F$230)+SUMIF($B$3:$B$725,I141,$BJ$3:$BJ$725)</f>
        <v>0</v>
      </c>
      <c r="BF141" s="30">
        <f>SUMIF(Ingredients!$B$3:$B$230,J141,Ingredients!$F$3:$F$230)+SUMIF($B$3:$B$725,J141,$BJ$3:$BJ$725)</f>
        <v>0</v>
      </c>
      <c r="BG141" s="30">
        <f>SUMIF(Ingredients!$B$3:$B$230,K141,Ingredients!$F$3:$F$230)+SUMIF($B$3:$B$725,K141,$BJ$3:$BJ$725)</f>
        <v>0</v>
      </c>
      <c r="BH141" s="30">
        <f>SUMIF(Ingredients!$B$3:$B$230,L141,Ingredients!$F$3:$F$230)+SUMIF($B$3:$B$725,L141,$BJ$3:$BJ$725)</f>
        <v>0</v>
      </c>
      <c r="BI141" s="30">
        <f>SUMIF(Ingredients!$B$3:$B$230,M141,Ingredients!$F$3:$F$230)+SUMIF($B$3:$B$725,M141,$BJ$3:$BJ$725)</f>
        <v>0</v>
      </c>
      <c r="BJ141" s="35">
        <f t="shared" si="30"/>
        <v>1</v>
      </c>
      <c r="BK141" s="30">
        <f>SUMIF(Ingredients!$B$3:$B$230,F141,Ingredients!$G$3:$G$230)+SUMIF($B$3:$B$725,F141,$BS$3:$BS$725)</f>
        <v>0</v>
      </c>
      <c r="BL141" s="30">
        <f>SUMIF(Ingredients!$B$3:$B$230,G141,Ingredients!$G$3:$G$230)+SUMIF($B$3:$B$725,G141,$BS$3:$BS$725)</f>
        <v>0</v>
      </c>
      <c r="BM141" s="30">
        <f>SUMIF(Ingredients!$B$3:$B$230,H141,Ingredients!$G$3:$G$230)+SUMIF($B$3:$B$725,H141,$BS$3:$BS$725)</f>
        <v>0</v>
      </c>
      <c r="BN141" s="30">
        <f>SUMIF(Ingredients!$B$3:$B$230,I141,Ingredients!$G$3:$G$230)+SUMIF($B$3:$B$725,I141,$BS$3:$BS$725)</f>
        <v>0</v>
      </c>
      <c r="BO141" s="30">
        <f>SUMIF(Ingredients!$B$3:$B$230,J141,Ingredients!$G$3:$G$230)+SUMIF($B$3:$B$725,J141,$BS$3:$BS$725)</f>
        <v>0</v>
      </c>
      <c r="BP141" s="30">
        <f>SUMIF(Ingredients!$B$3:$B$230,K141,Ingredients!$G$3:$G$230)+SUMIF($B$3:$B$725,K141,$BS$3:$BS$725)</f>
        <v>0</v>
      </c>
      <c r="BQ141" s="30">
        <f>SUMIF(Ingredients!$B$3:$B$230,L141,Ingredients!$G$3:$G$230)+SUMIF($B$3:$B$725,L141,$BS$3:$BS$725)</f>
        <v>0</v>
      </c>
      <c r="BR141" s="30">
        <f>SUMIF(Ingredients!$B$3:$B$230,M141,Ingredients!$G$3:$G$230)+SUMIF($B$3:$B$725,M141,$BS$3:$BS$725)</f>
        <v>0</v>
      </c>
      <c r="BS141" s="36">
        <f t="shared" si="31"/>
        <v>0</v>
      </c>
      <c r="BT141" s="30">
        <f>SUMIF(Ingredients!$B$3:$B$230,F141,Ingredients!$H$3:$H$230)+SUMIF($B$3:$B$725,F141,$CB$3:$CB$725)</f>
        <v>1.5</v>
      </c>
      <c r="BU141" s="30">
        <f>SUMIF(Ingredients!$B$3:$B$230,G141,Ingredients!$H$3:$H$230)+SUMIF($B$3:$B$725,G141,$CB$3:$CB$725)</f>
        <v>1.5</v>
      </c>
      <c r="BV141" s="30">
        <f>SUMIF(Ingredients!$B$3:$B$230,H141,Ingredients!$H$3:$H$230)+SUMIF($B$3:$B$725,H141,$CB$3:$CB$725)</f>
        <v>0</v>
      </c>
      <c r="BW141" s="30">
        <f>SUMIF(Ingredients!$B$3:$B$230,I141,Ingredients!$H$3:$H$230)+SUMIF($B$3:$B$725,I141,$CB$3:$CB$725)</f>
        <v>0</v>
      </c>
      <c r="BX141" s="30">
        <f>SUMIF(Ingredients!$B$3:$B$230,J141,Ingredients!$H$3:$H$230)+SUMIF($B$3:$B$725,J141,$CB$3:$CB$725)</f>
        <v>0</v>
      </c>
      <c r="BY141" s="30">
        <f>SUMIF(Ingredients!$B$3:$B$230,K141,Ingredients!$H$3:$H$230)+SUMIF($B$3:$B$725,K141,$CB$3:$CB$725)</f>
        <v>0</v>
      </c>
      <c r="BZ141" s="30">
        <f>SUMIF(Ingredients!$B$3:$B$230,L141,Ingredients!$H$3:$H$230)+SUMIF($B$3:$B$725,L141,$CB$3:$CB$725)</f>
        <v>0</v>
      </c>
      <c r="CA141" s="30">
        <f>SUMIF(Ingredients!$B$3:$B$230,M141,Ingredients!$H$3:$H$230)+SUMIF($B$3:$B$725,M141,$CB$3:$CB$725)</f>
        <v>0</v>
      </c>
      <c r="CB141" s="42">
        <f t="shared" si="32"/>
        <v>3</v>
      </c>
      <c r="CC141" s="30">
        <f>SUMIF(Ingredients!$B$3:$B$230,F141,Ingredients!$I$3:$I$230)+SUMIF($B$3:$B$725,F141,$CK$3:$CK$725)</f>
        <v>0</v>
      </c>
      <c r="CD141" s="30">
        <f>SUMIF(Ingredients!$B$3:$B$230,G141,Ingredients!$I$3:$I$230)+SUMIF($B$3:$B$725,G141,$CK$3:$CK$725)</f>
        <v>0</v>
      </c>
      <c r="CE141" s="30">
        <f>SUMIF(Ingredients!$B$3:$B$230,H141,Ingredients!$I$3:$I$230)+SUMIF($B$3:$B$725,H141,$CK$3:$CK$725)</f>
        <v>0</v>
      </c>
      <c r="CF141" s="30">
        <f>SUMIF(Ingredients!$B$3:$B$230,I141,Ingredients!$I$3:$I$230)+SUMIF($B$3:$B$725,I141,$CK$3:$CK$725)</f>
        <v>0</v>
      </c>
      <c r="CG141" s="30">
        <f>SUMIF(Ingredients!$B$3:$B$230,J141,Ingredients!$I$3:$I$230)+SUMIF($B$3:$B$725,J141,$CK$3:$CK$725)</f>
        <v>0</v>
      </c>
      <c r="CH141" s="30">
        <f>SUMIF(Ingredients!$B$3:$B$230,K141,Ingredients!$I$3:$I$230)+SUMIF($B$3:$B$725,K141,$CK$3:$CK$725)</f>
        <v>0</v>
      </c>
      <c r="CI141" s="30">
        <f>SUMIF(Ingredients!$B$3:$B$230,L141,Ingredients!$I$3:$I$230)+SUMIF($B$3:$B$725,L141,$CK$3:$CK$725)</f>
        <v>0</v>
      </c>
      <c r="CJ141" s="30">
        <f>SUMIF(Ingredients!$B$3:$B$230,M141,Ingredients!$I$3:$I$230)+SUMIF($B$3:$B$725,M141,$CK$3:$CK$725)</f>
        <v>0</v>
      </c>
      <c r="CK141" s="38">
        <f t="shared" si="33"/>
        <v>0</v>
      </c>
      <c r="CL141" s="30">
        <f>SUMIF(Ingredients!$B$3:$B$230,F141,Ingredients!$J$3:$J$230)+SUMIF($B$3:$B$725,F141,$CT$3:$CT$725)</f>
        <v>0</v>
      </c>
      <c r="CM141" s="30">
        <f>SUMIF(Ingredients!$B$3:$B$230,G141,Ingredients!$J$3:$J$230)+SUMIF($B$3:$B$725,G141,$CT$3:$CT$725)</f>
        <v>0</v>
      </c>
      <c r="CN141" s="30">
        <f>SUMIF(Ingredients!$B$3:$B$230,H141,Ingredients!$J$3:$J$230)+SUMIF($B$3:$B$725,H141,$CT$3:$CT$725)</f>
        <v>1</v>
      </c>
      <c r="CO141" s="30">
        <f>SUMIF(Ingredients!$B$3:$B$230,I141,Ingredients!$J$3:$J$230)+SUMIF($B$3:$B$725,I141,$CT$3:$CT$725)</f>
        <v>3</v>
      </c>
      <c r="CP141" s="30">
        <f>SUMIF(Ingredients!$B$3:$B$230,J141,Ingredients!$J$3:$J$230)+SUMIF($B$3:$B$725,J141,$CT$3:$CT$725)</f>
        <v>0</v>
      </c>
      <c r="CQ141" s="30">
        <f>SUMIF(Ingredients!$B$3:$B$230,K141,Ingredients!$J$3:$J$230)+SUMIF($B$3:$B$725,K141,$CT$3:$CT$725)</f>
        <v>0</v>
      </c>
      <c r="CR141" s="30">
        <f>SUMIF(Ingredients!$B$3:$B$230,L141,Ingredients!$J$3:$J$230)+SUMIF($B$3:$B$725,L141,$CT$3:$CT$725)</f>
        <v>0</v>
      </c>
      <c r="CS141" s="30">
        <f>SUMIF(Ingredients!$B$3:$B$230,M141,Ingredients!$J$3:$J$230)+SUMIF($B$3:$B$725,M141,$CT$3:$CT$725)</f>
        <v>0</v>
      </c>
      <c r="CT141" s="43">
        <f t="shared" si="34"/>
        <v>4</v>
      </c>
      <c r="CU141" s="34">
        <v>25</v>
      </c>
      <c r="CV141" s="30">
        <v>0</v>
      </c>
      <c r="CW141" s="30">
        <v>12</v>
      </c>
      <c r="CX141" s="35">
        <v>1</v>
      </c>
      <c r="CY141" s="36">
        <v>0</v>
      </c>
      <c r="CZ141" s="37">
        <v>3</v>
      </c>
      <c r="DA141" s="38">
        <v>0</v>
      </c>
      <c r="DB141" s="39">
        <v>3</v>
      </c>
      <c r="DC141" t="s">
        <v>202</v>
      </c>
      <c r="DD141" t="str">
        <f t="shared" ca="1" si="35"/>
        <v/>
      </c>
      <c r="DE141" t="str">
        <f t="shared" ca="1" si="36"/>
        <v>-</v>
      </c>
      <c r="DG141" t="s">
        <v>200</v>
      </c>
      <c r="DH141" t="str">
        <f t="shared" ca="1" si="37"/>
        <v>EGGPLANTPARMITEM(MEAL, ItemRegistry.eggplantparmItem, 4 ,5f,0f,1f,3f,0f,0f,3f,1.75f),</v>
      </c>
      <c r="DI141" t="s">
        <v>2394</v>
      </c>
    </row>
    <row r="142" spans="2:113" x14ac:dyDescent="0.3">
      <c r="B142" t="s">
        <v>397</v>
      </c>
      <c r="C142" t="str">
        <f>INDEX('PH Itemnames'!$B$1:$B$723,MATCH(B142,'PH Itemnames'!$A$1:$A$723),1)</f>
        <v>raspberryicedteaItem</v>
      </c>
      <c r="D142" t="s">
        <v>240</v>
      </c>
      <c r="E142" t="s">
        <v>1191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SUMIF(Ingredients!$B$3:$B$230,'PH complex foods'!F142,Ingredients!$A$3:$A$119)+SUMIF($B$3:$B$725,F142,$V$3:$V$724)</f>
        <v>1</v>
      </c>
      <c r="O142" s="11">
        <f ca="1">SUMIF(Ingredients!$B$3:$B$230,'PH complex foods'!G142,Ingredients!$A$3:$A$119)+SUMIF($B$3:$B$725,G142,$V$3:$V$724)</f>
        <v>1</v>
      </c>
      <c r="P142" s="11">
        <f ca="1">SUMIF(Ingredients!$B$3:$B$230,'PH complex foods'!H142,Ingredients!$A$3:$A$119)+SUMIF($B$3:$B$725,H142,$V$3:$V$724)</f>
        <v>1</v>
      </c>
      <c r="Q142" s="11">
        <f ca="1">SUMIF(Ingredients!$B$3:$B$230,'PH complex foods'!I142,Ingredients!$A$3:$A$119)+SUMIF($B$3:$B$725,I142,$V$3:$V$724)</f>
        <v>0</v>
      </c>
      <c r="R142" s="11">
        <f ca="1">SUMIF(Ingredients!$B$3:$B$230,'PH complex foods'!J142,Ingredients!$A$3:$A$119)+SUMIF($B$3:$B$725,J142,$V$3:$V$724)</f>
        <v>0</v>
      </c>
      <c r="S142" s="11">
        <f ca="1">SUMIF(Ingredients!$B$3:$B$230,'PH complex foods'!K142,Ingredients!$A$3:$A$119)+SUMIF($B$3:$B$725,K142,$V$3:$V$724)</f>
        <v>0</v>
      </c>
      <c r="T142" s="11">
        <f ca="1">SUMIF(Ingredients!$B$3:$B$230,'PH complex foods'!L142,Ingredients!$A$3:$A$119)+SUMIF($B$3:$B$725,L142,$V$3:$V$724)</f>
        <v>0</v>
      </c>
      <c r="U142" s="11">
        <f ca="1">SUMIF(Ingredients!$B$3:$B$230,'PH complex foods'!M142,Ingredients!$A$3:$A$119)+SUMIF($B$3:$B$725,M142,$V$3:$V$724)</f>
        <v>0</v>
      </c>
      <c r="V142" s="10">
        <f t="shared" ca="1" si="38"/>
        <v>1</v>
      </c>
      <c r="W142" s="10">
        <v>1</v>
      </c>
      <c r="X142" s="11">
        <v>1</v>
      </c>
      <c r="Y142" s="11">
        <f>COUNTIF(F142:M867,B142)</f>
        <v>0</v>
      </c>
      <c r="Z142" s="44" t="str">
        <f t="shared" ca="1" si="39"/>
        <v>Yes</v>
      </c>
      <c r="AA142" s="34">
        <f>SUMIF(Ingredients!$B$3:$B$230,F142,Ingredients!$C$3:$C$230)+SUMIF($B$3:$B$725,F142,$AI$3:$AI$725)</f>
        <v>1</v>
      </c>
      <c r="AB142" s="30">
        <f>SUMIF(Ingredients!$B$3:$B$230,G142,Ingredients!$C$3:$C$230)+SUMIF($B$3:$B$725,G142,$AI$3:$AI$725)</f>
        <v>0</v>
      </c>
      <c r="AC142" s="30">
        <f>SUMIF(Ingredients!$B$3:$B$230,H142,Ingredients!$C$3:$C$230)+SUMIF($B$3:$B$725,H142,$AI$3:$AI$725)</f>
        <v>2</v>
      </c>
      <c r="AD142" s="30">
        <f>SUMIF(Ingredients!$B$3:$B$230,I142,Ingredients!$C$3:$C$230)+SUMIF($B$3:$B$725,I142,$AI$3:$AI$725)</f>
        <v>0</v>
      </c>
      <c r="AE142" s="30">
        <f>SUMIF(Ingredients!$B$3:$B$230,J142,Ingredients!$C$3:$C$230)+SUMIF($B$3:$B$725,J142,$AI$3:$AI$725)</f>
        <v>0</v>
      </c>
      <c r="AF142" s="30">
        <f>SUMIF(Ingredients!$B$3:$B$230,K142,Ingredients!$C$3:$C$230)+SUMIF($B$3:$B$725,K142,$AI$3:$AI$725)</f>
        <v>0</v>
      </c>
      <c r="AG142" s="30">
        <f>SUMIF(Ingredients!$B$3:$B$230,L142,Ingredients!$C$3:$C$230)+SUMIF($B$3:$B$725,L142,$AI$3:$AI$725)</f>
        <v>0</v>
      </c>
      <c r="AH142" s="30">
        <f>SUMIF(Ingredients!$B$3:$B$230,M142,Ingredients!$C$3:$C$230)+SUMIF($B$3:$B$725,M142,$AI$3:$AI$725)</f>
        <v>0</v>
      </c>
      <c r="AI142" s="29">
        <f t="shared" si="27"/>
        <v>3</v>
      </c>
      <c r="AJ142" s="30">
        <f>SUMIF(Ingredients!$B$3:$B$230,F142,Ingredients!$D$3:$D$230)+SUMIF($B$3:$B$725,F142,$AR$3:$AR$725)</f>
        <v>0</v>
      </c>
      <c r="AK142" s="30">
        <f>SUMIF(Ingredients!$B$3:$B$230,G142,Ingredients!$D$3:$D$230)+SUMIF($B$3:$B$725,G142,$AR$3:$AR$725)</f>
        <v>5</v>
      </c>
      <c r="AL142" s="30">
        <f>SUMIF(Ingredients!$B$3:$B$230,H142,Ingredients!$D$3:$D$230)+SUMIF($B$3:$B$725,H142,$AR$3:$AR$725)</f>
        <v>5</v>
      </c>
      <c r="AM142" s="30">
        <f>SUMIF(Ingredients!$B$3:$B$230,I142,Ingredients!$D$3:$D$230)+SUMIF($B$3:$B$725,I142,$AR$3:$AR$725)</f>
        <v>0</v>
      </c>
      <c r="AN142" s="30">
        <f>SUMIF(Ingredients!$B$3:$B$230,J142,Ingredients!$D$3:$D$230)+SUMIF($B$3:$B$725,J142,$AR$3:$AR$725)</f>
        <v>0</v>
      </c>
      <c r="AO142" s="30">
        <f>SUMIF(Ingredients!$B$3:$B$230,K142,Ingredients!$D$3:$D$230)+SUMIF($B$3:$B$725,K142,$AR$3:$AR$725)</f>
        <v>0</v>
      </c>
      <c r="AP142" s="30">
        <f>SUMIF(Ingredients!$B$3:$B$230,L142,Ingredients!$D$3:$D$230)+SUMIF($B$3:$B$725,L142,$AR$3:$AR$725)</f>
        <v>0</v>
      </c>
      <c r="AQ142" s="30">
        <f>SUMIF(Ingredients!$B$3:$B$230,M142,Ingredients!$D$3:$D$230)+SUMIF($B$3:$B$725,M142,$AR$3:$AR$725)</f>
        <v>0</v>
      </c>
      <c r="AR142" s="29">
        <f t="shared" si="28"/>
        <v>10</v>
      </c>
      <c r="AS142" s="30">
        <f>SUMIF(Ingredients!$B$3:$B$230,F142,Ingredients!$E$3:$E$230)+SUMIF($B$3:$B$725,F142,$BA$3:$BA$730)</f>
        <v>30</v>
      </c>
      <c r="AT142" s="30">
        <f>SUMIF(Ingredients!$B$3:$B$230,G142,Ingredients!$E$3:$E$230)+SUMIF($B$3:$B$725,G142,$BA$3:$BA$730)</f>
        <v>0</v>
      </c>
      <c r="AU142" s="30">
        <f>SUMIF(Ingredients!$B$3:$B$230,H142,Ingredients!$E$3:$E$230)+SUMIF($B$3:$B$725,H142,$BA$3:$BA$730)</f>
        <v>4</v>
      </c>
      <c r="AV142" s="30">
        <f>SUMIF(Ingredients!$B$3:$B$230,I142,Ingredients!$E$3:$E$230)+SUMIF($B$3:$B$725,I142,$BA$3:$BA$730)</f>
        <v>0</v>
      </c>
      <c r="AW142" s="30">
        <f>SUMIF(Ingredients!$B$3:$B$230,J142,Ingredients!$E$3:$E$230)+SUMIF($B$3:$B$725,J142,$BA$3:$BA$730)</f>
        <v>0</v>
      </c>
      <c r="AX142" s="30">
        <f>SUMIF(Ingredients!$B$3:$B$230,K142,Ingredients!$E$3:$E$230)+SUMIF($B$3:$B$725,K142,$BA$3:$BA$730)</f>
        <v>0</v>
      </c>
      <c r="AY142" s="30">
        <f>SUMIF(Ingredients!$B$3:$B$230,L142,Ingredients!$E$3:$E$230)+SUMIF($B$3:$B$725,L142,$BA$3:$BA$730)</f>
        <v>0</v>
      </c>
      <c r="AZ142" s="30">
        <f>SUMIF(Ingredients!$B$3:$B$230,M142,Ingredients!$E$3:$E$230)+SUMIF($B$3:$B$725,M142,$BA$3:$BA$730)</f>
        <v>0</v>
      </c>
      <c r="BA142" s="29">
        <f t="shared" si="29"/>
        <v>11.333333333333334</v>
      </c>
      <c r="BB142" s="30">
        <f>SUMIF(Ingredients!$B$3:$B$230,F142,Ingredients!$F$3:$F$230)+SUMIF($B$3:$B$725,F142,$BJ$3:$BJ$725)</f>
        <v>0</v>
      </c>
      <c r="BC142" s="30">
        <f>SUMIF(Ingredients!$B$3:$B$230,G142,Ingredients!$F$3:$F$230)+SUMIF($B$3:$B$725,G142,$BJ$3:$BJ$725)</f>
        <v>0</v>
      </c>
      <c r="BD142" s="30">
        <f>SUMIF(Ingredients!$B$3:$B$230,H142,Ingredients!$F$3:$F$230)+SUMIF($B$3:$B$725,H142,$BJ$3:$BJ$725)</f>
        <v>0</v>
      </c>
      <c r="BE142" s="30">
        <f>SUMIF(Ingredients!$B$3:$B$230,I142,Ingredients!$F$3:$F$230)+SUMIF($B$3:$B$725,I142,$BJ$3:$BJ$725)</f>
        <v>0</v>
      </c>
      <c r="BF142" s="30">
        <f>SUMIF(Ingredients!$B$3:$B$230,J142,Ingredients!$F$3:$F$230)+SUMIF($B$3:$B$725,J142,$BJ$3:$BJ$725)</f>
        <v>0</v>
      </c>
      <c r="BG142" s="30">
        <f>SUMIF(Ingredients!$B$3:$B$230,K142,Ingredients!$F$3:$F$230)+SUMIF($B$3:$B$725,K142,$BJ$3:$BJ$725)</f>
        <v>0</v>
      </c>
      <c r="BH142" s="30">
        <f>SUMIF(Ingredients!$B$3:$B$230,L142,Ingredients!$F$3:$F$230)+SUMIF($B$3:$B$725,L142,$BJ$3:$BJ$725)</f>
        <v>0</v>
      </c>
      <c r="BI142" s="30">
        <f>SUMIF(Ingredients!$B$3:$B$230,M142,Ingredients!$F$3:$F$230)+SUMIF($B$3:$B$725,M142,$BJ$3:$BJ$725)</f>
        <v>0</v>
      </c>
      <c r="BJ142" s="35">
        <f t="shared" si="30"/>
        <v>0</v>
      </c>
      <c r="BK142" s="30">
        <f>SUMIF(Ingredients!$B$3:$B$230,F142,Ingredients!$G$3:$G$230)+SUMIF($B$3:$B$725,F142,$BS$3:$BS$725)</f>
        <v>0</v>
      </c>
      <c r="BL142" s="30">
        <f>SUMIF(Ingredients!$B$3:$B$230,G142,Ingredients!$G$3:$G$230)+SUMIF($B$3:$B$725,G142,$BS$3:$BS$725)</f>
        <v>0</v>
      </c>
      <c r="BM142" s="30">
        <f>SUMIF(Ingredients!$B$3:$B$230,H142,Ingredients!$G$3:$G$230)+SUMIF($B$3:$B$725,H142,$BS$3:$BS$725)</f>
        <v>0.8</v>
      </c>
      <c r="BN142" s="30">
        <f>SUMIF(Ingredients!$B$3:$B$230,I142,Ingredients!$G$3:$G$230)+SUMIF($B$3:$B$725,I142,$BS$3:$BS$725)</f>
        <v>0</v>
      </c>
      <c r="BO142" s="30">
        <f>SUMIF(Ingredients!$B$3:$B$230,J142,Ingredients!$G$3:$G$230)+SUMIF($B$3:$B$725,J142,$BS$3:$BS$725)</f>
        <v>0</v>
      </c>
      <c r="BP142" s="30">
        <f>SUMIF(Ingredients!$B$3:$B$230,K142,Ingredients!$G$3:$G$230)+SUMIF($B$3:$B$725,K142,$BS$3:$BS$725)</f>
        <v>0</v>
      </c>
      <c r="BQ142" s="30">
        <f>SUMIF(Ingredients!$B$3:$B$230,L142,Ingredients!$G$3:$G$230)+SUMIF($B$3:$B$725,L142,$BS$3:$BS$725)</f>
        <v>0</v>
      </c>
      <c r="BR142" s="30">
        <f>SUMIF(Ingredients!$B$3:$B$230,M142,Ingredients!$G$3:$G$230)+SUMIF($B$3:$B$725,M142,$BS$3:$BS$725)</f>
        <v>0</v>
      </c>
      <c r="BS142" s="36">
        <f t="shared" si="31"/>
        <v>0.8</v>
      </c>
      <c r="BT142" s="30">
        <f>SUMIF(Ingredients!$B$3:$B$230,F142,Ingredients!$H$3:$H$230)+SUMIF($B$3:$B$725,F142,$CB$3:$CB$725)</f>
        <v>0</v>
      </c>
      <c r="BU142" s="30">
        <f>SUMIF(Ingredients!$B$3:$B$230,G142,Ingredients!$H$3:$H$230)+SUMIF($B$3:$B$725,G142,$CB$3:$CB$725)</f>
        <v>0</v>
      </c>
      <c r="BV142" s="30">
        <f>SUMIF(Ingredients!$B$3:$B$230,H142,Ingredients!$H$3:$H$230)+SUMIF($B$3:$B$725,H142,$CB$3:$CB$725)</f>
        <v>0</v>
      </c>
      <c r="BW142" s="30">
        <f>SUMIF(Ingredients!$B$3:$B$230,I142,Ingredients!$H$3:$H$230)+SUMIF($B$3:$B$725,I142,$CB$3:$CB$725)</f>
        <v>0</v>
      </c>
      <c r="BX142" s="30">
        <f>SUMIF(Ingredients!$B$3:$B$230,J142,Ingredients!$H$3:$H$230)+SUMIF($B$3:$B$725,J142,$CB$3:$CB$725)</f>
        <v>0</v>
      </c>
      <c r="BY142" s="30">
        <f>SUMIF(Ingredients!$B$3:$B$230,K142,Ingredients!$H$3:$H$230)+SUMIF($B$3:$B$725,K142,$CB$3:$CB$725)</f>
        <v>0</v>
      </c>
      <c r="BZ142" s="30">
        <f>SUMIF(Ingredients!$B$3:$B$230,L142,Ingredients!$H$3:$H$230)+SUMIF($B$3:$B$725,L142,$CB$3:$CB$725)</f>
        <v>0</v>
      </c>
      <c r="CA142" s="30">
        <f>SUMIF(Ingredients!$B$3:$B$230,M142,Ingredients!$H$3:$H$230)+SUMIF($B$3:$B$725,M142,$CB$3:$CB$725)</f>
        <v>0</v>
      </c>
      <c r="CB142" s="42">
        <f t="shared" si="32"/>
        <v>0</v>
      </c>
      <c r="CC142" s="30">
        <f>SUMIF(Ingredients!$B$3:$B$230,F142,Ingredients!$I$3:$I$230)+SUMIF($B$3:$B$725,F142,$CK$3:$CK$725)</f>
        <v>0</v>
      </c>
      <c r="CD142" s="30">
        <f>SUMIF(Ingredients!$B$3:$B$230,G142,Ingredients!$I$3:$I$230)+SUMIF($B$3:$B$725,G142,$CK$3:$CK$725)</f>
        <v>0</v>
      </c>
      <c r="CE142" s="30">
        <f>SUMIF(Ingredients!$B$3:$B$230,H142,Ingredients!$I$3:$I$230)+SUMIF($B$3:$B$725,H142,$CK$3:$CK$725)</f>
        <v>0</v>
      </c>
      <c r="CF142" s="30">
        <f>SUMIF(Ingredients!$B$3:$B$230,I142,Ingredients!$I$3:$I$230)+SUMIF($B$3:$B$725,I142,$CK$3:$CK$725)</f>
        <v>0</v>
      </c>
      <c r="CG142" s="30">
        <f>SUMIF(Ingredients!$B$3:$B$230,J142,Ingredients!$I$3:$I$230)+SUMIF($B$3:$B$725,J142,$CK$3:$CK$725)</f>
        <v>0</v>
      </c>
      <c r="CH142" s="30">
        <f>SUMIF(Ingredients!$B$3:$B$230,K142,Ingredients!$I$3:$I$230)+SUMIF($B$3:$B$725,K142,$CK$3:$CK$725)</f>
        <v>0</v>
      </c>
      <c r="CI142" s="30">
        <f>SUMIF(Ingredients!$B$3:$B$230,L142,Ingredients!$I$3:$I$230)+SUMIF($B$3:$B$725,L142,$CK$3:$CK$725)</f>
        <v>0</v>
      </c>
      <c r="CJ142" s="30">
        <f>SUMIF(Ingredients!$B$3:$B$230,M142,Ingredients!$I$3:$I$230)+SUMIF($B$3:$B$725,M142,$CK$3:$CK$725)</f>
        <v>0</v>
      </c>
      <c r="CK142" s="38">
        <f t="shared" si="33"/>
        <v>0</v>
      </c>
      <c r="CL142" s="30">
        <f>SUMIF(Ingredients!$B$3:$B$230,F142,Ingredients!$J$3:$J$230)+SUMIF($B$3:$B$725,F142,$CT$3:$CT$725)</f>
        <v>0</v>
      </c>
      <c r="CM142" s="30">
        <f>SUMIF(Ingredients!$B$3:$B$230,G142,Ingredients!$J$3:$J$230)+SUMIF($B$3:$B$725,G142,$CT$3:$CT$725)</f>
        <v>0</v>
      </c>
      <c r="CN142" s="30">
        <f>SUMIF(Ingredients!$B$3:$B$230,H142,Ingredients!$J$3:$J$230)+SUMIF($B$3:$B$725,H142,$CT$3:$CT$725)</f>
        <v>0</v>
      </c>
      <c r="CO142" s="30">
        <f>SUMIF(Ingredients!$B$3:$B$230,I142,Ingredients!$J$3:$J$230)+SUMIF($B$3:$B$725,I142,$CT$3:$CT$725)</f>
        <v>0</v>
      </c>
      <c r="CP142" s="30">
        <f>SUMIF(Ingredients!$B$3:$B$230,J142,Ingredients!$J$3:$J$230)+SUMIF($B$3:$B$725,J142,$CT$3:$CT$725)</f>
        <v>0</v>
      </c>
      <c r="CQ142" s="30">
        <f>SUMIF(Ingredients!$B$3:$B$230,K142,Ingredients!$J$3:$J$230)+SUMIF($B$3:$B$725,K142,$CT$3:$CT$725)</f>
        <v>0</v>
      </c>
      <c r="CR142" s="30">
        <f>SUMIF(Ingredients!$B$3:$B$230,L142,Ingredients!$J$3:$J$230)+SUMIF($B$3:$B$725,L142,$CT$3:$CT$725)</f>
        <v>0</v>
      </c>
      <c r="CS142" s="30">
        <f>SUMIF(Ingredients!$B$3:$B$230,M142,Ingredients!$J$3:$J$230)+SUMIF($B$3:$B$725,M142,$CT$3:$CT$725)</f>
        <v>0</v>
      </c>
      <c r="CT142" s="43">
        <f t="shared" si="34"/>
        <v>0</v>
      </c>
      <c r="CU142" s="34">
        <v>3</v>
      </c>
      <c r="CV142" s="30">
        <v>20</v>
      </c>
      <c r="CW142" s="30">
        <v>11.333333333333334</v>
      </c>
      <c r="CX142" s="35">
        <v>0</v>
      </c>
      <c r="CY142" s="36">
        <v>0.8</v>
      </c>
      <c r="CZ142" s="37">
        <v>0</v>
      </c>
      <c r="DA142" s="38">
        <v>0</v>
      </c>
      <c r="DB142" s="39">
        <v>0</v>
      </c>
      <c r="DC142" t="s">
        <v>202</v>
      </c>
      <c r="DD142" t="str">
        <f t="shared" ca="1" si="35"/>
        <v/>
      </c>
      <c r="DE142" t="str">
        <f t="shared" ca="1" si="36"/>
        <v>-</v>
      </c>
      <c r="DG142" t="s">
        <v>200</v>
      </c>
      <c r="DH142" t="str">
        <f t="shared" ca="1" si="37"/>
        <v>RASPBERRYICEDTEAITEM(MEAL, ItemRegistry.raspberryicedteaItem, 4 ,0.6f,20f,0f,0f,0.8f,0f,0f,1.85f),</v>
      </c>
      <c r="DI142" t="s">
        <v>2395</v>
      </c>
    </row>
    <row r="143" spans="2:113" x14ac:dyDescent="0.3">
      <c r="B143" t="s">
        <v>398</v>
      </c>
      <c r="C143" t="str">
        <f>INDEX('PH Itemnames'!$B$1:$B$723,MATCH(B143,'PH Itemnames'!$A$1:$A$723),1)</f>
        <v>chaiteaItem</v>
      </c>
      <c r="D143" t="s">
        <v>240</v>
      </c>
      <c r="E143" t="s">
        <v>1191</v>
      </c>
      <c r="F143" s="10" t="s">
        <v>123</v>
      </c>
      <c r="G143" s="11" t="s">
        <v>399</v>
      </c>
      <c r="H143" s="11" t="s">
        <v>400</v>
      </c>
      <c r="I143" s="11"/>
      <c r="J143" s="11"/>
      <c r="K143" s="11"/>
      <c r="L143" s="11"/>
      <c r="M143" s="11"/>
      <c r="N143" s="46">
        <f ca="1">SUMIF(Ingredients!$B$3:$B$230,'PH complex foods'!F143,Ingredients!$A$3:$A$119)+SUMIF($B$3:$B$725,F143,$V$3:$V$724)</f>
        <v>1</v>
      </c>
      <c r="O143" s="11">
        <f ca="1">SUMIF(Ingredients!$B$3:$B$230,'PH complex foods'!G143,Ingredients!$A$3:$A$119)+SUMIF($B$3:$B$725,G143,$V$3:$V$724)</f>
        <v>1</v>
      </c>
      <c r="P143" s="11">
        <f ca="1">SUMIF(Ingredients!$B$3:$B$230,'PH complex foods'!H143,Ingredients!$A$3:$A$119)+SUMIF($B$3:$B$725,H143,$V$3:$V$724)</f>
        <v>1</v>
      </c>
      <c r="Q143" s="11">
        <f ca="1">SUMIF(Ingredients!$B$3:$B$230,'PH complex foods'!I143,Ingredients!$A$3:$A$119)+SUMIF($B$3:$B$725,I143,$V$3:$V$724)</f>
        <v>0</v>
      </c>
      <c r="R143" s="11">
        <f ca="1">SUMIF(Ingredients!$B$3:$B$230,'PH complex foods'!J143,Ingredients!$A$3:$A$119)+SUMIF($B$3:$B$725,J143,$V$3:$V$724)</f>
        <v>0</v>
      </c>
      <c r="S143" s="11">
        <f ca="1">SUMIF(Ingredients!$B$3:$B$230,'PH complex foods'!K143,Ingredients!$A$3:$A$119)+SUMIF($B$3:$B$725,K143,$V$3:$V$724)</f>
        <v>0</v>
      </c>
      <c r="T143" s="11">
        <f ca="1">SUMIF(Ingredients!$B$3:$B$230,'PH complex foods'!L143,Ingredients!$A$3:$A$119)+SUMIF($B$3:$B$725,L143,$V$3:$V$724)</f>
        <v>0</v>
      </c>
      <c r="U143" s="11">
        <f ca="1">SUMIF(Ingredients!$B$3:$B$230,'PH complex foods'!M143,Ingredients!$A$3:$A$119)+SUMIF($B$3:$B$725,M143,$V$3:$V$724)</f>
        <v>0</v>
      </c>
      <c r="V143" s="10">
        <f t="shared" ca="1" si="38"/>
        <v>1</v>
      </c>
      <c r="W143" s="10">
        <v>1</v>
      </c>
      <c r="X143" s="11">
        <v>0</v>
      </c>
      <c r="Y143" s="11">
        <f>COUNTIF(F143:M868,B143)</f>
        <v>0</v>
      </c>
      <c r="Z143" s="44" t="str">
        <f t="shared" ca="1" si="39"/>
        <v>Yes</v>
      </c>
      <c r="AA143" s="34">
        <f>SUMIF(Ingredients!$B$3:$B$230,F143,Ingredients!$C$3:$C$230)+SUMIF($B$3:$B$725,F143,$AI$3:$AI$725)</f>
        <v>1</v>
      </c>
      <c r="AB143" s="30">
        <f>SUMIF(Ingredients!$B$3:$B$230,G143,Ingredients!$C$3:$C$230)+SUMIF($B$3:$B$725,G143,$AI$3:$AI$725)</f>
        <v>0</v>
      </c>
      <c r="AC143" s="30">
        <f>SUMIF(Ingredients!$B$3:$B$230,H143,Ingredients!$C$3:$C$230)+SUMIF($B$3:$B$725,H143,$AI$3:$AI$725)</f>
        <v>0</v>
      </c>
      <c r="AD143" s="30">
        <f>SUMIF(Ingredients!$B$3:$B$230,I143,Ingredients!$C$3:$C$230)+SUMIF($B$3:$B$725,I143,$AI$3:$AI$725)</f>
        <v>0</v>
      </c>
      <c r="AE143" s="30">
        <f>SUMIF(Ingredients!$B$3:$B$230,J143,Ingredients!$C$3:$C$230)+SUMIF($B$3:$B$725,J143,$AI$3:$AI$725)</f>
        <v>0</v>
      </c>
      <c r="AF143" s="30">
        <f>SUMIF(Ingredients!$B$3:$B$230,K143,Ingredients!$C$3:$C$230)+SUMIF($B$3:$B$725,K143,$AI$3:$AI$725)</f>
        <v>0</v>
      </c>
      <c r="AG143" s="30">
        <f>SUMIF(Ingredients!$B$3:$B$230,L143,Ingredients!$C$3:$C$230)+SUMIF($B$3:$B$725,L143,$AI$3:$AI$725)</f>
        <v>0</v>
      </c>
      <c r="AH143" s="30">
        <f>SUMIF(Ingredients!$B$3:$B$230,M143,Ingredients!$C$3:$C$230)+SUMIF($B$3:$B$725,M143,$AI$3:$AI$725)</f>
        <v>0</v>
      </c>
      <c r="AI143" s="29">
        <f t="shared" si="27"/>
        <v>1</v>
      </c>
      <c r="AJ143" s="30">
        <f>SUMIF(Ingredients!$B$3:$B$230,F143,Ingredients!$D$3:$D$230)+SUMIF($B$3:$B$725,F143,$AR$3:$AR$725)</f>
        <v>0</v>
      </c>
      <c r="AK143" s="30">
        <f>SUMIF(Ingredients!$B$3:$B$230,G143,Ingredients!$D$3:$D$230)+SUMIF($B$3:$B$725,G143,$AR$3:$AR$725)</f>
        <v>0</v>
      </c>
      <c r="AL143" s="30">
        <f>SUMIF(Ingredients!$B$3:$B$230,H143,Ingredients!$D$3:$D$230)+SUMIF($B$3:$B$725,H143,$AR$3:$AR$725)</f>
        <v>0</v>
      </c>
      <c r="AM143" s="30">
        <f>SUMIF(Ingredients!$B$3:$B$230,I143,Ingredients!$D$3:$D$230)+SUMIF($B$3:$B$725,I143,$AR$3:$AR$725)</f>
        <v>0</v>
      </c>
      <c r="AN143" s="30">
        <f>SUMIF(Ingredients!$B$3:$B$230,J143,Ingredients!$D$3:$D$230)+SUMIF($B$3:$B$725,J143,$AR$3:$AR$725)</f>
        <v>0</v>
      </c>
      <c r="AO143" s="30">
        <f>SUMIF(Ingredients!$B$3:$B$230,K143,Ingredients!$D$3:$D$230)+SUMIF($B$3:$B$725,K143,$AR$3:$AR$725)</f>
        <v>0</v>
      </c>
      <c r="AP143" s="30">
        <f>SUMIF(Ingredients!$B$3:$B$230,L143,Ingredients!$D$3:$D$230)+SUMIF($B$3:$B$725,L143,$AR$3:$AR$725)</f>
        <v>0</v>
      </c>
      <c r="AQ143" s="30">
        <f>SUMIF(Ingredients!$B$3:$B$230,M143,Ingredients!$D$3:$D$230)+SUMIF($B$3:$B$725,M143,$AR$3:$AR$725)</f>
        <v>0</v>
      </c>
      <c r="AR143" s="29">
        <f t="shared" si="28"/>
        <v>0</v>
      </c>
      <c r="AS143" s="30">
        <f>SUMIF(Ingredients!$B$3:$B$230,F143,Ingredients!$E$3:$E$230)+SUMIF($B$3:$B$725,F143,$BA$3:$BA$730)</f>
        <v>30</v>
      </c>
      <c r="AT143" s="30">
        <f>SUMIF(Ingredients!$B$3:$B$230,G143,Ingredients!$E$3:$E$230)+SUMIF($B$3:$B$725,G143,$BA$3:$BA$730)</f>
        <v>21</v>
      </c>
      <c r="AU143" s="30">
        <f>SUMIF(Ingredients!$B$3:$B$230,H143,Ingredients!$E$3:$E$230)+SUMIF($B$3:$B$725,H143,$BA$3:$BA$730)</f>
        <v>0</v>
      </c>
      <c r="AV143" s="30">
        <f>SUMIF(Ingredients!$B$3:$B$230,I143,Ingredients!$E$3:$E$230)+SUMIF($B$3:$B$725,I143,$BA$3:$BA$730)</f>
        <v>0</v>
      </c>
      <c r="AW143" s="30">
        <f>SUMIF(Ingredients!$B$3:$B$230,J143,Ingredients!$E$3:$E$230)+SUMIF($B$3:$B$725,J143,$BA$3:$BA$730)</f>
        <v>0</v>
      </c>
      <c r="AX143" s="30">
        <f>SUMIF(Ingredients!$B$3:$B$230,K143,Ingredients!$E$3:$E$230)+SUMIF($B$3:$B$725,K143,$BA$3:$BA$730)</f>
        <v>0</v>
      </c>
      <c r="AY143" s="30">
        <f>SUMIF(Ingredients!$B$3:$B$230,L143,Ingredients!$E$3:$E$230)+SUMIF($B$3:$B$725,L143,$BA$3:$BA$730)</f>
        <v>0</v>
      </c>
      <c r="AZ143" s="30">
        <f>SUMIF(Ingredients!$B$3:$B$230,M143,Ingredients!$E$3:$E$230)+SUMIF($B$3:$B$725,M143,$BA$3:$BA$730)</f>
        <v>0</v>
      </c>
      <c r="BA143" s="29">
        <f t="shared" si="29"/>
        <v>17</v>
      </c>
      <c r="BB143" s="30">
        <f>SUMIF(Ingredients!$B$3:$B$230,F143,Ingredients!$F$3:$F$230)+SUMIF($B$3:$B$725,F143,$BJ$3:$BJ$725)</f>
        <v>0</v>
      </c>
      <c r="BC143" s="30">
        <f>SUMIF(Ingredients!$B$3:$B$230,G143,Ingredients!$F$3:$F$230)+SUMIF($B$3:$B$725,G143,$BJ$3:$BJ$725)</f>
        <v>0</v>
      </c>
      <c r="BD143" s="30">
        <f>SUMIF(Ingredients!$B$3:$B$230,H143,Ingredients!$F$3:$F$230)+SUMIF($B$3:$B$725,H143,$BJ$3:$BJ$725)</f>
        <v>0</v>
      </c>
      <c r="BE143" s="30">
        <f>SUMIF(Ingredients!$B$3:$B$230,I143,Ingredients!$F$3:$F$230)+SUMIF($B$3:$B$725,I143,$BJ$3:$BJ$725)</f>
        <v>0</v>
      </c>
      <c r="BF143" s="30">
        <f>SUMIF(Ingredients!$B$3:$B$230,J143,Ingredients!$F$3:$F$230)+SUMIF($B$3:$B$725,J143,$BJ$3:$BJ$725)</f>
        <v>0</v>
      </c>
      <c r="BG143" s="30">
        <f>SUMIF(Ingredients!$B$3:$B$230,K143,Ingredients!$F$3:$F$230)+SUMIF($B$3:$B$725,K143,$BJ$3:$BJ$725)</f>
        <v>0</v>
      </c>
      <c r="BH143" s="30">
        <f>SUMIF(Ingredients!$B$3:$B$230,L143,Ingredients!$F$3:$F$230)+SUMIF($B$3:$B$725,L143,$BJ$3:$BJ$725)</f>
        <v>0</v>
      </c>
      <c r="BI143" s="30">
        <f>SUMIF(Ingredients!$B$3:$B$230,M143,Ingredients!$F$3:$F$230)+SUMIF($B$3:$B$725,M143,$BJ$3:$BJ$725)</f>
        <v>0</v>
      </c>
      <c r="BJ143" s="35">
        <f t="shared" si="30"/>
        <v>0</v>
      </c>
      <c r="BK143" s="30">
        <f>SUMIF(Ingredients!$B$3:$B$230,F143,Ingredients!$G$3:$G$230)+SUMIF($B$3:$B$725,F143,$BS$3:$BS$725)</f>
        <v>0</v>
      </c>
      <c r="BL143" s="30">
        <f>SUMIF(Ingredients!$B$3:$B$230,G143,Ingredients!$G$3:$G$230)+SUMIF($B$3:$B$725,G143,$BS$3:$BS$725)</f>
        <v>0</v>
      </c>
      <c r="BM143" s="30">
        <f>SUMIF(Ingredients!$B$3:$B$230,H143,Ingredients!$G$3:$G$230)+SUMIF($B$3:$B$725,H143,$BS$3:$BS$725)</f>
        <v>0</v>
      </c>
      <c r="BN143" s="30">
        <f>SUMIF(Ingredients!$B$3:$B$230,I143,Ingredients!$G$3:$G$230)+SUMIF($B$3:$B$725,I143,$BS$3:$BS$725)</f>
        <v>0</v>
      </c>
      <c r="BO143" s="30">
        <f>SUMIF(Ingredients!$B$3:$B$230,J143,Ingredients!$G$3:$G$230)+SUMIF($B$3:$B$725,J143,$BS$3:$BS$725)</f>
        <v>0</v>
      </c>
      <c r="BP143" s="30">
        <f>SUMIF(Ingredients!$B$3:$B$230,K143,Ingredients!$G$3:$G$230)+SUMIF($B$3:$B$725,K143,$BS$3:$BS$725)</f>
        <v>0</v>
      </c>
      <c r="BQ143" s="30">
        <f>SUMIF(Ingredients!$B$3:$B$230,L143,Ingredients!$G$3:$G$230)+SUMIF($B$3:$B$725,L143,$BS$3:$BS$725)</f>
        <v>0</v>
      </c>
      <c r="BR143" s="30">
        <f>SUMIF(Ingredients!$B$3:$B$230,M143,Ingredients!$G$3:$G$230)+SUMIF($B$3:$B$725,M143,$BS$3:$BS$725)</f>
        <v>0</v>
      </c>
      <c r="BS143" s="36">
        <f t="shared" si="31"/>
        <v>0</v>
      </c>
      <c r="BT143" s="30">
        <f>SUMIF(Ingredients!$B$3:$B$230,F143,Ingredients!$H$3:$H$230)+SUMIF($B$3:$B$725,F143,$CB$3:$CB$725)</f>
        <v>0</v>
      </c>
      <c r="BU143" s="30">
        <f>SUMIF(Ingredients!$B$3:$B$230,G143,Ingredients!$H$3:$H$230)+SUMIF($B$3:$B$725,G143,$CB$3:$CB$725)</f>
        <v>0</v>
      </c>
      <c r="BV143" s="30">
        <f>SUMIF(Ingredients!$B$3:$B$230,H143,Ingredients!$H$3:$H$230)+SUMIF($B$3:$B$725,H143,$CB$3:$CB$725)</f>
        <v>0</v>
      </c>
      <c r="BW143" s="30">
        <f>SUMIF(Ingredients!$B$3:$B$230,I143,Ingredients!$H$3:$H$230)+SUMIF($B$3:$B$725,I143,$CB$3:$CB$725)</f>
        <v>0</v>
      </c>
      <c r="BX143" s="30">
        <f>SUMIF(Ingredients!$B$3:$B$230,J143,Ingredients!$H$3:$H$230)+SUMIF($B$3:$B$725,J143,$CB$3:$CB$725)</f>
        <v>0</v>
      </c>
      <c r="BY143" s="30">
        <f>SUMIF(Ingredients!$B$3:$B$230,K143,Ingredients!$H$3:$H$230)+SUMIF($B$3:$B$725,K143,$CB$3:$CB$725)</f>
        <v>0</v>
      </c>
      <c r="BZ143" s="30">
        <f>SUMIF(Ingredients!$B$3:$B$230,L143,Ingredients!$H$3:$H$230)+SUMIF($B$3:$B$725,L143,$CB$3:$CB$725)</f>
        <v>0</v>
      </c>
      <c r="CA143" s="30">
        <f>SUMIF(Ingredients!$B$3:$B$230,M143,Ingredients!$H$3:$H$230)+SUMIF($B$3:$B$725,M143,$CB$3:$CB$725)</f>
        <v>0</v>
      </c>
      <c r="CB143" s="42">
        <f t="shared" si="32"/>
        <v>0</v>
      </c>
      <c r="CC143" s="30">
        <f>SUMIF(Ingredients!$B$3:$B$230,F143,Ingredients!$I$3:$I$230)+SUMIF($B$3:$B$725,F143,$CK$3:$CK$725)</f>
        <v>0</v>
      </c>
      <c r="CD143" s="30">
        <f>SUMIF(Ingredients!$B$3:$B$230,G143,Ingredients!$I$3:$I$230)+SUMIF($B$3:$B$725,G143,$CK$3:$CK$725)</f>
        <v>0</v>
      </c>
      <c r="CE143" s="30">
        <f>SUMIF(Ingredients!$B$3:$B$230,H143,Ingredients!$I$3:$I$230)+SUMIF($B$3:$B$725,H143,$CK$3:$CK$725)</f>
        <v>0</v>
      </c>
      <c r="CF143" s="30">
        <f>SUMIF(Ingredients!$B$3:$B$230,I143,Ingredients!$I$3:$I$230)+SUMIF($B$3:$B$725,I143,$CK$3:$CK$725)</f>
        <v>0</v>
      </c>
      <c r="CG143" s="30">
        <f>SUMIF(Ingredients!$B$3:$B$230,J143,Ingredients!$I$3:$I$230)+SUMIF($B$3:$B$725,J143,$CK$3:$CK$725)</f>
        <v>0</v>
      </c>
      <c r="CH143" s="30">
        <f>SUMIF(Ingredients!$B$3:$B$230,K143,Ingredients!$I$3:$I$230)+SUMIF($B$3:$B$725,K143,$CK$3:$CK$725)</f>
        <v>0</v>
      </c>
      <c r="CI143" s="30">
        <f>SUMIF(Ingredients!$B$3:$B$230,L143,Ingredients!$I$3:$I$230)+SUMIF($B$3:$B$725,L143,$CK$3:$CK$725)</f>
        <v>0</v>
      </c>
      <c r="CJ143" s="30">
        <f>SUMIF(Ingredients!$B$3:$B$230,M143,Ingredients!$I$3:$I$230)+SUMIF($B$3:$B$725,M143,$CK$3:$CK$725)</f>
        <v>0</v>
      </c>
      <c r="CK143" s="38">
        <f t="shared" si="33"/>
        <v>0</v>
      </c>
      <c r="CL143" s="30">
        <f>SUMIF(Ingredients!$B$3:$B$230,F143,Ingredients!$J$3:$J$230)+SUMIF($B$3:$B$725,F143,$CT$3:$CT$725)</f>
        <v>0</v>
      </c>
      <c r="CM143" s="30">
        <f>SUMIF(Ingredients!$B$3:$B$230,G143,Ingredients!$J$3:$J$230)+SUMIF($B$3:$B$725,G143,$CT$3:$CT$725)</f>
        <v>0</v>
      </c>
      <c r="CN143" s="30">
        <f>SUMIF(Ingredients!$B$3:$B$230,H143,Ingredients!$J$3:$J$230)+SUMIF($B$3:$B$725,H143,$CT$3:$CT$725)</f>
        <v>0</v>
      </c>
      <c r="CO143" s="30">
        <f>SUMIF(Ingredients!$B$3:$B$230,I143,Ingredients!$J$3:$J$230)+SUMIF($B$3:$B$725,I143,$CT$3:$CT$725)</f>
        <v>0</v>
      </c>
      <c r="CP143" s="30">
        <f>SUMIF(Ingredients!$B$3:$B$230,J143,Ingredients!$J$3:$J$230)+SUMIF($B$3:$B$725,J143,$CT$3:$CT$725)</f>
        <v>0</v>
      </c>
      <c r="CQ143" s="30">
        <f>SUMIF(Ingredients!$B$3:$B$230,K143,Ingredients!$J$3:$J$230)+SUMIF($B$3:$B$725,K143,$CT$3:$CT$725)</f>
        <v>0</v>
      </c>
      <c r="CR143" s="30">
        <f>SUMIF(Ingredients!$B$3:$B$230,L143,Ingredients!$J$3:$J$230)+SUMIF($B$3:$B$725,L143,$CT$3:$CT$725)</f>
        <v>0</v>
      </c>
      <c r="CS143" s="30">
        <f>SUMIF(Ingredients!$B$3:$B$230,M143,Ingredients!$J$3:$J$230)+SUMIF($B$3:$B$725,M143,$CT$3:$CT$725)</f>
        <v>0</v>
      </c>
      <c r="CT143" s="43">
        <f t="shared" si="34"/>
        <v>0</v>
      </c>
      <c r="CU143" s="34">
        <v>1</v>
      </c>
      <c r="CV143" s="30">
        <v>15</v>
      </c>
      <c r="CW143" s="30">
        <v>17</v>
      </c>
      <c r="CX143" s="35">
        <v>0</v>
      </c>
      <c r="CY143" s="36">
        <v>0</v>
      </c>
      <c r="CZ143" s="37">
        <v>0</v>
      </c>
      <c r="DA143" s="38">
        <v>0</v>
      </c>
      <c r="DB143" s="39">
        <v>0</v>
      </c>
      <c r="DC143" t="s">
        <v>202</v>
      </c>
      <c r="DD143" t="str">
        <f t="shared" ca="1" si="35"/>
        <v/>
      </c>
      <c r="DE143" t="str">
        <f t="shared" ca="1" si="36"/>
        <v>-</v>
      </c>
      <c r="DG143" t="s">
        <v>200</v>
      </c>
      <c r="DH143" t="str">
        <f t="shared" ca="1" si="37"/>
        <v>CHAITEAITEM(MEAL, ItemRegistry.chaiteaItem, 4 ,0.2f,15f,0f,0f,0f,0f,0f,1.24f),</v>
      </c>
      <c r="DI143" t="s">
        <v>2271</v>
      </c>
    </row>
    <row r="144" spans="2:113" x14ac:dyDescent="0.3">
      <c r="B144" t="s">
        <v>401</v>
      </c>
      <c r="C144" t="str">
        <f>INDEX('PH Itemnames'!$B$1:$B$723,MATCH(B144,'PH Itemnames'!$A$1:$A$723),1)</f>
        <v>espressoItem</v>
      </c>
      <c r="D144" t="s">
        <v>240</v>
      </c>
      <c r="E144" t="s">
        <v>1191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SUMIF(Ingredients!$B$3:$B$230,'PH complex foods'!F144,Ingredients!$A$3:$A$119)+SUMIF($B$3:$B$725,F144,$V$3:$V$724)</f>
        <v>1</v>
      </c>
      <c r="O144" s="11">
        <f ca="1">SUMIF(Ingredients!$B$3:$B$230,'PH complex foods'!G144,Ingredients!$A$3:$A$119)+SUMIF($B$3:$B$725,G144,$V$3:$V$724)</f>
        <v>1</v>
      </c>
      <c r="P144" s="11">
        <f ca="1">SUMIF(Ingredients!$B$3:$B$230,'PH complex foods'!H144,Ingredients!$A$3:$A$119)+SUMIF($B$3:$B$725,H144,$V$3:$V$724)</f>
        <v>1</v>
      </c>
      <c r="Q144" s="11">
        <f ca="1">SUMIF(Ingredients!$B$3:$B$230,'PH complex foods'!I144,Ingredients!$A$3:$A$119)+SUMIF($B$3:$B$725,I144,$V$3:$V$724)</f>
        <v>1</v>
      </c>
      <c r="R144" s="11">
        <f ca="1">SUMIF(Ingredients!$B$3:$B$230,'PH complex foods'!J144,Ingredients!$A$3:$A$119)+SUMIF($B$3:$B$725,J144,$V$3:$V$724)</f>
        <v>0</v>
      </c>
      <c r="S144" s="11">
        <f ca="1">SUMIF(Ingredients!$B$3:$B$230,'PH complex foods'!K144,Ingredients!$A$3:$A$119)+SUMIF($B$3:$B$725,K144,$V$3:$V$724)</f>
        <v>0</v>
      </c>
      <c r="T144" s="11">
        <f ca="1">SUMIF(Ingredients!$B$3:$B$230,'PH complex foods'!L144,Ingredients!$A$3:$A$119)+SUMIF($B$3:$B$725,L144,$V$3:$V$724)</f>
        <v>0</v>
      </c>
      <c r="U144" s="11">
        <f ca="1">SUMIF(Ingredients!$B$3:$B$230,'PH complex foods'!M144,Ingredients!$A$3:$A$119)+SUMIF($B$3:$B$725,M144,$V$3:$V$724)</f>
        <v>0</v>
      </c>
      <c r="V144" s="10">
        <f t="shared" ca="1" si="38"/>
        <v>1</v>
      </c>
      <c r="W144" s="10">
        <v>1</v>
      </c>
      <c r="X144" s="11">
        <v>1</v>
      </c>
      <c r="Y144" s="11">
        <f>COUNTIF(F144:M869,B144)</f>
        <v>2</v>
      </c>
      <c r="Z144" s="44" t="str">
        <f t="shared" ca="1" si="39"/>
        <v>Yes</v>
      </c>
      <c r="AA144" s="34">
        <f>SUMIF(Ingredients!$B$3:$B$230,F144,Ingredients!$C$3:$C$230)+SUMIF($B$3:$B$725,F144,$AI$3:$AI$725)</f>
        <v>1</v>
      </c>
      <c r="AB144" s="30">
        <f>SUMIF(Ingredients!$B$3:$B$230,G144,Ingredients!$C$3:$C$230)+SUMIF($B$3:$B$725,G144,$AI$3:$AI$725)</f>
        <v>1</v>
      </c>
      <c r="AC144" s="30">
        <f>SUMIF(Ingredients!$B$3:$B$230,H144,Ingredients!$C$3:$C$230)+SUMIF($B$3:$B$725,H144,$AI$3:$AI$725)</f>
        <v>1</v>
      </c>
      <c r="AD144" s="30">
        <f>SUMIF(Ingredients!$B$3:$B$230,I144,Ingredients!$C$3:$C$230)+SUMIF($B$3:$B$725,I144,$AI$3:$AI$725)</f>
        <v>0</v>
      </c>
      <c r="AE144" s="30">
        <f>SUMIF(Ingredients!$B$3:$B$230,J144,Ingredients!$C$3:$C$230)+SUMIF($B$3:$B$725,J144,$AI$3:$AI$725)</f>
        <v>0</v>
      </c>
      <c r="AF144" s="30">
        <f>SUMIF(Ingredients!$B$3:$B$230,K144,Ingredients!$C$3:$C$230)+SUMIF($B$3:$B$725,K144,$AI$3:$AI$725)</f>
        <v>0</v>
      </c>
      <c r="AG144" s="30">
        <f>SUMIF(Ingredients!$B$3:$B$230,L144,Ingredients!$C$3:$C$230)+SUMIF($B$3:$B$725,L144,$AI$3:$AI$725)</f>
        <v>0</v>
      </c>
      <c r="AH144" s="30">
        <f>SUMIF(Ingredients!$B$3:$B$230,M144,Ingredients!$C$3:$C$230)+SUMIF($B$3:$B$725,M144,$AI$3:$AI$725)</f>
        <v>0</v>
      </c>
      <c r="AI144" s="29">
        <f t="shared" si="27"/>
        <v>3</v>
      </c>
      <c r="AJ144" s="30">
        <f>SUMIF(Ingredients!$B$3:$B$230,F144,Ingredients!$D$3:$D$230)+SUMIF($B$3:$B$725,F144,$AR$3:$AR$725)</f>
        <v>0</v>
      </c>
      <c r="AK144" s="30">
        <f>SUMIF(Ingredients!$B$3:$B$230,G144,Ingredients!$D$3:$D$230)+SUMIF($B$3:$B$725,G144,$AR$3:$AR$725)</f>
        <v>0</v>
      </c>
      <c r="AL144" s="30">
        <f>SUMIF(Ingredients!$B$3:$B$230,H144,Ingredients!$D$3:$D$230)+SUMIF($B$3:$B$725,H144,$AR$3:$AR$725)</f>
        <v>0</v>
      </c>
      <c r="AM144" s="30">
        <f>SUMIF(Ingredients!$B$3:$B$230,I144,Ingredients!$D$3:$D$230)+SUMIF($B$3:$B$725,I144,$AR$3:$AR$725)</f>
        <v>0</v>
      </c>
      <c r="AN144" s="30">
        <f>SUMIF(Ingredients!$B$3:$B$230,J144,Ingredients!$D$3:$D$230)+SUMIF($B$3:$B$725,J144,$AR$3:$AR$725)</f>
        <v>0</v>
      </c>
      <c r="AO144" s="30">
        <f>SUMIF(Ingredients!$B$3:$B$230,K144,Ingredients!$D$3:$D$230)+SUMIF($B$3:$B$725,K144,$AR$3:$AR$725)</f>
        <v>0</v>
      </c>
      <c r="AP144" s="30">
        <f>SUMIF(Ingredients!$B$3:$B$230,L144,Ingredients!$D$3:$D$230)+SUMIF($B$3:$B$725,L144,$AR$3:$AR$725)</f>
        <v>0</v>
      </c>
      <c r="AQ144" s="30">
        <f>SUMIF(Ingredients!$B$3:$B$230,M144,Ingredients!$D$3:$D$230)+SUMIF($B$3:$B$725,M144,$AR$3:$AR$725)</f>
        <v>0</v>
      </c>
      <c r="AR144" s="29">
        <f t="shared" si="28"/>
        <v>0</v>
      </c>
      <c r="AS144" s="30">
        <f>SUMIF(Ingredients!$B$3:$B$230,F144,Ingredients!$E$3:$E$230)+SUMIF($B$3:$B$725,F144,$BA$3:$BA$730)</f>
        <v>34</v>
      </c>
      <c r="AT144" s="30">
        <f>SUMIF(Ingredients!$B$3:$B$230,G144,Ingredients!$E$3:$E$230)+SUMIF($B$3:$B$725,G144,$BA$3:$BA$730)</f>
        <v>34</v>
      </c>
      <c r="AU144" s="30">
        <f>SUMIF(Ingredients!$B$3:$B$230,H144,Ingredients!$E$3:$E$230)+SUMIF($B$3:$B$725,H144,$BA$3:$BA$730)</f>
        <v>34</v>
      </c>
      <c r="AV144" s="30">
        <f>SUMIF(Ingredients!$B$3:$B$230,I144,Ingredients!$E$3:$E$230)+SUMIF($B$3:$B$725,I144,$BA$3:$BA$730)</f>
        <v>30</v>
      </c>
      <c r="AW144" s="30">
        <f>SUMIF(Ingredients!$B$3:$B$230,J144,Ingredients!$E$3:$E$230)+SUMIF($B$3:$B$725,J144,$BA$3:$BA$730)</f>
        <v>0</v>
      </c>
      <c r="AX144" s="30">
        <f>SUMIF(Ingredients!$B$3:$B$230,K144,Ingredients!$E$3:$E$230)+SUMIF($B$3:$B$725,K144,$BA$3:$BA$730)</f>
        <v>0</v>
      </c>
      <c r="AY144" s="30">
        <f>SUMIF(Ingredients!$B$3:$B$230,L144,Ingredients!$E$3:$E$230)+SUMIF($B$3:$B$725,L144,$BA$3:$BA$730)</f>
        <v>0</v>
      </c>
      <c r="AZ144" s="30">
        <f>SUMIF(Ingredients!$B$3:$B$230,M144,Ingredients!$E$3:$E$230)+SUMIF($B$3:$B$725,M144,$BA$3:$BA$730)</f>
        <v>0</v>
      </c>
      <c r="BA144" s="29">
        <f t="shared" si="29"/>
        <v>33</v>
      </c>
      <c r="BB144" s="30">
        <f>SUMIF(Ingredients!$B$3:$B$230,F144,Ingredients!$F$3:$F$230)+SUMIF($B$3:$B$725,F144,$BJ$3:$BJ$725)</f>
        <v>0</v>
      </c>
      <c r="BC144" s="30">
        <f>SUMIF(Ingredients!$B$3:$B$230,G144,Ingredients!$F$3:$F$230)+SUMIF($B$3:$B$725,G144,$BJ$3:$BJ$725)</f>
        <v>0</v>
      </c>
      <c r="BD144" s="30">
        <f>SUMIF(Ingredients!$B$3:$B$230,H144,Ingredients!$F$3:$F$230)+SUMIF($B$3:$B$725,H144,$BJ$3:$BJ$725)</f>
        <v>0</v>
      </c>
      <c r="BE144" s="30">
        <f>SUMIF(Ingredients!$B$3:$B$230,I144,Ingredients!$F$3:$F$230)+SUMIF($B$3:$B$725,I144,$BJ$3:$BJ$725)</f>
        <v>0</v>
      </c>
      <c r="BF144" s="30">
        <f>SUMIF(Ingredients!$B$3:$B$230,J144,Ingredients!$F$3:$F$230)+SUMIF($B$3:$B$725,J144,$BJ$3:$BJ$725)</f>
        <v>0</v>
      </c>
      <c r="BG144" s="30">
        <f>SUMIF(Ingredients!$B$3:$B$230,K144,Ingredients!$F$3:$F$230)+SUMIF($B$3:$B$725,K144,$BJ$3:$BJ$725)</f>
        <v>0</v>
      </c>
      <c r="BH144" s="30">
        <f>SUMIF(Ingredients!$B$3:$B$230,L144,Ingredients!$F$3:$F$230)+SUMIF($B$3:$B$725,L144,$BJ$3:$BJ$725)</f>
        <v>0</v>
      </c>
      <c r="BI144" s="30">
        <f>SUMIF(Ingredients!$B$3:$B$230,M144,Ingredients!$F$3:$F$230)+SUMIF($B$3:$B$725,M144,$BJ$3:$BJ$725)</f>
        <v>0</v>
      </c>
      <c r="BJ144" s="35">
        <f t="shared" si="30"/>
        <v>0</v>
      </c>
      <c r="BK144" s="30">
        <f>SUMIF(Ingredients!$B$3:$B$230,F144,Ingredients!$G$3:$G$230)+SUMIF($B$3:$B$725,F144,$BS$3:$BS$725)</f>
        <v>0</v>
      </c>
      <c r="BL144" s="30">
        <f>SUMIF(Ingredients!$B$3:$B$230,G144,Ingredients!$G$3:$G$230)+SUMIF($B$3:$B$725,G144,$BS$3:$BS$725)</f>
        <v>0</v>
      </c>
      <c r="BM144" s="30">
        <f>SUMIF(Ingredients!$B$3:$B$230,H144,Ingredients!$G$3:$G$230)+SUMIF($B$3:$B$725,H144,$BS$3:$BS$725)</f>
        <v>0</v>
      </c>
      <c r="BN144" s="30">
        <f>SUMIF(Ingredients!$B$3:$B$230,I144,Ingredients!$G$3:$G$230)+SUMIF($B$3:$B$725,I144,$BS$3:$BS$725)</f>
        <v>0</v>
      </c>
      <c r="BO144" s="30">
        <f>SUMIF(Ingredients!$B$3:$B$230,J144,Ingredients!$G$3:$G$230)+SUMIF($B$3:$B$725,J144,$BS$3:$BS$725)</f>
        <v>0</v>
      </c>
      <c r="BP144" s="30">
        <f>SUMIF(Ingredients!$B$3:$B$230,K144,Ingredients!$G$3:$G$230)+SUMIF($B$3:$B$725,K144,$BS$3:$BS$725)</f>
        <v>0</v>
      </c>
      <c r="BQ144" s="30">
        <f>SUMIF(Ingredients!$B$3:$B$230,L144,Ingredients!$G$3:$G$230)+SUMIF($B$3:$B$725,L144,$BS$3:$BS$725)</f>
        <v>0</v>
      </c>
      <c r="BR144" s="30">
        <f>SUMIF(Ingredients!$B$3:$B$230,M144,Ingredients!$G$3:$G$230)+SUMIF($B$3:$B$725,M144,$BS$3:$BS$725)</f>
        <v>0</v>
      </c>
      <c r="BS144" s="36">
        <f t="shared" si="31"/>
        <v>0</v>
      </c>
      <c r="BT144" s="30">
        <f>SUMIF(Ingredients!$B$3:$B$230,F144,Ingredients!$H$3:$H$230)+SUMIF($B$3:$B$725,F144,$CB$3:$CB$725)</f>
        <v>0</v>
      </c>
      <c r="BU144" s="30">
        <f>SUMIF(Ingredients!$B$3:$B$230,G144,Ingredients!$H$3:$H$230)+SUMIF($B$3:$B$725,G144,$CB$3:$CB$725)</f>
        <v>0</v>
      </c>
      <c r="BV144" s="30">
        <f>SUMIF(Ingredients!$B$3:$B$230,H144,Ingredients!$H$3:$H$230)+SUMIF($B$3:$B$725,H144,$CB$3:$CB$725)</f>
        <v>0</v>
      </c>
      <c r="BW144" s="30">
        <f>SUMIF(Ingredients!$B$3:$B$230,I144,Ingredients!$H$3:$H$230)+SUMIF($B$3:$B$725,I144,$CB$3:$CB$725)</f>
        <v>0</v>
      </c>
      <c r="BX144" s="30">
        <f>SUMIF(Ingredients!$B$3:$B$230,J144,Ingredients!$H$3:$H$230)+SUMIF($B$3:$B$725,J144,$CB$3:$CB$725)</f>
        <v>0</v>
      </c>
      <c r="BY144" s="30">
        <f>SUMIF(Ingredients!$B$3:$B$230,K144,Ingredients!$H$3:$H$230)+SUMIF($B$3:$B$725,K144,$CB$3:$CB$725)</f>
        <v>0</v>
      </c>
      <c r="BZ144" s="30">
        <f>SUMIF(Ingredients!$B$3:$B$230,L144,Ingredients!$H$3:$H$230)+SUMIF($B$3:$B$725,L144,$CB$3:$CB$725)</f>
        <v>0</v>
      </c>
      <c r="CA144" s="30">
        <f>SUMIF(Ingredients!$B$3:$B$230,M144,Ingredients!$H$3:$H$230)+SUMIF($B$3:$B$725,M144,$CB$3:$CB$725)</f>
        <v>0</v>
      </c>
      <c r="CB144" s="42">
        <f t="shared" si="32"/>
        <v>0</v>
      </c>
      <c r="CC144" s="30">
        <f>SUMIF(Ingredients!$B$3:$B$230,F144,Ingredients!$I$3:$I$230)+SUMIF($B$3:$B$725,F144,$CK$3:$CK$725)</f>
        <v>0</v>
      </c>
      <c r="CD144" s="30">
        <f>SUMIF(Ingredients!$B$3:$B$230,G144,Ingredients!$I$3:$I$230)+SUMIF($B$3:$B$725,G144,$CK$3:$CK$725)</f>
        <v>0</v>
      </c>
      <c r="CE144" s="30">
        <f>SUMIF(Ingredients!$B$3:$B$230,H144,Ingredients!$I$3:$I$230)+SUMIF($B$3:$B$725,H144,$CK$3:$CK$725)</f>
        <v>0</v>
      </c>
      <c r="CF144" s="30">
        <f>SUMIF(Ingredients!$B$3:$B$230,I144,Ingredients!$I$3:$I$230)+SUMIF($B$3:$B$725,I144,$CK$3:$CK$725)</f>
        <v>0</v>
      </c>
      <c r="CG144" s="30">
        <f>SUMIF(Ingredients!$B$3:$B$230,J144,Ingredients!$I$3:$I$230)+SUMIF($B$3:$B$725,J144,$CK$3:$CK$725)</f>
        <v>0</v>
      </c>
      <c r="CH144" s="30">
        <f>SUMIF(Ingredients!$B$3:$B$230,K144,Ingredients!$I$3:$I$230)+SUMIF($B$3:$B$725,K144,$CK$3:$CK$725)</f>
        <v>0</v>
      </c>
      <c r="CI144" s="30">
        <f>SUMIF(Ingredients!$B$3:$B$230,L144,Ingredients!$I$3:$I$230)+SUMIF($B$3:$B$725,L144,$CK$3:$CK$725)</f>
        <v>0</v>
      </c>
      <c r="CJ144" s="30">
        <f>SUMIF(Ingredients!$B$3:$B$230,M144,Ingredients!$I$3:$I$230)+SUMIF($B$3:$B$725,M144,$CK$3:$CK$725)</f>
        <v>0</v>
      </c>
      <c r="CK144" s="38">
        <f t="shared" si="33"/>
        <v>0</v>
      </c>
      <c r="CL144" s="30">
        <f>SUMIF(Ingredients!$B$3:$B$230,F144,Ingredients!$J$3:$J$230)+SUMIF($B$3:$B$725,F144,$CT$3:$CT$725)</f>
        <v>0</v>
      </c>
      <c r="CM144" s="30">
        <f>SUMIF(Ingredients!$B$3:$B$230,G144,Ingredients!$J$3:$J$230)+SUMIF($B$3:$B$725,G144,$CT$3:$CT$725)</f>
        <v>0</v>
      </c>
      <c r="CN144" s="30">
        <f>SUMIF(Ingredients!$B$3:$B$230,H144,Ingredients!$J$3:$J$230)+SUMIF($B$3:$B$725,H144,$CT$3:$CT$725)</f>
        <v>0</v>
      </c>
      <c r="CO144" s="30">
        <f>SUMIF(Ingredients!$B$3:$B$230,I144,Ingredients!$J$3:$J$230)+SUMIF($B$3:$B$725,I144,$CT$3:$CT$725)</f>
        <v>0</v>
      </c>
      <c r="CP144" s="30">
        <f>SUMIF(Ingredients!$B$3:$B$230,J144,Ingredients!$J$3:$J$230)+SUMIF($B$3:$B$725,J144,$CT$3:$CT$725)</f>
        <v>0</v>
      </c>
      <c r="CQ144" s="30">
        <f>SUMIF(Ingredients!$B$3:$B$230,K144,Ingredients!$J$3:$J$230)+SUMIF($B$3:$B$725,K144,$CT$3:$CT$725)</f>
        <v>0</v>
      </c>
      <c r="CR144" s="30">
        <f>SUMIF(Ingredients!$B$3:$B$230,L144,Ingredients!$J$3:$J$230)+SUMIF($B$3:$B$725,L144,$CT$3:$CT$725)</f>
        <v>0</v>
      </c>
      <c r="CS144" s="30">
        <f>SUMIF(Ingredients!$B$3:$B$230,M144,Ingredients!$J$3:$J$230)+SUMIF($B$3:$B$725,M144,$CT$3:$CT$725)</f>
        <v>0</v>
      </c>
      <c r="CT144" s="43">
        <f t="shared" si="34"/>
        <v>0</v>
      </c>
      <c r="CU144" s="34">
        <v>3</v>
      </c>
      <c r="CV144" s="30">
        <v>10</v>
      </c>
      <c r="CW144" s="30">
        <v>12</v>
      </c>
      <c r="CX144" s="35">
        <v>0</v>
      </c>
      <c r="CY144" s="36">
        <v>0</v>
      </c>
      <c r="CZ144" s="37">
        <v>0</v>
      </c>
      <c r="DA144" s="38">
        <v>0</v>
      </c>
      <c r="DB144" s="39">
        <v>0</v>
      </c>
      <c r="DC144" t="s">
        <v>202</v>
      </c>
      <c r="DD144" t="str">
        <f t="shared" ca="1" si="35"/>
        <v/>
      </c>
      <c r="DE144" t="str">
        <f t="shared" ca="1" si="36"/>
        <v>-</v>
      </c>
      <c r="DG144" t="s">
        <v>200</v>
      </c>
      <c r="DH144" t="str">
        <f t="shared" ca="1" si="37"/>
        <v>ESPRESSOITEM(MEAL, ItemRegistry.espressoItem, 4 ,0.6f,10f,0f,0f,0f,0f,0f,1.75f),</v>
      </c>
      <c r="DI144" t="s">
        <v>2396</v>
      </c>
    </row>
    <row r="145" spans="2:113" x14ac:dyDescent="0.3">
      <c r="B145" t="s">
        <v>402</v>
      </c>
      <c r="C145" t="str">
        <f>INDEX('PH Itemnames'!$B$1:$B$723,MATCH(B145,'PH Itemnames'!$A$1:$A$723),1)</f>
        <v>coffeeconlecheItem</v>
      </c>
      <c r="D145" t="s">
        <v>240</v>
      </c>
      <c r="E145" t="s">
        <v>1191</v>
      </c>
      <c r="F145" s="10" t="s">
        <v>401</v>
      </c>
      <c r="G145" s="11" t="s">
        <v>238</v>
      </c>
      <c r="H145" s="11" t="s">
        <v>399</v>
      </c>
      <c r="I145" s="11"/>
      <c r="J145" s="11"/>
      <c r="K145" s="11"/>
      <c r="L145" s="11"/>
      <c r="M145" s="11"/>
      <c r="N145" s="46">
        <f ca="1">SUMIF(Ingredients!$B$3:$B$230,'PH complex foods'!F145,Ingredients!$A$3:$A$119)+SUMIF($B$3:$B$725,F145,$V$3:$V$724)</f>
        <v>1</v>
      </c>
      <c r="O145" s="11">
        <f ca="1">SUMIF(Ingredients!$B$3:$B$230,'PH complex foods'!G145,Ingredients!$A$3:$A$119)+SUMIF($B$3:$B$725,G145,$V$3:$V$724)</f>
        <v>1</v>
      </c>
      <c r="P145" s="11">
        <f ca="1">SUMIF(Ingredients!$B$3:$B$230,'PH complex foods'!H145,Ingredients!$A$3:$A$119)+SUMIF($B$3:$B$725,H145,$V$3:$V$724)</f>
        <v>1</v>
      </c>
      <c r="Q145" s="11">
        <f ca="1">SUMIF(Ingredients!$B$3:$B$230,'PH complex foods'!I145,Ingredients!$A$3:$A$119)+SUMIF($B$3:$B$725,I145,$V$3:$V$724)</f>
        <v>0</v>
      </c>
      <c r="R145" s="11">
        <f ca="1">SUMIF(Ingredients!$B$3:$B$230,'PH complex foods'!J145,Ingredients!$A$3:$A$119)+SUMIF($B$3:$B$725,J145,$V$3:$V$724)</f>
        <v>0</v>
      </c>
      <c r="S145" s="11">
        <f ca="1">SUMIF(Ingredients!$B$3:$B$230,'PH complex foods'!K145,Ingredients!$A$3:$A$119)+SUMIF($B$3:$B$725,K145,$V$3:$V$724)</f>
        <v>0</v>
      </c>
      <c r="T145" s="11">
        <f ca="1">SUMIF(Ingredients!$B$3:$B$230,'PH complex foods'!L145,Ingredients!$A$3:$A$119)+SUMIF($B$3:$B$725,L145,$V$3:$V$724)</f>
        <v>0</v>
      </c>
      <c r="U145" s="11">
        <f ca="1">SUMIF(Ingredients!$B$3:$B$230,'PH complex foods'!M145,Ingredients!$A$3:$A$119)+SUMIF($B$3:$B$725,M145,$V$3:$V$724)</f>
        <v>0</v>
      </c>
      <c r="V145" s="10">
        <f t="shared" ca="1" si="38"/>
        <v>1</v>
      </c>
      <c r="W145" s="10">
        <v>1</v>
      </c>
      <c r="X145" s="11">
        <v>0</v>
      </c>
      <c r="Y145" s="11">
        <f>COUNTIF(F145:M870,B145)</f>
        <v>0</v>
      </c>
      <c r="Z145" s="44" t="str">
        <f t="shared" ca="1" si="39"/>
        <v>Yes</v>
      </c>
      <c r="AA145" s="34">
        <f>SUMIF(Ingredients!$B$3:$B$230,F145,Ingredients!$C$3:$C$230)+SUMIF($B$3:$B$725,F145,$AI$3:$AI$725)</f>
        <v>3</v>
      </c>
      <c r="AB145" s="30">
        <f>SUMIF(Ingredients!$B$3:$B$230,G145,Ingredients!$C$3:$C$230)+SUMIF($B$3:$B$725,G145,$AI$3:$AI$725)</f>
        <v>5</v>
      </c>
      <c r="AC145" s="30">
        <f>SUMIF(Ingredients!$B$3:$B$230,H145,Ingredients!$C$3:$C$230)+SUMIF($B$3:$B$725,H145,$AI$3:$AI$725)</f>
        <v>0</v>
      </c>
      <c r="AD145" s="30">
        <f>SUMIF(Ingredients!$B$3:$B$230,I145,Ingredients!$C$3:$C$230)+SUMIF($B$3:$B$725,I145,$AI$3:$AI$725)</f>
        <v>0</v>
      </c>
      <c r="AE145" s="30">
        <f>SUMIF(Ingredients!$B$3:$B$230,J145,Ingredients!$C$3:$C$230)+SUMIF($B$3:$B$725,J145,$AI$3:$AI$725)</f>
        <v>0</v>
      </c>
      <c r="AF145" s="30">
        <f>SUMIF(Ingredients!$B$3:$B$230,K145,Ingredients!$C$3:$C$230)+SUMIF($B$3:$B$725,K145,$AI$3:$AI$725)</f>
        <v>0</v>
      </c>
      <c r="AG145" s="30">
        <f>SUMIF(Ingredients!$B$3:$B$230,L145,Ingredients!$C$3:$C$230)+SUMIF($B$3:$B$725,L145,$AI$3:$AI$725)</f>
        <v>0</v>
      </c>
      <c r="AH145" s="30">
        <f>SUMIF(Ingredients!$B$3:$B$230,M145,Ingredients!$C$3:$C$230)+SUMIF($B$3:$B$725,M145,$AI$3:$AI$725)</f>
        <v>0</v>
      </c>
      <c r="AI145" s="29">
        <f t="shared" si="27"/>
        <v>8</v>
      </c>
      <c r="AJ145" s="30">
        <f>SUMIF(Ingredients!$B$3:$B$230,F145,Ingredients!$D$3:$D$230)+SUMIF($B$3:$B$725,F145,$AR$3:$AR$725)</f>
        <v>0</v>
      </c>
      <c r="AK145" s="30">
        <f>SUMIF(Ingredients!$B$3:$B$230,G145,Ingredients!$D$3:$D$230)+SUMIF($B$3:$B$725,G145,$AR$3:$AR$725)</f>
        <v>5</v>
      </c>
      <c r="AL145" s="30">
        <f>SUMIF(Ingredients!$B$3:$B$230,H145,Ingredients!$D$3:$D$230)+SUMIF($B$3:$B$725,H145,$AR$3:$AR$725)</f>
        <v>0</v>
      </c>
      <c r="AM145" s="30">
        <f>SUMIF(Ingredients!$B$3:$B$230,I145,Ingredients!$D$3:$D$230)+SUMIF($B$3:$B$725,I145,$AR$3:$AR$725)</f>
        <v>0</v>
      </c>
      <c r="AN145" s="30">
        <f>SUMIF(Ingredients!$B$3:$B$230,J145,Ingredients!$D$3:$D$230)+SUMIF($B$3:$B$725,J145,$AR$3:$AR$725)</f>
        <v>0</v>
      </c>
      <c r="AO145" s="30">
        <f>SUMIF(Ingredients!$B$3:$B$230,K145,Ingredients!$D$3:$D$230)+SUMIF($B$3:$B$725,K145,$AR$3:$AR$725)</f>
        <v>0</v>
      </c>
      <c r="AP145" s="30">
        <f>SUMIF(Ingredients!$B$3:$B$230,L145,Ingredients!$D$3:$D$230)+SUMIF($B$3:$B$725,L145,$AR$3:$AR$725)</f>
        <v>0</v>
      </c>
      <c r="AQ145" s="30">
        <f>SUMIF(Ingredients!$B$3:$B$230,M145,Ingredients!$D$3:$D$230)+SUMIF($B$3:$B$725,M145,$AR$3:$AR$725)</f>
        <v>0</v>
      </c>
      <c r="AR145" s="29">
        <f t="shared" si="28"/>
        <v>5</v>
      </c>
      <c r="AS145" s="30">
        <f>SUMIF(Ingredients!$B$3:$B$230,F145,Ingredients!$E$3:$E$230)+SUMIF($B$3:$B$725,F145,$BA$3:$BA$730)</f>
        <v>33</v>
      </c>
      <c r="AT145" s="30">
        <f>SUMIF(Ingredients!$B$3:$B$230,G145,Ingredients!$E$3:$E$230)+SUMIF($B$3:$B$725,G145,$BA$3:$BA$730)</f>
        <v>23</v>
      </c>
      <c r="AU145" s="30">
        <f>SUMIF(Ingredients!$B$3:$B$230,H145,Ingredients!$E$3:$E$230)+SUMIF($B$3:$B$725,H145,$BA$3:$BA$730)</f>
        <v>21</v>
      </c>
      <c r="AV145" s="30">
        <f>SUMIF(Ingredients!$B$3:$B$230,I145,Ingredients!$E$3:$E$230)+SUMIF($B$3:$B$725,I145,$BA$3:$BA$730)</f>
        <v>0</v>
      </c>
      <c r="AW145" s="30">
        <f>SUMIF(Ingredients!$B$3:$B$230,J145,Ingredients!$E$3:$E$230)+SUMIF($B$3:$B$725,J145,$BA$3:$BA$730)</f>
        <v>0</v>
      </c>
      <c r="AX145" s="30">
        <f>SUMIF(Ingredients!$B$3:$B$230,K145,Ingredients!$E$3:$E$230)+SUMIF($B$3:$B$725,K145,$BA$3:$BA$730)</f>
        <v>0</v>
      </c>
      <c r="AY145" s="30">
        <f>SUMIF(Ingredients!$B$3:$B$230,L145,Ingredients!$E$3:$E$230)+SUMIF($B$3:$B$725,L145,$BA$3:$BA$730)</f>
        <v>0</v>
      </c>
      <c r="AZ145" s="30">
        <f>SUMIF(Ingredients!$B$3:$B$230,M145,Ingredients!$E$3:$E$230)+SUMIF($B$3:$B$725,M145,$BA$3:$BA$730)</f>
        <v>0</v>
      </c>
      <c r="BA145" s="29">
        <f t="shared" si="29"/>
        <v>25.666666666666668</v>
      </c>
      <c r="BB145" s="30">
        <f>SUMIF(Ingredients!$B$3:$B$230,F145,Ingredients!$F$3:$F$230)+SUMIF($B$3:$B$725,F145,$BJ$3:$BJ$725)</f>
        <v>0</v>
      </c>
      <c r="BC145" s="30">
        <f>SUMIF(Ingredients!$B$3:$B$230,G145,Ingredients!$F$3:$F$230)+SUMIF($B$3:$B$725,G145,$BJ$3:$BJ$725)</f>
        <v>0</v>
      </c>
      <c r="BD145" s="30">
        <f>SUMIF(Ingredients!$B$3:$B$230,H145,Ingredients!$F$3:$F$230)+SUMIF($B$3:$B$725,H145,$BJ$3:$BJ$725)</f>
        <v>0</v>
      </c>
      <c r="BE145" s="30">
        <f>SUMIF(Ingredients!$B$3:$B$230,I145,Ingredients!$F$3:$F$230)+SUMIF($B$3:$B$725,I145,$BJ$3:$BJ$725)</f>
        <v>0</v>
      </c>
      <c r="BF145" s="30">
        <f>SUMIF(Ingredients!$B$3:$B$230,J145,Ingredients!$F$3:$F$230)+SUMIF($B$3:$B$725,J145,$BJ$3:$BJ$725)</f>
        <v>0</v>
      </c>
      <c r="BG145" s="30">
        <f>SUMIF(Ingredients!$B$3:$B$230,K145,Ingredients!$F$3:$F$230)+SUMIF($B$3:$B$725,K145,$BJ$3:$BJ$725)</f>
        <v>0</v>
      </c>
      <c r="BH145" s="30">
        <f>SUMIF(Ingredients!$B$3:$B$230,L145,Ingredients!$F$3:$F$230)+SUMIF($B$3:$B$725,L145,$BJ$3:$BJ$725)</f>
        <v>0</v>
      </c>
      <c r="BI145" s="30">
        <f>SUMIF(Ingredients!$B$3:$B$230,M145,Ingredients!$F$3:$F$230)+SUMIF($B$3:$B$725,M145,$BJ$3:$BJ$725)</f>
        <v>0</v>
      </c>
      <c r="BJ145" s="35">
        <f t="shared" si="30"/>
        <v>0</v>
      </c>
      <c r="BK145" s="30">
        <f>SUMIF(Ingredients!$B$3:$B$230,F145,Ingredients!$G$3:$G$230)+SUMIF($B$3:$B$725,F145,$BS$3:$BS$725)</f>
        <v>0</v>
      </c>
      <c r="BL145" s="30">
        <f>SUMIF(Ingredients!$B$3:$B$230,G145,Ingredients!$G$3:$G$230)+SUMIF($B$3:$B$725,G145,$BS$3:$BS$725)</f>
        <v>0</v>
      </c>
      <c r="BM145" s="30">
        <f>SUMIF(Ingredients!$B$3:$B$230,H145,Ingredients!$G$3:$G$230)+SUMIF($B$3:$B$725,H145,$BS$3:$BS$725)</f>
        <v>0</v>
      </c>
      <c r="BN145" s="30">
        <f>SUMIF(Ingredients!$B$3:$B$230,I145,Ingredients!$G$3:$G$230)+SUMIF($B$3:$B$725,I145,$BS$3:$BS$725)</f>
        <v>0</v>
      </c>
      <c r="BO145" s="30">
        <f>SUMIF(Ingredients!$B$3:$B$230,J145,Ingredients!$G$3:$G$230)+SUMIF($B$3:$B$725,J145,$BS$3:$BS$725)</f>
        <v>0</v>
      </c>
      <c r="BP145" s="30">
        <f>SUMIF(Ingredients!$B$3:$B$230,K145,Ingredients!$G$3:$G$230)+SUMIF($B$3:$B$725,K145,$BS$3:$BS$725)</f>
        <v>0</v>
      </c>
      <c r="BQ145" s="30">
        <f>SUMIF(Ingredients!$B$3:$B$230,L145,Ingredients!$G$3:$G$230)+SUMIF($B$3:$B$725,L145,$BS$3:$BS$725)</f>
        <v>0</v>
      </c>
      <c r="BR145" s="30">
        <f>SUMIF(Ingredients!$B$3:$B$230,M145,Ingredients!$G$3:$G$230)+SUMIF($B$3:$B$725,M145,$BS$3:$BS$725)</f>
        <v>0</v>
      </c>
      <c r="BS145" s="36">
        <f t="shared" si="31"/>
        <v>0</v>
      </c>
      <c r="BT145" s="30">
        <f>SUMIF(Ingredients!$B$3:$B$230,F145,Ingredients!$H$3:$H$230)+SUMIF($B$3:$B$725,F145,$CB$3:$CB$725)</f>
        <v>0</v>
      </c>
      <c r="BU145" s="30">
        <f>SUMIF(Ingredients!$B$3:$B$230,G145,Ingredients!$H$3:$H$230)+SUMIF($B$3:$B$725,G145,$CB$3:$CB$725)</f>
        <v>0</v>
      </c>
      <c r="BV145" s="30">
        <f>SUMIF(Ingredients!$B$3:$B$230,H145,Ingredients!$H$3:$H$230)+SUMIF($B$3:$B$725,H145,$CB$3:$CB$725)</f>
        <v>0</v>
      </c>
      <c r="BW145" s="30">
        <f>SUMIF(Ingredients!$B$3:$B$230,I145,Ingredients!$H$3:$H$230)+SUMIF($B$3:$B$725,I145,$CB$3:$CB$725)</f>
        <v>0</v>
      </c>
      <c r="BX145" s="30">
        <f>SUMIF(Ingredients!$B$3:$B$230,J145,Ingredients!$H$3:$H$230)+SUMIF($B$3:$B$725,J145,$CB$3:$CB$725)</f>
        <v>0</v>
      </c>
      <c r="BY145" s="30">
        <f>SUMIF(Ingredients!$B$3:$B$230,K145,Ingredients!$H$3:$H$230)+SUMIF($B$3:$B$725,K145,$CB$3:$CB$725)</f>
        <v>0</v>
      </c>
      <c r="BZ145" s="30">
        <f>SUMIF(Ingredients!$B$3:$B$230,L145,Ingredients!$H$3:$H$230)+SUMIF($B$3:$B$725,L145,$CB$3:$CB$725)</f>
        <v>0</v>
      </c>
      <c r="CA145" s="30">
        <f>SUMIF(Ingredients!$B$3:$B$230,M145,Ingredients!$H$3:$H$230)+SUMIF($B$3:$B$725,M145,$CB$3:$CB$725)</f>
        <v>0</v>
      </c>
      <c r="CB145" s="42">
        <f t="shared" si="32"/>
        <v>0</v>
      </c>
      <c r="CC145" s="30">
        <f>SUMIF(Ingredients!$B$3:$B$230,F145,Ingredients!$I$3:$I$230)+SUMIF($B$3:$B$725,F145,$CK$3:$CK$725)</f>
        <v>0</v>
      </c>
      <c r="CD145" s="30">
        <f>SUMIF(Ingredients!$B$3:$B$230,G145,Ingredients!$I$3:$I$230)+SUMIF($B$3:$B$725,G145,$CK$3:$CK$725)</f>
        <v>0</v>
      </c>
      <c r="CE145" s="30">
        <f>SUMIF(Ingredients!$B$3:$B$230,H145,Ingredients!$I$3:$I$230)+SUMIF($B$3:$B$725,H145,$CK$3:$CK$725)</f>
        <v>0</v>
      </c>
      <c r="CF145" s="30">
        <f>SUMIF(Ingredients!$B$3:$B$230,I145,Ingredients!$I$3:$I$230)+SUMIF($B$3:$B$725,I145,$CK$3:$CK$725)</f>
        <v>0</v>
      </c>
      <c r="CG145" s="30">
        <f>SUMIF(Ingredients!$B$3:$B$230,J145,Ingredients!$I$3:$I$230)+SUMIF($B$3:$B$725,J145,$CK$3:$CK$725)</f>
        <v>0</v>
      </c>
      <c r="CH145" s="30">
        <f>SUMIF(Ingredients!$B$3:$B$230,K145,Ingredients!$I$3:$I$230)+SUMIF($B$3:$B$725,K145,$CK$3:$CK$725)</f>
        <v>0</v>
      </c>
      <c r="CI145" s="30">
        <f>SUMIF(Ingredients!$B$3:$B$230,L145,Ingredients!$I$3:$I$230)+SUMIF($B$3:$B$725,L145,$CK$3:$CK$725)</f>
        <v>0</v>
      </c>
      <c r="CJ145" s="30">
        <f>SUMIF(Ingredients!$B$3:$B$230,M145,Ingredients!$I$3:$I$230)+SUMIF($B$3:$B$725,M145,$CK$3:$CK$725)</f>
        <v>0</v>
      </c>
      <c r="CK145" s="38">
        <f t="shared" si="33"/>
        <v>0</v>
      </c>
      <c r="CL145" s="30">
        <f>SUMIF(Ingredients!$B$3:$B$230,F145,Ingredients!$J$3:$J$230)+SUMIF($B$3:$B$725,F145,$CT$3:$CT$725)</f>
        <v>0</v>
      </c>
      <c r="CM145" s="30">
        <f>SUMIF(Ingredients!$B$3:$B$230,G145,Ingredients!$J$3:$J$230)+SUMIF($B$3:$B$725,G145,$CT$3:$CT$725)</f>
        <v>2</v>
      </c>
      <c r="CN145" s="30">
        <f>SUMIF(Ingredients!$B$3:$B$230,H145,Ingredients!$J$3:$J$230)+SUMIF($B$3:$B$725,H145,$CT$3:$CT$725)</f>
        <v>0</v>
      </c>
      <c r="CO145" s="30">
        <f>SUMIF(Ingredients!$B$3:$B$230,I145,Ingredients!$J$3:$J$230)+SUMIF($B$3:$B$725,I145,$CT$3:$CT$725)</f>
        <v>0</v>
      </c>
      <c r="CP145" s="30">
        <f>SUMIF(Ingredients!$B$3:$B$230,J145,Ingredients!$J$3:$J$230)+SUMIF($B$3:$B$725,J145,$CT$3:$CT$725)</f>
        <v>0</v>
      </c>
      <c r="CQ145" s="30">
        <f>SUMIF(Ingredients!$B$3:$B$230,K145,Ingredients!$J$3:$J$230)+SUMIF($B$3:$B$725,K145,$CT$3:$CT$725)</f>
        <v>0</v>
      </c>
      <c r="CR145" s="30">
        <f>SUMIF(Ingredients!$B$3:$B$230,L145,Ingredients!$J$3:$J$230)+SUMIF($B$3:$B$725,L145,$CT$3:$CT$725)</f>
        <v>0</v>
      </c>
      <c r="CS145" s="30">
        <f>SUMIF(Ingredients!$B$3:$B$230,M145,Ingredients!$J$3:$J$230)+SUMIF($B$3:$B$725,M145,$CT$3:$CT$725)</f>
        <v>0</v>
      </c>
      <c r="CT145" s="43">
        <f t="shared" si="34"/>
        <v>2</v>
      </c>
      <c r="CU145" s="34">
        <v>10</v>
      </c>
      <c r="CV145" s="30">
        <v>15</v>
      </c>
      <c r="CW145" s="30">
        <v>18.666666666666668</v>
      </c>
      <c r="CX145" s="35">
        <v>0</v>
      </c>
      <c r="CY145" s="36">
        <v>0</v>
      </c>
      <c r="CZ145" s="37">
        <v>0</v>
      </c>
      <c r="DA145" s="38">
        <v>0</v>
      </c>
      <c r="DB145" s="39">
        <v>2</v>
      </c>
      <c r="DC145" t="s">
        <v>202</v>
      </c>
      <c r="DD145" t="str">
        <f t="shared" ca="1" si="35"/>
        <v/>
      </c>
      <c r="DE145" t="str">
        <f t="shared" ca="1" si="36"/>
        <v>-</v>
      </c>
      <c r="DG145" t="s">
        <v>200</v>
      </c>
      <c r="DH145" t="str">
        <f t="shared" ca="1" si="37"/>
        <v>COFFEECONLECHEITEM(MEAL, ItemRegistry.coffeeconlecheItem, 4 ,2f,15f,0f,0f,0f,0f,2f,1.13f),</v>
      </c>
      <c r="DI145" t="s">
        <v>2271</v>
      </c>
    </row>
    <row r="146" spans="2:113" x14ac:dyDescent="0.3">
      <c r="B146" t="s">
        <v>403</v>
      </c>
      <c r="C146" t="str">
        <f>INDEX('PH Itemnames'!$B$1:$B$723,MATCH(B146,'PH Itemnames'!$A$1:$A$723),1)</f>
        <v>mochaicecreamItem</v>
      </c>
      <c r="D146" t="s">
        <v>240</v>
      </c>
      <c r="E146" t="s">
        <v>1191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SUMIF(Ingredients!$B$3:$B$230,'PH complex foods'!F146,Ingredients!$A$3:$A$119)+SUMIF($B$3:$B$725,F146,$V$3:$V$724)</f>
        <v>1</v>
      </c>
      <c r="O146" s="11">
        <f ca="1">SUMIF(Ingredients!$B$3:$B$230,'PH complex foods'!G146,Ingredients!$A$3:$A$119)+SUMIF($B$3:$B$725,G146,$V$3:$V$724)</f>
        <v>1</v>
      </c>
      <c r="P146" s="11">
        <f ca="1">SUMIF(Ingredients!$B$3:$B$230,'PH complex foods'!H146,Ingredients!$A$3:$A$119)+SUMIF($B$3:$B$725,H146,$V$3:$V$724)</f>
        <v>1</v>
      </c>
      <c r="Q146" s="11">
        <f ca="1">SUMIF(Ingredients!$B$3:$B$230,'PH complex foods'!I146,Ingredients!$A$3:$A$119)+SUMIF($B$3:$B$725,I146,$V$3:$V$724)</f>
        <v>0</v>
      </c>
      <c r="R146" s="11">
        <f ca="1">SUMIF(Ingredients!$B$3:$B$230,'PH complex foods'!J146,Ingredients!$A$3:$A$119)+SUMIF($B$3:$B$725,J146,$V$3:$V$724)</f>
        <v>0</v>
      </c>
      <c r="S146" s="11">
        <f ca="1">SUMIF(Ingredients!$B$3:$B$230,'PH complex foods'!K146,Ingredients!$A$3:$A$119)+SUMIF($B$3:$B$725,K146,$V$3:$V$724)</f>
        <v>0</v>
      </c>
      <c r="T146" s="11">
        <f ca="1">SUMIF(Ingredients!$B$3:$B$230,'PH complex foods'!L146,Ingredients!$A$3:$A$119)+SUMIF($B$3:$B$725,L146,$V$3:$V$724)</f>
        <v>0</v>
      </c>
      <c r="U146" s="11">
        <f ca="1">SUMIF(Ingredients!$B$3:$B$230,'PH complex foods'!M146,Ingredients!$A$3:$A$119)+SUMIF($B$3:$B$725,M146,$V$3:$V$724)</f>
        <v>0</v>
      </c>
      <c r="V146" s="10">
        <f t="shared" ca="1" si="38"/>
        <v>1</v>
      </c>
      <c r="W146" s="10">
        <v>1</v>
      </c>
      <c r="X146" s="11">
        <v>0</v>
      </c>
      <c r="Y146" s="11">
        <f>COUNTIF(F146:M871,B146)</f>
        <v>0</v>
      </c>
      <c r="Z146" s="44" t="str">
        <f t="shared" ca="1" si="39"/>
        <v>Yes</v>
      </c>
      <c r="AA146" s="34">
        <f>SUMIF(Ingredients!$B$3:$B$230,F146,Ingredients!$C$3:$C$230)+SUMIF($B$3:$B$725,F146,$AI$3:$AI$725)</f>
        <v>5</v>
      </c>
      <c r="AB146" s="30">
        <f>SUMIF(Ingredients!$B$3:$B$230,G146,Ingredients!$C$3:$C$230)+SUMIF($B$3:$B$725,G146,$AI$3:$AI$725)</f>
        <v>1</v>
      </c>
      <c r="AC146" s="30">
        <f>SUMIF(Ingredients!$B$3:$B$230,H146,Ingredients!$C$3:$C$230)+SUMIF($B$3:$B$725,H146,$AI$3:$AI$725)</f>
        <v>0</v>
      </c>
      <c r="AD146" s="30">
        <f>SUMIF(Ingredients!$B$3:$B$230,I146,Ingredients!$C$3:$C$230)+SUMIF($B$3:$B$725,I146,$AI$3:$AI$725)</f>
        <v>0</v>
      </c>
      <c r="AE146" s="30">
        <f>SUMIF(Ingredients!$B$3:$B$230,J146,Ingredients!$C$3:$C$230)+SUMIF($B$3:$B$725,J146,$AI$3:$AI$725)</f>
        <v>0</v>
      </c>
      <c r="AF146" s="30">
        <f>SUMIF(Ingredients!$B$3:$B$230,K146,Ingredients!$C$3:$C$230)+SUMIF($B$3:$B$725,K146,$AI$3:$AI$725)</f>
        <v>0</v>
      </c>
      <c r="AG146" s="30">
        <f>SUMIF(Ingredients!$B$3:$B$230,L146,Ingredients!$C$3:$C$230)+SUMIF($B$3:$B$725,L146,$AI$3:$AI$725)</f>
        <v>0</v>
      </c>
      <c r="AH146" s="30">
        <f>SUMIF(Ingredients!$B$3:$B$230,M146,Ingredients!$C$3:$C$230)+SUMIF($B$3:$B$725,M146,$AI$3:$AI$725)</f>
        <v>0</v>
      </c>
      <c r="AI146" s="29">
        <f t="shared" si="27"/>
        <v>6</v>
      </c>
      <c r="AJ146" s="30">
        <f>SUMIF(Ingredients!$B$3:$B$230,F146,Ingredients!$D$3:$D$230)+SUMIF($B$3:$B$725,F146,$AR$3:$AR$725)</f>
        <v>10</v>
      </c>
      <c r="AK146" s="30">
        <f>SUMIF(Ingredients!$B$3:$B$230,G146,Ingredients!$D$3:$D$230)+SUMIF($B$3:$B$725,G146,$AR$3:$AR$725)</f>
        <v>0</v>
      </c>
      <c r="AL146" s="30">
        <f>SUMIF(Ingredients!$B$3:$B$230,H146,Ingredients!$D$3:$D$230)+SUMIF($B$3:$B$725,H146,$AR$3:$AR$725)</f>
        <v>0</v>
      </c>
      <c r="AM146" s="30">
        <f>SUMIF(Ingredients!$B$3:$B$230,I146,Ingredients!$D$3:$D$230)+SUMIF($B$3:$B$725,I146,$AR$3:$AR$725)</f>
        <v>0</v>
      </c>
      <c r="AN146" s="30">
        <f>SUMIF(Ingredients!$B$3:$B$230,J146,Ingredients!$D$3:$D$230)+SUMIF($B$3:$B$725,J146,$AR$3:$AR$725)</f>
        <v>0</v>
      </c>
      <c r="AO146" s="30">
        <f>SUMIF(Ingredients!$B$3:$B$230,K146,Ingredients!$D$3:$D$230)+SUMIF($B$3:$B$725,K146,$AR$3:$AR$725)</f>
        <v>0</v>
      </c>
      <c r="AP146" s="30">
        <f>SUMIF(Ingredients!$B$3:$B$230,L146,Ingredients!$D$3:$D$230)+SUMIF($B$3:$B$725,L146,$AR$3:$AR$725)</f>
        <v>0</v>
      </c>
      <c r="AQ146" s="30">
        <f>SUMIF(Ingredients!$B$3:$B$230,M146,Ingredients!$D$3:$D$230)+SUMIF($B$3:$B$725,M146,$AR$3:$AR$725)</f>
        <v>0</v>
      </c>
      <c r="AR146" s="29">
        <f t="shared" si="28"/>
        <v>10</v>
      </c>
      <c r="AS146" s="30">
        <f>SUMIF(Ingredients!$B$3:$B$230,F146,Ingredients!$E$3:$E$230)+SUMIF($B$3:$B$725,F146,$BA$3:$BA$730)</f>
        <v>17.666666666666668</v>
      </c>
      <c r="AT146" s="30">
        <f>SUMIF(Ingredients!$B$3:$B$230,G146,Ingredients!$E$3:$E$230)+SUMIF($B$3:$B$725,G146,$BA$3:$BA$730)</f>
        <v>34</v>
      </c>
      <c r="AU146" s="30">
        <f>SUMIF(Ingredients!$B$3:$B$230,H146,Ingredients!$E$3:$E$230)+SUMIF($B$3:$B$725,H146,$BA$3:$BA$730)</f>
        <v>21</v>
      </c>
      <c r="AV146" s="30">
        <f>SUMIF(Ingredients!$B$3:$B$230,I146,Ingredients!$E$3:$E$230)+SUMIF($B$3:$B$725,I146,$BA$3:$BA$730)</f>
        <v>0</v>
      </c>
      <c r="AW146" s="30">
        <f>SUMIF(Ingredients!$B$3:$B$230,J146,Ingredients!$E$3:$E$230)+SUMIF($B$3:$B$725,J146,$BA$3:$BA$730)</f>
        <v>0</v>
      </c>
      <c r="AX146" s="30">
        <f>SUMIF(Ingredients!$B$3:$B$230,K146,Ingredients!$E$3:$E$230)+SUMIF($B$3:$B$725,K146,$BA$3:$BA$730)</f>
        <v>0</v>
      </c>
      <c r="AY146" s="30">
        <f>SUMIF(Ingredients!$B$3:$B$230,L146,Ingredients!$E$3:$E$230)+SUMIF($B$3:$B$725,L146,$BA$3:$BA$730)</f>
        <v>0</v>
      </c>
      <c r="AZ146" s="30">
        <f>SUMIF(Ingredients!$B$3:$B$230,M146,Ingredients!$E$3:$E$230)+SUMIF($B$3:$B$725,M146,$BA$3:$BA$730)</f>
        <v>0</v>
      </c>
      <c r="BA146" s="29">
        <f t="shared" si="29"/>
        <v>24.222222222222225</v>
      </c>
      <c r="BB146" s="30">
        <f>SUMIF(Ingredients!$B$3:$B$230,F146,Ingredients!$F$3:$F$230)+SUMIF($B$3:$B$725,F146,$BJ$3:$BJ$725)</f>
        <v>0</v>
      </c>
      <c r="BC146" s="30">
        <f>SUMIF(Ingredients!$B$3:$B$230,G146,Ingredients!$F$3:$F$230)+SUMIF($B$3:$B$725,G146,$BJ$3:$BJ$725)</f>
        <v>0</v>
      </c>
      <c r="BD146" s="30">
        <f>SUMIF(Ingredients!$B$3:$B$230,H146,Ingredients!$F$3:$F$230)+SUMIF($B$3:$B$725,H146,$BJ$3:$BJ$725)</f>
        <v>0</v>
      </c>
      <c r="BE146" s="30">
        <f>SUMIF(Ingredients!$B$3:$B$230,I146,Ingredients!$F$3:$F$230)+SUMIF($B$3:$B$725,I146,$BJ$3:$BJ$725)</f>
        <v>0</v>
      </c>
      <c r="BF146" s="30">
        <f>SUMIF(Ingredients!$B$3:$B$230,J146,Ingredients!$F$3:$F$230)+SUMIF($B$3:$B$725,J146,$BJ$3:$BJ$725)</f>
        <v>0</v>
      </c>
      <c r="BG146" s="30">
        <f>SUMIF(Ingredients!$B$3:$B$230,K146,Ingredients!$F$3:$F$230)+SUMIF($B$3:$B$725,K146,$BJ$3:$BJ$725)</f>
        <v>0</v>
      </c>
      <c r="BH146" s="30">
        <f>SUMIF(Ingredients!$B$3:$B$230,L146,Ingredients!$F$3:$F$230)+SUMIF($B$3:$B$725,L146,$BJ$3:$BJ$725)</f>
        <v>0</v>
      </c>
      <c r="BI146" s="30">
        <f>SUMIF(Ingredients!$B$3:$B$230,M146,Ingredients!$F$3:$F$230)+SUMIF($B$3:$B$725,M146,$BJ$3:$BJ$725)</f>
        <v>0</v>
      </c>
      <c r="BJ146" s="35">
        <f t="shared" si="30"/>
        <v>0</v>
      </c>
      <c r="BK146" s="30">
        <f>SUMIF(Ingredients!$B$3:$B$230,F146,Ingredients!$G$3:$G$230)+SUMIF($B$3:$B$725,F146,$BS$3:$BS$725)</f>
        <v>0</v>
      </c>
      <c r="BL146" s="30">
        <f>SUMIF(Ingredients!$B$3:$B$230,G146,Ingredients!$G$3:$G$230)+SUMIF($B$3:$B$725,G146,$BS$3:$BS$725)</f>
        <v>0</v>
      </c>
      <c r="BM146" s="30">
        <f>SUMIF(Ingredients!$B$3:$B$230,H146,Ingredients!$G$3:$G$230)+SUMIF($B$3:$B$725,H146,$BS$3:$BS$725)</f>
        <v>0</v>
      </c>
      <c r="BN146" s="30">
        <f>SUMIF(Ingredients!$B$3:$B$230,I146,Ingredients!$G$3:$G$230)+SUMIF($B$3:$B$725,I146,$BS$3:$BS$725)</f>
        <v>0</v>
      </c>
      <c r="BO146" s="30">
        <f>SUMIF(Ingredients!$B$3:$B$230,J146,Ingredients!$G$3:$G$230)+SUMIF($B$3:$B$725,J146,$BS$3:$BS$725)</f>
        <v>0</v>
      </c>
      <c r="BP146" s="30">
        <f>SUMIF(Ingredients!$B$3:$B$230,K146,Ingredients!$G$3:$G$230)+SUMIF($B$3:$B$725,K146,$BS$3:$BS$725)</f>
        <v>0</v>
      </c>
      <c r="BQ146" s="30">
        <f>SUMIF(Ingredients!$B$3:$B$230,L146,Ingredients!$G$3:$G$230)+SUMIF($B$3:$B$725,L146,$BS$3:$BS$725)</f>
        <v>0</v>
      </c>
      <c r="BR146" s="30">
        <f>SUMIF(Ingredients!$B$3:$B$230,M146,Ingredients!$G$3:$G$230)+SUMIF($B$3:$B$725,M146,$BS$3:$BS$725)</f>
        <v>0</v>
      </c>
      <c r="BS146" s="36">
        <f t="shared" si="31"/>
        <v>0</v>
      </c>
      <c r="BT146" s="30">
        <f>SUMIF(Ingredients!$B$3:$B$230,F146,Ingredients!$H$3:$H$230)+SUMIF($B$3:$B$725,F146,$CB$3:$CB$725)</f>
        <v>0</v>
      </c>
      <c r="BU146" s="30">
        <f>SUMIF(Ingredients!$B$3:$B$230,G146,Ingredients!$H$3:$H$230)+SUMIF($B$3:$B$725,G146,$CB$3:$CB$725)</f>
        <v>0</v>
      </c>
      <c r="BV146" s="30">
        <f>SUMIF(Ingredients!$B$3:$B$230,H146,Ingredients!$H$3:$H$230)+SUMIF($B$3:$B$725,H146,$CB$3:$CB$725)</f>
        <v>0</v>
      </c>
      <c r="BW146" s="30">
        <f>SUMIF(Ingredients!$B$3:$B$230,I146,Ingredients!$H$3:$H$230)+SUMIF($B$3:$B$725,I146,$CB$3:$CB$725)</f>
        <v>0</v>
      </c>
      <c r="BX146" s="30">
        <f>SUMIF(Ingredients!$B$3:$B$230,J146,Ingredients!$H$3:$H$230)+SUMIF($B$3:$B$725,J146,$CB$3:$CB$725)</f>
        <v>0</v>
      </c>
      <c r="BY146" s="30">
        <f>SUMIF(Ingredients!$B$3:$B$230,K146,Ingredients!$H$3:$H$230)+SUMIF($B$3:$B$725,K146,$CB$3:$CB$725)</f>
        <v>0</v>
      </c>
      <c r="BZ146" s="30">
        <f>SUMIF(Ingredients!$B$3:$B$230,L146,Ingredients!$H$3:$H$230)+SUMIF($B$3:$B$725,L146,$CB$3:$CB$725)</f>
        <v>0</v>
      </c>
      <c r="CA146" s="30">
        <f>SUMIF(Ingredients!$B$3:$B$230,M146,Ingredients!$H$3:$H$230)+SUMIF($B$3:$B$725,M146,$CB$3:$CB$725)</f>
        <v>0</v>
      </c>
      <c r="CB146" s="42">
        <f t="shared" si="32"/>
        <v>0</v>
      </c>
      <c r="CC146" s="30">
        <f>SUMIF(Ingredients!$B$3:$B$230,F146,Ingredients!$I$3:$I$230)+SUMIF($B$3:$B$725,F146,$CK$3:$CK$725)</f>
        <v>0</v>
      </c>
      <c r="CD146" s="30">
        <f>SUMIF(Ingredients!$B$3:$B$230,G146,Ingredients!$I$3:$I$230)+SUMIF($B$3:$B$725,G146,$CK$3:$CK$725)</f>
        <v>0</v>
      </c>
      <c r="CE146" s="30">
        <f>SUMIF(Ingredients!$B$3:$B$230,H146,Ingredients!$I$3:$I$230)+SUMIF($B$3:$B$725,H146,$CK$3:$CK$725)</f>
        <v>0</v>
      </c>
      <c r="CF146" s="30">
        <f>SUMIF(Ingredients!$B$3:$B$230,I146,Ingredients!$I$3:$I$230)+SUMIF($B$3:$B$725,I146,$CK$3:$CK$725)</f>
        <v>0</v>
      </c>
      <c r="CG146" s="30">
        <f>SUMIF(Ingredients!$B$3:$B$230,J146,Ingredients!$I$3:$I$230)+SUMIF($B$3:$B$725,J146,$CK$3:$CK$725)</f>
        <v>0</v>
      </c>
      <c r="CH146" s="30">
        <f>SUMIF(Ingredients!$B$3:$B$230,K146,Ingredients!$I$3:$I$230)+SUMIF($B$3:$B$725,K146,$CK$3:$CK$725)</f>
        <v>0</v>
      </c>
      <c r="CI146" s="30">
        <f>SUMIF(Ingredients!$B$3:$B$230,L146,Ingredients!$I$3:$I$230)+SUMIF($B$3:$B$725,L146,$CK$3:$CK$725)</f>
        <v>0</v>
      </c>
      <c r="CJ146" s="30">
        <f>SUMIF(Ingredients!$B$3:$B$230,M146,Ingredients!$I$3:$I$230)+SUMIF($B$3:$B$725,M146,$CK$3:$CK$725)</f>
        <v>0</v>
      </c>
      <c r="CK146" s="38">
        <f t="shared" si="33"/>
        <v>0</v>
      </c>
      <c r="CL146" s="30">
        <f>SUMIF(Ingredients!$B$3:$B$230,F146,Ingredients!$J$3:$J$230)+SUMIF($B$3:$B$725,F146,$CT$3:$CT$725)</f>
        <v>2</v>
      </c>
      <c r="CM146" s="30">
        <f>SUMIF(Ingredients!$B$3:$B$230,G146,Ingredients!$J$3:$J$230)+SUMIF($B$3:$B$725,G146,$CT$3:$CT$725)</f>
        <v>0</v>
      </c>
      <c r="CN146" s="30">
        <f>SUMIF(Ingredients!$B$3:$B$230,H146,Ingredients!$J$3:$J$230)+SUMIF($B$3:$B$725,H146,$CT$3:$CT$725)</f>
        <v>0.2</v>
      </c>
      <c r="CO146" s="30">
        <f>SUMIF(Ingredients!$B$3:$B$230,I146,Ingredients!$J$3:$J$230)+SUMIF($B$3:$B$725,I146,$CT$3:$CT$725)</f>
        <v>0</v>
      </c>
      <c r="CP146" s="30">
        <f>SUMIF(Ingredients!$B$3:$B$230,J146,Ingredients!$J$3:$J$230)+SUMIF($B$3:$B$725,J146,$CT$3:$CT$725)</f>
        <v>0</v>
      </c>
      <c r="CQ146" s="30">
        <f>SUMIF(Ingredients!$B$3:$B$230,K146,Ingredients!$J$3:$J$230)+SUMIF($B$3:$B$725,K146,$CT$3:$CT$725)</f>
        <v>0</v>
      </c>
      <c r="CR146" s="30">
        <f>SUMIF(Ingredients!$B$3:$B$230,L146,Ingredients!$J$3:$J$230)+SUMIF($B$3:$B$725,L146,$CT$3:$CT$725)</f>
        <v>0</v>
      </c>
      <c r="CS146" s="30">
        <f>SUMIF(Ingredients!$B$3:$B$230,M146,Ingredients!$J$3:$J$230)+SUMIF($B$3:$B$725,M146,$CT$3:$CT$725)</f>
        <v>0</v>
      </c>
      <c r="CT146" s="43">
        <f t="shared" si="34"/>
        <v>2.2000000000000002</v>
      </c>
      <c r="CU146" s="34">
        <v>5</v>
      </c>
      <c r="CV146" s="30">
        <v>15</v>
      </c>
      <c r="CW146" s="30">
        <v>17.222222222222225</v>
      </c>
      <c r="CX146" s="35">
        <v>0</v>
      </c>
      <c r="CY146" s="36">
        <v>0</v>
      </c>
      <c r="CZ146" s="37">
        <v>0</v>
      </c>
      <c r="DA146" s="38">
        <v>0</v>
      </c>
      <c r="DB146" s="39">
        <v>2</v>
      </c>
      <c r="DC146" t="s">
        <v>202</v>
      </c>
      <c r="DD146" t="str">
        <f t="shared" ca="1" si="35"/>
        <v/>
      </c>
      <c r="DE146" t="str">
        <f t="shared" ca="1" si="36"/>
        <v>-</v>
      </c>
      <c r="DG146" t="s">
        <v>200</v>
      </c>
      <c r="DH146" t="str">
        <f t="shared" ca="1" si="37"/>
        <v>MOCHAICECREAMITEM(MEAL, ItemRegistry.mochaicecreamItem, 4 ,1f,15f,0f,0f,0f,0f,2f,1.22f),</v>
      </c>
      <c r="DI146" t="s">
        <v>2271</v>
      </c>
    </row>
    <row r="147" spans="2:113" x14ac:dyDescent="0.3">
      <c r="B147" t="s">
        <v>404</v>
      </c>
      <c r="C147" t="str">
        <f>INDEX('PH Itemnames'!$B$1:$B$723,MATCH(B147,'PH Itemnames'!$A$1:$A$723),1)</f>
        <v>pickledbeetsItem</v>
      </c>
      <c r="D147" t="s">
        <v>240</v>
      </c>
      <c r="E147" t="s">
        <v>1191</v>
      </c>
      <c r="F147" s="10" t="s">
        <v>59</v>
      </c>
      <c r="G147" s="11" t="s">
        <v>350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SUMIF(Ingredients!$B$3:$B$230,'PH complex foods'!F147,Ingredients!$A$3:$A$119)+SUMIF($B$3:$B$725,F147,$V$3:$V$724)</f>
        <v>1</v>
      </c>
      <c r="O147" s="11">
        <f ca="1">SUMIF(Ingredients!$B$3:$B$230,'PH complex foods'!G147,Ingredients!$A$3:$A$119)+SUMIF($B$3:$B$725,G147,$V$3:$V$724)</f>
        <v>1</v>
      </c>
      <c r="P147" s="11">
        <f ca="1">SUMIF(Ingredients!$B$3:$B$230,'PH complex foods'!H147,Ingredients!$A$3:$A$119)+SUMIF($B$3:$B$725,H147,$V$3:$V$724)</f>
        <v>1</v>
      </c>
      <c r="Q147" s="11">
        <f ca="1">SUMIF(Ingredients!$B$3:$B$230,'PH complex foods'!I147,Ingredients!$A$3:$A$119)+SUMIF($B$3:$B$725,I147,$V$3:$V$724)</f>
        <v>0</v>
      </c>
      <c r="R147" s="11">
        <f ca="1">SUMIF(Ingredients!$B$3:$B$230,'PH complex foods'!J147,Ingredients!$A$3:$A$119)+SUMIF($B$3:$B$725,J147,$V$3:$V$724)</f>
        <v>0</v>
      </c>
      <c r="S147" s="11">
        <f ca="1">SUMIF(Ingredients!$B$3:$B$230,'PH complex foods'!K147,Ingredients!$A$3:$A$119)+SUMIF($B$3:$B$725,K147,$V$3:$V$724)</f>
        <v>0</v>
      </c>
      <c r="T147" s="11">
        <f ca="1">SUMIF(Ingredients!$B$3:$B$230,'PH complex foods'!L147,Ingredients!$A$3:$A$119)+SUMIF($B$3:$B$725,L147,$V$3:$V$724)</f>
        <v>0</v>
      </c>
      <c r="U147" s="11">
        <f ca="1">SUMIF(Ingredients!$B$3:$B$230,'PH complex foods'!M147,Ingredients!$A$3:$A$119)+SUMIF($B$3:$B$725,M147,$V$3:$V$724)</f>
        <v>0</v>
      </c>
      <c r="V147" s="10">
        <f t="shared" ca="1" si="38"/>
        <v>1</v>
      </c>
      <c r="W147" s="10">
        <v>1</v>
      </c>
      <c r="X147" s="11">
        <v>1</v>
      </c>
      <c r="Y147" s="11">
        <f>COUNTIF(F147:M872,B147)</f>
        <v>2</v>
      </c>
      <c r="Z147" s="44" t="str">
        <f t="shared" ca="1" si="39"/>
        <v>Yes</v>
      </c>
      <c r="AA147" s="34">
        <f>SUMIF(Ingredients!$B$3:$B$230,F147,Ingredients!$C$3:$C$230)+SUMIF($B$3:$B$725,F147,$AI$3:$AI$725)</f>
        <v>10</v>
      </c>
      <c r="AB147" s="30">
        <f>SUMIF(Ingredients!$B$3:$B$230,G147,Ingredients!$C$3:$C$230)+SUMIF($B$3:$B$725,G147,$AI$3:$AI$725)</f>
        <v>0</v>
      </c>
      <c r="AC147" s="30">
        <f>SUMIF(Ingredients!$B$3:$B$230,H147,Ingredients!$C$3:$C$230)+SUMIF($B$3:$B$725,H147,$AI$3:$AI$725)</f>
        <v>0</v>
      </c>
      <c r="AD147" s="30">
        <f>SUMIF(Ingredients!$B$3:$B$230,I147,Ingredients!$C$3:$C$230)+SUMIF($B$3:$B$725,I147,$AI$3:$AI$725)</f>
        <v>0</v>
      </c>
      <c r="AE147" s="30">
        <f>SUMIF(Ingredients!$B$3:$B$230,J147,Ingredients!$C$3:$C$230)+SUMIF($B$3:$B$725,J147,$AI$3:$AI$725)</f>
        <v>0</v>
      </c>
      <c r="AF147" s="30">
        <f>SUMIF(Ingredients!$B$3:$B$230,K147,Ingredients!$C$3:$C$230)+SUMIF($B$3:$B$725,K147,$AI$3:$AI$725)</f>
        <v>0</v>
      </c>
      <c r="AG147" s="30">
        <f>SUMIF(Ingredients!$B$3:$B$230,L147,Ingredients!$C$3:$C$230)+SUMIF($B$3:$B$725,L147,$AI$3:$AI$725)</f>
        <v>0</v>
      </c>
      <c r="AH147" s="30">
        <f>SUMIF(Ingredients!$B$3:$B$230,M147,Ingredients!$C$3:$C$230)+SUMIF($B$3:$B$725,M147,$AI$3:$AI$725)</f>
        <v>0</v>
      </c>
      <c r="AI147" s="29">
        <f t="shared" si="27"/>
        <v>10</v>
      </c>
      <c r="AJ147" s="30">
        <f>SUMIF(Ingredients!$B$3:$B$230,F147,Ingredients!$D$3:$D$230)+SUMIF($B$3:$B$725,F147,$AR$3:$AR$725)</f>
        <v>0</v>
      </c>
      <c r="AK147" s="30">
        <f>SUMIF(Ingredients!$B$3:$B$230,G147,Ingredients!$D$3:$D$230)+SUMIF($B$3:$B$725,G147,$AR$3:$AR$725)</f>
        <v>0</v>
      </c>
      <c r="AL147" s="30">
        <f>SUMIF(Ingredients!$B$3:$B$230,H147,Ingredients!$D$3:$D$230)+SUMIF($B$3:$B$725,H147,$AR$3:$AR$725)</f>
        <v>0</v>
      </c>
      <c r="AM147" s="30">
        <f>SUMIF(Ingredients!$B$3:$B$230,I147,Ingredients!$D$3:$D$230)+SUMIF($B$3:$B$725,I147,$AR$3:$AR$725)</f>
        <v>0</v>
      </c>
      <c r="AN147" s="30">
        <f>SUMIF(Ingredients!$B$3:$B$230,J147,Ingredients!$D$3:$D$230)+SUMIF($B$3:$B$725,J147,$AR$3:$AR$725)</f>
        <v>0</v>
      </c>
      <c r="AO147" s="30">
        <f>SUMIF(Ingredients!$B$3:$B$230,K147,Ingredients!$D$3:$D$230)+SUMIF($B$3:$B$725,K147,$AR$3:$AR$725)</f>
        <v>0</v>
      </c>
      <c r="AP147" s="30">
        <f>SUMIF(Ingredients!$B$3:$B$230,L147,Ingredients!$D$3:$D$230)+SUMIF($B$3:$B$725,L147,$AR$3:$AR$725)</f>
        <v>0</v>
      </c>
      <c r="AQ147" s="30">
        <f>SUMIF(Ingredients!$B$3:$B$230,M147,Ingredients!$D$3:$D$230)+SUMIF($B$3:$B$725,M147,$AR$3:$AR$725)</f>
        <v>0</v>
      </c>
      <c r="AR147" s="29">
        <f t="shared" si="28"/>
        <v>0</v>
      </c>
      <c r="AS147" s="30">
        <f>SUMIF(Ingredients!$B$3:$B$230,F147,Ingredients!$E$3:$E$230)+SUMIF($B$3:$B$725,F147,$BA$3:$BA$730)</f>
        <v>31</v>
      </c>
      <c r="AT147" s="30">
        <f>SUMIF(Ingredients!$B$3:$B$230,G147,Ingredients!$E$3:$E$230)+SUMIF($B$3:$B$725,G147,$BA$3:$BA$730)</f>
        <v>30</v>
      </c>
      <c r="AU147" s="30">
        <f>SUMIF(Ingredients!$B$3:$B$230,H147,Ingredients!$E$3:$E$230)+SUMIF($B$3:$B$725,H147,$BA$3:$BA$730)</f>
        <v>30</v>
      </c>
      <c r="AV147" s="30">
        <f>SUMIF(Ingredients!$B$3:$B$230,I147,Ingredients!$E$3:$E$230)+SUMIF($B$3:$B$725,I147,$BA$3:$BA$730)</f>
        <v>0</v>
      </c>
      <c r="AW147" s="30">
        <f>SUMIF(Ingredients!$B$3:$B$230,J147,Ingredients!$E$3:$E$230)+SUMIF($B$3:$B$725,J147,$BA$3:$BA$730)</f>
        <v>0</v>
      </c>
      <c r="AX147" s="30">
        <f>SUMIF(Ingredients!$B$3:$B$230,K147,Ingredients!$E$3:$E$230)+SUMIF($B$3:$B$725,K147,$BA$3:$BA$730)</f>
        <v>0</v>
      </c>
      <c r="AY147" s="30">
        <f>SUMIF(Ingredients!$B$3:$B$230,L147,Ingredients!$E$3:$E$230)+SUMIF($B$3:$B$725,L147,$BA$3:$BA$730)</f>
        <v>0</v>
      </c>
      <c r="AZ147" s="30">
        <f>SUMIF(Ingredients!$B$3:$B$230,M147,Ingredients!$E$3:$E$230)+SUMIF($B$3:$B$725,M147,$BA$3:$BA$730)</f>
        <v>0</v>
      </c>
      <c r="BA147" s="29">
        <f t="shared" si="29"/>
        <v>30.333333333333332</v>
      </c>
      <c r="BB147" s="30">
        <f>SUMIF(Ingredients!$B$3:$B$230,F147,Ingredients!$F$3:$F$230)+SUMIF($B$3:$B$725,F147,$BJ$3:$BJ$725)</f>
        <v>0</v>
      </c>
      <c r="BC147" s="30">
        <f>SUMIF(Ingredients!$B$3:$B$230,G147,Ingredients!$F$3:$F$230)+SUMIF($B$3:$B$725,G147,$BJ$3:$BJ$725)</f>
        <v>0</v>
      </c>
      <c r="BD147" s="30">
        <f>SUMIF(Ingredients!$B$3:$B$230,H147,Ingredients!$F$3:$F$230)+SUMIF($B$3:$B$725,H147,$BJ$3:$BJ$725)</f>
        <v>0</v>
      </c>
      <c r="BE147" s="30">
        <f>SUMIF(Ingredients!$B$3:$B$230,I147,Ingredients!$F$3:$F$230)+SUMIF($B$3:$B$725,I147,$BJ$3:$BJ$725)</f>
        <v>0</v>
      </c>
      <c r="BF147" s="30">
        <f>SUMIF(Ingredients!$B$3:$B$230,J147,Ingredients!$F$3:$F$230)+SUMIF($B$3:$B$725,J147,$BJ$3:$BJ$725)</f>
        <v>0</v>
      </c>
      <c r="BG147" s="30">
        <f>SUMIF(Ingredients!$B$3:$B$230,K147,Ingredients!$F$3:$F$230)+SUMIF($B$3:$B$725,K147,$BJ$3:$BJ$725)</f>
        <v>0</v>
      </c>
      <c r="BH147" s="30">
        <f>SUMIF(Ingredients!$B$3:$B$230,L147,Ingredients!$F$3:$F$230)+SUMIF($B$3:$B$725,L147,$BJ$3:$BJ$725)</f>
        <v>0</v>
      </c>
      <c r="BI147" s="30">
        <f>SUMIF(Ingredients!$B$3:$B$230,M147,Ingredients!$F$3:$F$230)+SUMIF($B$3:$B$725,M147,$BJ$3:$BJ$725)</f>
        <v>0</v>
      </c>
      <c r="BJ147" s="35">
        <f t="shared" si="30"/>
        <v>0</v>
      </c>
      <c r="BK147" s="30">
        <f>SUMIF(Ingredients!$B$3:$B$230,F147,Ingredients!$G$3:$G$230)+SUMIF($B$3:$B$725,F147,$BS$3:$BS$725)</f>
        <v>0</v>
      </c>
      <c r="BL147" s="30">
        <f>SUMIF(Ingredients!$B$3:$B$230,G147,Ingredients!$G$3:$G$230)+SUMIF($B$3:$B$725,G147,$BS$3:$BS$725)</f>
        <v>0</v>
      </c>
      <c r="BM147" s="30">
        <f>SUMIF(Ingredients!$B$3:$B$230,H147,Ingredients!$G$3:$G$230)+SUMIF($B$3:$B$725,H147,$BS$3:$BS$725)</f>
        <v>0</v>
      </c>
      <c r="BN147" s="30">
        <f>SUMIF(Ingredients!$B$3:$B$230,I147,Ingredients!$G$3:$G$230)+SUMIF($B$3:$B$725,I147,$BS$3:$BS$725)</f>
        <v>0</v>
      </c>
      <c r="BO147" s="30">
        <f>SUMIF(Ingredients!$B$3:$B$230,J147,Ingredients!$G$3:$G$230)+SUMIF($B$3:$B$725,J147,$BS$3:$BS$725)</f>
        <v>0</v>
      </c>
      <c r="BP147" s="30">
        <f>SUMIF(Ingredients!$B$3:$B$230,K147,Ingredients!$G$3:$G$230)+SUMIF($B$3:$B$725,K147,$BS$3:$BS$725)</f>
        <v>0</v>
      </c>
      <c r="BQ147" s="30">
        <f>SUMIF(Ingredients!$B$3:$B$230,L147,Ingredients!$G$3:$G$230)+SUMIF($B$3:$B$725,L147,$BS$3:$BS$725)</f>
        <v>0</v>
      </c>
      <c r="BR147" s="30">
        <f>SUMIF(Ingredients!$B$3:$B$230,M147,Ingredients!$G$3:$G$230)+SUMIF($B$3:$B$725,M147,$BS$3:$BS$725)</f>
        <v>0</v>
      </c>
      <c r="BS147" s="36">
        <f t="shared" si="31"/>
        <v>0</v>
      </c>
      <c r="BT147" s="30">
        <f>SUMIF(Ingredients!$B$3:$B$230,F147,Ingredients!$H$3:$H$230)+SUMIF($B$3:$B$725,F147,$CB$3:$CB$725)</f>
        <v>1</v>
      </c>
      <c r="BU147" s="30">
        <f>SUMIF(Ingredients!$B$3:$B$230,G147,Ingredients!$H$3:$H$230)+SUMIF($B$3:$B$725,G147,$CB$3:$CB$725)</f>
        <v>0</v>
      </c>
      <c r="BV147" s="30">
        <f>SUMIF(Ingredients!$B$3:$B$230,H147,Ingredients!$H$3:$H$230)+SUMIF($B$3:$B$725,H147,$CB$3:$CB$725)</f>
        <v>0</v>
      </c>
      <c r="BW147" s="30">
        <f>SUMIF(Ingredients!$B$3:$B$230,I147,Ingredients!$H$3:$H$230)+SUMIF($B$3:$B$725,I147,$CB$3:$CB$725)</f>
        <v>0</v>
      </c>
      <c r="BX147" s="30">
        <f>SUMIF(Ingredients!$B$3:$B$230,J147,Ingredients!$H$3:$H$230)+SUMIF($B$3:$B$725,J147,$CB$3:$CB$725)</f>
        <v>0</v>
      </c>
      <c r="BY147" s="30">
        <f>SUMIF(Ingredients!$B$3:$B$230,K147,Ingredients!$H$3:$H$230)+SUMIF($B$3:$B$725,K147,$CB$3:$CB$725)</f>
        <v>0</v>
      </c>
      <c r="BZ147" s="30">
        <f>SUMIF(Ingredients!$B$3:$B$230,L147,Ingredients!$H$3:$H$230)+SUMIF($B$3:$B$725,L147,$CB$3:$CB$725)</f>
        <v>0</v>
      </c>
      <c r="CA147" s="30">
        <f>SUMIF(Ingredients!$B$3:$B$230,M147,Ingredients!$H$3:$H$230)+SUMIF($B$3:$B$725,M147,$CB$3:$CB$725)</f>
        <v>0</v>
      </c>
      <c r="CB147" s="42">
        <f t="shared" si="32"/>
        <v>1</v>
      </c>
      <c r="CC147" s="30">
        <f>SUMIF(Ingredients!$B$3:$B$230,F147,Ingredients!$I$3:$I$230)+SUMIF($B$3:$B$725,F147,$CK$3:$CK$725)</f>
        <v>0</v>
      </c>
      <c r="CD147" s="30">
        <f>SUMIF(Ingredients!$B$3:$B$230,G147,Ingredients!$I$3:$I$230)+SUMIF($B$3:$B$725,G147,$CK$3:$CK$725)</f>
        <v>0</v>
      </c>
      <c r="CE147" s="30">
        <f>SUMIF(Ingredients!$B$3:$B$230,H147,Ingredients!$I$3:$I$230)+SUMIF($B$3:$B$725,H147,$CK$3:$CK$725)</f>
        <v>0</v>
      </c>
      <c r="CF147" s="30">
        <f>SUMIF(Ingredients!$B$3:$B$230,I147,Ingredients!$I$3:$I$230)+SUMIF($B$3:$B$725,I147,$CK$3:$CK$725)</f>
        <v>0</v>
      </c>
      <c r="CG147" s="30">
        <f>SUMIF(Ingredients!$B$3:$B$230,J147,Ingredients!$I$3:$I$230)+SUMIF($B$3:$B$725,J147,$CK$3:$CK$725)</f>
        <v>0</v>
      </c>
      <c r="CH147" s="30">
        <f>SUMIF(Ingredients!$B$3:$B$230,K147,Ingredients!$I$3:$I$230)+SUMIF($B$3:$B$725,K147,$CK$3:$CK$725)</f>
        <v>0</v>
      </c>
      <c r="CI147" s="30">
        <f>SUMIF(Ingredients!$B$3:$B$230,L147,Ingredients!$I$3:$I$230)+SUMIF($B$3:$B$725,L147,$CK$3:$CK$725)</f>
        <v>0</v>
      </c>
      <c r="CJ147" s="30">
        <f>SUMIF(Ingredients!$B$3:$B$230,M147,Ingredients!$I$3:$I$230)+SUMIF($B$3:$B$725,M147,$CK$3:$CK$725)</f>
        <v>0</v>
      </c>
      <c r="CK147" s="38">
        <f t="shared" si="33"/>
        <v>0</v>
      </c>
      <c r="CL147" s="30">
        <f>SUMIF(Ingredients!$B$3:$B$230,F147,Ingredients!$J$3:$J$230)+SUMIF($B$3:$B$725,F147,$CT$3:$CT$725)</f>
        <v>0</v>
      </c>
      <c r="CM147" s="30">
        <f>SUMIF(Ingredients!$B$3:$B$230,G147,Ingredients!$J$3:$J$230)+SUMIF($B$3:$B$725,G147,$CT$3:$CT$725)</f>
        <v>0</v>
      </c>
      <c r="CN147" s="30">
        <f>SUMIF(Ingredients!$B$3:$B$230,H147,Ingredients!$J$3:$J$230)+SUMIF($B$3:$B$725,H147,$CT$3:$CT$725)</f>
        <v>0</v>
      </c>
      <c r="CO147" s="30">
        <f>SUMIF(Ingredients!$B$3:$B$230,I147,Ingredients!$J$3:$J$230)+SUMIF($B$3:$B$725,I147,$CT$3:$CT$725)</f>
        <v>0</v>
      </c>
      <c r="CP147" s="30">
        <f>SUMIF(Ingredients!$B$3:$B$230,J147,Ingredients!$J$3:$J$230)+SUMIF($B$3:$B$725,J147,$CT$3:$CT$725)</f>
        <v>0</v>
      </c>
      <c r="CQ147" s="30">
        <f>SUMIF(Ingredients!$B$3:$B$230,K147,Ingredients!$J$3:$J$230)+SUMIF($B$3:$B$725,K147,$CT$3:$CT$725)</f>
        <v>0</v>
      </c>
      <c r="CR147" s="30">
        <f>SUMIF(Ingredients!$B$3:$B$230,L147,Ingredients!$J$3:$J$230)+SUMIF($B$3:$B$725,L147,$CT$3:$CT$725)</f>
        <v>0</v>
      </c>
      <c r="CS147" s="30">
        <f>SUMIF(Ingredients!$B$3:$B$230,M147,Ingredients!$J$3:$J$230)+SUMIF($B$3:$B$725,M147,$CT$3:$CT$725)</f>
        <v>0</v>
      </c>
      <c r="CT147" s="43">
        <f t="shared" si="34"/>
        <v>0</v>
      </c>
      <c r="CU147" s="34">
        <v>10</v>
      </c>
      <c r="CV147" s="30">
        <v>0</v>
      </c>
      <c r="CW147" s="30">
        <v>20</v>
      </c>
      <c r="CX147" s="35">
        <v>0</v>
      </c>
      <c r="CY147" s="36">
        <v>0</v>
      </c>
      <c r="CZ147" s="37">
        <v>1</v>
      </c>
      <c r="DA147" s="38">
        <v>0</v>
      </c>
      <c r="DB147" s="39">
        <v>0</v>
      </c>
      <c r="DC147" t="s">
        <v>202</v>
      </c>
      <c r="DD147" t="str">
        <f t="shared" ca="1" si="35"/>
        <v/>
      </c>
      <c r="DE147" t="str">
        <f t="shared" ca="1" si="36"/>
        <v>-</v>
      </c>
      <c r="DF147" t="s">
        <v>670</v>
      </c>
      <c r="DG147" t="s">
        <v>200</v>
      </c>
      <c r="DH147" t="str">
        <f t="shared" ca="1" si="37"/>
        <v>PICKLEDBEETSITEM(MEAL, ItemRegistry.pickledbeetsItem, 4 ,2f,0f,0f,1f,0f,0f,0f,1.05f),</v>
      </c>
      <c r="DI147" t="s">
        <v>2397</v>
      </c>
    </row>
    <row r="148" spans="2:113" x14ac:dyDescent="0.3">
      <c r="B148" t="s">
        <v>405</v>
      </c>
      <c r="C148" t="str">
        <f>INDEX('PH Itemnames'!$B$1:$B$723,MATCH(B148,'PH Itemnames'!$A$1:$A$723),1)</f>
        <v>beetsaladItem</v>
      </c>
      <c r="D148" t="s">
        <v>245</v>
      </c>
      <c r="E148" t="s">
        <v>1187</v>
      </c>
      <c r="F148" s="10" t="s">
        <v>59</v>
      </c>
      <c r="G148" s="11" t="s">
        <v>128</v>
      </c>
      <c r="H148" s="11" t="s">
        <v>350</v>
      </c>
      <c r="I148" s="11" t="s">
        <v>73</v>
      </c>
      <c r="J148" s="11"/>
      <c r="K148" s="11"/>
      <c r="L148" s="11"/>
      <c r="M148" s="11"/>
      <c r="N148" s="46">
        <f ca="1">SUMIF(Ingredients!$B$3:$B$230,'PH complex foods'!F148,Ingredients!$A$3:$A$119)+SUMIF($B$3:$B$725,F148,$V$3:$V$724)</f>
        <v>1</v>
      </c>
      <c r="O148" s="11">
        <f ca="1">SUMIF(Ingredients!$B$3:$B$230,'PH complex foods'!G148,Ingredients!$A$3:$A$119)+SUMIF($B$3:$B$725,G148,$V$3:$V$724)</f>
        <v>1</v>
      </c>
      <c r="P148" s="11">
        <f ca="1">SUMIF(Ingredients!$B$3:$B$230,'PH complex foods'!H148,Ingredients!$A$3:$A$119)+SUMIF($B$3:$B$725,H148,$V$3:$V$724)</f>
        <v>1</v>
      </c>
      <c r="Q148" s="11">
        <f ca="1">SUMIF(Ingredients!$B$3:$B$230,'PH complex foods'!I148,Ingredients!$A$3:$A$119)+SUMIF($B$3:$B$725,I148,$V$3:$V$724)</f>
        <v>1</v>
      </c>
      <c r="R148" s="11">
        <f ca="1">SUMIF(Ingredients!$B$3:$B$230,'PH complex foods'!J148,Ingredients!$A$3:$A$119)+SUMIF($B$3:$B$725,J148,$V$3:$V$724)</f>
        <v>0</v>
      </c>
      <c r="S148" s="11">
        <f ca="1">SUMIF(Ingredients!$B$3:$B$230,'PH complex foods'!K148,Ingredients!$A$3:$A$119)+SUMIF($B$3:$B$725,K148,$V$3:$V$724)</f>
        <v>0</v>
      </c>
      <c r="T148" s="11">
        <f ca="1">SUMIF(Ingredients!$B$3:$B$230,'PH complex foods'!L148,Ingredients!$A$3:$A$119)+SUMIF($B$3:$B$725,L148,$V$3:$V$724)</f>
        <v>0</v>
      </c>
      <c r="U148" s="11">
        <f ca="1">SUMIF(Ingredients!$B$3:$B$230,'PH complex foods'!M148,Ingredients!$A$3:$A$119)+SUMIF($B$3:$B$725,M148,$V$3:$V$724)</f>
        <v>0</v>
      </c>
      <c r="V148" s="10">
        <f t="shared" ca="1" si="38"/>
        <v>1</v>
      </c>
      <c r="W148" s="10">
        <v>1</v>
      </c>
      <c r="X148" s="11">
        <v>1</v>
      </c>
      <c r="Y148" s="11">
        <f>COUNTIF(F148:M873,B148)</f>
        <v>0</v>
      </c>
      <c r="Z148" s="44" t="str">
        <f t="shared" ca="1" si="39"/>
        <v>Yes</v>
      </c>
      <c r="AA148" s="34">
        <f>SUMIF(Ingredients!$B$3:$B$230,F148,Ingredients!$C$3:$C$230)+SUMIF($B$3:$B$725,F148,$AI$3:$AI$725)</f>
        <v>10</v>
      </c>
      <c r="AB148" s="30">
        <f>SUMIF(Ingredients!$B$3:$B$230,G148,Ingredients!$C$3:$C$230)+SUMIF($B$3:$B$725,G148,$AI$3:$AI$725)</f>
        <v>2</v>
      </c>
      <c r="AC148" s="30">
        <f>SUMIF(Ingredients!$B$3:$B$230,H148,Ingredients!$C$3:$C$230)+SUMIF($B$3:$B$725,H148,$AI$3:$AI$725)</f>
        <v>0</v>
      </c>
      <c r="AD148" s="30">
        <f>SUMIF(Ingredients!$B$3:$B$230,I148,Ingredients!$C$3:$C$230)+SUMIF($B$3:$B$725,I148,$AI$3:$AI$725)</f>
        <v>10</v>
      </c>
      <c r="AE148" s="30">
        <f>SUMIF(Ingredients!$B$3:$B$230,J148,Ingredients!$C$3:$C$230)+SUMIF($B$3:$B$725,J148,$AI$3:$AI$725)</f>
        <v>0</v>
      </c>
      <c r="AF148" s="30">
        <f>SUMIF(Ingredients!$B$3:$B$230,K148,Ingredients!$C$3:$C$230)+SUMIF($B$3:$B$725,K148,$AI$3:$AI$725)</f>
        <v>0</v>
      </c>
      <c r="AG148" s="30">
        <f>SUMIF(Ingredients!$B$3:$B$230,L148,Ingredients!$C$3:$C$230)+SUMIF($B$3:$B$725,L148,$AI$3:$AI$725)</f>
        <v>0</v>
      </c>
      <c r="AH148" s="30">
        <f>SUMIF(Ingredients!$B$3:$B$230,M148,Ingredients!$C$3:$C$230)+SUMIF($B$3:$B$725,M148,$AI$3:$AI$725)</f>
        <v>0</v>
      </c>
      <c r="AI148" s="29">
        <f t="shared" si="27"/>
        <v>22</v>
      </c>
      <c r="AJ148" s="30">
        <f>SUMIF(Ingredients!$B$3:$B$230,F148,Ingredients!$D$3:$D$230)+SUMIF($B$3:$B$725,F148,$AR$3:$AR$725)</f>
        <v>0</v>
      </c>
      <c r="AK148" s="30">
        <f>SUMIF(Ingredients!$B$3:$B$230,G148,Ingredients!$D$3:$D$230)+SUMIF($B$3:$B$725,G148,$AR$3:$AR$725)</f>
        <v>0</v>
      </c>
      <c r="AL148" s="30">
        <f>SUMIF(Ingredients!$B$3:$B$230,H148,Ingredients!$D$3:$D$230)+SUMIF($B$3:$B$725,H148,$AR$3:$AR$725)</f>
        <v>0</v>
      </c>
      <c r="AM148" s="30">
        <f>SUMIF(Ingredients!$B$3:$B$230,I148,Ingredients!$D$3:$D$230)+SUMIF($B$3:$B$725,I148,$AR$3:$AR$725)</f>
        <v>0</v>
      </c>
      <c r="AN148" s="30">
        <f>SUMIF(Ingredients!$B$3:$B$230,J148,Ingredients!$D$3:$D$230)+SUMIF($B$3:$B$725,J148,$AR$3:$AR$725)</f>
        <v>0</v>
      </c>
      <c r="AO148" s="30">
        <f>SUMIF(Ingredients!$B$3:$B$230,K148,Ingredients!$D$3:$D$230)+SUMIF($B$3:$B$725,K148,$AR$3:$AR$725)</f>
        <v>0</v>
      </c>
      <c r="AP148" s="30">
        <f>SUMIF(Ingredients!$B$3:$B$230,L148,Ingredients!$D$3:$D$230)+SUMIF($B$3:$B$725,L148,$AR$3:$AR$725)</f>
        <v>0</v>
      </c>
      <c r="AQ148" s="30">
        <f>SUMIF(Ingredients!$B$3:$B$230,M148,Ingredients!$D$3:$D$230)+SUMIF($B$3:$B$725,M148,$AR$3:$AR$725)</f>
        <v>0</v>
      </c>
      <c r="AR148" s="29">
        <f t="shared" si="28"/>
        <v>0</v>
      </c>
      <c r="AS148" s="30">
        <f>SUMIF(Ingredients!$B$3:$B$230,F148,Ingredients!$E$3:$E$230)+SUMIF($B$3:$B$725,F148,$BA$3:$BA$730)</f>
        <v>31</v>
      </c>
      <c r="AT148" s="30">
        <f>SUMIF(Ingredients!$B$3:$B$230,G148,Ingredients!$E$3:$E$230)+SUMIF($B$3:$B$725,G148,$BA$3:$BA$730)</f>
        <v>18</v>
      </c>
      <c r="AU148" s="30">
        <f>SUMIF(Ingredients!$B$3:$B$230,H148,Ingredients!$E$3:$E$230)+SUMIF($B$3:$B$725,H148,$BA$3:$BA$730)</f>
        <v>30</v>
      </c>
      <c r="AV148" s="30">
        <f>SUMIF(Ingredients!$B$3:$B$230,I148,Ingredients!$E$3:$E$230)+SUMIF($B$3:$B$725,I148,$BA$3:$BA$730)</f>
        <v>73</v>
      </c>
      <c r="AW148" s="30">
        <f>SUMIF(Ingredients!$B$3:$B$230,J148,Ingredients!$E$3:$E$230)+SUMIF($B$3:$B$725,J148,$BA$3:$BA$730)</f>
        <v>0</v>
      </c>
      <c r="AX148" s="30">
        <f>SUMIF(Ingredients!$B$3:$B$230,K148,Ingredients!$E$3:$E$230)+SUMIF($B$3:$B$725,K148,$BA$3:$BA$730)</f>
        <v>0</v>
      </c>
      <c r="AY148" s="30">
        <f>SUMIF(Ingredients!$B$3:$B$230,L148,Ingredients!$E$3:$E$230)+SUMIF($B$3:$B$725,L148,$BA$3:$BA$730)</f>
        <v>0</v>
      </c>
      <c r="AZ148" s="30">
        <f>SUMIF(Ingredients!$B$3:$B$230,M148,Ingredients!$E$3:$E$230)+SUMIF($B$3:$B$725,M148,$BA$3:$BA$730)</f>
        <v>0</v>
      </c>
      <c r="BA148" s="29">
        <f t="shared" si="29"/>
        <v>38</v>
      </c>
      <c r="BB148" s="30">
        <f>SUMIF(Ingredients!$B$3:$B$230,F148,Ingredients!$F$3:$F$230)+SUMIF($B$3:$B$725,F148,$BJ$3:$BJ$725)</f>
        <v>0</v>
      </c>
      <c r="BC148" s="30">
        <f>SUMIF(Ingredients!$B$3:$B$230,G148,Ingredients!$F$3:$F$230)+SUMIF($B$3:$B$725,G148,$BJ$3:$BJ$725)</f>
        <v>0</v>
      </c>
      <c r="BD148" s="30">
        <f>SUMIF(Ingredients!$B$3:$B$230,H148,Ingredients!$F$3:$F$230)+SUMIF($B$3:$B$725,H148,$BJ$3:$BJ$725)</f>
        <v>0</v>
      </c>
      <c r="BE148" s="30">
        <f>SUMIF(Ingredients!$B$3:$B$230,I148,Ingredients!$F$3:$F$230)+SUMIF($B$3:$B$725,I148,$BJ$3:$BJ$725)</f>
        <v>0</v>
      </c>
      <c r="BF148" s="30">
        <f>SUMIF(Ingredients!$B$3:$B$230,J148,Ingredients!$F$3:$F$230)+SUMIF($B$3:$B$725,J148,$BJ$3:$BJ$725)</f>
        <v>0</v>
      </c>
      <c r="BG148" s="30">
        <f>SUMIF(Ingredients!$B$3:$B$230,K148,Ingredients!$F$3:$F$230)+SUMIF($B$3:$B$725,K148,$BJ$3:$BJ$725)</f>
        <v>0</v>
      </c>
      <c r="BH148" s="30">
        <f>SUMIF(Ingredients!$B$3:$B$230,L148,Ingredients!$F$3:$F$230)+SUMIF($B$3:$B$725,L148,$BJ$3:$BJ$725)</f>
        <v>0</v>
      </c>
      <c r="BI148" s="30">
        <f>SUMIF(Ingredients!$B$3:$B$230,M148,Ingredients!$F$3:$F$230)+SUMIF($B$3:$B$725,M148,$BJ$3:$BJ$725)</f>
        <v>0</v>
      </c>
      <c r="BJ148" s="35">
        <f t="shared" si="30"/>
        <v>0</v>
      </c>
      <c r="BK148" s="30">
        <f>SUMIF(Ingredients!$B$3:$B$230,F148,Ingredients!$G$3:$G$230)+SUMIF($B$3:$B$725,F148,$BS$3:$BS$725)</f>
        <v>0</v>
      </c>
      <c r="BL148" s="30">
        <f>SUMIF(Ingredients!$B$3:$B$230,G148,Ingredients!$G$3:$G$230)+SUMIF($B$3:$B$725,G148,$BS$3:$BS$725)</f>
        <v>0</v>
      </c>
      <c r="BM148" s="30">
        <f>SUMIF(Ingredients!$B$3:$B$230,H148,Ingredients!$G$3:$G$230)+SUMIF($B$3:$B$725,H148,$BS$3:$BS$725)</f>
        <v>0</v>
      </c>
      <c r="BN148" s="30">
        <f>SUMIF(Ingredients!$B$3:$B$230,I148,Ingredients!$G$3:$G$230)+SUMIF($B$3:$B$725,I148,$BS$3:$BS$725)</f>
        <v>0</v>
      </c>
      <c r="BO148" s="30">
        <f>SUMIF(Ingredients!$B$3:$B$230,J148,Ingredients!$G$3:$G$230)+SUMIF($B$3:$B$725,J148,$BS$3:$BS$725)</f>
        <v>0</v>
      </c>
      <c r="BP148" s="30">
        <f>SUMIF(Ingredients!$B$3:$B$230,K148,Ingredients!$G$3:$G$230)+SUMIF($B$3:$B$725,K148,$BS$3:$BS$725)</f>
        <v>0</v>
      </c>
      <c r="BQ148" s="30">
        <f>SUMIF(Ingredients!$B$3:$B$230,L148,Ingredients!$G$3:$G$230)+SUMIF($B$3:$B$725,L148,$BS$3:$BS$725)</f>
        <v>0</v>
      </c>
      <c r="BR148" s="30">
        <f>SUMIF(Ingredients!$B$3:$B$230,M148,Ingredients!$G$3:$G$230)+SUMIF($B$3:$B$725,M148,$BS$3:$BS$725)</f>
        <v>0</v>
      </c>
      <c r="BS148" s="36">
        <f t="shared" si="31"/>
        <v>0</v>
      </c>
      <c r="BT148" s="30">
        <f>SUMIF(Ingredients!$B$3:$B$230,F148,Ingredients!$H$3:$H$230)+SUMIF($B$3:$B$725,F148,$CB$3:$CB$725)</f>
        <v>1</v>
      </c>
      <c r="BU148" s="30">
        <f>SUMIF(Ingredients!$B$3:$B$230,G148,Ingredients!$H$3:$H$230)+SUMIF($B$3:$B$725,G148,$CB$3:$CB$725)</f>
        <v>1</v>
      </c>
      <c r="BV148" s="30">
        <f>SUMIF(Ingredients!$B$3:$B$230,H148,Ingredients!$H$3:$H$230)+SUMIF($B$3:$B$725,H148,$CB$3:$CB$725)</f>
        <v>0</v>
      </c>
      <c r="BW148" s="30">
        <f>SUMIF(Ingredients!$B$3:$B$230,I148,Ingredients!$H$3:$H$230)+SUMIF($B$3:$B$725,I148,$CB$3:$CB$725)</f>
        <v>0</v>
      </c>
      <c r="BX148" s="30">
        <f>SUMIF(Ingredients!$B$3:$B$230,J148,Ingredients!$H$3:$H$230)+SUMIF($B$3:$B$725,J148,$CB$3:$CB$725)</f>
        <v>0</v>
      </c>
      <c r="BY148" s="30">
        <f>SUMIF(Ingredients!$B$3:$B$230,K148,Ingredients!$H$3:$H$230)+SUMIF($B$3:$B$725,K148,$CB$3:$CB$725)</f>
        <v>0</v>
      </c>
      <c r="BZ148" s="30">
        <f>SUMIF(Ingredients!$B$3:$B$230,L148,Ingredients!$H$3:$H$230)+SUMIF($B$3:$B$725,L148,$CB$3:$CB$725)</f>
        <v>0</v>
      </c>
      <c r="CA148" s="30">
        <f>SUMIF(Ingredients!$B$3:$B$230,M148,Ingredients!$H$3:$H$230)+SUMIF($B$3:$B$725,M148,$CB$3:$CB$725)</f>
        <v>0</v>
      </c>
      <c r="CB148" s="42">
        <f t="shared" si="32"/>
        <v>2</v>
      </c>
      <c r="CC148" s="30">
        <f>SUMIF(Ingredients!$B$3:$B$230,F148,Ingredients!$I$3:$I$230)+SUMIF($B$3:$B$725,F148,$CK$3:$CK$725)</f>
        <v>0</v>
      </c>
      <c r="CD148" s="30">
        <f>SUMIF(Ingredients!$B$3:$B$230,G148,Ingredients!$I$3:$I$230)+SUMIF($B$3:$B$725,G148,$CK$3:$CK$725)</f>
        <v>0</v>
      </c>
      <c r="CE148" s="30">
        <f>SUMIF(Ingredients!$B$3:$B$230,H148,Ingredients!$I$3:$I$230)+SUMIF($B$3:$B$725,H148,$CK$3:$CK$725)</f>
        <v>0</v>
      </c>
      <c r="CF148" s="30">
        <f>SUMIF(Ingredients!$B$3:$B$230,I148,Ingredients!$I$3:$I$230)+SUMIF($B$3:$B$725,I148,$CK$3:$CK$725)</f>
        <v>0</v>
      </c>
      <c r="CG148" s="30">
        <f>SUMIF(Ingredients!$B$3:$B$230,J148,Ingredients!$I$3:$I$230)+SUMIF($B$3:$B$725,J148,$CK$3:$CK$725)</f>
        <v>0</v>
      </c>
      <c r="CH148" s="30">
        <f>SUMIF(Ingredients!$B$3:$B$230,K148,Ingredients!$I$3:$I$230)+SUMIF($B$3:$B$725,K148,$CK$3:$CK$725)</f>
        <v>0</v>
      </c>
      <c r="CI148" s="30">
        <f>SUMIF(Ingredients!$B$3:$B$230,L148,Ingredients!$I$3:$I$230)+SUMIF($B$3:$B$725,L148,$CK$3:$CK$725)</f>
        <v>0</v>
      </c>
      <c r="CJ148" s="30">
        <f>SUMIF(Ingredients!$B$3:$B$230,M148,Ingredients!$I$3:$I$230)+SUMIF($B$3:$B$725,M148,$CK$3:$CK$725)</f>
        <v>0</v>
      </c>
      <c r="CK148" s="38">
        <f t="shared" si="33"/>
        <v>0</v>
      </c>
      <c r="CL148" s="30">
        <f>SUMIF(Ingredients!$B$3:$B$230,F148,Ingredients!$J$3:$J$230)+SUMIF($B$3:$B$725,F148,$CT$3:$CT$725)</f>
        <v>0</v>
      </c>
      <c r="CM148" s="30">
        <f>SUMIF(Ingredients!$B$3:$B$230,G148,Ingredients!$J$3:$J$230)+SUMIF($B$3:$B$725,G148,$CT$3:$CT$725)</f>
        <v>0</v>
      </c>
      <c r="CN148" s="30">
        <f>SUMIF(Ingredients!$B$3:$B$230,H148,Ingredients!$J$3:$J$230)+SUMIF($B$3:$B$725,H148,$CT$3:$CT$725)</f>
        <v>0</v>
      </c>
      <c r="CO148" s="30">
        <f>SUMIF(Ingredients!$B$3:$B$230,I148,Ingredients!$J$3:$J$230)+SUMIF($B$3:$B$725,I148,$CT$3:$CT$725)</f>
        <v>3</v>
      </c>
      <c r="CP148" s="30">
        <f>SUMIF(Ingredients!$B$3:$B$230,J148,Ingredients!$J$3:$J$230)+SUMIF($B$3:$B$725,J148,$CT$3:$CT$725)</f>
        <v>0</v>
      </c>
      <c r="CQ148" s="30">
        <f>SUMIF(Ingredients!$B$3:$B$230,K148,Ingredients!$J$3:$J$230)+SUMIF($B$3:$B$725,K148,$CT$3:$CT$725)</f>
        <v>0</v>
      </c>
      <c r="CR148" s="30">
        <f>SUMIF(Ingredients!$B$3:$B$230,L148,Ingredients!$J$3:$J$230)+SUMIF($B$3:$B$725,L148,$CT$3:$CT$725)</f>
        <v>0</v>
      </c>
      <c r="CS148" s="30">
        <f>SUMIF(Ingredients!$B$3:$B$230,M148,Ingredients!$J$3:$J$230)+SUMIF($B$3:$B$725,M148,$CT$3:$CT$725)</f>
        <v>0</v>
      </c>
      <c r="CT148" s="43">
        <f t="shared" si="34"/>
        <v>3</v>
      </c>
      <c r="CU148" s="34">
        <v>20</v>
      </c>
      <c r="CV148" s="30">
        <v>0</v>
      </c>
      <c r="CW148" s="30">
        <v>12</v>
      </c>
      <c r="CX148" s="35">
        <v>0</v>
      </c>
      <c r="CY148" s="36">
        <v>0</v>
      </c>
      <c r="CZ148" s="37">
        <v>2</v>
      </c>
      <c r="DA148" s="38">
        <v>0</v>
      </c>
      <c r="DB148" s="39">
        <v>3</v>
      </c>
      <c r="DC148" t="s">
        <v>202</v>
      </c>
      <c r="DD148" t="str">
        <f t="shared" ca="1" si="35"/>
        <v/>
      </c>
      <c r="DE148" t="str">
        <f t="shared" ca="1" si="36"/>
        <v>-</v>
      </c>
      <c r="DG148" t="s">
        <v>200</v>
      </c>
      <c r="DH148" t="str">
        <f t="shared" ca="1" si="37"/>
        <v>BEETSALADITEM(VEGETABLE, ItemRegistry.beetsaladItem, 4 ,4f,0f,0f,2f,0f,0f,3f,1.75f),</v>
      </c>
      <c r="DI148" t="s">
        <v>2398</v>
      </c>
    </row>
    <row r="149" spans="2:113" x14ac:dyDescent="0.3">
      <c r="B149" t="s">
        <v>406</v>
      </c>
      <c r="C149" t="str">
        <f>INDEX('PH Itemnames'!$B$1:$B$723,MATCH(B149,'PH Itemnames'!$A$1:$A$723),1)</f>
        <v>beetsoupItem</v>
      </c>
      <c r="D149" t="s">
        <v>245</v>
      </c>
      <c r="E149" t="s">
        <v>1191</v>
      </c>
      <c r="F149" s="10" t="s">
        <v>59</v>
      </c>
      <c r="G149" s="11" t="s">
        <v>64</v>
      </c>
      <c r="H149" s="11" t="s">
        <v>400</v>
      </c>
      <c r="I149" s="11" t="s">
        <v>238</v>
      </c>
      <c r="J149" s="11"/>
      <c r="K149" s="11"/>
      <c r="L149" s="11"/>
      <c r="M149" s="11"/>
      <c r="N149" s="46">
        <f ca="1">SUMIF(Ingredients!$B$3:$B$230,'PH complex foods'!F149,Ingredients!$A$3:$A$119)+SUMIF($B$3:$B$725,F149,$V$3:$V$724)</f>
        <v>1</v>
      </c>
      <c r="O149" s="11">
        <f ca="1">SUMIF(Ingredients!$B$3:$B$230,'PH complex foods'!G149,Ingredients!$A$3:$A$119)+SUMIF($B$3:$B$725,G149,$V$3:$V$724)</f>
        <v>1</v>
      </c>
      <c r="P149" s="11">
        <f ca="1">SUMIF(Ingredients!$B$3:$B$230,'PH complex foods'!H149,Ingredients!$A$3:$A$119)+SUMIF($B$3:$B$725,H149,$V$3:$V$724)</f>
        <v>1</v>
      </c>
      <c r="Q149" s="11">
        <f ca="1">SUMIF(Ingredients!$B$3:$B$230,'PH complex foods'!I149,Ingredients!$A$3:$A$119)+SUMIF($B$3:$B$725,I149,$V$3:$V$724)</f>
        <v>1</v>
      </c>
      <c r="R149" s="11">
        <f ca="1">SUMIF(Ingredients!$B$3:$B$230,'PH complex foods'!J149,Ingredients!$A$3:$A$119)+SUMIF($B$3:$B$725,J149,$V$3:$V$724)</f>
        <v>0</v>
      </c>
      <c r="S149" s="11">
        <f ca="1">SUMIF(Ingredients!$B$3:$B$230,'PH complex foods'!K149,Ingredients!$A$3:$A$119)+SUMIF($B$3:$B$725,K149,$V$3:$V$724)</f>
        <v>0</v>
      </c>
      <c r="T149" s="11">
        <f ca="1">SUMIF(Ingredients!$B$3:$B$230,'PH complex foods'!L149,Ingredients!$A$3:$A$119)+SUMIF($B$3:$B$725,L149,$V$3:$V$724)</f>
        <v>0</v>
      </c>
      <c r="U149" s="11">
        <f ca="1">SUMIF(Ingredients!$B$3:$B$230,'PH complex foods'!M149,Ingredients!$A$3:$A$119)+SUMIF($B$3:$B$725,M149,$V$3:$V$724)</f>
        <v>0</v>
      </c>
      <c r="V149" s="10">
        <f t="shared" ca="1" si="38"/>
        <v>1</v>
      </c>
      <c r="W149" s="10">
        <v>1</v>
      </c>
      <c r="X149" s="11">
        <v>1</v>
      </c>
      <c r="Y149" s="11">
        <f>COUNTIF(F149:M874,B149)</f>
        <v>0</v>
      </c>
      <c r="Z149" s="44" t="str">
        <f t="shared" ca="1" si="39"/>
        <v>Yes</v>
      </c>
      <c r="AA149" s="34">
        <f>SUMIF(Ingredients!$B$3:$B$230,F149,Ingredients!$C$3:$C$230)+SUMIF($B$3:$B$725,F149,$AI$3:$AI$725)</f>
        <v>10</v>
      </c>
      <c r="AB149" s="30">
        <f>SUMIF(Ingredients!$B$3:$B$230,G149,Ingredients!$C$3:$C$230)+SUMIF($B$3:$B$725,G149,$AI$3:$AI$725)</f>
        <v>2</v>
      </c>
      <c r="AC149" s="30">
        <f>SUMIF(Ingredients!$B$3:$B$230,H149,Ingredients!$C$3:$C$230)+SUMIF($B$3:$B$725,H149,$AI$3:$AI$725)</f>
        <v>0</v>
      </c>
      <c r="AD149" s="30">
        <f>SUMIF(Ingredients!$B$3:$B$230,I149,Ingredients!$C$3:$C$230)+SUMIF($B$3:$B$725,I149,$AI$3:$AI$725)</f>
        <v>5</v>
      </c>
      <c r="AE149" s="30">
        <f>SUMIF(Ingredients!$B$3:$B$230,J149,Ingredients!$C$3:$C$230)+SUMIF($B$3:$B$725,J149,$AI$3:$AI$725)</f>
        <v>0</v>
      </c>
      <c r="AF149" s="30">
        <f>SUMIF(Ingredients!$B$3:$B$230,K149,Ingredients!$C$3:$C$230)+SUMIF($B$3:$B$725,K149,$AI$3:$AI$725)</f>
        <v>0</v>
      </c>
      <c r="AG149" s="30">
        <f>SUMIF(Ingredients!$B$3:$B$230,L149,Ingredients!$C$3:$C$230)+SUMIF($B$3:$B$725,L149,$AI$3:$AI$725)</f>
        <v>0</v>
      </c>
      <c r="AH149" s="30">
        <f>SUMIF(Ingredients!$B$3:$B$230,M149,Ingredients!$C$3:$C$230)+SUMIF($B$3:$B$725,M149,$AI$3:$AI$725)</f>
        <v>0</v>
      </c>
      <c r="AI149" s="29">
        <f t="shared" si="27"/>
        <v>17</v>
      </c>
      <c r="AJ149" s="30">
        <f>SUMIF(Ingredients!$B$3:$B$230,F149,Ingredients!$D$3:$D$230)+SUMIF($B$3:$B$725,F149,$AR$3:$AR$725)</f>
        <v>0</v>
      </c>
      <c r="AK149" s="30">
        <f>SUMIF(Ingredients!$B$3:$B$230,G149,Ingredients!$D$3:$D$230)+SUMIF($B$3:$B$725,G149,$AR$3:$AR$725)</f>
        <v>0</v>
      </c>
      <c r="AL149" s="30">
        <f>SUMIF(Ingredients!$B$3:$B$230,H149,Ingredients!$D$3:$D$230)+SUMIF($B$3:$B$725,H149,$AR$3:$AR$725)</f>
        <v>0</v>
      </c>
      <c r="AM149" s="30">
        <f>SUMIF(Ingredients!$B$3:$B$230,I149,Ingredients!$D$3:$D$230)+SUMIF($B$3:$B$725,I149,$AR$3:$AR$725)</f>
        <v>5</v>
      </c>
      <c r="AN149" s="30">
        <f>SUMIF(Ingredients!$B$3:$B$230,J149,Ingredients!$D$3:$D$230)+SUMIF($B$3:$B$725,J149,$AR$3:$AR$725)</f>
        <v>0</v>
      </c>
      <c r="AO149" s="30">
        <f>SUMIF(Ingredients!$B$3:$B$230,K149,Ingredients!$D$3:$D$230)+SUMIF($B$3:$B$725,K149,$AR$3:$AR$725)</f>
        <v>0</v>
      </c>
      <c r="AP149" s="30">
        <f>SUMIF(Ingredients!$B$3:$B$230,L149,Ingredients!$D$3:$D$230)+SUMIF($B$3:$B$725,L149,$AR$3:$AR$725)</f>
        <v>0</v>
      </c>
      <c r="AQ149" s="30">
        <f>SUMIF(Ingredients!$B$3:$B$230,M149,Ingredients!$D$3:$D$230)+SUMIF($B$3:$B$725,M149,$AR$3:$AR$725)</f>
        <v>0</v>
      </c>
      <c r="AR149" s="29">
        <f t="shared" si="28"/>
        <v>5</v>
      </c>
      <c r="AS149" s="30">
        <f>SUMIF(Ingredients!$B$3:$B$230,F149,Ingredients!$E$3:$E$230)+SUMIF($B$3:$B$725,F149,$BA$3:$BA$730)</f>
        <v>31</v>
      </c>
      <c r="AT149" s="30">
        <f>SUMIF(Ingredients!$B$3:$B$230,G149,Ingredients!$E$3:$E$230)+SUMIF($B$3:$B$725,G149,$BA$3:$BA$730)</f>
        <v>43</v>
      </c>
      <c r="AU149" s="30">
        <f>SUMIF(Ingredients!$B$3:$B$230,H149,Ingredients!$E$3:$E$230)+SUMIF($B$3:$B$725,H149,$BA$3:$BA$730)</f>
        <v>0</v>
      </c>
      <c r="AV149" s="30">
        <f>SUMIF(Ingredients!$B$3:$B$230,I149,Ingredients!$E$3:$E$230)+SUMIF($B$3:$B$725,I149,$BA$3:$BA$730)</f>
        <v>23</v>
      </c>
      <c r="AW149" s="30">
        <f>SUMIF(Ingredients!$B$3:$B$230,J149,Ingredients!$E$3:$E$230)+SUMIF($B$3:$B$725,J149,$BA$3:$BA$730)</f>
        <v>0</v>
      </c>
      <c r="AX149" s="30">
        <f>SUMIF(Ingredients!$B$3:$B$230,K149,Ingredients!$E$3:$E$230)+SUMIF($B$3:$B$725,K149,$BA$3:$BA$730)</f>
        <v>0</v>
      </c>
      <c r="AY149" s="30">
        <f>SUMIF(Ingredients!$B$3:$B$230,L149,Ingredients!$E$3:$E$230)+SUMIF($B$3:$B$725,L149,$BA$3:$BA$730)</f>
        <v>0</v>
      </c>
      <c r="AZ149" s="30">
        <f>SUMIF(Ingredients!$B$3:$B$230,M149,Ingredients!$E$3:$E$230)+SUMIF($B$3:$B$725,M149,$BA$3:$BA$730)</f>
        <v>0</v>
      </c>
      <c r="BA149" s="29">
        <f t="shared" si="29"/>
        <v>24.25</v>
      </c>
      <c r="BB149" s="30">
        <f>SUMIF(Ingredients!$B$3:$B$230,F149,Ingredients!$F$3:$F$230)+SUMIF($B$3:$B$725,F149,$BJ$3:$BJ$725)</f>
        <v>0</v>
      </c>
      <c r="BC149" s="30">
        <f>SUMIF(Ingredients!$B$3:$B$230,G149,Ingredients!$F$3:$F$230)+SUMIF($B$3:$B$725,G149,$BJ$3:$BJ$725)</f>
        <v>0</v>
      </c>
      <c r="BD149" s="30">
        <f>SUMIF(Ingredients!$B$3:$B$230,H149,Ingredients!$F$3:$F$230)+SUMIF($B$3:$B$725,H149,$BJ$3:$BJ$725)</f>
        <v>0</v>
      </c>
      <c r="BE149" s="30">
        <f>SUMIF(Ingredients!$B$3:$B$230,I149,Ingredients!$F$3:$F$230)+SUMIF($B$3:$B$725,I149,$BJ$3:$BJ$725)</f>
        <v>0</v>
      </c>
      <c r="BF149" s="30">
        <f>SUMIF(Ingredients!$B$3:$B$230,J149,Ingredients!$F$3:$F$230)+SUMIF($B$3:$B$725,J149,$BJ$3:$BJ$725)</f>
        <v>0</v>
      </c>
      <c r="BG149" s="30">
        <f>SUMIF(Ingredients!$B$3:$B$230,K149,Ingredients!$F$3:$F$230)+SUMIF($B$3:$B$725,K149,$BJ$3:$BJ$725)</f>
        <v>0</v>
      </c>
      <c r="BH149" s="30">
        <f>SUMIF(Ingredients!$B$3:$B$230,L149,Ingredients!$F$3:$F$230)+SUMIF($B$3:$B$725,L149,$BJ$3:$BJ$725)</f>
        <v>0</v>
      </c>
      <c r="BI149" s="30">
        <f>SUMIF(Ingredients!$B$3:$B$230,M149,Ingredients!$F$3:$F$230)+SUMIF($B$3:$B$725,M149,$BJ$3:$BJ$725)</f>
        <v>0</v>
      </c>
      <c r="BJ149" s="35">
        <f t="shared" si="30"/>
        <v>0</v>
      </c>
      <c r="BK149" s="30">
        <f>SUMIF(Ingredients!$B$3:$B$230,F149,Ingredients!$G$3:$G$230)+SUMIF($B$3:$B$725,F149,$BS$3:$BS$725)</f>
        <v>0</v>
      </c>
      <c r="BL149" s="30">
        <f>SUMIF(Ingredients!$B$3:$B$230,G149,Ingredients!$G$3:$G$230)+SUMIF($B$3:$B$725,G149,$BS$3:$BS$725)</f>
        <v>0</v>
      </c>
      <c r="BM149" s="30">
        <f>SUMIF(Ingredients!$B$3:$B$230,H149,Ingredients!$G$3:$G$230)+SUMIF($B$3:$B$725,H149,$BS$3:$BS$725)</f>
        <v>0</v>
      </c>
      <c r="BN149" s="30">
        <f>SUMIF(Ingredients!$B$3:$B$230,I149,Ingredients!$G$3:$G$230)+SUMIF($B$3:$B$725,I149,$BS$3:$BS$725)</f>
        <v>0</v>
      </c>
      <c r="BO149" s="30">
        <f>SUMIF(Ingredients!$B$3:$B$230,J149,Ingredients!$G$3:$G$230)+SUMIF($B$3:$B$725,J149,$BS$3:$BS$725)</f>
        <v>0</v>
      </c>
      <c r="BP149" s="30">
        <f>SUMIF(Ingredients!$B$3:$B$230,K149,Ingredients!$G$3:$G$230)+SUMIF($B$3:$B$725,K149,$BS$3:$BS$725)</f>
        <v>0</v>
      </c>
      <c r="BQ149" s="30">
        <f>SUMIF(Ingredients!$B$3:$B$230,L149,Ingredients!$G$3:$G$230)+SUMIF($B$3:$B$725,L149,$BS$3:$BS$725)</f>
        <v>0</v>
      </c>
      <c r="BR149" s="30">
        <f>SUMIF(Ingredients!$B$3:$B$230,M149,Ingredients!$G$3:$G$230)+SUMIF($B$3:$B$725,M149,$BS$3:$BS$725)</f>
        <v>0</v>
      </c>
      <c r="BS149" s="36">
        <f t="shared" si="31"/>
        <v>0</v>
      </c>
      <c r="BT149" s="30">
        <f>SUMIF(Ingredients!$B$3:$B$230,F149,Ingredients!$H$3:$H$230)+SUMIF($B$3:$B$725,F149,$CB$3:$CB$725)</f>
        <v>1</v>
      </c>
      <c r="BU149" s="30">
        <f>SUMIF(Ingredients!$B$3:$B$230,G149,Ingredients!$H$3:$H$230)+SUMIF($B$3:$B$725,G149,$CB$3:$CB$725)</f>
        <v>1</v>
      </c>
      <c r="BV149" s="30">
        <f>SUMIF(Ingredients!$B$3:$B$230,H149,Ingredients!$H$3:$H$230)+SUMIF($B$3:$B$725,H149,$CB$3:$CB$725)</f>
        <v>0</v>
      </c>
      <c r="BW149" s="30">
        <f>SUMIF(Ingredients!$B$3:$B$230,I149,Ingredients!$H$3:$H$230)+SUMIF($B$3:$B$725,I149,$CB$3:$CB$725)</f>
        <v>0</v>
      </c>
      <c r="BX149" s="30">
        <f>SUMIF(Ingredients!$B$3:$B$230,J149,Ingredients!$H$3:$H$230)+SUMIF($B$3:$B$725,J149,$CB$3:$CB$725)</f>
        <v>0</v>
      </c>
      <c r="BY149" s="30">
        <f>SUMIF(Ingredients!$B$3:$B$230,K149,Ingredients!$H$3:$H$230)+SUMIF($B$3:$B$725,K149,$CB$3:$CB$725)</f>
        <v>0</v>
      </c>
      <c r="BZ149" s="30">
        <f>SUMIF(Ingredients!$B$3:$B$230,L149,Ingredients!$H$3:$H$230)+SUMIF($B$3:$B$725,L149,$CB$3:$CB$725)</f>
        <v>0</v>
      </c>
      <c r="CA149" s="30">
        <f>SUMIF(Ingredients!$B$3:$B$230,M149,Ingredients!$H$3:$H$230)+SUMIF($B$3:$B$725,M149,$CB$3:$CB$725)</f>
        <v>0</v>
      </c>
      <c r="CB149" s="42">
        <f t="shared" si="32"/>
        <v>2</v>
      </c>
      <c r="CC149" s="30">
        <f>SUMIF(Ingredients!$B$3:$B$230,F149,Ingredients!$I$3:$I$230)+SUMIF($B$3:$B$725,F149,$CK$3:$CK$725)</f>
        <v>0</v>
      </c>
      <c r="CD149" s="30">
        <f>SUMIF(Ingredients!$B$3:$B$230,G149,Ingredients!$I$3:$I$230)+SUMIF($B$3:$B$725,G149,$CK$3:$CK$725)</f>
        <v>0</v>
      </c>
      <c r="CE149" s="30">
        <f>SUMIF(Ingredients!$B$3:$B$230,H149,Ingredients!$I$3:$I$230)+SUMIF($B$3:$B$725,H149,$CK$3:$CK$725)</f>
        <v>0</v>
      </c>
      <c r="CF149" s="30">
        <f>SUMIF(Ingredients!$B$3:$B$230,I149,Ingredients!$I$3:$I$230)+SUMIF($B$3:$B$725,I149,$CK$3:$CK$725)</f>
        <v>0</v>
      </c>
      <c r="CG149" s="30">
        <f>SUMIF(Ingredients!$B$3:$B$230,J149,Ingredients!$I$3:$I$230)+SUMIF($B$3:$B$725,J149,$CK$3:$CK$725)</f>
        <v>0</v>
      </c>
      <c r="CH149" s="30">
        <f>SUMIF(Ingredients!$B$3:$B$230,K149,Ingredients!$I$3:$I$230)+SUMIF($B$3:$B$725,K149,$CK$3:$CK$725)</f>
        <v>0</v>
      </c>
      <c r="CI149" s="30">
        <f>SUMIF(Ingredients!$B$3:$B$230,L149,Ingredients!$I$3:$I$230)+SUMIF($B$3:$B$725,L149,$CK$3:$CK$725)</f>
        <v>0</v>
      </c>
      <c r="CJ149" s="30">
        <f>SUMIF(Ingredients!$B$3:$B$230,M149,Ingredients!$I$3:$I$230)+SUMIF($B$3:$B$725,M149,$CK$3:$CK$725)</f>
        <v>0</v>
      </c>
      <c r="CK149" s="38">
        <f t="shared" si="33"/>
        <v>0</v>
      </c>
      <c r="CL149" s="30">
        <f>SUMIF(Ingredients!$B$3:$B$230,F149,Ingredients!$J$3:$J$230)+SUMIF($B$3:$B$725,F149,$CT$3:$CT$725)</f>
        <v>0</v>
      </c>
      <c r="CM149" s="30">
        <f>SUMIF(Ingredients!$B$3:$B$230,G149,Ingredients!$J$3:$J$230)+SUMIF($B$3:$B$725,G149,$CT$3:$CT$725)</f>
        <v>0</v>
      </c>
      <c r="CN149" s="30">
        <f>SUMIF(Ingredients!$B$3:$B$230,H149,Ingredients!$J$3:$J$230)+SUMIF($B$3:$B$725,H149,$CT$3:$CT$725)</f>
        <v>0</v>
      </c>
      <c r="CO149" s="30">
        <f>SUMIF(Ingredients!$B$3:$B$230,I149,Ingredients!$J$3:$J$230)+SUMIF($B$3:$B$725,I149,$CT$3:$CT$725)</f>
        <v>2</v>
      </c>
      <c r="CP149" s="30">
        <f>SUMIF(Ingredients!$B$3:$B$230,J149,Ingredients!$J$3:$J$230)+SUMIF($B$3:$B$725,J149,$CT$3:$CT$725)</f>
        <v>0</v>
      </c>
      <c r="CQ149" s="30">
        <f>SUMIF(Ingredients!$B$3:$B$230,K149,Ingredients!$J$3:$J$230)+SUMIF($B$3:$B$725,K149,$CT$3:$CT$725)</f>
        <v>0</v>
      </c>
      <c r="CR149" s="30">
        <f>SUMIF(Ingredients!$B$3:$B$230,L149,Ingredients!$J$3:$J$230)+SUMIF($B$3:$B$725,L149,$CT$3:$CT$725)</f>
        <v>0</v>
      </c>
      <c r="CS149" s="30">
        <f>SUMIF(Ingredients!$B$3:$B$230,M149,Ingredients!$J$3:$J$230)+SUMIF($B$3:$B$725,M149,$CT$3:$CT$725)</f>
        <v>0</v>
      </c>
      <c r="CT149" s="43">
        <f t="shared" si="34"/>
        <v>2</v>
      </c>
      <c r="CU149" s="34">
        <v>15</v>
      </c>
      <c r="CV149" s="30">
        <v>15</v>
      </c>
      <c r="CW149" s="30">
        <v>9</v>
      </c>
      <c r="CX149" s="35">
        <v>0</v>
      </c>
      <c r="CY149" s="36">
        <v>0</v>
      </c>
      <c r="CZ149" s="37">
        <v>2</v>
      </c>
      <c r="DA149" s="38">
        <v>0</v>
      </c>
      <c r="DB149" s="39">
        <v>2</v>
      </c>
      <c r="DC149" t="s">
        <v>202</v>
      </c>
      <c r="DD149" t="str">
        <f t="shared" ca="1" si="35"/>
        <v/>
      </c>
      <c r="DE149" t="str">
        <f t="shared" ca="1" si="36"/>
        <v>-</v>
      </c>
      <c r="DG149" t="s">
        <v>200</v>
      </c>
      <c r="DH149" t="str">
        <f t="shared" ca="1" si="37"/>
        <v>BEETSOUPITEM(MEAL, ItemRegistry.beetsoupItem, 4 ,3f,15f,0f,2f,0f,0f,2f,2.33f),</v>
      </c>
      <c r="DI149" t="s">
        <v>2399</v>
      </c>
    </row>
    <row r="150" spans="2:113" x14ac:dyDescent="0.3">
      <c r="B150" t="s">
        <v>407</v>
      </c>
      <c r="C150" t="str">
        <f>INDEX('PH Itemnames'!$B$1:$B$723,MATCH(B150,'PH Itemnames'!$A$1:$A$723),1)</f>
        <v>bakedbeetsItem</v>
      </c>
      <c r="D150" t="s">
        <v>245</v>
      </c>
      <c r="E150" t="s">
        <v>1191</v>
      </c>
      <c r="F150" s="10" t="s">
        <v>59</v>
      </c>
      <c r="G150" s="11" t="s">
        <v>247</v>
      </c>
      <c r="H150" s="11" t="s">
        <v>400</v>
      </c>
      <c r="I150" s="11"/>
      <c r="J150" s="11"/>
      <c r="K150" s="11"/>
      <c r="L150" s="11"/>
      <c r="M150" s="11"/>
      <c r="N150" s="46">
        <f ca="1">SUMIF(Ingredients!$B$3:$B$230,'PH complex foods'!F150,Ingredients!$A$3:$A$119)+SUMIF($B$3:$B$725,F150,$V$3:$V$724)</f>
        <v>1</v>
      </c>
      <c r="O150" s="11">
        <f ca="1">SUMIF(Ingredients!$B$3:$B$230,'PH complex foods'!G150,Ingredients!$A$3:$A$119)+SUMIF($B$3:$B$725,G150,$V$3:$V$724)</f>
        <v>1</v>
      </c>
      <c r="P150" s="11">
        <f ca="1">SUMIF(Ingredients!$B$3:$B$230,'PH complex foods'!H150,Ingredients!$A$3:$A$119)+SUMIF($B$3:$B$725,H150,$V$3:$V$724)</f>
        <v>1</v>
      </c>
      <c r="Q150" s="11">
        <f ca="1">SUMIF(Ingredients!$B$3:$B$230,'PH complex foods'!I150,Ingredients!$A$3:$A$119)+SUMIF($B$3:$B$725,I150,$V$3:$V$724)</f>
        <v>0</v>
      </c>
      <c r="R150" s="11">
        <f ca="1">SUMIF(Ingredients!$B$3:$B$230,'PH complex foods'!J150,Ingredients!$A$3:$A$119)+SUMIF($B$3:$B$725,J150,$V$3:$V$724)</f>
        <v>0</v>
      </c>
      <c r="S150" s="11">
        <f ca="1">SUMIF(Ingredients!$B$3:$B$230,'PH complex foods'!K150,Ingredients!$A$3:$A$119)+SUMIF($B$3:$B$725,K150,$V$3:$V$724)</f>
        <v>0</v>
      </c>
      <c r="T150" s="11">
        <f ca="1">SUMIF(Ingredients!$B$3:$B$230,'PH complex foods'!L150,Ingredients!$A$3:$A$119)+SUMIF($B$3:$B$725,L150,$V$3:$V$724)</f>
        <v>0</v>
      </c>
      <c r="U150" s="11">
        <f ca="1">SUMIF(Ingredients!$B$3:$B$230,'PH complex foods'!M150,Ingredients!$A$3:$A$119)+SUMIF($B$3:$B$725,M150,$V$3:$V$724)</f>
        <v>0</v>
      </c>
      <c r="V150" s="10">
        <f t="shared" ca="1" si="38"/>
        <v>1</v>
      </c>
      <c r="W150" s="10">
        <v>1</v>
      </c>
      <c r="X150" s="11">
        <v>1</v>
      </c>
      <c r="Y150" s="11">
        <f>COUNTIF(F150:M875,B150)</f>
        <v>0</v>
      </c>
      <c r="Z150" s="44" t="str">
        <f t="shared" ca="1" si="39"/>
        <v>Yes</v>
      </c>
      <c r="AA150" s="34">
        <f>SUMIF(Ingredients!$B$3:$B$230,F150,Ingredients!$C$3:$C$230)+SUMIF($B$3:$B$725,F150,$AI$3:$AI$725)</f>
        <v>10</v>
      </c>
      <c r="AB150" s="30">
        <f>SUMIF(Ingredients!$B$3:$B$230,G150,Ingredients!$C$3:$C$230)+SUMIF($B$3:$B$725,G150,$AI$3:$AI$725)</f>
        <v>5</v>
      </c>
      <c r="AC150" s="30">
        <f>SUMIF(Ingredients!$B$3:$B$230,H150,Ingredients!$C$3:$C$230)+SUMIF($B$3:$B$725,H150,$AI$3:$AI$725)</f>
        <v>0</v>
      </c>
      <c r="AD150" s="30">
        <f>SUMIF(Ingredients!$B$3:$B$230,I150,Ingredients!$C$3:$C$230)+SUMIF($B$3:$B$725,I150,$AI$3:$AI$725)</f>
        <v>0</v>
      </c>
      <c r="AE150" s="30">
        <f>SUMIF(Ingredients!$B$3:$B$230,J150,Ingredients!$C$3:$C$230)+SUMIF($B$3:$B$725,J150,$AI$3:$AI$725)</f>
        <v>0</v>
      </c>
      <c r="AF150" s="30">
        <f>SUMIF(Ingredients!$B$3:$B$230,K150,Ingredients!$C$3:$C$230)+SUMIF($B$3:$B$725,K150,$AI$3:$AI$725)</f>
        <v>0</v>
      </c>
      <c r="AG150" s="30">
        <f>SUMIF(Ingredients!$B$3:$B$230,L150,Ingredients!$C$3:$C$230)+SUMIF($B$3:$B$725,L150,$AI$3:$AI$725)</f>
        <v>0</v>
      </c>
      <c r="AH150" s="30">
        <f>SUMIF(Ingredients!$B$3:$B$230,M150,Ingredients!$C$3:$C$230)+SUMIF($B$3:$B$725,M150,$AI$3:$AI$725)</f>
        <v>0</v>
      </c>
      <c r="AI150" s="29">
        <f t="shared" si="27"/>
        <v>15</v>
      </c>
      <c r="AJ150" s="30">
        <f>SUMIF(Ingredients!$B$3:$B$230,F150,Ingredients!$D$3:$D$230)+SUMIF($B$3:$B$725,F150,$AR$3:$AR$725)</f>
        <v>0</v>
      </c>
      <c r="AK150" s="30">
        <f>SUMIF(Ingredients!$B$3:$B$230,G150,Ingredients!$D$3:$D$230)+SUMIF($B$3:$B$725,G150,$AR$3:$AR$725)</f>
        <v>0</v>
      </c>
      <c r="AL150" s="30">
        <f>SUMIF(Ingredients!$B$3:$B$230,H150,Ingredients!$D$3:$D$230)+SUMIF($B$3:$B$725,H150,$AR$3:$AR$725)</f>
        <v>0</v>
      </c>
      <c r="AM150" s="30">
        <f>SUMIF(Ingredients!$B$3:$B$230,I150,Ingredients!$D$3:$D$230)+SUMIF($B$3:$B$725,I150,$AR$3:$AR$725)</f>
        <v>0</v>
      </c>
      <c r="AN150" s="30">
        <f>SUMIF(Ingredients!$B$3:$B$230,J150,Ingredients!$D$3:$D$230)+SUMIF($B$3:$B$725,J150,$AR$3:$AR$725)</f>
        <v>0</v>
      </c>
      <c r="AO150" s="30">
        <f>SUMIF(Ingredients!$B$3:$B$230,K150,Ingredients!$D$3:$D$230)+SUMIF($B$3:$B$725,K150,$AR$3:$AR$725)</f>
        <v>0</v>
      </c>
      <c r="AP150" s="30">
        <f>SUMIF(Ingredients!$B$3:$B$230,L150,Ingredients!$D$3:$D$230)+SUMIF($B$3:$B$725,L150,$AR$3:$AR$725)</f>
        <v>0</v>
      </c>
      <c r="AQ150" s="30">
        <f>SUMIF(Ingredients!$B$3:$B$230,M150,Ingredients!$D$3:$D$230)+SUMIF($B$3:$B$725,M150,$AR$3:$AR$725)</f>
        <v>0</v>
      </c>
      <c r="AR150" s="29">
        <f t="shared" si="28"/>
        <v>0</v>
      </c>
      <c r="AS150" s="30">
        <f>SUMIF(Ingredients!$B$3:$B$230,F150,Ingredients!$E$3:$E$230)+SUMIF($B$3:$B$725,F150,$BA$3:$BA$730)</f>
        <v>31</v>
      </c>
      <c r="AT150" s="30">
        <f>SUMIF(Ingredients!$B$3:$B$230,G150,Ingredients!$E$3:$E$230)+SUMIF($B$3:$B$725,G150,$BA$3:$BA$730)</f>
        <v>12</v>
      </c>
      <c r="AU150" s="30">
        <f>SUMIF(Ingredients!$B$3:$B$230,H150,Ingredients!$E$3:$E$230)+SUMIF($B$3:$B$725,H150,$BA$3:$BA$730)</f>
        <v>0</v>
      </c>
      <c r="AV150" s="30">
        <f>SUMIF(Ingredients!$B$3:$B$230,I150,Ingredients!$E$3:$E$230)+SUMIF($B$3:$B$725,I150,$BA$3:$BA$730)</f>
        <v>0</v>
      </c>
      <c r="AW150" s="30">
        <f>SUMIF(Ingredients!$B$3:$B$230,J150,Ingredients!$E$3:$E$230)+SUMIF($B$3:$B$725,J150,$BA$3:$BA$730)</f>
        <v>0</v>
      </c>
      <c r="AX150" s="30">
        <f>SUMIF(Ingredients!$B$3:$B$230,K150,Ingredients!$E$3:$E$230)+SUMIF($B$3:$B$725,K150,$BA$3:$BA$730)</f>
        <v>0</v>
      </c>
      <c r="AY150" s="30">
        <f>SUMIF(Ingredients!$B$3:$B$230,L150,Ingredients!$E$3:$E$230)+SUMIF($B$3:$B$725,L150,$BA$3:$BA$730)</f>
        <v>0</v>
      </c>
      <c r="AZ150" s="30">
        <f>SUMIF(Ingredients!$B$3:$B$230,M150,Ingredients!$E$3:$E$230)+SUMIF($B$3:$B$725,M150,$BA$3:$BA$730)</f>
        <v>0</v>
      </c>
      <c r="BA150" s="29">
        <f t="shared" si="29"/>
        <v>14.333333333333334</v>
      </c>
      <c r="BB150" s="30">
        <f>SUMIF(Ingredients!$B$3:$B$230,F150,Ingredients!$F$3:$F$230)+SUMIF($B$3:$B$725,F150,$BJ$3:$BJ$725)</f>
        <v>0</v>
      </c>
      <c r="BC150" s="30">
        <f>SUMIF(Ingredients!$B$3:$B$230,G150,Ingredients!$F$3:$F$230)+SUMIF($B$3:$B$725,G150,$BJ$3:$BJ$725)</f>
        <v>0</v>
      </c>
      <c r="BD150" s="30">
        <f>SUMIF(Ingredients!$B$3:$B$230,H150,Ingredients!$F$3:$F$230)+SUMIF($B$3:$B$725,H150,$BJ$3:$BJ$725)</f>
        <v>0</v>
      </c>
      <c r="BE150" s="30">
        <f>SUMIF(Ingredients!$B$3:$B$230,I150,Ingredients!$F$3:$F$230)+SUMIF($B$3:$B$725,I150,$BJ$3:$BJ$725)</f>
        <v>0</v>
      </c>
      <c r="BF150" s="30">
        <f>SUMIF(Ingredients!$B$3:$B$230,J150,Ingredients!$F$3:$F$230)+SUMIF($B$3:$B$725,J150,$BJ$3:$BJ$725)</f>
        <v>0</v>
      </c>
      <c r="BG150" s="30">
        <f>SUMIF(Ingredients!$B$3:$B$230,K150,Ingredients!$F$3:$F$230)+SUMIF($B$3:$B$725,K150,$BJ$3:$BJ$725)</f>
        <v>0</v>
      </c>
      <c r="BH150" s="30">
        <f>SUMIF(Ingredients!$B$3:$B$230,L150,Ingredients!$F$3:$F$230)+SUMIF($B$3:$B$725,L150,$BJ$3:$BJ$725)</f>
        <v>0</v>
      </c>
      <c r="BI150" s="30">
        <f>SUMIF(Ingredients!$B$3:$B$230,M150,Ingredients!$F$3:$F$230)+SUMIF($B$3:$B$725,M150,$BJ$3:$BJ$725)</f>
        <v>0</v>
      </c>
      <c r="BJ150" s="35">
        <f t="shared" si="30"/>
        <v>0</v>
      </c>
      <c r="BK150" s="30">
        <f>SUMIF(Ingredients!$B$3:$B$230,F150,Ingredients!$G$3:$G$230)+SUMIF($B$3:$B$725,F150,$BS$3:$BS$725)</f>
        <v>0</v>
      </c>
      <c r="BL150" s="30">
        <f>SUMIF(Ingredients!$B$3:$B$230,G150,Ingredients!$G$3:$G$230)+SUMIF($B$3:$B$725,G150,$BS$3:$BS$725)</f>
        <v>0</v>
      </c>
      <c r="BM150" s="30">
        <f>SUMIF(Ingredients!$B$3:$B$230,H150,Ingredients!$G$3:$G$230)+SUMIF($B$3:$B$725,H150,$BS$3:$BS$725)</f>
        <v>0</v>
      </c>
      <c r="BN150" s="30">
        <f>SUMIF(Ingredients!$B$3:$B$230,I150,Ingredients!$G$3:$G$230)+SUMIF($B$3:$B$725,I150,$BS$3:$BS$725)</f>
        <v>0</v>
      </c>
      <c r="BO150" s="30">
        <f>SUMIF(Ingredients!$B$3:$B$230,J150,Ingredients!$G$3:$G$230)+SUMIF($B$3:$B$725,J150,$BS$3:$BS$725)</f>
        <v>0</v>
      </c>
      <c r="BP150" s="30">
        <f>SUMIF(Ingredients!$B$3:$B$230,K150,Ingredients!$G$3:$G$230)+SUMIF($B$3:$B$725,K150,$BS$3:$BS$725)</f>
        <v>0</v>
      </c>
      <c r="BQ150" s="30">
        <f>SUMIF(Ingredients!$B$3:$B$230,L150,Ingredients!$G$3:$G$230)+SUMIF($B$3:$B$725,L150,$BS$3:$BS$725)</f>
        <v>0</v>
      </c>
      <c r="BR150" s="30">
        <f>SUMIF(Ingredients!$B$3:$B$230,M150,Ingredients!$G$3:$G$230)+SUMIF($B$3:$B$725,M150,$BS$3:$BS$725)</f>
        <v>0</v>
      </c>
      <c r="BS150" s="36">
        <f t="shared" si="31"/>
        <v>0</v>
      </c>
      <c r="BT150" s="30">
        <f>SUMIF(Ingredients!$B$3:$B$230,F150,Ingredients!$H$3:$H$230)+SUMIF($B$3:$B$725,F150,$CB$3:$CB$725)</f>
        <v>1</v>
      </c>
      <c r="BU150" s="30">
        <f>SUMIF(Ingredients!$B$3:$B$230,G150,Ingredients!$H$3:$H$230)+SUMIF($B$3:$B$725,G150,$CB$3:$CB$725)</f>
        <v>0</v>
      </c>
      <c r="BV150" s="30">
        <f>SUMIF(Ingredients!$B$3:$B$230,H150,Ingredients!$H$3:$H$230)+SUMIF($B$3:$B$725,H150,$CB$3:$CB$725)</f>
        <v>0</v>
      </c>
      <c r="BW150" s="30">
        <f>SUMIF(Ingredients!$B$3:$B$230,I150,Ingredients!$H$3:$H$230)+SUMIF($B$3:$B$725,I150,$CB$3:$CB$725)</f>
        <v>0</v>
      </c>
      <c r="BX150" s="30">
        <f>SUMIF(Ingredients!$B$3:$B$230,J150,Ingredients!$H$3:$H$230)+SUMIF($B$3:$B$725,J150,$CB$3:$CB$725)</f>
        <v>0</v>
      </c>
      <c r="BY150" s="30">
        <f>SUMIF(Ingredients!$B$3:$B$230,K150,Ingredients!$H$3:$H$230)+SUMIF($B$3:$B$725,K150,$CB$3:$CB$725)</f>
        <v>0</v>
      </c>
      <c r="BZ150" s="30">
        <f>SUMIF(Ingredients!$B$3:$B$230,L150,Ingredients!$H$3:$H$230)+SUMIF($B$3:$B$725,L150,$CB$3:$CB$725)</f>
        <v>0</v>
      </c>
      <c r="CA150" s="30">
        <f>SUMIF(Ingredients!$B$3:$B$230,M150,Ingredients!$H$3:$H$230)+SUMIF($B$3:$B$725,M150,$CB$3:$CB$725)</f>
        <v>0</v>
      </c>
      <c r="CB150" s="42">
        <f t="shared" si="32"/>
        <v>1</v>
      </c>
      <c r="CC150" s="30">
        <f>SUMIF(Ingredients!$B$3:$B$230,F150,Ingredients!$I$3:$I$230)+SUMIF($B$3:$B$725,F150,$CK$3:$CK$725)</f>
        <v>0</v>
      </c>
      <c r="CD150" s="30">
        <f>SUMIF(Ingredients!$B$3:$B$230,G150,Ingredients!$I$3:$I$230)+SUMIF($B$3:$B$725,G150,$CK$3:$CK$725)</f>
        <v>0</v>
      </c>
      <c r="CE150" s="30">
        <f>SUMIF(Ingredients!$B$3:$B$230,H150,Ingredients!$I$3:$I$230)+SUMIF($B$3:$B$725,H150,$CK$3:$CK$725)</f>
        <v>0</v>
      </c>
      <c r="CF150" s="30">
        <f>SUMIF(Ingredients!$B$3:$B$230,I150,Ingredients!$I$3:$I$230)+SUMIF($B$3:$B$725,I150,$CK$3:$CK$725)</f>
        <v>0</v>
      </c>
      <c r="CG150" s="30">
        <f>SUMIF(Ingredients!$B$3:$B$230,J150,Ingredients!$I$3:$I$230)+SUMIF($B$3:$B$725,J150,$CK$3:$CK$725)</f>
        <v>0</v>
      </c>
      <c r="CH150" s="30">
        <f>SUMIF(Ingredients!$B$3:$B$230,K150,Ingredients!$I$3:$I$230)+SUMIF($B$3:$B$725,K150,$CK$3:$CK$725)</f>
        <v>0</v>
      </c>
      <c r="CI150" s="30">
        <f>SUMIF(Ingredients!$B$3:$B$230,L150,Ingredients!$I$3:$I$230)+SUMIF($B$3:$B$725,L150,$CK$3:$CK$725)</f>
        <v>0</v>
      </c>
      <c r="CJ150" s="30">
        <f>SUMIF(Ingredients!$B$3:$B$230,M150,Ingredients!$I$3:$I$230)+SUMIF($B$3:$B$725,M150,$CK$3:$CK$725)</f>
        <v>0</v>
      </c>
      <c r="CK150" s="38">
        <f t="shared" si="33"/>
        <v>0</v>
      </c>
      <c r="CL150" s="30">
        <f>SUMIF(Ingredients!$B$3:$B$230,F150,Ingredients!$J$3:$J$230)+SUMIF($B$3:$B$725,F150,$CT$3:$CT$725)</f>
        <v>0</v>
      </c>
      <c r="CM150" s="30">
        <f>SUMIF(Ingredients!$B$3:$B$230,G150,Ingredients!$J$3:$J$230)+SUMIF($B$3:$B$725,G150,$CT$3:$CT$725)</f>
        <v>1</v>
      </c>
      <c r="CN150" s="30">
        <f>SUMIF(Ingredients!$B$3:$B$230,H150,Ingredients!$J$3:$J$230)+SUMIF($B$3:$B$725,H150,$CT$3:$CT$725)</f>
        <v>0</v>
      </c>
      <c r="CO150" s="30">
        <f>SUMIF(Ingredients!$B$3:$B$230,I150,Ingredients!$J$3:$J$230)+SUMIF($B$3:$B$725,I150,$CT$3:$CT$725)</f>
        <v>0</v>
      </c>
      <c r="CP150" s="30">
        <f>SUMIF(Ingredients!$B$3:$B$230,J150,Ingredients!$J$3:$J$230)+SUMIF($B$3:$B$725,J150,$CT$3:$CT$725)</f>
        <v>0</v>
      </c>
      <c r="CQ150" s="30">
        <f>SUMIF(Ingredients!$B$3:$B$230,K150,Ingredients!$J$3:$J$230)+SUMIF($B$3:$B$725,K150,$CT$3:$CT$725)</f>
        <v>0</v>
      </c>
      <c r="CR150" s="30">
        <f>SUMIF(Ingredients!$B$3:$B$230,L150,Ingredients!$J$3:$J$230)+SUMIF($B$3:$B$725,L150,$CT$3:$CT$725)</f>
        <v>0</v>
      </c>
      <c r="CS150" s="30">
        <f>SUMIF(Ingredients!$B$3:$B$230,M150,Ingredients!$J$3:$J$230)+SUMIF($B$3:$B$725,M150,$CT$3:$CT$725)</f>
        <v>0</v>
      </c>
      <c r="CT150" s="43">
        <f t="shared" si="34"/>
        <v>1</v>
      </c>
      <c r="CU150" s="34">
        <v>15</v>
      </c>
      <c r="CV150" s="30">
        <v>0</v>
      </c>
      <c r="CW150" s="30">
        <v>12</v>
      </c>
      <c r="CX150" s="35">
        <v>0</v>
      </c>
      <c r="CY150" s="36">
        <v>0</v>
      </c>
      <c r="CZ150" s="37">
        <v>1</v>
      </c>
      <c r="DA150" s="38">
        <v>0</v>
      </c>
      <c r="DB150" s="39">
        <v>0</v>
      </c>
      <c r="DC150" t="s">
        <v>202</v>
      </c>
      <c r="DD150" t="str">
        <f t="shared" ca="1" si="35"/>
        <v/>
      </c>
      <c r="DE150" t="str">
        <f t="shared" ca="1" si="36"/>
        <v>-</v>
      </c>
      <c r="DG150" t="s">
        <v>200</v>
      </c>
      <c r="DH150" t="str">
        <f t="shared" ca="1" si="37"/>
        <v>BAKEDBEETSITEM(MEAL, ItemRegistry.bakedbeetsItem, 4 ,3f,0f,0f,1f,0f,0f,0f,1.75f),</v>
      </c>
      <c r="DI150" t="s">
        <v>2400</v>
      </c>
    </row>
    <row r="151" spans="2:113" x14ac:dyDescent="0.3">
      <c r="B151" t="s">
        <v>408</v>
      </c>
      <c r="C151" t="str">
        <f>INDEX('PH Itemnames'!$B$1:$B$723,MATCH(B151,'PH Itemnames'!$A$1:$A$723),1)</f>
        <v>broccolimacItem</v>
      </c>
      <c r="D151" t="s">
        <v>245</v>
      </c>
      <c r="E151" t="s">
        <v>1191</v>
      </c>
      <c r="F151" s="10" t="s">
        <v>409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SUMIF(Ingredients!$B$3:$B$230,'PH complex foods'!F151,Ingredients!$A$3:$A$119)+SUMIF($B$3:$B$725,F151,$V$3:$V$724)</f>
        <v>1</v>
      </c>
      <c r="O151" s="11">
        <f ca="1">SUMIF(Ingredients!$B$3:$B$230,'PH complex foods'!G151,Ingredients!$A$3:$A$119)+SUMIF($B$3:$B$725,G151,$V$3:$V$724)</f>
        <v>1</v>
      </c>
      <c r="P151" s="11">
        <f ca="1">SUMIF(Ingredients!$B$3:$B$230,'PH complex foods'!H151,Ingredients!$A$3:$A$119)+SUMIF($B$3:$B$725,H151,$V$3:$V$724)</f>
        <v>1</v>
      </c>
      <c r="Q151" s="11">
        <f ca="1">SUMIF(Ingredients!$B$3:$B$230,'PH complex foods'!I151,Ingredients!$A$3:$A$119)+SUMIF($B$3:$B$725,I151,$V$3:$V$724)</f>
        <v>0</v>
      </c>
      <c r="R151" s="11">
        <f ca="1">SUMIF(Ingredients!$B$3:$B$230,'PH complex foods'!J151,Ingredients!$A$3:$A$119)+SUMIF($B$3:$B$725,J151,$V$3:$V$724)</f>
        <v>0</v>
      </c>
      <c r="S151" s="11">
        <f ca="1">SUMIF(Ingredients!$B$3:$B$230,'PH complex foods'!K151,Ingredients!$A$3:$A$119)+SUMIF($B$3:$B$725,K151,$V$3:$V$724)</f>
        <v>0</v>
      </c>
      <c r="T151" s="11">
        <f ca="1">SUMIF(Ingredients!$B$3:$B$230,'PH complex foods'!L151,Ingredients!$A$3:$A$119)+SUMIF($B$3:$B$725,L151,$V$3:$V$724)</f>
        <v>0</v>
      </c>
      <c r="U151" s="11">
        <f ca="1">SUMIF(Ingredients!$B$3:$B$230,'PH complex foods'!M151,Ingredients!$A$3:$A$119)+SUMIF($B$3:$B$725,M151,$V$3:$V$724)</f>
        <v>0</v>
      </c>
      <c r="V151" s="10">
        <f t="shared" ca="1" si="38"/>
        <v>1</v>
      </c>
      <c r="W151" s="10">
        <v>1</v>
      </c>
      <c r="X151" s="11">
        <v>1</v>
      </c>
      <c r="Y151" s="11">
        <f>COUNTIF(F151:M876,B151)</f>
        <v>0</v>
      </c>
      <c r="Z151" s="44" t="str">
        <f t="shared" ca="1" si="39"/>
        <v>Yes</v>
      </c>
      <c r="AA151" s="34">
        <f>SUMIF(Ingredients!$B$3:$B$230,F151,Ingredients!$C$3:$C$230)+SUMIF($B$3:$B$725,F151,$AI$3:$AI$725)</f>
        <v>2</v>
      </c>
      <c r="AB151" s="30">
        <f>SUMIF(Ingredients!$B$3:$B$230,G151,Ingredients!$C$3:$C$230)+SUMIF($B$3:$B$725,G151,$AI$3:$AI$725)</f>
        <v>10</v>
      </c>
      <c r="AC151" s="30">
        <f>SUMIF(Ingredients!$B$3:$B$230,H151,Ingredients!$C$3:$C$230)+SUMIF($B$3:$B$725,H151,$AI$3:$AI$725)</f>
        <v>10</v>
      </c>
      <c r="AD151" s="30">
        <f>SUMIF(Ingredients!$B$3:$B$230,I151,Ingredients!$C$3:$C$230)+SUMIF($B$3:$B$725,I151,$AI$3:$AI$725)</f>
        <v>0</v>
      </c>
      <c r="AE151" s="30">
        <f>SUMIF(Ingredients!$B$3:$B$230,J151,Ingredients!$C$3:$C$230)+SUMIF($B$3:$B$725,J151,$AI$3:$AI$725)</f>
        <v>0</v>
      </c>
      <c r="AF151" s="30">
        <f>SUMIF(Ingredients!$B$3:$B$230,K151,Ingredients!$C$3:$C$230)+SUMIF($B$3:$B$725,K151,$AI$3:$AI$725)</f>
        <v>0</v>
      </c>
      <c r="AG151" s="30">
        <f>SUMIF(Ingredients!$B$3:$B$230,L151,Ingredients!$C$3:$C$230)+SUMIF($B$3:$B$725,L151,$AI$3:$AI$725)</f>
        <v>0</v>
      </c>
      <c r="AH151" s="30">
        <f>SUMIF(Ingredients!$B$3:$B$230,M151,Ingredients!$C$3:$C$230)+SUMIF($B$3:$B$725,M151,$AI$3:$AI$725)</f>
        <v>0</v>
      </c>
      <c r="AI151" s="29">
        <f t="shared" si="27"/>
        <v>22</v>
      </c>
      <c r="AJ151" s="30">
        <f>SUMIF(Ingredients!$B$3:$B$230,F151,Ingredients!$D$3:$D$230)+SUMIF($B$3:$B$725,F151,$AR$3:$AR$725)</f>
        <v>0</v>
      </c>
      <c r="AK151" s="30">
        <f>SUMIF(Ingredients!$B$3:$B$230,G151,Ingredients!$D$3:$D$230)+SUMIF($B$3:$B$725,G151,$AR$3:$AR$725)</f>
        <v>0</v>
      </c>
      <c r="AL151" s="30">
        <f>SUMIF(Ingredients!$B$3:$B$230,H151,Ingredients!$D$3:$D$230)+SUMIF($B$3:$B$725,H151,$AR$3:$AR$725)</f>
        <v>0</v>
      </c>
      <c r="AM151" s="30">
        <f>SUMIF(Ingredients!$B$3:$B$230,I151,Ingredients!$D$3:$D$230)+SUMIF($B$3:$B$725,I151,$AR$3:$AR$725)</f>
        <v>0</v>
      </c>
      <c r="AN151" s="30">
        <f>SUMIF(Ingredients!$B$3:$B$230,J151,Ingredients!$D$3:$D$230)+SUMIF($B$3:$B$725,J151,$AR$3:$AR$725)</f>
        <v>0</v>
      </c>
      <c r="AO151" s="30">
        <f>SUMIF(Ingredients!$B$3:$B$230,K151,Ingredients!$D$3:$D$230)+SUMIF($B$3:$B$725,K151,$AR$3:$AR$725)</f>
        <v>0</v>
      </c>
      <c r="AP151" s="30">
        <f>SUMIF(Ingredients!$B$3:$B$230,L151,Ingredients!$D$3:$D$230)+SUMIF($B$3:$B$725,L151,$AR$3:$AR$725)</f>
        <v>0</v>
      </c>
      <c r="AQ151" s="30">
        <f>SUMIF(Ingredients!$B$3:$B$230,M151,Ingredients!$D$3:$D$230)+SUMIF($B$3:$B$725,M151,$AR$3:$AR$725)</f>
        <v>0</v>
      </c>
      <c r="AR151" s="29">
        <f t="shared" si="28"/>
        <v>0</v>
      </c>
      <c r="AS151" s="30">
        <f>SUMIF(Ingredients!$B$3:$B$230,F151,Ingredients!$E$3:$E$230)+SUMIF($B$3:$B$725,F151,$BA$3:$BA$730)</f>
        <v>7</v>
      </c>
      <c r="AT151" s="30">
        <f>SUMIF(Ingredients!$B$3:$B$230,G151,Ingredients!$E$3:$E$230)+SUMIF($B$3:$B$725,G151,$BA$3:$BA$730)</f>
        <v>9.5</v>
      </c>
      <c r="AU151" s="30">
        <f>SUMIF(Ingredients!$B$3:$B$230,H151,Ingredients!$E$3:$E$230)+SUMIF($B$3:$B$725,H151,$BA$3:$BA$730)</f>
        <v>73</v>
      </c>
      <c r="AV151" s="30">
        <f>SUMIF(Ingredients!$B$3:$B$230,I151,Ingredients!$E$3:$E$230)+SUMIF($B$3:$B$725,I151,$BA$3:$BA$730)</f>
        <v>0</v>
      </c>
      <c r="AW151" s="30">
        <f>SUMIF(Ingredients!$B$3:$B$230,J151,Ingredients!$E$3:$E$230)+SUMIF($B$3:$B$725,J151,$BA$3:$BA$730)</f>
        <v>0</v>
      </c>
      <c r="AX151" s="30">
        <f>SUMIF(Ingredients!$B$3:$B$230,K151,Ingredients!$E$3:$E$230)+SUMIF($B$3:$B$725,K151,$BA$3:$BA$730)</f>
        <v>0</v>
      </c>
      <c r="AY151" s="30">
        <f>SUMIF(Ingredients!$B$3:$B$230,L151,Ingredients!$E$3:$E$230)+SUMIF($B$3:$B$725,L151,$BA$3:$BA$730)</f>
        <v>0</v>
      </c>
      <c r="AZ151" s="30">
        <f>SUMIF(Ingredients!$B$3:$B$230,M151,Ingredients!$E$3:$E$230)+SUMIF($B$3:$B$725,M151,$BA$3:$BA$730)</f>
        <v>0</v>
      </c>
      <c r="BA151" s="29">
        <f t="shared" si="29"/>
        <v>29.833333333333332</v>
      </c>
      <c r="BB151" s="30">
        <f>SUMIF(Ingredients!$B$3:$B$230,F151,Ingredients!$F$3:$F$230)+SUMIF($B$3:$B$725,F151,$BJ$3:$BJ$725)</f>
        <v>0</v>
      </c>
      <c r="BC151" s="30">
        <f>SUMIF(Ingredients!$B$3:$B$230,G151,Ingredients!$F$3:$F$230)+SUMIF($B$3:$B$725,G151,$BJ$3:$BJ$725)</f>
        <v>1</v>
      </c>
      <c r="BD151" s="30">
        <f>SUMIF(Ingredients!$B$3:$B$230,H151,Ingredients!$F$3:$F$230)+SUMIF($B$3:$B$725,H151,$BJ$3:$BJ$725)</f>
        <v>0</v>
      </c>
      <c r="BE151" s="30">
        <f>SUMIF(Ingredients!$B$3:$B$230,I151,Ingredients!$F$3:$F$230)+SUMIF($B$3:$B$725,I151,$BJ$3:$BJ$725)</f>
        <v>0</v>
      </c>
      <c r="BF151" s="30">
        <f>SUMIF(Ingredients!$B$3:$B$230,J151,Ingredients!$F$3:$F$230)+SUMIF($B$3:$B$725,J151,$BJ$3:$BJ$725)</f>
        <v>0</v>
      </c>
      <c r="BG151" s="30">
        <f>SUMIF(Ingredients!$B$3:$B$230,K151,Ingredients!$F$3:$F$230)+SUMIF($B$3:$B$725,K151,$BJ$3:$BJ$725)</f>
        <v>0</v>
      </c>
      <c r="BH151" s="30">
        <f>SUMIF(Ingredients!$B$3:$B$230,L151,Ingredients!$F$3:$F$230)+SUMIF($B$3:$B$725,L151,$BJ$3:$BJ$725)</f>
        <v>0</v>
      </c>
      <c r="BI151" s="30">
        <f>SUMIF(Ingredients!$B$3:$B$230,M151,Ingredients!$F$3:$F$230)+SUMIF($B$3:$B$725,M151,$BJ$3:$BJ$725)</f>
        <v>0</v>
      </c>
      <c r="BJ151" s="35">
        <f t="shared" si="30"/>
        <v>1</v>
      </c>
      <c r="BK151" s="30">
        <f>SUMIF(Ingredients!$B$3:$B$230,F151,Ingredients!$G$3:$G$230)+SUMIF($B$3:$B$725,F151,$BS$3:$BS$725)</f>
        <v>0</v>
      </c>
      <c r="BL151" s="30">
        <f>SUMIF(Ingredients!$B$3:$B$230,G151,Ingredients!$G$3:$G$230)+SUMIF($B$3:$B$725,G151,$BS$3:$BS$725)</f>
        <v>0</v>
      </c>
      <c r="BM151" s="30">
        <f>SUMIF(Ingredients!$B$3:$B$230,H151,Ingredients!$G$3:$G$230)+SUMIF($B$3:$B$725,H151,$BS$3:$BS$725)</f>
        <v>0</v>
      </c>
      <c r="BN151" s="30">
        <f>SUMIF(Ingredients!$B$3:$B$230,I151,Ingredients!$G$3:$G$230)+SUMIF($B$3:$B$725,I151,$BS$3:$BS$725)</f>
        <v>0</v>
      </c>
      <c r="BO151" s="30">
        <f>SUMIF(Ingredients!$B$3:$B$230,J151,Ingredients!$G$3:$G$230)+SUMIF($B$3:$B$725,J151,$BS$3:$BS$725)</f>
        <v>0</v>
      </c>
      <c r="BP151" s="30">
        <f>SUMIF(Ingredients!$B$3:$B$230,K151,Ingredients!$G$3:$G$230)+SUMIF($B$3:$B$725,K151,$BS$3:$BS$725)</f>
        <v>0</v>
      </c>
      <c r="BQ151" s="30">
        <f>SUMIF(Ingredients!$B$3:$B$230,L151,Ingredients!$G$3:$G$230)+SUMIF($B$3:$B$725,L151,$BS$3:$BS$725)</f>
        <v>0</v>
      </c>
      <c r="BR151" s="30">
        <f>SUMIF(Ingredients!$B$3:$B$230,M151,Ingredients!$G$3:$G$230)+SUMIF($B$3:$B$725,M151,$BS$3:$BS$725)</f>
        <v>0</v>
      </c>
      <c r="BS151" s="36">
        <f t="shared" si="31"/>
        <v>0</v>
      </c>
      <c r="BT151" s="30">
        <f>SUMIF(Ingredients!$B$3:$B$230,F151,Ingredients!$H$3:$H$230)+SUMIF($B$3:$B$725,F151,$CB$3:$CB$725)</f>
        <v>1</v>
      </c>
      <c r="BU151" s="30">
        <f>SUMIF(Ingredients!$B$3:$B$230,G151,Ingredients!$H$3:$H$230)+SUMIF($B$3:$B$725,G151,$CB$3:$CB$725)</f>
        <v>0</v>
      </c>
      <c r="BV151" s="30">
        <f>SUMIF(Ingredients!$B$3:$B$230,H151,Ingredients!$H$3:$H$230)+SUMIF($B$3:$B$725,H151,$CB$3:$CB$725)</f>
        <v>0</v>
      </c>
      <c r="BW151" s="30">
        <f>SUMIF(Ingredients!$B$3:$B$230,I151,Ingredients!$H$3:$H$230)+SUMIF($B$3:$B$725,I151,$CB$3:$CB$725)</f>
        <v>0</v>
      </c>
      <c r="BX151" s="30">
        <f>SUMIF(Ingredients!$B$3:$B$230,J151,Ingredients!$H$3:$H$230)+SUMIF($B$3:$B$725,J151,$CB$3:$CB$725)</f>
        <v>0</v>
      </c>
      <c r="BY151" s="30">
        <f>SUMIF(Ingredients!$B$3:$B$230,K151,Ingredients!$H$3:$H$230)+SUMIF($B$3:$B$725,K151,$CB$3:$CB$725)</f>
        <v>0</v>
      </c>
      <c r="BZ151" s="30">
        <f>SUMIF(Ingredients!$B$3:$B$230,L151,Ingredients!$H$3:$H$230)+SUMIF($B$3:$B$725,L151,$CB$3:$CB$725)</f>
        <v>0</v>
      </c>
      <c r="CA151" s="30">
        <f>SUMIF(Ingredients!$B$3:$B$230,M151,Ingredients!$H$3:$H$230)+SUMIF($B$3:$B$725,M151,$CB$3:$CB$725)</f>
        <v>0</v>
      </c>
      <c r="CB151" s="42">
        <f t="shared" si="32"/>
        <v>1</v>
      </c>
      <c r="CC151" s="30">
        <f>SUMIF(Ingredients!$B$3:$B$230,F151,Ingredients!$I$3:$I$230)+SUMIF($B$3:$B$725,F151,$CK$3:$CK$725)</f>
        <v>0</v>
      </c>
      <c r="CD151" s="30">
        <f>SUMIF(Ingredients!$B$3:$B$230,G151,Ingredients!$I$3:$I$230)+SUMIF($B$3:$B$725,G151,$CK$3:$CK$725)</f>
        <v>0</v>
      </c>
      <c r="CE151" s="30">
        <f>SUMIF(Ingredients!$B$3:$B$230,H151,Ingredients!$I$3:$I$230)+SUMIF($B$3:$B$725,H151,$CK$3:$CK$725)</f>
        <v>0</v>
      </c>
      <c r="CF151" s="30">
        <f>SUMIF(Ingredients!$B$3:$B$230,I151,Ingredients!$I$3:$I$230)+SUMIF($B$3:$B$725,I151,$CK$3:$CK$725)</f>
        <v>0</v>
      </c>
      <c r="CG151" s="30">
        <f>SUMIF(Ingredients!$B$3:$B$230,J151,Ingredients!$I$3:$I$230)+SUMIF($B$3:$B$725,J151,$CK$3:$CK$725)</f>
        <v>0</v>
      </c>
      <c r="CH151" s="30">
        <f>SUMIF(Ingredients!$B$3:$B$230,K151,Ingredients!$I$3:$I$230)+SUMIF($B$3:$B$725,K151,$CK$3:$CK$725)</f>
        <v>0</v>
      </c>
      <c r="CI151" s="30">
        <f>SUMIF(Ingredients!$B$3:$B$230,L151,Ingredients!$I$3:$I$230)+SUMIF($B$3:$B$725,L151,$CK$3:$CK$725)</f>
        <v>0</v>
      </c>
      <c r="CJ151" s="30">
        <f>SUMIF(Ingredients!$B$3:$B$230,M151,Ingredients!$I$3:$I$230)+SUMIF($B$3:$B$725,M151,$CK$3:$CK$725)</f>
        <v>0</v>
      </c>
      <c r="CK151" s="38">
        <f t="shared" si="33"/>
        <v>0</v>
      </c>
      <c r="CL151" s="30">
        <f>SUMIF(Ingredients!$B$3:$B$230,F151,Ingredients!$J$3:$J$230)+SUMIF($B$3:$B$725,F151,$CT$3:$CT$725)</f>
        <v>0</v>
      </c>
      <c r="CM151" s="30">
        <f>SUMIF(Ingredients!$B$3:$B$230,G151,Ingredients!$J$3:$J$230)+SUMIF($B$3:$B$725,G151,$CT$3:$CT$725)</f>
        <v>1</v>
      </c>
      <c r="CN151" s="30">
        <f>SUMIF(Ingredients!$B$3:$B$230,H151,Ingredients!$J$3:$J$230)+SUMIF($B$3:$B$725,H151,$CT$3:$CT$725)</f>
        <v>3</v>
      </c>
      <c r="CO151" s="30">
        <f>SUMIF(Ingredients!$B$3:$B$230,I151,Ingredients!$J$3:$J$230)+SUMIF($B$3:$B$725,I151,$CT$3:$CT$725)</f>
        <v>0</v>
      </c>
      <c r="CP151" s="30">
        <f>SUMIF(Ingredients!$B$3:$B$230,J151,Ingredients!$J$3:$J$230)+SUMIF($B$3:$B$725,J151,$CT$3:$CT$725)</f>
        <v>0</v>
      </c>
      <c r="CQ151" s="30">
        <f>SUMIF(Ingredients!$B$3:$B$230,K151,Ingredients!$J$3:$J$230)+SUMIF($B$3:$B$725,K151,$CT$3:$CT$725)</f>
        <v>0</v>
      </c>
      <c r="CR151" s="30">
        <f>SUMIF(Ingredients!$B$3:$B$230,L151,Ingredients!$J$3:$J$230)+SUMIF($B$3:$B$725,L151,$CT$3:$CT$725)</f>
        <v>0</v>
      </c>
      <c r="CS151" s="30">
        <f>SUMIF(Ingredients!$B$3:$B$230,M151,Ingredients!$J$3:$J$230)+SUMIF($B$3:$B$725,M151,$CT$3:$CT$725)</f>
        <v>0</v>
      </c>
      <c r="CT151" s="43">
        <f t="shared" si="34"/>
        <v>4</v>
      </c>
      <c r="CU151" s="34">
        <v>20</v>
      </c>
      <c r="CV151" s="30">
        <v>0</v>
      </c>
      <c r="CW151" s="30">
        <v>12</v>
      </c>
      <c r="CX151" s="35">
        <v>1</v>
      </c>
      <c r="CY151" s="36">
        <v>0</v>
      </c>
      <c r="CZ151" s="37">
        <v>1</v>
      </c>
      <c r="DA151" s="38">
        <v>0</v>
      </c>
      <c r="DB151" s="39">
        <v>3</v>
      </c>
      <c r="DC151" t="s">
        <v>202</v>
      </c>
      <c r="DD151" t="str">
        <f t="shared" ca="1" si="35"/>
        <v/>
      </c>
      <c r="DE151" t="str">
        <f t="shared" ca="1" si="36"/>
        <v>-</v>
      </c>
      <c r="DG151" t="s">
        <v>200</v>
      </c>
      <c r="DH151" t="str">
        <f t="shared" ca="1" si="37"/>
        <v>BROCCOLIMACITEM(MEAL, ItemRegistry.broccolimacItem, 4 ,4f,0f,1f,1f,0f,0f,3f,1.75f),</v>
      </c>
      <c r="DI151" t="s">
        <v>2401</v>
      </c>
    </row>
    <row r="152" spans="2:113" x14ac:dyDescent="0.3">
      <c r="B152" t="s">
        <v>410</v>
      </c>
      <c r="C152" t="str">
        <f>INDEX('PH Itemnames'!$B$1:$B$723,MATCH(B152,'PH Itemnames'!$A$1:$A$723),1)</f>
        <v>broccolindipItem</v>
      </c>
      <c r="D152" t="s">
        <v>245</v>
      </c>
      <c r="E152" t="s">
        <v>1191</v>
      </c>
      <c r="F152" s="10" t="s">
        <v>409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SUMIF(Ingredients!$B$3:$B$230,'PH complex foods'!F152,Ingredients!$A$3:$A$119)+SUMIF($B$3:$B$725,F152,$V$3:$V$724)</f>
        <v>1</v>
      </c>
      <c r="O152" s="11">
        <f ca="1">SUMIF(Ingredients!$B$3:$B$230,'PH complex foods'!G152,Ingredients!$A$3:$A$119)+SUMIF($B$3:$B$725,G152,$V$3:$V$724)</f>
        <v>1</v>
      </c>
      <c r="P152" s="11">
        <f ca="1">SUMIF(Ingredients!$B$3:$B$230,'PH complex foods'!H152,Ingredients!$A$3:$A$119)+SUMIF($B$3:$B$725,H152,$V$3:$V$724)</f>
        <v>1</v>
      </c>
      <c r="Q152" s="11">
        <f ca="1">SUMIF(Ingredients!$B$3:$B$230,'PH complex foods'!I152,Ingredients!$A$3:$A$119)+SUMIF($B$3:$B$725,I152,$V$3:$V$724)</f>
        <v>0</v>
      </c>
      <c r="R152" s="11">
        <f ca="1">SUMIF(Ingredients!$B$3:$B$230,'PH complex foods'!J152,Ingredients!$A$3:$A$119)+SUMIF($B$3:$B$725,J152,$V$3:$V$724)</f>
        <v>0</v>
      </c>
      <c r="S152" s="11">
        <f ca="1">SUMIF(Ingredients!$B$3:$B$230,'PH complex foods'!K152,Ingredients!$A$3:$A$119)+SUMIF($B$3:$B$725,K152,$V$3:$V$724)</f>
        <v>0</v>
      </c>
      <c r="T152" s="11">
        <f ca="1">SUMIF(Ingredients!$B$3:$B$230,'PH complex foods'!L152,Ingredients!$A$3:$A$119)+SUMIF($B$3:$B$725,L152,$V$3:$V$724)</f>
        <v>0</v>
      </c>
      <c r="U152" s="11">
        <f ca="1">SUMIF(Ingredients!$B$3:$B$230,'PH complex foods'!M152,Ingredients!$A$3:$A$119)+SUMIF($B$3:$B$725,M152,$V$3:$V$724)</f>
        <v>0</v>
      </c>
      <c r="V152" s="10">
        <f t="shared" ca="1" si="38"/>
        <v>1</v>
      </c>
      <c r="W152" s="10">
        <v>1</v>
      </c>
      <c r="X152" s="11">
        <v>1</v>
      </c>
      <c r="Y152" s="11">
        <f>COUNTIF(F152:M877,B152)</f>
        <v>0</v>
      </c>
      <c r="Z152" s="44" t="str">
        <f t="shared" ca="1" si="39"/>
        <v>Yes</v>
      </c>
      <c r="AA152" s="34">
        <f>SUMIF(Ingredients!$B$3:$B$230,F152,Ingredients!$C$3:$C$230)+SUMIF($B$3:$B$725,F152,$AI$3:$AI$725)</f>
        <v>2</v>
      </c>
      <c r="AB152" s="30">
        <f>SUMIF(Ingredients!$B$3:$B$230,G152,Ingredients!$C$3:$C$230)+SUMIF($B$3:$B$725,G152,$AI$3:$AI$725)</f>
        <v>2</v>
      </c>
      <c r="AC152" s="30">
        <f>SUMIF(Ingredients!$B$3:$B$230,H152,Ingredients!$C$3:$C$230)+SUMIF($B$3:$B$725,H152,$AI$3:$AI$725)</f>
        <v>5</v>
      </c>
      <c r="AD152" s="30">
        <f>SUMIF(Ingredients!$B$3:$B$230,I152,Ingredients!$C$3:$C$230)+SUMIF($B$3:$B$725,I152,$AI$3:$AI$725)</f>
        <v>0</v>
      </c>
      <c r="AE152" s="30">
        <f>SUMIF(Ingredients!$B$3:$B$230,J152,Ingredients!$C$3:$C$230)+SUMIF($B$3:$B$725,J152,$AI$3:$AI$725)</f>
        <v>0</v>
      </c>
      <c r="AF152" s="30">
        <f>SUMIF(Ingredients!$B$3:$B$230,K152,Ingredients!$C$3:$C$230)+SUMIF($B$3:$B$725,K152,$AI$3:$AI$725)</f>
        <v>0</v>
      </c>
      <c r="AG152" s="30">
        <f>SUMIF(Ingredients!$B$3:$B$230,L152,Ingredients!$C$3:$C$230)+SUMIF($B$3:$B$725,L152,$AI$3:$AI$725)</f>
        <v>0</v>
      </c>
      <c r="AH152" s="30">
        <f>SUMIF(Ingredients!$B$3:$B$230,M152,Ingredients!$C$3:$C$230)+SUMIF($B$3:$B$725,M152,$AI$3:$AI$725)</f>
        <v>0</v>
      </c>
      <c r="AI152" s="29">
        <f t="shared" si="27"/>
        <v>9</v>
      </c>
      <c r="AJ152" s="30">
        <f>SUMIF(Ingredients!$B$3:$B$230,F152,Ingredients!$D$3:$D$230)+SUMIF($B$3:$B$725,F152,$AR$3:$AR$725)</f>
        <v>0</v>
      </c>
      <c r="AK152" s="30">
        <f>SUMIF(Ingredients!$B$3:$B$230,G152,Ingredients!$D$3:$D$230)+SUMIF($B$3:$B$725,G152,$AR$3:$AR$725)</f>
        <v>0</v>
      </c>
      <c r="AL152" s="30">
        <f>SUMIF(Ingredients!$B$3:$B$230,H152,Ingredients!$D$3:$D$230)+SUMIF($B$3:$B$725,H152,$AR$3:$AR$725)</f>
        <v>0</v>
      </c>
      <c r="AM152" s="30">
        <f>SUMIF(Ingredients!$B$3:$B$230,I152,Ingredients!$D$3:$D$230)+SUMIF($B$3:$B$725,I152,$AR$3:$AR$725)</f>
        <v>0</v>
      </c>
      <c r="AN152" s="30">
        <f>SUMIF(Ingredients!$B$3:$B$230,J152,Ingredients!$D$3:$D$230)+SUMIF($B$3:$B$725,J152,$AR$3:$AR$725)</f>
        <v>0</v>
      </c>
      <c r="AO152" s="30">
        <f>SUMIF(Ingredients!$B$3:$B$230,K152,Ingredients!$D$3:$D$230)+SUMIF($B$3:$B$725,K152,$AR$3:$AR$725)</f>
        <v>0</v>
      </c>
      <c r="AP152" s="30">
        <f>SUMIF(Ingredients!$B$3:$B$230,L152,Ingredients!$D$3:$D$230)+SUMIF($B$3:$B$725,L152,$AR$3:$AR$725)</f>
        <v>0</v>
      </c>
      <c r="AQ152" s="30">
        <f>SUMIF(Ingredients!$B$3:$B$230,M152,Ingredients!$D$3:$D$230)+SUMIF($B$3:$B$725,M152,$AR$3:$AR$725)</f>
        <v>0</v>
      </c>
      <c r="AR152" s="29">
        <f t="shared" si="28"/>
        <v>0</v>
      </c>
      <c r="AS152" s="30">
        <f>SUMIF(Ingredients!$B$3:$B$230,F152,Ingredients!$E$3:$E$230)+SUMIF($B$3:$B$725,F152,$BA$3:$BA$730)</f>
        <v>7</v>
      </c>
      <c r="AT152" s="30">
        <f>SUMIF(Ingredients!$B$3:$B$230,G152,Ingredients!$E$3:$E$230)+SUMIF($B$3:$B$725,G152,$BA$3:$BA$730)</f>
        <v>43</v>
      </c>
      <c r="AU152" s="30">
        <f>SUMIF(Ingredients!$B$3:$B$230,H152,Ingredients!$E$3:$E$230)+SUMIF($B$3:$B$725,H152,$BA$3:$BA$730)</f>
        <v>7</v>
      </c>
      <c r="AV152" s="30">
        <f>SUMIF(Ingredients!$B$3:$B$230,I152,Ingredients!$E$3:$E$230)+SUMIF($B$3:$B$725,I152,$BA$3:$BA$730)</f>
        <v>0</v>
      </c>
      <c r="AW152" s="30">
        <f>SUMIF(Ingredients!$B$3:$B$230,J152,Ingredients!$E$3:$E$230)+SUMIF($B$3:$B$725,J152,$BA$3:$BA$730)</f>
        <v>0</v>
      </c>
      <c r="AX152" s="30">
        <f>SUMIF(Ingredients!$B$3:$B$230,K152,Ingredients!$E$3:$E$230)+SUMIF($B$3:$B$725,K152,$BA$3:$BA$730)</f>
        <v>0</v>
      </c>
      <c r="AY152" s="30">
        <f>SUMIF(Ingredients!$B$3:$B$230,L152,Ingredients!$E$3:$E$230)+SUMIF($B$3:$B$725,L152,$BA$3:$BA$730)</f>
        <v>0</v>
      </c>
      <c r="AZ152" s="30">
        <f>SUMIF(Ingredients!$B$3:$B$230,M152,Ingredients!$E$3:$E$230)+SUMIF($B$3:$B$725,M152,$BA$3:$BA$730)</f>
        <v>0</v>
      </c>
      <c r="BA152" s="29">
        <f t="shared" si="29"/>
        <v>19</v>
      </c>
      <c r="BB152" s="30">
        <f>SUMIF(Ingredients!$B$3:$B$230,F152,Ingredients!$F$3:$F$230)+SUMIF($B$3:$B$725,F152,$BJ$3:$BJ$725)</f>
        <v>0</v>
      </c>
      <c r="BC152" s="30">
        <f>SUMIF(Ingredients!$B$3:$B$230,G152,Ingredients!$F$3:$F$230)+SUMIF($B$3:$B$725,G152,$BJ$3:$BJ$725)</f>
        <v>0</v>
      </c>
      <c r="BD152" s="30">
        <f>SUMIF(Ingredients!$B$3:$B$230,H152,Ingredients!$F$3:$F$230)+SUMIF($B$3:$B$725,H152,$BJ$3:$BJ$725)</f>
        <v>0</v>
      </c>
      <c r="BE152" s="30">
        <f>SUMIF(Ingredients!$B$3:$B$230,I152,Ingredients!$F$3:$F$230)+SUMIF($B$3:$B$725,I152,$BJ$3:$BJ$725)</f>
        <v>0</v>
      </c>
      <c r="BF152" s="30">
        <f>SUMIF(Ingredients!$B$3:$B$230,J152,Ingredients!$F$3:$F$230)+SUMIF($B$3:$B$725,J152,$BJ$3:$BJ$725)</f>
        <v>0</v>
      </c>
      <c r="BG152" s="30">
        <f>SUMIF(Ingredients!$B$3:$B$230,K152,Ingredients!$F$3:$F$230)+SUMIF($B$3:$B$725,K152,$BJ$3:$BJ$725)</f>
        <v>0</v>
      </c>
      <c r="BH152" s="30">
        <f>SUMIF(Ingredients!$B$3:$B$230,L152,Ingredients!$F$3:$F$230)+SUMIF($B$3:$B$725,L152,$BJ$3:$BJ$725)</f>
        <v>0</v>
      </c>
      <c r="BI152" s="30">
        <f>SUMIF(Ingredients!$B$3:$B$230,M152,Ingredients!$F$3:$F$230)+SUMIF($B$3:$B$725,M152,$BJ$3:$BJ$725)</f>
        <v>0</v>
      </c>
      <c r="BJ152" s="35">
        <f t="shared" si="30"/>
        <v>0</v>
      </c>
      <c r="BK152" s="30">
        <f>SUMIF(Ingredients!$B$3:$B$230,F152,Ingredients!$G$3:$G$230)+SUMIF($B$3:$B$725,F152,$BS$3:$BS$725)</f>
        <v>0</v>
      </c>
      <c r="BL152" s="30">
        <f>SUMIF(Ingredients!$B$3:$B$230,G152,Ingredients!$G$3:$G$230)+SUMIF($B$3:$B$725,G152,$BS$3:$BS$725)</f>
        <v>0</v>
      </c>
      <c r="BM152" s="30">
        <f>SUMIF(Ingredients!$B$3:$B$230,H152,Ingredients!$G$3:$G$230)+SUMIF($B$3:$B$725,H152,$BS$3:$BS$725)</f>
        <v>0</v>
      </c>
      <c r="BN152" s="30">
        <f>SUMIF(Ingredients!$B$3:$B$230,I152,Ingredients!$G$3:$G$230)+SUMIF($B$3:$B$725,I152,$BS$3:$BS$725)</f>
        <v>0</v>
      </c>
      <c r="BO152" s="30">
        <f>SUMIF(Ingredients!$B$3:$B$230,J152,Ingredients!$G$3:$G$230)+SUMIF($B$3:$B$725,J152,$BS$3:$BS$725)</f>
        <v>0</v>
      </c>
      <c r="BP152" s="30">
        <f>SUMIF(Ingredients!$B$3:$B$230,K152,Ingredients!$G$3:$G$230)+SUMIF($B$3:$B$725,K152,$BS$3:$BS$725)</f>
        <v>0</v>
      </c>
      <c r="BQ152" s="30">
        <f>SUMIF(Ingredients!$B$3:$B$230,L152,Ingredients!$G$3:$G$230)+SUMIF($B$3:$B$725,L152,$BS$3:$BS$725)</f>
        <v>0</v>
      </c>
      <c r="BR152" s="30">
        <f>SUMIF(Ingredients!$B$3:$B$230,M152,Ingredients!$G$3:$G$230)+SUMIF($B$3:$B$725,M152,$BS$3:$BS$725)</f>
        <v>0</v>
      </c>
      <c r="BS152" s="36">
        <f t="shared" si="31"/>
        <v>0</v>
      </c>
      <c r="BT152" s="30">
        <f>SUMIF(Ingredients!$B$3:$B$230,F152,Ingredients!$H$3:$H$230)+SUMIF($B$3:$B$725,F152,$CB$3:$CB$725)</f>
        <v>1</v>
      </c>
      <c r="BU152" s="30">
        <f>SUMIF(Ingredients!$B$3:$B$230,G152,Ingredients!$H$3:$H$230)+SUMIF($B$3:$B$725,G152,$CB$3:$CB$725)</f>
        <v>1</v>
      </c>
      <c r="BV152" s="30">
        <f>SUMIF(Ingredients!$B$3:$B$230,H152,Ingredients!$H$3:$H$230)+SUMIF($B$3:$B$725,H152,$CB$3:$CB$725)</f>
        <v>0</v>
      </c>
      <c r="BW152" s="30">
        <f>SUMIF(Ingredients!$B$3:$B$230,I152,Ingredients!$H$3:$H$230)+SUMIF($B$3:$B$725,I152,$CB$3:$CB$725)</f>
        <v>0</v>
      </c>
      <c r="BX152" s="30">
        <f>SUMIF(Ingredients!$B$3:$B$230,J152,Ingredients!$H$3:$H$230)+SUMIF($B$3:$B$725,J152,$CB$3:$CB$725)</f>
        <v>0</v>
      </c>
      <c r="BY152" s="30">
        <f>SUMIF(Ingredients!$B$3:$B$230,K152,Ingredients!$H$3:$H$230)+SUMIF($B$3:$B$725,K152,$CB$3:$CB$725)</f>
        <v>0</v>
      </c>
      <c r="BZ152" s="30">
        <f>SUMIF(Ingredients!$B$3:$B$230,L152,Ingredients!$H$3:$H$230)+SUMIF($B$3:$B$725,L152,$CB$3:$CB$725)</f>
        <v>0</v>
      </c>
      <c r="CA152" s="30">
        <f>SUMIF(Ingredients!$B$3:$B$230,M152,Ingredients!$H$3:$H$230)+SUMIF($B$3:$B$725,M152,$CB$3:$CB$725)</f>
        <v>0</v>
      </c>
      <c r="CB152" s="42">
        <f t="shared" si="32"/>
        <v>2</v>
      </c>
      <c r="CC152" s="30">
        <f>SUMIF(Ingredients!$B$3:$B$230,F152,Ingredients!$I$3:$I$230)+SUMIF($B$3:$B$725,F152,$CK$3:$CK$725)</f>
        <v>0</v>
      </c>
      <c r="CD152" s="30">
        <f>SUMIF(Ingredients!$B$3:$B$230,G152,Ingredients!$I$3:$I$230)+SUMIF($B$3:$B$725,G152,$CK$3:$CK$725)</f>
        <v>0</v>
      </c>
      <c r="CE152" s="30">
        <f>SUMIF(Ingredients!$B$3:$B$230,H152,Ingredients!$I$3:$I$230)+SUMIF($B$3:$B$725,H152,$CK$3:$CK$725)</f>
        <v>0</v>
      </c>
      <c r="CF152" s="30">
        <f>SUMIF(Ingredients!$B$3:$B$230,I152,Ingredients!$I$3:$I$230)+SUMIF($B$3:$B$725,I152,$CK$3:$CK$725)</f>
        <v>0</v>
      </c>
      <c r="CG152" s="30">
        <f>SUMIF(Ingredients!$B$3:$B$230,J152,Ingredients!$I$3:$I$230)+SUMIF($B$3:$B$725,J152,$CK$3:$CK$725)</f>
        <v>0</v>
      </c>
      <c r="CH152" s="30">
        <f>SUMIF(Ingredients!$B$3:$B$230,K152,Ingredients!$I$3:$I$230)+SUMIF($B$3:$B$725,K152,$CK$3:$CK$725)</f>
        <v>0</v>
      </c>
      <c r="CI152" s="30">
        <f>SUMIF(Ingredients!$B$3:$B$230,L152,Ingredients!$I$3:$I$230)+SUMIF($B$3:$B$725,L152,$CK$3:$CK$725)</f>
        <v>0</v>
      </c>
      <c r="CJ152" s="30">
        <f>SUMIF(Ingredients!$B$3:$B$230,M152,Ingredients!$I$3:$I$230)+SUMIF($B$3:$B$725,M152,$CK$3:$CK$725)</f>
        <v>0</v>
      </c>
      <c r="CK152" s="38">
        <f t="shared" si="33"/>
        <v>0</v>
      </c>
      <c r="CL152" s="30">
        <f>SUMIF(Ingredients!$B$3:$B$230,F152,Ingredients!$J$3:$J$230)+SUMIF($B$3:$B$725,F152,$CT$3:$CT$725)</f>
        <v>0</v>
      </c>
      <c r="CM152" s="30">
        <f>SUMIF(Ingredients!$B$3:$B$230,G152,Ingredients!$J$3:$J$230)+SUMIF($B$3:$B$725,G152,$CT$3:$CT$725)</f>
        <v>0</v>
      </c>
      <c r="CN152" s="30">
        <f>SUMIF(Ingredients!$B$3:$B$230,H152,Ingredients!$J$3:$J$230)+SUMIF($B$3:$B$725,H152,$CT$3:$CT$725)</f>
        <v>1</v>
      </c>
      <c r="CO152" s="30">
        <f>SUMIF(Ingredients!$B$3:$B$230,I152,Ingredients!$J$3:$J$230)+SUMIF($B$3:$B$725,I152,$CT$3:$CT$725)</f>
        <v>0</v>
      </c>
      <c r="CP152" s="30">
        <f>SUMIF(Ingredients!$B$3:$B$230,J152,Ingredients!$J$3:$J$230)+SUMIF($B$3:$B$725,J152,$CT$3:$CT$725)</f>
        <v>0</v>
      </c>
      <c r="CQ152" s="30">
        <f>SUMIF(Ingredients!$B$3:$B$230,K152,Ingredients!$J$3:$J$230)+SUMIF($B$3:$B$725,K152,$CT$3:$CT$725)</f>
        <v>0</v>
      </c>
      <c r="CR152" s="30">
        <f>SUMIF(Ingredients!$B$3:$B$230,L152,Ingredients!$J$3:$J$230)+SUMIF($B$3:$B$725,L152,$CT$3:$CT$725)</f>
        <v>0</v>
      </c>
      <c r="CS152" s="30">
        <f>SUMIF(Ingredients!$B$3:$B$230,M152,Ingredients!$J$3:$J$230)+SUMIF($B$3:$B$725,M152,$CT$3:$CT$725)</f>
        <v>0</v>
      </c>
      <c r="CT152" s="43">
        <f t="shared" si="34"/>
        <v>1</v>
      </c>
      <c r="CU152" s="34">
        <v>10</v>
      </c>
      <c r="CV152" s="30">
        <v>0</v>
      </c>
      <c r="CW152" s="30">
        <v>9</v>
      </c>
      <c r="CX152" s="35">
        <v>0</v>
      </c>
      <c r="CY152" s="36">
        <v>0</v>
      </c>
      <c r="CZ152" s="37">
        <v>2</v>
      </c>
      <c r="DA152" s="38">
        <v>0</v>
      </c>
      <c r="DB152" s="39">
        <v>1</v>
      </c>
      <c r="DC152" t="s">
        <v>202</v>
      </c>
      <c r="DD152" t="str">
        <f t="shared" ca="1" si="35"/>
        <v/>
      </c>
      <c r="DE152" t="str">
        <f t="shared" ca="1" si="36"/>
        <v>-</v>
      </c>
      <c r="DG152" t="s">
        <v>200</v>
      </c>
      <c r="DH152" t="str">
        <f t="shared" ca="1" si="37"/>
        <v>BROCCOLINDIPITEM(MEAL, ItemRegistry.broccolindipItem, 4 ,2f,0f,0f,2f,0f,0f,1f,2.33f),</v>
      </c>
      <c r="DI152" t="s">
        <v>2402</v>
      </c>
    </row>
    <row r="153" spans="2:113" x14ac:dyDescent="0.3">
      <c r="B153" t="s">
        <v>411</v>
      </c>
      <c r="C153" t="str">
        <f>INDEX('PH Itemnames'!$B$1:$B$723,MATCH(B153,'PH Itemnames'!$A$1:$A$723),1)</f>
        <v>creamedbroccolisoupItem</v>
      </c>
      <c r="D153" t="s">
        <v>245</v>
      </c>
      <c r="E153" t="s">
        <v>1191</v>
      </c>
      <c r="F153" s="10" t="s">
        <v>409</v>
      </c>
      <c r="G153" s="11" t="s">
        <v>61</v>
      </c>
      <c r="H153" s="11" t="s">
        <v>264</v>
      </c>
      <c r="I153" s="11" t="s">
        <v>400</v>
      </c>
      <c r="J153" s="11" t="s">
        <v>270</v>
      </c>
      <c r="K153" s="11"/>
      <c r="L153" s="11"/>
      <c r="M153" s="11"/>
      <c r="N153" s="46">
        <f ca="1">SUMIF(Ingredients!$B$3:$B$230,'PH complex foods'!F153,Ingredients!$A$3:$A$119)+SUMIF($B$3:$B$725,F153,$V$3:$V$724)</f>
        <v>1</v>
      </c>
      <c r="O153" s="11">
        <f ca="1">SUMIF(Ingredients!$B$3:$B$230,'PH complex foods'!G153,Ingredients!$A$3:$A$119)+SUMIF($B$3:$B$725,G153,$V$3:$V$724)</f>
        <v>1</v>
      </c>
      <c r="P153" s="11">
        <f ca="1">SUMIF(Ingredients!$B$3:$B$230,'PH complex foods'!H153,Ingredients!$A$3:$A$119)+SUMIF($B$3:$B$725,H153,$V$3:$V$724)</f>
        <v>1</v>
      </c>
      <c r="Q153" s="11">
        <f ca="1">SUMIF(Ingredients!$B$3:$B$230,'PH complex foods'!I153,Ingredients!$A$3:$A$119)+SUMIF($B$3:$B$725,I153,$V$3:$V$724)</f>
        <v>1</v>
      </c>
      <c r="R153" s="11">
        <f ca="1">SUMIF(Ingredients!$B$3:$B$230,'PH complex foods'!J153,Ingredients!$A$3:$A$119)+SUMIF($B$3:$B$725,J153,$V$3:$V$724)</f>
        <v>1</v>
      </c>
      <c r="S153" s="11">
        <f ca="1">SUMIF(Ingredients!$B$3:$B$230,'PH complex foods'!K153,Ingredients!$A$3:$A$119)+SUMIF($B$3:$B$725,K153,$V$3:$V$724)</f>
        <v>0</v>
      </c>
      <c r="T153" s="11">
        <f ca="1">SUMIF(Ingredients!$B$3:$B$230,'PH complex foods'!L153,Ingredients!$A$3:$A$119)+SUMIF($B$3:$B$725,L153,$V$3:$V$724)</f>
        <v>0</v>
      </c>
      <c r="U153" s="11">
        <f ca="1">SUMIF(Ingredients!$B$3:$B$230,'PH complex foods'!M153,Ingredients!$A$3:$A$119)+SUMIF($B$3:$B$725,M153,$V$3:$V$724)</f>
        <v>0</v>
      </c>
      <c r="V153" s="10">
        <f t="shared" ca="1" si="38"/>
        <v>1</v>
      </c>
      <c r="W153" s="10">
        <v>1</v>
      </c>
      <c r="X153" s="11">
        <v>1</v>
      </c>
      <c r="Y153" s="11">
        <f>COUNTIF(F153:M878,B153)</f>
        <v>0</v>
      </c>
      <c r="Z153" s="44" t="str">
        <f t="shared" ca="1" si="39"/>
        <v>Yes</v>
      </c>
      <c r="AA153" s="34">
        <f>SUMIF(Ingredients!$B$3:$B$230,F153,Ingredients!$C$3:$C$230)+SUMIF($B$3:$B$725,F153,$AI$3:$AI$725)</f>
        <v>2</v>
      </c>
      <c r="AB153" s="30">
        <f>SUMIF(Ingredients!$B$3:$B$230,G153,Ingredients!$C$3:$C$230)+SUMIF($B$3:$B$725,G153,$AI$3:$AI$725)</f>
        <v>10</v>
      </c>
      <c r="AC153" s="30">
        <f>SUMIF(Ingredients!$B$3:$B$230,H153,Ingredients!$C$3:$C$230)+SUMIF($B$3:$B$725,H153,$AI$3:$AI$725)</f>
        <v>5</v>
      </c>
      <c r="AD153" s="30">
        <f>SUMIF(Ingredients!$B$3:$B$230,I153,Ingredients!$C$3:$C$230)+SUMIF($B$3:$B$725,I153,$AI$3:$AI$725)</f>
        <v>0</v>
      </c>
      <c r="AE153" s="30">
        <f>SUMIF(Ingredients!$B$3:$B$230,J153,Ingredients!$C$3:$C$230)+SUMIF($B$3:$B$725,J153,$AI$3:$AI$725)</f>
        <v>12.30952380952381</v>
      </c>
      <c r="AF153" s="30">
        <f>SUMIF(Ingredients!$B$3:$B$230,K153,Ingredients!$C$3:$C$230)+SUMIF($B$3:$B$725,K153,$AI$3:$AI$725)</f>
        <v>0</v>
      </c>
      <c r="AG153" s="30">
        <f>SUMIF(Ingredients!$B$3:$B$230,L153,Ingredients!$C$3:$C$230)+SUMIF($B$3:$B$725,L153,$AI$3:$AI$725)</f>
        <v>0</v>
      </c>
      <c r="AH153" s="30">
        <f>SUMIF(Ingredients!$B$3:$B$230,M153,Ingredients!$C$3:$C$230)+SUMIF($B$3:$B$725,M153,$AI$3:$AI$725)</f>
        <v>0</v>
      </c>
      <c r="AI153" s="29">
        <f t="shared" si="27"/>
        <v>29.30952380952381</v>
      </c>
      <c r="AJ153" s="30">
        <f>SUMIF(Ingredients!$B$3:$B$230,F153,Ingredients!$D$3:$D$230)+SUMIF($B$3:$B$725,F153,$AR$3:$AR$725)</f>
        <v>0</v>
      </c>
      <c r="AK153" s="30">
        <f>SUMIF(Ingredients!$B$3:$B$230,G153,Ingredients!$D$3:$D$230)+SUMIF($B$3:$B$725,G153,$AR$3:$AR$725)</f>
        <v>0</v>
      </c>
      <c r="AL153" s="30">
        <f>SUMIF(Ingredients!$B$3:$B$230,H153,Ingredients!$D$3:$D$230)+SUMIF($B$3:$B$725,H153,$AR$3:$AR$725)</f>
        <v>0</v>
      </c>
      <c r="AM153" s="30">
        <f>SUMIF(Ingredients!$B$3:$B$230,I153,Ingredients!$D$3:$D$230)+SUMIF($B$3:$B$725,I153,$AR$3:$AR$725)</f>
        <v>0</v>
      </c>
      <c r="AN153" s="30">
        <f>SUMIF(Ingredients!$B$3:$B$230,J153,Ingredients!$D$3:$D$230)+SUMIF($B$3:$B$725,J153,$AR$3:$AR$725)</f>
        <v>0.35714285714285715</v>
      </c>
      <c r="AO153" s="30">
        <f>SUMIF(Ingredients!$B$3:$B$230,K153,Ingredients!$D$3:$D$230)+SUMIF($B$3:$B$725,K153,$AR$3:$AR$725)</f>
        <v>0</v>
      </c>
      <c r="AP153" s="30">
        <f>SUMIF(Ingredients!$B$3:$B$230,L153,Ingredients!$D$3:$D$230)+SUMIF($B$3:$B$725,L153,$AR$3:$AR$725)</f>
        <v>0</v>
      </c>
      <c r="AQ153" s="30">
        <f>SUMIF(Ingredients!$B$3:$B$230,M153,Ingredients!$D$3:$D$230)+SUMIF($B$3:$B$725,M153,$AR$3:$AR$725)</f>
        <v>0</v>
      </c>
      <c r="AR153" s="29">
        <f t="shared" si="28"/>
        <v>0.35714285714285715</v>
      </c>
      <c r="AS153" s="30">
        <f>SUMIF(Ingredients!$B$3:$B$230,F153,Ingredients!$E$3:$E$230)+SUMIF($B$3:$B$725,F153,$BA$3:$BA$730)</f>
        <v>7</v>
      </c>
      <c r="AT153" s="30">
        <f>SUMIF(Ingredients!$B$3:$B$230,G153,Ingredients!$E$3:$E$230)+SUMIF($B$3:$B$725,G153,$BA$3:$BA$730)</f>
        <v>31</v>
      </c>
      <c r="AU153" s="30">
        <f>SUMIF(Ingredients!$B$3:$B$230,H153,Ingredients!$E$3:$E$230)+SUMIF($B$3:$B$725,H153,$BA$3:$BA$730)</f>
        <v>43</v>
      </c>
      <c r="AV153" s="30">
        <f>SUMIF(Ingredients!$B$3:$B$230,I153,Ingredients!$E$3:$E$230)+SUMIF($B$3:$B$725,I153,$BA$3:$BA$730)</f>
        <v>0</v>
      </c>
      <c r="AW153" s="30">
        <f>SUMIF(Ingredients!$B$3:$B$230,J153,Ingredients!$E$3:$E$230)+SUMIF($B$3:$B$725,J153,$BA$3:$BA$730)</f>
        <v>10.428571428571429</v>
      </c>
      <c r="AX153" s="30">
        <f>SUMIF(Ingredients!$B$3:$B$230,K153,Ingredients!$E$3:$E$230)+SUMIF($B$3:$B$725,K153,$BA$3:$BA$730)</f>
        <v>0</v>
      </c>
      <c r="AY153" s="30">
        <f>SUMIF(Ingredients!$B$3:$B$230,L153,Ingredients!$E$3:$E$230)+SUMIF($B$3:$B$725,L153,$BA$3:$BA$730)</f>
        <v>0</v>
      </c>
      <c r="AZ153" s="30">
        <f>SUMIF(Ingredients!$B$3:$B$230,M153,Ingredients!$E$3:$E$230)+SUMIF($B$3:$B$725,M153,$BA$3:$BA$730)</f>
        <v>0</v>
      </c>
      <c r="BA153" s="29">
        <f t="shared" si="29"/>
        <v>18.285714285714285</v>
      </c>
      <c r="BB153" s="30">
        <f>SUMIF(Ingredients!$B$3:$B$230,F153,Ingredients!$F$3:$F$230)+SUMIF($B$3:$B$725,F153,$BJ$3:$BJ$725)</f>
        <v>0</v>
      </c>
      <c r="BC153" s="30">
        <f>SUMIF(Ingredients!$B$3:$B$230,G153,Ingredients!$F$3:$F$230)+SUMIF($B$3:$B$725,G153,$BJ$3:$BJ$725)</f>
        <v>0</v>
      </c>
      <c r="BD153" s="30">
        <f>SUMIF(Ingredients!$B$3:$B$230,H153,Ingredients!$F$3:$F$230)+SUMIF($B$3:$B$725,H153,$BJ$3:$BJ$725)</f>
        <v>1</v>
      </c>
      <c r="BE153" s="30">
        <f>SUMIF(Ingredients!$B$3:$B$230,I153,Ingredients!$F$3:$F$230)+SUMIF($B$3:$B$725,I153,$BJ$3:$BJ$725)</f>
        <v>0</v>
      </c>
      <c r="BF153" s="30">
        <f>SUMIF(Ingredients!$B$3:$B$230,J153,Ingredients!$F$3:$F$230)+SUMIF($B$3:$B$725,J153,$BJ$3:$BJ$725)</f>
        <v>0</v>
      </c>
      <c r="BG153" s="30">
        <f>SUMIF(Ingredients!$B$3:$B$230,K153,Ingredients!$F$3:$F$230)+SUMIF($B$3:$B$725,K153,$BJ$3:$BJ$725)</f>
        <v>0</v>
      </c>
      <c r="BH153" s="30">
        <f>SUMIF(Ingredients!$B$3:$B$230,L153,Ingredients!$F$3:$F$230)+SUMIF($B$3:$B$725,L153,$BJ$3:$BJ$725)</f>
        <v>0</v>
      </c>
      <c r="BI153" s="30">
        <f>SUMIF(Ingredients!$B$3:$B$230,M153,Ingredients!$F$3:$F$230)+SUMIF($B$3:$B$725,M153,$BJ$3:$BJ$725)</f>
        <v>0</v>
      </c>
      <c r="BJ153" s="35">
        <f t="shared" si="30"/>
        <v>1</v>
      </c>
      <c r="BK153" s="30">
        <f>SUMIF(Ingredients!$B$3:$B$230,F153,Ingredients!$G$3:$G$230)+SUMIF($B$3:$B$725,F153,$BS$3:$BS$725)</f>
        <v>0</v>
      </c>
      <c r="BL153" s="30">
        <f>SUMIF(Ingredients!$B$3:$B$230,G153,Ingredients!$G$3:$G$230)+SUMIF($B$3:$B$725,G153,$BS$3:$BS$725)</f>
        <v>0</v>
      </c>
      <c r="BM153" s="30">
        <f>SUMIF(Ingredients!$B$3:$B$230,H153,Ingredients!$G$3:$G$230)+SUMIF($B$3:$B$725,H153,$BS$3:$BS$725)</f>
        <v>0</v>
      </c>
      <c r="BN153" s="30">
        <f>SUMIF(Ingredients!$B$3:$B$230,I153,Ingredients!$G$3:$G$230)+SUMIF($B$3:$B$725,I153,$BS$3:$BS$725)</f>
        <v>0</v>
      </c>
      <c r="BO153" s="30">
        <f>SUMIF(Ingredients!$B$3:$B$230,J153,Ingredients!$G$3:$G$230)+SUMIF($B$3:$B$725,J153,$BS$3:$BS$725)</f>
        <v>0</v>
      </c>
      <c r="BP153" s="30">
        <f>SUMIF(Ingredients!$B$3:$B$230,K153,Ingredients!$G$3:$G$230)+SUMIF($B$3:$B$725,K153,$BS$3:$BS$725)</f>
        <v>0</v>
      </c>
      <c r="BQ153" s="30">
        <f>SUMIF(Ingredients!$B$3:$B$230,L153,Ingredients!$G$3:$G$230)+SUMIF($B$3:$B$725,L153,$BS$3:$BS$725)</f>
        <v>0</v>
      </c>
      <c r="BR153" s="30">
        <f>SUMIF(Ingredients!$B$3:$B$230,M153,Ingredients!$G$3:$G$230)+SUMIF($B$3:$B$725,M153,$BS$3:$BS$725)</f>
        <v>0</v>
      </c>
      <c r="BS153" s="36">
        <f t="shared" si="31"/>
        <v>0</v>
      </c>
      <c r="BT153" s="30">
        <f>SUMIF(Ingredients!$B$3:$B$230,F153,Ingredients!$H$3:$H$230)+SUMIF($B$3:$B$725,F153,$CB$3:$CB$725)</f>
        <v>1</v>
      </c>
      <c r="BU153" s="30">
        <f>SUMIF(Ingredients!$B$3:$B$230,G153,Ingredients!$H$3:$H$230)+SUMIF($B$3:$B$725,G153,$CB$3:$CB$725)</f>
        <v>1</v>
      </c>
      <c r="BV153" s="30">
        <f>SUMIF(Ingredients!$B$3:$B$230,H153,Ingredients!$H$3:$H$230)+SUMIF($B$3:$B$725,H153,$CB$3:$CB$725)</f>
        <v>0</v>
      </c>
      <c r="BW153" s="30">
        <f>SUMIF(Ingredients!$B$3:$B$230,I153,Ingredients!$H$3:$H$230)+SUMIF($B$3:$B$725,I153,$CB$3:$CB$725)</f>
        <v>0</v>
      </c>
      <c r="BX153" s="30">
        <f>SUMIF(Ingredients!$B$3:$B$230,J153,Ingredients!$H$3:$H$230)+SUMIF($B$3:$B$725,J153,$CB$3:$CB$725)</f>
        <v>1.1428571428571428</v>
      </c>
      <c r="BY153" s="30">
        <f>SUMIF(Ingredients!$B$3:$B$230,K153,Ingredients!$H$3:$H$230)+SUMIF($B$3:$B$725,K153,$CB$3:$CB$725)</f>
        <v>0</v>
      </c>
      <c r="BZ153" s="30">
        <f>SUMIF(Ingredients!$B$3:$B$230,L153,Ingredients!$H$3:$H$230)+SUMIF($B$3:$B$725,L153,$CB$3:$CB$725)</f>
        <v>0</v>
      </c>
      <c r="CA153" s="30">
        <f>SUMIF(Ingredients!$B$3:$B$230,M153,Ingredients!$H$3:$H$230)+SUMIF($B$3:$B$725,M153,$CB$3:$CB$725)</f>
        <v>0</v>
      </c>
      <c r="CB153" s="42">
        <f t="shared" si="32"/>
        <v>3.1428571428571428</v>
      </c>
      <c r="CC153" s="30">
        <f>SUMIF(Ingredients!$B$3:$B$230,F153,Ingredients!$I$3:$I$230)+SUMIF($B$3:$B$725,F153,$CK$3:$CK$725)</f>
        <v>0</v>
      </c>
      <c r="CD153" s="30">
        <f>SUMIF(Ingredients!$B$3:$B$230,G153,Ingredients!$I$3:$I$230)+SUMIF($B$3:$B$725,G153,$CK$3:$CK$725)</f>
        <v>0</v>
      </c>
      <c r="CE153" s="30">
        <f>SUMIF(Ingredients!$B$3:$B$230,H153,Ingredients!$I$3:$I$230)+SUMIF($B$3:$B$725,H153,$CK$3:$CK$725)</f>
        <v>0</v>
      </c>
      <c r="CF153" s="30">
        <f>SUMIF(Ingredients!$B$3:$B$230,I153,Ingredients!$I$3:$I$230)+SUMIF($B$3:$B$725,I153,$CK$3:$CK$725)</f>
        <v>0</v>
      </c>
      <c r="CG153" s="30">
        <f>SUMIF(Ingredients!$B$3:$B$230,J153,Ingredients!$I$3:$I$230)+SUMIF($B$3:$B$725,J153,$CK$3:$CK$725)</f>
        <v>2.5</v>
      </c>
      <c r="CH153" s="30">
        <f>SUMIF(Ingredients!$B$3:$B$230,K153,Ingredients!$I$3:$I$230)+SUMIF($B$3:$B$725,K153,$CK$3:$CK$725)</f>
        <v>0</v>
      </c>
      <c r="CI153" s="30">
        <f>SUMIF(Ingredients!$B$3:$B$230,L153,Ingredients!$I$3:$I$230)+SUMIF($B$3:$B$725,L153,$CK$3:$CK$725)</f>
        <v>0</v>
      </c>
      <c r="CJ153" s="30">
        <f>SUMIF(Ingredients!$B$3:$B$230,M153,Ingredients!$I$3:$I$230)+SUMIF($B$3:$B$725,M153,$CK$3:$CK$725)</f>
        <v>0</v>
      </c>
      <c r="CK153" s="38">
        <f t="shared" si="33"/>
        <v>2.5</v>
      </c>
      <c r="CL153" s="30">
        <f>SUMIF(Ingredients!$B$3:$B$230,F153,Ingredients!$J$3:$J$230)+SUMIF($B$3:$B$725,F153,$CT$3:$CT$725)</f>
        <v>0</v>
      </c>
      <c r="CM153" s="30">
        <f>SUMIF(Ingredients!$B$3:$B$230,G153,Ingredients!$J$3:$J$230)+SUMIF($B$3:$B$725,G153,$CT$3:$CT$725)</f>
        <v>0</v>
      </c>
      <c r="CN153" s="30">
        <f>SUMIF(Ingredients!$B$3:$B$230,H153,Ingredients!$J$3:$J$230)+SUMIF($B$3:$B$725,H153,$CT$3:$CT$725)</f>
        <v>0</v>
      </c>
      <c r="CO153" s="30">
        <f>SUMIF(Ingredients!$B$3:$B$230,I153,Ingredients!$J$3:$J$230)+SUMIF($B$3:$B$725,I153,$CT$3:$CT$725)</f>
        <v>0</v>
      </c>
      <c r="CP153" s="30">
        <f>SUMIF(Ingredients!$B$3:$B$230,J153,Ingredients!$J$3:$J$230)+SUMIF($B$3:$B$725,J153,$CT$3:$CT$725)</f>
        <v>0</v>
      </c>
      <c r="CQ153" s="30">
        <f>SUMIF(Ingredients!$B$3:$B$230,K153,Ingredients!$J$3:$J$230)+SUMIF($B$3:$B$725,K153,$CT$3:$CT$725)</f>
        <v>0</v>
      </c>
      <c r="CR153" s="30">
        <f>SUMIF(Ingredients!$B$3:$B$230,L153,Ingredients!$J$3:$J$230)+SUMIF($B$3:$B$725,L153,$CT$3:$CT$725)</f>
        <v>0</v>
      </c>
      <c r="CS153" s="30">
        <f>SUMIF(Ingredients!$B$3:$B$230,M153,Ingredients!$J$3:$J$230)+SUMIF($B$3:$B$725,M153,$CT$3:$CT$725)</f>
        <v>0</v>
      </c>
      <c r="CT153" s="43">
        <f t="shared" si="34"/>
        <v>0</v>
      </c>
      <c r="CU153" s="34">
        <v>30</v>
      </c>
      <c r="CV153" s="30">
        <v>0.35714285714285715</v>
      </c>
      <c r="CW153" s="30">
        <v>12</v>
      </c>
      <c r="CX153" s="35">
        <v>1</v>
      </c>
      <c r="CY153" s="36">
        <v>0</v>
      </c>
      <c r="CZ153" s="37">
        <v>3</v>
      </c>
      <c r="DA153" s="38">
        <v>2.5</v>
      </c>
      <c r="DB153" s="39">
        <v>0</v>
      </c>
      <c r="DC153" t="s">
        <v>202</v>
      </c>
      <c r="DD153" t="str">
        <f t="shared" ca="1" si="35"/>
        <v/>
      </c>
      <c r="DE153" t="str">
        <f t="shared" ca="1" si="36"/>
        <v>-</v>
      </c>
      <c r="DG153" t="s">
        <v>200</v>
      </c>
      <c r="DH153" t="str">
        <f t="shared" ca="1" si="37"/>
        <v>CREAMEDBROCCOLISOUPITEM(MEAL, ItemRegistry.creamedbroccolisoupItem, 4 ,6f,0.36f,1f,3f,0f,2.5f,0f,1.75f),</v>
      </c>
      <c r="DI153" t="s">
        <v>2403</v>
      </c>
    </row>
    <row r="154" spans="2:113" x14ac:dyDescent="0.3">
      <c r="B154" t="s">
        <v>412</v>
      </c>
      <c r="C154" t="str">
        <f>INDEX('PH Itemnames'!$B$1:$B$723,MATCH(B154,'PH Itemnames'!$A$1:$A$723),1)</f>
        <v>sweetpotatopieItem</v>
      </c>
      <c r="D154" t="s">
        <v>245</v>
      </c>
      <c r="E154" t="s">
        <v>1191</v>
      </c>
      <c r="F154" s="10" t="s">
        <v>117</v>
      </c>
      <c r="G154" s="11" t="s">
        <v>209</v>
      </c>
      <c r="H154" s="11" t="s">
        <v>399</v>
      </c>
      <c r="I154" s="11" t="s">
        <v>413</v>
      </c>
      <c r="J154" s="11"/>
      <c r="K154" s="11"/>
      <c r="L154" s="11"/>
      <c r="M154" s="11"/>
      <c r="N154" s="46">
        <f ca="1">SUMIF(Ingredients!$B$3:$B$230,'PH complex foods'!F154,Ingredients!$A$3:$A$119)+SUMIF($B$3:$B$725,F154,$V$3:$V$724)</f>
        <v>1</v>
      </c>
      <c r="O154" s="11">
        <f ca="1">SUMIF(Ingredients!$B$3:$B$230,'PH complex foods'!G154,Ingredients!$A$3:$A$119)+SUMIF($B$3:$B$725,G154,$V$3:$V$724)</f>
        <v>1</v>
      </c>
      <c r="P154" s="11">
        <f ca="1">SUMIF(Ingredients!$B$3:$B$230,'PH complex foods'!H154,Ingredients!$A$3:$A$119)+SUMIF($B$3:$B$725,H154,$V$3:$V$724)</f>
        <v>1</v>
      </c>
      <c r="Q154" s="11">
        <f ca="1">SUMIF(Ingredients!$B$3:$B$230,'PH complex foods'!I154,Ingredients!$A$3:$A$119)+SUMIF($B$3:$B$725,I154,$V$3:$V$724)</f>
        <v>1</v>
      </c>
      <c r="R154" s="11">
        <f ca="1">SUMIF(Ingredients!$B$3:$B$230,'PH complex foods'!J154,Ingredients!$A$3:$A$119)+SUMIF($B$3:$B$725,J154,$V$3:$V$724)</f>
        <v>0</v>
      </c>
      <c r="S154" s="11">
        <f ca="1">SUMIF(Ingredients!$B$3:$B$230,'PH complex foods'!K154,Ingredients!$A$3:$A$119)+SUMIF($B$3:$B$725,K154,$V$3:$V$724)</f>
        <v>0</v>
      </c>
      <c r="T154" s="11">
        <f ca="1">SUMIF(Ingredients!$B$3:$B$230,'PH complex foods'!L154,Ingredients!$A$3:$A$119)+SUMIF($B$3:$B$725,L154,$V$3:$V$724)</f>
        <v>0</v>
      </c>
      <c r="U154" s="11">
        <f ca="1">SUMIF(Ingredients!$B$3:$B$230,'PH complex foods'!M154,Ingredients!$A$3:$A$119)+SUMIF($B$3:$B$725,M154,$V$3:$V$724)</f>
        <v>0</v>
      </c>
      <c r="V154" s="10">
        <f t="shared" ca="1" si="38"/>
        <v>1</v>
      </c>
      <c r="W154" s="10">
        <v>1</v>
      </c>
      <c r="X154" s="11">
        <v>0</v>
      </c>
      <c r="Y154" s="11">
        <f>COUNTIF(F154:M879,B154)</f>
        <v>0</v>
      </c>
      <c r="Z154" s="44" t="str">
        <f t="shared" ca="1" si="39"/>
        <v>Yes</v>
      </c>
      <c r="AA154" s="34">
        <f>SUMIF(Ingredients!$B$3:$B$230,F154,Ingredients!$C$3:$C$230)+SUMIF($B$3:$B$725,F154,$AI$3:$AI$725)</f>
        <v>10</v>
      </c>
      <c r="AB154" s="30">
        <f>SUMIF(Ingredients!$B$3:$B$230,G154,Ingredients!$C$3:$C$230)+SUMIF($B$3:$B$725,G154,$AI$3:$AI$725)</f>
        <v>5</v>
      </c>
      <c r="AC154" s="30">
        <f>SUMIF(Ingredients!$B$3:$B$230,H154,Ingredients!$C$3:$C$230)+SUMIF($B$3:$B$725,H154,$AI$3:$AI$725)</f>
        <v>0</v>
      </c>
      <c r="AD154" s="30">
        <f>SUMIF(Ingredients!$B$3:$B$230,I154,Ingredients!$C$3:$C$230)+SUMIF($B$3:$B$725,I154,$AI$3:$AI$725)</f>
        <v>0</v>
      </c>
      <c r="AE154" s="30">
        <f>SUMIF(Ingredients!$B$3:$B$230,J154,Ingredients!$C$3:$C$230)+SUMIF($B$3:$B$725,J154,$AI$3:$AI$725)</f>
        <v>0</v>
      </c>
      <c r="AF154" s="30">
        <f>SUMIF(Ingredients!$B$3:$B$230,K154,Ingredients!$C$3:$C$230)+SUMIF($B$3:$B$725,K154,$AI$3:$AI$725)</f>
        <v>0</v>
      </c>
      <c r="AG154" s="30">
        <f>SUMIF(Ingredients!$B$3:$B$230,L154,Ingredients!$C$3:$C$230)+SUMIF($B$3:$B$725,L154,$AI$3:$AI$725)</f>
        <v>0</v>
      </c>
      <c r="AH154" s="30">
        <f>SUMIF(Ingredients!$B$3:$B$230,M154,Ingredients!$C$3:$C$230)+SUMIF($B$3:$B$725,M154,$AI$3:$AI$725)</f>
        <v>0</v>
      </c>
      <c r="AI154" s="29">
        <f t="shared" si="27"/>
        <v>15</v>
      </c>
      <c r="AJ154" s="30">
        <f>SUMIF(Ingredients!$B$3:$B$230,F154,Ingredients!$D$3:$D$230)+SUMIF($B$3:$B$725,F154,$AR$3:$AR$725)</f>
        <v>0</v>
      </c>
      <c r="AK154" s="30">
        <f>SUMIF(Ingredients!$B$3:$B$230,G154,Ingredients!$D$3:$D$230)+SUMIF($B$3:$B$725,G154,$AR$3:$AR$725)</f>
        <v>0</v>
      </c>
      <c r="AL154" s="30">
        <f>SUMIF(Ingredients!$B$3:$B$230,H154,Ingredients!$D$3:$D$230)+SUMIF($B$3:$B$725,H154,$AR$3:$AR$725)</f>
        <v>0</v>
      </c>
      <c r="AM154" s="30">
        <f>SUMIF(Ingredients!$B$3:$B$230,I154,Ingredients!$D$3:$D$230)+SUMIF($B$3:$B$725,I154,$AR$3:$AR$725)</f>
        <v>10</v>
      </c>
      <c r="AN154" s="30">
        <f>SUMIF(Ingredients!$B$3:$B$230,J154,Ingredients!$D$3:$D$230)+SUMIF($B$3:$B$725,J154,$AR$3:$AR$725)</f>
        <v>0</v>
      </c>
      <c r="AO154" s="30">
        <f>SUMIF(Ingredients!$B$3:$B$230,K154,Ingredients!$D$3:$D$230)+SUMIF($B$3:$B$725,K154,$AR$3:$AR$725)</f>
        <v>0</v>
      </c>
      <c r="AP154" s="30">
        <f>SUMIF(Ingredients!$B$3:$B$230,L154,Ingredients!$D$3:$D$230)+SUMIF($B$3:$B$725,L154,$AR$3:$AR$725)</f>
        <v>0</v>
      </c>
      <c r="AQ154" s="30">
        <f>SUMIF(Ingredients!$B$3:$B$230,M154,Ingredients!$D$3:$D$230)+SUMIF($B$3:$B$725,M154,$AR$3:$AR$725)</f>
        <v>0</v>
      </c>
      <c r="AR154" s="29">
        <f t="shared" si="28"/>
        <v>10</v>
      </c>
      <c r="AS154" s="30">
        <f>SUMIF(Ingredients!$B$3:$B$230,F154,Ingredients!$E$3:$E$230)+SUMIF($B$3:$B$725,F154,$BA$3:$BA$730)</f>
        <v>32</v>
      </c>
      <c r="AT154" s="30">
        <f>SUMIF(Ingredients!$B$3:$B$230,G154,Ingredients!$E$3:$E$230)+SUMIF($B$3:$B$725,G154,$BA$3:$BA$730)</f>
        <v>7</v>
      </c>
      <c r="AU154" s="30">
        <f>SUMIF(Ingredients!$B$3:$B$230,H154,Ingredients!$E$3:$E$230)+SUMIF($B$3:$B$725,H154,$BA$3:$BA$730)</f>
        <v>21</v>
      </c>
      <c r="AV154" s="30">
        <f>SUMIF(Ingredients!$B$3:$B$230,I154,Ingredients!$E$3:$E$230)+SUMIF($B$3:$B$725,I154,$BA$3:$BA$730)</f>
        <v>15.333333333333334</v>
      </c>
      <c r="AW154" s="30">
        <f>SUMIF(Ingredients!$B$3:$B$230,J154,Ingredients!$E$3:$E$230)+SUMIF($B$3:$B$725,J154,$BA$3:$BA$730)</f>
        <v>0</v>
      </c>
      <c r="AX154" s="30">
        <f>SUMIF(Ingredients!$B$3:$B$230,K154,Ingredients!$E$3:$E$230)+SUMIF($B$3:$B$725,K154,$BA$3:$BA$730)</f>
        <v>0</v>
      </c>
      <c r="AY154" s="30">
        <f>SUMIF(Ingredients!$B$3:$B$230,L154,Ingredients!$E$3:$E$230)+SUMIF($B$3:$B$725,L154,$BA$3:$BA$730)</f>
        <v>0</v>
      </c>
      <c r="AZ154" s="30">
        <f>SUMIF(Ingredients!$B$3:$B$230,M154,Ingredients!$E$3:$E$230)+SUMIF($B$3:$B$725,M154,$BA$3:$BA$730)</f>
        <v>0</v>
      </c>
      <c r="BA154" s="29">
        <f t="shared" si="29"/>
        <v>18.833333333333332</v>
      </c>
      <c r="BB154" s="30">
        <f>SUMIF(Ingredients!$B$3:$B$230,F154,Ingredients!$F$3:$F$230)+SUMIF($B$3:$B$725,F154,$BJ$3:$BJ$725)</f>
        <v>0</v>
      </c>
      <c r="BC154" s="30">
        <f>SUMIF(Ingredients!$B$3:$B$230,G154,Ingredients!$F$3:$F$230)+SUMIF($B$3:$B$725,G154,$BJ$3:$BJ$725)</f>
        <v>1</v>
      </c>
      <c r="BD154" s="30">
        <f>SUMIF(Ingredients!$B$3:$B$230,H154,Ingredients!$F$3:$F$230)+SUMIF($B$3:$B$725,H154,$BJ$3:$BJ$725)</f>
        <v>0</v>
      </c>
      <c r="BE154" s="30">
        <f>SUMIF(Ingredients!$B$3:$B$230,I154,Ingredients!$F$3:$F$230)+SUMIF($B$3:$B$725,I154,$BJ$3:$BJ$725)</f>
        <v>0</v>
      </c>
      <c r="BF154" s="30">
        <f>SUMIF(Ingredients!$B$3:$B$230,J154,Ingredients!$F$3:$F$230)+SUMIF($B$3:$B$725,J154,$BJ$3:$BJ$725)</f>
        <v>0</v>
      </c>
      <c r="BG154" s="30">
        <f>SUMIF(Ingredients!$B$3:$B$230,K154,Ingredients!$F$3:$F$230)+SUMIF($B$3:$B$725,K154,$BJ$3:$BJ$725)</f>
        <v>0</v>
      </c>
      <c r="BH154" s="30">
        <f>SUMIF(Ingredients!$B$3:$B$230,L154,Ingredients!$F$3:$F$230)+SUMIF($B$3:$B$725,L154,$BJ$3:$BJ$725)</f>
        <v>0</v>
      </c>
      <c r="BI154" s="30">
        <f>SUMIF(Ingredients!$B$3:$B$230,M154,Ingredients!$F$3:$F$230)+SUMIF($B$3:$B$725,M154,$BJ$3:$BJ$725)</f>
        <v>0</v>
      </c>
      <c r="BJ154" s="35">
        <f t="shared" si="30"/>
        <v>1</v>
      </c>
      <c r="BK154" s="30">
        <f>SUMIF(Ingredients!$B$3:$B$230,F154,Ingredients!$G$3:$G$230)+SUMIF($B$3:$B$725,F154,$BS$3:$BS$725)</f>
        <v>0</v>
      </c>
      <c r="BL154" s="30">
        <f>SUMIF(Ingredients!$B$3:$B$230,G154,Ingredients!$G$3:$G$230)+SUMIF($B$3:$B$725,G154,$BS$3:$BS$725)</f>
        <v>0</v>
      </c>
      <c r="BM154" s="30">
        <f>SUMIF(Ingredients!$B$3:$B$230,H154,Ingredients!$G$3:$G$230)+SUMIF($B$3:$B$725,H154,$BS$3:$BS$725)</f>
        <v>0</v>
      </c>
      <c r="BN154" s="30">
        <f>SUMIF(Ingredients!$B$3:$B$230,I154,Ingredients!$G$3:$G$230)+SUMIF($B$3:$B$725,I154,$BS$3:$BS$725)</f>
        <v>0</v>
      </c>
      <c r="BO154" s="30">
        <f>SUMIF(Ingredients!$B$3:$B$230,J154,Ingredients!$G$3:$G$230)+SUMIF($B$3:$B$725,J154,$BS$3:$BS$725)</f>
        <v>0</v>
      </c>
      <c r="BP154" s="30">
        <f>SUMIF(Ingredients!$B$3:$B$230,K154,Ingredients!$G$3:$G$230)+SUMIF($B$3:$B$725,K154,$BS$3:$BS$725)</f>
        <v>0</v>
      </c>
      <c r="BQ154" s="30">
        <f>SUMIF(Ingredients!$B$3:$B$230,L154,Ingredients!$G$3:$G$230)+SUMIF($B$3:$B$725,L154,$BS$3:$BS$725)</f>
        <v>0</v>
      </c>
      <c r="BR154" s="30">
        <f>SUMIF(Ingredients!$B$3:$B$230,M154,Ingredients!$G$3:$G$230)+SUMIF($B$3:$B$725,M154,$BS$3:$BS$725)</f>
        <v>0</v>
      </c>
      <c r="BS154" s="36">
        <f t="shared" si="31"/>
        <v>0</v>
      </c>
      <c r="BT154" s="30">
        <f>SUMIF(Ingredients!$B$3:$B$230,F154,Ingredients!$H$3:$H$230)+SUMIF($B$3:$B$725,F154,$CB$3:$CB$725)</f>
        <v>1.5</v>
      </c>
      <c r="BU154" s="30">
        <f>SUMIF(Ingredients!$B$3:$B$230,G154,Ingredients!$H$3:$H$230)+SUMIF($B$3:$B$725,G154,$CB$3:$CB$725)</f>
        <v>0</v>
      </c>
      <c r="BV154" s="30">
        <f>SUMIF(Ingredients!$B$3:$B$230,H154,Ingredients!$H$3:$H$230)+SUMIF($B$3:$B$725,H154,$CB$3:$CB$725)</f>
        <v>0</v>
      </c>
      <c r="BW154" s="30">
        <f>SUMIF(Ingredients!$B$3:$B$230,I154,Ingredients!$H$3:$H$230)+SUMIF($B$3:$B$725,I154,$CB$3:$CB$725)</f>
        <v>0</v>
      </c>
      <c r="BX154" s="30">
        <f>SUMIF(Ingredients!$B$3:$B$230,J154,Ingredients!$H$3:$H$230)+SUMIF($B$3:$B$725,J154,$CB$3:$CB$725)</f>
        <v>0</v>
      </c>
      <c r="BY154" s="30">
        <f>SUMIF(Ingredients!$B$3:$B$230,K154,Ingredients!$H$3:$H$230)+SUMIF($B$3:$B$725,K154,$CB$3:$CB$725)</f>
        <v>0</v>
      </c>
      <c r="BZ154" s="30">
        <f>SUMIF(Ingredients!$B$3:$B$230,L154,Ingredients!$H$3:$H$230)+SUMIF($B$3:$B$725,L154,$CB$3:$CB$725)</f>
        <v>0</v>
      </c>
      <c r="CA154" s="30">
        <f>SUMIF(Ingredients!$B$3:$B$230,M154,Ingredients!$H$3:$H$230)+SUMIF($B$3:$B$725,M154,$CB$3:$CB$725)</f>
        <v>0</v>
      </c>
      <c r="CB154" s="42">
        <f t="shared" si="32"/>
        <v>1.5</v>
      </c>
      <c r="CC154" s="30">
        <f>SUMIF(Ingredients!$B$3:$B$230,F154,Ingredients!$I$3:$I$230)+SUMIF($B$3:$B$725,F154,$CK$3:$CK$725)</f>
        <v>0</v>
      </c>
      <c r="CD154" s="30">
        <f>SUMIF(Ingredients!$B$3:$B$230,G154,Ingredients!$I$3:$I$230)+SUMIF($B$3:$B$725,G154,$CK$3:$CK$725)</f>
        <v>0</v>
      </c>
      <c r="CE154" s="30">
        <f>SUMIF(Ingredients!$B$3:$B$230,H154,Ingredients!$I$3:$I$230)+SUMIF($B$3:$B$725,H154,$CK$3:$CK$725)</f>
        <v>0</v>
      </c>
      <c r="CF154" s="30">
        <f>SUMIF(Ingredients!$B$3:$B$230,I154,Ingredients!$I$3:$I$230)+SUMIF($B$3:$B$725,I154,$CK$3:$CK$725)</f>
        <v>0</v>
      </c>
      <c r="CG154" s="30">
        <f>SUMIF(Ingredients!$B$3:$B$230,J154,Ingredients!$I$3:$I$230)+SUMIF($B$3:$B$725,J154,$CK$3:$CK$725)</f>
        <v>0</v>
      </c>
      <c r="CH154" s="30">
        <f>SUMIF(Ingredients!$B$3:$B$230,K154,Ingredients!$I$3:$I$230)+SUMIF($B$3:$B$725,K154,$CK$3:$CK$725)</f>
        <v>0</v>
      </c>
      <c r="CI154" s="30">
        <f>SUMIF(Ingredients!$B$3:$B$230,L154,Ingredients!$I$3:$I$230)+SUMIF($B$3:$B$725,L154,$CK$3:$CK$725)</f>
        <v>0</v>
      </c>
      <c r="CJ154" s="30">
        <f>SUMIF(Ingredients!$B$3:$B$230,M154,Ingredients!$I$3:$I$230)+SUMIF($B$3:$B$725,M154,$CK$3:$CK$725)</f>
        <v>0</v>
      </c>
      <c r="CK154" s="38">
        <f t="shared" si="33"/>
        <v>0</v>
      </c>
      <c r="CL154" s="30">
        <f>SUMIF(Ingredients!$B$3:$B$230,F154,Ingredients!$J$3:$J$230)+SUMIF($B$3:$B$725,F154,$CT$3:$CT$725)</f>
        <v>0</v>
      </c>
      <c r="CM154" s="30">
        <f>SUMIF(Ingredients!$B$3:$B$230,G154,Ingredients!$J$3:$J$230)+SUMIF($B$3:$B$725,G154,$CT$3:$CT$725)</f>
        <v>0</v>
      </c>
      <c r="CN154" s="30">
        <f>SUMIF(Ingredients!$B$3:$B$230,H154,Ingredients!$J$3:$J$230)+SUMIF($B$3:$B$725,H154,$CT$3:$CT$725)</f>
        <v>0</v>
      </c>
      <c r="CO154" s="30">
        <f>SUMIF(Ingredients!$B$3:$B$230,I154,Ingredients!$J$3:$J$230)+SUMIF($B$3:$B$725,I154,$CT$3:$CT$725)</f>
        <v>0</v>
      </c>
      <c r="CP154" s="30">
        <f>SUMIF(Ingredients!$B$3:$B$230,J154,Ingredients!$J$3:$J$230)+SUMIF($B$3:$B$725,J154,$CT$3:$CT$725)</f>
        <v>0</v>
      </c>
      <c r="CQ154" s="30">
        <f>SUMIF(Ingredients!$B$3:$B$230,K154,Ingredients!$J$3:$J$230)+SUMIF($B$3:$B$725,K154,$CT$3:$CT$725)</f>
        <v>0</v>
      </c>
      <c r="CR154" s="30">
        <f>SUMIF(Ingredients!$B$3:$B$230,L154,Ingredients!$J$3:$J$230)+SUMIF($B$3:$B$725,L154,$CT$3:$CT$725)</f>
        <v>0</v>
      </c>
      <c r="CS154" s="30">
        <f>SUMIF(Ingredients!$B$3:$B$230,M154,Ingredients!$J$3:$J$230)+SUMIF($B$3:$B$725,M154,$CT$3:$CT$725)</f>
        <v>0</v>
      </c>
      <c r="CT154" s="43">
        <f t="shared" si="34"/>
        <v>0</v>
      </c>
      <c r="CU154" s="34">
        <v>15</v>
      </c>
      <c r="CV154" s="30">
        <v>0</v>
      </c>
      <c r="CW154" s="30">
        <v>13.583333333333334</v>
      </c>
      <c r="CX154" s="35">
        <v>1</v>
      </c>
      <c r="CY154" s="36">
        <v>0</v>
      </c>
      <c r="CZ154" s="37">
        <v>1.5</v>
      </c>
      <c r="DA154" s="38">
        <v>0</v>
      </c>
      <c r="DB154" s="39">
        <v>0</v>
      </c>
      <c r="DC154" t="s">
        <v>202</v>
      </c>
      <c r="DD154" t="str">
        <f t="shared" ca="1" si="35"/>
        <v/>
      </c>
      <c r="DE154" t="str">
        <f t="shared" ca="1" si="36"/>
        <v>-</v>
      </c>
      <c r="DG154" t="s">
        <v>200</v>
      </c>
      <c r="DH154" t="str">
        <f t="shared" ca="1" si="37"/>
        <v>SWEETPOTATOPIEITEM(MEAL, ItemRegistry.sweetpotatopieItem, 4 ,3f,0f,1f,1.5f,0f,0f,0f,1.55f),</v>
      </c>
      <c r="DI154" t="s">
        <v>2271</v>
      </c>
    </row>
    <row r="155" spans="2:113" x14ac:dyDescent="0.3">
      <c r="B155" t="s">
        <v>414</v>
      </c>
      <c r="C155" t="str">
        <f>INDEX('PH Itemnames'!$B$1:$B$723,MATCH(B155,'PH Itemnames'!$A$1:$A$723),1)</f>
        <v>candiedsweetpotatoesItem</v>
      </c>
      <c r="D155" t="s">
        <v>240</v>
      </c>
      <c r="E155" t="s">
        <v>1191</v>
      </c>
      <c r="F155" s="10" t="s">
        <v>117</v>
      </c>
      <c r="G155" s="11" t="s">
        <v>210</v>
      </c>
      <c r="H155" s="11" t="s">
        <v>399</v>
      </c>
      <c r="I155" s="11"/>
      <c r="J155" s="11"/>
      <c r="K155" s="11"/>
      <c r="L155" s="11"/>
      <c r="M155" s="11"/>
      <c r="N155" s="46">
        <f ca="1">SUMIF(Ingredients!$B$3:$B$230,'PH complex foods'!F155,Ingredients!$A$3:$A$119)+SUMIF($B$3:$B$725,F155,$V$3:$V$724)</f>
        <v>1</v>
      </c>
      <c r="O155" s="11">
        <f ca="1">SUMIF(Ingredients!$B$3:$B$230,'PH complex foods'!G155,Ingredients!$A$3:$A$119)+SUMIF($B$3:$B$725,G155,$V$3:$V$724)</f>
        <v>1</v>
      </c>
      <c r="P155" s="11">
        <f ca="1">SUMIF(Ingredients!$B$3:$B$230,'PH complex foods'!H155,Ingredients!$A$3:$A$119)+SUMIF($B$3:$B$725,H155,$V$3:$V$724)</f>
        <v>1</v>
      </c>
      <c r="Q155" s="11">
        <f ca="1">SUMIF(Ingredients!$B$3:$B$230,'PH complex foods'!I155,Ingredients!$A$3:$A$119)+SUMIF($B$3:$B$725,I155,$V$3:$V$724)</f>
        <v>0</v>
      </c>
      <c r="R155" s="11">
        <f ca="1">SUMIF(Ingredients!$B$3:$B$230,'PH complex foods'!J155,Ingredients!$A$3:$A$119)+SUMIF($B$3:$B$725,J155,$V$3:$V$724)</f>
        <v>0</v>
      </c>
      <c r="S155" s="11">
        <f ca="1">SUMIF(Ingredients!$B$3:$B$230,'PH complex foods'!K155,Ingredients!$A$3:$A$119)+SUMIF($B$3:$B$725,K155,$V$3:$V$724)</f>
        <v>0</v>
      </c>
      <c r="T155" s="11">
        <f ca="1">SUMIF(Ingredients!$B$3:$B$230,'PH complex foods'!L155,Ingredients!$A$3:$A$119)+SUMIF($B$3:$B$725,L155,$V$3:$V$724)</f>
        <v>0</v>
      </c>
      <c r="U155" s="11">
        <f ca="1">SUMIF(Ingredients!$B$3:$B$230,'PH complex foods'!M155,Ingredients!$A$3:$A$119)+SUMIF($B$3:$B$725,M155,$V$3:$V$724)</f>
        <v>0</v>
      </c>
      <c r="V155" s="10">
        <f t="shared" ca="1" si="38"/>
        <v>1</v>
      </c>
      <c r="W155" s="10">
        <v>1</v>
      </c>
      <c r="X155" s="11">
        <v>0</v>
      </c>
      <c r="Y155" s="11">
        <f>COUNTIF(F155:M880,B155)</f>
        <v>0</v>
      </c>
      <c r="Z155" s="44" t="str">
        <f t="shared" ca="1" si="39"/>
        <v>Yes</v>
      </c>
      <c r="AA155" s="34">
        <f>SUMIF(Ingredients!$B$3:$B$230,F155,Ingredients!$C$3:$C$230)+SUMIF($B$3:$B$725,F155,$AI$3:$AI$725)</f>
        <v>10</v>
      </c>
      <c r="AB155" s="30">
        <f>SUMIF(Ingredients!$B$3:$B$230,G155,Ingredients!$C$3:$C$230)+SUMIF($B$3:$B$725,G155,$AI$3:$AI$725)</f>
        <v>0</v>
      </c>
      <c r="AC155" s="30">
        <f>SUMIF(Ingredients!$B$3:$B$230,H155,Ingredients!$C$3:$C$230)+SUMIF($B$3:$B$725,H155,$AI$3:$AI$725)</f>
        <v>0</v>
      </c>
      <c r="AD155" s="30">
        <f>SUMIF(Ingredients!$B$3:$B$230,I155,Ingredients!$C$3:$C$230)+SUMIF($B$3:$B$725,I155,$AI$3:$AI$725)</f>
        <v>0</v>
      </c>
      <c r="AE155" s="30">
        <f>SUMIF(Ingredients!$B$3:$B$230,J155,Ingredients!$C$3:$C$230)+SUMIF($B$3:$B$725,J155,$AI$3:$AI$725)</f>
        <v>0</v>
      </c>
      <c r="AF155" s="30">
        <f>SUMIF(Ingredients!$B$3:$B$230,K155,Ingredients!$C$3:$C$230)+SUMIF($B$3:$B$725,K155,$AI$3:$AI$725)</f>
        <v>0</v>
      </c>
      <c r="AG155" s="30">
        <f>SUMIF(Ingredients!$B$3:$B$230,L155,Ingredients!$C$3:$C$230)+SUMIF($B$3:$B$725,L155,$AI$3:$AI$725)</f>
        <v>0</v>
      </c>
      <c r="AH155" s="30">
        <f>SUMIF(Ingredients!$B$3:$B$230,M155,Ingredients!$C$3:$C$230)+SUMIF($B$3:$B$725,M155,$AI$3:$AI$725)</f>
        <v>0</v>
      </c>
      <c r="AI155" s="29">
        <f t="shared" si="27"/>
        <v>10</v>
      </c>
      <c r="AJ155" s="30">
        <f>SUMIF(Ingredients!$B$3:$B$230,F155,Ingredients!$D$3:$D$230)+SUMIF($B$3:$B$725,F155,$AR$3:$AR$725)</f>
        <v>0</v>
      </c>
      <c r="AK155" s="30">
        <f>SUMIF(Ingredients!$B$3:$B$230,G155,Ingredients!$D$3:$D$230)+SUMIF($B$3:$B$725,G155,$AR$3:$AR$725)</f>
        <v>0</v>
      </c>
      <c r="AL155" s="30">
        <f>SUMIF(Ingredients!$B$3:$B$230,H155,Ingredients!$D$3:$D$230)+SUMIF($B$3:$B$725,H155,$AR$3:$AR$725)</f>
        <v>0</v>
      </c>
      <c r="AM155" s="30">
        <f>SUMIF(Ingredients!$B$3:$B$230,I155,Ingredients!$D$3:$D$230)+SUMIF($B$3:$B$725,I155,$AR$3:$AR$725)</f>
        <v>0</v>
      </c>
      <c r="AN155" s="30">
        <f>SUMIF(Ingredients!$B$3:$B$230,J155,Ingredients!$D$3:$D$230)+SUMIF($B$3:$B$725,J155,$AR$3:$AR$725)</f>
        <v>0</v>
      </c>
      <c r="AO155" s="30">
        <f>SUMIF(Ingredients!$B$3:$B$230,K155,Ingredients!$D$3:$D$230)+SUMIF($B$3:$B$725,K155,$AR$3:$AR$725)</f>
        <v>0</v>
      </c>
      <c r="AP155" s="30">
        <f>SUMIF(Ingredients!$B$3:$B$230,L155,Ingredients!$D$3:$D$230)+SUMIF($B$3:$B$725,L155,$AR$3:$AR$725)</f>
        <v>0</v>
      </c>
      <c r="AQ155" s="30">
        <f>SUMIF(Ingredients!$B$3:$B$230,M155,Ingredients!$D$3:$D$230)+SUMIF($B$3:$B$725,M155,$AR$3:$AR$725)</f>
        <v>0</v>
      </c>
      <c r="AR155" s="29">
        <f t="shared" si="28"/>
        <v>0</v>
      </c>
      <c r="AS155" s="30">
        <f>SUMIF(Ingredients!$B$3:$B$230,F155,Ingredients!$E$3:$E$230)+SUMIF($B$3:$B$725,F155,$BA$3:$BA$730)</f>
        <v>32</v>
      </c>
      <c r="AT155" s="30">
        <f>SUMIF(Ingredients!$B$3:$B$230,G155,Ingredients!$E$3:$E$230)+SUMIF($B$3:$B$725,G155,$BA$3:$BA$730)</f>
        <v>30</v>
      </c>
      <c r="AU155" s="30">
        <f>SUMIF(Ingredients!$B$3:$B$230,H155,Ingredients!$E$3:$E$230)+SUMIF($B$3:$B$725,H155,$BA$3:$BA$730)</f>
        <v>21</v>
      </c>
      <c r="AV155" s="30">
        <f>SUMIF(Ingredients!$B$3:$B$230,I155,Ingredients!$E$3:$E$230)+SUMIF($B$3:$B$725,I155,$BA$3:$BA$730)</f>
        <v>0</v>
      </c>
      <c r="AW155" s="30">
        <f>SUMIF(Ingredients!$B$3:$B$230,J155,Ingredients!$E$3:$E$230)+SUMIF($B$3:$B$725,J155,$BA$3:$BA$730)</f>
        <v>0</v>
      </c>
      <c r="AX155" s="30">
        <f>SUMIF(Ingredients!$B$3:$B$230,K155,Ingredients!$E$3:$E$230)+SUMIF($B$3:$B$725,K155,$BA$3:$BA$730)</f>
        <v>0</v>
      </c>
      <c r="AY155" s="30">
        <f>SUMIF(Ingredients!$B$3:$B$230,L155,Ingredients!$E$3:$E$230)+SUMIF($B$3:$B$725,L155,$BA$3:$BA$730)</f>
        <v>0</v>
      </c>
      <c r="AZ155" s="30">
        <f>SUMIF(Ingredients!$B$3:$B$230,M155,Ingredients!$E$3:$E$230)+SUMIF($B$3:$B$725,M155,$BA$3:$BA$730)</f>
        <v>0</v>
      </c>
      <c r="BA155" s="29">
        <f t="shared" si="29"/>
        <v>27.666666666666668</v>
      </c>
      <c r="BB155" s="30">
        <f>SUMIF(Ingredients!$B$3:$B$230,F155,Ingredients!$F$3:$F$230)+SUMIF($B$3:$B$725,F155,$BJ$3:$BJ$725)</f>
        <v>0</v>
      </c>
      <c r="BC155" s="30">
        <f>SUMIF(Ingredients!$B$3:$B$230,G155,Ingredients!$F$3:$F$230)+SUMIF($B$3:$B$725,G155,$BJ$3:$BJ$725)</f>
        <v>0</v>
      </c>
      <c r="BD155" s="30">
        <f>SUMIF(Ingredients!$B$3:$B$230,H155,Ingredients!$F$3:$F$230)+SUMIF($B$3:$B$725,H155,$BJ$3:$BJ$725)</f>
        <v>0</v>
      </c>
      <c r="BE155" s="30">
        <f>SUMIF(Ingredients!$B$3:$B$230,I155,Ingredients!$F$3:$F$230)+SUMIF($B$3:$B$725,I155,$BJ$3:$BJ$725)</f>
        <v>0</v>
      </c>
      <c r="BF155" s="30">
        <f>SUMIF(Ingredients!$B$3:$B$230,J155,Ingredients!$F$3:$F$230)+SUMIF($B$3:$B$725,J155,$BJ$3:$BJ$725)</f>
        <v>0</v>
      </c>
      <c r="BG155" s="30">
        <f>SUMIF(Ingredients!$B$3:$B$230,K155,Ingredients!$F$3:$F$230)+SUMIF($B$3:$B$725,K155,$BJ$3:$BJ$725)</f>
        <v>0</v>
      </c>
      <c r="BH155" s="30">
        <f>SUMIF(Ingredients!$B$3:$B$230,L155,Ingredients!$F$3:$F$230)+SUMIF($B$3:$B$725,L155,$BJ$3:$BJ$725)</f>
        <v>0</v>
      </c>
      <c r="BI155" s="30">
        <f>SUMIF(Ingredients!$B$3:$B$230,M155,Ingredients!$F$3:$F$230)+SUMIF($B$3:$B$725,M155,$BJ$3:$BJ$725)</f>
        <v>0</v>
      </c>
      <c r="BJ155" s="35">
        <f t="shared" si="30"/>
        <v>0</v>
      </c>
      <c r="BK155" s="30">
        <f>SUMIF(Ingredients!$B$3:$B$230,F155,Ingredients!$G$3:$G$230)+SUMIF($B$3:$B$725,F155,$BS$3:$BS$725)</f>
        <v>0</v>
      </c>
      <c r="BL155" s="30">
        <f>SUMIF(Ingredients!$B$3:$B$230,G155,Ingredients!$G$3:$G$230)+SUMIF($B$3:$B$725,G155,$BS$3:$BS$725)</f>
        <v>0</v>
      </c>
      <c r="BM155" s="30">
        <f>SUMIF(Ingredients!$B$3:$B$230,H155,Ingredients!$G$3:$G$230)+SUMIF($B$3:$B$725,H155,$BS$3:$BS$725)</f>
        <v>0</v>
      </c>
      <c r="BN155" s="30">
        <f>SUMIF(Ingredients!$B$3:$B$230,I155,Ingredients!$G$3:$G$230)+SUMIF($B$3:$B$725,I155,$BS$3:$BS$725)</f>
        <v>0</v>
      </c>
      <c r="BO155" s="30">
        <f>SUMIF(Ingredients!$B$3:$B$230,J155,Ingredients!$G$3:$G$230)+SUMIF($B$3:$B$725,J155,$BS$3:$BS$725)</f>
        <v>0</v>
      </c>
      <c r="BP155" s="30">
        <f>SUMIF(Ingredients!$B$3:$B$230,K155,Ingredients!$G$3:$G$230)+SUMIF($B$3:$B$725,K155,$BS$3:$BS$725)</f>
        <v>0</v>
      </c>
      <c r="BQ155" s="30">
        <f>SUMIF(Ingredients!$B$3:$B$230,L155,Ingredients!$G$3:$G$230)+SUMIF($B$3:$B$725,L155,$BS$3:$BS$725)</f>
        <v>0</v>
      </c>
      <c r="BR155" s="30">
        <f>SUMIF(Ingredients!$B$3:$B$230,M155,Ingredients!$G$3:$G$230)+SUMIF($B$3:$B$725,M155,$BS$3:$BS$725)</f>
        <v>0</v>
      </c>
      <c r="BS155" s="36">
        <f t="shared" si="31"/>
        <v>0</v>
      </c>
      <c r="BT155" s="30">
        <f>SUMIF(Ingredients!$B$3:$B$230,F155,Ingredients!$H$3:$H$230)+SUMIF($B$3:$B$725,F155,$CB$3:$CB$725)</f>
        <v>1.5</v>
      </c>
      <c r="BU155" s="30">
        <f>SUMIF(Ingredients!$B$3:$B$230,G155,Ingredients!$H$3:$H$230)+SUMIF($B$3:$B$725,G155,$CB$3:$CB$725)</f>
        <v>0</v>
      </c>
      <c r="BV155" s="30">
        <f>SUMIF(Ingredients!$B$3:$B$230,H155,Ingredients!$H$3:$H$230)+SUMIF($B$3:$B$725,H155,$CB$3:$CB$725)</f>
        <v>0</v>
      </c>
      <c r="BW155" s="30">
        <f>SUMIF(Ingredients!$B$3:$B$230,I155,Ingredients!$H$3:$H$230)+SUMIF($B$3:$B$725,I155,$CB$3:$CB$725)</f>
        <v>0</v>
      </c>
      <c r="BX155" s="30">
        <f>SUMIF(Ingredients!$B$3:$B$230,J155,Ingredients!$H$3:$H$230)+SUMIF($B$3:$B$725,J155,$CB$3:$CB$725)</f>
        <v>0</v>
      </c>
      <c r="BY155" s="30">
        <f>SUMIF(Ingredients!$B$3:$B$230,K155,Ingredients!$H$3:$H$230)+SUMIF($B$3:$B$725,K155,$CB$3:$CB$725)</f>
        <v>0</v>
      </c>
      <c r="BZ155" s="30">
        <f>SUMIF(Ingredients!$B$3:$B$230,L155,Ingredients!$H$3:$H$230)+SUMIF($B$3:$B$725,L155,$CB$3:$CB$725)</f>
        <v>0</v>
      </c>
      <c r="CA155" s="30">
        <f>SUMIF(Ingredients!$B$3:$B$230,M155,Ingredients!$H$3:$H$230)+SUMIF($B$3:$B$725,M155,$CB$3:$CB$725)</f>
        <v>0</v>
      </c>
      <c r="CB155" s="42">
        <f t="shared" si="32"/>
        <v>1.5</v>
      </c>
      <c r="CC155" s="30">
        <f>SUMIF(Ingredients!$B$3:$B$230,F155,Ingredients!$I$3:$I$230)+SUMIF($B$3:$B$725,F155,$CK$3:$CK$725)</f>
        <v>0</v>
      </c>
      <c r="CD155" s="30">
        <f>SUMIF(Ingredients!$B$3:$B$230,G155,Ingredients!$I$3:$I$230)+SUMIF($B$3:$B$725,G155,$CK$3:$CK$725)</f>
        <v>0</v>
      </c>
      <c r="CE155" s="30">
        <f>SUMIF(Ingredients!$B$3:$B$230,H155,Ingredients!$I$3:$I$230)+SUMIF($B$3:$B$725,H155,$CK$3:$CK$725)</f>
        <v>0</v>
      </c>
      <c r="CF155" s="30">
        <f>SUMIF(Ingredients!$B$3:$B$230,I155,Ingredients!$I$3:$I$230)+SUMIF($B$3:$B$725,I155,$CK$3:$CK$725)</f>
        <v>0</v>
      </c>
      <c r="CG155" s="30">
        <f>SUMIF(Ingredients!$B$3:$B$230,J155,Ingredients!$I$3:$I$230)+SUMIF($B$3:$B$725,J155,$CK$3:$CK$725)</f>
        <v>0</v>
      </c>
      <c r="CH155" s="30">
        <f>SUMIF(Ingredients!$B$3:$B$230,K155,Ingredients!$I$3:$I$230)+SUMIF($B$3:$B$725,K155,$CK$3:$CK$725)</f>
        <v>0</v>
      </c>
      <c r="CI155" s="30">
        <f>SUMIF(Ingredients!$B$3:$B$230,L155,Ingredients!$I$3:$I$230)+SUMIF($B$3:$B$725,L155,$CK$3:$CK$725)</f>
        <v>0</v>
      </c>
      <c r="CJ155" s="30">
        <f>SUMIF(Ingredients!$B$3:$B$230,M155,Ingredients!$I$3:$I$230)+SUMIF($B$3:$B$725,M155,$CK$3:$CK$725)</f>
        <v>0</v>
      </c>
      <c r="CK155" s="38">
        <f t="shared" si="33"/>
        <v>0</v>
      </c>
      <c r="CL155" s="30">
        <f>SUMIF(Ingredients!$B$3:$B$230,F155,Ingredients!$J$3:$J$230)+SUMIF($B$3:$B$725,F155,$CT$3:$CT$725)</f>
        <v>0</v>
      </c>
      <c r="CM155" s="30">
        <f>SUMIF(Ingredients!$B$3:$B$230,G155,Ingredients!$J$3:$J$230)+SUMIF($B$3:$B$725,G155,$CT$3:$CT$725)</f>
        <v>0</v>
      </c>
      <c r="CN155" s="30">
        <f>SUMIF(Ingredients!$B$3:$B$230,H155,Ingredients!$J$3:$J$230)+SUMIF($B$3:$B$725,H155,$CT$3:$CT$725)</f>
        <v>0</v>
      </c>
      <c r="CO155" s="30">
        <f>SUMIF(Ingredients!$B$3:$B$230,I155,Ingredients!$J$3:$J$230)+SUMIF($B$3:$B$725,I155,$CT$3:$CT$725)</f>
        <v>0</v>
      </c>
      <c r="CP155" s="30">
        <f>SUMIF(Ingredients!$B$3:$B$230,J155,Ingredients!$J$3:$J$230)+SUMIF($B$3:$B$725,J155,$CT$3:$CT$725)</f>
        <v>0</v>
      </c>
      <c r="CQ155" s="30">
        <f>SUMIF(Ingredients!$B$3:$B$230,K155,Ingredients!$J$3:$J$230)+SUMIF($B$3:$B$725,K155,$CT$3:$CT$725)</f>
        <v>0</v>
      </c>
      <c r="CR155" s="30">
        <f>SUMIF(Ingredients!$B$3:$B$230,L155,Ingredients!$J$3:$J$230)+SUMIF($B$3:$B$725,L155,$CT$3:$CT$725)</f>
        <v>0</v>
      </c>
      <c r="CS155" s="30">
        <f>SUMIF(Ingredients!$B$3:$B$230,M155,Ingredients!$J$3:$J$230)+SUMIF($B$3:$B$725,M155,$CT$3:$CT$725)</f>
        <v>0</v>
      </c>
      <c r="CT155" s="43">
        <f t="shared" si="34"/>
        <v>0</v>
      </c>
      <c r="CU155" s="34">
        <v>10</v>
      </c>
      <c r="CV155" s="30">
        <v>0</v>
      </c>
      <c r="CW155" s="30">
        <v>20.666666666666668</v>
      </c>
      <c r="CX155" s="35">
        <v>0</v>
      </c>
      <c r="CY155" s="36">
        <v>0</v>
      </c>
      <c r="CZ155" s="37">
        <v>1.5</v>
      </c>
      <c r="DA155" s="38">
        <v>0</v>
      </c>
      <c r="DB155" s="39">
        <v>0</v>
      </c>
      <c r="DC155" t="s">
        <v>202</v>
      </c>
      <c r="DD155" t="str">
        <f t="shared" ca="1" si="35"/>
        <v/>
      </c>
      <c r="DE155" t="str">
        <f t="shared" ca="1" si="36"/>
        <v>-</v>
      </c>
      <c r="DG155" t="s">
        <v>200</v>
      </c>
      <c r="DH155" t="str">
        <f t="shared" ca="1" si="37"/>
        <v>CANDIEDSWEETPOTATOESITEM(MEAL, ItemRegistry.candiedsweetpotatoesItem, 4 ,2f,0f,0f,1.5f,0f,0f,0f,1.02f),</v>
      </c>
      <c r="DI155" t="s">
        <v>2271</v>
      </c>
    </row>
    <row r="156" spans="2:113" x14ac:dyDescent="0.3">
      <c r="B156" t="s">
        <v>415</v>
      </c>
      <c r="C156" t="str">
        <f>INDEX('PH Itemnames'!$B$1:$B$723,MATCH(B156,'PH Itemnames'!$A$1:$A$723),1)</f>
        <v>mashedsweetpotatoesItem</v>
      </c>
      <c r="D156" t="s">
        <v>245</v>
      </c>
      <c r="E156" t="s">
        <v>1191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SUMIF(Ingredients!$B$3:$B$230,'PH complex foods'!F156,Ingredients!$A$3:$A$119)+SUMIF($B$3:$B$725,F156,$V$3:$V$724)</f>
        <v>1</v>
      </c>
      <c r="O156" s="11">
        <f ca="1">SUMIF(Ingredients!$B$3:$B$230,'PH complex foods'!G156,Ingredients!$A$3:$A$119)+SUMIF($B$3:$B$725,G156,$V$3:$V$724)</f>
        <v>1</v>
      </c>
      <c r="P156" s="11">
        <f ca="1">SUMIF(Ingredients!$B$3:$B$230,'PH complex foods'!H156,Ingredients!$A$3:$A$119)+SUMIF($B$3:$B$725,H156,$V$3:$V$724)</f>
        <v>0</v>
      </c>
      <c r="Q156" s="11">
        <f ca="1">SUMIF(Ingredients!$B$3:$B$230,'PH complex foods'!I156,Ingredients!$A$3:$A$119)+SUMIF($B$3:$B$725,I156,$V$3:$V$724)</f>
        <v>0</v>
      </c>
      <c r="R156" s="11">
        <f ca="1">SUMIF(Ingredients!$B$3:$B$230,'PH complex foods'!J156,Ingredients!$A$3:$A$119)+SUMIF($B$3:$B$725,J156,$V$3:$V$724)</f>
        <v>0</v>
      </c>
      <c r="S156" s="11">
        <f ca="1">SUMIF(Ingredients!$B$3:$B$230,'PH complex foods'!K156,Ingredients!$A$3:$A$119)+SUMIF($B$3:$B$725,K156,$V$3:$V$724)</f>
        <v>0</v>
      </c>
      <c r="T156" s="11">
        <f ca="1">SUMIF(Ingredients!$B$3:$B$230,'PH complex foods'!L156,Ingredients!$A$3:$A$119)+SUMIF($B$3:$B$725,L156,$V$3:$V$724)</f>
        <v>0</v>
      </c>
      <c r="U156" s="11">
        <f ca="1">SUMIF(Ingredients!$B$3:$B$230,'PH complex foods'!M156,Ingredients!$A$3:$A$119)+SUMIF($B$3:$B$725,M156,$V$3:$V$724)</f>
        <v>0</v>
      </c>
      <c r="V156" s="10">
        <f t="shared" ca="1" si="38"/>
        <v>1</v>
      </c>
      <c r="W156" s="10">
        <v>1</v>
      </c>
      <c r="X156" s="11">
        <v>1</v>
      </c>
      <c r="Y156" s="11">
        <f>COUNTIF(F156:M881,B156)</f>
        <v>0</v>
      </c>
      <c r="Z156" s="44" t="str">
        <f t="shared" ca="1" si="39"/>
        <v>Yes</v>
      </c>
      <c r="AA156" s="34">
        <f>SUMIF(Ingredients!$B$3:$B$230,F156,Ingredients!$C$3:$C$230)+SUMIF($B$3:$B$725,F156,$AI$3:$AI$725)</f>
        <v>10</v>
      </c>
      <c r="AB156" s="30">
        <f>SUMIF(Ingredients!$B$3:$B$230,G156,Ingredients!$C$3:$C$230)+SUMIF($B$3:$B$725,G156,$AI$3:$AI$725)</f>
        <v>5</v>
      </c>
      <c r="AC156" s="30">
        <f>SUMIF(Ingredients!$B$3:$B$230,H156,Ingredients!$C$3:$C$230)+SUMIF($B$3:$B$725,H156,$AI$3:$AI$725)</f>
        <v>0</v>
      </c>
      <c r="AD156" s="30">
        <f>SUMIF(Ingredients!$B$3:$B$230,I156,Ingredients!$C$3:$C$230)+SUMIF($B$3:$B$725,I156,$AI$3:$AI$725)</f>
        <v>0</v>
      </c>
      <c r="AE156" s="30">
        <f>SUMIF(Ingredients!$B$3:$B$230,J156,Ingredients!$C$3:$C$230)+SUMIF($B$3:$B$725,J156,$AI$3:$AI$725)</f>
        <v>0</v>
      </c>
      <c r="AF156" s="30">
        <f>SUMIF(Ingredients!$B$3:$B$230,K156,Ingredients!$C$3:$C$230)+SUMIF($B$3:$B$725,K156,$AI$3:$AI$725)</f>
        <v>0</v>
      </c>
      <c r="AG156" s="30">
        <f>SUMIF(Ingredients!$B$3:$B$230,L156,Ingredients!$C$3:$C$230)+SUMIF($B$3:$B$725,L156,$AI$3:$AI$725)</f>
        <v>0</v>
      </c>
      <c r="AH156" s="30">
        <f>SUMIF(Ingredients!$B$3:$B$230,M156,Ingredients!$C$3:$C$230)+SUMIF($B$3:$B$725,M156,$AI$3:$AI$725)</f>
        <v>0</v>
      </c>
      <c r="AI156" s="29">
        <f t="shared" si="27"/>
        <v>15</v>
      </c>
      <c r="AJ156" s="30">
        <f>SUMIF(Ingredients!$B$3:$B$230,F156,Ingredients!$D$3:$D$230)+SUMIF($B$3:$B$725,F156,$AR$3:$AR$725)</f>
        <v>0</v>
      </c>
      <c r="AK156" s="30">
        <f>SUMIF(Ingredients!$B$3:$B$230,G156,Ingredients!$D$3:$D$230)+SUMIF($B$3:$B$725,G156,$AR$3:$AR$725)</f>
        <v>0</v>
      </c>
      <c r="AL156" s="30">
        <f>SUMIF(Ingredients!$B$3:$B$230,H156,Ingredients!$D$3:$D$230)+SUMIF($B$3:$B$725,H156,$AR$3:$AR$725)</f>
        <v>0</v>
      </c>
      <c r="AM156" s="30">
        <f>SUMIF(Ingredients!$B$3:$B$230,I156,Ingredients!$D$3:$D$230)+SUMIF($B$3:$B$725,I156,$AR$3:$AR$725)</f>
        <v>0</v>
      </c>
      <c r="AN156" s="30">
        <f>SUMIF(Ingredients!$B$3:$B$230,J156,Ingredients!$D$3:$D$230)+SUMIF($B$3:$B$725,J156,$AR$3:$AR$725)</f>
        <v>0</v>
      </c>
      <c r="AO156" s="30">
        <f>SUMIF(Ingredients!$B$3:$B$230,K156,Ingredients!$D$3:$D$230)+SUMIF($B$3:$B$725,K156,$AR$3:$AR$725)</f>
        <v>0</v>
      </c>
      <c r="AP156" s="30">
        <f>SUMIF(Ingredients!$B$3:$B$230,L156,Ingredients!$D$3:$D$230)+SUMIF($B$3:$B$725,L156,$AR$3:$AR$725)</f>
        <v>0</v>
      </c>
      <c r="AQ156" s="30">
        <f>SUMIF(Ingredients!$B$3:$B$230,M156,Ingredients!$D$3:$D$230)+SUMIF($B$3:$B$725,M156,$AR$3:$AR$725)</f>
        <v>0</v>
      </c>
      <c r="AR156" s="29">
        <f t="shared" si="28"/>
        <v>0</v>
      </c>
      <c r="AS156" s="30">
        <f>SUMIF(Ingredients!$B$3:$B$230,F156,Ingredients!$E$3:$E$230)+SUMIF($B$3:$B$725,F156,$BA$3:$BA$730)</f>
        <v>32</v>
      </c>
      <c r="AT156" s="30">
        <f>SUMIF(Ingredients!$B$3:$B$230,G156,Ingredients!$E$3:$E$230)+SUMIF($B$3:$B$725,G156,$BA$3:$BA$730)</f>
        <v>12</v>
      </c>
      <c r="AU156" s="30">
        <f>SUMIF(Ingredients!$B$3:$B$230,H156,Ingredients!$E$3:$E$230)+SUMIF($B$3:$B$725,H156,$BA$3:$BA$730)</f>
        <v>0</v>
      </c>
      <c r="AV156" s="30">
        <f>SUMIF(Ingredients!$B$3:$B$230,I156,Ingredients!$E$3:$E$230)+SUMIF($B$3:$B$725,I156,$BA$3:$BA$730)</f>
        <v>0</v>
      </c>
      <c r="AW156" s="30">
        <f>SUMIF(Ingredients!$B$3:$B$230,J156,Ingredients!$E$3:$E$230)+SUMIF($B$3:$B$725,J156,$BA$3:$BA$730)</f>
        <v>0</v>
      </c>
      <c r="AX156" s="30">
        <f>SUMIF(Ingredients!$B$3:$B$230,K156,Ingredients!$E$3:$E$230)+SUMIF($B$3:$B$725,K156,$BA$3:$BA$730)</f>
        <v>0</v>
      </c>
      <c r="AY156" s="30">
        <f>SUMIF(Ingredients!$B$3:$B$230,L156,Ingredients!$E$3:$E$230)+SUMIF($B$3:$B$725,L156,$BA$3:$BA$730)</f>
        <v>0</v>
      </c>
      <c r="AZ156" s="30">
        <f>SUMIF(Ingredients!$B$3:$B$230,M156,Ingredients!$E$3:$E$230)+SUMIF($B$3:$B$725,M156,$BA$3:$BA$730)</f>
        <v>0</v>
      </c>
      <c r="BA156" s="29">
        <f t="shared" si="29"/>
        <v>22</v>
      </c>
      <c r="BB156" s="30">
        <f>SUMIF(Ingredients!$B$3:$B$230,F156,Ingredients!$F$3:$F$230)+SUMIF($B$3:$B$725,F156,$BJ$3:$BJ$725)</f>
        <v>0</v>
      </c>
      <c r="BC156" s="30">
        <f>SUMIF(Ingredients!$B$3:$B$230,G156,Ingredients!$F$3:$F$230)+SUMIF($B$3:$B$725,G156,$BJ$3:$BJ$725)</f>
        <v>0</v>
      </c>
      <c r="BD156" s="30">
        <f>SUMIF(Ingredients!$B$3:$B$230,H156,Ingredients!$F$3:$F$230)+SUMIF($B$3:$B$725,H156,$BJ$3:$BJ$725)</f>
        <v>0</v>
      </c>
      <c r="BE156" s="30">
        <f>SUMIF(Ingredients!$B$3:$B$230,I156,Ingredients!$F$3:$F$230)+SUMIF($B$3:$B$725,I156,$BJ$3:$BJ$725)</f>
        <v>0</v>
      </c>
      <c r="BF156" s="30">
        <f>SUMIF(Ingredients!$B$3:$B$230,J156,Ingredients!$F$3:$F$230)+SUMIF($B$3:$B$725,J156,$BJ$3:$BJ$725)</f>
        <v>0</v>
      </c>
      <c r="BG156" s="30">
        <f>SUMIF(Ingredients!$B$3:$B$230,K156,Ingredients!$F$3:$F$230)+SUMIF($B$3:$B$725,K156,$BJ$3:$BJ$725)</f>
        <v>0</v>
      </c>
      <c r="BH156" s="30">
        <f>SUMIF(Ingredients!$B$3:$B$230,L156,Ingredients!$F$3:$F$230)+SUMIF($B$3:$B$725,L156,$BJ$3:$BJ$725)</f>
        <v>0</v>
      </c>
      <c r="BI156" s="30">
        <f>SUMIF(Ingredients!$B$3:$B$230,M156,Ingredients!$F$3:$F$230)+SUMIF($B$3:$B$725,M156,$BJ$3:$BJ$725)</f>
        <v>0</v>
      </c>
      <c r="BJ156" s="35">
        <f t="shared" si="30"/>
        <v>0</v>
      </c>
      <c r="BK156" s="30">
        <f>SUMIF(Ingredients!$B$3:$B$230,F156,Ingredients!$G$3:$G$230)+SUMIF($B$3:$B$725,F156,$BS$3:$BS$725)</f>
        <v>0</v>
      </c>
      <c r="BL156" s="30">
        <f>SUMIF(Ingredients!$B$3:$B$230,G156,Ingredients!$G$3:$G$230)+SUMIF($B$3:$B$725,G156,$BS$3:$BS$725)</f>
        <v>0</v>
      </c>
      <c r="BM156" s="30">
        <f>SUMIF(Ingredients!$B$3:$B$230,H156,Ingredients!$G$3:$G$230)+SUMIF($B$3:$B$725,H156,$BS$3:$BS$725)</f>
        <v>0</v>
      </c>
      <c r="BN156" s="30">
        <f>SUMIF(Ingredients!$B$3:$B$230,I156,Ingredients!$G$3:$G$230)+SUMIF($B$3:$B$725,I156,$BS$3:$BS$725)</f>
        <v>0</v>
      </c>
      <c r="BO156" s="30">
        <f>SUMIF(Ingredients!$B$3:$B$230,J156,Ingredients!$G$3:$G$230)+SUMIF($B$3:$B$725,J156,$BS$3:$BS$725)</f>
        <v>0</v>
      </c>
      <c r="BP156" s="30">
        <f>SUMIF(Ingredients!$B$3:$B$230,K156,Ingredients!$G$3:$G$230)+SUMIF($B$3:$B$725,K156,$BS$3:$BS$725)</f>
        <v>0</v>
      </c>
      <c r="BQ156" s="30">
        <f>SUMIF(Ingredients!$B$3:$B$230,L156,Ingredients!$G$3:$G$230)+SUMIF($B$3:$B$725,L156,$BS$3:$BS$725)</f>
        <v>0</v>
      </c>
      <c r="BR156" s="30">
        <f>SUMIF(Ingredients!$B$3:$B$230,M156,Ingredients!$G$3:$G$230)+SUMIF($B$3:$B$725,M156,$BS$3:$BS$725)</f>
        <v>0</v>
      </c>
      <c r="BS156" s="36">
        <f t="shared" si="31"/>
        <v>0</v>
      </c>
      <c r="BT156" s="30">
        <f>SUMIF(Ingredients!$B$3:$B$230,F156,Ingredients!$H$3:$H$230)+SUMIF($B$3:$B$725,F156,$CB$3:$CB$725)</f>
        <v>1.5</v>
      </c>
      <c r="BU156" s="30">
        <f>SUMIF(Ingredients!$B$3:$B$230,G156,Ingredients!$H$3:$H$230)+SUMIF($B$3:$B$725,G156,$CB$3:$CB$725)</f>
        <v>0</v>
      </c>
      <c r="BV156" s="30">
        <f>SUMIF(Ingredients!$B$3:$B$230,H156,Ingredients!$H$3:$H$230)+SUMIF($B$3:$B$725,H156,$CB$3:$CB$725)</f>
        <v>0</v>
      </c>
      <c r="BW156" s="30">
        <f>SUMIF(Ingredients!$B$3:$B$230,I156,Ingredients!$H$3:$H$230)+SUMIF($B$3:$B$725,I156,$CB$3:$CB$725)</f>
        <v>0</v>
      </c>
      <c r="BX156" s="30">
        <f>SUMIF(Ingredients!$B$3:$B$230,J156,Ingredients!$H$3:$H$230)+SUMIF($B$3:$B$725,J156,$CB$3:$CB$725)</f>
        <v>0</v>
      </c>
      <c r="BY156" s="30">
        <f>SUMIF(Ingredients!$B$3:$B$230,K156,Ingredients!$H$3:$H$230)+SUMIF($B$3:$B$725,K156,$CB$3:$CB$725)</f>
        <v>0</v>
      </c>
      <c r="BZ156" s="30">
        <f>SUMIF(Ingredients!$B$3:$B$230,L156,Ingredients!$H$3:$H$230)+SUMIF($B$3:$B$725,L156,$CB$3:$CB$725)</f>
        <v>0</v>
      </c>
      <c r="CA156" s="30">
        <f>SUMIF(Ingredients!$B$3:$B$230,M156,Ingredients!$H$3:$H$230)+SUMIF($B$3:$B$725,M156,$CB$3:$CB$725)</f>
        <v>0</v>
      </c>
      <c r="CB156" s="42">
        <f t="shared" si="32"/>
        <v>1.5</v>
      </c>
      <c r="CC156" s="30">
        <f>SUMIF(Ingredients!$B$3:$B$230,F156,Ingredients!$I$3:$I$230)+SUMIF($B$3:$B$725,F156,$CK$3:$CK$725)</f>
        <v>0</v>
      </c>
      <c r="CD156" s="30">
        <f>SUMIF(Ingredients!$B$3:$B$230,G156,Ingredients!$I$3:$I$230)+SUMIF($B$3:$B$725,G156,$CK$3:$CK$725)</f>
        <v>0</v>
      </c>
      <c r="CE156" s="30">
        <f>SUMIF(Ingredients!$B$3:$B$230,H156,Ingredients!$I$3:$I$230)+SUMIF($B$3:$B$725,H156,$CK$3:$CK$725)</f>
        <v>0</v>
      </c>
      <c r="CF156" s="30">
        <f>SUMIF(Ingredients!$B$3:$B$230,I156,Ingredients!$I$3:$I$230)+SUMIF($B$3:$B$725,I156,$CK$3:$CK$725)</f>
        <v>0</v>
      </c>
      <c r="CG156" s="30">
        <f>SUMIF(Ingredients!$B$3:$B$230,J156,Ingredients!$I$3:$I$230)+SUMIF($B$3:$B$725,J156,$CK$3:$CK$725)</f>
        <v>0</v>
      </c>
      <c r="CH156" s="30">
        <f>SUMIF(Ingredients!$B$3:$B$230,K156,Ingredients!$I$3:$I$230)+SUMIF($B$3:$B$725,K156,$CK$3:$CK$725)</f>
        <v>0</v>
      </c>
      <c r="CI156" s="30">
        <f>SUMIF(Ingredients!$B$3:$B$230,L156,Ingredients!$I$3:$I$230)+SUMIF($B$3:$B$725,L156,$CK$3:$CK$725)</f>
        <v>0</v>
      </c>
      <c r="CJ156" s="30">
        <f>SUMIF(Ingredients!$B$3:$B$230,M156,Ingredients!$I$3:$I$230)+SUMIF($B$3:$B$725,M156,$CK$3:$CK$725)</f>
        <v>0</v>
      </c>
      <c r="CK156" s="38">
        <f t="shared" si="33"/>
        <v>0</v>
      </c>
      <c r="CL156" s="30">
        <f>SUMIF(Ingredients!$B$3:$B$230,F156,Ingredients!$J$3:$J$230)+SUMIF($B$3:$B$725,F156,$CT$3:$CT$725)</f>
        <v>0</v>
      </c>
      <c r="CM156" s="30">
        <f>SUMIF(Ingredients!$B$3:$B$230,G156,Ingredients!$J$3:$J$230)+SUMIF($B$3:$B$725,G156,$CT$3:$CT$725)</f>
        <v>1</v>
      </c>
      <c r="CN156" s="30">
        <f>SUMIF(Ingredients!$B$3:$B$230,H156,Ingredients!$J$3:$J$230)+SUMIF($B$3:$B$725,H156,$CT$3:$CT$725)</f>
        <v>0</v>
      </c>
      <c r="CO156" s="30">
        <f>SUMIF(Ingredients!$B$3:$B$230,I156,Ingredients!$J$3:$J$230)+SUMIF($B$3:$B$725,I156,$CT$3:$CT$725)</f>
        <v>0</v>
      </c>
      <c r="CP156" s="30">
        <f>SUMIF(Ingredients!$B$3:$B$230,J156,Ingredients!$J$3:$J$230)+SUMIF($B$3:$B$725,J156,$CT$3:$CT$725)</f>
        <v>0</v>
      </c>
      <c r="CQ156" s="30">
        <f>SUMIF(Ingredients!$B$3:$B$230,K156,Ingredients!$J$3:$J$230)+SUMIF($B$3:$B$725,K156,$CT$3:$CT$725)</f>
        <v>0</v>
      </c>
      <c r="CR156" s="30">
        <f>SUMIF(Ingredients!$B$3:$B$230,L156,Ingredients!$J$3:$J$230)+SUMIF($B$3:$B$725,L156,$CT$3:$CT$725)</f>
        <v>0</v>
      </c>
      <c r="CS156" s="30">
        <f>SUMIF(Ingredients!$B$3:$B$230,M156,Ingredients!$J$3:$J$230)+SUMIF($B$3:$B$725,M156,$CT$3:$CT$725)</f>
        <v>0</v>
      </c>
      <c r="CT156" s="43">
        <f t="shared" si="34"/>
        <v>1</v>
      </c>
      <c r="CU156" s="34">
        <v>15</v>
      </c>
      <c r="CV156" s="30">
        <v>0</v>
      </c>
      <c r="CW156" s="30">
        <v>12</v>
      </c>
      <c r="CX156" s="35">
        <v>0</v>
      </c>
      <c r="CY156" s="36">
        <v>0</v>
      </c>
      <c r="CZ156" s="37">
        <v>1.5</v>
      </c>
      <c r="DA156" s="38">
        <v>0</v>
      </c>
      <c r="DB156" s="39">
        <v>1</v>
      </c>
      <c r="DC156" t="s">
        <v>202</v>
      </c>
      <c r="DD156" t="str">
        <f t="shared" ca="1" si="35"/>
        <v/>
      </c>
      <c r="DE156" t="str">
        <f t="shared" ca="1" si="36"/>
        <v>-</v>
      </c>
      <c r="DG156" t="s">
        <v>200</v>
      </c>
      <c r="DH156" t="str">
        <f t="shared" ca="1" si="37"/>
        <v>MASHEDSWEETPOTATOESITEM(MEAL, ItemRegistry.mashedsweetpotatoesItem, 4 ,3f,0f,0f,1.5f,0f,0f,1f,1.75f),</v>
      </c>
      <c r="DI156" t="s">
        <v>2404</v>
      </c>
    </row>
    <row r="157" spans="2:113" x14ac:dyDescent="0.3">
      <c r="B157" t="s">
        <v>416</v>
      </c>
      <c r="C157" t="str">
        <f>INDEX('PH Itemnames'!$B$1:$B$723,MATCH(B157,'PH Itemnames'!$A$1:$A$723),1)</f>
        <v>steamedpeasItem</v>
      </c>
      <c r="D157" t="s">
        <v>245</v>
      </c>
      <c r="E157" t="s">
        <v>1187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SUMIF(Ingredients!$B$3:$B$230,'PH complex foods'!F157,Ingredients!$A$3:$A$119)+SUMIF($B$3:$B$725,F157,$V$3:$V$724)</f>
        <v>1</v>
      </c>
      <c r="O157" s="11">
        <f ca="1">SUMIF(Ingredients!$B$3:$B$230,'PH complex foods'!G157,Ingredients!$A$3:$A$119)+SUMIF($B$3:$B$725,G157,$V$3:$V$724)</f>
        <v>1</v>
      </c>
      <c r="P157" s="11">
        <f ca="1">SUMIF(Ingredients!$B$3:$B$230,'PH complex foods'!H157,Ingredients!$A$3:$A$119)+SUMIF($B$3:$B$725,H157,$V$3:$V$724)</f>
        <v>1</v>
      </c>
      <c r="Q157" s="11">
        <f ca="1">SUMIF(Ingredients!$B$3:$B$230,'PH complex foods'!I157,Ingredients!$A$3:$A$119)+SUMIF($B$3:$B$725,I157,$V$3:$V$724)</f>
        <v>0</v>
      </c>
      <c r="R157" s="11">
        <f ca="1">SUMIF(Ingredients!$B$3:$B$230,'PH complex foods'!J157,Ingredients!$A$3:$A$119)+SUMIF($B$3:$B$725,J157,$V$3:$V$724)</f>
        <v>0</v>
      </c>
      <c r="S157" s="11">
        <f ca="1">SUMIF(Ingredients!$B$3:$B$230,'PH complex foods'!K157,Ingredients!$A$3:$A$119)+SUMIF($B$3:$B$725,K157,$V$3:$V$724)</f>
        <v>0</v>
      </c>
      <c r="T157" s="11">
        <f ca="1">SUMIF(Ingredients!$B$3:$B$230,'PH complex foods'!L157,Ingredients!$A$3:$A$119)+SUMIF($B$3:$B$725,L157,$V$3:$V$724)</f>
        <v>0</v>
      </c>
      <c r="U157" s="11">
        <f ca="1">SUMIF(Ingredients!$B$3:$B$230,'PH complex foods'!M157,Ingredients!$A$3:$A$119)+SUMIF($B$3:$B$725,M157,$V$3:$V$724)</f>
        <v>0</v>
      </c>
      <c r="V157" s="10">
        <f t="shared" ca="1" si="38"/>
        <v>1</v>
      </c>
      <c r="W157" s="10">
        <v>1</v>
      </c>
      <c r="X157" s="11">
        <v>1</v>
      </c>
      <c r="Y157" s="11">
        <f>COUNTIF(F157:M882,B157)</f>
        <v>0</v>
      </c>
      <c r="Z157" s="44" t="str">
        <f t="shared" ca="1" si="39"/>
        <v>Yes</v>
      </c>
      <c r="AA157" s="34">
        <f>SUMIF(Ingredients!$B$3:$B$230,F157,Ingredients!$C$3:$C$230)+SUMIF($B$3:$B$725,F157,$AI$3:$AI$725)</f>
        <v>2</v>
      </c>
      <c r="AB157" s="30">
        <f>SUMIF(Ingredients!$B$3:$B$230,G157,Ingredients!$C$3:$C$230)+SUMIF($B$3:$B$725,G157,$AI$3:$AI$725)</f>
        <v>0</v>
      </c>
      <c r="AC157" s="30">
        <f>SUMIF(Ingredients!$B$3:$B$230,H157,Ingredients!$C$3:$C$230)+SUMIF($B$3:$B$725,H157,$AI$3:$AI$725)</f>
        <v>0</v>
      </c>
      <c r="AD157" s="30">
        <f>SUMIF(Ingredients!$B$3:$B$230,I157,Ingredients!$C$3:$C$230)+SUMIF($B$3:$B$725,I157,$AI$3:$AI$725)</f>
        <v>0</v>
      </c>
      <c r="AE157" s="30">
        <f>SUMIF(Ingredients!$B$3:$B$230,J157,Ingredients!$C$3:$C$230)+SUMIF($B$3:$B$725,J157,$AI$3:$AI$725)</f>
        <v>0</v>
      </c>
      <c r="AF157" s="30">
        <f>SUMIF(Ingredients!$B$3:$B$230,K157,Ingredients!$C$3:$C$230)+SUMIF($B$3:$B$725,K157,$AI$3:$AI$725)</f>
        <v>0</v>
      </c>
      <c r="AG157" s="30">
        <f>SUMIF(Ingredients!$B$3:$B$230,L157,Ingredients!$C$3:$C$230)+SUMIF($B$3:$B$725,L157,$AI$3:$AI$725)</f>
        <v>0</v>
      </c>
      <c r="AH157" s="30">
        <f>SUMIF(Ingredients!$B$3:$B$230,M157,Ingredients!$C$3:$C$230)+SUMIF($B$3:$B$725,M157,$AI$3:$AI$725)</f>
        <v>0</v>
      </c>
      <c r="AI157" s="29">
        <f t="shared" si="27"/>
        <v>2</v>
      </c>
      <c r="AJ157" s="30">
        <f>SUMIF(Ingredients!$B$3:$B$230,F157,Ingredients!$D$3:$D$230)+SUMIF($B$3:$B$725,F157,$AR$3:$AR$725)</f>
        <v>0</v>
      </c>
      <c r="AK157" s="30">
        <f>SUMIF(Ingredients!$B$3:$B$230,G157,Ingredients!$D$3:$D$230)+SUMIF($B$3:$B$725,G157,$AR$3:$AR$725)</f>
        <v>10</v>
      </c>
      <c r="AL157" s="30">
        <f>SUMIF(Ingredients!$B$3:$B$230,H157,Ingredients!$D$3:$D$230)+SUMIF($B$3:$B$725,H157,$AR$3:$AR$725)</f>
        <v>0</v>
      </c>
      <c r="AM157" s="30">
        <f>SUMIF(Ingredients!$B$3:$B$230,I157,Ingredients!$D$3:$D$230)+SUMIF($B$3:$B$725,I157,$AR$3:$AR$725)</f>
        <v>0</v>
      </c>
      <c r="AN157" s="30">
        <f>SUMIF(Ingredients!$B$3:$B$230,J157,Ingredients!$D$3:$D$230)+SUMIF($B$3:$B$725,J157,$AR$3:$AR$725)</f>
        <v>0</v>
      </c>
      <c r="AO157" s="30">
        <f>SUMIF(Ingredients!$B$3:$B$230,K157,Ingredients!$D$3:$D$230)+SUMIF($B$3:$B$725,K157,$AR$3:$AR$725)</f>
        <v>0</v>
      </c>
      <c r="AP157" s="30">
        <f>SUMIF(Ingredients!$B$3:$B$230,L157,Ingredients!$D$3:$D$230)+SUMIF($B$3:$B$725,L157,$AR$3:$AR$725)</f>
        <v>0</v>
      </c>
      <c r="AQ157" s="30">
        <f>SUMIF(Ingredients!$B$3:$B$230,M157,Ingredients!$D$3:$D$230)+SUMIF($B$3:$B$725,M157,$AR$3:$AR$725)</f>
        <v>0</v>
      </c>
      <c r="AR157" s="29">
        <f t="shared" si="28"/>
        <v>10</v>
      </c>
      <c r="AS157" s="30">
        <f>SUMIF(Ingredients!$B$3:$B$230,F157,Ingredients!$E$3:$E$230)+SUMIF($B$3:$B$725,F157,$BA$3:$BA$730)</f>
        <v>5</v>
      </c>
      <c r="AT157" s="30">
        <f>SUMIF(Ingredients!$B$3:$B$230,G157,Ingredients!$E$3:$E$230)+SUMIF($B$3:$B$725,G157,$BA$3:$BA$730)</f>
        <v>0</v>
      </c>
      <c r="AU157" s="30">
        <f>SUMIF(Ingredients!$B$3:$B$230,H157,Ingredients!$E$3:$E$230)+SUMIF($B$3:$B$725,H157,$BA$3:$BA$730)</f>
        <v>30</v>
      </c>
      <c r="AV157" s="30">
        <f>SUMIF(Ingredients!$B$3:$B$230,I157,Ingredients!$E$3:$E$230)+SUMIF($B$3:$B$725,I157,$BA$3:$BA$730)</f>
        <v>0</v>
      </c>
      <c r="AW157" s="30">
        <f>SUMIF(Ingredients!$B$3:$B$230,J157,Ingredients!$E$3:$E$230)+SUMIF($B$3:$B$725,J157,$BA$3:$BA$730)</f>
        <v>0</v>
      </c>
      <c r="AX157" s="30">
        <f>SUMIF(Ingredients!$B$3:$B$230,K157,Ingredients!$E$3:$E$230)+SUMIF($B$3:$B$725,K157,$BA$3:$BA$730)</f>
        <v>0</v>
      </c>
      <c r="AY157" s="30">
        <f>SUMIF(Ingredients!$B$3:$B$230,L157,Ingredients!$E$3:$E$230)+SUMIF($B$3:$B$725,L157,$BA$3:$BA$730)</f>
        <v>0</v>
      </c>
      <c r="AZ157" s="30">
        <f>SUMIF(Ingredients!$B$3:$B$230,M157,Ingredients!$E$3:$E$230)+SUMIF($B$3:$B$725,M157,$BA$3:$BA$730)</f>
        <v>0</v>
      </c>
      <c r="BA157" s="29">
        <f t="shared" si="29"/>
        <v>11.666666666666666</v>
      </c>
      <c r="BB157" s="30">
        <f>SUMIF(Ingredients!$B$3:$B$230,F157,Ingredients!$F$3:$F$230)+SUMIF($B$3:$B$725,F157,$BJ$3:$BJ$725)</f>
        <v>0</v>
      </c>
      <c r="BC157" s="30">
        <f>SUMIF(Ingredients!$B$3:$B$230,G157,Ingredients!$F$3:$F$230)+SUMIF($B$3:$B$725,G157,$BJ$3:$BJ$725)</f>
        <v>0</v>
      </c>
      <c r="BD157" s="30">
        <f>SUMIF(Ingredients!$B$3:$B$230,H157,Ingredients!$F$3:$F$230)+SUMIF($B$3:$B$725,H157,$BJ$3:$BJ$725)</f>
        <v>0</v>
      </c>
      <c r="BE157" s="30">
        <f>SUMIF(Ingredients!$B$3:$B$230,I157,Ingredients!$F$3:$F$230)+SUMIF($B$3:$B$725,I157,$BJ$3:$BJ$725)</f>
        <v>0</v>
      </c>
      <c r="BF157" s="30">
        <f>SUMIF(Ingredients!$B$3:$B$230,J157,Ingredients!$F$3:$F$230)+SUMIF($B$3:$B$725,J157,$BJ$3:$BJ$725)</f>
        <v>0</v>
      </c>
      <c r="BG157" s="30">
        <f>SUMIF(Ingredients!$B$3:$B$230,K157,Ingredients!$F$3:$F$230)+SUMIF($B$3:$B$725,K157,$BJ$3:$BJ$725)</f>
        <v>0</v>
      </c>
      <c r="BH157" s="30">
        <f>SUMIF(Ingredients!$B$3:$B$230,L157,Ingredients!$F$3:$F$230)+SUMIF($B$3:$B$725,L157,$BJ$3:$BJ$725)</f>
        <v>0</v>
      </c>
      <c r="BI157" s="30">
        <f>SUMIF(Ingredients!$B$3:$B$230,M157,Ingredients!$F$3:$F$230)+SUMIF($B$3:$B$725,M157,$BJ$3:$BJ$725)</f>
        <v>0</v>
      </c>
      <c r="BJ157" s="35">
        <f t="shared" si="30"/>
        <v>0</v>
      </c>
      <c r="BK157" s="30">
        <f>SUMIF(Ingredients!$B$3:$B$230,F157,Ingredients!$G$3:$G$230)+SUMIF($B$3:$B$725,F157,$BS$3:$BS$725)</f>
        <v>0</v>
      </c>
      <c r="BL157" s="30">
        <f>SUMIF(Ingredients!$B$3:$B$230,G157,Ingredients!$G$3:$G$230)+SUMIF($B$3:$B$725,G157,$BS$3:$BS$725)</f>
        <v>0</v>
      </c>
      <c r="BM157" s="30">
        <f>SUMIF(Ingredients!$B$3:$B$230,H157,Ingredients!$G$3:$G$230)+SUMIF($B$3:$B$725,H157,$BS$3:$BS$725)</f>
        <v>0</v>
      </c>
      <c r="BN157" s="30">
        <f>SUMIF(Ingredients!$B$3:$B$230,I157,Ingredients!$G$3:$G$230)+SUMIF($B$3:$B$725,I157,$BS$3:$BS$725)</f>
        <v>0</v>
      </c>
      <c r="BO157" s="30">
        <f>SUMIF(Ingredients!$B$3:$B$230,J157,Ingredients!$G$3:$G$230)+SUMIF($B$3:$B$725,J157,$BS$3:$BS$725)</f>
        <v>0</v>
      </c>
      <c r="BP157" s="30">
        <f>SUMIF(Ingredients!$B$3:$B$230,K157,Ingredients!$G$3:$G$230)+SUMIF($B$3:$B$725,K157,$BS$3:$BS$725)</f>
        <v>0</v>
      </c>
      <c r="BQ157" s="30">
        <f>SUMIF(Ingredients!$B$3:$B$230,L157,Ingredients!$G$3:$G$230)+SUMIF($B$3:$B$725,L157,$BS$3:$BS$725)</f>
        <v>0</v>
      </c>
      <c r="BR157" s="30">
        <f>SUMIF(Ingredients!$B$3:$B$230,M157,Ingredients!$G$3:$G$230)+SUMIF($B$3:$B$725,M157,$BS$3:$BS$725)</f>
        <v>0</v>
      </c>
      <c r="BS157" s="36">
        <f t="shared" si="31"/>
        <v>0</v>
      </c>
      <c r="BT157" s="30">
        <f>SUMIF(Ingredients!$B$3:$B$230,F157,Ingredients!$H$3:$H$230)+SUMIF($B$3:$B$725,F157,$CB$3:$CB$725)</f>
        <v>1</v>
      </c>
      <c r="BU157" s="30">
        <f>SUMIF(Ingredients!$B$3:$B$230,G157,Ingredients!$H$3:$H$230)+SUMIF($B$3:$B$725,G157,$CB$3:$CB$725)</f>
        <v>0</v>
      </c>
      <c r="BV157" s="30">
        <f>SUMIF(Ingredients!$B$3:$B$230,H157,Ingredients!$H$3:$H$230)+SUMIF($B$3:$B$725,H157,$CB$3:$CB$725)</f>
        <v>0</v>
      </c>
      <c r="BW157" s="30">
        <f>SUMIF(Ingredients!$B$3:$B$230,I157,Ingredients!$H$3:$H$230)+SUMIF($B$3:$B$725,I157,$CB$3:$CB$725)</f>
        <v>0</v>
      </c>
      <c r="BX157" s="30">
        <f>SUMIF(Ingredients!$B$3:$B$230,J157,Ingredients!$H$3:$H$230)+SUMIF($B$3:$B$725,J157,$CB$3:$CB$725)</f>
        <v>0</v>
      </c>
      <c r="BY157" s="30">
        <f>SUMIF(Ingredients!$B$3:$B$230,K157,Ingredients!$H$3:$H$230)+SUMIF($B$3:$B$725,K157,$CB$3:$CB$725)</f>
        <v>0</v>
      </c>
      <c r="BZ157" s="30">
        <f>SUMIF(Ingredients!$B$3:$B$230,L157,Ingredients!$H$3:$H$230)+SUMIF($B$3:$B$725,L157,$CB$3:$CB$725)</f>
        <v>0</v>
      </c>
      <c r="CA157" s="30">
        <f>SUMIF(Ingredients!$B$3:$B$230,M157,Ingredients!$H$3:$H$230)+SUMIF($B$3:$B$725,M157,$CB$3:$CB$725)</f>
        <v>0</v>
      </c>
      <c r="CB157" s="42">
        <f t="shared" si="32"/>
        <v>1</v>
      </c>
      <c r="CC157" s="30">
        <f>SUMIF(Ingredients!$B$3:$B$230,F157,Ingredients!$I$3:$I$230)+SUMIF($B$3:$B$725,F157,$CK$3:$CK$725)</f>
        <v>0</v>
      </c>
      <c r="CD157" s="30">
        <f>SUMIF(Ingredients!$B$3:$B$230,G157,Ingredients!$I$3:$I$230)+SUMIF($B$3:$B$725,G157,$CK$3:$CK$725)</f>
        <v>0</v>
      </c>
      <c r="CE157" s="30">
        <f>SUMIF(Ingredients!$B$3:$B$230,H157,Ingredients!$I$3:$I$230)+SUMIF($B$3:$B$725,H157,$CK$3:$CK$725)</f>
        <v>0</v>
      </c>
      <c r="CF157" s="30">
        <f>SUMIF(Ingredients!$B$3:$B$230,I157,Ingredients!$I$3:$I$230)+SUMIF($B$3:$B$725,I157,$CK$3:$CK$725)</f>
        <v>0</v>
      </c>
      <c r="CG157" s="30">
        <f>SUMIF(Ingredients!$B$3:$B$230,J157,Ingredients!$I$3:$I$230)+SUMIF($B$3:$B$725,J157,$CK$3:$CK$725)</f>
        <v>0</v>
      </c>
      <c r="CH157" s="30">
        <f>SUMIF(Ingredients!$B$3:$B$230,K157,Ingredients!$I$3:$I$230)+SUMIF($B$3:$B$725,K157,$CK$3:$CK$725)</f>
        <v>0</v>
      </c>
      <c r="CI157" s="30">
        <f>SUMIF(Ingredients!$B$3:$B$230,L157,Ingredients!$I$3:$I$230)+SUMIF($B$3:$B$725,L157,$CK$3:$CK$725)</f>
        <v>0</v>
      </c>
      <c r="CJ157" s="30">
        <f>SUMIF(Ingredients!$B$3:$B$230,M157,Ingredients!$I$3:$I$230)+SUMIF($B$3:$B$725,M157,$CK$3:$CK$725)</f>
        <v>0</v>
      </c>
      <c r="CK157" s="38">
        <f t="shared" si="33"/>
        <v>0</v>
      </c>
      <c r="CL157" s="30">
        <f>SUMIF(Ingredients!$B$3:$B$230,F157,Ingredients!$J$3:$J$230)+SUMIF($B$3:$B$725,F157,$CT$3:$CT$725)</f>
        <v>0</v>
      </c>
      <c r="CM157" s="30">
        <f>SUMIF(Ingredients!$B$3:$B$230,G157,Ingredients!$J$3:$J$230)+SUMIF($B$3:$B$725,G157,$CT$3:$CT$725)</f>
        <v>0</v>
      </c>
      <c r="CN157" s="30">
        <f>SUMIF(Ingredients!$B$3:$B$230,H157,Ingredients!$J$3:$J$230)+SUMIF($B$3:$B$725,H157,$CT$3:$CT$725)</f>
        <v>0</v>
      </c>
      <c r="CO157" s="30">
        <f>SUMIF(Ingredients!$B$3:$B$230,I157,Ingredients!$J$3:$J$230)+SUMIF($B$3:$B$725,I157,$CT$3:$CT$725)</f>
        <v>0</v>
      </c>
      <c r="CP157" s="30">
        <f>SUMIF(Ingredients!$B$3:$B$230,J157,Ingredients!$J$3:$J$230)+SUMIF($B$3:$B$725,J157,$CT$3:$CT$725)</f>
        <v>0</v>
      </c>
      <c r="CQ157" s="30">
        <f>SUMIF(Ingredients!$B$3:$B$230,K157,Ingredients!$J$3:$J$230)+SUMIF($B$3:$B$725,K157,$CT$3:$CT$725)</f>
        <v>0</v>
      </c>
      <c r="CR157" s="30">
        <f>SUMIF(Ingredients!$B$3:$B$230,L157,Ingredients!$J$3:$J$230)+SUMIF($B$3:$B$725,L157,$CT$3:$CT$725)</f>
        <v>0</v>
      </c>
      <c r="CS157" s="30">
        <f>SUMIF(Ingredients!$B$3:$B$230,M157,Ingredients!$J$3:$J$230)+SUMIF($B$3:$B$725,M157,$CT$3:$CT$725)</f>
        <v>0</v>
      </c>
      <c r="CT157" s="43">
        <f t="shared" si="34"/>
        <v>0</v>
      </c>
      <c r="CU157" s="34">
        <v>5</v>
      </c>
      <c r="CV157" s="30">
        <v>0</v>
      </c>
      <c r="CW157" s="30">
        <v>11.666666666666666</v>
      </c>
      <c r="CX157" s="35">
        <v>0</v>
      </c>
      <c r="CY157" s="36">
        <v>0</v>
      </c>
      <c r="CZ157" s="37">
        <v>1</v>
      </c>
      <c r="DA157" s="38">
        <v>0</v>
      </c>
      <c r="DB157" s="39">
        <v>0</v>
      </c>
      <c r="DC157" t="s">
        <v>202</v>
      </c>
      <c r="DD157" t="str">
        <f t="shared" ca="1" si="35"/>
        <v/>
      </c>
      <c r="DE157" t="str">
        <f t="shared" ca="1" si="36"/>
        <v>-</v>
      </c>
      <c r="DG157" t="s">
        <v>200</v>
      </c>
      <c r="DH157" t="str">
        <f t="shared" ca="1" si="37"/>
        <v>STEAMEDPEASITEM(VEGETABLE, ItemRegistry.steamedpeasItem, 4 ,1f,0f,0f,1f,0f,0f,0f,1.8f),</v>
      </c>
      <c r="DI157" t="s">
        <v>2405</v>
      </c>
    </row>
    <row r="158" spans="2:113" x14ac:dyDescent="0.3">
      <c r="B158" t="s">
        <v>417</v>
      </c>
      <c r="C158" t="str">
        <f>INDEX('PH Itemnames'!$B$1:$B$723,MATCH(B158,'PH Itemnames'!$A$1:$A$723),1)</f>
        <v>splitpeasoupItem</v>
      </c>
      <c r="D158" t="s">
        <v>245</v>
      </c>
      <c r="E158" t="s">
        <v>1191</v>
      </c>
      <c r="F158" s="10" t="s">
        <v>136</v>
      </c>
      <c r="G158" s="11" t="s">
        <v>77</v>
      </c>
      <c r="H158" s="11" t="s">
        <v>400</v>
      </c>
      <c r="I158" s="11" t="s">
        <v>270</v>
      </c>
      <c r="J158" s="11"/>
      <c r="K158" s="11"/>
      <c r="L158" s="11"/>
      <c r="M158" s="11"/>
      <c r="N158" s="46">
        <f ca="1">SUMIF(Ingredients!$B$3:$B$230,'PH complex foods'!F158,Ingredients!$A$3:$A$119)+SUMIF($B$3:$B$725,F158,$V$3:$V$724)</f>
        <v>1</v>
      </c>
      <c r="O158" s="11">
        <f ca="1">SUMIF(Ingredients!$B$3:$B$230,'PH complex foods'!G158,Ingredients!$A$3:$A$119)+SUMIF($B$3:$B$725,G158,$V$3:$V$724)</f>
        <v>1</v>
      </c>
      <c r="P158" s="11">
        <f ca="1">SUMIF(Ingredients!$B$3:$B$230,'PH complex foods'!H158,Ingredients!$A$3:$A$119)+SUMIF($B$3:$B$725,H158,$V$3:$V$724)</f>
        <v>1</v>
      </c>
      <c r="Q158" s="11">
        <f ca="1">SUMIF(Ingredients!$B$3:$B$230,'PH complex foods'!I158,Ingredients!$A$3:$A$119)+SUMIF($B$3:$B$725,I158,$V$3:$V$724)</f>
        <v>1</v>
      </c>
      <c r="R158" s="11">
        <f ca="1">SUMIF(Ingredients!$B$3:$B$230,'PH complex foods'!J158,Ingredients!$A$3:$A$119)+SUMIF($B$3:$B$725,J158,$V$3:$V$724)</f>
        <v>0</v>
      </c>
      <c r="S158" s="11">
        <f ca="1">SUMIF(Ingredients!$B$3:$B$230,'PH complex foods'!K158,Ingredients!$A$3:$A$119)+SUMIF($B$3:$B$725,K158,$V$3:$V$724)</f>
        <v>0</v>
      </c>
      <c r="T158" s="11">
        <f ca="1">SUMIF(Ingredients!$B$3:$B$230,'PH complex foods'!L158,Ingredients!$A$3:$A$119)+SUMIF($B$3:$B$725,L158,$V$3:$V$724)</f>
        <v>0</v>
      </c>
      <c r="U158" s="11">
        <f ca="1">SUMIF(Ingredients!$B$3:$B$230,'PH complex foods'!M158,Ingredients!$A$3:$A$119)+SUMIF($B$3:$B$725,M158,$V$3:$V$724)</f>
        <v>0</v>
      </c>
      <c r="V158" s="10">
        <f t="shared" ca="1" si="38"/>
        <v>1</v>
      </c>
      <c r="W158" s="10">
        <v>1</v>
      </c>
      <c r="X158" s="11">
        <v>1</v>
      </c>
      <c r="Y158" s="11">
        <f>COUNTIF(F158:M883,B158)</f>
        <v>0</v>
      </c>
      <c r="Z158" s="44" t="str">
        <f t="shared" ca="1" si="39"/>
        <v>Yes</v>
      </c>
      <c r="AA158" s="34">
        <f>SUMIF(Ingredients!$B$3:$B$230,F158,Ingredients!$C$3:$C$230)+SUMIF($B$3:$B$725,F158,$AI$3:$AI$725)</f>
        <v>2</v>
      </c>
      <c r="AB158" s="30">
        <f>SUMIF(Ingredients!$B$3:$B$230,G158,Ingredients!$C$3:$C$230)+SUMIF($B$3:$B$725,G158,$AI$3:$AI$725)</f>
        <v>10</v>
      </c>
      <c r="AC158" s="30">
        <f>SUMIF(Ingredients!$B$3:$B$230,H158,Ingredients!$C$3:$C$230)+SUMIF($B$3:$B$725,H158,$AI$3:$AI$725)</f>
        <v>0</v>
      </c>
      <c r="AD158" s="30">
        <f>SUMIF(Ingredients!$B$3:$B$230,I158,Ingredients!$C$3:$C$230)+SUMIF($B$3:$B$725,I158,$AI$3:$AI$725)</f>
        <v>12.30952380952381</v>
      </c>
      <c r="AE158" s="30">
        <f>SUMIF(Ingredients!$B$3:$B$230,J158,Ingredients!$C$3:$C$230)+SUMIF($B$3:$B$725,J158,$AI$3:$AI$725)</f>
        <v>0</v>
      </c>
      <c r="AF158" s="30">
        <f>SUMIF(Ingredients!$B$3:$B$230,K158,Ingredients!$C$3:$C$230)+SUMIF($B$3:$B$725,K158,$AI$3:$AI$725)</f>
        <v>0</v>
      </c>
      <c r="AG158" s="30">
        <f>SUMIF(Ingredients!$B$3:$B$230,L158,Ingredients!$C$3:$C$230)+SUMIF($B$3:$B$725,L158,$AI$3:$AI$725)</f>
        <v>0</v>
      </c>
      <c r="AH158" s="30">
        <f>SUMIF(Ingredients!$B$3:$B$230,M158,Ingredients!$C$3:$C$230)+SUMIF($B$3:$B$725,M158,$AI$3:$AI$725)</f>
        <v>0</v>
      </c>
      <c r="AI158" s="29">
        <f t="shared" si="27"/>
        <v>24.30952380952381</v>
      </c>
      <c r="AJ158" s="30">
        <f>SUMIF(Ingredients!$B$3:$B$230,F158,Ingredients!$D$3:$D$230)+SUMIF($B$3:$B$725,F158,$AR$3:$AR$725)</f>
        <v>0</v>
      </c>
      <c r="AK158" s="30">
        <f>SUMIF(Ingredients!$B$3:$B$230,G158,Ingredients!$D$3:$D$230)+SUMIF($B$3:$B$725,G158,$AR$3:$AR$725)</f>
        <v>0</v>
      </c>
      <c r="AL158" s="30">
        <f>SUMIF(Ingredients!$B$3:$B$230,H158,Ingredients!$D$3:$D$230)+SUMIF($B$3:$B$725,H158,$AR$3:$AR$725)</f>
        <v>0</v>
      </c>
      <c r="AM158" s="30">
        <f>SUMIF(Ingredients!$B$3:$B$230,I158,Ingredients!$D$3:$D$230)+SUMIF($B$3:$B$725,I158,$AR$3:$AR$725)</f>
        <v>0.35714285714285715</v>
      </c>
      <c r="AN158" s="30">
        <f>SUMIF(Ingredients!$B$3:$B$230,J158,Ingredients!$D$3:$D$230)+SUMIF($B$3:$B$725,J158,$AR$3:$AR$725)</f>
        <v>0</v>
      </c>
      <c r="AO158" s="30">
        <f>SUMIF(Ingredients!$B$3:$B$230,K158,Ingredients!$D$3:$D$230)+SUMIF($B$3:$B$725,K158,$AR$3:$AR$725)</f>
        <v>0</v>
      </c>
      <c r="AP158" s="30">
        <f>SUMIF(Ingredients!$B$3:$B$230,L158,Ingredients!$D$3:$D$230)+SUMIF($B$3:$B$725,L158,$AR$3:$AR$725)</f>
        <v>0</v>
      </c>
      <c r="AQ158" s="30">
        <f>SUMIF(Ingredients!$B$3:$B$230,M158,Ingredients!$D$3:$D$230)+SUMIF($B$3:$B$725,M158,$AR$3:$AR$725)</f>
        <v>0</v>
      </c>
      <c r="AR158" s="29">
        <f t="shared" si="28"/>
        <v>0.35714285714285715</v>
      </c>
      <c r="AS158" s="30">
        <f>SUMIF(Ingredients!$B$3:$B$230,F158,Ingredients!$E$3:$E$230)+SUMIF($B$3:$B$725,F158,$BA$3:$BA$730)</f>
        <v>5</v>
      </c>
      <c r="AT158" s="30">
        <f>SUMIF(Ingredients!$B$3:$B$230,G158,Ingredients!$E$3:$E$230)+SUMIF($B$3:$B$725,G158,$BA$3:$BA$730)</f>
        <v>14</v>
      </c>
      <c r="AU158" s="30">
        <f>SUMIF(Ingredients!$B$3:$B$230,H158,Ingredients!$E$3:$E$230)+SUMIF($B$3:$B$725,H158,$BA$3:$BA$730)</f>
        <v>0</v>
      </c>
      <c r="AV158" s="30">
        <f>SUMIF(Ingredients!$B$3:$B$230,I158,Ingredients!$E$3:$E$230)+SUMIF($B$3:$B$725,I158,$BA$3:$BA$730)</f>
        <v>10.428571428571429</v>
      </c>
      <c r="AW158" s="30">
        <f>SUMIF(Ingredients!$B$3:$B$230,J158,Ingredients!$E$3:$E$230)+SUMIF($B$3:$B$725,J158,$BA$3:$BA$730)</f>
        <v>0</v>
      </c>
      <c r="AX158" s="30">
        <f>SUMIF(Ingredients!$B$3:$B$230,K158,Ingredients!$E$3:$E$230)+SUMIF($B$3:$B$725,K158,$BA$3:$BA$730)</f>
        <v>0</v>
      </c>
      <c r="AY158" s="30">
        <f>SUMIF(Ingredients!$B$3:$B$230,L158,Ingredients!$E$3:$E$230)+SUMIF($B$3:$B$725,L158,$BA$3:$BA$730)</f>
        <v>0</v>
      </c>
      <c r="AZ158" s="30">
        <f>SUMIF(Ingredients!$B$3:$B$230,M158,Ingredients!$E$3:$E$230)+SUMIF($B$3:$B$725,M158,$BA$3:$BA$730)</f>
        <v>0</v>
      </c>
      <c r="BA158" s="29">
        <f t="shared" si="29"/>
        <v>7.3571428571428577</v>
      </c>
      <c r="BB158" s="30">
        <f>SUMIF(Ingredients!$B$3:$B$230,F158,Ingredients!$F$3:$F$230)+SUMIF($B$3:$B$725,F158,$BJ$3:$BJ$725)</f>
        <v>0</v>
      </c>
      <c r="BC158" s="30">
        <f>SUMIF(Ingredients!$B$3:$B$230,G158,Ingredients!$F$3:$F$230)+SUMIF($B$3:$B$725,G158,$BJ$3:$BJ$725)</f>
        <v>0</v>
      </c>
      <c r="BD158" s="30">
        <f>SUMIF(Ingredients!$B$3:$B$230,H158,Ingredients!$F$3:$F$230)+SUMIF($B$3:$B$725,H158,$BJ$3:$BJ$725)</f>
        <v>0</v>
      </c>
      <c r="BE158" s="30">
        <f>SUMIF(Ingredients!$B$3:$B$230,I158,Ingredients!$F$3:$F$230)+SUMIF($B$3:$B$725,I158,$BJ$3:$BJ$725)</f>
        <v>0</v>
      </c>
      <c r="BF158" s="30">
        <f>SUMIF(Ingredients!$B$3:$B$230,J158,Ingredients!$F$3:$F$230)+SUMIF($B$3:$B$725,J158,$BJ$3:$BJ$725)</f>
        <v>0</v>
      </c>
      <c r="BG158" s="30">
        <f>SUMIF(Ingredients!$B$3:$B$230,K158,Ingredients!$F$3:$F$230)+SUMIF($B$3:$B$725,K158,$BJ$3:$BJ$725)</f>
        <v>0</v>
      </c>
      <c r="BH158" s="30">
        <f>SUMIF(Ingredients!$B$3:$B$230,L158,Ingredients!$F$3:$F$230)+SUMIF($B$3:$B$725,L158,$BJ$3:$BJ$725)</f>
        <v>0</v>
      </c>
      <c r="BI158" s="30">
        <f>SUMIF(Ingredients!$B$3:$B$230,M158,Ingredients!$F$3:$F$230)+SUMIF($B$3:$B$725,M158,$BJ$3:$BJ$725)</f>
        <v>0</v>
      </c>
      <c r="BJ158" s="35">
        <f t="shared" si="30"/>
        <v>0</v>
      </c>
      <c r="BK158" s="30">
        <f>SUMIF(Ingredients!$B$3:$B$230,F158,Ingredients!$G$3:$G$230)+SUMIF($B$3:$B$725,F158,$BS$3:$BS$725)</f>
        <v>0</v>
      </c>
      <c r="BL158" s="30">
        <f>SUMIF(Ingredients!$B$3:$B$230,G158,Ingredients!$G$3:$G$230)+SUMIF($B$3:$B$725,G158,$BS$3:$BS$725)</f>
        <v>0</v>
      </c>
      <c r="BM158" s="30">
        <f>SUMIF(Ingredients!$B$3:$B$230,H158,Ingredients!$G$3:$G$230)+SUMIF($B$3:$B$725,H158,$BS$3:$BS$725)</f>
        <v>0</v>
      </c>
      <c r="BN158" s="30">
        <f>SUMIF(Ingredients!$B$3:$B$230,I158,Ingredients!$G$3:$G$230)+SUMIF($B$3:$B$725,I158,$BS$3:$BS$725)</f>
        <v>0</v>
      </c>
      <c r="BO158" s="30">
        <f>SUMIF(Ingredients!$B$3:$B$230,J158,Ingredients!$G$3:$G$230)+SUMIF($B$3:$B$725,J158,$BS$3:$BS$725)</f>
        <v>0</v>
      </c>
      <c r="BP158" s="30">
        <f>SUMIF(Ingredients!$B$3:$B$230,K158,Ingredients!$G$3:$G$230)+SUMIF($B$3:$B$725,K158,$BS$3:$BS$725)</f>
        <v>0</v>
      </c>
      <c r="BQ158" s="30">
        <f>SUMIF(Ingredients!$B$3:$B$230,L158,Ingredients!$G$3:$G$230)+SUMIF($B$3:$B$725,L158,$BS$3:$BS$725)</f>
        <v>0</v>
      </c>
      <c r="BR158" s="30">
        <f>SUMIF(Ingredients!$B$3:$B$230,M158,Ingredients!$G$3:$G$230)+SUMIF($B$3:$B$725,M158,$BS$3:$BS$725)</f>
        <v>0</v>
      </c>
      <c r="BS158" s="36">
        <f t="shared" si="31"/>
        <v>0</v>
      </c>
      <c r="BT158" s="30">
        <f>SUMIF(Ingredients!$B$3:$B$230,F158,Ingredients!$H$3:$H$230)+SUMIF($B$3:$B$725,F158,$CB$3:$CB$725)</f>
        <v>1</v>
      </c>
      <c r="BU158" s="30">
        <f>SUMIF(Ingredients!$B$3:$B$230,G158,Ingredients!$H$3:$H$230)+SUMIF($B$3:$B$725,G158,$CB$3:$CB$725)</f>
        <v>0</v>
      </c>
      <c r="BV158" s="30">
        <f>SUMIF(Ingredients!$B$3:$B$230,H158,Ingredients!$H$3:$H$230)+SUMIF($B$3:$B$725,H158,$CB$3:$CB$725)</f>
        <v>0</v>
      </c>
      <c r="BW158" s="30">
        <f>SUMIF(Ingredients!$B$3:$B$230,I158,Ingredients!$H$3:$H$230)+SUMIF($B$3:$B$725,I158,$CB$3:$CB$725)</f>
        <v>1.1428571428571428</v>
      </c>
      <c r="BX158" s="30">
        <f>SUMIF(Ingredients!$B$3:$B$230,J158,Ingredients!$H$3:$H$230)+SUMIF($B$3:$B$725,J158,$CB$3:$CB$725)</f>
        <v>0</v>
      </c>
      <c r="BY158" s="30">
        <f>SUMIF(Ingredients!$B$3:$B$230,K158,Ingredients!$H$3:$H$230)+SUMIF($B$3:$B$725,K158,$CB$3:$CB$725)</f>
        <v>0</v>
      </c>
      <c r="BZ158" s="30">
        <f>SUMIF(Ingredients!$B$3:$B$230,L158,Ingredients!$H$3:$H$230)+SUMIF($B$3:$B$725,L158,$CB$3:$CB$725)</f>
        <v>0</v>
      </c>
      <c r="CA158" s="30">
        <f>SUMIF(Ingredients!$B$3:$B$230,M158,Ingredients!$H$3:$H$230)+SUMIF($B$3:$B$725,M158,$CB$3:$CB$725)</f>
        <v>0</v>
      </c>
      <c r="CB158" s="42">
        <f t="shared" si="32"/>
        <v>2.1428571428571428</v>
      </c>
      <c r="CC158" s="30">
        <f>SUMIF(Ingredients!$B$3:$B$230,F158,Ingredients!$I$3:$I$230)+SUMIF($B$3:$B$725,F158,$CK$3:$CK$725)</f>
        <v>0</v>
      </c>
      <c r="CD158" s="30">
        <f>SUMIF(Ingredients!$B$3:$B$230,G158,Ingredients!$I$3:$I$230)+SUMIF($B$3:$B$725,G158,$CK$3:$CK$725)</f>
        <v>2.5</v>
      </c>
      <c r="CE158" s="30">
        <f>SUMIF(Ingredients!$B$3:$B$230,H158,Ingredients!$I$3:$I$230)+SUMIF($B$3:$B$725,H158,$CK$3:$CK$725)</f>
        <v>0</v>
      </c>
      <c r="CF158" s="30">
        <f>SUMIF(Ingredients!$B$3:$B$230,I158,Ingredients!$I$3:$I$230)+SUMIF($B$3:$B$725,I158,$CK$3:$CK$725)</f>
        <v>2.5</v>
      </c>
      <c r="CG158" s="30">
        <f>SUMIF(Ingredients!$B$3:$B$230,J158,Ingredients!$I$3:$I$230)+SUMIF($B$3:$B$725,J158,$CK$3:$CK$725)</f>
        <v>0</v>
      </c>
      <c r="CH158" s="30">
        <f>SUMIF(Ingredients!$B$3:$B$230,K158,Ingredients!$I$3:$I$230)+SUMIF($B$3:$B$725,K158,$CK$3:$CK$725)</f>
        <v>0</v>
      </c>
      <c r="CI158" s="30">
        <f>SUMIF(Ingredients!$B$3:$B$230,L158,Ingredients!$I$3:$I$230)+SUMIF($B$3:$B$725,L158,$CK$3:$CK$725)</f>
        <v>0</v>
      </c>
      <c r="CJ158" s="30">
        <f>SUMIF(Ingredients!$B$3:$B$230,M158,Ingredients!$I$3:$I$230)+SUMIF($B$3:$B$725,M158,$CK$3:$CK$725)</f>
        <v>0</v>
      </c>
      <c r="CK158" s="38">
        <f t="shared" si="33"/>
        <v>5</v>
      </c>
      <c r="CL158" s="30">
        <f>SUMIF(Ingredients!$B$3:$B$230,F158,Ingredients!$J$3:$J$230)+SUMIF($B$3:$B$725,F158,$CT$3:$CT$725)</f>
        <v>0</v>
      </c>
      <c r="CM158" s="30">
        <f>SUMIF(Ingredients!$B$3:$B$230,G158,Ingredients!$J$3:$J$230)+SUMIF($B$3:$B$725,G158,$CT$3:$CT$725)</f>
        <v>0</v>
      </c>
      <c r="CN158" s="30">
        <f>SUMIF(Ingredients!$B$3:$B$230,H158,Ingredients!$J$3:$J$230)+SUMIF($B$3:$B$725,H158,$CT$3:$CT$725)</f>
        <v>0</v>
      </c>
      <c r="CO158" s="30">
        <f>SUMIF(Ingredients!$B$3:$B$230,I158,Ingredients!$J$3:$J$230)+SUMIF($B$3:$B$725,I158,$CT$3:$CT$725)</f>
        <v>0</v>
      </c>
      <c r="CP158" s="30">
        <f>SUMIF(Ingredients!$B$3:$B$230,J158,Ingredients!$J$3:$J$230)+SUMIF($B$3:$B$725,J158,$CT$3:$CT$725)</f>
        <v>0</v>
      </c>
      <c r="CQ158" s="30">
        <f>SUMIF(Ingredients!$B$3:$B$230,K158,Ingredients!$J$3:$J$230)+SUMIF($B$3:$B$725,K158,$CT$3:$CT$725)</f>
        <v>0</v>
      </c>
      <c r="CR158" s="30">
        <f>SUMIF(Ingredients!$B$3:$B$230,L158,Ingredients!$J$3:$J$230)+SUMIF($B$3:$B$725,L158,$CT$3:$CT$725)</f>
        <v>0</v>
      </c>
      <c r="CS158" s="30">
        <f>SUMIF(Ingredients!$B$3:$B$230,M158,Ingredients!$J$3:$J$230)+SUMIF($B$3:$B$725,M158,$CT$3:$CT$725)</f>
        <v>0</v>
      </c>
      <c r="CT158" s="43">
        <f t="shared" si="34"/>
        <v>0</v>
      </c>
      <c r="CU158" s="34">
        <v>20</v>
      </c>
      <c r="CV158" s="30">
        <v>15</v>
      </c>
      <c r="CW158" s="30">
        <v>7.3571428571428577</v>
      </c>
      <c r="CX158" s="35">
        <v>0</v>
      </c>
      <c r="CY158" s="36">
        <v>0</v>
      </c>
      <c r="CZ158" s="37">
        <v>2</v>
      </c>
      <c r="DA158" s="38">
        <v>5</v>
      </c>
      <c r="DB158" s="39">
        <v>0</v>
      </c>
      <c r="DC158" t="s">
        <v>202</v>
      </c>
      <c r="DD158" t="str">
        <f t="shared" ca="1" si="35"/>
        <v/>
      </c>
      <c r="DE158" t="str">
        <f t="shared" ca="1" si="36"/>
        <v>-</v>
      </c>
      <c r="DG158" t="s">
        <v>200</v>
      </c>
      <c r="DH158" t="str">
        <f t="shared" ca="1" si="37"/>
        <v>SPLITPEASOUPITEM(MEAL, ItemRegistry.splitpeasoupItem, 4 ,4f,15f,0f,2f,0f,5f,0f,2.85f),</v>
      </c>
      <c r="DI158" t="s">
        <v>2406</v>
      </c>
    </row>
    <row r="159" spans="2:113" x14ac:dyDescent="0.3">
      <c r="B159" t="s">
        <v>418</v>
      </c>
      <c r="C159" t="str">
        <f>INDEX('PH Itemnames'!$B$1:$B$723,MATCH(B159,'PH Itemnames'!$A$1:$A$723),1)</f>
        <v>pineapplehamItem</v>
      </c>
      <c r="D159" t="s">
        <v>240</v>
      </c>
      <c r="E159" t="s">
        <v>1191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SUMIF(Ingredients!$B$3:$B$230,'PH complex foods'!F159,Ingredients!$A$3:$A$119)+SUMIF($B$3:$B$725,F159,$V$3:$V$724)</f>
        <v>1</v>
      </c>
      <c r="O159" s="11">
        <f ca="1">SUMIF(Ingredients!$B$3:$B$230,'PH complex foods'!G159,Ingredients!$A$3:$A$119)+SUMIF($B$3:$B$725,G159,$V$3:$V$724)</f>
        <v>1</v>
      </c>
      <c r="P159" s="11">
        <f ca="1">SUMIF(Ingredients!$B$3:$B$230,'PH complex foods'!H159,Ingredients!$A$3:$A$119)+SUMIF($B$3:$B$725,H159,$V$3:$V$724)</f>
        <v>1</v>
      </c>
      <c r="Q159" s="11">
        <f ca="1">SUMIF(Ingredients!$B$3:$B$230,'PH complex foods'!I159,Ingredients!$A$3:$A$119)+SUMIF($B$3:$B$725,I159,$V$3:$V$724)</f>
        <v>1</v>
      </c>
      <c r="R159" s="11">
        <f ca="1">SUMIF(Ingredients!$B$3:$B$230,'PH complex foods'!J159,Ingredients!$A$3:$A$119)+SUMIF($B$3:$B$725,J159,$V$3:$V$724)</f>
        <v>0</v>
      </c>
      <c r="S159" s="11">
        <f ca="1">SUMIF(Ingredients!$B$3:$B$230,'PH complex foods'!K159,Ingredients!$A$3:$A$119)+SUMIF($B$3:$B$725,K159,$V$3:$V$724)</f>
        <v>0</v>
      </c>
      <c r="T159" s="11">
        <f ca="1">SUMIF(Ingredients!$B$3:$B$230,'PH complex foods'!L159,Ingredients!$A$3:$A$119)+SUMIF($B$3:$B$725,L159,$V$3:$V$724)</f>
        <v>0</v>
      </c>
      <c r="U159" s="11">
        <f ca="1">SUMIF(Ingredients!$B$3:$B$230,'PH complex foods'!M159,Ingredients!$A$3:$A$119)+SUMIF($B$3:$B$725,M159,$V$3:$V$724)</f>
        <v>0</v>
      </c>
      <c r="V159" s="10">
        <f t="shared" ca="1" si="38"/>
        <v>1</v>
      </c>
      <c r="W159" s="10">
        <v>0</v>
      </c>
      <c r="X159" s="11">
        <v>0</v>
      </c>
      <c r="Y159" s="11">
        <f>COUNTIF(F159:M884,B159)</f>
        <v>0</v>
      </c>
      <c r="Z159" s="44" t="str">
        <f t="shared" ca="1" si="39"/>
        <v>Yes</v>
      </c>
      <c r="AA159" s="34">
        <f>SUMIF(Ingredients!$B$3:$B$230,F159,Ingredients!$C$3:$C$230)+SUMIF($B$3:$B$725,F159,$AI$3:$AI$725)</f>
        <v>20</v>
      </c>
      <c r="AB159" s="30">
        <f>SUMIF(Ingredients!$B$3:$B$230,G159,Ingredients!$C$3:$C$230)+SUMIF($B$3:$B$725,G159,$AI$3:$AI$725)</f>
        <v>10</v>
      </c>
      <c r="AC159" s="30">
        <f>SUMIF(Ingredients!$B$3:$B$230,H159,Ingredients!$C$3:$C$230)+SUMIF($B$3:$B$725,H159,$AI$3:$AI$725)</f>
        <v>1</v>
      </c>
      <c r="AD159" s="30">
        <f>SUMIF(Ingredients!$B$3:$B$230,I159,Ingredients!$C$3:$C$230)+SUMIF($B$3:$B$725,I159,$AI$3:$AI$725)</f>
        <v>0</v>
      </c>
      <c r="AE159" s="30">
        <f>SUMIF(Ingredients!$B$3:$B$230,J159,Ingredients!$C$3:$C$230)+SUMIF($B$3:$B$725,J159,$AI$3:$AI$725)</f>
        <v>0</v>
      </c>
      <c r="AF159" s="30">
        <f>SUMIF(Ingredients!$B$3:$B$230,K159,Ingredients!$C$3:$C$230)+SUMIF($B$3:$B$725,K159,$AI$3:$AI$725)</f>
        <v>0</v>
      </c>
      <c r="AG159" s="30">
        <f>SUMIF(Ingredients!$B$3:$B$230,L159,Ingredients!$C$3:$C$230)+SUMIF($B$3:$B$725,L159,$AI$3:$AI$725)</f>
        <v>0</v>
      </c>
      <c r="AH159" s="30">
        <f>SUMIF(Ingredients!$B$3:$B$230,M159,Ingredients!$C$3:$C$230)+SUMIF($B$3:$B$725,M159,$AI$3:$AI$725)</f>
        <v>0</v>
      </c>
      <c r="AI159" s="29">
        <f t="shared" si="27"/>
        <v>31</v>
      </c>
      <c r="AJ159" s="30">
        <f>SUMIF(Ingredients!$B$3:$B$230,F159,Ingredients!$D$3:$D$230)+SUMIF($B$3:$B$725,F159,$AR$3:$AR$725)</f>
        <v>0</v>
      </c>
      <c r="AK159" s="30">
        <f>SUMIF(Ingredients!$B$3:$B$230,G159,Ingredients!$D$3:$D$230)+SUMIF($B$3:$B$725,G159,$AR$3:$AR$725)</f>
        <v>0</v>
      </c>
      <c r="AL159" s="30">
        <f>SUMIF(Ingredients!$B$3:$B$230,H159,Ingredients!$D$3:$D$230)+SUMIF($B$3:$B$725,H159,$AR$3:$AR$725)</f>
        <v>5</v>
      </c>
      <c r="AM159" s="30">
        <f>SUMIF(Ingredients!$B$3:$B$230,I159,Ingredients!$D$3:$D$230)+SUMIF($B$3:$B$725,I159,$AR$3:$AR$725)</f>
        <v>0</v>
      </c>
      <c r="AN159" s="30">
        <f>SUMIF(Ingredients!$B$3:$B$230,J159,Ingredients!$D$3:$D$230)+SUMIF($B$3:$B$725,J159,$AR$3:$AR$725)</f>
        <v>0</v>
      </c>
      <c r="AO159" s="30">
        <f>SUMIF(Ingredients!$B$3:$B$230,K159,Ingredients!$D$3:$D$230)+SUMIF($B$3:$B$725,K159,$AR$3:$AR$725)</f>
        <v>0</v>
      </c>
      <c r="AP159" s="30">
        <f>SUMIF(Ingredients!$B$3:$B$230,L159,Ingredients!$D$3:$D$230)+SUMIF($B$3:$B$725,L159,$AR$3:$AR$725)</f>
        <v>0</v>
      </c>
      <c r="AQ159" s="30">
        <f>SUMIF(Ingredients!$B$3:$B$230,M159,Ingredients!$D$3:$D$230)+SUMIF($B$3:$B$725,M159,$AR$3:$AR$725)</f>
        <v>0</v>
      </c>
      <c r="AR159" s="29">
        <f t="shared" si="28"/>
        <v>5</v>
      </c>
      <c r="AS159" s="30">
        <f>SUMIF(Ingredients!$B$3:$B$230,F159,Ingredients!$E$3:$E$230)+SUMIF($B$3:$B$725,F159,$BA$3:$BA$730)</f>
        <v>4</v>
      </c>
      <c r="AT159" s="30">
        <f>SUMIF(Ingredients!$B$3:$B$230,G159,Ingredients!$E$3:$E$230)+SUMIF($B$3:$B$725,G159,$BA$3:$BA$730)</f>
        <v>10</v>
      </c>
      <c r="AU159" s="30">
        <f>SUMIF(Ingredients!$B$3:$B$230,H159,Ingredients!$E$3:$E$230)+SUMIF($B$3:$B$725,H159,$BA$3:$BA$730)</f>
        <v>5</v>
      </c>
      <c r="AV159" s="30">
        <f>SUMIF(Ingredients!$B$3:$B$230,I159,Ingredients!$E$3:$E$230)+SUMIF($B$3:$B$725,I159,$BA$3:$BA$730)</f>
        <v>30</v>
      </c>
      <c r="AW159" s="30">
        <f>SUMIF(Ingredients!$B$3:$B$230,J159,Ingredients!$E$3:$E$230)+SUMIF($B$3:$B$725,J159,$BA$3:$BA$730)</f>
        <v>0</v>
      </c>
      <c r="AX159" s="30">
        <f>SUMIF(Ingredients!$B$3:$B$230,K159,Ingredients!$E$3:$E$230)+SUMIF($B$3:$B$725,K159,$BA$3:$BA$730)</f>
        <v>0</v>
      </c>
      <c r="AY159" s="30">
        <f>SUMIF(Ingredients!$B$3:$B$230,L159,Ingredients!$E$3:$E$230)+SUMIF($B$3:$B$725,L159,$BA$3:$BA$730)</f>
        <v>0</v>
      </c>
      <c r="AZ159" s="30">
        <f>SUMIF(Ingredients!$B$3:$B$230,M159,Ingredients!$E$3:$E$230)+SUMIF($B$3:$B$725,M159,$BA$3:$BA$730)</f>
        <v>0</v>
      </c>
      <c r="BA159" s="29">
        <f t="shared" si="29"/>
        <v>12.25</v>
      </c>
      <c r="BB159" s="30">
        <f>SUMIF(Ingredients!$B$3:$B$230,F159,Ingredients!$F$3:$F$230)+SUMIF($B$3:$B$725,F159,$BJ$3:$BJ$725)</f>
        <v>0</v>
      </c>
      <c r="BC159" s="30">
        <f>SUMIF(Ingredients!$B$3:$B$230,G159,Ingredients!$F$3:$F$230)+SUMIF($B$3:$B$725,G159,$BJ$3:$BJ$725)</f>
        <v>0</v>
      </c>
      <c r="BD159" s="30">
        <f>SUMIF(Ingredients!$B$3:$B$230,H159,Ingredients!$F$3:$F$230)+SUMIF($B$3:$B$725,H159,$BJ$3:$BJ$725)</f>
        <v>0</v>
      </c>
      <c r="BE159" s="30">
        <f>SUMIF(Ingredients!$B$3:$B$230,I159,Ingredients!$F$3:$F$230)+SUMIF($B$3:$B$725,I159,$BJ$3:$BJ$725)</f>
        <v>0</v>
      </c>
      <c r="BF159" s="30">
        <f>SUMIF(Ingredients!$B$3:$B$230,J159,Ingredients!$F$3:$F$230)+SUMIF($B$3:$B$725,J159,$BJ$3:$BJ$725)</f>
        <v>0</v>
      </c>
      <c r="BG159" s="30">
        <f>SUMIF(Ingredients!$B$3:$B$230,K159,Ingredients!$F$3:$F$230)+SUMIF($B$3:$B$725,K159,$BJ$3:$BJ$725)</f>
        <v>0</v>
      </c>
      <c r="BH159" s="30">
        <f>SUMIF(Ingredients!$B$3:$B$230,L159,Ingredients!$F$3:$F$230)+SUMIF($B$3:$B$725,L159,$BJ$3:$BJ$725)</f>
        <v>0</v>
      </c>
      <c r="BI159" s="30">
        <f>SUMIF(Ingredients!$B$3:$B$230,M159,Ingredients!$F$3:$F$230)+SUMIF($B$3:$B$725,M159,$BJ$3:$BJ$725)</f>
        <v>0</v>
      </c>
      <c r="BJ159" s="35">
        <f t="shared" si="30"/>
        <v>0</v>
      </c>
      <c r="BK159" s="30">
        <f>SUMIF(Ingredients!$B$3:$B$230,F159,Ingredients!$G$3:$G$230)+SUMIF($B$3:$B$725,F159,$BS$3:$BS$725)</f>
        <v>0.8</v>
      </c>
      <c r="BL159" s="30">
        <f>SUMIF(Ingredients!$B$3:$B$230,G159,Ingredients!$G$3:$G$230)+SUMIF($B$3:$B$725,G159,$BS$3:$BS$725)</f>
        <v>0</v>
      </c>
      <c r="BM159" s="30">
        <f>SUMIF(Ingredients!$B$3:$B$230,H159,Ingredients!$G$3:$G$230)+SUMIF($B$3:$B$725,H159,$BS$3:$BS$725)</f>
        <v>1</v>
      </c>
      <c r="BN159" s="30">
        <f>SUMIF(Ingredients!$B$3:$B$230,I159,Ingredients!$G$3:$G$230)+SUMIF($B$3:$B$725,I159,$BS$3:$BS$725)</f>
        <v>0</v>
      </c>
      <c r="BO159" s="30">
        <f>SUMIF(Ingredients!$B$3:$B$230,J159,Ingredients!$G$3:$G$230)+SUMIF($B$3:$B$725,J159,$BS$3:$BS$725)</f>
        <v>0</v>
      </c>
      <c r="BP159" s="30">
        <f>SUMIF(Ingredients!$B$3:$B$230,K159,Ingredients!$G$3:$G$230)+SUMIF($B$3:$B$725,K159,$BS$3:$BS$725)</f>
        <v>0</v>
      </c>
      <c r="BQ159" s="30">
        <f>SUMIF(Ingredients!$B$3:$B$230,L159,Ingredients!$G$3:$G$230)+SUMIF($B$3:$B$725,L159,$BS$3:$BS$725)</f>
        <v>0</v>
      </c>
      <c r="BR159" s="30">
        <f>SUMIF(Ingredients!$B$3:$B$230,M159,Ingredients!$G$3:$G$230)+SUMIF($B$3:$B$725,M159,$BS$3:$BS$725)</f>
        <v>0</v>
      </c>
      <c r="BS159" s="36">
        <f t="shared" si="31"/>
        <v>1.8</v>
      </c>
      <c r="BT159" s="30">
        <f>SUMIF(Ingredients!$B$3:$B$230,F159,Ingredients!$H$3:$H$230)+SUMIF($B$3:$B$725,F159,$CB$3:$CB$725)</f>
        <v>0</v>
      </c>
      <c r="BU159" s="30">
        <f>SUMIF(Ingredients!$B$3:$B$230,G159,Ingredients!$H$3:$H$230)+SUMIF($B$3:$B$725,G159,$CB$3:$CB$725)</f>
        <v>0</v>
      </c>
      <c r="BV159" s="30">
        <f>SUMIF(Ingredients!$B$3:$B$230,H159,Ingredients!$H$3:$H$230)+SUMIF($B$3:$B$725,H159,$CB$3:$CB$725)</f>
        <v>0</v>
      </c>
      <c r="BW159" s="30">
        <f>SUMIF(Ingredients!$B$3:$B$230,I159,Ingredients!$H$3:$H$230)+SUMIF($B$3:$B$725,I159,$CB$3:$CB$725)</f>
        <v>0</v>
      </c>
      <c r="BX159" s="30">
        <f>SUMIF(Ingredients!$B$3:$B$230,J159,Ingredients!$H$3:$H$230)+SUMIF($B$3:$B$725,J159,$CB$3:$CB$725)</f>
        <v>0</v>
      </c>
      <c r="BY159" s="30">
        <f>SUMIF(Ingredients!$B$3:$B$230,K159,Ingredients!$H$3:$H$230)+SUMIF($B$3:$B$725,K159,$CB$3:$CB$725)</f>
        <v>0</v>
      </c>
      <c r="BZ159" s="30">
        <f>SUMIF(Ingredients!$B$3:$B$230,L159,Ingredients!$H$3:$H$230)+SUMIF($B$3:$B$725,L159,$CB$3:$CB$725)</f>
        <v>0</v>
      </c>
      <c r="CA159" s="30">
        <f>SUMIF(Ingredients!$B$3:$B$230,M159,Ingredients!$H$3:$H$230)+SUMIF($B$3:$B$725,M159,$CB$3:$CB$725)</f>
        <v>0</v>
      </c>
      <c r="CB159" s="42">
        <f t="shared" si="32"/>
        <v>0</v>
      </c>
      <c r="CC159" s="30">
        <f>SUMIF(Ingredients!$B$3:$B$230,F159,Ingredients!$I$3:$I$230)+SUMIF($B$3:$B$725,F159,$CK$3:$CK$725)</f>
        <v>0</v>
      </c>
      <c r="CD159" s="30">
        <f>SUMIF(Ingredients!$B$3:$B$230,G159,Ingredients!$I$3:$I$230)+SUMIF($B$3:$B$725,G159,$CK$3:$CK$725)</f>
        <v>1.5</v>
      </c>
      <c r="CE159" s="30">
        <f>SUMIF(Ingredients!$B$3:$B$230,H159,Ingredients!$I$3:$I$230)+SUMIF($B$3:$B$725,H159,$CK$3:$CK$725)</f>
        <v>0</v>
      </c>
      <c r="CF159" s="30">
        <f>SUMIF(Ingredients!$B$3:$B$230,I159,Ingredients!$I$3:$I$230)+SUMIF($B$3:$B$725,I159,$CK$3:$CK$725)</f>
        <v>0</v>
      </c>
      <c r="CG159" s="30">
        <f>SUMIF(Ingredients!$B$3:$B$230,J159,Ingredients!$I$3:$I$230)+SUMIF($B$3:$B$725,J159,$CK$3:$CK$725)</f>
        <v>0</v>
      </c>
      <c r="CH159" s="30">
        <f>SUMIF(Ingredients!$B$3:$B$230,K159,Ingredients!$I$3:$I$230)+SUMIF($B$3:$B$725,K159,$CK$3:$CK$725)</f>
        <v>0</v>
      </c>
      <c r="CI159" s="30">
        <f>SUMIF(Ingredients!$B$3:$B$230,L159,Ingredients!$I$3:$I$230)+SUMIF($B$3:$B$725,L159,$CK$3:$CK$725)</f>
        <v>0</v>
      </c>
      <c r="CJ159" s="30">
        <f>SUMIF(Ingredients!$B$3:$B$230,M159,Ingredients!$I$3:$I$230)+SUMIF($B$3:$B$725,M159,$CK$3:$CK$725)</f>
        <v>0</v>
      </c>
      <c r="CK159" s="38">
        <f t="shared" si="33"/>
        <v>1.5</v>
      </c>
      <c r="CL159" s="30">
        <f>SUMIF(Ingredients!$B$3:$B$230,F159,Ingredients!$J$3:$J$230)+SUMIF($B$3:$B$725,F159,$CT$3:$CT$725)</f>
        <v>0</v>
      </c>
      <c r="CM159" s="30">
        <f>SUMIF(Ingredients!$B$3:$B$230,G159,Ingredients!$J$3:$J$230)+SUMIF($B$3:$B$725,G159,$CT$3:$CT$725)</f>
        <v>0</v>
      </c>
      <c r="CN159" s="30">
        <f>SUMIF(Ingredients!$B$3:$B$230,H159,Ingredients!$J$3:$J$230)+SUMIF($B$3:$B$725,H159,$CT$3:$CT$725)</f>
        <v>0</v>
      </c>
      <c r="CO159" s="30">
        <f>SUMIF(Ingredients!$B$3:$B$230,I159,Ingredients!$J$3:$J$230)+SUMIF($B$3:$B$725,I159,$CT$3:$CT$725)</f>
        <v>0</v>
      </c>
      <c r="CP159" s="30">
        <f>SUMIF(Ingredients!$B$3:$B$230,J159,Ingredients!$J$3:$J$230)+SUMIF($B$3:$B$725,J159,$CT$3:$CT$725)</f>
        <v>0</v>
      </c>
      <c r="CQ159" s="30">
        <f>SUMIF(Ingredients!$B$3:$B$230,K159,Ingredients!$J$3:$J$230)+SUMIF($B$3:$B$725,K159,$CT$3:$CT$725)</f>
        <v>0</v>
      </c>
      <c r="CR159" s="30">
        <f>SUMIF(Ingredients!$B$3:$B$230,L159,Ingredients!$J$3:$J$230)+SUMIF($B$3:$B$725,L159,$CT$3:$CT$725)</f>
        <v>0</v>
      </c>
      <c r="CS159" s="30">
        <f>SUMIF(Ingredients!$B$3:$B$230,M159,Ingredients!$J$3:$J$230)+SUMIF($B$3:$B$725,M159,$CT$3:$CT$725)</f>
        <v>0</v>
      </c>
      <c r="CT159" s="43">
        <f t="shared" si="34"/>
        <v>0</v>
      </c>
      <c r="CU159" s="34">
        <v>25</v>
      </c>
      <c r="CV159" s="30">
        <v>0</v>
      </c>
      <c r="CW159" s="30">
        <v>12</v>
      </c>
      <c r="CX159" s="35">
        <v>0</v>
      </c>
      <c r="CY159" s="36">
        <v>1.8</v>
      </c>
      <c r="CZ159" s="37">
        <v>0</v>
      </c>
      <c r="DA159" s="38">
        <v>1.5</v>
      </c>
      <c r="DB159" s="39">
        <v>0</v>
      </c>
      <c r="DC159" t="s">
        <v>202</v>
      </c>
      <c r="DD159" t="str">
        <f t="shared" ca="1" si="35"/>
        <v/>
      </c>
      <c r="DE159" t="str">
        <f t="shared" ca="1" si="36"/>
        <v>-</v>
      </c>
      <c r="DG159" t="s">
        <v>200</v>
      </c>
      <c r="DH159" t="str">
        <f t="shared" ca="1" si="37"/>
        <v>PINEAPPLEHAMITEM(MEAL, ItemRegistry.pineapplehamItem, 4 ,5f,0f,0f,0f,1.8f,1.5f,0f,1.75f),</v>
      </c>
      <c r="DI159" t="s">
        <v>2271</v>
      </c>
    </row>
    <row r="160" spans="2:113" x14ac:dyDescent="0.3">
      <c r="B160" t="s">
        <v>419</v>
      </c>
      <c r="C160" t="str">
        <f>INDEX('PH Itemnames'!$B$1:$B$723,MATCH(B160,'PH Itemnames'!$A$1:$A$723),1)</f>
        <v>pineappleyogurtItem</v>
      </c>
      <c r="D160" t="s">
        <v>240</v>
      </c>
      <c r="E160" t="s">
        <v>1190</v>
      </c>
      <c r="F160" s="10" t="s">
        <v>138</v>
      </c>
      <c r="G160" s="11" t="s">
        <v>420</v>
      </c>
      <c r="H160" s="11"/>
      <c r="I160" s="11"/>
      <c r="J160" s="11"/>
      <c r="K160" s="11"/>
      <c r="L160" s="11"/>
      <c r="M160" s="11"/>
      <c r="N160" s="46">
        <f ca="1">SUMIF(Ingredients!$B$3:$B$230,'PH complex foods'!F160,Ingredients!$A$3:$A$119)+SUMIF($B$3:$B$725,F160,$V$3:$V$724)</f>
        <v>1</v>
      </c>
      <c r="O160" s="11">
        <f ca="1">SUMIF(Ingredients!$B$3:$B$230,'PH complex foods'!G160,Ingredients!$A$3:$A$119)+SUMIF($B$3:$B$725,G160,$V$3:$V$724)</f>
        <v>1</v>
      </c>
      <c r="P160" s="11">
        <f ca="1">SUMIF(Ingredients!$B$3:$B$230,'PH complex foods'!H160,Ingredients!$A$3:$A$119)+SUMIF($B$3:$B$725,H160,$V$3:$V$724)</f>
        <v>0</v>
      </c>
      <c r="Q160" s="11">
        <f ca="1">SUMIF(Ingredients!$B$3:$B$230,'PH complex foods'!I160,Ingredients!$A$3:$A$119)+SUMIF($B$3:$B$725,I160,$V$3:$V$724)</f>
        <v>0</v>
      </c>
      <c r="R160" s="11">
        <f ca="1">SUMIF(Ingredients!$B$3:$B$230,'PH complex foods'!J160,Ingredients!$A$3:$A$119)+SUMIF($B$3:$B$725,J160,$V$3:$V$724)</f>
        <v>0</v>
      </c>
      <c r="S160" s="11">
        <f ca="1">SUMIF(Ingredients!$B$3:$B$230,'PH complex foods'!K160,Ingredients!$A$3:$A$119)+SUMIF($B$3:$B$725,K160,$V$3:$V$724)</f>
        <v>0</v>
      </c>
      <c r="T160" s="11">
        <f ca="1">SUMIF(Ingredients!$B$3:$B$230,'PH complex foods'!L160,Ingredients!$A$3:$A$119)+SUMIF($B$3:$B$725,L160,$V$3:$V$724)</f>
        <v>0</v>
      </c>
      <c r="U160" s="11">
        <f ca="1">SUMIF(Ingredients!$B$3:$B$230,'PH complex foods'!M160,Ingredients!$A$3:$A$119)+SUMIF($B$3:$B$725,M160,$V$3:$V$724)</f>
        <v>0</v>
      </c>
      <c r="V160" s="10">
        <f t="shared" ca="1" si="38"/>
        <v>1</v>
      </c>
      <c r="W160" s="10">
        <v>0</v>
      </c>
      <c r="X160" s="11">
        <v>0</v>
      </c>
      <c r="Y160" s="11">
        <f>COUNTIF(F160:M885,B160)</f>
        <v>0</v>
      </c>
      <c r="Z160" s="44" t="str">
        <f t="shared" ca="1" si="39"/>
        <v>Yes</v>
      </c>
      <c r="AA160" s="34">
        <f>SUMIF(Ingredients!$B$3:$B$230,F160,Ingredients!$C$3:$C$230)+SUMIF($B$3:$B$725,F160,$AI$3:$AI$725)</f>
        <v>20</v>
      </c>
      <c r="AB160" s="30">
        <f>SUMIF(Ingredients!$B$3:$B$230,G160,Ingredients!$C$3:$C$230)+SUMIF($B$3:$B$725,G160,$AI$3:$AI$725)</f>
        <v>10</v>
      </c>
      <c r="AC160" s="30">
        <f>SUMIF(Ingredients!$B$3:$B$230,H160,Ingredients!$C$3:$C$230)+SUMIF($B$3:$B$725,H160,$AI$3:$AI$725)</f>
        <v>0</v>
      </c>
      <c r="AD160" s="30">
        <f>SUMIF(Ingredients!$B$3:$B$230,I160,Ingredients!$C$3:$C$230)+SUMIF($B$3:$B$725,I160,$AI$3:$AI$725)</f>
        <v>0</v>
      </c>
      <c r="AE160" s="30">
        <f>SUMIF(Ingredients!$B$3:$B$230,J160,Ingredients!$C$3:$C$230)+SUMIF($B$3:$B$725,J160,$AI$3:$AI$725)</f>
        <v>0</v>
      </c>
      <c r="AF160" s="30">
        <f>SUMIF(Ingredients!$B$3:$B$230,K160,Ingredients!$C$3:$C$230)+SUMIF($B$3:$B$725,K160,$AI$3:$AI$725)</f>
        <v>0</v>
      </c>
      <c r="AG160" s="30">
        <f>SUMIF(Ingredients!$B$3:$B$230,L160,Ingredients!$C$3:$C$230)+SUMIF($B$3:$B$725,L160,$AI$3:$AI$725)</f>
        <v>0</v>
      </c>
      <c r="AH160" s="30">
        <f>SUMIF(Ingredients!$B$3:$B$230,M160,Ingredients!$C$3:$C$230)+SUMIF($B$3:$B$725,M160,$AI$3:$AI$725)</f>
        <v>0</v>
      </c>
      <c r="AI160" s="29">
        <f t="shared" si="27"/>
        <v>30</v>
      </c>
      <c r="AJ160" s="30">
        <f>SUMIF(Ingredients!$B$3:$B$230,F160,Ingredients!$D$3:$D$230)+SUMIF($B$3:$B$725,F160,$AR$3:$AR$725)</f>
        <v>0</v>
      </c>
      <c r="AK160" s="30">
        <f>SUMIF(Ingredients!$B$3:$B$230,G160,Ingredients!$D$3:$D$230)+SUMIF($B$3:$B$725,G160,$AR$3:$AR$725)</f>
        <v>5</v>
      </c>
      <c r="AL160" s="30">
        <f>SUMIF(Ingredients!$B$3:$B$230,H160,Ingredients!$D$3:$D$230)+SUMIF($B$3:$B$725,H160,$AR$3:$AR$725)</f>
        <v>0</v>
      </c>
      <c r="AM160" s="30">
        <f>SUMIF(Ingredients!$B$3:$B$230,I160,Ingredients!$D$3:$D$230)+SUMIF($B$3:$B$725,I160,$AR$3:$AR$725)</f>
        <v>0</v>
      </c>
      <c r="AN160" s="30">
        <f>SUMIF(Ingredients!$B$3:$B$230,J160,Ingredients!$D$3:$D$230)+SUMIF($B$3:$B$725,J160,$AR$3:$AR$725)</f>
        <v>0</v>
      </c>
      <c r="AO160" s="30">
        <f>SUMIF(Ingredients!$B$3:$B$230,K160,Ingredients!$D$3:$D$230)+SUMIF($B$3:$B$725,K160,$AR$3:$AR$725)</f>
        <v>0</v>
      </c>
      <c r="AP160" s="30">
        <f>SUMIF(Ingredients!$B$3:$B$230,L160,Ingredients!$D$3:$D$230)+SUMIF($B$3:$B$725,L160,$AR$3:$AR$725)</f>
        <v>0</v>
      </c>
      <c r="AQ160" s="30">
        <f>SUMIF(Ingredients!$B$3:$B$230,M160,Ingredients!$D$3:$D$230)+SUMIF($B$3:$B$725,M160,$AR$3:$AR$725)</f>
        <v>0</v>
      </c>
      <c r="AR160" s="29">
        <f t="shared" si="28"/>
        <v>5</v>
      </c>
      <c r="AS160" s="30">
        <f>SUMIF(Ingredients!$B$3:$B$230,F160,Ingredients!$E$3:$E$230)+SUMIF($B$3:$B$725,F160,$BA$3:$BA$730)</f>
        <v>4</v>
      </c>
      <c r="AT160" s="30">
        <f>SUMIF(Ingredients!$B$3:$B$230,G160,Ingredients!$E$3:$E$230)+SUMIF($B$3:$B$725,G160,$BA$3:$BA$730)</f>
        <v>7</v>
      </c>
      <c r="AU160" s="30">
        <f>SUMIF(Ingredients!$B$3:$B$230,H160,Ingredients!$E$3:$E$230)+SUMIF($B$3:$B$725,H160,$BA$3:$BA$730)</f>
        <v>0</v>
      </c>
      <c r="AV160" s="30">
        <f>SUMIF(Ingredients!$B$3:$B$230,I160,Ingredients!$E$3:$E$230)+SUMIF($B$3:$B$725,I160,$BA$3:$BA$730)</f>
        <v>0</v>
      </c>
      <c r="AW160" s="30">
        <f>SUMIF(Ingredients!$B$3:$B$230,J160,Ingredients!$E$3:$E$230)+SUMIF($B$3:$B$725,J160,$BA$3:$BA$730)</f>
        <v>0</v>
      </c>
      <c r="AX160" s="30">
        <f>SUMIF(Ingredients!$B$3:$B$230,K160,Ingredients!$E$3:$E$230)+SUMIF($B$3:$B$725,K160,$BA$3:$BA$730)</f>
        <v>0</v>
      </c>
      <c r="AY160" s="30">
        <f>SUMIF(Ingredients!$B$3:$B$230,L160,Ingredients!$E$3:$E$230)+SUMIF($B$3:$B$725,L160,$BA$3:$BA$730)</f>
        <v>0</v>
      </c>
      <c r="AZ160" s="30">
        <f>SUMIF(Ingredients!$B$3:$B$230,M160,Ingredients!$E$3:$E$230)+SUMIF($B$3:$B$725,M160,$BA$3:$BA$730)</f>
        <v>0</v>
      </c>
      <c r="BA160" s="29">
        <f t="shared" si="29"/>
        <v>5.5</v>
      </c>
      <c r="BB160" s="30">
        <f>SUMIF(Ingredients!$B$3:$B$230,F160,Ingredients!$F$3:$F$230)+SUMIF($B$3:$B$725,F160,$BJ$3:$BJ$725)</f>
        <v>0</v>
      </c>
      <c r="BC160" s="30">
        <f>SUMIF(Ingredients!$B$3:$B$230,G160,Ingredients!$F$3:$F$230)+SUMIF($B$3:$B$725,G160,$BJ$3:$BJ$725)</f>
        <v>0</v>
      </c>
      <c r="BD160" s="30">
        <f>SUMIF(Ingredients!$B$3:$B$230,H160,Ingredients!$F$3:$F$230)+SUMIF($B$3:$B$725,H160,$BJ$3:$BJ$725)</f>
        <v>0</v>
      </c>
      <c r="BE160" s="30">
        <f>SUMIF(Ingredients!$B$3:$B$230,I160,Ingredients!$F$3:$F$230)+SUMIF($B$3:$B$725,I160,$BJ$3:$BJ$725)</f>
        <v>0</v>
      </c>
      <c r="BF160" s="30">
        <f>SUMIF(Ingredients!$B$3:$B$230,J160,Ingredients!$F$3:$F$230)+SUMIF($B$3:$B$725,J160,$BJ$3:$BJ$725)</f>
        <v>0</v>
      </c>
      <c r="BG160" s="30">
        <f>SUMIF(Ingredients!$B$3:$B$230,K160,Ingredients!$F$3:$F$230)+SUMIF($B$3:$B$725,K160,$BJ$3:$BJ$725)</f>
        <v>0</v>
      </c>
      <c r="BH160" s="30">
        <f>SUMIF(Ingredients!$B$3:$B$230,L160,Ingredients!$F$3:$F$230)+SUMIF($B$3:$B$725,L160,$BJ$3:$BJ$725)</f>
        <v>0</v>
      </c>
      <c r="BI160" s="30">
        <f>SUMIF(Ingredients!$B$3:$B$230,M160,Ingredients!$F$3:$F$230)+SUMIF($B$3:$B$725,M160,$BJ$3:$BJ$725)</f>
        <v>0</v>
      </c>
      <c r="BJ160" s="35">
        <f t="shared" si="30"/>
        <v>0</v>
      </c>
      <c r="BK160" s="30">
        <f>SUMIF(Ingredients!$B$3:$B$230,F160,Ingredients!$G$3:$G$230)+SUMIF($B$3:$B$725,F160,$BS$3:$BS$725)</f>
        <v>0.8</v>
      </c>
      <c r="BL160" s="30">
        <f>SUMIF(Ingredients!$B$3:$B$230,G160,Ingredients!$G$3:$G$230)+SUMIF($B$3:$B$725,G160,$BS$3:$BS$725)</f>
        <v>0</v>
      </c>
      <c r="BM160" s="30">
        <f>SUMIF(Ingredients!$B$3:$B$230,H160,Ingredients!$G$3:$G$230)+SUMIF($B$3:$B$725,H160,$BS$3:$BS$725)</f>
        <v>0</v>
      </c>
      <c r="BN160" s="30">
        <f>SUMIF(Ingredients!$B$3:$B$230,I160,Ingredients!$G$3:$G$230)+SUMIF($B$3:$B$725,I160,$BS$3:$BS$725)</f>
        <v>0</v>
      </c>
      <c r="BO160" s="30">
        <f>SUMIF(Ingredients!$B$3:$B$230,J160,Ingredients!$G$3:$G$230)+SUMIF($B$3:$B$725,J160,$BS$3:$BS$725)</f>
        <v>0</v>
      </c>
      <c r="BP160" s="30">
        <f>SUMIF(Ingredients!$B$3:$B$230,K160,Ingredients!$G$3:$G$230)+SUMIF($B$3:$B$725,K160,$BS$3:$BS$725)</f>
        <v>0</v>
      </c>
      <c r="BQ160" s="30">
        <f>SUMIF(Ingredients!$B$3:$B$230,L160,Ingredients!$G$3:$G$230)+SUMIF($B$3:$B$725,L160,$BS$3:$BS$725)</f>
        <v>0</v>
      </c>
      <c r="BR160" s="30">
        <f>SUMIF(Ingredients!$B$3:$B$230,M160,Ingredients!$G$3:$G$230)+SUMIF($B$3:$B$725,M160,$BS$3:$BS$725)</f>
        <v>0</v>
      </c>
      <c r="BS160" s="36">
        <f t="shared" si="31"/>
        <v>0.8</v>
      </c>
      <c r="BT160" s="30">
        <f>SUMIF(Ingredients!$B$3:$B$230,F160,Ingredients!$H$3:$H$230)+SUMIF($B$3:$B$725,F160,$CB$3:$CB$725)</f>
        <v>0</v>
      </c>
      <c r="BU160" s="30">
        <f>SUMIF(Ingredients!$B$3:$B$230,G160,Ingredients!$H$3:$H$230)+SUMIF($B$3:$B$725,G160,$CB$3:$CB$725)</f>
        <v>0</v>
      </c>
      <c r="BV160" s="30">
        <f>SUMIF(Ingredients!$B$3:$B$230,H160,Ingredients!$H$3:$H$230)+SUMIF($B$3:$B$725,H160,$CB$3:$CB$725)</f>
        <v>0</v>
      </c>
      <c r="BW160" s="30">
        <f>SUMIF(Ingredients!$B$3:$B$230,I160,Ingredients!$H$3:$H$230)+SUMIF($B$3:$B$725,I160,$CB$3:$CB$725)</f>
        <v>0</v>
      </c>
      <c r="BX160" s="30">
        <f>SUMIF(Ingredients!$B$3:$B$230,J160,Ingredients!$H$3:$H$230)+SUMIF($B$3:$B$725,J160,$CB$3:$CB$725)</f>
        <v>0</v>
      </c>
      <c r="BY160" s="30">
        <f>SUMIF(Ingredients!$B$3:$B$230,K160,Ingredients!$H$3:$H$230)+SUMIF($B$3:$B$725,K160,$CB$3:$CB$725)</f>
        <v>0</v>
      </c>
      <c r="BZ160" s="30">
        <f>SUMIF(Ingredients!$B$3:$B$230,L160,Ingredients!$H$3:$H$230)+SUMIF($B$3:$B$725,L160,$CB$3:$CB$725)</f>
        <v>0</v>
      </c>
      <c r="CA160" s="30">
        <f>SUMIF(Ingredients!$B$3:$B$230,M160,Ingredients!$H$3:$H$230)+SUMIF($B$3:$B$725,M160,$CB$3:$CB$725)</f>
        <v>0</v>
      </c>
      <c r="CB160" s="42">
        <f t="shared" si="32"/>
        <v>0</v>
      </c>
      <c r="CC160" s="30">
        <f>SUMIF(Ingredients!$B$3:$B$230,F160,Ingredients!$I$3:$I$230)+SUMIF($B$3:$B$725,F160,$CK$3:$CK$725)</f>
        <v>0</v>
      </c>
      <c r="CD160" s="30">
        <f>SUMIF(Ingredients!$B$3:$B$230,G160,Ingredients!$I$3:$I$230)+SUMIF($B$3:$B$725,G160,$CK$3:$CK$725)</f>
        <v>0</v>
      </c>
      <c r="CE160" s="30">
        <f>SUMIF(Ingredients!$B$3:$B$230,H160,Ingredients!$I$3:$I$230)+SUMIF($B$3:$B$725,H160,$CK$3:$CK$725)</f>
        <v>0</v>
      </c>
      <c r="CF160" s="30">
        <f>SUMIF(Ingredients!$B$3:$B$230,I160,Ingredients!$I$3:$I$230)+SUMIF($B$3:$B$725,I160,$CK$3:$CK$725)</f>
        <v>0</v>
      </c>
      <c r="CG160" s="30">
        <f>SUMIF(Ingredients!$B$3:$B$230,J160,Ingredients!$I$3:$I$230)+SUMIF($B$3:$B$725,J160,$CK$3:$CK$725)</f>
        <v>0</v>
      </c>
      <c r="CH160" s="30">
        <f>SUMIF(Ingredients!$B$3:$B$230,K160,Ingredients!$I$3:$I$230)+SUMIF($B$3:$B$725,K160,$CK$3:$CK$725)</f>
        <v>0</v>
      </c>
      <c r="CI160" s="30">
        <f>SUMIF(Ingredients!$B$3:$B$230,L160,Ingredients!$I$3:$I$230)+SUMIF($B$3:$B$725,L160,$CK$3:$CK$725)</f>
        <v>0</v>
      </c>
      <c r="CJ160" s="30">
        <f>SUMIF(Ingredients!$B$3:$B$230,M160,Ingredients!$I$3:$I$230)+SUMIF($B$3:$B$725,M160,$CK$3:$CK$725)</f>
        <v>0</v>
      </c>
      <c r="CK160" s="38">
        <f t="shared" si="33"/>
        <v>0</v>
      </c>
      <c r="CL160" s="30">
        <f>SUMIF(Ingredients!$B$3:$B$230,F160,Ingredients!$J$3:$J$230)+SUMIF($B$3:$B$725,F160,$CT$3:$CT$725)</f>
        <v>0</v>
      </c>
      <c r="CM160" s="30">
        <f>SUMIF(Ingredients!$B$3:$B$230,G160,Ingredients!$J$3:$J$230)+SUMIF($B$3:$B$725,G160,$CT$3:$CT$725)</f>
        <v>1.5</v>
      </c>
      <c r="CN160" s="30">
        <f>SUMIF(Ingredients!$B$3:$B$230,H160,Ingredients!$J$3:$J$230)+SUMIF($B$3:$B$725,H160,$CT$3:$CT$725)</f>
        <v>0</v>
      </c>
      <c r="CO160" s="30">
        <f>SUMIF(Ingredients!$B$3:$B$230,I160,Ingredients!$J$3:$J$230)+SUMIF($B$3:$B$725,I160,$CT$3:$CT$725)</f>
        <v>0</v>
      </c>
      <c r="CP160" s="30">
        <f>SUMIF(Ingredients!$B$3:$B$230,J160,Ingredients!$J$3:$J$230)+SUMIF($B$3:$B$725,J160,$CT$3:$CT$725)</f>
        <v>0</v>
      </c>
      <c r="CQ160" s="30">
        <f>SUMIF(Ingredients!$B$3:$B$230,K160,Ingredients!$J$3:$J$230)+SUMIF($B$3:$B$725,K160,$CT$3:$CT$725)</f>
        <v>0</v>
      </c>
      <c r="CR160" s="30">
        <f>SUMIF(Ingredients!$B$3:$B$230,L160,Ingredients!$J$3:$J$230)+SUMIF($B$3:$B$725,L160,$CT$3:$CT$725)</f>
        <v>0</v>
      </c>
      <c r="CS160" s="30">
        <f>SUMIF(Ingredients!$B$3:$B$230,M160,Ingredients!$J$3:$J$230)+SUMIF($B$3:$B$725,M160,$CT$3:$CT$725)</f>
        <v>0</v>
      </c>
      <c r="CT160" s="43">
        <f t="shared" si="34"/>
        <v>1.5</v>
      </c>
      <c r="CU160" s="34">
        <v>10</v>
      </c>
      <c r="CV160" s="30">
        <v>5</v>
      </c>
      <c r="CW160" s="30">
        <v>3.5</v>
      </c>
      <c r="CX160" s="35">
        <v>0</v>
      </c>
      <c r="CY160" s="36">
        <v>0</v>
      </c>
      <c r="CZ160" s="37">
        <v>0</v>
      </c>
      <c r="DA160" s="38">
        <v>0</v>
      </c>
      <c r="DB160" s="39">
        <v>1.5</v>
      </c>
      <c r="DC160" t="s">
        <v>199</v>
      </c>
      <c r="DD160" t="str">
        <f t="shared" ca="1" si="35"/>
        <v>NB</v>
      </c>
      <c r="DE160" t="str">
        <f t="shared" ca="1" si="36"/>
        <v>-</v>
      </c>
      <c r="DF160" t="s">
        <v>3499</v>
      </c>
      <c r="DG160" t="s">
        <v>199</v>
      </c>
      <c r="DH160" t="str">
        <f t="shared" ca="1" si="37"/>
        <v/>
      </c>
      <c r="DI160" t="s">
        <v>2271</v>
      </c>
    </row>
    <row r="161" spans="2:113" x14ac:dyDescent="0.3">
      <c r="B161" t="s">
        <v>421</v>
      </c>
      <c r="C161" t="str">
        <f>INDEX('PH Itemnames'!$B$1:$B$723,MATCH(B161,'PH Itemnames'!$A$1:$A$723),1)</f>
        <v>turnipsoupItem</v>
      </c>
      <c r="D161" t="s">
        <v>245</v>
      </c>
      <c r="E161" t="s">
        <v>1191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SUMIF(Ingredients!$B$3:$B$230,'PH complex foods'!F161,Ingredients!$A$3:$A$119)+SUMIF($B$3:$B$725,F161,$V$3:$V$724)</f>
        <v>0</v>
      </c>
      <c r="O161" s="11">
        <f ca="1">SUMIF(Ingredients!$B$3:$B$230,'PH complex foods'!G161,Ingredients!$A$3:$A$119)+SUMIF($B$3:$B$725,G161,$V$3:$V$724)</f>
        <v>1</v>
      </c>
      <c r="P161" s="11">
        <f ca="1">SUMIF(Ingredients!$B$3:$B$230,'PH complex foods'!H161,Ingredients!$A$3:$A$119)+SUMIF($B$3:$B$725,H161,$V$3:$V$724)</f>
        <v>1</v>
      </c>
      <c r="Q161" s="11">
        <f ca="1">SUMIF(Ingredients!$B$3:$B$230,'PH complex foods'!I161,Ingredients!$A$3:$A$119)+SUMIF($B$3:$B$725,I161,$V$3:$V$724)</f>
        <v>1</v>
      </c>
      <c r="R161" s="11">
        <f ca="1">SUMIF(Ingredients!$B$3:$B$230,'PH complex foods'!J161,Ingredients!$A$3:$A$119)+SUMIF($B$3:$B$725,J161,$V$3:$V$724)</f>
        <v>0</v>
      </c>
      <c r="S161" s="11">
        <f ca="1">SUMIF(Ingredients!$B$3:$B$230,'PH complex foods'!K161,Ingredients!$A$3:$A$119)+SUMIF($B$3:$B$725,K161,$V$3:$V$724)</f>
        <v>0</v>
      </c>
      <c r="T161" s="11">
        <f ca="1">SUMIF(Ingredients!$B$3:$B$230,'PH complex foods'!L161,Ingredients!$A$3:$A$119)+SUMIF($B$3:$B$725,L161,$V$3:$V$724)</f>
        <v>0</v>
      </c>
      <c r="U161" s="11">
        <f ca="1">SUMIF(Ingredients!$B$3:$B$230,'PH complex foods'!M161,Ingredients!$A$3:$A$119)+SUMIF($B$3:$B$725,M161,$V$3:$V$724)</f>
        <v>0</v>
      </c>
      <c r="V161" s="10">
        <f t="shared" ca="1" si="38"/>
        <v>0</v>
      </c>
      <c r="W161" s="10">
        <v>0</v>
      </c>
      <c r="X161" s="11">
        <v>-1</v>
      </c>
      <c r="Y161" s="11">
        <f>COUNTIF(F161:M886,B161)</f>
        <v>0</v>
      </c>
      <c r="Z161" s="44" t="str">
        <f t="shared" ca="1" si="39"/>
        <v>No</v>
      </c>
      <c r="AA161" s="34">
        <f>SUMIF(Ingredients!$B$3:$B$230,F161,Ingredients!$C$3:$C$230)+SUMIF($B$3:$B$725,F161,$AI$3:$AI$725)</f>
        <v>0</v>
      </c>
      <c r="AB161" s="30">
        <f>SUMIF(Ingredients!$B$3:$B$230,G161,Ingredients!$C$3:$C$230)+SUMIF($B$3:$B$725,G161,$AI$3:$AI$725)</f>
        <v>5</v>
      </c>
      <c r="AC161" s="30">
        <f>SUMIF(Ingredients!$B$3:$B$230,H161,Ingredients!$C$3:$C$230)+SUMIF($B$3:$B$725,H161,$AI$3:$AI$725)</f>
        <v>5</v>
      </c>
      <c r="AD161" s="30">
        <f>SUMIF(Ingredients!$B$3:$B$230,I161,Ingredients!$C$3:$C$230)+SUMIF($B$3:$B$725,I161,$AI$3:$AI$725)</f>
        <v>12.30952380952381</v>
      </c>
      <c r="AE161" s="30">
        <f>SUMIF(Ingredients!$B$3:$B$230,J161,Ingredients!$C$3:$C$230)+SUMIF($B$3:$B$725,J161,$AI$3:$AI$725)</f>
        <v>0</v>
      </c>
      <c r="AF161" s="30">
        <f>SUMIF(Ingredients!$B$3:$B$230,K161,Ingredients!$C$3:$C$230)+SUMIF($B$3:$B$725,K161,$AI$3:$AI$725)</f>
        <v>0</v>
      </c>
      <c r="AG161" s="30">
        <f>SUMIF(Ingredients!$B$3:$B$230,L161,Ingredients!$C$3:$C$230)+SUMIF($B$3:$B$725,L161,$AI$3:$AI$725)</f>
        <v>0</v>
      </c>
      <c r="AH161" s="30">
        <f>SUMIF(Ingredients!$B$3:$B$230,M161,Ingredients!$C$3:$C$230)+SUMIF($B$3:$B$725,M161,$AI$3:$AI$725)</f>
        <v>0</v>
      </c>
      <c r="AI161" s="29">
        <f t="shared" si="27"/>
        <v>22.30952380952381</v>
      </c>
      <c r="AJ161" s="30">
        <f>SUMIF(Ingredients!$B$3:$B$230,F161,Ingredients!$D$3:$D$230)+SUMIF($B$3:$B$725,F161,$AR$3:$AR$725)</f>
        <v>0</v>
      </c>
      <c r="AK161" s="30">
        <f>SUMIF(Ingredients!$B$3:$B$230,G161,Ingredients!$D$3:$D$230)+SUMIF($B$3:$B$725,G161,$AR$3:$AR$725)</f>
        <v>1</v>
      </c>
      <c r="AL161" s="30">
        <f>SUMIF(Ingredients!$B$3:$B$230,H161,Ingredients!$D$3:$D$230)+SUMIF($B$3:$B$725,H161,$AR$3:$AR$725)</f>
        <v>0</v>
      </c>
      <c r="AM161" s="30">
        <f>SUMIF(Ingredients!$B$3:$B$230,I161,Ingredients!$D$3:$D$230)+SUMIF($B$3:$B$725,I161,$AR$3:$AR$725)</f>
        <v>0.35714285714285715</v>
      </c>
      <c r="AN161" s="30">
        <f>SUMIF(Ingredients!$B$3:$B$230,J161,Ingredients!$D$3:$D$230)+SUMIF($B$3:$B$725,J161,$AR$3:$AR$725)</f>
        <v>0</v>
      </c>
      <c r="AO161" s="30">
        <f>SUMIF(Ingredients!$B$3:$B$230,K161,Ingredients!$D$3:$D$230)+SUMIF($B$3:$B$725,K161,$AR$3:$AR$725)</f>
        <v>0</v>
      </c>
      <c r="AP161" s="30">
        <f>SUMIF(Ingredients!$B$3:$B$230,L161,Ingredients!$D$3:$D$230)+SUMIF($B$3:$B$725,L161,$AR$3:$AR$725)</f>
        <v>0</v>
      </c>
      <c r="AQ161" s="30">
        <f>SUMIF(Ingredients!$B$3:$B$230,M161,Ingredients!$D$3:$D$230)+SUMIF($B$3:$B$725,M161,$AR$3:$AR$725)</f>
        <v>0</v>
      </c>
      <c r="AR161" s="29">
        <f t="shared" si="28"/>
        <v>1.3571428571428572</v>
      </c>
      <c r="AS161" s="30">
        <f>SUMIF(Ingredients!$B$3:$B$230,F161,Ingredients!$E$3:$E$230)+SUMIF($B$3:$B$725,F161,$BA$3:$BA$730)</f>
        <v>0</v>
      </c>
      <c r="AT161" s="30">
        <f>SUMIF(Ingredients!$B$3:$B$230,G161,Ingredients!$E$3:$E$230)+SUMIF($B$3:$B$725,G161,$BA$3:$BA$730)</f>
        <v>30</v>
      </c>
      <c r="AU161" s="30">
        <f>SUMIF(Ingredients!$B$3:$B$230,H161,Ingredients!$E$3:$E$230)+SUMIF($B$3:$B$725,H161,$BA$3:$BA$730)</f>
        <v>12</v>
      </c>
      <c r="AV161" s="30">
        <f>SUMIF(Ingredients!$B$3:$B$230,I161,Ingredients!$E$3:$E$230)+SUMIF($B$3:$B$725,I161,$BA$3:$BA$730)</f>
        <v>10.428571428571429</v>
      </c>
      <c r="AW161" s="30">
        <f>SUMIF(Ingredients!$B$3:$B$230,J161,Ingredients!$E$3:$E$230)+SUMIF($B$3:$B$725,J161,$BA$3:$BA$730)</f>
        <v>0</v>
      </c>
      <c r="AX161" s="30">
        <f>SUMIF(Ingredients!$B$3:$B$230,K161,Ingredients!$E$3:$E$230)+SUMIF($B$3:$B$725,K161,$BA$3:$BA$730)</f>
        <v>0</v>
      </c>
      <c r="AY161" s="30">
        <f>SUMIF(Ingredients!$B$3:$B$230,L161,Ingredients!$E$3:$E$230)+SUMIF($B$3:$B$725,L161,$BA$3:$BA$730)</f>
        <v>0</v>
      </c>
      <c r="AZ161" s="30">
        <f>SUMIF(Ingredients!$B$3:$B$230,M161,Ingredients!$E$3:$E$230)+SUMIF($B$3:$B$725,M161,$BA$3:$BA$730)</f>
        <v>0</v>
      </c>
      <c r="BA161" s="29">
        <f t="shared" si="29"/>
        <v>13.107142857142858</v>
      </c>
      <c r="BB161" s="30">
        <f>SUMIF(Ingredients!$B$3:$B$230,F161,Ingredients!$F$3:$F$230)+SUMIF($B$3:$B$725,F161,$BJ$3:$BJ$725)</f>
        <v>0</v>
      </c>
      <c r="BC161" s="30">
        <f>SUMIF(Ingredients!$B$3:$B$230,G161,Ingredients!$F$3:$F$230)+SUMIF($B$3:$B$725,G161,$BJ$3:$BJ$725)</f>
        <v>0</v>
      </c>
      <c r="BD161" s="30">
        <f>SUMIF(Ingredients!$B$3:$B$230,H161,Ingredients!$F$3:$F$230)+SUMIF($B$3:$B$725,H161,$BJ$3:$BJ$725)</f>
        <v>0</v>
      </c>
      <c r="BE161" s="30">
        <f>SUMIF(Ingredients!$B$3:$B$230,I161,Ingredients!$F$3:$F$230)+SUMIF($B$3:$B$725,I161,$BJ$3:$BJ$725)</f>
        <v>0</v>
      </c>
      <c r="BF161" s="30">
        <f>SUMIF(Ingredients!$B$3:$B$230,J161,Ingredients!$F$3:$F$230)+SUMIF($B$3:$B$725,J161,$BJ$3:$BJ$725)</f>
        <v>0</v>
      </c>
      <c r="BG161" s="30">
        <f>SUMIF(Ingredients!$B$3:$B$230,K161,Ingredients!$F$3:$F$230)+SUMIF($B$3:$B$725,K161,$BJ$3:$BJ$725)</f>
        <v>0</v>
      </c>
      <c r="BH161" s="30">
        <f>SUMIF(Ingredients!$B$3:$B$230,L161,Ingredients!$F$3:$F$230)+SUMIF($B$3:$B$725,L161,$BJ$3:$BJ$725)</f>
        <v>0</v>
      </c>
      <c r="BI161" s="30">
        <f>SUMIF(Ingredients!$B$3:$B$230,M161,Ingredients!$F$3:$F$230)+SUMIF($B$3:$B$725,M161,$BJ$3:$BJ$725)</f>
        <v>0</v>
      </c>
      <c r="BJ161" s="35">
        <f t="shared" si="30"/>
        <v>0</v>
      </c>
      <c r="BK161" s="30">
        <f>SUMIF(Ingredients!$B$3:$B$230,F161,Ingredients!$G$3:$G$230)+SUMIF($B$3:$B$725,F161,$BS$3:$BS$725)</f>
        <v>0</v>
      </c>
      <c r="BL161" s="30">
        <f>SUMIF(Ingredients!$B$3:$B$230,G161,Ingredients!$G$3:$G$230)+SUMIF($B$3:$B$725,G161,$BS$3:$BS$725)</f>
        <v>1.5</v>
      </c>
      <c r="BM161" s="30">
        <f>SUMIF(Ingredients!$B$3:$B$230,H161,Ingredients!$G$3:$G$230)+SUMIF($B$3:$B$725,H161,$BS$3:$BS$725)</f>
        <v>0</v>
      </c>
      <c r="BN161" s="30">
        <f>SUMIF(Ingredients!$B$3:$B$230,I161,Ingredients!$G$3:$G$230)+SUMIF($B$3:$B$725,I161,$BS$3:$BS$725)</f>
        <v>0</v>
      </c>
      <c r="BO161" s="30">
        <f>SUMIF(Ingredients!$B$3:$B$230,J161,Ingredients!$G$3:$G$230)+SUMIF($B$3:$B$725,J161,$BS$3:$BS$725)</f>
        <v>0</v>
      </c>
      <c r="BP161" s="30">
        <f>SUMIF(Ingredients!$B$3:$B$230,K161,Ingredients!$G$3:$G$230)+SUMIF($B$3:$B$725,K161,$BS$3:$BS$725)</f>
        <v>0</v>
      </c>
      <c r="BQ161" s="30">
        <f>SUMIF(Ingredients!$B$3:$B$230,L161,Ingredients!$G$3:$G$230)+SUMIF($B$3:$B$725,L161,$BS$3:$BS$725)</f>
        <v>0</v>
      </c>
      <c r="BR161" s="30">
        <f>SUMIF(Ingredients!$B$3:$B$230,M161,Ingredients!$G$3:$G$230)+SUMIF($B$3:$B$725,M161,$BS$3:$BS$725)</f>
        <v>0</v>
      </c>
      <c r="BS161" s="36">
        <f t="shared" si="31"/>
        <v>1.5</v>
      </c>
      <c r="BT161" s="30">
        <f>SUMIF(Ingredients!$B$3:$B$230,F161,Ingredients!$H$3:$H$230)+SUMIF($B$3:$B$725,F161,$CB$3:$CB$725)</f>
        <v>0</v>
      </c>
      <c r="BU161" s="30">
        <f>SUMIF(Ingredients!$B$3:$B$230,G161,Ingredients!$H$3:$H$230)+SUMIF($B$3:$B$725,G161,$CB$3:$CB$725)</f>
        <v>1.5</v>
      </c>
      <c r="BV161" s="30">
        <f>SUMIF(Ingredients!$B$3:$B$230,H161,Ingredients!$H$3:$H$230)+SUMIF($B$3:$B$725,H161,$CB$3:$CB$725)</f>
        <v>0</v>
      </c>
      <c r="BW161" s="30">
        <f>SUMIF(Ingredients!$B$3:$B$230,I161,Ingredients!$H$3:$H$230)+SUMIF($B$3:$B$725,I161,$CB$3:$CB$725)</f>
        <v>1.1428571428571428</v>
      </c>
      <c r="BX161" s="30">
        <f>SUMIF(Ingredients!$B$3:$B$230,J161,Ingredients!$H$3:$H$230)+SUMIF($B$3:$B$725,J161,$CB$3:$CB$725)</f>
        <v>0</v>
      </c>
      <c r="BY161" s="30">
        <f>SUMIF(Ingredients!$B$3:$B$230,K161,Ingredients!$H$3:$H$230)+SUMIF($B$3:$B$725,K161,$CB$3:$CB$725)</f>
        <v>0</v>
      </c>
      <c r="BZ161" s="30">
        <f>SUMIF(Ingredients!$B$3:$B$230,L161,Ingredients!$H$3:$H$230)+SUMIF($B$3:$B$725,L161,$CB$3:$CB$725)</f>
        <v>0</v>
      </c>
      <c r="CA161" s="30">
        <f>SUMIF(Ingredients!$B$3:$B$230,M161,Ingredients!$H$3:$H$230)+SUMIF($B$3:$B$725,M161,$CB$3:$CB$725)</f>
        <v>0</v>
      </c>
      <c r="CB161" s="42">
        <f t="shared" si="32"/>
        <v>2.6428571428571428</v>
      </c>
      <c r="CC161" s="30">
        <f>SUMIF(Ingredients!$B$3:$B$230,F161,Ingredients!$I$3:$I$230)+SUMIF($B$3:$B$725,F161,$CK$3:$CK$725)</f>
        <v>0</v>
      </c>
      <c r="CD161" s="30">
        <f>SUMIF(Ingredients!$B$3:$B$230,G161,Ingredients!$I$3:$I$230)+SUMIF($B$3:$B$725,G161,$CK$3:$CK$725)</f>
        <v>0</v>
      </c>
      <c r="CE161" s="30">
        <f>SUMIF(Ingredients!$B$3:$B$230,H161,Ingredients!$I$3:$I$230)+SUMIF($B$3:$B$725,H161,$CK$3:$CK$725)</f>
        <v>0</v>
      </c>
      <c r="CF161" s="30">
        <f>SUMIF(Ingredients!$B$3:$B$230,I161,Ingredients!$I$3:$I$230)+SUMIF($B$3:$B$725,I161,$CK$3:$CK$725)</f>
        <v>2.5</v>
      </c>
      <c r="CG161" s="30">
        <f>SUMIF(Ingredients!$B$3:$B$230,J161,Ingredients!$I$3:$I$230)+SUMIF($B$3:$B$725,J161,$CK$3:$CK$725)</f>
        <v>0</v>
      </c>
      <c r="CH161" s="30">
        <f>SUMIF(Ingredients!$B$3:$B$230,K161,Ingredients!$I$3:$I$230)+SUMIF($B$3:$B$725,K161,$CK$3:$CK$725)</f>
        <v>0</v>
      </c>
      <c r="CI161" s="30">
        <f>SUMIF(Ingredients!$B$3:$B$230,L161,Ingredients!$I$3:$I$230)+SUMIF($B$3:$B$725,L161,$CK$3:$CK$725)</f>
        <v>0</v>
      </c>
      <c r="CJ161" s="30">
        <f>SUMIF(Ingredients!$B$3:$B$230,M161,Ingredients!$I$3:$I$230)+SUMIF($B$3:$B$725,M161,$CK$3:$CK$725)</f>
        <v>0</v>
      </c>
      <c r="CK161" s="38">
        <f t="shared" si="33"/>
        <v>2.5</v>
      </c>
      <c r="CL161" s="30">
        <f>SUMIF(Ingredients!$B$3:$B$230,F161,Ingredients!$J$3:$J$230)+SUMIF($B$3:$B$725,F161,$CT$3:$CT$725)</f>
        <v>0</v>
      </c>
      <c r="CM161" s="30">
        <f>SUMIF(Ingredients!$B$3:$B$230,G161,Ingredients!$J$3:$J$230)+SUMIF($B$3:$B$725,G161,$CT$3:$CT$725)</f>
        <v>0</v>
      </c>
      <c r="CN161" s="30">
        <f>SUMIF(Ingredients!$B$3:$B$230,H161,Ingredients!$J$3:$J$230)+SUMIF($B$3:$B$725,H161,$CT$3:$CT$725)</f>
        <v>1</v>
      </c>
      <c r="CO161" s="30">
        <f>SUMIF(Ingredients!$B$3:$B$230,I161,Ingredients!$J$3:$J$230)+SUMIF($B$3:$B$725,I161,$CT$3:$CT$725)</f>
        <v>0</v>
      </c>
      <c r="CP161" s="30">
        <f>SUMIF(Ingredients!$B$3:$B$230,J161,Ingredients!$J$3:$J$230)+SUMIF($B$3:$B$725,J161,$CT$3:$CT$725)</f>
        <v>0</v>
      </c>
      <c r="CQ161" s="30">
        <f>SUMIF(Ingredients!$B$3:$B$230,K161,Ingredients!$J$3:$J$230)+SUMIF($B$3:$B$725,K161,$CT$3:$CT$725)</f>
        <v>0</v>
      </c>
      <c r="CR161" s="30">
        <f>SUMIF(Ingredients!$B$3:$B$230,L161,Ingredients!$J$3:$J$230)+SUMIF($B$3:$B$725,L161,$CT$3:$CT$725)</f>
        <v>0</v>
      </c>
      <c r="CS161" s="30">
        <f>SUMIF(Ingredients!$B$3:$B$230,M161,Ingredients!$J$3:$J$230)+SUMIF($B$3:$B$725,M161,$CT$3:$CT$725)</f>
        <v>0</v>
      </c>
      <c r="CT161" s="43">
        <f t="shared" si="34"/>
        <v>1</v>
      </c>
      <c r="CU161" s="34">
        <v>22.30952380952381</v>
      </c>
      <c r="CV161" s="30">
        <v>0.35714285714285715</v>
      </c>
      <c r="CW161" s="30">
        <v>10.107142857142858</v>
      </c>
      <c r="CX161" s="35">
        <v>0</v>
      </c>
      <c r="CY161" s="36">
        <v>0</v>
      </c>
      <c r="CZ161" s="37">
        <v>2.6428571428571428</v>
      </c>
      <c r="DA161" s="38">
        <v>2.5</v>
      </c>
      <c r="DB161" s="39">
        <v>1</v>
      </c>
      <c r="DC161" t="s">
        <v>199</v>
      </c>
      <c r="DD161" t="str">
        <f t="shared" ca="1" si="35"/>
        <v/>
      </c>
      <c r="DE161" t="str">
        <f t="shared" ca="1" si="36"/>
        <v>No</v>
      </c>
      <c r="DG161" t="s">
        <v>200</v>
      </c>
      <c r="DH161" t="str">
        <f t="shared" ca="1" si="37"/>
        <v/>
      </c>
      <c r="DI161" t="s">
        <v>2271</v>
      </c>
    </row>
    <row r="162" spans="2:113" x14ac:dyDescent="0.3">
      <c r="B162" t="s">
        <v>422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1191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SUMIF(Ingredients!$B$3:$B$230,'PH complex foods'!F162,Ingredients!$A$3:$A$119)+SUMIF($B$3:$B$725,F162,$V$3:$V$724)</f>
        <v>0</v>
      </c>
      <c r="O162" s="11">
        <f ca="1">SUMIF(Ingredients!$B$3:$B$230,'PH complex foods'!G162,Ingredients!$A$3:$A$119)+SUMIF($B$3:$B$725,G162,$V$3:$V$724)</f>
        <v>1</v>
      </c>
      <c r="P162" s="11">
        <f ca="1">SUMIF(Ingredients!$B$3:$B$230,'PH complex foods'!H162,Ingredients!$A$3:$A$119)+SUMIF($B$3:$B$725,H162,$V$3:$V$724)</f>
        <v>1</v>
      </c>
      <c r="Q162" s="11">
        <f ca="1">SUMIF(Ingredients!$B$3:$B$230,'PH complex foods'!I162,Ingredients!$A$3:$A$119)+SUMIF($B$3:$B$725,I162,$V$3:$V$724)</f>
        <v>1</v>
      </c>
      <c r="R162" s="11">
        <f ca="1">SUMIF(Ingredients!$B$3:$B$230,'PH complex foods'!J162,Ingredients!$A$3:$A$119)+SUMIF($B$3:$B$725,J162,$V$3:$V$724)</f>
        <v>0</v>
      </c>
      <c r="S162" s="11">
        <f ca="1">SUMIF(Ingredients!$B$3:$B$230,'PH complex foods'!K162,Ingredients!$A$3:$A$119)+SUMIF($B$3:$B$725,K162,$V$3:$V$724)</f>
        <v>0</v>
      </c>
      <c r="T162" s="11">
        <f ca="1">SUMIF(Ingredients!$B$3:$B$230,'PH complex foods'!L162,Ingredients!$A$3:$A$119)+SUMIF($B$3:$B$725,L162,$V$3:$V$724)</f>
        <v>0</v>
      </c>
      <c r="U162" s="11">
        <f ca="1">SUMIF(Ingredients!$B$3:$B$230,'PH complex foods'!M162,Ingredients!$A$3:$A$119)+SUMIF($B$3:$B$725,M162,$V$3:$V$724)</f>
        <v>0</v>
      </c>
      <c r="V162" s="10">
        <f t="shared" ca="1" si="38"/>
        <v>0</v>
      </c>
      <c r="W162" s="10">
        <v>0</v>
      </c>
      <c r="X162" s="11">
        <v>0</v>
      </c>
      <c r="Y162" s="11">
        <f>COUNTIF(F162:M887,B162)</f>
        <v>0</v>
      </c>
      <c r="Z162" s="44" t="str">
        <f t="shared" ca="1" si="39"/>
        <v>No</v>
      </c>
      <c r="AA162" s="34">
        <f>SUMIF(Ingredients!$B$3:$B$230,F162,Ingredients!$C$3:$C$230)+SUMIF($B$3:$B$725,F162,$AI$3:$AI$725)</f>
        <v>0</v>
      </c>
      <c r="AB162" s="30">
        <f>SUMIF(Ingredients!$B$3:$B$230,G162,Ingredients!$C$3:$C$230)+SUMIF($B$3:$B$725,G162,$AI$3:$AI$725)</f>
        <v>10</v>
      </c>
      <c r="AC162" s="30">
        <f>SUMIF(Ingredients!$B$3:$B$230,H162,Ingredients!$C$3:$C$230)+SUMIF($B$3:$B$725,H162,$AI$3:$AI$725)</f>
        <v>2</v>
      </c>
      <c r="AD162" s="30">
        <f>SUMIF(Ingredients!$B$3:$B$230,I162,Ingredients!$C$3:$C$230)+SUMIF($B$3:$B$725,I162,$AI$3:$AI$725)</f>
        <v>0</v>
      </c>
      <c r="AE162" s="30">
        <f>SUMIF(Ingredients!$B$3:$B$230,J162,Ingredients!$C$3:$C$230)+SUMIF($B$3:$B$725,J162,$AI$3:$AI$725)</f>
        <v>0</v>
      </c>
      <c r="AF162" s="30">
        <f>SUMIF(Ingredients!$B$3:$B$230,K162,Ingredients!$C$3:$C$230)+SUMIF($B$3:$B$725,K162,$AI$3:$AI$725)</f>
        <v>0</v>
      </c>
      <c r="AG162" s="30">
        <f>SUMIF(Ingredients!$B$3:$B$230,L162,Ingredients!$C$3:$C$230)+SUMIF($B$3:$B$725,L162,$AI$3:$AI$725)</f>
        <v>0</v>
      </c>
      <c r="AH162" s="30">
        <f>SUMIF(Ingredients!$B$3:$B$230,M162,Ingredients!$C$3:$C$230)+SUMIF($B$3:$B$725,M162,$AI$3:$AI$725)</f>
        <v>0</v>
      </c>
      <c r="AI162" s="29">
        <f t="shared" si="27"/>
        <v>12</v>
      </c>
      <c r="AJ162" s="30">
        <f>SUMIF(Ingredients!$B$3:$B$230,F162,Ingredients!$D$3:$D$230)+SUMIF($B$3:$B$725,F162,$AR$3:$AR$725)</f>
        <v>0</v>
      </c>
      <c r="AK162" s="30">
        <f>SUMIF(Ingredients!$B$3:$B$230,G162,Ingredients!$D$3:$D$230)+SUMIF($B$3:$B$725,G162,$AR$3:$AR$725)</f>
        <v>0</v>
      </c>
      <c r="AL162" s="30">
        <f>SUMIF(Ingredients!$B$3:$B$230,H162,Ingredients!$D$3:$D$230)+SUMIF($B$3:$B$725,H162,$AR$3:$AR$725)</f>
        <v>0</v>
      </c>
      <c r="AM162" s="30">
        <f>SUMIF(Ingredients!$B$3:$B$230,I162,Ingredients!$D$3:$D$230)+SUMIF($B$3:$B$725,I162,$AR$3:$AR$725)</f>
        <v>0</v>
      </c>
      <c r="AN162" s="30">
        <f>SUMIF(Ingredients!$B$3:$B$230,J162,Ingredients!$D$3:$D$230)+SUMIF($B$3:$B$725,J162,$AR$3:$AR$725)</f>
        <v>0</v>
      </c>
      <c r="AO162" s="30">
        <f>SUMIF(Ingredients!$B$3:$B$230,K162,Ingredients!$D$3:$D$230)+SUMIF($B$3:$B$725,K162,$AR$3:$AR$725)</f>
        <v>0</v>
      </c>
      <c r="AP162" s="30">
        <f>SUMIF(Ingredients!$B$3:$B$230,L162,Ingredients!$D$3:$D$230)+SUMIF($B$3:$B$725,L162,$AR$3:$AR$725)</f>
        <v>0</v>
      </c>
      <c r="AQ162" s="30">
        <f>SUMIF(Ingredients!$B$3:$B$230,M162,Ingredients!$D$3:$D$230)+SUMIF($B$3:$B$725,M162,$AR$3:$AR$725)</f>
        <v>0</v>
      </c>
      <c r="AR162" s="29">
        <f t="shared" si="28"/>
        <v>0</v>
      </c>
      <c r="AS162" s="30">
        <f>SUMIF(Ingredients!$B$3:$B$230,F162,Ingredients!$E$3:$E$230)+SUMIF($B$3:$B$725,F162,$BA$3:$BA$730)</f>
        <v>0</v>
      </c>
      <c r="AT162" s="30">
        <f>SUMIF(Ingredients!$B$3:$B$230,G162,Ingredients!$E$3:$E$230)+SUMIF($B$3:$B$725,G162,$BA$3:$BA$730)</f>
        <v>31</v>
      </c>
      <c r="AU162" s="30">
        <f>SUMIF(Ingredients!$B$3:$B$230,H162,Ingredients!$E$3:$E$230)+SUMIF($B$3:$B$725,H162,$BA$3:$BA$730)</f>
        <v>43</v>
      </c>
      <c r="AV162" s="30">
        <f>SUMIF(Ingredients!$B$3:$B$230,I162,Ingredients!$E$3:$E$230)+SUMIF($B$3:$B$725,I162,$BA$3:$BA$730)</f>
        <v>48</v>
      </c>
      <c r="AW162" s="30">
        <f>SUMIF(Ingredients!$B$3:$B$230,J162,Ingredients!$E$3:$E$230)+SUMIF($B$3:$B$725,J162,$BA$3:$BA$730)</f>
        <v>0</v>
      </c>
      <c r="AX162" s="30">
        <f>SUMIF(Ingredients!$B$3:$B$230,K162,Ingredients!$E$3:$E$230)+SUMIF($B$3:$B$725,K162,$BA$3:$BA$730)</f>
        <v>0</v>
      </c>
      <c r="AY162" s="30">
        <f>SUMIF(Ingredients!$B$3:$B$230,L162,Ingredients!$E$3:$E$230)+SUMIF($B$3:$B$725,L162,$BA$3:$BA$730)</f>
        <v>0</v>
      </c>
      <c r="AZ162" s="30">
        <f>SUMIF(Ingredients!$B$3:$B$230,M162,Ingredients!$E$3:$E$230)+SUMIF($B$3:$B$725,M162,$BA$3:$BA$730)</f>
        <v>0</v>
      </c>
      <c r="BA162" s="29">
        <f t="shared" si="29"/>
        <v>30.5</v>
      </c>
      <c r="BB162" s="30">
        <f>SUMIF(Ingredients!$B$3:$B$230,F162,Ingredients!$F$3:$F$230)+SUMIF($B$3:$B$725,F162,$BJ$3:$BJ$725)</f>
        <v>0</v>
      </c>
      <c r="BC162" s="30">
        <f>SUMIF(Ingredients!$B$3:$B$230,G162,Ingredients!$F$3:$F$230)+SUMIF($B$3:$B$725,G162,$BJ$3:$BJ$725)</f>
        <v>0</v>
      </c>
      <c r="BD162" s="30">
        <f>SUMIF(Ingredients!$B$3:$B$230,H162,Ingredients!$F$3:$F$230)+SUMIF($B$3:$B$725,H162,$BJ$3:$BJ$725)</f>
        <v>0</v>
      </c>
      <c r="BE162" s="30">
        <f>SUMIF(Ingredients!$B$3:$B$230,I162,Ingredients!$F$3:$F$230)+SUMIF($B$3:$B$725,I162,$BJ$3:$BJ$725)</f>
        <v>0</v>
      </c>
      <c r="BF162" s="30">
        <f>SUMIF(Ingredients!$B$3:$B$230,J162,Ingredients!$F$3:$F$230)+SUMIF($B$3:$B$725,J162,$BJ$3:$BJ$725)</f>
        <v>0</v>
      </c>
      <c r="BG162" s="30">
        <f>SUMIF(Ingredients!$B$3:$B$230,K162,Ingredients!$F$3:$F$230)+SUMIF($B$3:$B$725,K162,$BJ$3:$BJ$725)</f>
        <v>0</v>
      </c>
      <c r="BH162" s="30">
        <f>SUMIF(Ingredients!$B$3:$B$230,L162,Ingredients!$F$3:$F$230)+SUMIF($B$3:$B$725,L162,$BJ$3:$BJ$725)</f>
        <v>0</v>
      </c>
      <c r="BI162" s="30">
        <f>SUMIF(Ingredients!$B$3:$B$230,M162,Ingredients!$F$3:$F$230)+SUMIF($B$3:$B$725,M162,$BJ$3:$BJ$725)</f>
        <v>0</v>
      </c>
      <c r="BJ162" s="35">
        <f t="shared" si="30"/>
        <v>0</v>
      </c>
      <c r="BK162" s="30">
        <f>SUMIF(Ingredients!$B$3:$B$230,F162,Ingredients!$G$3:$G$230)+SUMIF($B$3:$B$725,F162,$BS$3:$BS$725)</f>
        <v>0</v>
      </c>
      <c r="BL162" s="30">
        <f>SUMIF(Ingredients!$B$3:$B$230,G162,Ingredients!$G$3:$G$230)+SUMIF($B$3:$B$725,G162,$BS$3:$BS$725)</f>
        <v>0</v>
      </c>
      <c r="BM162" s="30">
        <f>SUMIF(Ingredients!$B$3:$B$230,H162,Ingredients!$G$3:$G$230)+SUMIF($B$3:$B$725,H162,$BS$3:$BS$725)</f>
        <v>0</v>
      </c>
      <c r="BN162" s="30">
        <f>SUMIF(Ingredients!$B$3:$B$230,I162,Ingredients!$G$3:$G$230)+SUMIF($B$3:$B$725,I162,$BS$3:$BS$725)</f>
        <v>0</v>
      </c>
      <c r="BO162" s="30">
        <f>SUMIF(Ingredients!$B$3:$B$230,J162,Ingredients!$G$3:$G$230)+SUMIF($B$3:$B$725,J162,$BS$3:$BS$725)</f>
        <v>0</v>
      </c>
      <c r="BP162" s="30">
        <f>SUMIF(Ingredients!$B$3:$B$230,K162,Ingredients!$G$3:$G$230)+SUMIF($B$3:$B$725,K162,$BS$3:$BS$725)</f>
        <v>0</v>
      </c>
      <c r="BQ162" s="30">
        <f>SUMIF(Ingredients!$B$3:$B$230,L162,Ingredients!$G$3:$G$230)+SUMIF($B$3:$B$725,L162,$BS$3:$BS$725)</f>
        <v>0</v>
      </c>
      <c r="BR162" s="30">
        <f>SUMIF(Ingredients!$B$3:$B$230,M162,Ingredients!$G$3:$G$230)+SUMIF($B$3:$B$725,M162,$BS$3:$BS$725)</f>
        <v>0</v>
      </c>
      <c r="BS162" s="36">
        <f t="shared" si="31"/>
        <v>0</v>
      </c>
      <c r="BT162" s="30">
        <f>SUMIF(Ingredients!$B$3:$B$230,F162,Ingredients!$H$3:$H$230)+SUMIF($B$3:$B$725,F162,$CB$3:$CB$725)</f>
        <v>0</v>
      </c>
      <c r="BU162" s="30">
        <f>SUMIF(Ingredients!$B$3:$B$230,G162,Ingredients!$H$3:$H$230)+SUMIF($B$3:$B$725,G162,$CB$3:$CB$725)</f>
        <v>1</v>
      </c>
      <c r="BV162" s="30">
        <f>SUMIF(Ingredients!$B$3:$B$230,H162,Ingredients!$H$3:$H$230)+SUMIF($B$3:$B$725,H162,$CB$3:$CB$725)</f>
        <v>1</v>
      </c>
      <c r="BW162" s="30">
        <f>SUMIF(Ingredients!$B$3:$B$230,I162,Ingredients!$H$3:$H$230)+SUMIF($B$3:$B$725,I162,$CB$3:$CB$725)</f>
        <v>0</v>
      </c>
      <c r="BX162" s="30">
        <f>SUMIF(Ingredients!$B$3:$B$230,J162,Ingredients!$H$3:$H$230)+SUMIF($B$3:$B$725,J162,$CB$3:$CB$725)</f>
        <v>0</v>
      </c>
      <c r="BY162" s="30">
        <f>SUMIF(Ingredients!$B$3:$B$230,K162,Ingredients!$H$3:$H$230)+SUMIF($B$3:$B$725,K162,$CB$3:$CB$725)</f>
        <v>0</v>
      </c>
      <c r="BZ162" s="30">
        <f>SUMIF(Ingredients!$B$3:$B$230,L162,Ingredients!$H$3:$H$230)+SUMIF($B$3:$B$725,L162,$CB$3:$CB$725)</f>
        <v>0</v>
      </c>
      <c r="CA162" s="30">
        <f>SUMIF(Ingredients!$B$3:$B$230,M162,Ingredients!$H$3:$H$230)+SUMIF($B$3:$B$725,M162,$CB$3:$CB$725)</f>
        <v>0</v>
      </c>
      <c r="CB162" s="42">
        <f t="shared" si="32"/>
        <v>2</v>
      </c>
      <c r="CC162" s="30">
        <f>SUMIF(Ingredients!$B$3:$B$230,F162,Ingredients!$I$3:$I$230)+SUMIF($B$3:$B$725,F162,$CK$3:$CK$725)</f>
        <v>0</v>
      </c>
      <c r="CD162" s="30">
        <f>SUMIF(Ingredients!$B$3:$B$230,G162,Ingredients!$I$3:$I$230)+SUMIF($B$3:$B$725,G162,$CK$3:$CK$725)</f>
        <v>0</v>
      </c>
      <c r="CE162" s="30">
        <f>SUMIF(Ingredients!$B$3:$B$230,H162,Ingredients!$I$3:$I$230)+SUMIF($B$3:$B$725,H162,$CK$3:$CK$725)</f>
        <v>0</v>
      </c>
      <c r="CF162" s="30">
        <f>SUMIF(Ingredients!$B$3:$B$230,I162,Ingredients!$I$3:$I$230)+SUMIF($B$3:$B$725,I162,$CK$3:$CK$725)</f>
        <v>0</v>
      </c>
      <c r="CG162" s="30">
        <f>SUMIF(Ingredients!$B$3:$B$230,J162,Ingredients!$I$3:$I$230)+SUMIF($B$3:$B$725,J162,$CK$3:$CK$725)</f>
        <v>0</v>
      </c>
      <c r="CH162" s="30">
        <f>SUMIF(Ingredients!$B$3:$B$230,K162,Ingredients!$I$3:$I$230)+SUMIF($B$3:$B$725,K162,$CK$3:$CK$725)</f>
        <v>0</v>
      </c>
      <c r="CI162" s="30">
        <f>SUMIF(Ingredients!$B$3:$B$230,L162,Ingredients!$I$3:$I$230)+SUMIF($B$3:$B$725,L162,$CK$3:$CK$725)</f>
        <v>0</v>
      </c>
      <c r="CJ162" s="30">
        <f>SUMIF(Ingredients!$B$3:$B$230,M162,Ingredients!$I$3:$I$230)+SUMIF($B$3:$B$725,M162,$CK$3:$CK$725)</f>
        <v>0</v>
      </c>
      <c r="CK162" s="38">
        <f t="shared" si="33"/>
        <v>0</v>
      </c>
      <c r="CL162" s="30">
        <f>SUMIF(Ingredients!$B$3:$B$230,F162,Ingredients!$J$3:$J$230)+SUMIF($B$3:$B$725,F162,$CT$3:$CT$725)</f>
        <v>0</v>
      </c>
      <c r="CM162" s="30">
        <f>SUMIF(Ingredients!$B$3:$B$230,G162,Ingredients!$J$3:$J$230)+SUMIF($B$3:$B$725,G162,$CT$3:$CT$725)</f>
        <v>0</v>
      </c>
      <c r="CN162" s="30">
        <f>SUMIF(Ingredients!$B$3:$B$230,H162,Ingredients!$J$3:$J$230)+SUMIF($B$3:$B$725,H162,$CT$3:$CT$725)</f>
        <v>0</v>
      </c>
      <c r="CO162" s="30">
        <f>SUMIF(Ingredients!$B$3:$B$230,I162,Ingredients!$J$3:$J$230)+SUMIF($B$3:$B$725,I162,$CT$3:$CT$725)</f>
        <v>0</v>
      </c>
      <c r="CP162" s="30">
        <f>SUMIF(Ingredients!$B$3:$B$230,J162,Ingredients!$J$3:$J$230)+SUMIF($B$3:$B$725,J162,$CT$3:$CT$725)</f>
        <v>0</v>
      </c>
      <c r="CQ162" s="30">
        <f>SUMIF(Ingredients!$B$3:$B$230,K162,Ingredients!$J$3:$J$230)+SUMIF($B$3:$B$725,K162,$CT$3:$CT$725)</f>
        <v>0</v>
      </c>
      <c r="CR162" s="30">
        <f>SUMIF(Ingredients!$B$3:$B$230,L162,Ingredients!$J$3:$J$230)+SUMIF($B$3:$B$725,L162,$CT$3:$CT$725)</f>
        <v>0</v>
      </c>
      <c r="CS162" s="30">
        <f>SUMIF(Ingredients!$B$3:$B$230,M162,Ingredients!$J$3:$J$230)+SUMIF($B$3:$B$725,M162,$CT$3:$CT$725)</f>
        <v>0</v>
      </c>
      <c r="CT162" s="43">
        <f t="shared" si="34"/>
        <v>0</v>
      </c>
      <c r="CU162" s="34">
        <v>12</v>
      </c>
      <c r="CV162" s="30">
        <v>0</v>
      </c>
      <c r="CW162" s="30">
        <v>18.5</v>
      </c>
      <c r="CX162" s="35">
        <v>0</v>
      </c>
      <c r="CY162" s="36">
        <v>0</v>
      </c>
      <c r="CZ162" s="37">
        <v>2</v>
      </c>
      <c r="DA162" s="38">
        <v>0</v>
      </c>
      <c r="DB162" s="39">
        <v>0</v>
      </c>
      <c r="DC162" t="s">
        <v>199</v>
      </c>
      <c r="DD162" t="str">
        <f t="shared" ca="1" si="35"/>
        <v/>
      </c>
      <c r="DE162" t="str">
        <f t="shared" ca="1" si="36"/>
        <v>No</v>
      </c>
      <c r="DG162" t="s">
        <v>200</v>
      </c>
      <c r="DH162" t="str">
        <f t="shared" ca="1" si="37"/>
        <v/>
      </c>
      <c r="DI162" t="s">
        <v>2271</v>
      </c>
    </row>
    <row r="163" spans="2:113" x14ac:dyDescent="0.3">
      <c r="B163" t="s">
        <v>423</v>
      </c>
      <c r="C163" t="str">
        <f>INDEX('PH Itemnames'!$B$1:$B$723,MATCH(B163,'PH Itemnames'!$A$1:$A$723),1)</f>
        <v>bakedturnipsItem</v>
      </c>
      <c r="D163" t="s">
        <v>245</v>
      </c>
      <c r="E163" t="s">
        <v>1191</v>
      </c>
      <c r="F163" s="10" t="s">
        <v>118</v>
      </c>
      <c r="G163" s="11" t="s">
        <v>247</v>
      </c>
      <c r="H163" s="11" t="s">
        <v>249</v>
      </c>
      <c r="I163" s="11" t="s">
        <v>400</v>
      </c>
      <c r="J163" s="11"/>
      <c r="K163" s="11"/>
      <c r="L163" s="11"/>
      <c r="M163" s="11"/>
      <c r="N163" s="46">
        <f ca="1">SUMIF(Ingredients!$B$3:$B$230,'PH complex foods'!F163,Ingredients!$A$3:$A$119)+SUMIF($B$3:$B$725,F163,$V$3:$V$724)</f>
        <v>0</v>
      </c>
      <c r="O163" s="11">
        <f ca="1">SUMIF(Ingredients!$B$3:$B$230,'PH complex foods'!G163,Ingredients!$A$3:$A$119)+SUMIF($B$3:$B$725,G163,$V$3:$V$724)</f>
        <v>1</v>
      </c>
      <c r="P163" s="11">
        <f ca="1">SUMIF(Ingredients!$B$3:$B$230,'PH complex foods'!H163,Ingredients!$A$3:$A$119)+SUMIF($B$3:$B$725,H163,$V$3:$V$724)</f>
        <v>1</v>
      </c>
      <c r="Q163" s="11">
        <f ca="1">SUMIF(Ingredients!$B$3:$B$230,'PH complex foods'!I163,Ingredients!$A$3:$A$119)+SUMIF($B$3:$B$725,I163,$V$3:$V$724)</f>
        <v>1</v>
      </c>
      <c r="R163" s="11">
        <f ca="1">SUMIF(Ingredients!$B$3:$B$230,'PH complex foods'!J163,Ingredients!$A$3:$A$119)+SUMIF($B$3:$B$725,J163,$V$3:$V$724)</f>
        <v>0</v>
      </c>
      <c r="S163" s="11">
        <f ca="1">SUMIF(Ingredients!$B$3:$B$230,'PH complex foods'!K163,Ingredients!$A$3:$A$119)+SUMIF($B$3:$B$725,K163,$V$3:$V$724)</f>
        <v>0</v>
      </c>
      <c r="T163" s="11">
        <f ca="1">SUMIF(Ingredients!$B$3:$B$230,'PH complex foods'!L163,Ingredients!$A$3:$A$119)+SUMIF($B$3:$B$725,L163,$V$3:$V$724)</f>
        <v>0</v>
      </c>
      <c r="U163" s="11">
        <f ca="1">SUMIF(Ingredients!$B$3:$B$230,'PH complex foods'!M163,Ingredients!$A$3:$A$119)+SUMIF($B$3:$B$725,M163,$V$3:$V$724)</f>
        <v>0</v>
      </c>
      <c r="V163" s="10">
        <f t="shared" ca="1" si="38"/>
        <v>0</v>
      </c>
      <c r="W163" s="10">
        <v>0</v>
      </c>
      <c r="X163" s="11">
        <v>0</v>
      </c>
      <c r="Y163" s="11">
        <f>COUNTIF(F163:M888,B163)</f>
        <v>0</v>
      </c>
      <c r="Z163" s="44" t="str">
        <f t="shared" ca="1" si="39"/>
        <v>No</v>
      </c>
      <c r="AA163" s="34">
        <f>SUMIF(Ingredients!$B$3:$B$230,F163,Ingredients!$C$3:$C$230)+SUMIF($B$3:$B$725,F163,$AI$3:$AI$725)</f>
        <v>0</v>
      </c>
      <c r="AB163" s="30">
        <f>SUMIF(Ingredients!$B$3:$B$230,G163,Ingredients!$C$3:$C$230)+SUMIF($B$3:$B$725,G163,$AI$3:$AI$725)</f>
        <v>5</v>
      </c>
      <c r="AC163" s="30">
        <f>SUMIF(Ingredients!$B$3:$B$230,H163,Ingredients!$C$3:$C$230)+SUMIF($B$3:$B$725,H163,$AI$3:$AI$725)</f>
        <v>0</v>
      </c>
      <c r="AD163" s="30">
        <f>SUMIF(Ingredients!$B$3:$B$230,I163,Ingredients!$C$3:$C$230)+SUMIF($B$3:$B$725,I163,$AI$3:$AI$725)</f>
        <v>0</v>
      </c>
      <c r="AE163" s="30">
        <f>SUMIF(Ingredients!$B$3:$B$230,J163,Ingredients!$C$3:$C$230)+SUMIF($B$3:$B$725,J163,$AI$3:$AI$725)</f>
        <v>0</v>
      </c>
      <c r="AF163" s="30">
        <f>SUMIF(Ingredients!$B$3:$B$230,K163,Ingredients!$C$3:$C$230)+SUMIF($B$3:$B$725,K163,$AI$3:$AI$725)</f>
        <v>0</v>
      </c>
      <c r="AG163" s="30">
        <f>SUMIF(Ingredients!$B$3:$B$230,L163,Ingredients!$C$3:$C$230)+SUMIF($B$3:$B$725,L163,$AI$3:$AI$725)</f>
        <v>0</v>
      </c>
      <c r="AH163" s="30">
        <f>SUMIF(Ingredients!$B$3:$B$230,M163,Ingredients!$C$3:$C$230)+SUMIF($B$3:$B$725,M163,$AI$3:$AI$725)</f>
        <v>0</v>
      </c>
      <c r="AI163" s="29">
        <f t="shared" si="27"/>
        <v>5</v>
      </c>
      <c r="AJ163" s="30">
        <f>SUMIF(Ingredients!$B$3:$B$230,F163,Ingredients!$D$3:$D$230)+SUMIF($B$3:$B$725,F163,$AR$3:$AR$725)</f>
        <v>0</v>
      </c>
      <c r="AK163" s="30">
        <f>SUMIF(Ingredients!$B$3:$B$230,G163,Ingredients!$D$3:$D$230)+SUMIF($B$3:$B$725,G163,$AR$3:$AR$725)</f>
        <v>0</v>
      </c>
      <c r="AL163" s="30">
        <f>SUMIF(Ingredients!$B$3:$B$230,H163,Ingredients!$D$3:$D$230)+SUMIF($B$3:$B$725,H163,$AR$3:$AR$725)</f>
        <v>0</v>
      </c>
      <c r="AM163" s="30">
        <f>SUMIF(Ingredients!$B$3:$B$230,I163,Ingredients!$D$3:$D$230)+SUMIF($B$3:$B$725,I163,$AR$3:$AR$725)</f>
        <v>0</v>
      </c>
      <c r="AN163" s="30">
        <f>SUMIF(Ingredients!$B$3:$B$230,J163,Ingredients!$D$3:$D$230)+SUMIF($B$3:$B$725,J163,$AR$3:$AR$725)</f>
        <v>0</v>
      </c>
      <c r="AO163" s="30">
        <f>SUMIF(Ingredients!$B$3:$B$230,K163,Ingredients!$D$3:$D$230)+SUMIF($B$3:$B$725,K163,$AR$3:$AR$725)</f>
        <v>0</v>
      </c>
      <c r="AP163" s="30">
        <f>SUMIF(Ingredients!$B$3:$B$230,L163,Ingredients!$D$3:$D$230)+SUMIF($B$3:$B$725,L163,$AR$3:$AR$725)</f>
        <v>0</v>
      </c>
      <c r="AQ163" s="30">
        <f>SUMIF(Ingredients!$B$3:$B$230,M163,Ingredients!$D$3:$D$230)+SUMIF($B$3:$B$725,M163,$AR$3:$AR$725)</f>
        <v>0</v>
      </c>
      <c r="AR163" s="29">
        <f t="shared" si="28"/>
        <v>0</v>
      </c>
      <c r="AS163" s="30">
        <f>SUMIF(Ingredients!$B$3:$B$230,F163,Ingredients!$E$3:$E$230)+SUMIF($B$3:$B$725,F163,$BA$3:$BA$730)</f>
        <v>0</v>
      </c>
      <c r="AT163" s="30">
        <f>SUMIF(Ingredients!$B$3:$B$230,G163,Ingredients!$E$3:$E$230)+SUMIF($B$3:$B$725,G163,$BA$3:$BA$730)</f>
        <v>12</v>
      </c>
      <c r="AU163" s="30">
        <f>SUMIF(Ingredients!$B$3:$B$230,H163,Ingredients!$E$3:$E$230)+SUMIF($B$3:$B$725,H163,$BA$3:$BA$730)</f>
        <v>30</v>
      </c>
      <c r="AV163" s="30">
        <f>SUMIF(Ingredients!$B$3:$B$230,I163,Ingredients!$E$3:$E$230)+SUMIF($B$3:$B$725,I163,$BA$3:$BA$730)</f>
        <v>0</v>
      </c>
      <c r="AW163" s="30">
        <f>SUMIF(Ingredients!$B$3:$B$230,J163,Ingredients!$E$3:$E$230)+SUMIF($B$3:$B$725,J163,$BA$3:$BA$730)</f>
        <v>0</v>
      </c>
      <c r="AX163" s="30">
        <f>SUMIF(Ingredients!$B$3:$B$230,K163,Ingredients!$E$3:$E$230)+SUMIF($B$3:$B$725,K163,$BA$3:$BA$730)</f>
        <v>0</v>
      </c>
      <c r="AY163" s="30">
        <f>SUMIF(Ingredients!$B$3:$B$230,L163,Ingredients!$E$3:$E$230)+SUMIF($B$3:$B$725,L163,$BA$3:$BA$730)</f>
        <v>0</v>
      </c>
      <c r="AZ163" s="30">
        <f>SUMIF(Ingredients!$B$3:$B$230,M163,Ingredients!$E$3:$E$230)+SUMIF($B$3:$B$725,M163,$BA$3:$BA$730)</f>
        <v>0</v>
      </c>
      <c r="BA163" s="29">
        <f t="shared" si="29"/>
        <v>10.5</v>
      </c>
      <c r="BB163" s="30">
        <f>SUMIF(Ingredients!$B$3:$B$230,F163,Ingredients!$F$3:$F$230)+SUMIF($B$3:$B$725,F163,$BJ$3:$BJ$725)</f>
        <v>0</v>
      </c>
      <c r="BC163" s="30">
        <f>SUMIF(Ingredients!$B$3:$B$230,G163,Ingredients!$F$3:$F$230)+SUMIF($B$3:$B$725,G163,$BJ$3:$BJ$725)</f>
        <v>0</v>
      </c>
      <c r="BD163" s="30">
        <f>SUMIF(Ingredients!$B$3:$B$230,H163,Ingredients!$F$3:$F$230)+SUMIF($B$3:$B$725,H163,$BJ$3:$BJ$725)</f>
        <v>0</v>
      </c>
      <c r="BE163" s="30">
        <f>SUMIF(Ingredients!$B$3:$B$230,I163,Ingredients!$F$3:$F$230)+SUMIF($B$3:$B$725,I163,$BJ$3:$BJ$725)</f>
        <v>0</v>
      </c>
      <c r="BF163" s="30">
        <f>SUMIF(Ingredients!$B$3:$B$230,J163,Ingredients!$F$3:$F$230)+SUMIF($B$3:$B$725,J163,$BJ$3:$BJ$725)</f>
        <v>0</v>
      </c>
      <c r="BG163" s="30">
        <f>SUMIF(Ingredients!$B$3:$B$230,K163,Ingredients!$F$3:$F$230)+SUMIF($B$3:$B$725,K163,$BJ$3:$BJ$725)</f>
        <v>0</v>
      </c>
      <c r="BH163" s="30">
        <f>SUMIF(Ingredients!$B$3:$B$230,L163,Ingredients!$F$3:$F$230)+SUMIF($B$3:$B$725,L163,$BJ$3:$BJ$725)</f>
        <v>0</v>
      </c>
      <c r="BI163" s="30">
        <f>SUMIF(Ingredients!$B$3:$B$230,M163,Ingredients!$F$3:$F$230)+SUMIF($B$3:$B$725,M163,$BJ$3:$BJ$725)</f>
        <v>0</v>
      </c>
      <c r="BJ163" s="35">
        <f t="shared" si="30"/>
        <v>0</v>
      </c>
      <c r="BK163" s="30">
        <f>SUMIF(Ingredients!$B$3:$B$230,F163,Ingredients!$G$3:$G$230)+SUMIF($B$3:$B$725,F163,$BS$3:$BS$725)</f>
        <v>0</v>
      </c>
      <c r="BL163" s="30">
        <f>SUMIF(Ingredients!$B$3:$B$230,G163,Ingredients!$G$3:$G$230)+SUMIF($B$3:$B$725,G163,$BS$3:$BS$725)</f>
        <v>0</v>
      </c>
      <c r="BM163" s="30">
        <f>SUMIF(Ingredients!$B$3:$B$230,H163,Ingredients!$G$3:$G$230)+SUMIF($B$3:$B$725,H163,$BS$3:$BS$725)</f>
        <v>0</v>
      </c>
      <c r="BN163" s="30">
        <f>SUMIF(Ingredients!$B$3:$B$230,I163,Ingredients!$G$3:$G$230)+SUMIF($B$3:$B$725,I163,$BS$3:$BS$725)</f>
        <v>0</v>
      </c>
      <c r="BO163" s="30">
        <f>SUMIF(Ingredients!$B$3:$B$230,J163,Ingredients!$G$3:$G$230)+SUMIF($B$3:$B$725,J163,$BS$3:$BS$725)</f>
        <v>0</v>
      </c>
      <c r="BP163" s="30">
        <f>SUMIF(Ingredients!$B$3:$B$230,K163,Ingredients!$G$3:$G$230)+SUMIF($B$3:$B$725,K163,$BS$3:$BS$725)</f>
        <v>0</v>
      </c>
      <c r="BQ163" s="30">
        <f>SUMIF(Ingredients!$B$3:$B$230,L163,Ingredients!$G$3:$G$230)+SUMIF($B$3:$B$725,L163,$BS$3:$BS$725)</f>
        <v>0</v>
      </c>
      <c r="BR163" s="30">
        <f>SUMIF(Ingredients!$B$3:$B$230,M163,Ingredients!$G$3:$G$230)+SUMIF($B$3:$B$725,M163,$BS$3:$BS$725)</f>
        <v>0</v>
      </c>
      <c r="BS163" s="36">
        <f t="shared" si="31"/>
        <v>0</v>
      </c>
      <c r="BT163" s="30">
        <f>SUMIF(Ingredients!$B$3:$B$230,F163,Ingredients!$H$3:$H$230)+SUMIF($B$3:$B$725,F163,$CB$3:$CB$725)</f>
        <v>0</v>
      </c>
      <c r="BU163" s="30">
        <f>SUMIF(Ingredients!$B$3:$B$230,G163,Ingredients!$H$3:$H$230)+SUMIF($B$3:$B$725,G163,$CB$3:$CB$725)</f>
        <v>0</v>
      </c>
      <c r="BV163" s="30">
        <f>SUMIF(Ingredients!$B$3:$B$230,H163,Ingredients!$H$3:$H$230)+SUMIF($B$3:$B$725,H163,$CB$3:$CB$725)</f>
        <v>0</v>
      </c>
      <c r="BW163" s="30">
        <f>SUMIF(Ingredients!$B$3:$B$230,I163,Ingredients!$H$3:$H$230)+SUMIF($B$3:$B$725,I163,$CB$3:$CB$725)</f>
        <v>0</v>
      </c>
      <c r="BX163" s="30">
        <f>SUMIF(Ingredients!$B$3:$B$230,J163,Ingredients!$H$3:$H$230)+SUMIF($B$3:$B$725,J163,$CB$3:$CB$725)</f>
        <v>0</v>
      </c>
      <c r="BY163" s="30">
        <f>SUMIF(Ingredients!$B$3:$B$230,K163,Ingredients!$H$3:$H$230)+SUMIF($B$3:$B$725,K163,$CB$3:$CB$725)</f>
        <v>0</v>
      </c>
      <c r="BZ163" s="30">
        <f>SUMIF(Ingredients!$B$3:$B$230,L163,Ingredients!$H$3:$H$230)+SUMIF($B$3:$B$725,L163,$CB$3:$CB$725)</f>
        <v>0</v>
      </c>
      <c r="CA163" s="30">
        <f>SUMIF(Ingredients!$B$3:$B$230,M163,Ingredients!$H$3:$H$230)+SUMIF($B$3:$B$725,M163,$CB$3:$CB$725)</f>
        <v>0</v>
      </c>
      <c r="CB163" s="42">
        <f t="shared" si="32"/>
        <v>0</v>
      </c>
      <c r="CC163" s="30">
        <f>SUMIF(Ingredients!$B$3:$B$230,F163,Ingredients!$I$3:$I$230)+SUMIF($B$3:$B$725,F163,$CK$3:$CK$725)</f>
        <v>0</v>
      </c>
      <c r="CD163" s="30">
        <f>SUMIF(Ingredients!$B$3:$B$230,G163,Ingredients!$I$3:$I$230)+SUMIF($B$3:$B$725,G163,$CK$3:$CK$725)</f>
        <v>0</v>
      </c>
      <c r="CE163" s="30">
        <f>SUMIF(Ingredients!$B$3:$B$230,H163,Ingredients!$I$3:$I$230)+SUMIF($B$3:$B$725,H163,$CK$3:$CK$725)</f>
        <v>0</v>
      </c>
      <c r="CF163" s="30">
        <f>SUMIF(Ingredients!$B$3:$B$230,I163,Ingredients!$I$3:$I$230)+SUMIF($B$3:$B$725,I163,$CK$3:$CK$725)</f>
        <v>0</v>
      </c>
      <c r="CG163" s="30">
        <f>SUMIF(Ingredients!$B$3:$B$230,J163,Ingredients!$I$3:$I$230)+SUMIF($B$3:$B$725,J163,$CK$3:$CK$725)</f>
        <v>0</v>
      </c>
      <c r="CH163" s="30">
        <f>SUMIF(Ingredients!$B$3:$B$230,K163,Ingredients!$I$3:$I$230)+SUMIF($B$3:$B$725,K163,$CK$3:$CK$725)</f>
        <v>0</v>
      </c>
      <c r="CI163" s="30">
        <f>SUMIF(Ingredients!$B$3:$B$230,L163,Ingredients!$I$3:$I$230)+SUMIF($B$3:$B$725,L163,$CK$3:$CK$725)</f>
        <v>0</v>
      </c>
      <c r="CJ163" s="30">
        <f>SUMIF(Ingredients!$B$3:$B$230,M163,Ingredients!$I$3:$I$230)+SUMIF($B$3:$B$725,M163,$CK$3:$CK$725)</f>
        <v>0</v>
      </c>
      <c r="CK163" s="38">
        <f t="shared" si="33"/>
        <v>0</v>
      </c>
      <c r="CL163" s="30">
        <f>SUMIF(Ingredients!$B$3:$B$230,F163,Ingredients!$J$3:$J$230)+SUMIF($B$3:$B$725,F163,$CT$3:$CT$725)</f>
        <v>0</v>
      </c>
      <c r="CM163" s="30">
        <f>SUMIF(Ingredients!$B$3:$B$230,G163,Ingredients!$J$3:$J$230)+SUMIF($B$3:$B$725,G163,$CT$3:$CT$725)</f>
        <v>1</v>
      </c>
      <c r="CN163" s="30">
        <f>SUMIF(Ingredients!$B$3:$B$230,H163,Ingredients!$J$3:$J$230)+SUMIF($B$3:$B$725,H163,$CT$3:$CT$725)</f>
        <v>0</v>
      </c>
      <c r="CO163" s="30">
        <f>SUMIF(Ingredients!$B$3:$B$230,I163,Ingredients!$J$3:$J$230)+SUMIF($B$3:$B$725,I163,$CT$3:$CT$725)</f>
        <v>0</v>
      </c>
      <c r="CP163" s="30">
        <f>SUMIF(Ingredients!$B$3:$B$230,J163,Ingredients!$J$3:$J$230)+SUMIF($B$3:$B$725,J163,$CT$3:$CT$725)</f>
        <v>0</v>
      </c>
      <c r="CQ163" s="30">
        <f>SUMIF(Ingredients!$B$3:$B$230,K163,Ingredients!$J$3:$J$230)+SUMIF($B$3:$B$725,K163,$CT$3:$CT$725)</f>
        <v>0</v>
      </c>
      <c r="CR163" s="30">
        <f>SUMIF(Ingredients!$B$3:$B$230,L163,Ingredients!$J$3:$J$230)+SUMIF($B$3:$B$725,L163,$CT$3:$CT$725)</f>
        <v>0</v>
      </c>
      <c r="CS163" s="30">
        <f>SUMIF(Ingredients!$B$3:$B$230,M163,Ingredients!$J$3:$J$230)+SUMIF($B$3:$B$725,M163,$CT$3:$CT$725)</f>
        <v>0</v>
      </c>
      <c r="CT163" s="43">
        <f t="shared" si="34"/>
        <v>1</v>
      </c>
      <c r="CU163" s="34">
        <v>5</v>
      </c>
      <c r="CV163" s="30">
        <v>0</v>
      </c>
      <c r="CW163" s="30">
        <v>10.5</v>
      </c>
      <c r="CX163" s="35">
        <v>0</v>
      </c>
      <c r="CY163" s="36">
        <v>0</v>
      </c>
      <c r="CZ163" s="37">
        <v>0</v>
      </c>
      <c r="DA163" s="38">
        <v>0</v>
      </c>
      <c r="DB163" s="39">
        <v>1</v>
      </c>
      <c r="DC163" t="s">
        <v>199</v>
      </c>
      <c r="DD163" t="str">
        <f t="shared" ca="1" si="35"/>
        <v/>
      </c>
      <c r="DE163" t="str">
        <f t="shared" ca="1" si="36"/>
        <v>No</v>
      </c>
      <c r="DG163" t="s">
        <v>200</v>
      </c>
      <c r="DH163" t="str">
        <f t="shared" ca="1" si="37"/>
        <v/>
      </c>
      <c r="DI163" t="s">
        <v>2271</v>
      </c>
    </row>
    <row r="164" spans="2:113" x14ac:dyDescent="0.3">
      <c r="B164" t="s">
        <v>424</v>
      </c>
      <c r="C164" t="str">
        <f>INDEX('PH Itemnames'!$B$1:$B$723,MATCH(B164,'PH Itemnames'!$A$1:$A$723),1)</f>
        <v>gingerbreadItem</v>
      </c>
      <c r="D164" t="s">
        <v>245</v>
      </c>
      <c r="E164" t="s">
        <v>1186</v>
      </c>
      <c r="F164" s="10" t="s">
        <v>121</v>
      </c>
      <c r="G164" s="11" t="s">
        <v>216</v>
      </c>
      <c r="H164" s="11" t="s">
        <v>247</v>
      </c>
      <c r="I164" s="11" t="s">
        <v>399</v>
      </c>
      <c r="J164" s="11"/>
      <c r="K164" s="11"/>
      <c r="L164" s="11"/>
      <c r="M164" s="11"/>
      <c r="N164" s="46">
        <f ca="1">SUMIF(Ingredients!$B$3:$B$230,'PH complex foods'!F164,Ingredients!$A$3:$A$119)+SUMIF($B$3:$B$725,F164,$V$3:$V$724)</f>
        <v>1</v>
      </c>
      <c r="O164" s="11">
        <f ca="1">SUMIF(Ingredients!$B$3:$B$230,'PH complex foods'!G164,Ingredients!$A$3:$A$119)+SUMIF($B$3:$B$725,G164,$V$3:$V$724)</f>
        <v>1</v>
      </c>
      <c r="P164" s="11">
        <f ca="1">SUMIF(Ingredients!$B$3:$B$230,'PH complex foods'!H164,Ingredients!$A$3:$A$119)+SUMIF($B$3:$B$725,H164,$V$3:$V$724)</f>
        <v>1</v>
      </c>
      <c r="Q164" s="11">
        <f ca="1">SUMIF(Ingredients!$B$3:$B$230,'PH complex foods'!I164,Ingredients!$A$3:$A$119)+SUMIF($B$3:$B$725,I164,$V$3:$V$724)</f>
        <v>1</v>
      </c>
      <c r="R164" s="11">
        <f ca="1">SUMIF(Ingredients!$B$3:$B$230,'PH complex foods'!J164,Ingredients!$A$3:$A$119)+SUMIF($B$3:$B$725,J164,$V$3:$V$724)</f>
        <v>0</v>
      </c>
      <c r="S164" s="11">
        <f ca="1">SUMIF(Ingredients!$B$3:$B$230,'PH complex foods'!K164,Ingredients!$A$3:$A$119)+SUMIF($B$3:$B$725,K164,$V$3:$V$724)</f>
        <v>0</v>
      </c>
      <c r="T164" s="11">
        <f ca="1">SUMIF(Ingredients!$B$3:$B$230,'PH complex foods'!L164,Ingredients!$A$3:$A$119)+SUMIF($B$3:$B$725,L164,$V$3:$V$724)</f>
        <v>0</v>
      </c>
      <c r="U164" s="11">
        <f ca="1">SUMIF(Ingredients!$B$3:$B$230,'PH complex foods'!M164,Ingredients!$A$3:$A$119)+SUMIF($B$3:$B$725,M164,$V$3:$V$724)</f>
        <v>0</v>
      </c>
      <c r="V164" s="10">
        <f t="shared" ca="1" si="38"/>
        <v>1</v>
      </c>
      <c r="W164" s="10">
        <v>1</v>
      </c>
      <c r="X164" s="11">
        <v>0</v>
      </c>
      <c r="Y164" s="11">
        <f>COUNTIF(F164:M889,B164)</f>
        <v>0</v>
      </c>
      <c r="Z164" s="44" t="str">
        <f t="shared" ca="1" si="39"/>
        <v>Yes</v>
      </c>
      <c r="AA164" s="34">
        <f>SUMIF(Ingredients!$B$3:$B$230,F164,Ingredients!$C$3:$C$230)+SUMIF($B$3:$B$725,F164,$AI$3:$AI$725)</f>
        <v>2</v>
      </c>
      <c r="AB164" s="30">
        <f>SUMIF(Ingredients!$B$3:$B$230,G164,Ingredients!$C$3:$C$230)+SUMIF($B$3:$B$725,G164,$AI$3:$AI$725)</f>
        <v>5</v>
      </c>
      <c r="AC164" s="30">
        <f>SUMIF(Ingredients!$B$3:$B$230,H164,Ingredients!$C$3:$C$230)+SUMIF($B$3:$B$725,H164,$AI$3:$AI$725)</f>
        <v>5</v>
      </c>
      <c r="AD164" s="30">
        <f>SUMIF(Ingredients!$B$3:$B$230,I164,Ingredients!$C$3:$C$230)+SUMIF($B$3:$B$725,I164,$AI$3:$AI$725)</f>
        <v>0</v>
      </c>
      <c r="AE164" s="30">
        <f>SUMIF(Ingredients!$B$3:$B$230,J164,Ingredients!$C$3:$C$230)+SUMIF($B$3:$B$725,J164,$AI$3:$AI$725)</f>
        <v>0</v>
      </c>
      <c r="AF164" s="30">
        <f>SUMIF(Ingredients!$B$3:$B$230,K164,Ingredients!$C$3:$C$230)+SUMIF($B$3:$B$725,K164,$AI$3:$AI$725)</f>
        <v>0</v>
      </c>
      <c r="AG164" s="30">
        <f>SUMIF(Ingredients!$B$3:$B$230,L164,Ingredients!$C$3:$C$230)+SUMIF($B$3:$B$725,L164,$AI$3:$AI$725)</f>
        <v>0</v>
      </c>
      <c r="AH164" s="30">
        <f>SUMIF(Ingredients!$B$3:$B$230,M164,Ingredients!$C$3:$C$230)+SUMIF($B$3:$B$725,M164,$AI$3:$AI$725)</f>
        <v>0</v>
      </c>
      <c r="AI164" s="29">
        <f t="shared" si="27"/>
        <v>12</v>
      </c>
      <c r="AJ164" s="30">
        <f>SUMIF(Ingredients!$B$3:$B$230,F164,Ingredients!$D$3:$D$230)+SUMIF($B$3:$B$725,F164,$AR$3:$AR$725)</f>
        <v>0</v>
      </c>
      <c r="AK164" s="30">
        <f>SUMIF(Ingredients!$B$3:$B$230,G164,Ingredients!$D$3:$D$230)+SUMIF($B$3:$B$725,G164,$AR$3:$AR$725)</f>
        <v>0</v>
      </c>
      <c r="AL164" s="30">
        <f>SUMIF(Ingredients!$B$3:$B$230,H164,Ingredients!$D$3:$D$230)+SUMIF($B$3:$B$725,H164,$AR$3:$AR$725)</f>
        <v>0</v>
      </c>
      <c r="AM164" s="30">
        <f>SUMIF(Ingredients!$B$3:$B$230,I164,Ingredients!$D$3:$D$230)+SUMIF($B$3:$B$725,I164,$AR$3:$AR$725)</f>
        <v>0</v>
      </c>
      <c r="AN164" s="30">
        <f>SUMIF(Ingredients!$B$3:$B$230,J164,Ingredients!$D$3:$D$230)+SUMIF($B$3:$B$725,J164,$AR$3:$AR$725)</f>
        <v>0</v>
      </c>
      <c r="AO164" s="30">
        <f>SUMIF(Ingredients!$B$3:$B$230,K164,Ingredients!$D$3:$D$230)+SUMIF($B$3:$B$725,K164,$AR$3:$AR$725)</f>
        <v>0</v>
      </c>
      <c r="AP164" s="30">
        <f>SUMIF(Ingredients!$B$3:$B$230,L164,Ingredients!$D$3:$D$230)+SUMIF($B$3:$B$725,L164,$AR$3:$AR$725)</f>
        <v>0</v>
      </c>
      <c r="AQ164" s="30">
        <f>SUMIF(Ingredients!$B$3:$B$230,M164,Ingredients!$D$3:$D$230)+SUMIF($B$3:$B$725,M164,$AR$3:$AR$725)</f>
        <v>0</v>
      </c>
      <c r="AR164" s="29">
        <f t="shared" si="28"/>
        <v>0</v>
      </c>
      <c r="AS164" s="30">
        <f>SUMIF(Ingredients!$B$3:$B$230,F164,Ingredients!$E$3:$E$230)+SUMIF($B$3:$B$725,F164,$BA$3:$BA$730)</f>
        <v>24</v>
      </c>
      <c r="AT164" s="30">
        <f>SUMIF(Ingredients!$B$3:$B$230,G164,Ingredients!$E$3:$E$230)+SUMIF($B$3:$B$725,G164,$BA$3:$BA$730)</f>
        <v>29.5</v>
      </c>
      <c r="AU164" s="30">
        <f>SUMIF(Ingredients!$B$3:$B$230,H164,Ingredients!$E$3:$E$230)+SUMIF($B$3:$B$725,H164,$BA$3:$BA$730)</f>
        <v>12</v>
      </c>
      <c r="AV164" s="30">
        <f>SUMIF(Ingredients!$B$3:$B$230,I164,Ingredients!$E$3:$E$230)+SUMIF($B$3:$B$725,I164,$BA$3:$BA$730)</f>
        <v>21</v>
      </c>
      <c r="AW164" s="30">
        <f>SUMIF(Ingredients!$B$3:$B$230,J164,Ingredients!$E$3:$E$230)+SUMIF($B$3:$B$725,J164,$BA$3:$BA$730)</f>
        <v>0</v>
      </c>
      <c r="AX164" s="30">
        <f>SUMIF(Ingredients!$B$3:$B$230,K164,Ingredients!$E$3:$E$230)+SUMIF($B$3:$B$725,K164,$BA$3:$BA$730)</f>
        <v>0</v>
      </c>
      <c r="AY164" s="30">
        <f>SUMIF(Ingredients!$B$3:$B$230,L164,Ingredients!$E$3:$E$230)+SUMIF($B$3:$B$725,L164,$BA$3:$BA$730)</f>
        <v>0</v>
      </c>
      <c r="AZ164" s="30">
        <f>SUMIF(Ingredients!$B$3:$B$230,M164,Ingredients!$E$3:$E$230)+SUMIF($B$3:$B$725,M164,$BA$3:$BA$730)</f>
        <v>0</v>
      </c>
      <c r="BA164" s="29">
        <f t="shared" si="29"/>
        <v>21.625</v>
      </c>
      <c r="BB164" s="30">
        <f>SUMIF(Ingredients!$B$3:$B$230,F164,Ingredients!$F$3:$F$230)+SUMIF($B$3:$B$725,F164,$BJ$3:$BJ$725)</f>
        <v>0</v>
      </c>
      <c r="BC164" s="30">
        <f>SUMIF(Ingredients!$B$3:$B$230,G164,Ingredients!$F$3:$F$230)+SUMIF($B$3:$B$725,G164,$BJ$3:$BJ$725)</f>
        <v>1</v>
      </c>
      <c r="BD164" s="30">
        <f>SUMIF(Ingredients!$B$3:$B$230,H164,Ingredients!$F$3:$F$230)+SUMIF($B$3:$B$725,H164,$BJ$3:$BJ$725)</f>
        <v>0</v>
      </c>
      <c r="BE164" s="30">
        <f>SUMIF(Ingredients!$B$3:$B$230,I164,Ingredients!$F$3:$F$230)+SUMIF($B$3:$B$725,I164,$BJ$3:$BJ$725)</f>
        <v>0</v>
      </c>
      <c r="BF164" s="30">
        <f>SUMIF(Ingredients!$B$3:$B$230,J164,Ingredients!$F$3:$F$230)+SUMIF($B$3:$B$725,J164,$BJ$3:$BJ$725)</f>
        <v>0</v>
      </c>
      <c r="BG164" s="30">
        <f>SUMIF(Ingredients!$B$3:$B$230,K164,Ingredients!$F$3:$F$230)+SUMIF($B$3:$B$725,K164,$BJ$3:$BJ$725)</f>
        <v>0</v>
      </c>
      <c r="BH164" s="30">
        <f>SUMIF(Ingredients!$B$3:$B$230,L164,Ingredients!$F$3:$F$230)+SUMIF($B$3:$B$725,L164,$BJ$3:$BJ$725)</f>
        <v>0</v>
      </c>
      <c r="BI164" s="30">
        <f>SUMIF(Ingredients!$B$3:$B$230,M164,Ingredients!$F$3:$F$230)+SUMIF($B$3:$B$725,M164,$BJ$3:$BJ$725)</f>
        <v>0</v>
      </c>
      <c r="BJ164" s="35">
        <f t="shared" si="30"/>
        <v>1</v>
      </c>
      <c r="BK164" s="30">
        <f>SUMIF(Ingredients!$B$3:$B$230,F164,Ingredients!$G$3:$G$230)+SUMIF($B$3:$B$725,F164,$BS$3:$BS$725)</f>
        <v>0</v>
      </c>
      <c r="BL164" s="30">
        <f>SUMIF(Ingredients!$B$3:$B$230,G164,Ingredients!$G$3:$G$230)+SUMIF($B$3:$B$725,G164,$BS$3:$BS$725)</f>
        <v>0</v>
      </c>
      <c r="BM164" s="30">
        <f>SUMIF(Ingredients!$B$3:$B$230,H164,Ingredients!$G$3:$G$230)+SUMIF($B$3:$B$725,H164,$BS$3:$BS$725)</f>
        <v>0</v>
      </c>
      <c r="BN164" s="30">
        <f>SUMIF(Ingredients!$B$3:$B$230,I164,Ingredients!$G$3:$G$230)+SUMIF($B$3:$B$725,I164,$BS$3:$BS$725)</f>
        <v>0</v>
      </c>
      <c r="BO164" s="30">
        <f>SUMIF(Ingredients!$B$3:$B$230,J164,Ingredients!$G$3:$G$230)+SUMIF($B$3:$B$725,J164,$BS$3:$BS$725)</f>
        <v>0</v>
      </c>
      <c r="BP164" s="30">
        <f>SUMIF(Ingredients!$B$3:$B$230,K164,Ingredients!$G$3:$G$230)+SUMIF($B$3:$B$725,K164,$BS$3:$BS$725)</f>
        <v>0</v>
      </c>
      <c r="BQ164" s="30">
        <f>SUMIF(Ingredients!$B$3:$B$230,L164,Ingredients!$G$3:$G$230)+SUMIF($B$3:$B$725,L164,$BS$3:$BS$725)</f>
        <v>0</v>
      </c>
      <c r="BR164" s="30">
        <f>SUMIF(Ingredients!$B$3:$B$230,M164,Ingredients!$G$3:$G$230)+SUMIF($B$3:$B$725,M164,$BS$3:$BS$725)</f>
        <v>0</v>
      </c>
      <c r="BS164" s="36">
        <f t="shared" si="31"/>
        <v>0</v>
      </c>
      <c r="BT164" s="30">
        <f>SUMIF(Ingredients!$B$3:$B$230,F164,Ingredients!$H$3:$H$230)+SUMIF($B$3:$B$725,F164,$CB$3:$CB$725)</f>
        <v>0</v>
      </c>
      <c r="BU164" s="30">
        <f>SUMIF(Ingredients!$B$3:$B$230,G164,Ingredients!$H$3:$H$230)+SUMIF($B$3:$B$725,G164,$CB$3:$CB$725)</f>
        <v>0</v>
      </c>
      <c r="BV164" s="30">
        <f>SUMIF(Ingredients!$B$3:$B$230,H164,Ingredients!$H$3:$H$230)+SUMIF($B$3:$B$725,H164,$CB$3:$CB$725)</f>
        <v>0</v>
      </c>
      <c r="BW164" s="30">
        <f>SUMIF(Ingredients!$B$3:$B$230,I164,Ingredients!$H$3:$H$230)+SUMIF($B$3:$B$725,I164,$CB$3:$CB$725)</f>
        <v>0</v>
      </c>
      <c r="BX164" s="30">
        <f>SUMIF(Ingredients!$B$3:$B$230,J164,Ingredients!$H$3:$H$230)+SUMIF($B$3:$B$725,J164,$CB$3:$CB$725)</f>
        <v>0</v>
      </c>
      <c r="BY164" s="30">
        <f>SUMIF(Ingredients!$B$3:$B$230,K164,Ingredients!$H$3:$H$230)+SUMIF($B$3:$B$725,K164,$CB$3:$CB$725)</f>
        <v>0</v>
      </c>
      <c r="BZ164" s="30">
        <f>SUMIF(Ingredients!$B$3:$B$230,L164,Ingredients!$H$3:$H$230)+SUMIF($B$3:$B$725,L164,$CB$3:$CB$725)</f>
        <v>0</v>
      </c>
      <c r="CA164" s="30">
        <f>SUMIF(Ingredients!$B$3:$B$230,M164,Ingredients!$H$3:$H$230)+SUMIF($B$3:$B$725,M164,$CB$3:$CB$725)</f>
        <v>0</v>
      </c>
      <c r="CB164" s="42">
        <f t="shared" si="32"/>
        <v>0</v>
      </c>
      <c r="CC164" s="30">
        <f>SUMIF(Ingredients!$B$3:$B$230,F164,Ingredients!$I$3:$I$230)+SUMIF($B$3:$B$725,F164,$CK$3:$CK$725)</f>
        <v>0</v>
      </c>
      <c r="CD164" s="30">
        <f>SUMIF(Ingredients!$B$3:$B$230,G164,Ingredients!$I$3:$I$230)+SUMIF($B$3:$B$725,G164,$CK$3:$CK$725)</f>
        <v>0</v>
      </c>
      <c r="CE164" s="30">
        <f>SUMIF(Ingredients!$B$3:$B$230,H164,Ingredients!$I$3:$I$230)+SUMIF($B$3:$B$725,H164,$CK$3:$CK$725)</f>
        <v>0</v>
      </c>
      <c r="CF164" s="30">
        <f>SUMIF(Ingredients!$B$3:$B$230,I164,Ingredients!$I$3:$I$230)+SUMIF($B$3:$B$725,I164,$CK$3:$CK$725)</f>
        <v>0</v>
      </c>
      <c r="CG164" s="30">
        <f>SUMIF(Ingredients!$B$3:$B$230,J164,Ingredients!$I$3:$I$230)+SUMIF($B$3:$B$725,J164,$CK$3:$CK$725)</f>
        <v>0</v>
      </c>
      <c r="CH164" s="30">
        <f>SUMIF(Ingredients!$B$3:$B$230,K164,Ingredients!$I$3:$I$230)+SUMIF($B$3:$B$725,K164,$CK$3:$CK$725)</f>
        <v>0</v>
      </c>
      <c r="CI164" s="30">
        <f>SUMIF(Ingredients!$B$3:$B$230,L164,Ingredients!$I$3:$I$230)+SUMIF($B$3:$B$725,L164,$CK$3:$CK$725)</f>
        <v>0</v>
      </c>
      <c r="CJ164" s="30">
        <f>SUMIF(Ingredients!$B$3:$B$230,M164,Ingredients!$I$3:$I$230)+SUMIF($B$3:$B$725,M164,$CK$3:$CK$725)</f>
        <v>0</v>
      </c>
      <c r="CK164" s="38">
        <f t="shared" si="33"/>
        <v>0</v>
      </c>
      <c r="CL164" s="30">
        <f>SUMIF(Ingredients!$B$3:$B$230,F164,Ingredients!$J$3:$J$230)+SUMIF($B$3:$B$725,F164,$CT$3:$CT$725)</f>
        <v>0</v>
      </c>
      <c r="CM164" s="30">
        <f>SUMIF(Ingredients!$B$3:$B$230,G164,Ingredients!$J$3:$J$230)+SUMIF($B$3:$B$725,G164,$CT$3:$CT$725)</f>
        <v>0</v>
      </c>
      <c r="CN164" s="30">
        <f>SUMIF(Ingredients!$B$3:$B$230,H164,Ingredients!$J$3:$J$230)+SUMIF($B$3:$B$725,H164,$CT$3:$CT$725)</f>
        <v>1</v>
      </c>
      <c r="CO164" s="30">
        <f>SUMIF(Ingredients!$B$3:$B$230,I164,Ingredients!$J$3:$J$230)+SUMIF($B$3:$B$725,I164,$CT$3:$CT$725)</f>
        <v>0</v>
      </c>
      <c r="CP164" s="30">
        <f>SUMIF(Ingredients!$B$3:$B$230,J164,Ingredients!$J$3:$J$230)+SUMIF($B$3:$B$725,J164,$CT$3:$CT$725)</f>
        <v>0</v>
      </c>
      <c r="CQ164" s="30">
        <f>SUMIF(Ingredients!$B$3:$B$230,K164,Ingredients!$J$3:$J$230)+SUMIF($B$3:$B$725,K164,$CT$3:$CT$725)</f>
        <v>0</v>
      </c>
      <c r="CR164" s="30">
        <f>SUMIF(Ingredients!$B$3:$B$230,L164,Ingredients!$J$3:$J$230)+SUMIF($B$3:$B$725,L164,$CT$3:$CT$725)</f>
        <v>0</v>
      </c>
      <c r="CS164" s="30">
        <f>SUMIF(Ingredients!$B$3:$B$230,M164,Ingredients!$J$3:$J$230)+SUMIF($B$3:$B$725,M164,$CT$3:$CT$725)</f>
        <v>0</v>
      </c>
      <c r="CT164" s="43">
        <f t="shared" si="34"/>
        <v>1</v>
      </c>
      <c r="CU164" s="34">
        <v>12</v>
      </c>
      <c r="CV164" s="30">
        <v>0</v>
      </c>
      <c r="CW164" s="30">
        <v>21</v>
      </c>
      <c r="CX164" s="35">
        <v>1</v>
      </c>
      <c r="CY164" s="36">
        <v>0</v>
      </c>
      <c r="CZ164" s="37">
        <v>0</v>
      </c>
      <c r="DA164" s="38">
        <v>0</v>
      </c>
      <c r="DB164" s="39">
        <v>1</v>
      </c>
      <c r="DC164" t="s">
        <v>202</v>
      </c>
      <c r="DD164" t="str">
        <f t="shared" ca="1" si="35"/>
        <v/>
      </c>
      <c r="DE164" t="str">
        <f t="shared" ca="1" si="36"/>
        <v>-</v>
      </c>
      <c r="DG164" t="s">
        <v>200</v>
      </c>
      <c r="DH164" t="str">
        <f t="shared" ca="1" si="37"/>
        <v>GINGERBREADITEM(BREAD, ItemRegistry.gingerbreadItem, 4 ,2.4f,0f,1f,0f,0f,0f,1f,1f),</v>
      </c>
      <c r="DI164" t="s">
        <v>2271</v>
      </c>
    </row>
    <row r="165" spans="2:113" x14ac:dyDescent="0.3">
      <c r="B165" t="s">
        <v>425</v>
      </c>
      <c r="C165" t="str">
        <f>INDEX('PH Itemnames'!$B$1:$B$723,MATCH(B165,'PH Itemnames'!$A$1:$A$723),1)</f>
        <v>gingersnapsItem</v>
      </c>
      <c r="D165" t="s">
        <v>240</v>
      </c>
      <c r="E165" t="s">
        <v>1191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SUMIF(Ingredients!$B$3:$B$230,'PH complex foods'!F165,Ingredients!$A$3:$A$119)+SUMIF($B$3:$B$725,F165,$V$3:$V$724)</f>
        <v>1</v>
      </c>
      <c r="O165" s="11">
        <f ca="1">SUMIF(Ingredients!$B$3:$B$230,'PH complex foods'!G165,Ingredients!$A$3:$A$119)+SUMIF($B$3:$B$725,G165,$V$3:$V$724)</f>
        <v>1</v>
      </c>
      <c r="P165" s="11">
        <f ca="1">SUMIF(Ingredients!$B$3:$B$230,'PH complex foods'!H165,Ingredients!$A$3:$A$119)+SUMIF($B$3:$B$725,H165,$V$3:$V$724)</f>
        <v>1</v>
      </c>
      <c r="Q165" s="11">
        <f ca="1">SUMIF(Ingredients!$B$3:$B$230,'PH complex foods'!I165,Ingredients!$A$3:$A$119)+SUMIF($B$3:$B$725,I165,$V$3:$V$724)</f>
        <v>0</v>
      </c>
      <c r="R165" s="11">
        <f ca="1">SUMIF(Ingredients!$B$3:$B$230,'PH complex foods'!J165,Ingredients!$A$3:$A$119)+SUMIF($B$3:$B$725,J165,$V$3:$V$724)</f>
        <v>0</v>
      </c>
      <c r="S165" s="11">
        <f ca="1">SUMIF(Ingredients!$B$3:$B$230,'PH complex foods'!K165,Ingredients!$A$3:$A$119)+SUMIF($B$3:$B$725,K165,$V$3:$V$724)</f>
        <v>0</v>
      </c>
      <c r="T165" s="11">
        <f ca="1">SUMIF(Ingredients!$B$3:$B$230,'PH complex foods'!L165,Ingredients!$A$3:$A$119)+SUMIF($B$3:$B$725,L165,$V$3:$V$724)</f>
        <v>0</v>
      </c>
      <c r="U165" s="11">
        <f ca="1">SUMIF(Ingredients!$B$3:$B$230,'PH complex foods'!M165,Ingredients!$A$3:$A$119)+SUMIF($B$3:$B$725,M165,$V$3:$V$724)</f>
        <v>0</v>
      </c>
      <c r="V165" s="10">
        <f t="shared" ca="1" si="38"/>
        <v>1</v>
      </c>
      <c r="W165" s="10">
        <v>1</v>
      </c>
      <c r="X165" s="11">
        <v>1</v>
      </c>
      <c r="Y165" s="11">
        <f>COUNTIF(F165:M890,B165)</f>
        <v>0</v>
      </c>
      <c r="Z165" s="44" t="str">
        <f t="shared" ca="1" si="39"/>
        <v>Yes</v>
      </c>
      <c r="AA165" s="34">
        <f>SUMIF(Ingredients!$B$3:$B$230,F165,Ingredients!$C$3:$C$230)+SUMIF($B$3:$B$725,F165,$AI$3:$AI$725)</f>
        <v>2</v>
      </c>
      <c r="AB165" s="30">
        <f>SUMIF(Ingredients!$B$3:$B$230,G165,Ingredients!$C$3:$C$230)+SUMIF($B$3:$B$725,G165,$AI$3:$AI$725)</f>
        <v>5</v>
      </c>
      <c r="AC165" s="30">
        <f>SUMIF(Ingredients!$B$3:$B$230,H165,Ingredients!$C$3:$C$230)+SUMIF($B$3:$B$725,H165,$AI$3:$AI$725)</f>
        <v>0</v>
      </c>
      <c r="AD165" s="30">
        <f>SUMIF(Ingredients!$B$3:$B$230,I165,Ingredients!$C$3:$C$230)+SUMIF($B$3:$B$725,I165,$AI$3:$AI$725)</f>
        <v>0</v>
      </c>
      <c r="AE165" s="30">
        <f>SUMIF(Ingredients!$B$3:$B$230,J165,Ingredients!$C$3:$C$230)+SUMIF($B$3:$B$725,J165,$AI$3:$AI$725)</f>
        <v>0</v>
      </c>
      <c r="AF165" s="30">
        <f>SUMIF(Ingredients!$B$3:$B$230,K165,Ingredients!$C$3:$C$230)+SUMIF($B$3:$B$725,K165,$AI$3:$AI$725)</f>
        <v>0</v>
      </c>
      <c r="AG165" s="30">
        <f>SUMIF(Ingredients!$B$3:$B$230,L165,Ingredients!$C$3:$C$230)+SUMIF($B$3:$B$725,L165,$AI$3:$AI$725)</f>
        <v>0</v>
      </c>
      <c r="AH165" s="30">
        <f>SUMIF(Ingredients!$B$3:$B$230,M165,Ingredients!$C$3:$C$230)+SUMIF($B$3:$B$725,M165,$AI$3:$AI$725)</f>
        <v>0</v>
      </c>
      <c r="AI165" s="29">
        <f t="shared" si="27"/>
        <v>7</v>
      </c>
      <c r="AJ165" s="30">
        <f>SUMIF(Ingredients!$B$3:$B$230,F165,Ingredients!$D$3:$D$230)+SUMIF($B$3:$B$725,F165,$AR$3:$AR$725)</f>
        <v>0</v>
      </c>
      <c r="AK165" s="30">
        <f>SUMIF(Ingredients!$B$3:$B$230,G165,Ingredients!$D$3:$D$230)+SUMIF($B$3:$B$725,G165,$AR$3:$AR$725)</f>
        <v>0</v>
      </c>
      <c r="AL165" s="30">
        <f>SUMIF(Ingredients!$B$3:$B$230,H165,Ingredients!$D$3:$D$230)+SUMIF($B$3:$B$725,H165,$AR$3:$AR$725)</f>
        <v>0</v>
      </c>
      <c r="AM165" s="30">
        <f>SUMIF(Ingredients!$B$3:$B$230,I165,Ingredients!$D$3:$D$230)+SUMIF($B$3:$B$725,I165,$AR$3:$AR$725)</f>
        <v>0</v>
      </c>
      <c r="AN165" s="30">
        <f>SUMIF(Ingredients!$B$3:$B$230,J165,Ingredients!$D$3:$D$230)+SUMIF($B$3:$B$725,J165,$AR$3:$AR$725)</f>
        <v>0</v>
      </c>
      <c r="AO165" s="30">
        <f>SUMIF(Ingredients!$B$3:$B$230,K165,Ingredients!$D$3:$D$230)+SUMIF($B$3:$B$725,K165,$AR$3:$AR$725)</f>
        <v>0</v>
      </c>
      <c r="AP165" s="30">
        <f>SUMIF(Ingredients!$B$3:$B$230,L165,Ingredients!$D$3:$D$230)+SUMIF($B$3:$B$725,L165,$AR$3:$AR$725)</f>
        <v>0</v>
      </c>
      <c r="AQ165" s="30">
        <f>SUMIF(Ingredients!$B$3:$B$230,M165,Ingredients!$D$3:$D$230)+SUMIF($B$3:$B$725,M165,$AR$3:$AR$725)</f>
        <v>0</v>
      </c>
      <c r="AR165" s="29">
        <f t="shared" si="28"/>
        <v>0</v>
      </c>
      <c r="AS165" s="30">
        <f>SUMIF(Ingredients!$B$3:$B$230,F165,Ingredients!$E$3:$E$230)+SUMIF($B$3:$B$725,F165,$BA$3:$BA$730)</f>
        <v>24</v>
      </c>
      <c r="AT165" s="30">
        <f>SUMIF(Ingredients!$B$3:$B$230,G165,Ingredients!$E$3:$E$230)+SUMIF($B$3:$B$725,G165,$BA$3:$BA$730)</f>
        <v>43</v>
      </c>
      <c r="AU165" s="30">
        <f>SUMIF(Ingredients!$B$3:$B$230,H165,Ingredients!$E$3:$E$230)+SUMIF($B$3:$B$725,H165,$BA$3:$BA$730)</f>
        <v>30</v>
      </c>
      <c r="AV165" s="30">
        <f>SUMIF(Ingredients!$B$3:$B$230,I165,Ingredients!$E$3:$E$230)+SUMIF($B$3:$B$725,I165,$BA$3:$BA$730)</f>
        <v>0</v>
      </c>
      <c r="AW165" s="30">
        <f>SUMIF(Ingredients!$B$3:$B$230,J165,Ingredients!$E$3:$E$230)+SUMIF($B$3:$B$725,J165,$BA$3:$BA$730)</f>
        <v>0</v>
      </c>
      <c r="AX165" s="30">
        <f>SUMIF(Ingredients!$B$3:$B$230,K165,Ingredients!$E$3:$E$230)+SUMIF($B$3:$B$725,K165,$BA$3:$BA$730)</f>
        <v>0</v>
      </c>
      <c r="AY165" s="30">
        <f>SUMIF(Ingredients!$B$3:$B$230,L165,Ingredients!$E$3:$E$230)+SUMIF($B$3:$B$725,L165,$BA$3:$BA$730)</f>
        <v>0</v>
      </c>
      <c r="AZ165" s="30">
        <f>SUMIF(Ingredients!$B$3:$B$230,M165,Ingredients!$E$3:$E$230)+SUMIF($B$3:$B$725,M165,$BA$3:$BA$730)</f>
        <v>0</v>
      </c>
      <c r="BA165" s="29">
        <f t="shared" si="29"/>
        <v>32.333333333333336</v>
      </c>
      <c r="BB165" s="30">
        <f>SUMIF(Ingredients!$B$3:$B$230,F165,Ingredients!$F$3:$F$230)+SUMIF($B$3:$B$725,F165,$BJ$3:$BJ$725)</f>
        <v>0</v>
      </c>
      <c r="BC165" s="30">
        <f>SUMIF(Ingredients!$B$3:$B$230,G165,Ingredients!$F$3:$F$230)+SUMIF($B$3:$B$725,G165,$BJ$3:$BJ$725)</f>
        <v>1</v>
      </c>
      <c r="BD165" s="30">
        <f>SUMIF(Ingredients!$B$3:$B$230,H165,Ingredients!$F$3:$F$230)+SUMIF($B$3:$B$725,H165,$BJ$3:$BJ$725)</f>
        <v>0</v>
      </c>
      <c r="BE165" s="30">
        <f>SUMIF(Ingredients!$B$3:$B$230,I165,Ingredients!$F$3:$F$230)+SUMIF($B$3:$B$725,I165,$BJ$3:$BJ$725)</f>
        <v>0</v>
      </c>
      <c r="BF165" s="30">
        <f>SUMIF(Ingredients!$B$3:$B$230,J165,Ingredients!$F$3:$F$230)+SUMIF($B$3:$B$725,J165,$BJ$3:$BJ$725)</f>
        <v>0</v>
      </c>
      <c r="BG165" s="30">
        <f>SUMIF(Ingredients!$B$3:$B$230,K165,Ingredients!$F$3:$F$230)+SUMIF($B$3:$B$725,K165,$BJ$3:$BJ$725)</f>
        <v>0</v>
      </c>
      <c r="BH165" s="30">
        <f>SUMIF(Ingredients!$B$3:$B$230,L165,Ingredients!$F$3:$F$230)+SUMIF($B$3:$B$725,L165,$BJ$3:$BJ$725)</f>
        <v>0</v>
      </c>
      <c r="BI165" s="30">
        <f>SUMIF(Ingredients!$B$3:$B$230,M165,Ingredients!$F$3:$F$230)+SUMIF($B$3:$B$725,M165,$BJ$3:$BJ$725)</f>
        <v>0</v>
      </c>
      <c r="BJ165" s="35">
        <f t="shared" si="30"/>
        <v>1</v>
      </c>
      <c r="BK165" s="30">
        <f>SUMIF(Ingredients!$B$3:$B$230,F165,Ingredients!$G$3:$G$230)+SUMIF($B$3:$B$725,F165,$BS$3:$BS$725)</f>
        <v>0</v>
      </c>
      <c r="BL165" s="30">
        <f>SUMIF(Ingredients!$B$3:$B$230,G165,Ingredients!$G$3:$G$230)+SUMIF($B$3:$B$725,G165,$BS$3:$BS$725)</f>
        <v>0</v>
      </c>
      <c r="BM165" s="30">
        <f>SUMIF(Ingredients!$B$3:$B$230,H165,Ingredients!$G$3:$G$230)+SUMIF($B$3:$B$725,H165,$BS$3:$BS$725)</f>
        <v>0</v>
      </c>
      <c r="BN165" s="30">
        <f>SUMIF(Ingredients!$B$3:$B$230,I165,Ingredients!$G$3:$G$230)+SUMIF($B$3:$B$725,I165,$BS$3:$BS$725)</f>
        <v>0</v>
      </c>
      <c r="BO165" s="30">
        <f>SUMIF(Ingredients!$B$3:$B$230,J165,Ingredients!$G$3:$G$230)+SUMIF($B$3:$B$725,J165,$BS$3:$BS$725)</f>
        <v>0</v>
      </c>
      <c r="BP165" s="30">
        <f>SUMIF(Ingredients!$B$3:$B$230,K165,Ingredients!$G$3:$G$230)+SUMIF($B$3:$B$725,K165,$BS$3:$BS$725)</f>
        <v>0</v>
      </c>
      <c r="BQ165" s="30">
        <f>SUMIF(Ingredients!$B$3:$B$230,L165,Ingredients!$G$3:$G$230)+SUMIF($B$3:$B$725,L165,$BS$3:$BS$725)</f>
        <v>0</v>
      </c>
      <c r="BR165" s="30">
        <f>SUMIF(Ingredients!$B$3:$B$230,M165,Ingredients!$G$3:$G$230)+SUMIF($B$3:$B$725,M165,$BS$3:$BS$725)</f>
        <v>0</v>
      </c>
      <c r="BS165" s="36">
        <f t="shared" si="31"/>
        <v>0</v>
      </c>
      <c r="BT165" s="30">
        <f>SUMIF(Ingredients!$B$3:$B$230,F165,Ingredients!$H$3:$H$230)+SUMIF($B$3:$B$725,F165,$CB$3:$CB$725)</f>
        <v>0</v>
      </c>
      <c r="BU165" s="30">
        <f>SUMIF(Ingredients!$B$3:$B$230,G165,Ingredients!$H$3:$H$230)+SUMIF($B$3:$B$725,G165,$CB$3:$CB$725)</f>
        <v>0</v>
      </c>
      <c r="BV165" s="30">
        <f>SUMIF(Ingredients!$B$3:$B$230,H165,Ingredients!$H$3:$H$230)+SUMIF($B$3:$B$725,H165,$CB$3:$CB$725)</f>
        <v>0</v>
      </c>
      <c r="BW165" s="30">
        <f>SUMIF(Ingredients!$B$3:$B$230,I165,Ingredients!$H$3:$H$230)+SUMIF($B$3:$B$725,I165,$CB$3:$CB$725)</f>
        <v>0</v>
      </c>
      <c r="BX165" s="30">
        <f>SUMIF(Ingredients!$B$3:$B$230,J165,Ingredients!$H$3:$H$230)+SUMIF($B$3:$B$725,J165,$CB$3:$CB$725)</f>
        <v>0</v>
      </c>
      <c r="BY165" s="30">
        <f>SUMIF(Ingredients!$B$3:$B$230,K165,Ingredients!$H$3:$H$230)+SUMIF($B$3:$B$725,K165,$CB$3:$CB$725)</f>
        <v>0</v>
      </c>
      <c r="BZ165" s="30">
        <f>SUMIF(Ingredients!$B$3:$B$230,L165,Ingredients!$H$3:$H$230)+SUMIF($B$3:$B$725,L165,$CB$3:$CB$725)</f>
        <v>0</v>
      </c>
      <c r="CA165" s="30">
        <f>SUMIF(Ingredients!$B$3:$B$230,M165,Ingredients!$H$3:$H$230)+SUMIF($B$3:$B$725,M165,$CB$3:$CB$725)</f>
        <v>0</v>
      </c>
      <c r="CB165" s="42">
        <f t="shared" si="32"/>
        <v>0</v>
      </c>
      <c r="CC165" s="30">
        <f>SUMIF(Ingredients!$B$3:$B$230,F165,Ingredients!$I$3:$I$230)+SUMIF($B$3:$B$725,F165,$CK$3:$CK$725)</f>
        <v>0</v>
      </c>
      <c r="CD165" s="30">
        <f>SUMIF(Ingredients!$B$3:$B$230,G165,Ingredients!$I$3:$I$230)+SUMIF($B$3:$B$725,G165,$CK$3:$CK$725)</f>
        <v>0</v>
      </c>
      <c r="CE165" s="30">
        <f>SUMIF(Ingredients!$B$3:$B$230,H165,Ingredients!$I$3:$I$230)+SUMIF($B$3:$B$725,H165,$CK$3:$CK$725)</f>
        <v>0</v>
      </c>
      <c r="CF165" s="30">
        <f>SUMIF(Ingredients!$B$3:$B$230,I165,Ingredients!$I$3:$I$230)+SUMIF($B$3:$B$725,I165,$CK$3:$CK$725)</f>
        <v>0</v>
      </c>
      <c r="CG165" s="30">
        <f>SUMIF(Ingredients!$B$3:$B$230,J165,Ingredients!$I$3:$I$230)+SUMIF($B$3:$B$725,J165,$CK$3:$CK$725)</f>
        <v>0</v>
      </c>
      <c r="CH165" s="30">
        <f>SUMIF(Ingredients!$B$3:$B$230,K165,Ingredients!$I$3:$I$230)+SUMIF($B$3:$B$725,K165,$CK$3:$CK$725)</f>
        <v>0</v>
      </c>
      <c r="CI165" s="30">
        <f>SUMIF(Ingredients!$B$3:$B$230,L165,Ingredients!$I$3:$I$230)+SUMIF($B$3:$B$725,L165,$CK$3:$CK$725)</f>
        <v>0</v>
      </c>
      <c r="CJ165" s="30">
        <f>SUMIF(Ingredients!$B$3:$B$230,M165,Ingredients!$I$3:$I$230)+SUMIF($B$3:$B$725,M165,$CK$3:$CK$725)</f>
        <v>0</v>
      </c>
      <c r="CK165" s="38">
        <f t="shared" si="33"/>
        <v>0</v>
      </c>
      <c r="CL165" s="30">
        <f>SUMIF(Ingredients!$B$3:$B$230,F165,Ingredients!$J$3:$J$230)+SUMIF($B$3:$B$725,F165,$CT$3:$CT$725)</f>
        <v>0</v>
      </c>
      <c r="CM165" s="30">
        <f>SUMIF(Ingredients!$B$3:$B$230,G165,Ingredients!$J$3:$J$230)+SUMIF($B$3:$B$725,G165,$CT$3:$CT$725)</f>
        <v>0</v>
      </c>
      <c r="CN165" s="30">
        <f>SUMIF(Ingredients!$B$3:$B$230,H165,Ingredients!$J$3:$J$230)+SUMIF($B$3:$B$725,H165,$CT$3:$CT$725)</f>
        <v>0</v>
      </c>
      <c r="CO165" s="30">
        <f>SUMIF(Ingredients!$B$3:$B$230,I165,Ingredients!$J$3:$J$230)+SUMIF($B$3:$B$725,I165,$CT$3:$CT$725)</f>
        <v>0</v>
      </c>
      <c r="CP165" s="30">
        <f>SUMIF(Ingredients!$B$3:$B$230,J165,Ingredients!$J$3:$J$230)+SUMIF($B$3:$B$725,J165,$CT$3:$CT$725)</f>
        <v>0</v>
      </c>
      <c r="CQ165" s="30">
        <f>SUMIF(Ingredients!$B$3:$B$230,K165,Ingredients!$J$3:$J$230)+SUMIF($B$3:$B$725,K165,$CT$3:$CT$725)</f>
        <v>0</v>
      </c>
      <c r="CR165" s="30">
        <f>SUMIF(Ingredients!$B$3:$B$230,L165,Ingredients!$J$3:$J$230)+SUMIF($B$3:$B$725,L165,$CT$3:$CT$725)</f>
        <v>0</v>
      </c>
      <c r="CS165" s="30">
        <f>SUMIF(Ingredients!$B$3:$B$230,M165,Ingredients!$J$3:$J$230)+SUMIF($B$3:$B$725,M165,$CT$3:$CT$725)</f>
        <v>0</v>
      </c>
      <c r="CT165" s="43">
        <f t="shared" si="34"/>
        <v>0</v>
      </c>
      <c r="CU165" s="34">
        <v>5</v>
      </c>
      <c r="CV165" s="30">
        <v>0</v>
      </c>
      <c r="CW165" s="30">
        <v>21</v>
      </c>
      <c r="CX165" s="35">
        <v>1</v>
      </c>
      <c r="CY165" s="36">
        <v>0</v>
      </c>
      <c r="CZ165" s="37">
        <v>0</v>
      </c>
      <c r="DA165" s="38">
        <v>0</v>
      </c>
      <c r="DB165" s="39">
        <v>0</v>
      </c>
      <c r="DC165" t="s">
        <v>202</v>
      </c>
      <c r="DD165" t="str">
        <f t="shared" ca="1" si="35"/>
        <v/>
      </c>
      <c r="DE165" t="str">
        <f t="shared" ca="1" si="36"/>
        <v>-</v>
      </c>
      <c r="DG165" t="s">
        <v>200</v>
      </c>
      <c r="DH165" t="str">
        <f t="shared" ca="1" si="37"/>
        <v>GINGERSNAPSITEM(MEAL, ItemRegistry.gingersnapsItem, 4 ,1f,0f,1f,0f,0f,0f,0f,1f),</v>
      </c>
      <c r="DI165" t="s">
        <v>2275</v>
      </c>
    </row>
    <row r="166" spans="2:113" x14ac:dyDescent="0.3">
      <c r="B166" t="s">
        <v>426</v>
      </c>
      <c r="C166" t="str">
        <f>INDEX('PH Itemnames'!$B$1:$B$723,MATCH(B166,'PH Itemnames'!$A$1:$A$723),1)</f>
        <v>candiedgingerItem</v>
      </c>
      <c r="D166" t="s">
        <v>240</v>
      </c>
      <c r="E166" t="s">
        <v>1191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SUMIF(Ingredients!$B$3:$B$230,'PH complex foods'!F166,Ingredients!$A$3:$A$119)+SUMIF($B$3:$B$725,F166,$V$3:$V$724)</f>
        <v>1</v>
      </c>
      <c r="O166" s="11">
        <f ca="1">SUMIF(Ingredients!$B$3:$B$230,'PH complex foods'!G166,Ingredients!$A$3:$A$119)+SUMIF($B$3:$B$725,G166,$V$3:$V$724)</f>
        <v>1</v>
      </c>
      <c r="P166" s="11">
        <f ca="1">SUMIF(Ingredients!$B$3:$B$230,'PH complex foods'!H166,Ingredients!$A$3:$A$119)+SUMIF($B$3:$B$725,H166,$V$3:$V$724)</f>
        <v>0</v>
      </c>
      <c r="Q166" s="11">
        <f ca="1">SUMIF(Ingredients!$B$3:$B$230,'PH complex foods'!I166,Ingredients!$A$3:$A$119)+SUMIF($B$3:$B$725,I166,$V$3:$V$724)</f>
        <v>0</v>
      </c>
      <c r="R166" s="11">
        <f ca="1">SUMIF(Ingredients!$B$3:$B$230,'PH complex foods'!J166,Ingredients!$A$3:$A$119)+SUMIF($B$3:$B$725,J166,$V$3:$V$724)</f>
        <v>0</v>
      </c>
      <c r="S166" s="11">
        <f ca="1">SUMIF(Ingredients!$B$3:$B$230,'PH complex foods'!K166,Ingredients!$A$3:$A$119)+SUMIF($B$3:$B$725,K166,$V$3:$V$724)</f>
        <v>0</v>
      </c>
      <c r="T166" s="11">
        <f ca="1">SUMIF(Ingredients!$B$3:$B$230,'PH complex foods'!L166,Ingredients!$A$3:$A$119)+SUMIF($B$3:$B$725,L166,$V$3:$V$724)</f>
        <v>0</v>
      </c>
      <c r="U166" s="11">
        <f ca="1">SUMIF(Ingredients!$B$3:$B$230,'PH complex foods'!M166,Ingredients!$A$3:$A$119)+SUMIF($B$3:$B$725,M166,$V$3:$V$724)</f>
        <v>0</v>
      </c>
      <c r="V166" s="10">
        <f t="shared" ca="1" si="38"/>
        <v>1</v>
      </c>
      <c r="W166" s="10">
        <v>1</v>
      </c>
      <c r="X166" s="11">
        <v>1</v>
      </c>
      <c r="Y166" s="11">
        <f>COUNTIF(F166:M891,B166)</f>
        <v>0</v>
      </c>
      <c r="Z166" s="44" t="str">
        <f t="shared" ca="1" si="39"/>
        <v>Yes</v>
      </c>
      <c r="AA166" s="34">
        <f>SUMIF(Ingredients!$B$3:$B$230,F166,Ingredients!$C$3:$C$230)+SUMIF($B$3:$B$725,F166,$AI$3:$AI$725)</f>
        <v>2</v>
      </c>
      <c r="AB166" s="30">
        <f>SUMIF(Ingredients!$B$3:$B$230,G166,Ingredients!$C$3:$C$230)+SUMIF($B$3:$B$725,G166,$AI$3:$AI$725)</f>
        <v>0</v>
      </c>
      <c r="AC166" s="30">
        <f>SUMIF(Ingredients!$B$3:$B$230,H166,Ingredients!$C$3:$C$230)+SUMIF($B$3:$B$725,H166,$AI$3:$AI$725)</f>
        <v>0</v>
      </c>
      <c r="AD166" s="30">
        <f>SUMIF(Ingredients!$B$3:$B$230,I166,Ingredients!$C$3:$C$230)+SUMIF($B$3:$B$725,I166,$AI$3:$AI$725)</f>
        <v>0</v>
      </c>
      <c r="AE166" s="30">
        <f>SUMIF(Ingredients!$B$3:$B$230,J166,Ingredients!$C$3:$C$230)+SUMIF($B$3:$B$725,J166,$AI$3:$AI$725)</f>
        <v>0</v>
      </c>
      <c r="AF166" s="30">
        <f>SUMIF(Ingredients!$B$3:$B$230,K166,Ingredients!$C$3:$C$230)+SUMIF($B$3:$B$725,K166,$AI$3:$AI$725)</f>
        <v>0</v>
      </c>
      <c r="AG166" s="30">
        <f>SUMIF(Ingredients!$B$3:$B$230,L166,Ingredients!$C$3:$C$230)+SUMIF($B$3:$B$725,L166,$AI$3:$AI$725)</f>
        <v>0</v>
      </c>
      <c r="AH166" s="30">
        <f>SUMIF(Ingredients!$B$3:$B$230,M166,Ingredients!$C$3:$C$230)+SUMIF($B$3:$B$725,M166,$AI$3:$AI$725)</f>
        <v>0</v>
      </c>
      <c r="AI166" s="29">
        <f t="shared" si="27"/>
        <v>2</v>
      </c>
      <c r="AJ166" s="30">
        <f>SUMIF(Ingredients!$B$3:$B$230,F166,Ingredients!$D$3:$D$230)+SUMIF($B$3:$B$725,F166,$AR$3:$AR$725)</f>
        <v>0</v>
      </c>
      <c r="AK166" s="30">
        <f>SUMIF(Ingredients!$B$3:$B$230,G166,Ingredients!$D$3:$D$230)+SUMIF($B$3:$B$725,G166,$AR$3:$AR$725)</f>
        <v>0</v>
      </c>
      <c r="AL166" s="30">
        <f>SUMIF(Ingredients!$B$3:$B$230,H166,Ingredients!$D$3:$D$230)+SUMIF($B$3:$B$725,H166,$AR$3:$AR$725)</f>
        <v>0</v>
      </c>
      <c r="AM166" s="30">
        <f>SUMIF(Ingredients!$B$3:$B$230,I166,Ingredients!$D$3:$D$230)+SUMIF($B$3:$B$725,I166,$AR$3:$AR$725)</f>
        <v>0</v>
      </c>
      <c r="AN166" s="30">
        <f>SUMIF(Ingredients!$B$3:$B$230,J166,Ingredients!$D$3:$D$230)+SUMIF($B$3:$B$725,J166,$AR$3:$AR$725)</f>
        <v>0</v>
      </c>
      <c r="AO166" s="30">
        <f>SUMIF(Ingredients!$B$3:$B$230,K166,Ingredients!$D$3:$D$230)+SUMIF($B$3:$B$725,K166,$AR$3:$AR$725)</f>
        <v>0</v>
      </c>
      <c r="AP166" s="30">
        <f>SUMIF(Ingredients!$B$3:$B$230,L166,Ingredients!$D$3:$D$230)+SUMIF($B$3:$B$725,L166,$AR$3:$AR$725)</f>
        <v>0</v>
      </c>
      <c r="AQ166" s="30">
        <f>SUMIF(Ingredients!$B$3:$B$230,M166,Ingredients!$D$3:$D$230)+SUMIF($B$3:$B$725,M166,$AR$3:$AR$725)</f>
        <v>0</v>
      </c>
      <c r="AR166" s="29">
        <f t="shared" si="28"/>
        <v>0</v>
      </c>
      <c r="AS166" s="30">
        <f>SUMIF(Ingredients!$B$3:$B$230,F166,Ingredients!$E$3:$E$230)+SUMIF($B$3:$B$725,F166,$BA$3:$BA$730)</f>
        <v>24</v>
      </c>
      <c r="AT166" s="30">
        <f>SUMIF(Ingredients!$B$3:$B$230,G166,Ingredients!$E$3:$E$230)+SUMIF($B$3:$B$725,G166,$BA$3:$BA$730)</f>
        <v>30</v>
      </c>
      <c r="AU166" s="30">
        <f>SUMIF(Ingredients!$B$3:$B$230,H166,Ingredients!$E$3:$E$230)+SUMIF($B$3:$B$725,H166,$BA$3:$BA$730)</f>
        <v>0</v>
      </c>
      <c r="AV166" s="30">
        <f>SUMIF(Ingredients!$B$3:$B$230,I166,Ingredients!$E$3:$E$230)+SUMIF($B$3:$B$725,I166,$BA$3:$BA$730)</f>
        <v>0</v>
      </c>
      <c r="AW166" s="30">
        <f>SUMIF(Ingredients!$B$3:$B$230,J166,Ingredients!$E$3:$E$230)+SUMIF($B$3:$B$725,J166,$BA$3:$BA$730)</f>
        <v>0</v>
      </c>
      <c r="AX166" s="30">
        <f>SUMIF(Ingredients!$B$3:$B$230,K166,Ingredients!$E$3:$E$230)+SUMIF($B$3:$B$725,K166,$BA$3:$BA$730)</f>
        <v>0</v>
      </c>
      <c r="AY166" s="30">
        <f>SUMIF(Ingredients!$B$3:$B$230,L166,Ingredients!$E$3:$E$230)+SUMIF($B$3:$B$725,L166,$BA$3:$BA$730)</f>
        <v>0</v>
      </c>
      <c r="AZ166" s="30">
        <f>SUMIF(Ingredients!$B$3:$B$230,M166,Ingredients!$E$3:$E$230)+SUMIF($B$3:$B$725,M166,$BA$3:$BA$730)</f>
        <v>0</v>
      </c>
      <c r="BA166" s="29">
        <f t="shared" si="29"/>
        <v>27</v>
      </c>
      <c r="BB166" s="30">
        <f>SUMIF(Ingredients!$B$3:$B$230,F166,Ingredients!$F$3:$F$230)+SUMIF($B$3:$B$725,F166,$BJ$3:$BJ$725)</f>
        <v>0</v>
      </c>
      <c r="BC166" s="30">
        <f>SUMIF(Ingredients!$B$3:$B$230,G166,Ingredients!$F$3:$F$230)+SUMIF($B$3:$B$725,G166,$BJ$3:$BJ$725)</f>
        <v>0</v>
      </c>
      <c r="BD166" s="30">
        <f>SUMIF(Ingredients!$B$3:$B$230,H166,Ingredients!$F$3:$F$230)+SUMIF($B$3:$B$725,H166,$BJ$3:$BJ$725)</f>
        <v>0</v>
      </c>
      <c r="BE166" s="30">
        <f>SUMIF(Ingredients!$B$3:$B$230,I166,Ingredients!$F$3:$F$230)+SUMIF($B$3:$B$725,I166,$BJ$3:$BJ$725)</f>
        <v>0</v>
      </c>
      <c r="BF166" s="30">
        <f>SUMIF(Ingredients!$B$3:$B$230,J166,Ingredients!$F$3:$F$230)+SUMIF($B$3:$B$725,J166,$BJ$3:$BJ$725)</f>
        <v>0</v>
      </c>
      <c r="BG166" s="30">
        <f>SUMIF(Ingredients!$B$3:$B$230,K166,Ingredients!$F$3:$F$230)+SUMIF($B$3:$B$725,K166,$BJ$3:$BJ$725)</f>
        <v>0</v>
      </c>
      <c r="BH166" s="30">
        <f>SUMIF(Ingredients!$B$3:$B$230,L166,Ingredients!$F$3:$F$230)+SUMIF($B$3:$B$725,L166,$BJ$3:$BJ$725)</f>
        <v>0</v>
      </c>
      <c r="BI166" s="30">
        <f>SUMIF(Ingredients!$B$3:$B$230,M166,Ingredients!$F$3:$F$230)+SUMIF($B$3:$B$725,M166,$BJ$3:$BJ$725)</f>
        <v>0</v>
      </c>
      <c r="BJ166" s="35">
        <f t="shared" si="30"/>
        <v>0</v>
      </c>
      <c r="BK166" s="30">
        <f>SUMIF(Ingredients!$B$3:$B$230,F166,Ingredients!$G$3:$G$230)+SUMIF($B$3:$B$725,F166,$BS$3:$BS$725)</f>
        <v>0</v>
      </c>
      <c r="BL166" s="30">
        <f>SUMIF(Ingredients!$B$3:$B$230,G166,Ingredients!$G$3:$G$230)+SUMIF($B$3:$B$725,G166,$BS$3:$BS$725)</f>
        <v>0</v>
      </c>
      <c r="BM166" s="30">
        <f>SUMIF(Ingredients!$B$3:$B$230,H166,Ingredients!$G$3:$G$230)+SUMIF($B$3:$B$725,H166,$BS$3:$BS$725)</f>
        <v>0</v>
      </c>
      <c r="BN166" s="30">
        <f>SUMIF(Ingredients!$B$3:$B$230,I166,Ingredients!$G$3:$G$230)+SUMIF($B$3:$B$725,I166,$BS$3:$BS$725)</f>
        <v>0</v>
      </c>
      <c r="BO166" s="30">
        <f>SUMIF(Ingredients!$B$3:$B$230,J166,Ingredients!$G$3:$G$230)+SUMIF($B$3:$B$725,J166,$BS$3:$BS$725)</f>
        <v>0</v>
      </c>
      <c r="BP166" s="30">
        <f>SUMIF(Ingredients!$B$3:$B$230,K166,Ingredients!$G$3:$G$230)+SUMIF($B$3:$B$725,K166,$BS$3:$BS$725)</f>
        <v>0</v>
      </c>
      <c r="BQ166" s="30">
        <f>SUMIF(Ingredients!$B$3:$B$230,L166,Ingredients!$G$3:$G$230)+SUMIF($B$3:$B$725,L166,$BS$3:$BS$725)</f>
        <v>0</v>
      </c>
      <c r="BR166" s="30">
        <f>SUMIF(Ingredients!$B$3:$B$230,M166,Ingredients!$G$3:$G$230)+SUMIF($B$3:$B$725,M166,$BS$3:$BS$725)</f>
        <v>0</v>
      </c>
      <c r="BS166" s="36">
        <f t="shared" si="31"/>
        <v>0</v>
      </c>
      <c r="BT166" s="30">
        <f>SUMIF(Ingredients!$B$3:$B$230,F166,Ingredients!$H$3:$H$230)+SUMIF($B$3:$B$725,F166,$CB$3:$CB$725)</f>
        <v>0</v>
      </c>
      <c r="BU166" s="30">
        <f>SUMIF(Ingredients!$B$3:$B$230,G166,Ingredients!$H$3:$H$230)+SUMIF($B$3:$B$725,G166,$CB$3:$CB$725)</f>
        <v>0</v>
      </c>
      <c r="BV166" s="30">
        <f>SUMIF(Ingredients!$B$3:$B$230,H166,Ingredients!$H$3:$H$230)+SUMIF($B$3:$B$725,H166,$CB$3:$CB$725)</f>
        <v>0</v>
      </c>
      <c r="BW166" s="30">
        <f>SUMIF(Ingredients!$B$3:$B$230,I166,Ingredients!$H$3:$H$230)+SUMIF($B$3:$B$725,I166,$CB$3:$CB$725)</f>
        <v>0</v>
      </c>
      <c r="BX166" s="30">
        <f>SUMIF(Ingredients!$B$3:$B$230,J166,Ingredients!$H$3:$H$230)+SUMIF($B$3:$B$725,J166,$CB$3:$CB$725)</f>
        <v>0</v>
      </c>
      <c r="BY166" s="30">
        <f>SUMIF(Ingredients!$B$3:$B$230,K166,Ingredients!$H$3:$H$230)+SUMIF($B$3:$B$725,K166,$CB$3:$CB$725)</f>
        <v>0</v>
      </c>
      <c r="BZ166" s="30">
        <f>SUMIF(Ingredients!$B$3:$B$230,L166,Ingredients!$H$3:$H$230)+SUMIF($B$3:$B$725,L166,$CB$3:$CB$725)</f>
        <v>0</v>
      </c>
      <c r="CA166" s="30">
        <f>SUMIF(Ingredients!$B$3:$B$230,M166,Ingredients!$H$3:$H$230)+SUMIF($B$3:$B$725,M166,$CB$3:$CB$725)</f>
        <v>0</v>
      </c>
      <c r="CB166" s="42">
        <f t="shared" si="32"/>
        <v>0</v>
      </c>
      <c r="CC166" s="30">
        <f>SUMIF(Ingredients!$B$3:$B$230,F166,Ingredients!$I$3:$I$230)+SUMIF($B$3:$B$725,F166,$CK$3:$CK$725)</f>
        <v>0</v>
      </c>
      <c r="CD166" s="30">
        <f>SUMIF(Ingredients!$B$3:$B$230,G166,Ingredients!$I$3:$I$230)+SUMIF($B$3:$B$725,G166,$CK$3:$CK$725)</f>
        <v>0</v>
      </c>
      <c r="CE166" s="30">
        <f>SUMIF(Ingredients!$B$3:$B$230,H166,Ingredients!$I$3:$I$230)+SUMIF($B$3:$B$725,H166,$CK$3:$CK$725)</f>
        <v>0</v>
      </c>
      <c r="CF166" s="30">
        <f>SUMIF(Ingredients!$B$3:$B$230,I166,Ingredients!$I$3:$I$230)+SUMIF($B$3:$B$725,I166,$CK$3:$CK$725)</f>
        <v>0</v>
      </c>
      <c r="CG166" s="30">
        <f>SUMIF(Ingredients!$B$3:$B$230,J166,Ingredients!$I$3:$I$230)+SUMIF($B$3:$B$725,J166,$CK$3:$CK$725)</f>
        <v>0</v>
      </c>
      <c r="CH166" s="30">
        <f>SUMIF(Ingredients!$B$3:$B$230,K166,Ingredients!$I$3:$I$230)+SUMIF($B$3:$B$725,K166,$CK$3:$CK$725)</f>
        <v>0</v>
      </c>
      <c r="CI166" s="30">
        <f>SUMIF(Ingredients!$B$3:$B$230,L166,Ingredients!$I$3:$I$230)+SUMIF($B$3:$B$725,L166,$CK$3:$CK$725)</f>
        <v>0</v>
      </c>
      <c r="CJ166" s="30">
        <f>SUMIF(Ingredients!$B$3:$B$230,M166,Ingredients!$I$3:$I$230)+SUMIF($B$3:$B$725,M166,$CK$3:$CK$725)</f>
        <v>0</v>
      </c>
      <c r="CK166" s="38">
        <f t="shared" si="33"/>
        <v>0</v>
      </c>
      <c r="CL166" s="30">
        <f>SUMIF(Ingredients!$B$3:$B$230,F166,Ingredients!$J$3:$J$230)+SUMIF($B$3:$B$725,F166,$CT$3:$CT$725)</f>
        <v>0</v>
      </c>
      <c r="CM166" s="30">
        <f>SUMIF(Ingredients!$B$3:$B$230,G166,Ingredients!$J$3:$J$230)+SUMIF($B$3:$B$725,G166,$CT$3:$CT$725)</f>
        <v>0</v>
      </c>
      <c r="CN166" s="30">
        <f>SUMIF(Ingredients!$B$3:$B$230,H166,Ingredients!$J$3:$J$230)+SUMIF($B$3:$B$725,H166,$CT$3:$CT$725)</f>
        <v>0</v>
      </c>
      <c r="CO166" s="30">
        <f>SUMIF(Ingredients!$B$3:$B$230,I166,Ingredients!$J$3:$J$230)+SUMIF($B$3:$B$725,I166,$CT$3:$CT$725)</f>
        <v>0</v>
      </c>
      <c r="CP166" s="30">
        <f>SUMIF(Ingredients!$B$3:$B$230,J166,Ingredients!$J$3:$J$230)+SUMIF($B$3:$B$725,J166,$CT$3:$CT$725)</f>
        <v>0</v>
      </c>
      <c r="CQ166" s="30">
        <f>SUMIF(Ingredients!$B$3:$B$230,K166,Ingredients!$J$3:$J$230)+SUMIF($B$3:$B$725,K166,$CT$3:$CT$725)</f>
        <v>0</v>
      </c>
      <c r="CR166" s="30">
        <f>SUMIF(Ingredients!$B$3:$B$230,L166,Ingredients!$J$3:$J$230)+SUMIF($B$3:$B$725,L166,$CT$3:$CT$725)</f>
        <v>0</v>
      </c>
      <c r="CS166" s="30">
        <f>SUMIF(Ingredients!$B$3:$B$230,M166,Ingredients!$J$3:$J$230)+SUMIF($B$3:$B$725,M166,$CT$3:$CT$725)</f>
        <v>0</v>
      </c>
      <c r="CT166" s="43">
        <f t="shared" si="34"/>
        <v>0</v>
      </c>
      <c r="CU166" s="34">
        <v>2</v>
      </c>
      <c r="CV166" s="30">
        <v>0</v>
      </c>
      <c r="CW166" s="30">
        <v>27</v>
      </c>
      <c r="CX166" s="35">
        <v>0</v>
      </c>
      <c r="CY166" s="36">
        <v>0</v>
      </c>
      <c r="CZ166" s="37">
        <v>0</v>
      </c>
      <c r="DA166" s="38">
        <v>0</v>
      </c>
      <c r="DB166" s="39">
        <v>0</v>
      </c>
      <c r="DC166" t="s">
        <v>202</v>
      </c>
      <c r="DD166" t="str">
        <f t="shared" ca="1" si="35"/>
        <v/>
      </c>
      <c r="DE166" t="str">
        <f t="shared" ca="1" si="36"/>
        <v>-</v>
      </c>
      <c r="DG166" t="s">
        <v>200</v>
      </c>
      <c r="DH166" t="str">
        <f t="shared" ca="1" si="37"/>
        <v>CANDIEDGINGERITEM(MEAL, ItemRegistry.candiedgingerItem, 4 ,0.4f,0f,0f,0f,0f,0f,0f,0.78f),</v>
      </c>
      <c r="DI166" t="s">
        <v>2407</v>
      </c>
    </row>
    <row r="167" spans="2:113" x14ac:dyDescent="0.3">
      <c r="B167" t="s">
        <v>427</v>
      </c>
      <c r="C167" t="str">
        <f>INDEX('PH Itemnames'!$B$1:$B$723,MATCH(B167,'PH Itemnames'!$A$1:$A$723),1)</f>
        <v>mustardItem</v>
      </c>
      <c r="D167" t="s">
        <v>240</v>
      </c>
      <c r="E167" t="s">
        <v>1183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SUMIF(Ingredients!$B$3:$B$230,'PH complex foods'!F167,Ingredients!$A$3:$A$119)+SUMIF($B$3:$B$725,F167,$V$3:$V$724)</f>
        <v>1</v>
      </c>
      <c r="O167" s="11">
        <f ca="1">SUMIF(Ingredients!$B$3:$B$230,'PH complex foods'!G167,Ingredients!$A$3:$A$119)+SUMIF($B$3:$B$725,G167,$V$3:$V$724)</f>
        <v>0</v>
      </c>
      <c r="P167" s="11">
        <f ca="1">SUMIF(Ingredients!$B$3:$B$230,'PH complex foods'!H167,Ingredients!$A$3:$A$119)+SUMIF($B$3:$B$725,H167,$V$3:$V$724)</f>
        <v>0</v>
      </c>
      <c r="Q167" s="11">
        <f ca="1">SUMIF(Ingredients!$B$3:$B$230,'PH complex foods'!I167,Ingredients!$A$3:$A$119)+SUMIF($B$3:$B$725,I167,$V$3:$V$724)</f>
        <v>0</v>
      </c>
      <c r="R167" s="11">
        <f ca="1">SUMIF(Ingredients!$B$3:$B$230,'PH complex foods'!J167,Ingredients!$A$3:$A$119)+SUMIF($B$3:$B$725,J167,$V$3:$V$724)</f>
        <v>0</v>
      </c>
      <c r="S167" s="11">
        <f ca="1">SUMIF(Ingredients!$B$3:$B$230,'PH complex foods'!K167,Ingredients!$A$3:$A$119)+SUMIF($B$3:$B$725,K167,$V$3:$V$724)</f>
        <v>0</v>
      </c>
      <c r="T167" s="11">
        <f ca="1">SUMIF(Ingredients!$B$3:$B$230,'PH complex foods'!L167,Ingredients!$A$3:$A$119)+SUMIF($B$3:$B$725,L167,$V$3:$V$724)</f>
        <v>0</v>
      </c>
      <c r="U167" s="11">
        <f ca="1">SUMIF(Ingredients!$B$3:$B$230,'PH complex foods'!M167,Ingredients!$A$3:$A$119)+SUMIF($B$3:$B$725,M167,$V$3:$V$724)</f>
        <v>0</v>
      </c>
      <c r="V167" s="10">
        <f t="shared" ca="1" si="38"/>
        <v>1</v>
      </c>
      <c r="W167" s="10">
        <v>1</v>
      </c>
      <c r="X167" s="11">
        <v>1</v>
      </c>
      <c r="Y167" s="11">
        <f>COUNTIF(F167:M892,B167)</f>
        <v>7</v>
      </c>
      <c r="Z167" s="44" t="str">
        <f t="shared" ca="1" si="39"/>
        <v>Yes</v>
      </c>
      <c r="AA167" s="34">
        <f>SUMIF(Ingredients!$B$3:$B$230,F167,Ingredients!$C$3:$C$230)+SUMIF($B$3:$B$725,F167,$AI$3:$AI$725)</f>
        <v>0</v>
      </c>
      <c r="AB167" s="30">
        <f>SUMIF(Ingredients!$B$3:$B$230,G167,Ingredients!$C$3:$C$230)+SUMIF($B$3:$B$725,G167,$AI$3:$AI$725)</f>
        <v>0</v>
      </c>
      <c r="AC167" s="30">
        <f>SUMIF(Ingredients!$B$3:$B$230,H167,Ingredients!$C$3:$C$230)+SUMIF($B$3:$B$725,H167,$AI$3:$AI$725)</f>
        <v>0</v>
      </c>
      <c r="AD167" s="30">
        <f>SUMIF(Ingredients!$B$3:$B$230,I167,Ingredients!$C$3:$C$230)+SUMIF($B$3:$B$725,I167,$AI$3:$AI$725)</f>
        <v>0</v>
      </c>
      <c r="AE167" s="30">
        <f>SUMIF(Ingredients!$B$3:$B$230,J167,Ingredients!$C$3:$C$230)+SUMIF($B$3:$B$725,J167,$AI$3:$AI$725)</f>
        <v>0</v>
      </c>
      <c r="AF167" s="30">
        <f>SUMIF(Ingredients!$B$3:$B$230,K167,Ingredients!$C$3:$C$230)+SUMIF($B$3:$B$725,K167,$AI$3:$AI$725)</f>
        <v>0</v>
      </c>
      <c r="AG167" s="30">
        <f>SUMIF(Ingredients!$B$3:$B$230,L167,Ingredients!$C$3:$C$230)+SUMIF($B$3:$B$725,L167,$AI$3:$AI$725)</f>
        <v>0</v>
      </c>
      <c r="AH167" s="30">
        <f>SUMIF(Ingredients!$B$3:$B$230,M167,Ingredients!$C$3:$C$230)+SUMIF($B$3:$B$725,M167,$AI$3:$AI$725)</f>
        <v>0</v>
      </c>
      <c r="AI167" s="29">
        <f t="shared" si="27"/>
        <v>0</v>
      </c>
      <c r="AJ167" s="30">
        <f>SUMIF(Ingredients!$B$3:$B$230,F167,Ingredients!$D$3:$D$230)+SUMIF($B$3:$B$725,F167,$AR$3:$AR$725)</f>
        <v>0</v>
      </c>
      <c r="AK167" s="30">
        <f>SUMIF(Ingredients!$B$3:$B$230,G167,Ingredients!$D$3:$D$230)+SUMIF($B$3:$B$725,G167,$AR$3:$AR$725)</f>
        <v>0</v>
      </c>
      <c r="AL167" s="30">
        <f>SUMIF(Ingredients!$B$3:$B$230,H167,Ingredients!$D$3:$D$230)+SUMIF($B$3:$B$725,H167,$AR$3:$AR$725)</f>
        <v>0</v>
      </c>
      <c r="AM167" s="30">
        <f>SUMIF(Ingredients!$B$3:$B$230,I167,Ingredients!$D$3:$D$230)+SUMIF($B$3:$B$725,I167,$AR$3:$AR$725)</f>
        <v>0</v>
      </c>
      <c r="AN167" s="30">
        <f>SUMIF(Ingredients!$B$3:$B$230,J167,Ingredients!$D$3:$D$230)+SUMIF($B$3:$B$725,J167,$AR$3:$AR$725)</f>
        <v>0</v>
      </c>
      <c r="AO167" s="30">
        <f>SUMIF(Ingredients!$B$3:$B$230,K167,Ingredients!$D$3:$D$230)+SUMIF($B$3:$B$725,K167,$AR$3:$AR$725)</f>
        <v>0</v>
      </c>
      <c r="AP167" s="30">
        <f>SUMIF(Ingredients!$B$3:$B$230,L167,Ingredients!$D$3:$D$230)+SUMIF($B$3:$B$725,L167,$AR$3:$AR$725)</f>
        <v>0</v>
      </c>
      <c r="AQ167" s="30">
        <f>SUMIF(Ingredients!$B$3:$B$230,M167,Ingredients!$D$3:$D$230)+SUMIF($B$3:$B$725,M167,$AR$3:$AR$725)</f>
        <v>0</v>
      </c>
      <c r="AR167" s="29">
        <f t="shared" si="28"/>
        <v>0</v>
      </c>
      <c r="AS167" s="30">
        <f>SUMIF(Ingredients!$B$3:$B$230,F167,Ingredients!$E$3:$E$230)+SUMIF($B$3:$B$725,F167,$BA$3:$BA$730)</f>
        <v>48</v>
      </c>
      <c r="AT167" s="30">
        <f>SUMIF(Ingredients!$B$3:$B$230,G167,Ingredients!$E$3:$E$230)+SUMIF($B$3:$B$725,G167,$BA$3:$BA$730)</f>
        <v>0</v>
      </c>
      <c r="AU167" s="30">
        <f>SUMIF(Ingredients!$B$3:$B$230,H167,Ingredients!$E$3:$E$230)+SUMIF($B$3:$B$725,H167,$BA$3:$BA$730)</f>
        <v>0</v>
      </c>
      <c r="AV167" s="30">
        <f>SUMIF(Ingredients!$B$3:$B$230,I167,Ingredients!$E$3:$E$230)+SUMIF($B$3:$B$725,I167,$BA$3:$BA$730)</f>
        <v>0</v>
      </c>
      <c r="AW167" s="30">
        <f>SUMIF(Ingredients!$B$3:$B$230,J167,Ingredients!$E$3:$E$230)+SUMIF($B$3:$B$725,J167,$BA$3:$BA$730)</f>
        <v>0</v>
      </c>
      <c r="AX167" s="30">
        <f>SUMIF(Ingredients!$B$3:$B$230,K167,Ingredients!$E$3:$E$230)+SUMIF($B$3:$B$725,K167,$BA$3:$BA$730)</f>
        <v>0</v>
      </c>
      <c r="AY167" s="30">
        <f>SUMIF(Ingredients!$B$3:$B$230,L167,Ingredients!$E$3:$E$230)+SUMIF($B$3:$B$725,L167,$BA$3:$BA$730)</f>
        <v>0</v>
      </c>
      <c r="AZ167" s="30">
        <f>SUMIF(Ingredients!$B$3:$B$230,M167,Ingredients!$E$3:$E$230)+SUMIF($B$3:$B$725,M167,$BA$3:$BA$730)</f>
        <v>0</v>
      </c>
      <c r="BA167" s="29">
        <f t="shared" si="29"/>
        <v>48</v>
      </c>
      <c r="BB167" s="30">
        <f>SUMIF(Ingredients!$B$3:$B$230,F167,Ingredients!$F$3:$F$230)+SUMIF($B$3:$B$725,F167,$BJ$3:$BJ$725)</f>
        <v>0</v>
      </c>
      <c r="BC167" s="30">
        <f>SUMIF(Ingredients!$B$3:$B$230,G167,Ingredients!$F$3:$F$230)+SUMIF($B$3:$B$725,G167,$BJ$3:$BJ$725)</f>
        <v>0</v>
      </c>
      <c r="BD167" s="30">
        <f>SUMIF(Ingredients!$B$3:$B$230,H167,Ingredients!$F$3:$F$230)+SUMIF($B$3:$B$725,H167,$BJ$3:$BJ$725)</f>
        <v>0</v>
      </c>
      <c r="BE167" s="30">
        <f>SUMIF(Ingredients!$B$3:$B$230,I167,Ingredients!$F$3:$F$230)+SUMIF($B$3:$B$725,I167,$BJ$3:$BJ$725)</f>
        <v>0</v>
      </c>
      <c r="BF167" s="30">
        <f>SUMIF(Ingredients!$B$3:$B$230,J167,Ingredients!$F$3:$F$230)+SUMIF($B$3:$B$725,J167,$BJ$3:$BJ$725)</f>
        <v>0</v>
      </c>
      <c r="BG167" s="30">
        <f>SUMIF(Ingredients!$B$3:$B$230,K167,Ingredients!$F$3:$F$230)+SUMIF($B$3:$B$725,K167,$BJ$3:$BJ$725)</f>
        <v>0</v>
      </c>
      <c r="BH167" s="30">
        <f>SUMIF(Ingredients!$B$3:$B$230,L167,Ingredients!$F$3:$F$230)+SUMIF($B$3:$B$725,L167,$BJ$3:$BJ$725)</f>
        <v>0</v>
      </c>
      <c r="BI167" s="30">
        <f>SUMIF(Ingredients!$B$3:$B$230,M167,Ingredients!$F$3:$F$230)+SUMIF($B$3:$B$725,M167,$BJ$3:$BJ$725)</f>
        <v>0</v>
      </c>
      <c r="BJ167" s="35">
        <f t="shared" si="30"/>
        <v>0</v>
      </c>
      <c r="BK167" s="30">
        <f>SUMIF(Ingredients!$B$3:$B$230,F167,Ingredients!$G$3:$G$230)+SUMIF($B$3:$B$725,F167,$BS$3:$BS$725)</f>
        <v>0</v>
      </c>
      <c r="BL167" s="30">
        <f>SUMIF(Ingredients!$B$3:$B$230,G167,Ingredients!$G$3:$G$230)+SUMIF($B$3:$B$725,G167,$BS$3:$BS$725)</f>
        <v>0</v>
      </c>
      <c r="BM167" s="30">
        <f>SUMIF(Ingredients!$B$3:$B$230,H167,Ingredients!$G$3:$G$230)+SUMIF($B$3:$B$725,H167,$BS$3:$BS$725)</f>
        <v>0</v>
      </c>
      <c r="BN167" s="30">
        <f>SUMIF(Ingredients!$B$3:$B$230,I167,Ingredients!$G$3:$G$230)+SUMIF($B$3:$B$725,I167,$BS$3:$BS$725)</f>
        <v>0</v>
      </c>
      <c r="BO167" s="30">
        <f>SUMIF(Ingredients!$B$3:$B$230,J167,Ingredients!$G$3:$G$230)+SUMIF($B$3:$B$725,J167,$BS$3:$BS$725)</f>
        <v>0</v>
      </c>
      <c r="BP167" s="30">
        <f>SUMIF(Ingredients!$B$3:$B$230,K167,Ingredients!$G$3:$G$230)+SUMIF($B$3:$B$725,K167,$BS$3:$BS$725)</f>
        <v>0</v>
      </c>
      <c r="BQ167" s="30">
        <f>SUMIF(Ingredients!$B$3:$B$230,L167,Ingredients!$G$3:$G$230)+SUMIF($B$3:$B$725,L167,$BS$3:$BS$725)</f>
        <v>0</v>
      </c>
      <c r="BR167" s="30">
        <f>SUMIF(Ingredients!$B$3:$B$230,M167,Ingredients!$G$3:$G$230)+SUMIF($B$3:$B$725,M167,$BS$3:$BS$725)</f>
        <v>0</v>
      </c>
      <c r="BS167" s="36">
        <f t="shared" si="31"/>
        <v>0</v>
      </c>
      <c r="BT167" s="30">
        <f>SUMIF(Ingredients!$B$3:$B$230,F167,Ingredients!$H$3:$H$230)+SUMIF($B$3:$B$725,F167,$CB$3:$CB$725)</f>
        <v>0</v>
      </c>
      <c r="BU167" s="30">
        <f>SUMIF(Ingredients!$B$3:$B$230,G167,Ingredients!$H$3:$H$230)+SUMIF($B$3:$B$725,G167,$CB$3:$CB$725)</f>
        <v>0</v>
      </c>
      <c r="BV167" s="30">
        <f>SUMIF(Ingredients!$B$3:$B$230,H167,Ingredients!$H$3:$H$230)+SUMIF($B$3:$B$725,H167,$CB$3:$CB$725)</f>
        <v>0</v>
      </c>
      <c r="BW167" s="30">
        <f>SUMIF(Ingredients!$B$3:$B$230,I167,Ingredients!$H$3:$H$230)+SUMIF($B$3:$B$725,I167,$CB$3:$CB$725)</f>
        <v>0</v>
      </c>
      <c r="BX167" s="30">
        <f>SUMIF(Ingredients!$B$3:$B$230,J167,Ingredients!$H$3:$H$230)+SUMIF($B$3:$B$725,J167,$CB$3:$CB$725)</f>
        <v>0</v>
      </c>
      <c r="BY167" s="30">
        <f>SUMIF(Ingredients!$B$3:$B$230,K167,Ingredients!$H$3:$H$230)+SUMIF($B$3:$B$725,K167,$CB$3:$CB$725)</f>
        <v>0</v>
      </c>
      <c r="BZ167" s="30">
        <f>SUMIF(Ingredients!$B$3:$B$230,L167,Ingredients!$H$3:$H$230)+SUMIF($B$3:$B$725,L167,$CB$3:$CB$725)</f>
        <v>0</v>
      </c>
      <c r="CA167" s="30">
        <f>SUMIF(Ingredients!$B$3:$B$230,M167,Ingredients!$H$3:$H$230)+SUMIF($B$3:$B$725,M167,$CB$3:$CB$725)</f>
        <v>0</v>
      </c>
      <c r="CB167" s="42">
        <f t="shared" si="32"/>
        <v>0</v>
      </c>
      <c r="CC167" s="30">
        <f>SUMIF(Ingredients!$B$3:$B$230,F167,Ingredients!$I$3:$I$230)+SUMIF($B$3:$B$725,F167,$CK$3:$CK$725)</f>
        <v>0</v>
      </c>
      <c r="CD167" s="30">
        <f>SUMIF(Ingredients!$B$3:$B$230,G167,Ingredients!$I$3:$I$230)+SUMIF($B$3:$B$725,G167,$CK$3:$CK$725)</f>
        <v>0</v>
      </c>
      <c r="CE167" s="30">
        <f>SUMIF(Ingredients!$B$3:$B$230,H167,Ingredients!$I$3:$I$230)+SUMIF($B$3:$B$725,H167,$CK$3:$CK$725)</f>
        <v>0</v>
      </c>
      <c r="CF167" s="30">
        <f>SUMIF(Ingredients!$B$3:$B$230,I167,Ingredients!$I$3:$I$230)+SUMIF($B$3:$B$725,I167,$CK$3:$CK$725)</f>
        <v>0</v>
      </c>
      <c r="CG167" s="30">
        <f>SUMIF(Ingredients!$B$3:$B$230,J167,Ingredients!$I$3:$I$230)+SUMIF($B$3:$B$725,J167,$CK$3:$CK$725)</f>
        <v>0</v>
      </c>
      <c r="CH167" s="30">
        <f>SUMIF(Ingredients!$B$3:$B$230,K167,Ingredients!$I$3:$I$230)+SUMIF($B$3:$B$725,K167,$CK$3:$CK$725)</f>
        <v>0</v>
      </c>
      <c r="CI167" s="30">
        <f>SUMIF(Ingredients!$B$3:$B$230,L167,Ingredients!$I$3:$I$230)+SUMIF($B$3:$B$725,L167,$CK$3:$CK$725)</f>
        <v>0</v>
      </c>
      <c r="CJ167" s="30">
        <f>SUMIF(Ingredients!$B$3:$B$230,M167,Ingredients!$I$3:$I$230)+SUMIF($B$3:$B$725,M167,$CK$3:$CK$725)</f>
        <v>0</v>
      </c>
      <c r="CK167" s="38">
        <f t="shared" si="33"/>
        <v>0</v>
      </c>
      <c r="CL167" s="30">
        <f>SUMIF(Ingredients!$B$3:$B$230,F167,Ingredients!$J$3:$J$230)+SUMIF($B$3:$B$725,F167,$CT$3:$CT$725)</f>
        <v>0</v>
      </c>
      <c r="CM167" s="30">
        <f>SUMIF(Ingredients!$B$3:$B$230,G167,Ingredients!$J$3:$J$230)+SUMIF($B$3:$B$725,G167,$CT$3:$CT$725)</f>
        <v>0</v>
      </c>
      <c r="CN167" s="30">
        <f>SUMIF(Ingredients!$B$3:$B$230,H167,Ingredients!$J$3:$J$230)+SUMIF($B$3:$B$725,H167,$CT$3:$CT$725)</f>
        <v>0</v>
      </c>
      <c r="CO167" s="30">
        <f>SUMIF(Ingredients!$B$3:$B$230,I167,Ingredients!$J$3:$J$230)+SUMIF($B$3:$B$725,I167,$CT$3:$CT$725)</f>
        <v>0</v>
      </c>
      <c r="CP167" s="30">
        <f>SUMIF(Ingredients!$B$3:$B$230,J167,Ingredients!$J$3:$J$230)+SUMIF($B$3:$B$725,J167,$CT$3:$CT$725)</f>
        <v>0</v>
      </c>
      <c r="CQ167" s="30">
        <f>SUMIF(Ingredients!$B$3:$B$230,K167,Ingredients!$J$3:$J$230)+SUMIF($B$3:$B$725,K167,$CT$3:$CT$725)</f>
        <v>0</v>
      </c>
      <c r="CR167" s="30">
        <f>SUMIF(Ingredients!$B$3:$B$230,L167,Ingredients!$J$3:$J$230)+SUMIF($B$3:$B$725,L167,$CT$3:$CT$725)</f>
        <v>0</v>
      </c>
      <c r="CS167" s="30">
        <f>SUMIF(Ingredients!$B$3:$B$230,M167,Ingredients!$J$3:$J$230)+SUMIF($B$3:$B$725,M167,$CT$3:$CT$725)</f>
        <v>0</v>
      </c>
      <c r="CT167" s="43">
        <f t="shared" si="34"/>
        <v>0</v>
      </c>
      <c r="CU167" s="34">
        <v>0</v>
      </c>
      <c r="CV167" s="30">
        <v>0</v>
      </c>
      <c r="CW167" s="30">
        <v>0</v>
      </c>
      <c r="CX167" s="35">
        <v>0</v>
      </c>
      <c r="CY167" s="36">
        <v>0</v>
      </c>
      <c r="CZ167" s="37">
        <v>0</v>
      </c>
      <c r="DA167" s="38">
        <v>0</v>
      </c>
      <c r="DB167" s="39">
        <v>0</v>
      </c>
      <c r="DC167" t="s">
        <v>199</v>
      </c>
      <c r="DD167" t="str">
        <f t="shared" ca="1" si="35"/>
        <v>NB</v>
      </c>
      <c r="DE167" t="str">
        <f t="shared" ca="1" si="36"/>
        <v>-</v>
      </c>
      <c r="DF167" t="s">
        <v>1142</v>
      </c>
      <c r="DG167" t="s">
        <v>199</v>
      </c>
      <c r="DH167" t="str">
        <f t="shared" ca="1" si="37"/>
        <v/>
      </c>
      <c r="DI167" t="s">
        <v>2271</v>
      </c>
    </row>
    <row r="168" spans="2:113" x14ac:dyDescent="0.3">
      <c r="B168" t="s">
        <v>428</v>
      </c>
      <c r="C168" t="str">
        <f>INDEX('PH Itemnames'!$B$1:$B$723,MATCH(B168,'PH Itemnames'!$A$1:$A$723),1)</f>
        <v>softpretzelandmustardItem</v>
      </c>
      <c r="D168" t="s">
        <v>240</v>
      </c>
      <c r="E168" t="s">
        <v>1191</v>
      </c>
      <c r="F168" s="10" t="s">
        <v>429</v>
      </c>
      <c r="G168" s="11" t="s">
        <v>427</v>
      </c>
      <c r="H168" s="11"/>
      <c r="I168" s="11"/>
      <c r="J168" s="11"/>
      <c r="K168" s="11"/>
      <c r="L168" s="11"/>
      <c r="M168" s="11"/>
      <c r="N168" s="46">
        <f ca="1">SUMIF(Ingredients!$B$3:$B$230,'PH complex foods'!F168,Ingredients!$A$3:$A$119)+SUMIF($B$3:$B$725,F168,$V$3:$V$724)</f>
        <v>1</v>
      </c>
      <c r="O168" s="11">
        <f ca="1">SUMIF(Ingredients!$B$3:$B$230,'PH complex foods'!G168,Ingredients!$A$3:$A$119)+SUMIF($B$3:$B$725,G168,$V$3:$V$724)</f>
        <v>1</v>
      </c>
      <c r="P168" s="11">
        <f ca="1">SUMIF(Ingredients!$B$3:$B$230,'PH complex foods'!H168,Ingredients!$A$3:$A$119)+SUMIF($B$3:$B$725,H168,$V$3:$V$724)</f>
        <v>0</v>
      </c>
      <c r="Q168" s="11">
        <f ca="1">SUMIF(Ingredients!$B$3:$B$230,'PH complex foods'!I168,Ingredients!$A$3:$A$119)+SUMIF($B$3:$B$725,I168,$V$3:$V$724)</f>
        <v>0</v>
      </c>
      <c r="R168" s="11">
        <f ca="1">SUMIF(Ingredients!$B$3:$B$230,'PH complex foods'!J168,Ingredients!$A$3:$A$119)+SUMIF($B$3:$B$725,J168,$V$3:$V$724)</f>
        <v>0</v>
      </c>
      <c r="S168" s="11">
        <f ca="1">SUMIF(Ingredients!$B$3:$B$230,'PH complex foods'!K168,Ingredients!$A$3:$A$119)+SUMIF($B$3:$B$725,K168,$V$3:$V$724)</f>
        <v>0</v>
      </c>
      <c r="T168" s="11">
        <f ca="1">SUMIF(Ingredients!$B$3:$B$230,'PH complex foods'!L168,Ingredients!$A$3:$A$119)+SUMIF($B$3:$B$725,L168,$V$3:$V$724)</f>
        <v>0</v>
      </c>
      <c r="U168" s="11">
        <f ca="1">SUMIF(Ingredients!$B$3:$B$230,'PH complex foods'!M168,Ingredients!$A$3:$A$119)+SUMIF($B$3:$B$725,M168,$V$3:$V$724)</f>
        <v>0</v>
      </c>
      <c r="V168" s="10">
        <f t="shared" ca="1" si="38"/>
        <v>1</v>
      </c>
      <c r="W168" s="10">
        <v>1</v>
      </c>
      <c r="X168" s="11">
        <v>1</v>
      </c>
      <c r="Y168" s="11">
        <f>COUNTIF(F168:M893,B168)</f>
        <v>0</v>
      </c>
      <c r="Z168" s="44" t="str">
        <f t="shared" ca="1" si="39"/>
        <v>Yes</v>
      </c>
      <c r="AA168" s="34">
        <f>SUMIF(Ingredients!$B$3:$B$230,F168,Ingredients!$C$3:$C$230)+SUMIF($B$3:$B$725,F168,$AI$3:$AI$725)</f>
        <v>10</v>
      </c>
      <c r="AB168" s="30">
        <f>SUMIF(Ingredients!$B$3:$B$230,G168,Ingredients!$C$3:$C$230)+SUMIF($B$3:$B$725,G168,$AI$3:$AI$725)</f>
        <v>0</v>
      </c>
      <c r="AC168" s="30">
        <f>SUMIF(Ingredients!$B$3:$B$230,H168,Ingredients!$C$3:$C$230)+SUMIF($B$3:$B$725,H168,$AI$3:$AI$725)</f>
        <v>0</v>
      </c>
      <c r="AD168" s="30">
        <f>SUMIF(Ingredients!$B$3:$B$230,I168,Ingredients!$C$3:$C$230)+SUMIF($B$3:$B$725,I168,$AI$3:$AI$725)</f>
        <v>0</v>
      </c>
      <c r="AE168" s="30">
        <f>SUMIF(Ingredients!$B$3:$B$230,J168,Ingredients!$C$3:$C$230)+SUMIF($B$3:$B$725,J168,$AI$3:$AI$725)</f>
        <v>0</v>
      </c>
      <c r="AF168" s="30">
        <f>SUMIF(Ingredients!$B$3:$B$230,K168,Ingredients!$C$3:$C$230)+SUMIF($B$3:$B$725,K168,$AI$3:$AI$725)</f>
        <v>0</v>
      </c>
      <c r="AG168" s="30">
        <f>SUMIF(Ingredients!$B$3:$B$230,L168,Ingredients!$C$3:$C$230)+SUMIF($B$3:$B$725,L168,$AI$3:$AI$725)</f>
        <v>0</v>
      </c>
      <c r="AH168" s="30">
        <f>SUMIF(Ingredients!$B$3:$B$230,M168,Ingredients!$C$3:$C$230)+SUMIF($B$3:$B$725,M168,$AI$3:$AI$725)</f>
        <v>0</v>
      </c>
      <c r="AI168" s="29">
        <f t="shared" si="27"/>
        <v>10</v>
      </c>
      <c r="AJ168" s="30">
        <f>SUMIF(Ingredients!$B$3:$B$230,F168,Ingredients!$D$3:$D$230)+SUMIF($B$3:$B$725,F168,$AR$3:$AR$725)</f>
        <v>10</v>
      </c>
      <c r="AK168" s="30">
        <f>SUMIF(Ingredients!$B$3:$B$230,G168,Ingredients!$D$3:$D$230)+SUMIF($B$3:$B$725,G168,$AR$3:$AR$725)</f>
        <v>0</v>
      </c>
      <c r="AL168" s="30">
        <f>SUMIF(Ingredients!$B$3:$B$230,H168,Ingredients!$D$3:$D$230)+SUMIF($B$3:$B$725,H168,$AR$3:$AR$725)</f>
        <v>0</v>
      </c>
      <c r="AM168" s="30">
        <f>SUMIF(Ingredients!$B$3:$B$230,I168,Ingredients!$D$3:$D$230)+SUMIF($B$3:$B$725,I168,$AR$3:$AR$725)</f>
        <v>0</v>
      </c>
      <c r="AN168" s="30">
        <f>SUMIF(Ingredients!$B$3:$B$230,J168,Ingredients!$D$3:$D$230)+SUMIF($B$3:$B$725,J168,$AR$3:$AR$725)</f>
        <v>0</v>
      </c>
      <c r="AO168" s="30">
        <f>SUMIF(Ingredients!$B$3:$B$230,K168,Ingredients!$D$3:$D$230)+SUMIF($B$3:$B$725,K168,$AR$3:$AR$725)</f>
        <v>0</v>
      </c>
      <c r="AP168" s="30">
        <f>SUMIF(Ingredients!$B$3:$B$230,L168,Ingredients!$D$3:$D$230)+SUMIF($B$3:$B$725,L168,$AR$3:$AR$725)</f>
        <v>0</v>
      </c>
      <c r="AQ168" s="30">
        <f>SUMIF(Ingredients!$B$3:$B$230,M168,Ingredients!$D$3:$D$230)+SUMIF($B$3:$B$725,M168,$AR$3:$AR$725)</f>
        <v>0</v>
      </c>
      <c r="AR168" s="29">
        <f t="shared" si="28"/>
        <v>10</v>
      </c>
      <c r="AS168" s="30">
        <f>SUMIF(Ingredients!$B$3:$B$230,F168,Ingredients!$E$3:$E$230)+SUMIF($B$3:$B$725,F168,$BA$3:$BA$730)</f>
        <v>12.25</v>
      </c>
      <c r="AT168" s="30">
        <f>SUMIF(Ingredients!$B$3:$B$230,G168,Ingredients!$E$3:$E$230)+SUMIF($B$3:$B$725,G168,$BA$3:$BA$730)</f>
        <v>48</v>
      </c>
      <c r="AU168" s="30">
        <f>SUMIF(Ingredients!$B$3:$B$230,H168,Ingredients!$E$3:$E$230)+SUMIF($B$3:$B$725,H168,$BA$3:$BA$730)</f>
        <v>0</v>
      </c>
      <c r="AV168" s="30">
        <f>SUMIF(Ingredients!$B$3:$B$230,I168,Ingredients!$E$3:$E$230)+SUMIF($B$3:$B$725,I168,$BA$3:$BA$730)</f>
        <v>0</v>
      </c>
      <c r="AW168" s="30">
        <f>SUMIF(Ingredients!$B$3:$B$230,J168,Ingredients!$E$3:$E$230)+SUMIF($B$3:$B$725,J168,$BA$3:$BA$730)</f>
        <v>0</v>
      </c>
      <c r="AX168" s="30">
        <f>SUMIF(Ingredients!$B$3:$B$230,K168,Ingredients!$E$3:$E$230)+SUMIF($B$3:$B$725,K168,$BA$3:$BA$730)</f>
        <v>0</v>
      </c>
      <c r="AY168" s="30">
        <f>SUMIF(Ingredients!$B$3:$B$230,L168,Ingredients!$E$3:$E$230)+SUMIF($B$3:$B$725,L168,$BA$3:$BA$730)</f>
        <v>0</v>
      </c>
      <c r="AZ168" s="30">
        <f>SUMIF(Ingredients!$B$3:$B$230,M168,Ingredients!$E$3:$E$230)+SUMIF($B$3:$B$725,M168,$BA$3:$BA$730)</f>
        <v>0</v>
      </c>
      <c r="BA168" s="29">
        <f t="shared" si="29"/>
        <v>30.125</v>
      </c>
      <c r="BB168" s="30">
        <f>SUMIF(Ingredients!$B$3:$B$230,F168,Ingredients!$F$3:$F$230)+SUMIF($B$3:$B$725,F168,$BJ$3:$BJ$725)</f>
        <v>1</v>
      </c>
      <c r="BC168" s="30">
        <f>SUMIF(Ingredients!$B$3:$B$230,G168,Ingredients!$F$3:$F$230)+SUMIF($B$3:$B$725,G168,$BJ$3:$BJ$725)</f>
        <v>0</v>
      </c>
      <c r="BD168" s="30">
        <f>SUMIF(Ingredients!$B$3:$B$230,H168,Ingredients!$F$3:$F$230)+SUMIF($B$3:$B$725,H168,$BJ$3:$BJ$725)</f>
        <v>0</v>
      </c>
      <c r="BE168" s="30">
        <f>SUMIF(Ingredients!$B$3:$B$230,I168,Ingredients!$F$3:$F$230)+SUMIF($B$3:$B$725,I168,$BJ$3:$BJ$725)</f>
        <v>0</v>
      </c>
      <c r="BF168" s="30">
        <f>SUMIF(Ingredients!$B$3:$B$230,J168,Ingredients!$F$3:$F$230)+SUMIF($B$3:$B$725,J168,$BJ$3:$BJ$725)</f>
        <v>0</v>
      </c>
      <c r="BG168" s="30">
        <f>SUMIF(Ingredients!$B$3:$B$230,K168,Ingredients!$F$3:$F$230)+SUMIF($B$3:$B$725,K168,$BJ$3:$BJ$725)</f>
        <v>0</v>
      </c>
      <c r="BH168" s="30">
        <f>SUMIF(Ingredients!$B$3:$B$230,L168,Ingredients!$F$3:$F$230)+SUMIF($B$3:$B$725,L168,$BJ$3:$BJ$725)</f>
        <v>0</v>
      </c>
      <c r="BI168" s="30">
        <f>SUMIF(Ingredients!$B$3:$B$230,M168,Ingredients!$F$3:$F$230)+SUMIF($B$3:$B$725,M168,$BJ$3:$BJ$725)</f>
        <v>0</v>
      </c>
      <c r="BJ168" s="35">
        <f t="shared" si="30"/>
        <v>1</v>
      </c>
      <c r="BK168" s="30">
        <f>SUMIF(Ingredients!$B$3:$B$230,F168,Ingredients!$G$3:$G$230)+SUMIF($B$3:$B$725,F168,$BS$3:$BS$725)</f>
        <v>0</v>
      </c>
      <c r="BL168" s="30">
        <f>SUMIF(Ingredients!$B$3:$B$230,G168,Ingredients!$G$3:$G$230)+SUMIF($B$3:$B$725,G168,$BS$3:$BS$725)</f>
        <v>0</v>
      </c>
      <c r="BM168" s="30">
        <f>SUMIF(Ingredients!$B$3:$B$230,H168,Ingredients!$G$3:$G$230)+SUMIF($B$3:$B$725,H168,$BS$3:$BS$725)</f>
        <v>0</v>
      </c>
      <c r="BN168" s="30">
        <f>SUMIF(Ingredients!$B$3:$B$230,I168,Ingredients!$G$3:$G$230)+SUMIF($B$3:$B$725,I168,$BS$3:$BS$725)</f>
        <v>0</v>
      </c>
      <c r="BO168" s="30">
        <f>SUMIF(Ingredients!$B$3:$B$230,J168,Ingredients!$G$3:$G$230)+SUMIF($B$3:$B$725,J168,$BS$3:$BS$725)</f>
        <v>0</v>
      </c>
      <c r="BP168" s="30">
        <f>SUMIF(Ingredients!$B$3:$B$230,K168,Ingredients!$G$3:$G$230)+SUMIF($B$3:$B$725,K168,$BS$3:$BS$725)</f>
        <v>0</v>
      </c>
      <c r="BQ168" s="30">
        <f>SUMIF(Ingredients!$B$3:$B$230,L168,Ingredients!$G$3:$G$230)+SUMIF($B$3:$B$725,L168,$BS$3:$BS$725)</f>
        <v>0</v>
      </c>
      <c r="BR168" s="30">
        <f>SUMIF(Ingredients!$B$3:$B$230,M168,Ingredients!$G$3:$G$230)+SUMIF($B$3:$B$725,M168,$BS$3:$BS$725)</f>
        <v>0</v>
      </c>
      <c r="BS168" s="36">
        <f t="shared" si="31"/>
        <v>0</v>
      </c>
      <c r="BT168" s="30">
        <f>SUMIF(Ingredients!$B$3:$B$230,F168,Ingredients!$H$3:$H$230)+SUMIF($B$3:$B$725,F168,$CB$3:$CB$725)</f>
        <v>0</v>
      </c>
      <c r="BU168" s="30">
        <f>SUMIF(Ingredients!$B$3:$B$230,G168,Ingredients!$H$3:$H$230)+SUMIF($B$3:$B$725,G168,$CB$3:$CB$725)</f>
        <v>0</v>
      </c>
      <c r="BV168" s="30">
        <f>SUMIF(Ingredients!$B$3:$B$230,H168,Ingredients!$H$3:$H$230)+SUMIF($B$3:$B$725,H168,$CB$3:$CB$725)</f>
        <v>0</v>
      </c>
      <c r="BW168" s="30">
        <f>SUMIF(Ingredients!$B$3:$B$230,I168,Ingredients!$H$3:$H$230)+SUMIF($B$3:$B$725,I168,$CB$3:$CB$725)</f>
        <v>0</v>
      </c>
      <c r="BX168" s="30">
        <f>SUMIF(Ingredients!$B$3:$B$230,J168,Ingredients!$H$3:$H$230)+SUMIF($B$3:$B$725,J168,$CB$3:$CB$725)</f>
        <v>0</v>
      </c>
      <c r="BY168" s="30">
        <f>SUMIF(Ingredients!$B$3:$B$230,K168,Ingredients!$H$3:$H$230)+SUMIF($B$3:$B$725,K168,$CB$3:$CB$725)</f>
        <v>0</v>
      </c>
      <c r="BZ168" s="30">
        <f>SUMIF(Ingredients!$B$3:$B$230,L168,Ingredients!$H$3:$H$230)+SUMIF($B$3:$B$725,L168,$CB$3:$CB$725)</f>
        <v>0</v>
      </c>
      <c r="CA168" s="30">
        <f>SUMIF(Ingredients!$B$3:$B$230,M168,Ingredients!$H$3:$H$230)+SUMIF($B$3:$B$725,M168,$CB$3:$CB$725)</f>
        <v>0</v>
      </c>
      <c r="CB168" s="42">
        <f t="shared" si="32"/>
        <v>0</v>
      </c>
      <c r="CC168" s="30">
        <f>SUMIF(Ingredients!$B$3:$B$230,F168,Ingredients!$I$3:$I$230)+SUMIF($B$3:$B$725,F168,$CK$3:$CK$725)</f>
        <v>0</v>
      </c>
      <c r="CD168" s="30">
        <f>SUMIF(Ingredients!$B$3:$B$230,G168,Ingredients!$I$3:$I$230)+SUMIF($B$3:$B$725,G168,$CK$3:$CK$725)</f>
        <v>0</v>
      </c>
      <c r="CE168" s="30">
        <f>SUMIF(Ingredients!$B$3:$B$230,H168,Ingredients!$I$3:$I$230)+SUMIF($B$3:$B$725,H168,$CK$3:$CK$725)</f>
        <v>0</v>
      </c>
      <c r="CF168" s="30">
        <f>SUMIF(Ingredients!$B$3:$B$230,I168,Ingredients!$I$3:$I$230)+SUMIF($B$3:$B$725,I168,$CK$3:$CK$725)</f>
        <v>0</v>
      </c>
      <c r="CG168" s="30">
        <f>SUMIF(Ingredients!$B$3:$B$230,J168,Ingredients!$I$3:$I$230)+SUMIF($B$3:$B$725,J168,$CK$3:$CK$725)</f>
        <v>0</v>
      </c>
      <c r="CH168" s="30">
        <f>SUMIF(Ingredients!$B$3:$B$230,K168,Ingredients!$I$3:$I$230)+SUMIF($B$3:$B$725,K168,$CK$3:$CK$725)</f>
        <v>0</v>
      </c>
      <c r="CI168" s="30">
        <f>SUMIF(Ingredients!$B$3:$B$230,L168,Ingredients!$I$3:$I$230)+SUMIF($B$3:$B$725,L168,$CK$3:$CK$725)</f>
        <v>0</v>
      </c>
      <c r="CJ168" s="30">
        <f>SUMIF(Ingredients!$B$3:$B$230,M168,Ingredients!$I$3:$I$230)+SUMIF($B$3:$B$725,M168,$CK$3:$CK$725)</f>
        <v>0</v>
      </c>
      <c r="CK168" s="38">
        <f t="shared" si="33"/>
        <v>0</v>
      </c>
      <c r="CL168" s="30">
        <f>SUMIF(Ingredients!$B$3:$B$230,F168,Ingredients!$J$3:$J$230)+SUMIF($B$3:$B$725,F168,$CT$3:$CT$725)</f>
        <v>1</v>
      </c>
      <c r="CM168" s="30">
        <f>SUMIF(Ingredients!$B$3:$B$230,G168,Ingredients!$J$3:$J$230)+SUMIF($B$3:$B$725,G168,$CT$3:$CT$725)</f>
        <v>0</v>
      </c>
      <c r="CN168" s="30">
        <f>SUMIF(Ingredients!$B$3:$B$230,H168,Ingredients!$J$3:$J$230)+SUMIF($B$3:$B$725,H168,$CT$3:$CT$725)</f>
        <v>0</v>
      </c>
      <c r="CO168" s="30">
        <f>SUMIF(Ingredients!$B$3:$B$230,I168,Ingredients!$J$3:$J$230)+SUMIF($B$3:$B$725,I168,$CT$3:$CT$725)</f>
        <v>0</v>
      </c>
      <c r="CP168" s="30">
        <f>SUMIF(Ingredients!$B$3:$B$230,J168,Ingredients!$J$3:$J$230)+SUMIF($B$3:$B$725,J168,$CT$3:$CT$725)</f>
        <v>0</v>
      </c>
      <c r="CQ168" s="30">
        <f>SUMIF(Ingredients!$B$3:$B$230,K168,Ingredients!$J$3:$J$230)+SUMIF($B$3:$B$725,K168,$CT$3:$CT$725)</f>
        <v>0</v>
      </c>
      <c r="CR168" s="30">
        <f>SUMIF(Ingredients!$B$3:$B$230,L168,Ingredients!$J$3:$J$230)+SUMIF($B$3:$B$725,L168,$CT$3:$CT$725)</f>
        <v>0</v>
      </c>
      <c r="CS168" s="30">
        <f>SUMIF(Ingredients!$B$3:$B$230,M168,Ingredients!$J$3:$J$230)+SUMIF($B$3:$B$725,M168,$CT$3:$CT$725)</f>
        <v>0</v>
      </c>
      <c r="CT168" s="43">
        <f t="shared" si="34"/>
        <v>1</v>
      </c>
      <c r="CU168" s="34">
        <v>10</v>
      </c>
      <c r="CV168" s="30">
        <v>0</v>
      </c>
      <c r="CW168" s="30">
        <v>9</v>
      </c>
      <c r="CX168" s="35">
        <v>1</v>
      </c>
      <c r="CY168" s="36">
        <v>0</v>
      </c>
      <c r="CZ168" s="37">
        <v>0</v>
      </c>
      <c r="DA168" s="38">
        <v>0</v>
      </c>
      <c r="DB168" s="39">
        <v>0</v>
      </c>
      <c r="DC168" t="s">
        <v>202</v>
      </c>
      <c r="DD168" t="str">
        <f t="shared" ca="1" si="35"/>
        <v/>
      </c>
      <c r="DE168" t="str">
        <f t="shared" ca="1" si="36"/>
        <v>-</v>
      </c>
      <c r="DG168" t="s">
        <v>200</v>
      </c>
      <c r="DH168" t="str">
        <f t="shared" ca="1" si="37"/>
        <v>SOFTPRETZELANDMUSTARDITEM(MEAL, ItemRegistry.softpretzelandmustardItem, 4 ,2f,0f,1f,0f,0f,0f,0f,2.33f),</v>
      </c>
      <c r="DI168" t="s">
        <v>2408</v>
      </c>
    </row>
    <row r="169" spans="2:113" x14ac:dyDescent="0.3">
      <c r="B169" t="s">
        <v>430</v>
      </c>
      <c r="C169" t="str">
        <f>INDEX('PH Itemnames'!$B$1:$B$723,MATCH(B169,'PH Itemnames'!$A$1:$A$723),1)</f>
        <v>spicymustardporkItem</v>
      </c>
      <c r="D169" t="s">
        <v>240</v>
      </c>
      <c r="E169" t="s">
        <v>1191</v>
      </c>
      <c r="F169" s="10" t="s">
        <v>427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SUMIF(Ingredients!$B$3:$B$230,'PH complex foods'!F169,Ingredients!$A$3:$A$119)+SUMIF($B$3:$B$725,F169,$V$3:$V$724)</f>
        <v>1</v>
      </c>
      <c r="O169" s="11">
        <f ca="1">SUMIF(Ingredients!$B$3:$B$230,'PH complex foods'!G169,Ingredients!$A$3:$A$119)+SUMIF($B$3:$B$725,G169,$V$3:$V$724)</f>
        <v>1</v>
      </c>
      <c r="P169" s="11">
        <f ca="1">SUMIF(Ingredients!$B$3:$B$230,'PH complex foods'!H169,Ingredients!$A$3:$A$119)+SUMIF($B$3:$B$725,H169,$V$3:$V$724)</f>
        <v>1</v>
      </c>
      <c r="Q169" s="11">
        <f ca="1">SUMIF(Ingredients!$B$3:$B$230,'PH complex foods'!I169,Ingredients!$A$3:$A$119)+SUMIF($B$3:$B$725,I169,$V$3:$V$724)</f>
        <v>0</v>
      </c>
      <c r="R169" s="11">
        <f ca="1">SUMIF(Ingredients!$B$3:$B$230,'PH complex foods'!J169,Ingredients!$A$3:$A$119)+SUMIF($B$3:$B$725,J169,$V$3:$V$724)</f>
        <v>0</v>
      </c>
      <c r="S169" s="11">
        <f ca="1">SUMIF(Ingredients!$B$3:$B$230,'PH complex foods'!K169,Ingredients!$A$3:$A$119)+SUMIF($B$3:$B$725,K169,$V$3:$V$724)</f>
        <v>0</v>
      </c>
      <c r="T169" s="11">
        <f ca="1">SUMIF(Ingredients!$B$3:$B$230,'PH complex foods'!L169,Ingredients!$A$3:$A$119)+SUMIF($B$3:$B$725,L169,$V$3:$V$724)</f>
        <v>0</v>
      </c>
      <c r="U169" s="11">
        <f ca="1">SUMIF(Ingredients!$B$3:$B$230,'PH complex foods'!M169,Ingredients!$A$3:$A$119)+SUMIF($B$3:$B$725,M169,$V$3:$V$724)</f>
        <v>0</v>
      </c>
      <c r="V169" s="10">
        <f t="shared" ca="1" si="38"/>
        <v>1</v>
      </c>
      <c r="W169" s="10">
        <v>1</v>
      </c>
      <c r="X169" s="11">
        <v>1</v>
      </c>
      <c r="Y169" s="11">
        <f>COUNTIF(F169:M894,B169)</f>
        <v>0</v>
      </c>
      <c r="Z169" s="44" t="str">
        <f t="shared" ca="1" si="39"/>
        <v>Yes</v>
      </c>
      <c r="AA169" s="34">
        <f>SUMIF(Ingredients!$B$3:$B$230,F169,Ingredients!$C$3:$C$230)+SUMIF($B$3:$B$725,F169,$AI$3:$AI$725)</f>
        <v>0</v>
      </c>
      <c r="AB169" s="30">
        <f>SUMIF(Ingredients!$B$3:$B$230,G169,Ingredients!$C$3:$C$230)+SUMIF($B$3:$B$725,G169,$AI$3:$AI$725)</f>
        <v>10</v>
      </c>
      <c r="AC169" s="30">
        <f>SUMIF(Ingredients!$B$3:$B$230,H169,Ingredients!$C$3:$C$230)+SUMIF($B$3:$B$725,H169,$AI$3:$AI$725)</f>
        <v>0</v>
      </c>
      <c r="AD169" s="30">
        <f>SUMIF(Ingredients!$B$3:$B$230,I169,Ingredients!$C$3:$C$230)+SUMIF($B$3:$B$725,I169,$AI$3:$AI$725)</f>
        <v>0</v>
      </c>
      <c r="AE169" s="30">
        <f>SUMIF(Ingredients!$B$3:$B$230,J169,Ingredients!$C$3:$C$230)+SUMIF($B$3:$B$725,J169,$AI$3:$AI$725)</f>
        <v>0</v>
      </c>
      <c r="AF169" s="30">
        <f>SUMIF(Ingredients!$B$3:$B$230,K169,Ingredients!$C$3:$C$230)+SUMIF($B$3:$B$725,K169,$AI$3:$AI$725)</f>
        <v>0</v>
      </c>
      <c r="AG169" s="30">
        <f>SUMIF(Ingredients!$B$3:$B$230,L169,Ingredients!$C$3:$C$230)+SUMIF($B$3:$B$725,L169,$AI$3:$AI$725)</f>
        <v>0</v>
      </c>
      <c r="AH169" s="30">
        <f>SUMIF(Ingredients!$B$3:$B$230,M169,Ingredients!$C$3:$C$230)+SUMIF($B$3:$B$725,M169,$AI$3:$AI$725)</f>
        <v>0</v>
      </c>
      <c r="AI169" s="29">
        <f t="shared" si="27"/>
        <v>10</v>
      </c>
      <c r="AJ169" s="30">
        <f>SUMIF(Ingredients!$B$3:$B$230,F169,Ingredients!$D$3:$D$230)+SUMIF($B$3:$B$725,F169,$AR$3:$AR$725)</f>
        <v>0</v>
      </c>
      <c r="AK169" s="30">
        <f>SUMIF(Ingredients!$B$3:$B$230,G169,Ingredients!$D$3:$D$230)+SUMIF($B$3:$B$725,G169,$AR$3:$AR$725)</f>
        <v>0</v>
      </c>
      <c r="AL169" s="30">
        <f>SUMIF(Ingredients!$B$3:$B$230,H169,Ingredients!$D$3:$D$230)+SUMIF($B$3:$B$725,H169,$AR$3:$AR$725)</f>
        <v>0</v>
      </c>
      <c r="AM169" s="30">
        <f>SUMIF(Ingredients!$B$3:$B$230,I169,Ingredients!$D$3:$D$230)+SUMIF($B$3:$B$725,I169,$AR$3:$AR$725)</f>
        <v>0</v>
      </c>
      <c r="AN169" s="30">
        <f>SUMIF(Ingredients!$B$3:$B$230,J169,Ingredients!$D$3:$D$230)+SUMIF($B$3:$B$725,J169,$AR$3:$AR$725)</f>
        <v>0</v>
      </c>
      <c r="AO169" s="30">
        <f>SUMIF(Ingredients!$B$3:$B$230,K169,Ingredients!$D$3:$D$230)+SUMIF($B$3:$B$725,K169,$AR$3:$AR$725)</f>
        <v>0</v>
      </c>
      <c r="AP169" s="30">
        <f>SUMIF(Ingredients!$B$3:$B$230,L169,Ingredients!$D$3:$D$230)+SUMIF($B$3:$B$725,L169,$AR$3:$AR$725)</f>
        <v>0</v>
      </c>
      <c r="AQ169" s="30">
        <f>SUMIF(Ingredients!$B$3:$B$230,M169,Ingredients!$D$3:$D$230)+SUMIF($B$3:$B$725,M169,$AR$3:$AR$725)</f>
        <v>0</v>
      </c>
      <c r="AR169" s="29">
        <f t="shared" si="28"/>
        <v>0</v>
      </c>
      <c r="AS169" s="30">
        <f>SUMIF(Ingredients!$B$3:$B$230,F169,Ingredients!$E$3:$E$230)+SUMIF($B$3:$B$725,F169,$BA$3:$BA$730)</f>
        <v>48</v>
      </c>
      <c r="AT169" s="30">
        <f>SUMIF(Ingredients!$B$3:$B$230,G169,Ingredients!$E$3:$E$230)+SUMIF($B$3:$B$725,G169,$BA$3:$BA$730)</f>
        <v>10</v>
      </c>
      <c r="AU169" s="30">
        <f>SUMIF(Ingredients!$B$3:$B$230,H169,Ingredients!$E$3:$E$230)+SUMIF($B$3:$B$725,H169,$BA$3:$BA$730)</f>
        <v>30</v>
      </c>
      <c r="AV169" s="30">
        <f>SUMIF(Ingredients!$B$3:$B$230,I169,Ingredients!$E$3:$E$230)+SUMIF($B$3:$B$725,I169,$BA$3:$BA$730)</f>
        <v>0</v>
      </c>
      <c r="AW169" s="30">
        <f>SUMIF(Ingredients!$B$3:$B$230,J169,Ingredients!$E$3:$E$230)+SUMIF($B$3:$B$725,J169,$BA$3:$BA$730)</f>
        <v>0</v>
      </c>
      <c r="AX169" s="30">
        <f>SUMIF(Ingredients!$B$3:$B$230,K169,Ingredients!$E$3:$E$230)+SUMIF($B$3:$B$725,K169,$BA$3:$BA$730)</f>
        <v>0</v>
      </c>
      <c r="AY169" s="30">
        <f>SUMIF(Ingredients!$B$3:$B$230,L169,Ingredients!$E$3:$E$230)+SUMIF($B$3:$B$725,L169,$BA$3:$BA$730)</f>
        <v>0</v>
      </c>
      <c r="AZ169" s="30">
        <f>SUMIF(Ingredients!$B$3:$B$230,M169,Ingredients!$E$3:$E$230)+SUMIF($B$3:$B$725,M169,$BA$3:$BA$730)</f>
        <v>0</v>
      </c>
      <c r="BA169" s="29">
        <f t="shared" si="29"/>
        <v>29.333333333333332</v>
      </c>
      <c r="BB169" s="30">
        <f>SUMIF(Ingredients!$B$3:$B$230,F169,Ingredients!$F$3:$F$230)+SUMIF($B$3:$B$725,F169,$BJ$3:$BJ$725)</f>
        <v>0</v>
      </c>
      <c r="BC169" s="30">
        <f>SUMIF(Ingredients!$B$3:$B$230,G169,Ingredients!$F$3:$F$230)+SUMIF($B$3:$B$725,G169,$BJ$3:$BJ$725)</f>
        <v>0</v>
      </c>
      <c r="BD169" s="30">
        <f>SUMIF(Ingredients!$B$3:$B$230,H169,Ingredients!$F$3:$F$230)+SUMIF($B$3:$B$725,H169,$BJ$3:$BJ$725)</f>
        <v>0</v>
      </c>
      <c r="BE169" s="30">
        <f>SUMIF(Ingredients!$B$3:$B$230,I169,Ingredients!$F$3:$F$230)+SUMIF($B$3:$B$725,I169,$BJ$3:$BJ$725)</f>
        <v>0</v>
      </c>
      <c r="BF169" s="30">
        <f>SUMIF(Ingredients!$B$3:$B$230,J169,Ingredients!$F$3:$F$230)+SUMIF($B$3:$B$725,J169,$BJ$3:$BJ$725)</f>
        <v>0</v>
      </c>
      <c r="BG169" s="30">
        <f>SUMIF(Ingredients!$B$3:$B$230,K169,Ingredients!$F$3:$F$230)+SUMIF($B$3:$B$725,K169,$BJ$3:$BJ$725)</f>
        <v>0</v>
      </c>
      <c r="BH169" s="30">
        <f>SUMIF(Ingredients!$B$3:$B$230,L169,Ingredients!$F$3:$F$230)+SUMIF($B$3:$B$725,L169,$BJ$3:$BJ$725)</f>
        <v>0</v>
      </c>
      <c r="BI169" s="30">
        <f>SUMIF(Ingredients!$B$3:$B$230,M169,Ingredients!$F$3:$F$230)+SUMIF($B$3:$B$725,M169,$BJ$3:$BJ$725)</f>
        <v>0</v>
      </c>
      <c r="BJ169" s="35">
        <f t="shared" si="30"/>
        <v>0</v>
      </c>
      <c r="BK169" s="30">
        <f>SUMIF(Ingredients!$B$3:$B$230,F169,Ingredients!$G$3:$G$230)+SUMIF($B$3:$B$725,F169,$BS$3:$BS$725)</f>
        <v>0</v>
      </c>
      <c r="BL169" s="30">
        <f>SUMIF(Ingredients!$B$3:$B$230,G169,Ingredients!$G$3:$G$230)+SUMIF($B$3:$B$725,G169,$BS$3:$BS$725)</f>
        <v>0</v>
      </c>
      <c r="BM169" s="30">
        <f>SUMIF(Ingredients!$B$3:$B$230,H169,Ingredients!$G$3:$G$230)+SUMIF($B$3:$B$725,H169,$BS$3:$BS$725)</f>
        <v>0</v>
      </c>
      <c r="BN169" s="30">
        <f>SUMIF(Ingredients!$B$3:$B$230,I169,Ingredients!$G$3:$G$230)+SUMIF($B$3:$B$725,I169,$BS$3:$BS$725)</f>
        <v>0</v>
      </c>
      <c r="BO169" s="30">
        <f>SUMIF(Ingredients!$B$3:$B$230,J169,Ingredients!$G$3:$G$230)+SUMIF($B$3:$B$725,J169,$BS$3:$BS$725)</f>
        <v>0</v>
      </c>
      <c r="BP169" s="30">
        <f>SUMIF(Ingredients!$B$3:$B$230,K169,Ingredients!$G$3:$G$230)+SUMIF($B$3:$B$725,K169,$BS$3:$BS$725)</f>
        <v>0</v>
      </c>
      <c r="BQ169" s="30">
        <f>SUMIF(Ingredients!$B$3:$B$230,L169,Ingredients!$G$3:$G$230)+SUMIF($B$3:$B$725,L169,$BS$3:$BS$725)</f>
        <v>0</v>
      </c>
      <c r="BR169" s="30">
        <f>SUMIF(Ingredients!$B$3:$B$230,M169,Ingredients!$G$3:$G$230)+SUMIF($B$3:$B$725,M169,$BS$3:$BS$725)</f>
        <v>0</v>
      </c>
      <c r="BS169" s="36">
        <f t="shared" si="31"/>
        <v>0</v>
      </c>
      <c r="BT169" s="30">
        <f>SUMIF(Ingredients!$B$3:$B$230,F169,Ingredients!$H$3:$H$230)+SUMIF($B$3:$B$725,F169,$CB$3:$CB$725)</f>
        <v>0</v>
      </c>
      <c r="BU169" s="30">
        <f>SUMIF(Ingredients!$B$3:$B$230,G169,Ingredients!$H$3:$H$230)+SUMIF($B$3:$B$725,G169,$CB$3:$CB$725)</f>
        <v>0</v>
      </c>
      <c r="BV169" s="30">
        <f>SUMIF(Ingredients!$B$3:$B$230,H169,Ingredients!$H$3:$H$230)+SUMIF($B$3:$B$725,H169,$CB$3:$CB$725)</f>
        <v>0</v>
      </c>
      <c r="BW169" s="30">
        <f>SUMIF(Ingredients!$B$3:$B$230,I169,Ingredients!$H$3:$H$230)+SUMIF($B$3:$B$725,I169,$CB$3:$CB$725)</f>
        <v>0</v>
      </c>
      <c r="BX169" s="30">
        <f>SUMIF(Ingredients!$B$3:$B$230,J169,Ingredients!$H$3:$H$230)+SUMIF($B$3:$B$725,J169,$CB$3:$CB$725)</f>
        <v>0</v>
      </c>
      <c r="BY169" s="30">
        <f>SUMIF(Ingredients!$B$3:$B$230,K169,Ingredients!$H$3:$H$230)+SUMIF($B$3:$B$725,K169,$CB$3:$CB$725)</f>
        <v>0</v>
      </c>
      <c r="BZ169" s="30">
        <f>SUMIF(Ingredients!$B$3:$B$230,L169,Ingredients!$H$3:$H$230)+SUMIF($B$3:$B$725,L169,$CB$3:$CB$725)</f>
        <v>0</v>
      </c>
      <c r="CA169" s="30">
        <f>SUMIF(Ingredients!$B$3:$B$230,M169,Ingredients!$H$3:$H$230)+SUMIF($B$3:$B$725,M169,$CB$3:$CB$725)</f>
        <v>0</v>
      </c>
      <c r="CB169" s="42">
        <f t="shared" si="32"/>
        <v>0</v>
      </c>
      <c r="CC169" s="30">
        <f>SUMIF(Ingredients!$B$3:$B$230,F169,Ingredients!$I$3:$I$230)+SUMIF($B$3:$B$725,F169,$CK$3:$CK$725)</f>
        <v>0</v>
      </c>
      <c r="CD169" s="30">
        <f>SUMIF(Ingredients!$B$3:$B$230,G169,Ingredients!$I$3:$I$230)+SUMIF($B$3:$B$725,G169,$CK$3:$CK$725)</f>
        <v>1.5</v>
      </c>
      <c r="CE169" s="30">
        <f>SUMIF(Ingredients!$B$3:$B$230,H169,Ingredients!$I$3:$I$230)+SUMIF($B$3:$B$725,H169,$CK$3:$CK$725)</f>
        <v>0</v>
      </c>
      <c r="CF169" s="30">
        <f>SUMIF(Ingredients!$B$3:$B$230,I169,Ingredients!$I$3:$I$230)+SUMIF($B$3:$B$725,I169,$CK$3:$CK$725)</f>
        <v>0</v>
      </c>
      <c r="CG169" s="30">
        <f>SUMIF(Ingredients!$B$3:$B$230,J169,Ingredients!$I$3:$I$230)+SUMIF($B$3:$B$725,J169,$CK$3:$CK$725)</f>
        <v>0</v>
      </c>
      <c r="CH169" s="30">
        <f>SUMIF(Ingredients!$B$3:$B$230,K169,Ingredients!$I$3:$I$230)+SUMIF($B$3:$B$725,K169,$CK$3:$CK$725)</f>
        <v>0</v>
      </c>
      <c r="CI169" s="30">
        <f>SUMIF(Ingredients!$B$3:$B$230,L169,Ingredients!$I$3:$I$230)+SUMIF($B$3:$B$725,L169,$CK$3:$CK$725)</f>
        <v>0</v>
      </c>
      <c r="CJ169" s="30">
        <f>SUMIF(Ingredients!$B$3:$B$230,M169,Ingredients!$I$3:$I$230)+SUMIF($B$3:$B$725,M169,$CK$3:$CK$725)</f>
        <v>0</v>
      </c>
      <c r="CK169" s="38">
        <f t="shared" si="33"/>
        <v>1.5</v>
      </c>
      <c r="CL169" s="30">
        <f>SUMIF(Ingredients!$B$3:$B$230,F169,Ingredients!$J$3:$J$230)+SUMIF($B$3:$B$725,F169,$CT$3:$CT$725)</f>
        <v>0</v>
      </c>
      <c r="CM169" s="30">
        <f>SUMIF(Ingredients!$B$3:$B$230,G169,Ingredients!$J$3:$J$230)+SUMIF($B$3:$B$725,G169,$CT$3:$CT$725)</f>
        <v>0</v>
      </c>
      <c r="CN169" s="30">
        <f>SUMIF(Ingredients!$B$3:$B$230,H169,Ingredients!$J$3:$J$230)+SUMIF($B$3:$B$725,H169,$CT$3:$CT$725)</f>
        <v>0</v>
      </c>
      <c r="CO169" s="30">
        <f>SUMIF(Ingredients!$B$3:$B$230,I169,Ingredients!$J$3:$J$230)+SUMIF($B$3:$B$725,I169,$CT$3:$CT$725)</f>
        <v>0</v>
      </c>
      <c r="CP169" s="30">
        <f>SUMIF(Ingredients!$B$3:$B$230,J169,Ingredients!$J$3:$J$230)+SUMIF($B$3:$B$725,J169,$CT$3:$CT$725)</f>
        <v>0</v>
      </c>
      <c r="CQ169" s="30">
        <f>SUMIF(Ingredients!$B$3:$B$230,K169,Ingredients!$J$3:$J$230)+SUMIF($B$3:$B$725,K169,$CT$3:$CT$725)</f>
        <v>0</v>
      </c>
      <c r="CR169" s="30">
        <f>SUMIF(Ingredients!$B$3:$B$230,L169,Ingredients!$J$3:$J$230)+SUMIF($B$3:$B$725,L169,$CT$3:$CT$725)</f>
        <v>0</v>
      </c>
      <c r="CS169" s="30">
        <f>SUMIF(Ingredients!$B$3:$B$230,M169,Ingredients!$J$3:$J$230)+SUMIF($B$3:$B$725,M169,$CT$3:$CT$725)</f>
        <v>0</v>
      </c>
      <c r="CT169" s="43">
        <f t="shared" si="34"/>
        <v>0</v>
      </c>
      <c r="CU169" s="34">
        <v>10</v>
      </c>
      <c r="CV169" s="30">
        <v>0</v>
      </c>
      <c r="CW169" s="30">
        <v>21</v>
      </c>
      <c r="CX169" s="35">
        <v>0</v>
      </c>
      <c r="CY169" s="36">
        <v>0</v>
      </c>
      <c r="CZ169" s="37">
        <v>0</v>
      </c>
      <c r="DA169" s="38">
        <v>1.5</v>
      </c>
      <c r="DB169" s="39">
        <v>0</v>
      </c>
      <c r="DC169" t="s">
        <v>202</v>
      </c>
      <c r="DD169" t="str">
        <f t="shared" ca="1" si="35"/>
        <v/>
      </c>
      <c r="DE169" t="str">
        <f t="shared" ca="1" si="36"/>
        <v>-</v>
      </c>
      <c r="DG169" t="s">
        <v>200</v>
      </c>
      <c r="DH169" t="str">
        <f t="shared" ca="1" si="37"/>
        <v>SPICYMUSTARDPORKITEM(MEAL, ItemRegistry.spicymustardporkItem, 4 ,2f,0f,0f,0f,0f,1.5f,0f,1f),</v>
      </c>
      <c r="DI169" t="s">
        <v>2276</v>
      </c>
    </row>
    <row r="170" spans="2:113" x14ac:dyDescent="0.3">
      <c r="B170" t="s">
        <v>431</v>
      </c>
      <c r="C170" t="str">
        <f>INDEX('PH Itemnames'!$B$1:$B$723,MATCH(B170,'PH Itemnames'!$A$1:$A$723),1)</f>
        <v>spicygreensItem</v>
      </c>
      <c r="D170" t="s">
        <v>245</v>
      </c>
      <c r="E170" t="s">
        <v>1191</v>
      </c>
      <c r="F170" s="10" t="s">
        <v>427</v>
      </c>
      <c r="G170" s="11" t="s">
        <v>432</v>
      </c>
      <c r="H170" s="11" t="s">
        <v>400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SUMIF(Ingredients!$B$3:$B$230,'PH complex foods'!F170,Ingredients!$A$3:$A$119)+SUMIF($B$3:$B$725,F170,$V$3:$V$724)</f>
        <v>1</v>
      </c>
      <c r="O170" s="11">
        <f ca="1">SUMIF(Ingredients!$B$3:$B$230,'PH complex foods'!G170,Ingredients!$A$3:$A$119)+SUMIF($B$3:$B$725,G170,$V$3:$V$724)</f>
        <v>1</v>
      </c>
      <c r="P170" s="11">
        <f ca="1">SUMIF(Ingredients!$B$3:$B$230,'PH complex foods'!H170,Ingredients!$A$3:$A$119)+SUMIF($B$3:$B$725,H170,$V$3:$V$724)</f>
        <v>1</v>
      </c>
      <c r="Q170" s="11">
        <f ca="1">SUMIF(Ingredients!$B$3:$B$230,'PH complex foods'!I170,Ingredients!$A$3:$A$119)+SUMIF($B$3:$B$725,I170,$V$3:$V$724)</f>
        <v>1</v>
      </c>
      <c r="R170" s="11">
        <f ca="1">SUMIF(Ingredients!$B$3:$B$230,'PH complex foods'!J170,Ingredients!$A$3:$A$119)+SUMIF($B$3:$B$725,J170,$V$3:$V$724)</f>
        <v>1</v>
      </c>
      <c r="S170" s="11">
        <f ca="1">SUMIF(Ingredients!$B$3:$B$230,'PH complex foods'!K170,Ingredients!$A$3:$A$119)+SUMIF($B$3:$B$725,K170,$V$3:$V$724)</f>
        <v>1</v>
      </c>
      <c r="T170" s="11">
        <f ca="1">SUMIF(Ingredients!$B$3:$B$230,'PH complex foods'!L170,Ingredients!$A$3:$A$119)+SUMIF($B$3:$B$725,L170,$V$3:$V$724)</f>
        <v>0</v>
      </c>
      <c r="U170" s="11">
        <f ca="1">SUMIF(Ingredients!$B$3:$B$230,'PH complex foods'!M170,Ingredients!$A$3:$A$119)+SUMIF($B$3:$B$725,M170,$V$3:$V$724)</f>
        <v>0</v>
      </c>
      <c r="V170" s="10">
        <f t="shared" ca="1" si="38"/>
        <v>1</v>
      </c>
      <c r="W170" s="10">
        <v>1</v>
      </c>
      <c r="X170" s="11">
        <v>1</v>
      </c>
      <c r="Y170" s="11">
        <f>COUNTIF(F170:M895,B170)</f>
        <v>0</v>
      </c>
      <c r="Z170" s="44" t="str">
        <f t="shared" ca="1" si="39"/>
        <v>Yes</v>
      </c>
      <c r="AA170" s="34">
        <f>SUMIF(Ingredients!$B$3:$B$230,F170,Ingredients!$C$3:$C$230)+SUMIF($B$3:$B$725,F170,$AI$3:$AI$725)</f>
        <v>0</v>
      </c>
      <c r="AB170" s="30">
        <f>SUMIF(Ingredients!$B$3:$B$230,G170,Ingredients!$C$3:$C$230)+SUMIF($B$3:$B$725,G170,$AI$3:$AI$725)</f>
        <v>2</v>
      </c>
      <c r="AC170" s="30">
        <f>SUMIF(Ingredients!$B$3:$B$230,H170,Ingredients!$C$3:$C$230)+SUMIF($B$3:$B$725,H170,$AI$3:$AI$725)</f>
        <v>0</v>
      </c>
      <c r="AD170" s="30">
        <f>SUMIF(Ingredients!$B$3:$B$230,I170,Ingredients!$C$3:$C$230)+SUMIF($B$3:$B$725,I170,$AI$3:$AI$725)</f>
        <v>2</v>
      </c>
      <c r="AE170" s="30">
        <f>SUMIF(Ingredients!$B$3:$B$230,J170,Ingredients!$C$3:$C$230)+SUMIF($B$3:$B$725,J170,$AI$3:$AI$725)</f>
        <v>4</v>
      </c>
      <c r="AF170" s="30">
        <f>SUMIF(Ingredients!$B$3:$B$230,K170,Ingredients!$C$3:$C$230)+SUMIF($B$3:$B$725,K170,$AI$3:$AI$725)</f>
        <v>2</v>
      </c>
      <c r="AG170" s="30">
        <f>SUMIF(Ingredients!$B$3:$B$230,L170,Ingredients!$C$3:$C$230)+SUMIF($B$3:$B$725,L170,$AI$3:$AI$725)</f>
        <v>0</v>
      </c>
      <c r="AH170" s="30">
        <f>SUMIF(Ingredients!$B$3:$B$230,M170,Ingredients!$C$3:$C$230)+SUMIF($B$3:$B$725,M170,$AI$3:$AI$725)</f>
        <v>0</v>
      </c>
      <c r="AI170" s="29">
        <f t="shared" si="27"/>
        <v>10</v>
      </c>
      <c r="AJ170" s="30">
        <f>SUMIF(Ingredients!$B$3:$B$230,F170,Ingredients!$D$3:$D$230)+SUMIF($B$3:$B$725,F170,$AR$3:$AR$725)</f>
        <v>0</v>
      </c>
      <c r="AK170" s="30">
        <f>SUMIF(Ingredients!$B$3:$B$230,G170,Ingredients!$D$3:$D$230)+SUMIF($B$3:$B$725,G170,$AR$3:$AR$725)</f>
        <v>0</v>
      </c>
      <c r="AL170" s="30">
        <f>SUMIF(Ingredients!$B$3:$B$230,H170,Ingredients!$D$3:$D$230)+SUMIF($B$3:$B$725,H170,$AR$3:$AR$725)</f>
        <v>0</v>
      </c>
      <c r="AM170" s="30">
        <f>SUMIF(Ingredients!$B$3:$B$230,I170,Ingredients!$D$3:$D$230)+SUMIF($B$3:$B$725,I170,$AR$3:$AR$725)</f>
        <v>0</v>
      </c>
      <c r="AN170" s="30">
        <f>SUMIF(Ingredients!$B$3:$B$230,J170,Ingredients!$D$3:$D$230)+SUMIF($B$3:$B$725,J170,$AR$3:$AR$725)</f>
        <v>0</v>
      </c>
      <c r="AO170" s="30">
        <f>SUMIF(Ingredients!$B$3:$B$230,K170,Ingredients!$D$3:$D$230)+SUMIF($B$3:$B$725,K170,$AR$3:$AR$725)</f>
        <v>0</v>
      </c>
      <c r="AP170" s="30">
        <f>SUMIF(Ingredients!$B$3:$B$230,L170,Ingredients!$D$3:$D$230)+SUMIF($B$3:$B$725,L170,$AR$3:$AR$725)</f>
        <v>0</v>
      </c>
      <c r="AQ170" s="30">
        <f>SUMIF(Ingredients!$B$3:$B$230,M170,Ingredients!$D$3:$D$230)+SUMIF($B$3:$B$725,M170,$AR$3:$AR$725)</f>
        <v>0</v>
      </c>
      <c r="AR170" s="29">
        <f t="shared" si="28"/>
        <v>0</v>
      </c>
      <c r="AS170" s="30">
        <f>SUMIF(Ingredients!$B$3:$B$230,F170,Ingredients!$E$3:$E$230)+SUMIF($B$3:$B$725,F170,$BA$3:$BA$730)</f>
        <v>48</v>
      </c>
      <c r="AT170" s="30">
        <f>SUMIF(Ingredients!$B$3:$B$230,G170,Ingredients!$E$3:$E$230)+SUMIF($B$3:$B$725,G170,$BA$3:$BA$730)</f>
        <v>7</v>
      </c>
      <c r="AU170" s="30">
        <f>SUMIF(Ingredients!$B$3:$B$230,H170,Ingredients!$E$3:$E$230)+SUMIF($B$3:$B$725,H170,$BA$3:$BA$730)</f>
        <v>0</v>
      </c>
      <c r="AV170" s="30">
        <f>SUMIF(Ingredients!$B$3:$B$230,I170,Ingredients!$E$3:$E$230)+SUMIF($B$3:$B$725,I170,$BA$3:$BA$730)</f>
        <v>54</v>
      </c>
      <c r="AW170" s="30">
        <f>SUMIF(Ingredients!$B$3:$B$230,J170,Ingredients!$E$3:$E$230)+SUMIF($B$3:$B$725,J170,$BA$3:$BA$730)</f>
        <v>0</v>
      </c>
      <c r="AX170" s="30">
        <f>SUMIF(Ingredients!$B$3:$B$230,K170,Ingredients!$E$3:$E$230)+SUMIF($B$3:$B$725,K170,$BA$3:$BA$730)</f>
        <v>43</v>
      </c>
      <c r="AY170" s="30">
        <f>SUMIF(Ingredients!$B$3:$B$230,L170,Ingredients!$E$3:$E$230)+SUMIF($B$3:$B$725,L170,$BA$3:$BA$730)</f>
        <v>0</v>
      </c>
      <c r="AZ170" s="30">
        <f>SUMIF(Ingredients!$B$3:$B$230,M170,Ingredients!$E$3:$E$230)+SUMIF($B$3:$B$725,M170,$BA$3:$BA$730)</f>
        <v>0</v>
      </c>
      <c r="BA170" s="29">
        <f t="shared" si="29"/>
        <v>25.333333333333332</v>
      </c>
      <c r="BB170" s="30">
        <f>SUMIF(Ingredients!$B$3:$B$230,F170,Ingredients!$F$3:$F$230)+SUMIF($B$3:$B$725,F170,$BJ$3:$BJ$725)</f>
        <v>0</v>
      </c>
      <c r="BC170" s="30">
        <f>SUMIF(Ingredients!$B$3:$B$230,G170,Ingredients!$F$3:$F$230)+SUMIF($B$3:$B$725,G170,$BJ$3:$BJ$725)</f>
        <v>0</v>
      </c>
      <c r="BD170" s="30">
        <f>SUMIF(Ingredients!$B$3:$B$230,H170,Ingredients!$F$3:$F$230)+SUMIF($B$3:$B$725,H170,$BJ$3:$BJ$725)</f>
        <v>0</v>
      </c>
      <c r="BE170" s="30">
        <f>SUMIF(Ingredients!$B$3:$B$230,I170,Ingredients!$F$3:$F$230)+SUMIF($B$3:$B$725,I170,$BJ$3:$BJ$725)</f>
        <v>0</v>
      </c>
      <c r="BF170" s="30">
        <f>SUMIF(Ingredients!$B$3:$B$230,J170,Ingredients!$F$3:$F$230)+SUMIF($B$3:$B$725,J170,$BJ$3:$BJ$725)</f>
        <v>0</v>
      </c>
      <c r="BG170" s="30">
        <f>SUMIF(Ingredients!$B$3:$B$230,K170,Ingredients!$F$3:$F$230)+SUMIF($B$3:$B$725,K170,$BJ$3:$BJ$725)</f>
        <v>0</v>
      </c>
      <c r="BH170" s="30">
        <f>SUMIF(Ingredients!$B$3:$B$230,L170,Ingredients!$F$3:$F$230)+SUMIF($B$3:$B$725,L170,$BJ$3:$BJ$725)</f>
        <v>0</v>
      </c>
      <c r="BI170" s="30">
        <f>SUMIF(Ingredients!$B$3:$B$230,M170,Ingredients!$F$3:$F$230)+SUMIF($B$3:$B$725,M170,$BJ$3:$BJ$725)</f>
        <v>0</v>
      </c>
      <c r="BJ170" s="35">
        <f t="shared" si="30"/>
        <v>0</v>
      </c>
      <c r="BK170" s="30">
        <f>SUMIF(Ingredients!$B$3:$B$230,F170,Ingredients!$G$3:$G$230)+SUMIF($B$3:$B$725,F170,$BS$3:$BS$725)</f>
        <v>0</v>
      </c>
      <c r="BL170" s="30">
        <f>SUMIF(Ingredients!$B$3:$B$230,G170,Ingredients!$G$3:$G$230)+SUMIF($B$3:$B$725,G170,$BS$3:$BS$725)</f>
        <v>0</v>
      </c>
      <c r="BM170" s="30">
        <f>SUMIF(Ingredients!$B$3:$B$230,H170,Ingredients!$G$3:$G$230)+SUMIF($B$3:$B$725,H170,$BS$3:$BS$725)</f>
        <v>0</v>
      </c>
      <c r="BN170" s="30">
        <f>SUMIF(Ingredients!$B$3:$B$230,I170,Ingredients!$G$3:$G$230)+SUMIF($B$3:$B$725,I170,$BS$3:$BS$725)</f>
        <v>0</v>
      </c>
      <c r="BO170" s="30">
        <f>SUMIF(Ingredients!$B$3:$B$230,J170,Ingredients!$G$3:$G$230)+SUMIF($B$3:$B$725,J170,$BS$3:$BS$725)</f>
        <v>0</v>
      </c>
      <c r="BP170" s="30">
        <f>SUMIF(Ingredients!$B$3:$B$230,K170,Ingredients!$G$3:$G$230)+SUMIF($B$3:$B$725,K170,$BS$3:$BS$725)</f>
        <v>0</v>
      </c>
      <c r="BQ170" s="30">
        <f>SUMIF(Ingredients!$B$3:$B$230,L170,Ingredients!$G$3:$G$230)+SUMIF($B$3:$B$725,L170,$BS$3:$BS$725)</f>
        <v>0</v>
      </c>
      <c r="BR170" s="30">
        <f>SUMIF(Ingredients!$B$3:$B$230,M170,Ingredients!$G$3:$G$230)+SUMIF($B$3:$B$725,M170,$BS$3:$BS$725)</f>
        <v>0</v>
      </c>
      <c r="BS170" s="36">
        <f t="shared" si="31"/>
        <v>0</v>
      </c>
      <c r="BT170" s="30">
        <f>SUMIF(Ingredients!$B$3:$B$230,F170,Ingredients!$H$3:$H$230)+SUMIF($B$3:$B$725,F170,$CB$3:$CB$725)</f>
        <v>0</v>
      </c>
      <c r="BU170" s="30">
        <f>SUMIF(Ingredients!$B$3:$B$230,G170,Ingredients!$H$3:$H$230)+SUMIF($B$3:$B$725,G170,$CB$3:$CB$725)</f>
        <v>1</v>
      </c>
      <c r="BV170" s="30">
        <f>SUMIF(Ingredients!$B$3:$B$230,H170,Ingredients!$H$3:$H$230)+SUMIF($B$3:$B$725,H170,$CB$3:$CB$725)</f>
        <v>0</v>
      </c>
      <c r="BW170" s="30">
        <f>SUMIF(Ingredients!$B$3:$B$230,I170,Ingredients!$H$3:$H$230)+SUMIF($B$3:$B$725,I170,$CB$3:$CB$725)</f>
        <v>2</v>
      </c>
      <c r="BX170" s="30">
        <f>SUMIF(Ingredients!$B$3:$B$230,J170,Ingredients!$H$3:$H$230)+SUMIF($B$3:$B$725,J170,$CB$3:$CB$725)</f>
        <v>0</v>
      </c>
      <c r="BY170" s="30">
        <f>SUMIF(Ingredients!$B$3:$B$230,K170,Ingredients!$H$3:$H$230)+SUMIF($B$3:$B$725,K170,$CB$3:$CB$725)</f>
        <v>1</v>
      </c>
      <c r="BZ170" s="30">
        <f>SUMIF(Ingredients!$B$3:$B$230,L170,Ingredients!$H$3:$H$230)+SUMIF($B$3:$B$725,L170,$CB$3:$CB$725)</f>
        <v>0</v>
      </c>
      <c r="CA170" s="30">
        <f>SUMIF(Ingredients!$B$3:$B$230,M170,Ingredients!$H$3:$H$230)+SUMIF($B$3:$B$725,M170,$CB$3:$CB$725)</f>
        <v>0</v>
      </c>
      <c r="CB170" s="42">
        <f t="shared" si="32"/>
        <v>4</v>
      </c>
      <c r="CC170" s="30">
        <f>SUMIF(Ingredients!$B$3:$B$230,F170,Ingredients!$I$3:$I$230)+SUMIF($B$3:$B$725,F170,$CK$3:$CK$725)</f>
        <v>0</v>
      </c>
      <c r="CD170" s="30">
        <f>SUMIF(Ingredients!$B$3:$B$230,G170,Ingredients!$I$3:$I$230)+SUMIF($B$3:$B$725,G170,$CK$3:$CK$725)</f>
        <v>0</v>
      </c>
      <c r="CE170" s="30">
        <f>SUMIF(Ingredients!$B$3:$B$230,H170,Ingredients!$I$3:$I$230)+SUMIF($B$3:$B$725,H170,$CK$3:$CK$725)</f>
        <v>0</v>
      </c>
      <c r="CF170" s="30">
        <f>SUMIF(Ingredients!$B$3:$B$230,I170,Ingredients!$I$3:$I$230)+SUMIF($B$3:$B$725,I170,$CK$3:$CK$725)</f>
        <v>0</v>
      </c>
      <c r="CG170" s="30">
        <f>SUMIF(Ingredients!$B$3:$B$230,J170,Ingredients!$I$3:$I$230)+SUMIF($B$3:$B$725,J170,$CK$3:$CK$725)</f>
        <v>0</v>
      </c>
      <c r="CH170" s="30">
        <f>SUMIF(Ingredients!$B$3:$B$230,K170,Ingredients!$I$3:$I$230)+SUMIF($B$3:$B$725,K170,$CK$3:$CK$725)</f>
        <v>0</v>
      </c>
      <c r="CI170" s="30">
        <f>SUMIF(Ingredients!$B$3:$B$230,L170,Ingredients!$I$3:$I$230)+SUMIF($B$3:$B$725,L170,$CK$3:$CK$725)</f>
        <v>0</v>
      </c>
      <c r="CJ170" s="30">
        <f>SUMIF(Ingredients!$B$3:$B$230,M170,Ingredients!$I$3:$I$230)+SUMIF($B$3:$B$725,M170,$CK$3:$CK$725)</f>
        <v>0</v>
      </c>
      <c r="CK170" s="38">
        <f t="shared" si="33"/>
        <v>0</v>
      </c>
      <c r="CL170" s="30">
        <f>SUMIF(Ingredients!$B$3:$B$230,F170,Ingredients!$J$3:$J$230)+SUMIF($B$3:$B$725,F170,$CT$3:$CT$725)</f>
        <v>0</v>
      </c>
      <c r="CM170" s="30">
        <f>SUMIF(Ingredients!$B$3:$B$230,G170,Ingredients!$J$3:$J$230)+SUMIF($B$3:$B$725,G170,$CT$3:$CT$725)</f>
        <v>0</v>
      </c>
      <c r="CN170" s="30">
        <f>SUMIF(Ingredients!$B$3:$B$230,H170,Ingredients!$J$3:$J$230)+SUMIF($B$3:$B$725,H170,$CT$3:$CT$725)</f>
        <v>0</v>
      </c>
      <c r="CO170" s="30">
        <f>SUMIF(Ingredients!$B$3:$B$230,I170,Ingredients!$J$3:$J$230)+SUMIF($B$3:$B$725,I170,$CT$3:$CT$725)</f>
        <v>0</v>
      </c>
      <c r="CP170" s="30">
        <f>SUMIF(Ingredients!$B$3:$B$230,J170,Ingredients!$J$3:$J$230)+SUMIF($B$3:$B$725,J170,$CT$3:$CT$725)</f>
        <v>0</v>
      </c>
      <c r="CQ170" s="30">
        <f>SUMIF(Ingredients!$B$3:$B$230,K170,Ingredients!$J$3:$J$230)+SUMIF($B$3:$B$725,K170,$CT$3:$CT$725)</f>
        <v>0</v>
      </c>
      <c r="CR170" s="30">
        <f>SUMIF(Ingredients!$B$3:$B$230,L170,Ingredients!$J$3:$J$230)+SUMIF($B$3:$B$725,L170,$CT$3:$CT$725)</f>
        <v>0</v>
      </c>
      <c r="CS170" s="30">
        <f>SUMIF(Ingredients!$B$3:$B$230,M170,Ingredients!$J$3:$J$230)+SUMIF($B$3:$B$725,M170,$CT$3:$CT$725)</f>
        <v>0</v>
      </c>
      <c r="CT170" s="43">
        <f t="shared" si="34"/>
        <v>0</v>
      </c>
      <c r="CU170" s="34">
        <v>10</v>
      </c>
      <c r="CV170" s="30">
        <v>0</v>
      </c>
      <c r="CW170" s="30">
        <v>17.333333333333332</v>
      </c>
      <c r="CX170" s="35">
        <v>0</v>
      </c>
      <c r="CY170" s="36">
        <v>0</v>
      </c>
      <c r="CZ170" s="37">
        <v>4</v>
      </c>
      <c r="DA170" s="38">
        <v>0</v>
      </c>
      <c r="DB170" s="39">
        <v>0</v>
      </c>
      <c r="DC170" t="s">
        <v>202</v>
      </c>
      <c r="DD170" t="str">
        <f t="shared" ca="1" si="35"/>
        <v/>
      </c>
      <c r="DE170" t="str">
        <f t="shared" ca="1" si="36"/>
        <v>-</v>
      </c>
      <c r="DG170" t="s">
        <v>200</v>
      </c>
      <c r="DH170" t="str">
        <f t="shared" ca="1" si="37"/>
        <v>SPICYGREENSITEM(MEAL, ItemRegistry.spicygreensItem, 4 ,2f,0f,0f,4f,0f,0f,0f,1.21f),</v>
      </c>
      <c r="DI170" t="s">
        <v>2409</v>
      </c>
    </row>
    <row r="171" spans="2:113" x14ac:dyDescent="0.3">
      <c r="B171" t="s">
        <v>433</v>
      </c>
      <c r="C171" t="str">
        <f>INDEX('PH Itemnames'!$B$1:$B$723,MATCH(B171,'PH Itemnames'!$A$1:$A$723),1)</f>
        <v>garlicbreadItem</v>
      </c>
      <c r="D171" t="s">
        <v>240</v>
      </c>
      <c r="E171" t="s">
        <v>1186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SUMIF(Ingredients!$B$3:$B$230,'PH complex foods'!F171,Ingredients!$A$3:$A$119)+SUMIF($B$3:$B$725,F171,$V$3:$V$724)</f>
        <v>1</v>
      </c>
      <c r="O171" s="11">
        <f ca="1">SUMIF(Ingredients!$B$3:$B$230,'PH complex foods'!G171,Ingredients!$A$3:$A$119)+SUMIF($B$3:$B$725,G171,$V$3:$V$724)</f>
        <v>1</v>
      </c>
      <c r="P171" s="11">
        <f ca="1">SUMIF(Ingredients!$B$3:$B$230,'PH complex foods'!H171,Ingredients!$A$3:$A$119)+SUMIF($B$3:$B$725,H171,$V$3:$V$724)</f>
        <v>1</v>
      </c>
      <c r="Q171" s="11">
        <f ca="1">SUMIF(Ingredients!$B$3:$B$230,'PH complex foods'!I171,Ingredients!$A$3:$A$119)+SUMIF($B$3:$B$725,I171,$V$3:$V$724)</f>
        <v>0</v>
      </c>
      <c r="R171" s="11">
        <f ca="1">SUMIF(Ingredients!$B$3:$B$230,'PH complex foods'!J171,Ingredients!$A$3:$A$119)+SUMIF($B$3:$B$725,J171,$V$3:$V$724)</f>
        <v>0</v>
      </c>
      <c r="S171" s="11">
        <f ca="1">SUMIF(Ingredients!$B$3:$B$230,'PH complex foods'!K171,Ingredients!$A$3:$A$119)+SUMIF($B$3:$B$725,K171,$V$3:$V$724)</f>
        <v>0</v>
      </c>
      <c r="T171" s="11">
        <f ca="1">SUMIF(Ingredients!$B$3:$B$230,'PH complex foods'!L171,Ingredients!$A$3:$A$119)+SUMIF($B$3:$B$725,L171,$V$3:$V$724)</f>
        <v>0</v>
      </c>
      <c r="U171" s="11">
        <f ca="1">SUMIF(Ingredients!$B$3:$B$230,'PH complex foods'!M171,Ingredients!$A$3:$A$119)+SUMIF($B$3:$B$725,M171,$V$3:$V$724)</f>
        <v>0</v>
      </c>
      <c r="V171" s="10">
        <f t="shared" ca="1" si="38"/>
        <v>1</v>
      </c>
      <c r="W171" s="10">
        <v>1</v>
      </c>
      <c r="X171" s="11">
        <v>1</v>
      </c>
      <c r="Y171" s="11">
        <f>COUNTIF(F171:M896,B171)</f>
        <v>1</v>
      </c>
      <c r="Z171" s="44" t="str">
        <f t="shared" ca="1" si="39"/>
        <v>Yes</v>
      </c>
      <c r="AA171" s="34">
        <f>SUMIF(Ingredients!$B$3:$B$230,F171,Ingredients!$C$3:$C$230)+SUMIF($B$3:$B$725,F171,$AI$3:$AI$725)</f>
        <v>2</v>
      </c>
      <c r="AB171" s="30">
        <f>SUMIF(Ingredients!$B$3:$B$230,G171,Ingredients!$C$3:$C$230)+SUMIF($B$3:$B$725,G171,$AI$3:$AI$725)</f>
        <v>10</v>
      </c>
      <c r="AC171" s="30">
        <f>SUMIF(Ingredients!$B$3:$B$230,H171,Ingredients!$C$3:$C$230)+SUMIF($B$3:$B$725,H171,$AI$3:$AI$725)</f>
        <v>5</v>
      </c>
      <c r="AD171" s="30">
        <f>SUMIF(Ingredients!$B$3:$B$230,I171,Ingredients!$C$3:$C$230)+SUMIF($B$3:$B$725,I171,$AI$3:$AI$725)</f>
        <v>0</v>
      </c>
      <c r="AE171" s="30">
        <f>SUMIF(Ingredients!$B$3:$B$230,J171,Ingredients!$C$3:$C$230)+SUMIF($B$3:$B$725,J171,$AI$3:$AI$725)</f>
        <v>0</v>
      </c>
      <c r="AF171" s="30">
        <f>SUMIF(Ingredients!$B$3:$B$230,K171,Ingredients!$C$3:$C$230)+SUMIF($B$3:$B$725,K171,$AI$3:$AI$725)</f>
        <v>0</v>
      </c>
      <c r="AG171" s="30">
        <f>SUMIF(Ingredients!$B$3:$B$230,L171,Ingredients!$C$3:$C$230)+SUMIF($B$3:$B$725,L171,$AI$3:$AI$725)</f>
        <v>0</v>
      </c>
      <c r="AH171" s="30">
        <f>SUMIF(Ingredients!$B$3:$B$230,M171,Ingredients!$C$3:$C$230)+SUMIF($B$3:$B$725,M171,$AI$3:$AI$725)</f>
        <v>0</v>
      </c>
      <c r="AI171" s="29">
        <f t="shared" si="27"/>
        <v>17</v>
      </c>
      <c r="AJ171" s="30">
        <f>SUMIF(Ingredients!$B$3:$B$230,F171,Ingredients!$D$3:$D$230)+SUMIF($B$3:$B$725,F171,$AR$3:$AR$725)</f>
        <v>0</v>
      </c>
      <c r="AK171" s="30">
        <f>SUMIF(Ingredients!$B$3:$B$230,G171,Ingredients!$D$3:$D$230)+SUMIF($B$3:$B$725,G171,$AR$3:$AR$725)</f>
        <v>0</v>
      </c>
      <c r="AL171" s="30">
        <f>SUMIF(Ingredients!$B$3:$B$230,H171,Ingredients!$D$3:$D$230)+SUMIF($B$3:$B$725,H171,$AR$3:$AR$725)</f>
        <v>0</v>
      </c>
      <c r="AM171" s="30">
        <f>SUMIF(Ingredients!$B$3:$B$230,I171,Ingredients!$D$3:$D$230)+SUMIF($B$3:$B$725,I171,$AR$3:$AR$725)</f>
        <v>0</v>
      </c>
      <c r="AN171" s="30">
        <f>SUMIF(Ingredients!$B$3:$B$230,J171,Ingredients!$D$3:$D$230)+SUMIF($B$3:$B$725,J171,$AR$3:$AR$725)</f>
        <v>0</v>
      </c>
      <c r="AO171" s="30">
        <f>SUMIF(Ingredients!$B$3:$B$230,K171,Ingredients!$D$3:$D$230)+SUMIF($B$3:$B$725,K171,$AR$3:$AR$725)</f>
        <v>0</v>
      </c>
      <c r="AP171" s="30">
        <f>SUMIF(Ingredients!$B$3:$B$230,L171,Ingredients!$D$3:$D$230)+SUMIF($B$3:$B$725,L171,$AR$3:$AR$725)</f>
        <v>0</v>
      </c>
      <c r="AQ171" s="30">
        <f>SUMIF(Ingredients!$B$3:$B$230,M171,Ingredients!$D$3:$D$230)+SUMIF($B$3:$B$725,M171,$AR$3:$AR$725)</f>
        <v>0</v>
      </c>
      <c r="AR171" s="29">
        <f t="shared" si="28"/>
        <v>0</v>
      </c>
      <c r="AS171" s="30">
        <f>SUMIF(Ingredients!$B$3:$B$230,F171,Ingredients!$E$3:$E$230)+SUMIF($B$3:$B$725,F171,$BA$3:$BA$730)</f>
        <v>54</v>
      </c>
      <c r="AT171" s="30">
        <f>SUMIF(Ingredients!$B$3:$B$230,G171,Ingredients!$E$3:$E$230)+SUMIF($B$3:$B$725,G171,$BA$3:$BA$730)</f>
        <v>16.5</v>
      </c>
      <c r="AU171" s="30">
        <f>SUMIF(Ingredients!$B$3:$B$230,H171,Ingredients!$E$3:$E$230)+SUMIF($B$3:$B$725,H171,$BA$3:$BA$730)</f>
        <v>12</v>
      </c>
      <c r="AV171" s="30">
        <f>SUMIF(Ingredients!$B$3:$B$230,I171,Ingredients!$E$3:$E$230)+SUMIF($B$3:$B$725,I171,$BA$3:$BA$730)</f>
        <v>0</v>
      </c>
      <c r="AW171" s="30">
        <f>SUMIF(Ingredients!$B$3:$B$230,J171,Ingredients!$E$3:$E$230)+SUMIF($B$3:$B$725,J171,$BA$3:$BA$730)</f>
        <v>0</v>
      </c>
      <c r="AX171" s="30">
        <f>SUMIF(Ingredients!$B$3:$B$230,K171,Ingredients!$E$3:$E$230)+SUMIF($B$3:$B$725,K171,$BA$3:$BA$730)</f>
        <v>0</v>
      </c>
      <c r="AY171" s="30">
        <f>SUMIF(Ingredients!$B$3:$B$230,L171,Ingredients!$E$3:$E$230)+SUMIF($B$3:$B$725,L171,$BA$3:$BA$730)</f>
        <v>0</v>
      </c>
      <c r="AZ171" s="30">
        <f>SUMIF(Ingredients!$B$3:$B$230,M171,Ingredients!$E$3:$E$230)+SUMIF($B$3:$B$725,M171,$BA$3:$BA$730)</f>
        <v>0</v>
      </c>
      <c r="BA171" s="29">
        <f t="shared" si="29"/>
        <v>27.5</v>
      </c>
      <c r="BB171" s="30">
        <f>SUMIF(Ingredients!$B$3:$B$230,F171,Ingredients!$F$3:$F$230)+SUMIF($B$3:$B$725,F171,$BJ$3:$BJ$725)</f>
        <v>0</v>
      </c>
      <c r="BC171" s="30">
        <f>SUMIF(Ingredients!$B$3:$B$230,G171,Ingredients!$F$3:$F$230)+SUMIF($B$3:$B$725,G171,$BJ$3:$BJ$725)</f>
        <v>1.5</v>
      </c>
      <c r="BD171" s="30">
        <f>SUMIF(Ingredients!$B$3:$B$230,H171,Ingredients!$F$3:$F$230)+SUMIF($B$3:$B$725,H171,$BJ$3:$BJ$725)</f>
        <v>0</v>
      </c>
      <c r="BE171" s="30">
        <f>SUMIF(Ingredients!$B$3:$B$230,I171,Ingredients!$F$3:$F$230)+SUMIF($B$3:$B$725,I171,$BJ$3:$BJ$725)</f>
        <v>0</v>
      </c>
      <c r="BF171" s="30">
        <f>SUMIF(Ingredients!$B$3:$B$230,J171,Ingredients!$F$3:$F$230)+SUMIF($B$3:$B$725,J171,$BJ$3:$BJ$725)</f>
        <v>0</v>
      </c>
      <c r="BG171" s="30">
        <f>SUMIF(Ingredients!$B$3:$B$230,K171,Ingredients!$F$3:$F$230)+SUMIF($B$3:$B$725,K171,$BJ$3:$BJ$725)</f>
        <v>0</v>
      </c>
      <c r="BH171" s="30">
        <f>SUMIF(Ingredients!$B$3:$B$230,L171,Ingredients!$F$3:$F$230)+SUMIF($B$3:$B$725,L171,$BJ$3:$BJ$725)</f>
        <v>0</v>
      </c>
      <c r="BI171" s="30">
        <f>SUMIF(Ingredients!$B$3:$B$230,M171,Ingredients!$F$3:$F$230)+SUMIF($B$3:$B$725,M171,$BJ$3:$BJ$725)</f>
        <v>0</v>
      </c>
      <c r="BJ171" s="35">
        <f t="shared" si="30"/>
        <v>1.5</v>
      </c>
      <c r="BK171" s="30">
        <f>SUMIF(Ingredients!$B$3:$B$230,F171,Ingredients!$G$3:$G$230)+SUMIF($B$3:$B$725,F171,$BS$3:$BS$725)</f>
        <v>0</v>
      </c>
      <c r="BL171" s="30">
        <f>SUMIF(Ingredients!$B$3:$B$230,G171,Ingredients!$G$3:$G$230)+SUMIF($B$3:$B$725,G171,$BS$3:$BS$725)</f>
        <v>0</v>
      </c>
      <c r="BM171" s="30">
        <f>SUMIF(Ingredients!$B$3:$B$230,H171,Ingredients!$G$3:$G$230)+SUMIF($B$3:$B$725,H171,$BS$3:$BS$725)</f>
        <v>0</v>
      </c>
      <c r="BN171" s="30">
        <f>SUMIF(Ingredients!$B$3:$B$230,I171,Ingredients!$G$3:$G$230)+SUMIF($B$3:$B$725,I171,$BS$3:$BS$725)</f>
        <v>0</v>
      </c>
      <c r="BO171" s="30">
        <f>SUMIF(Ingredients!$B$3:$B$230,J171,Ingredients!$G$3:$G$230)+SUMIF($B$3:$B$725,J171,$BS$3:$BS$725)</f>
        <v>0</v>
      </c>
      <c r="BP171" s="30">
        <f>SUMIF(Ingredients!$B$3:$B$230,K171,Ingredients!$G$3:$G$230)+SUMIF($B$3:$B$725,K171,$BS$3:$BS$725)</f>
        <v>0</v>
      </c>
      <c r="BQ171" s="30">
        <f>SUMIF(Ingredients!$B$3:$B$230,L171,Ingredients!$G$3:$G$230)+SUMIF($B$3:$B$725,L171,$BS$3:$BS$725)</f>
        <v>0</v>
      </c>
      <c r="BR171" s="30">
        <f>SUMIF(Ingredients!$B$3:$B$230,M171,Ingredients!$G$3:$G$230)+SUMIF($B$3:$B$725,M171,$BS$3:$BS$725)</f>
        <v>0</v>
      </c>
      <c r="BS171" s="36">
        <f t="shared" si="31"/>
        <v>0</v>
      </c>
      <c r="BT171" s="30">
        <f>SUMIF(Ingredients!$B$3:$B$230,F171,Ingredients!$H$3:$H$230)+SUMIF($B$3:$B$725,F171,$CB$3:$CB$725)</f>
        <v>2</v>
      </c>
      <c r="BU171" s="30">
        <f>SUMIF(Ingredients!$B$3:$B$230,G171,Ingredients!$H$3:$H$230)+SUMIF($B$3:$B$725,G171,$CB$3:$CB$725)</f>
        <v>0</v>
      </c>
      <c r="BV171" s="30">
        <f>SUMIF(Ingredients!$B$3:$B$230,H171,Ingredients!$H$3:$H$230)+SUMIF($B$3:$B$725,H171,$CB$3:$CB$725)</f>
        <v>0</v>
      </c>
      <c r="BW171" s="30">
        <f>SUMIF(Ingredients!$B$3:$B$230,I171,Ingredients!$H$3:$H$230)+SUMIF($B$3:$B$725,I171,$CB$3:$CB$725)</f>
        <v>0</v>
      </c>
      <c r="BX171" s="30">
        <f>SUMIF(Ingredients!$B$3:$B$230,J171,Ingredients!$H$3:$H$230)+SUMIF($B$3:$B$725,J171,$CB$3:$CB$725)</f>
        <v>0</v>
      </c>
      <c r="BY171" s="30">
        <f>SUMIF(Ingredients!$B$3:$B$230,K171,Ingredients!$H$3:$H$230)+SUMIF($B$3:$B$725,K171,$CB$3:$CB$725)</f>
        <v>0</v>
      </c>
      <c r="BZ171" s="30">
        <f>SUMIF(Ingredients!$B$3:$B$230,L171,Ingredients!$H$3:$H$230)+SUMIF($B$3:$B$725,L171,$CB$3:$CB$725)</f>
        <v>0</v>
      </c>
      <c r="CA171" s="30">
        <f>SUMIF(Ingredients!$B$3:$B$230,M171,Ingredients!$H$3:$H$230)+SUMIF($B$3:$B$725,M171,$CB$3:$CB$725)</f>
        <v>0</v>
      </c>
      <c r="CB171" s="42">
        <f t="shared" si="32"/>
        <v>2</v>
      </c>
      <c r="CC171" s="30">
        <f>SUMIF(Ingredients!$B$3:$B$230,F171,Ingredients!$I$3:$I$230)+SUMIF($B$3:$B$725,F171,$CK$3:$CK$725)</f>
        <v>0</v>
      </c>
      <c r="CD171" s="30">
        <f>SUMIF(Ingredients!$B$3:$B$230,G171,Ingredients!$I$3:$I$230)+SUMIF($B$3:$B$725,G171,$CK$3:$CK$725)</f>
        <v>0</v>
      </c>
      <c r="CE171" s="30">
        <f>SUMIF(Ingredients!$B$3:$B$230,H171,Ingredients!$I$3:$I$230)+SUMIF($B$3:$B$725,H171,$CK$3:$CK$725)</f>
        <v>0</v>
      </c>
      <c r="CF171" s="30">
        <f>SUMIF(Ingredients!$B$3:$B$230,I171,Ingredients!$I$3:$I$230)+SUMIF($B$3:$B$725,I171,$CK$3:$CK$725)</f>
        <v>0</v>
      </c>
      <c r="CG171" s="30">
        <f>SUMIF(Ingredients!$B$3:$B$230,J171,Ingredients!$I$3:$I$230)+SUMIF($B$3:$B$725,J171,$CK$3:$CK$725)</f>
        <v>0</v>
      </c>
      <c r="CH171" s="30">
        <f>SUMIF(Ingredients!$B$3:$B$230,K171,Ingredients!$I$3:$I$230)+SUMIF($B$3:$B$725,K171,$CK$3:$CK$725)</f>
        <v>0</v>
      </c>
      <c r="CI171" s="30">
        <f>SUMIF(Ingredients!$B$3:$B$230,L171,Ingredients!$I$3:$I$230)+SUMIF($B$3:$B$725,L171,$CK$3:$CK$725)</f>
        <v>0</v>
      </c>
      <c r="CJ171" s="30">
        <f>SUMIF(Ingredients!$B$3:$B$230,M171,Ingredients!$I$3:$I$230)+SUMIF($B$3:$B$725,M171,$CK$3:$CK$725)</f>
        <v>0</v>
      </c>
      <c r="CK171" s="38">
        <f t="shared" si="33"/>
        <v>0</v>
      </c>
      <c r="CL171" s="30">
        <f>SUMIF(Ingredients!$B$3:$B$230,F171,Ingredients!$J$3:$J$230)+SUMIF($B$3:$B$725,F171,$CT$3:$CT$725)</f>
        <v>0</v>
      </c>
      <c r="CM171" s="30">
        <f>SUMIF(Ingredients!$B$3:$B$230,G171,Ingredients!$J$3:$J$230)+SUMIF($B$3:$B$725,G171,$CT$3:$CT$725)</f>
        <v>1</v>
      </c>
      <c r="CN171" s="30">
        <f>SUMIF(Ingredients!$B$3:$B$230,H171,Ingredients!$J$3:$J$230)+SUMIF($B$3:$B$725,H171,$CT$3:$CT$725)</f>
        <v>1</v>
      </c>
      <c r="CO171" s="30">
        <f>SUMIF(Ingredients!$B$3:$B$230,I171,Ingredients!$J$3:$J$230)+SUMIF($B$3:$B$725,I171,$CT$3:$CT$725)</f>
        <v>0</v>
      </c>
      <c r="CP171" s="30">
        <f>SUMIF(Ingredients!$B$3:$B$230,J171,Ingredients!$J$3:$J$230)+SUMIF($B$3:$B$725,J171,$CT$3:$CT$725)</f>
        <v>0</v>
      </c>
      <c r="CQ171" s="30">
        <f>SUMIF(Ingredients!$B$3:$B$230,K171,Ingredients!$J$3:$J$230)+SUMIF($B$3:$B$725,K171,$CT$3:$CT$725)</f>
        <v>0</v>
      </c>
      <c r="CR171" s="30">
        <f>SUMIF(Ingredients!$B$3:$B$230,L171,Ingredients!$J$3:$J$230)+SUMIF($B$3:$B$725,L171,$CT$3:$CT$725)</f>
        <v>0</v>
      </c>
      <c r="CS171" s="30">
        <f>SUMIF(Ingredients!$B$3:$B$230,M171,Ingredients!$J$3:$J$230)+SUMIF($B$3:$B$725,M171,$CT$3:$CT$725)</f>
        <v>0</v>
      </c>
      <c r="CT171" s="43">
        <f t="shared" si="34"/>
        <v>2</v>
      </c>
      <c r="CU171" s="34">
        <v>15</v>
      </c>
      <c r="CV171" s="30">
        <v>0</v>
      </c>
      <c r="CW171" s="30">
        <v>12</v>
      </c>
      <c r="CX171" s="35">
        <v>1.5</v>
      </c>
      <c r="CY171" s="36">
        <v>0</v>
      </c>
      <c r="CZ171" s="37">
        <v>2</v>
      </c>
      <c r="DA171" s="38">
        <v>0</v>
      </c>
      <c r="DB171" s="39">
        <v>1</v>
      </c>
      <c r="DC171" t="s">
        <v>202</v>
      </c>
      <c r="DD171" t="str">
        <f t="shared" ca="1" si="35"/>
        <v/>
      </c>
      <c r="DE171" t="str">
        <f t="shared" ca="1" si="36"/>
        <v>-</v>
      </c>
      <c r="DG171" t="s">
        <v>200</v>
      </c>
      <c r="DH171" t="str">
        <f t="shared" ca="1" si="37"/>
        <v>GARLICBREADITEM(BREAD, ItemRegistry.garlicbreadItem, 4 ,3f,0f,1.5f,2f,0f,0f,1f,1.75f),</v>
      </c>
      <c r="DI171" t="s">
        <v>2410</v>
      </c>
    </row>
    <row r="172" spans="2:113" x14ac:dyDescent="0.3">
      <c r="B172" t="s">
        <v>434</v>
      </c>
      <c r="C172" t="str">
        <f>INDEX('PH Itemnames'!$B$1:$B$723,MATCH(B172,'PH Itemnames'!$A$1:$A$723),1)</f>
        <v>garlicmashedpotatoesItem</v>
      </c>
      <c r="D172" t="s">
        <v>245</v>
      </c>
      <c r="E172" t="s">
        <v>1191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SUMIF(Ingredients!$B$3:$B$230,'PH complex foods'!F172,Ingredients!$A$3:$A$119)+SUMIF($B$3:$B$725,F172,$V$3:$V$724)</f>
        <v>1</v>
      </c>
      <c r="O172" s="11">
        <f ca="1">SUMIF(Ingredients!$B$3:$B$230,'PH complex foods'!G172,Ingredients!$A$3:$A$119)+SUMIF($B$3:$B$725,G172,$V$3:$V$724)</f>
        <v>1</v>
      </c>
      <c r="P172" s="11">
        <f ca="1">SUMIF(Ingredients!$B$3:$B$230,'PH complex foods'!H172,Ingredients!$A$3:$A$119)+SUMIF($B$3:$B$725,H172,$V$3:$V$724)</f>
        <v>0</v>
      </c>
      <c r="Q172" s="11">
        <f ca="1">SUMIF(Ingredients!$B$3:$B$230,'PH complex foods'!I172,Ingredients!$A$3:$A$119)+SUMIF($B$3:$B$725,I172,$V$3:$V$724)</f>
        <v>0</v>
      </c>
      <c r="R172" s="11">
        <f ca="1">SUMIF(Ingredients!$B$3:$B$230,'PH complex foods'!J172,Ingredients!$A$3:$A$119)+SUMIF($B$3:$B$725,J172,$V$3:$V$724)</f>
        <v>0</v>
      </c>
      <c r="S172" s="11">
        <f ca="1">SUMIF(Ingredients!$B$3:$B$230,'PH complex foods'!K172,Ingredients!$A$3:$A$119)+SUMIF($B$3:$B$725,K172,$V$3:$V$724)</f>
        <v>0</v>
      </c>
      <c r="T172" s="11">
        <f ca="1">SUMIF(Ingredients!$B$3:$B$230,'PH complex foods'!L172,Ingredients!$A$3:$A$119)+SUMIF($B$3:$B$725,L172,$V$3:$V$724)</f>
        <v>0</v>
      </c>
      <c r="U172" s="11">
        <f ca="1">SUMIF(Ingredients!$B$3:$B$230,'PH complex foods'!M172,Ingredients!$A$3:$A$119)+SUMIF($B$3:$B$725,M172,$V$3:$V$724)</f>
        <v>0</v>
      </c>
      <c r="V172" s="10">
        <f t="shared" ca="1" si="38"/>
        <v>1</v>
      </c>
      <c r="W172" s="10">
        <v>1</v>
      </c>
      <c r="X172" s="11">
        <v>1</v>
      </c>
      <c r="Y172" s="11">
        <f>COUNTIF(F172:M897,B172)</f>
        <v>0</v>
      </c>
      <c r="Z172" s="44" t="str">
        <f t="shared" ca="1" si="39"/>
        <v>Yes</v>
      </c>
      <c r="AA172" s="34">
        <f>SUMIF(Ingredients!$B$3:$B$230,F172,Ingredients!$C$3:$C$230)+SUMIF($B$3:$B$725,F172,$AI$3:$AI$725)</f>
        <v>15</v>
      </c>
      <c r="AB172" s="30">
        <f>SUMIF(Ingredients!$B$3:$B$230,G172,Ingredients!$C$3:$C$230)+SUMIF($B$3:$B$725,G172,$AI$3:$AI$725)</f>
        <v>2</v>
      </c>
      <c r="AC172" s="30">
        <f>SUMIF(Ingredients!$B$3:$B$230,H172,Ingredients!$C$3:$C$230)+SUMIF($B$3:$B$725,H172,$AI$3:$AI$725)</f>
        <v>0</v>
      </c>
      <c r="AD172" s="30">
        <f>SUMIF(Ingredients!$B$3:$B$230,I172,Ingredients!$C$3:$C$230)+SUMIF($B$3:$B$725,I172,$AI$3:$AI$725)</f>
        <v>0</v>
      </c>
      <c r="AE172" s="30">
        <f>SUMIF(Ingredients!$B$3:$B$230,J172,Ingredients!$C$3:$C$230)+SUMIF($B$3:$B$725,J172,$AI$3:$AI$725)</f>
        <v>0</v>
      </c>
      <c r="AF172" s="30">
        <f>SUMIF(Ingredients!$B$3:$B$230,K172,Ingredients!$C$3:$C$230)+SUMIF($B$3:$B$725,K172,$AI$3:$AI$725)</f>
        <v>0</v>
      </c>
      <c r="AG172" s="30">
        <f>SUMIF(Ingredients!$B$3:$B$230,L172,Ingredients!$C$3:$C$230)+SUMIF($B$3:$B$725,L172,$AI$3:$AI$725)</f>
        <v>0</v>
      </c>
      <c r="AH172" s="30">
        <f>SUMIF(Ingredients!$B$3:$B$230,M172,Ingredients!$C$3:$C$230)+SUMIF($B$3:$B$725,M172,$AI$3:$AI$725)</f>
        <v>0</v>
      </c>
      <c r="AI172" s="29">
        <f t="shared" si="27"/>
        <v>17</v>
      </c>
      <c r="AJ172" s="30">
        <f>SUMIF(Ingredients!$B$3:$B$230,F172,Ingredients!$D$3:$D$230)+SUMIF($B$3:$B$725,F172,$AR$3:$AR$725)</f>
        <v>0</v>
      </c>
      <c r="AK172" s="30">
        <f>SUMIF(Ingredients!$B$3:$B$230,G172,Ingredients!$D$3:$D$230)+SUMIF($B$3:$B$725,G172,$AR$3:$AR$725)</f>
        <v>0</v>
      </c>
      <c r="AL172" s="30">
        <f>SUMIF(Ingredients!$B$3:$B$230,H172,Ingredients!$D$3:$D$230)+SUMIF($B$3:$B$725,H172,$AR$3:$AR$725)</f>
        <v>0</v>
      </c>
      <c r="AM172" s="30">
        <f>SUMIF(Ingredients!$B$3:$B$230,I172,Ingredients!$D$3:$D$230)+SUMIF($B$3:$B$725,I172,$AR$3:$AR$725)</f>
        <v>0</v>
      </c>
      <c r="AN172" s="30">
        <f>SUMIF(Ingredients!$B$3:$B$230,J172,Ingredients!$D$3:$D$230)+SUMIF($B$3:$B$725,J172,$AR$3:$AR$725)</f>
        <v>0</v>
      </c>
      <c r="AO172" s="30">
        <f>SUMIF(Ingredients!$B$3:$B$230,K172,Ingredients!$D$3:$D$230)+SUMIF($B$3:$B$725,K172,$AR$3:$AR$725)</f>
        <v>0</v>
      </c>
      <c r="AP172" s="30">
        <f>SUMIF(Ingredients!$B$3:$B$230,L172,Ingredients!$D$3:$D$230)+SUMIF($B$3:$B$725,L172,$AR$3:$AR$725)</f>
        <v>0</v>
      </c>
      <c r="AQ172" s="30">
        <f>SUMIF(Ingredients!$B$3:$B$230,M172,Ingredients!$D$3:$D$230)+SUMIF($B$3:$B$725,M172,$AR$3:$AR$725)</f>
        <v>0</v>
      </c>
      <c r="AR172" s="29">
        <f t="shared" si="28"/>
        <v>0</v>
      </c>
      <c r="AS172" s="30">
        <f>SUMIF(Ingredients!$B$3:$B$230,F172,Ingredients!$E$3:$E$230)+SUMIF($B$3:$B$725,F172,$BA$3:$BA$730)</f>
        <v>26</v>
      </c>
      <c r="AT172" s="30">
        <f>SUMIF(Ingredients!$B$3:$B$230,G172,Ingredients!$E$3:$E$230)+SUMIF($B$3:$B$725,G172,$BA$3:$BA$730)</f>
        <v>54</v>
      </c>
      <c r="AU172" s="30">
        <f>SUMIF(Ingredients!$B$3:$B$230,H172,Ingredients!$E$3:$E$230)+SUMIF($B$3:$B$725,H172,$BA$3:$BA$730)</f>
        <v>0</v>
      </c>
      <c r="AV172" s="30">
        <f>SUMIF(Ingredients!$B$3:$B$230,I172,Ingredients!$E$3:$E$230)+SUMIF($B$3:$B$725,I172,$BA$3:$BA$730)</f>
        <v>0</v>
      </c>
      <c r="AW172" s="30">
        <f>SUMIF(Ingredients!$B$3:$B$230,J172,Ingredients!$E$3:$E$230)+SUMIF($B$3:$B$725,J172,$BA$3:$BA$730)</f>
        <v>0</v>
      </c>
      <c r="AX172" s="30">
        <f>SUMIF(Ingredients!$B$3:$B$230,K172,Ingredients!$E$3:$E$230)+SUMIF($B$3:$B$725,K172,$BA$3:$BA$730)</f>
        <v>0</v>
      </c>
      <c r="AY172" s="30">
        <f>SUMIF(Ingredients!$B$3:$B$230,L172,Ingredients!$E$3:$E$230)+SUMIF($B$3:$B$725,L172,$BA$3:$BA$730)</f>
        <v>0</v>
      </c>
      <c r="AZ172" s="30">
        <f>SUMIF(Ingredients!$B$3:$B$230,M172,Ingredients!$E$3:$E$230)+SUMIF($B$3:$B$725,M172,$BA$3:$BA$730)</f>
        <v>0</v>
      </c>
      <c r="BA172" s="29">
        <f t="shared" si="29"/>
        <v>40</v>
      </c>
      <c r="BB172" s="30">
        <f>SUMIF(Ingredients!$B$3:$B$230,F172,Ingredients!$F$3:$F$230)+SUMIF($B$3:$B$725,F172,$BJ$3:$BJ$725)</f>
        <v>0</v>
      </c>
      <c r="BC172" s="30">
        <f>SUMIF(Ingredients!$B$3:$B$230,G172,Ingredients!$F$3:$F$230)+SUMIF($B$3:$B$725,G172,$BJ$3:$BJ$725)</f>
        <v>0</v>
      </c>
      <c r="BD172" s="30">
        <f>SUMIF(Ingredients!$B$3:$B$230,H172,Ingredients!$F$3:$F$230)+SUMIF($B$3:$B$725,H172,$BJ$3:$BJ$725)</f>
        <v>0</v>
      </c>
      <c r="BE172" s="30">
        <f>SUMIF(Ingredients!$B$3:$B$230,I172,Ingredients!$F$3:$F$230)+SUMIF($B$3:$B$725,I172,$BJ$3:$BJ$725)</f>
        <v>0</v>
      </c>
      <c r="BF172" s="30">
        <f>SUMIF(Ingredients!$B$3:$B$230,J172,Ingredients!$F$3:$F$230)+SUMIF($B$3:$B$725,J172,$BJ$3:$BJ$725)</f>
        <v>0</v>
      </c>
      <c r="BG172" s="30">
        <f>SUMIF(Ingredients!$B$3:$B$230,K172,Ingredients!$F$3:$F$230)+SUMIF($B$3:$B$725,K172,$BJ$3:$BJ$725)</f>
        <v>0</v>
      </c>
      <c r="BH172" s="30">
        <f>SUMIF(Ingredients!$B$3:$B$230,L172,Ingredients!$F$3:$F$230)+SUMIF($B$3:$B$725,L172,$BJ$3:$BJ$725)</f>
        <v>0</v>
      </c>
      <c r="BI172" s="30">
        <f>SUMIF(Ingredients!$B$3:$B$230,M172,Ingredients!$F$3:$F$230)+SUMIF($B$3:$B$725,M172,$BJ$3:$BJ$725)</f>
        <v>0</v>
      </c>
      <c r="BJ172" s="35">
        <f t="shared" si="30"/>
        <v>0</v>
      </c>
      <c r="BK172" s="30">
        <f>SUMIF(Ingredients!$B$3:$B$230,F172,Ingredients!$G$3:$G$230)+SUMIF($B$3:$B$725,F172,$BS$3:$BS$725)</f>
        <v>0</v>
      </c>
      <c r="BL172" s="30">
        <f>SUMIF(Ingredients!$B$3:$B$230,G172,Ingredients!$G$3:$G$230)+SUMIF($B$3:$B$725,G172,$BS$3:$BS$725)</f>
        <v>0</v>
      </c>
      <c r="BM172" s="30">
        <f>SUMIF(Ingredients!$B$3:$B$230,H172,Ingredients!$G$3:$G$230)+SUMIF($B$3:$B$725,H172,$BS$3:$BS$725)</f>
        <v>0</v>
      </c>
      <c r="BN172" s="30">
        <f>SUMIF(Ingredients!$B$3:$B$230,I172,Ingredients!$G$3:$G$230)+SUMIF($B$3:$B$725,I172,$BS$3:$BS$725)</f>
        <v>0</v>
      </c>
      <c r="BO172" s="30">
        <f>SUMIF(Ingredients!$B$3:$B$230,J172,Ingredients!$G$3:$G$230)+SUMIF($B$3:$B$725,J172,$BS$3:$BS$725)</f>
        <v>0</v>
      </c>
      <c r="BP172" s="30">
        <f>SUMIF(Ingredients!$B$3:$B$230,K172,Ingredients!$G$3:$G$230)+SUMIF($B$3:$B$725,K172,$BS$3:$BS$725)</f>
        <v>0</v>
      </c>
      <c r="BQ172" s="30">
        <f>SUMIF(Ingredients!$B$3:$B$230,L172,Ingredients!$G$3:$G$230)+SUMIF($B$3:$B$725,L172,$BS$3:$BS$725)</f>
        <v>0</v>
      </c>
      <c r="BR172" s="30">
        <f>SUMIF(Ingredients!$B$3:$B$230,M172,Ingredients!$G$3:$G$230)+SUMIF($B$3:$B$725,M172,$BS$3:$BS$725)</f>
        <v>0</v>
      </c>
      <c r="BS172" s="36">
        <f t="shared" si="31"/>
        <v>0</v>
      </c>
      <c r="BT172" s="30">
        <f>SUMIF(Ingredients!$B$3:$B$230,F172,Ingredients!$H$3:$H$230)+SUMIF($B$3:$B$725,F172,$CB$3:$CB$725)</f>
        <v>1.5</v>
      </c>
      <c r="BU172" s="30">
        <f>SUMIF(Ingredients!$B$3:$B$230,G172,Ingredients!$H$3:$H$230)+SUMIF($B$3:$B$725,G172,$CB$3:$CB$725)</f>
        <v>2</v>
      </c>
      <c r="BV172" s="30">
        <f>SUMIF(Ingredients!$B$3:$B$230,H172,Ingredients!$H$3:$H$230)+SUMIF($B$3:$B$725,H172,$CB$3:$CB$725)</f>
        <v>0</v>
      </c>
      <c r="BW172" s="30">
        <f>SUMIF(Ingredients!$B$3:$B$230,I172,Ingredients!$H$3:$H$230)+SUMIF($B$3:$B$725,I172,$CB$3:$CB$725)</f>
        <v>0</v>
      </c>
      <c r="BX172" s="30">
        <f>SUMIF(Ingredients!$B$3:$B$230,J172,Ingredients!$H$3:$H$230)+SUMIF($B$3:$B$725,J172,$CB$3:$CB$725)</f>
        <v>0</v>
      </c>
      <c r="BY172" s="30">
        <f>SUMIF(Ingredients!$B$3:$B$230,K172,Ingredients!$H$3:$H$230)+SUMIF($B$3:$B$725,K172,$CB$3:$CB$725)</f>
        <v>0</v>
      </c>
      <c r="BZ172" s="30">
        <f>SUMIF(Ingredients!$B$3:$B$230,L172,Ingredients!$H$3:$H$230)+SUMIF($B$3:$B$725,L172,$CB$3:$CB$725)</f>
        <v>0</v>
      </c>
      <c r="CA172" s="30">
        <f>SUMIF(Ingredients!$B$3:$B$230,M172,Ingredients!$H$3:$H$230)+SUMIF($B$3:$B$725,M172,$CB$3:$CB$725)</f>
        <v>0</v>
      </c>
      <c r="CB172" s="42">
        <f t="shared" si="32"/>
        <v>3.5</v>
      </c>
      <c r="CC172" s="30">
        <f>SUMIF(Ingredients!$B$3:$B$230,F172,Ingredients!$I$3:$I$230)+SUMIF($B$3:$B$725,F172,$CK$3:$CK$725)</f>
        <v>0</v>
      </c>
      <c r="CD172" s="30">
        <f>SUMIF(Ingredients!$B$3:$B$230,G172,Ingredients!$I$3:$I$230)+SUMIF($B$3:$B$725,G172,$CK$3:$CK$725)</f>
        <v>0</v>
      </c>
      <c r="CE172" s="30">
        <f>SUMIF(Ingredients!$B$3:$B$230,H172,Ingredients!$I$3:$I$230)+SUMIF($B$3:$B$725,H172,$CK$3:$CK$725)</f>
        <v>0</v>
      </c>
      <c r="CF172" s="30">
        <f>SUMIF(Ingredients!$B$3:$B$230,I172,Ingredients!$I$3:$I$230)+SUMIF($B$3:$B$725,I172,$CK$3:$CK$725)</f>
        <v>0</v>
      </c>
      <c r="CG172" s="30">
        <f>SUMIF(Ingredients!$B$3:$B$230,J172,Ingredients!$I$3:$I$230)+SUMIF($B$3:$B$725,J172,$CK$3:$CK$725)</f>
        <v>0</v>
      </c>
      <c r="CH172" s="30">
        <f>SUMIF(Ingredients!$B$3:$B$230,K172,Ingredients!$I$3:$I$230)+SUMIF($B$3:$B$725,K172,$CK$3:$CK$725)</f>
        <v>0</v>
      </c>
      <c r="CI172" s="30">
        <f>SUMIF(Ingredients!$B$3:$B$230,L172,Ingredients!$I$3:$I$230)+SUMIF($B$3:$B$725,L172,$CK$3:$CK$725)</f>
        <v>0</v>
      </c>
      <c r="CJ172" s="30">
        <f>SUMIF(Ingredients!$B$3:$B$230,M172,Ingredients!$I$3:$I$230)+SUMIF($B$3:$B$725,M172,$CK$3:$CK$725)</f>
        <v>0</v>
      </c>
      <c r="CK172" s="38">
        <f t="shared" si="33"/>
        <v>0</v>
      </c>
      <c r="CL172" s="30">
        <f>SUMIF(Ingredients!$B$3:$B$230,F172,Ingredients!$J$3:$J$230)+SUMIF($B$3:$B$725,F172,$CT$3:$CT$725)</f>
        <v>1</v>
      </c>
      <c r="CM172" s="30">
        <f>SUMIF(Ingredients!$B$3:$B$230,G172,Ingredients!$J$3:$J$230)+SUMIF($B$3:$B$725,G172,$CT$3:$CT$725)</f>
        <v>0</v>
      </c>
      <c r="CN172" s="30">
        <f>SUMIF(Ingredients!$B$3:$B$230,H172,Ingredients!$J$3:$J$230)+SUMIF($B$3:$B$725,H172,$CT$3:$CT$725)</f>
        <v>0</v>
      </c>
      <c r="CO172" s="30">
        <f>SUMIF(Ingredients!$B$3:$B$230,I172,Ingredients!$J$3:$J$230)+SUMIF($B$3:$B$725,I172,$CT$3:$CT$725)</f>
        <v>0</v>
      </c>
      <c r="CP172" s="30">
        <f>SUMIF(Ingredients!$B$3:$B$230,J172,Ingredients!$J$3:$J$230)+SUMIF($B$3:$B$725,J172,$CT$3:$CT$725)</f>
        <v>0</v>
      </c>
      <c r="CQ172" s="30">
        <f>SUMIF(Ingredients!$B$3:$B$230,K172,Ingredients!$J$3:$J$230)+SUMIF($B$3:$B$725,K172,$CT$3:$CT$725)</f>
        <v>0</v>
      </c>
      <c r="CR172" s="30">
        <f>SUMIF(Ingredients!$B$3:$B$230,L172,Ingredients!$J$3:$J$230)+SUMIF($B$3:$B$725,L172,$CT$3:$CT$725)</f>
        <v>0</v>
      </c>
      <c r="CS172" s="30">
        <f>SUMIF(Ingredients!$B$3:$B$230,M172,Ingredients!$J$3:$J$230)+SUMIF($B$3:$B$725,M172,$CT$3:$CT$725)</f>
        <v>0</v>
      </c>
      <c r="CT172" s="43">
        <f t="shared" si="34"/>
        <v>1</v>
      </c>
      <c r="CU172" s="34">
        <v>15</v>
      </c>
      <c r="CV172" s="30">
        <v>0</v>
      </c>
      <c r="CW172" s="30">
        <v>16</v>
      </c>
      <c r="CX172" s="35">
        <v>0</v>
      </c>
      <c r="CY172" s="36">
        <v>0</v>
      </c>
      <c r="CZ172" s="37">
        <v>3.5</v>
      </c>
      <c r="DA172" s="38">
        <v>0</v>
      </c>
      <c r="DB172" s="39">
        <v>1</v>
      </c>
      <c r="DC172" t="s">
        <v>202</v>
      </c>
      <c r="DD172" t="str">
        <f t="shared" ca="1" si="35"/>
        <v/>
      </c>
      <c r="DE172" t="str">
        <f t="shared" ca="1" si="36"/>
        <v>-</v>
      </c>
      <c r="DG172" t="s">
        <v>200</v>
      </c>
      <c r="DH172" t="str">
        <f t="shared" ca="1" si="37"/>
        <v>GARLICMASHEDPOTATOESITEM(MEAL, ItemRegistry.garlicmashedpotatoesItem, 4 ,3f,0f,0f,3.5f,0f,0f,1f,1.31f),</v>
      </c>
      <c r="DI172" t="s">
        <v>2411</v>
      </c>
    </row>
    <row r="173" spans="2:113" x14ac:dyDescent="0.3">
      <c r="B173" t="s">
        <v>435</v>
      </c>
      <c r="C173" t="str">
        <f>INDEX('PH Itemnames'!$B$1:$B$723,MATCH(B173,'PH Itemnames'!$A$1:$A$723),1)</f>
        <v>garlicchickenItem</v>
      </c>
      <c r="D173" t="s">
        <v>245</v>
      </c>
      <c r="E173" t="s">
        <v>1191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SUMIF(Ingredients!$B$3:$B$230,'PH complex foods'!F173,Ingredients!$A$3:$A$119)+SUMIF($B$3:$B$725,F173,$V$3:$V$724)</f>
        <v>1</v>
      </c>
      <c r="O173" s="11">
        <f ca="1">SUMIF(Ingredients!$B$3:$B$230,'PH complex foods'!G173,Ingredients!$A$3:$A$119)+SUMIF($B$3:$B$725,G173,$V$3:$V$724)</f>
        <v>1</v>
      </c>
      <c r="P173" s="11">
        <f ca="1">SUMIF(Ingredients!$B$3:$B$230,'PH complex foods'!H173,Ingredients!$A$3:$A$119)+SUMIF($B$3:$B$725,H173,$V$3:$V$724)</f>
        <v>1</v>
      </c>
      <c r="Q173" s="11">
        <f ca="1">SUMIF(Ingredients!$B$3:$B$230,'PH complex foods'!I173,Ingredients!$A$3:$A$119)+SUMIF($B$3:$B$725,I173,$V$3:$V$724)</f>
        <v>1</v>
      </c>
      <c r="R173" s="11">
        <f ca="1">SUMIF(Ingredients!$B$3:$B$230,'PH complex foods'!J173,Ingredients!$A$3:$A$119)+SUMIF($B$3:$B$725,J173,$V$3:$V$724)</f>
        <v>1</v>
      </c>
      <c r="S173" s="11">
        <f ca="1">SUMIF(Ingredients!$B$3:$B$230,'PH complex foods'!K173,Ingredients!$A$3:$A$119)+SUMIF($B$3:$B$725,K173,$V$3:$V$724)</f>
        <v>0</v>
      </c>
      <c r="T173" s="11">
        <f ca="1">SUMIF(Ingredients!$B$3:$B$230,'PH complex foods'!L173,Ingredients!$A$3:$A$119)+SUMIF($B$3:$B$725,L173,$V$3:$V$724)</f>
        <v>0</v>
      </c>
      <c r="U173" s="11">
        <f ca="1">SUMIF(Ingredients!$B$3:$B$230,'PH complex foods'!M173,Ingredients!$A$3:$A$119)+SUMIF($B$3:$B$725,M173,$V$3:$V$724)</f>
        <v>0</v>
      </c>
      <c r="V173" s="10">
        <f t="shared" ca="1" si="38"/>
        <v>1</v>
      </c>
      <c r="W173" s="10">
        <v>1</v>
      </c>
      <c r="X173" s="11">
        <v>1</v>
      </c>
      <c r="Y173" s="11">
        <f>COUNTIF(F173:M898,B173)</f>
        <v>0</v>
      </c>
      <c r="Z173" s="44" t="str">
        <f t="shared" ca="1" si="39"/>
        <v>Yes</v>
      </c>
      <c r="AA173" s="34">
        <f>SUMIF(Ingredients!$B$3:$B$230,F173,Ingredients!$C$3:$C$230)+SUMIF($B$3:$B$725,F173,$AI$3:$AI$725)</f>
        <v>2</v>
      </c>
      <c r="AB173" s="30">
        <f>SUMIF(Ingredients!$B$3:$B$230,G173,Ingredients!$C$3:$C$230)+SUMIF($B$3:$B$725,G173,$AI$3:$AI$725)</f>
        <v>2</v>
      </c>
      <c r="AC173" s="30">
        <f>SUMIF(Ingredients!$B$3:$B$230,H173,Ingredients!$C$3:$C$230)+SUMIF($B$3:$B$725,H173,$AI$3:$AI$725)</f>
        <v>2</v>
      </c>
      <c r="AD173" s="30">
        <f>SUMIF(Ingredients!$B$3:$B$230,I173,Ingredients!$C$3:$C$230)+SUMIF($B$3:$B$725,I173,$AI$3:$AI$725)</f>
        <v>4</v>
      </c>
      <c r="AE173" s="30">
        <f>SUMIF(Ingredients!$B$3:$B$230,J173,Ingredients!$C$3:$C$230)+SUMIF($B$3:$B$725,J173,$AI$3:$AI$725)</f>
        <v>10</v>
      </c>
      <c r="AF173" s="30">
        <f>SUMIF(Ingredients!$B$3:$B$230,K173,Ingredients!$C$3:$C$230)+SUMIF($B$3:$B$725,K173,$AI$3:$AI$725)</f>
        <v>0</v>
      </c>
      <c r="AG173" s="30">
        <f>SUMIF(Ingredients!$B$3:$B$230,L173,Ingredients!$C$3:$C$230)+SUMIF($B$3:$B$725,L173,$AI$3:$AI$725)</f>
        <v>0</v>
      </c>
      <c r="AH173" s="30">
        <f>SUMIF(Ingredients!$B$3:$B$230,M173,Ingredients!$C$3:$C$230)+SUMIF($B$3:$B$725,M173,$AI$3:$AI$725)</f>
        <v>0</v>
      </c>
      <c r="AI173" s="29">
        <f t="shared" si="27"/>
        <v>20</v>
      </c>
      <c r="AJ173" s="30">
        <f>SUMIF(Ingredients!$B$3:$B$230,F173,Ingredients!$D$3:$D$230)+SUMIF($B$3:$B$725,F173,$AR$3:$AR$725)</f>
        <v>0</v>
      </c>
      <c r="AK173" s="30">
        <f>SUMIF(Ingredients!$B$3:$B$230,G173,Ingredients!$D$3:$D$230)+SUMIF($B$3:$B$725,G173,$AR$3:$AR$725)</f>
        <v>0</v>
      </c>
      <c r="AL173" s="30">
        <f>SUMIF(Ingredients!$B$3:$B$230,H173,Ingredients!$D$3:$D$230)+SUMIF($B$3:$B$725,H173,$AR$3:$AR$725)</f>
        <v>0</v>
      </c>
      <c r="AM173" s="30">
        <f>SUMIF(Ingredients!$B$3:$B$230,I173,Ingredients!$D$3:$D$230)+SUMIF($B$3:$B$725,I173,$AR$3:$AR$725)</f>
        <v>0</v>
      </c>
      <c r="AN173" s="30">
        <f>SUMIF(Ingredients!$B$3:$B$230,J173,Ingredients!$D$3:$D$230)+SUMIF($B$3:$B$725,J173,$AR$3:$AR$725)</f>
        <v>0</v>
      </c>
      <c r="AO173" s="30">
        <f>SUMIF(Ingredients!$B$3:$B$230,K173,Ingredients!$D$3:$D$230)+SUMIF($B$3:$B$725,K173,$AR$3:$AR$725)</f>
        <v>0</v>
      </c>
      <c r="AP173" s="30">
        <f>SUMIF(Ingredients!$B$3:$B$230,L173,Ingredients!$D$3:$D$230)+SUMIF($B$3:$B$725,L173,$AR$3:$AR$725)</f>
        <v>0</v>
      </c>
      <c r="AQ173" s="30">
        <f>SUMIF(Ingredients!$B$3:$B$230,M173,Ingredients!$D$3:$D$230)+SUMIF($B$3:$B$725,M173,$AR$3:$AR$725)</f>
        <v>0</v>
      </c>
      <c r="AR173" s="29">
        <f t="shared" si="28"/>
        <v>0</v>
      </c>
      <c r="AS173" s="30">
        <f>SUMIF(Ingredients!$B$3:$B$230,F173,Ingredients!$E$3:$E$230)+SUMIF($B$3:$B$725,F173,$BA$3:$BA$730)</f>
        <v>54</v>
      </c>
      <c r="AT173" s="30">
        <f>SUMIF(Ingredients!$B$3:$B$230,G173,Ingredients!$E$3:$E$230)+SUMIF($B$3:$B$725,G173,$BA$3:$BA$730)</f>
        <v>54</v>
      </c>
      <c r="AU173" s="30">
        <f>SUMIF(Ingredients!$B$3:$B$230,H173,Ingredients!$E$3:$E$230)+SUMIF($B$3:$B$725,H173,$BA$3:$BA$730)</f>
        <v>54</v>
      </c>
      <c r="AV173" s="30">
        <f>SUMIF(Ingredients!$B$3:$B$230,I173,Ingredients!$E$3:$E$230)+SUMIF($B$3:$B$725,I173,$BA$3:$BA$730)</f>
        <v>0</v>
      </c>
      <c r="AW173" s="30">
        <f>SUMIF(Ingredients!$B$3:$B$230,J173,Ingredients!$E$3:$E$230)+SUMIF($B$3:$B$725,J173,$BA$3:$BA$730)</f>
        <v>7</v>
      </c>
      <c r="AX173" s="30">
        <f>SUMIF(Ingredients!$B$3:$B$230,K173,Ingredients!$E$3:$E$230)+SUMIF($B$3:$B$725,K173,$BA$3:$BA$730)</f>
        <v>0</v>
      </c>
      <c r="AY173" s="30">
        <f>SUMIF(Ingredients!$B$3:$B$230,L173,Ingredients!$E$3:$E$230)+SUMIF($B$3:$B$725,L173,$BA$3:$BA$730)</f>
        <v>0</v>
      </c>
      <c r="AZ173" s="30">
        <f>SUMIF(Ingredients!$B$3:$B$230,M173,Ingredients!$E$3:$E$230)+SUMIF($B$3:$B$725,M173,$BA$3:$BA$730)</f>
        <v>0</v>
      </c>
      <c r="BA173" s="29">
        <f t="shared" si="29"/>
        <v>33.799999999999997</v>
      </c>
      <c r="BB173" s="30">
        <f>SUMIF(Ingredients!$B$3:$B$230,F173,Ingredients!$F$3:$F$230)+SUMIF($B$3:$B$725,F173,$BJ$3:$BJ$725)</f>
        <v>0</v>
      </c>
      <c r="BC173" s="30">
        <f>SUMIF(Ingredients!$B$3:$B$230,G173,Ingredients!$F$3:$F$230)+SUMIF($B$3:$B$725,G173,$BJ$3:$BJ$725)</f>
        <v>0</v>
      </c>
      <c r="BD173" s="30">
        <f>SUMIF(Ingredients!$B$3:$B$230,H173,Ingredients!$F$3:$F$230)+SUMIF($B$3:$B$725,H173,$BJ$3:$BJ$725)</f>
        <v>0</v>
      </c>
      <c r="BE173" s="30">
        <f>SUMIF(Ingredients!$B$3:$B$230,I173,Ingredients!$F$3:$F$230)+SUMIF($B$3:$B$725,I173,$BJ$3:$BJ$725)</f>
        <v>0</v>
      </c>
      <c r="BF173" s="30">
        <f>SUMIF(Ingredients!$B$3:$B$230,J173,Ingredients!$F$3:$F$230)+SUMIF($B$3:$B$725,J173,$BJ$3:$BJ$725)</f>
        <v>0</v>
      </c>
      <c r="BG173" s="30">
        <f>SUMIF(Ingredients!$B$3:$B$230,K173,Ingredients!$F$3:$F$230)+SUMIF($B$3:$B$725,K173,$BJ$3:$BJ$725)</f>
        <v>0</v>
      </c>
      <c r="BH173" s="30">
        <f>SUMIF(Ingredients!$B$3:$B$230,L173,Ingredients!$F$3:$F$230)+SUMIF($B$3:$B$725,L173,$BJ$3:$BJ$725)</f>
        <v>0</v>
      </c>
      <c r="BI173" s="30">
        <f>SUMIF(Ingredients!$B$3:$B$230,M173,Ingredients!$F$3:$F$230)+SUMIF($B$3:$B$725,M173,$BJ$3:$BJ$725)</f>
        <v>0</v>
      </c>
      <c r="BJ173" s="35">
        <f t="shared" si="30"/>
        <v>0</v>
      </c>
      <c r="BK173" s="30">
        <f>SUMIF(Ingredients!$B$3:$B$230,F173,Ingredients!$G$3:$G$230)+SUMIF($B$3:$B$725,F173,$BS$3:$BS$725)</f>
        <v>0</v>
      </c>
      <c r="BL173" s="30">
        <f>SUMIF(Ingredients!$B$3:$B$230,G173,Ingredients!$G$3:$G$230)+SUMIF($B$3:$B$725,G173,$BS$3:$BS$725)</f>
        <v>0</v>
      </c>
      <c r="BM173" s="30">
        <f>SUMIF(Ingredients!$B$3:$B$230,H173,Ingredients!$G$3:$G$230)+SUMIF($B$3:$B$725,H173,$BS$3:$BS$725)</f>
        <v>0</v>
      </c>
      <c r="BN173" s="30">
        <f>SUMIF(Ingredients!$B$3:$B$230,I173,Ingredients!$G$3:$G$230)+SUMIF($B$3:$B$725,I173,$BS$3:$BS$725)</f>
        <v>0</v>
      </c>
      <c r="BO173" s="30">
        <f>SUMIF(Ingredients!$B$3:$B$230,J173,Ingredients!$G$3:$G$230)+SUMIF($B$3:$B$725,J173,$BS$3:$BS$725)</f>
        <v>0</v>
      </c>
      <c r="BP173" s="30">
        <f>SUMIF(Ingredients!$B$3:$B$230,K173,Ingredients!$G$3:$G$230)+SUMIF($B$3:$B$725,K173,$BS$3:$BS$725)</f>
        <v>0</v>
      </c>
      <c r="BQ173" s="30">
        <f>SUMIF(Ingredients!$B$3:$B$230,L173,Ingredients!$G$3:$G$230)+SUMIF($B$3:$B$725,L173,$BS$3:$BS$725)</f>
        <v>0</v>
      </c>
      <c r="BR173" s="30">
        <f>SUMIF(Ingredients!$B$3:$B$230,M173,Ingredients!$G$3:$G$230)+SUMIF($B$3:$B$725,M173,$BS$3:$BS$725)</f>
        <v>0</v>
      </c>
      <c r="BS173" s="36">
        <f t="shared" si="31"/>
        <v>0</v>
      </c>
      <c r="BT173" s="30">
        <f>SUMIF(Ingredients!$B$3:$B$230,F173,Ingredients!$H$3:$H$230)+SUMIF($B$3:$B$725,F173,$CB$3:$CB$725)</f>
        <v>2</v>
      </c>
      <c r="BU173" s="30">
        <f>SUMIF(Ingredients!$B$3:$B$230,G173,Ingredients!$H$3:$H$230)+SUMIF($B$3:$B$725,G173,$CB$3:$CB$725)</f>
        <v>2</v>
      </c>
      <c r="BV173" s="30">
        <f>SUMIF(Ingredients!$B$3:$B$230,H173,Ingredients!$H$3:$H$230)+SUMIF($B$3:$B$725,H173,$CB$3:$CB$725)</f>
        <v>2</v>
      </c>
      <c r="BW173" s="30">
        <f>SUMIF(Ingredients!$B$3:$B$230,I173,Ingredients!$H$3:$H$230)+SUMIF($B$3:$B$725,I173,$CB$3:$CB$725)</f>
        <v>0</v>
      </c>
      <c r="BX173" s="30">
        <f>SUMIF(Ingredients!$B$3:$B$230,J173,Ingredients!$H$3:$H$230)+SUMIF($B$3:$B$725,J173,$CB$3:$CB$725)</f>
        <v>0</v>
      </c>
      <c r="BY173" s="30">
        <f>SUMIF(Ingredients!$B$3:$B$230,K173,Ingredients!$H$3:$H$230)+SUMIF($B$3:$B$725,K173,$CB$3:$CB$725)</f>
        <v>0</v>
      </c>
      <c r="BZ173" s="30">
        <f>SUMIF(Ingredients!$B$3:$B$230,L173,Ingredients!$H$3:$H$230)+SUMIF($B$3:$B$725,L173,$CB$3:$CB$725)</f>
        <v>0</v>
      </c>
      <c r="CA173" s="30">
        <f>SUMIF(Ingredients!$B$3:$B$230,M173,Ingredients!$H$3:$H$230)+SUMIF($B$3:$B$725,M173,$CB$3:$CB$725)</f>
        <v>0</v>
      </c>
      <c r="CB173" s="42">
        <f t="shared" si="32"/>
        <v>6</v>
      </c>
      <c r="CC173" s="30">
        <f>SUMIF(Ingredients!$B$3:$B$230,F173,Ingredients!$I$3:$I$230)+SUMIF($B$3:$B$725,F173,$CK$3:$CK$725)</f>
        <v>0</v>
      </c>
      <c r="CD173" s="30">
        <f>SUMIF(Ingredients!$B$3:$B$230,G173,Ingredients!$I$3:$I$230)+SUMIF($B$3:$B$725,G173,$CK$3:$CK$725)</f>
        <v>0</v>
      </c>
      <c r="CE173" s="30">
        <f>SUMIF(Ingredients!$B$3:$B$230,H173,Ingredients!$I$3:$I$230)+SUMIF($B$3:$B$725,H173,$CK$3:$CK$725)</f>
        <v>0</v>
      </c>
      <c r="CF173" s="30">
        <f>SUMIF(Ingredients!$B$3:$B$230,I173,Ingredients!$I$3:$I$230)+SUMIF($B$3:$B$725,I173,$CK$3:$CK$725)</f>
        <v>0</v>
      </c>
      <c r="CG173" s="30">
        <f>SUMIF(Ingredients!$B$3:$B$230,J173,Ingredients!$I$3:$I$230)+SUMIF($B$3:$B$725,J173,$CK$3:$CK$725)</f>
        <v>2.5</v>
      </c>
      <c r="CH173" s="30">
        <f>SUMIF(Ingredients!$B$3:$B$230,K173,Ingredients!$I$3:$I$230)+SUMIF($B$3:$B$725,K173,$CK$3:$CK$725)</f>
        <v>0</v>
      </c>
      <c r="CI173" s="30">
        <f>SUMIF(Ingredients!$B$3:$B$230,L173,Ingredients!$I$3:$I$230)+SUMIF($B$3:$B$725,L173,$CK$3:$CK$725)</f>
        <v>0</v>
      </c>
      <c r="CJ173" s="30">
        <f>SUMIF(Ingredients!$B$3:$B$230,M173,Ingredients!$I$3:$I$230)+SUMIF($B$3:$B$725,M173,$CK$3:$CK$725)</f>
        <v>0</v>
      </c>
      <c r="CK173" s="38">
        <f t="shared" si="33"/>
        <v>2.5</v>
      </c>
      <c r="CL173" s="30">
        <f>SUMIF(Ingredients!$B$3:$B$230,F173,Ingredients!$J$3:$J$230)+SUMIF($B$3:$B$725,F173,$CT$3:$CT$725)</f>
        <v>0</v>
      </c>
      <c r="CM173" s="30">
        <f>SUMIF(Ingredients!$B$3:$B$230,G173,Ingredients!$J$3:$J$230)+SUMIF($B$3:$B$725,G173,$CT$3:$CT$725)</f>
        <v>0</v>
      </c>
      <c r="CN173" s="30">
        <f>SUMIF(Ingredients!$B$3:$B$230,H173,Ingredients!$J$3:$J$230)+SUMIF($B$3:$B$725,H173,$CT$3:$CT$725)</f>
        <v>0</v>
      </c>
      <c r="CO173" s="30">
        <f>SUMIF(Ingredients!$B$3:$B$230,I173,Ingredients!$J$3:$J$230)+SUMIF($B$3:$B$725,I173,$CT$3:$CT$725)</f>
        <v>0</v>
      </c>
      <c r="CP173" s="30">
        <f>SUMIF(Ingredients!$B$3:$B$230,J173,Ingredients!$J$3:$J$230)+SUMIF($B$3:$B$725,J173,$CT$3:$CT$725)</f>
        <v>0</v>
      </c>
      <c r="CQ173" s="30">
        <f>SUMIF(Ingredients!$B$3:$B$230,K173,Ingredients!$J$3:$J$230)+SUMIF($B$3:$B$725,K173,$CT$3:$CT$725)</f>
        <v>0</v>
      </c>
      <c r="CR173" s="30">
        <f>SUMIF(Ingredients!$B$3:$B$230,L173,Ingredients!$J$3:$J$230)+SUMIF($B$3:$B$725,L173,$CT$3:$CT$725)</f>
        <v>0</v>
      </c>
      <c r="CS173" s="30">
        <f>SUMIF(Ingredients!$B$3:$B$230,M173,Ingredients!$J$3:$J$230)+SUMIF($B$3:$B$725,M173,$CT$3:$CT$725)</f>
        <v>0</v>
      </c>
      <c r="CT173" s="43">
        <f t="shared" si="34"/>
        <v>0</v>
      </c>
      <c r="CU173" s="34">
        <v>20</v>
      </c>
      <c r="CV173" s="30">
        <v>0</v>
      </c>
      <c r="CW173" s="30">
        <v>11</v>
      </c>
      <c r="CX173" s="35">
        <v>0</v>
      </c>
      <c r="CY173" s="36">
        <v>0</v>
      </c>
      <c r="CZ173" s="37">
        <v>4</v>
      </c>
      <c r="DA173" s="38">
        <v>2.5</v>
      </c>
      <c r="DB173" s="39">
        <v>0</v>
      </c>
      <c r="DC173" t="s">
        <v>202</v>
      </c>
      <c r="DD173" t="str">
        <f t="shared" ca="1" si="35"/>
        <v/>
      </c>
      <c r="DE173" t="str">
        <f t="shared" ca="1" si="36"/>
        <v>-</v>
      </c>
      <c r="DG173" t="s">
        <v>200</v>
      </c>
      <c r="DH173" t="str">
        <f t="shared" ca="1" si="37"/>
        <v>GARLICCHICKENITEM(MEAL, ItemRegistry.garlicchickenItem, 4 ,4f,0f,0f,4f,0f,2.5f,0f,1.91f),</v>
      </c>
      <c r="DI173" t="s">
        <v>2412</v>
      </c>
    </row>
    <row r="174" spans="2:113" x14ac:dyDescent="0.3">
      <c r="B174" t="s">
        <v>436</v>
      </c>
      <c r="C174" t="str">
        <f>INDEX('PH Itemnames'!$B$1:$B$723,MATCH(B174,'PH Itemnames'!$A$1:$A$723),1)</f>
        <v>summerradishsaladItem</v>
      </c>
      <c r="D174" t="s">
        <v>245</v>
      </c>
      <c r="E174" t="s">
        <v>1191</v>
      </c>
      <c r="F174" s="10" t="s">
        <v>116</v>
      </c>
      <c r="G174" s="11" t="s">
        <v>64</v>
      </c>
      <c r="H174" s="11" t="s">
        <v>112</v>
      </c>
      <c r="I174" s="11" t="s">
        <v>350</v>
      </c>
      <c r="J174" s="11"/>
      <c r="K174" s="11"/>
      <c r="L174" s="11"/>
      <c r="M174" s="11"/>
      <c r="N174" s="46">
        <f ca="1">SUMIF(Ingredients!$B$3:$B$230,'PH complex foods'!F174,Ingredients!$A$3:$A$119)+SUMIF($B$3:$B$725,F174,$V$3:$V$724)</f>
        <v>1</v>
      </c>
      <c r="O174" s="11">
        <f ca="1">SUMIF(Ingredients!$B$3:$B$230,'PH complex foods'!G174,Ingredients!$A$3:$A$119)+SUMIF($B$3:$B$725,G174,$V$3:$V$724)</f>
        <v>1</v>
      </c>
      <c r="P174" s="11">
        <f ca="1">SUMIF(Ingredients!$B$3:$B$230,'PH complex foods'!H174,Ingredients!$A$3:$A$119)+SUMIF($B$3:$B$725,H174,$V$3:$V$724)</f>
        <v>1</v>
      </c>
      <c r="Q174" s="11">
        <f ca="1">SUMIF(Ingredients!$B$3:$B$230,'PH complex foods'!I174,Ingredients!$A$3:$A$119)+SUMIF($B$3:$B$725,I174,$V$3:$V$724)</f>
        <v>1</v>
      </c>
      <c r="R174" s="11">
        <f ca="1">SUMIF(Ingredients!$B$3:$B$230,'PH complex foods'!J174,Ingredients!$A$3:$A$119)+SUMIF($B$3:$B$725,J174,$V$3:$V$724)</f>
        <v>0</v>
      </c>
      <c r="S174" s="11">
        <f ca="1">SUMIF(Ingredients!$B$3:$B$230,'PH complex foods'!K174,Ingredients!$A$3:$A$119)+SUMIF($B$3:$B$725,K174,$V$3:$V$724)</f>
        <v>0</v>
      </c>
      <c r="T174" s="11">
        <f ca="1">SUMIF(Ingredients!$B$3:$B$230,'PH complex foods'!L174,Ingredients!$A$3:$A$119)+SUMIF($B$3:$B$725,L174,$V$3:$V$724)</f>
        <v>0</v>
      </c>
      <c r="U174" s="11">
        <f ca="1">SUMIF(Ingredients!$B$3:$B$230,'PH complex foods'!M174,Ingredients!$A$3:$A$119)+SUMIF($B$3:$B$725,M174,$V$3:$V$724)</f>
        <v>0</v>
      </c>
      <c r="V174" s="10">
        <f t="shared" ca="1" si="38"/>
        <v>1</v>
      </c>
      <c r="W174" s="10">
        <v>1</v>
      </c>
      <c r="X174" s="11">
        <v>1</v>
      </c>
      <c r="Y174" s="11">
        <f>COUNTIF(F174:M899,B174)</f>
        <v>0</v>
      </c>
      <c r="Z174" s="44" t="str">
        <f t="shared" ca="1" si="39"/>
        <v>Yes</v>
      </c>
      <c r="AA174" s="34">
        <f>SUMIF(Ingredients!$B$3:$B$230,F174,Ingredients!$C$3:$C$230)+SUMIF($B$3:$B$725,F174,$AI$3:$AI$725)</f>
        <v>5</v>
      </c>
      <c r="AB174" s="30">
        <f>SUMIF(Ingredients!$B$3:$B$230,G174,Ingredients!$C$3:$C$230)+SUMIF($B$3:$B$725,G174,$AI$3:$AI$725)</f>
        <v>2</v>
      </c>
      <c r="AC174" s="30">
        <f>SUMIF(Ingredients!$B$3:$B$230,H174,Ingredients!$C$3:$C$230)+SUMIF($B$3:$B$725,H174,$AI$3:$AI$725)</f>
        <v>2</v>
      </c>
      <c r="AD174" s="30">
        <f>SUMIF(Ingredients!$B$3:$B$230,I174,Ingredients!$C$3:$C$230)+SUMIF($B$3:$B$725,I174,$AI$3:$AI$725)</f>
        <v>0</v>
      </c>
      <c r="AE174" s="30">
        <f>SUMIF(Ingredients!$B$3:$B$230,J174,Ingredients!$C$3:$C$230)+SUMIF($B$3:$B$725,J174,$AI$3:$AI$725)</f>
        <v>0</v>
      </c>
      <c r="AF174" s="30">
        <f>SUMIF(Ingredients!$B$3:$B$230,K174,Ingredients!$C$3:$C$230)+SUMIF($B$3:$B$725,K174,$AI$3:$AI$725)</f>
        <v>0</v>
      </c>
      <c r="AG174" s="30">
        <f>SUMIF(Ingredients!$B$3:$B$230,L174,Ingredients!$C$3:$C$230)+SUMIF($B$3:$B$725,L174,$AI$3:$AI$725)</f>
        <v>0</v>
      </c>
      <c r="AH174" s="30">
        <f>SUMIF(Ingredients!$B$3:$B$230,M174,Ingredients!$C$3:$C$230)+SUMIF($B$3:$B$725,M174,$AI$3:$AI$725)</f>
        <v>0</v>
      </c>
      <c r="AI174" s="29">
        <f t="shared" si="27"/>
        <v>9</v>
      </c>
      <c r="AJ174" s="30">
        <f>SUMIF(Ingredients!$B$3:$B$230,F174,Ingredients!$D$3:$D$230)+SUMIF($B$3:$B$725,F174,$AR$3:$AR$725)</f>
        <v>0</v>
      </c>
      <c r="AK174" s="30">
        <f>SUMIF(Ingredients!$B$3:$B$230,G174,Ingredients!$D$3:$D$230)+SUMIF($B$3:$B$725,G174,$AR$3:$AR$725)</f>
        <v>0</v>
      </c>
      <c r="AL174" s="30">
        <f>SUMIF(Ingredients!$B$3:$B$230,H174,Ingredients!$D$3:$D$230)+SUMIF($B$3:$B$725,H174,$AR$3:$AR$725)</f>
        <v>5</v>
      </c>
      <c r="AM174" s="30">
        <f>SUMIF(Ingredients!$B$3:$B$230,I174,Ingredients!$D$3:$D$230)+SUMIF($B$3:$B$725,I174,$AR$3:$AR$725)</f>
        <v>0</v>
      </c>
      <c r="AN174" s="30">
        <f>SUMIF(Ingredients!$B$3:$B$230,J174,Ingredients!$D$3:$D$230)+SUMIF($B$3:$B$725,J174,$AR$3:$AR$725)</f>
        <v>0</v>
      </c>
      <c r="AO174" s="30">
        <f>SUMIF(Ingredients!$B$3:$B$230,K174,Ingredients!$D$3:$D$230)+SUMIF($B$3:$B$725,K174,$AR$3:$AR$725)</f>
        <v>0</v>
      </c>
      <c r="AP174" s="30">
        <f>SUMIF(Ingredients!$B$3:$B$230,L174,Ingredients!$D$3:$D$230)+SUMIF($B$3:$B$725,L174,$AR$3:$AR$725)</f>
        <v>0</v>
      </c>
      <c r="AQ174" s="30">
        <f>SUMIF(Ingredients!$B$3:$B$230,M174,Ingredients!$D$3:$D$230)+SUMIF($B$3:$B$725,M174,$AR$3:$AR$725)</f>
        <v>0</v>
      </c>
      <c r="AR174" s="29">
        <f t="shared" si="28"/>
        <v>5</v>
      </c>
      <c r="AS174" s="30">
        <f>SUMIF(Ingredients!$B$3:$B$230,F174,Ingredients!$E$3:$E$230)+SUMIF($B$3:$B$725,F174,$BA$3:$BA$730)</f>
        <v>7</v>
      </c>
      <c r="AT174" s="30">
        <f>SUMIF(Ingredients!$B$3:$B$230,G174,Ingredients!$E$3:$E$230)+SUMIF($B$3:$B$725,G174,$BA$3:$BA$730)</f>
        <v>43</v>
      </c>
      <c r="AU174" s="30">
        <f>SUMIF(Ingredients!$B$3:$B$230,H174,Ingredients!$E$3:$E$230)+SUMIF($B$3:$B$725,H174,$BA$3:$BA$730)</f>
        <v>7</v>
      </c>
      <c r="AV174" s="30">
        <f>SUMIF(Ingredients!$B$3:$B$230,I174,Ingredients!$E$3:$E$230)+SUMIF($B$3:$B$725,I174,$BA$3:$BA$730)</f>
        <v>30</v>
      </c>
      <c r="AW174" s="30">
        <f>SUMIF(Ingredients!$B$3:$B$230,J174,Ingredients!$E$3:$E$230)+SUMIF($B$3:$B$725,J174,$BA$3:$BA$730)</f>
        <v>0</v>
      </c>
      <c r="AX174" s="30">
        <f>SUMIF(Ingredients!$B$3:$B$230,K174,Ingredients!$E$3:$E$230)+SUMIF($B$3:$B$725,K174,$BA$3:$BA$730)</f>
        <v>0</v>
      </c>
      <c r="AY174" s="30">
        <f>SUMIF(Ingredients!$B$3:$B$230,L174,Ingredients!$E$3:$E$230)+SUMIF($B$3:$B$725,L174,$BA$3:$BA$730)</f>
        <v>0</v>
      </c>
      <c r="AZ174" s="30">
        <f>SUMIF(Ingredients!$B$3:$B$230,M174,Ingredients!$E$3:$E$230)+SUMIF($B$3:$B$725,M174,$BA$3:$BA$730)</f>
        <v>0</v>
      </c>
      <c r="BA174" s="29">
        <f t="shared" si="29"/>
        <v>21.75</v>
      </c>
      <c r="BB174" s="30">
        <f>SUMIF(Ingredients!$B$3:$B$230,F174,Ingredients!$F$3:$F$230)+SUMIF($B$3:$B$725,F174,$BJ$3:$BJ$725)</f>
        <v>0</v>
      </c>
      <c r="BC174" s="30">
        <f>SUMIF(Ingredients!$B$3:$B$230,G174,Ingredients!$F$3:$F$230)+SUMIF($B$3:$B$725,G174,$BJ$3:$BJ$725)</f>
        <v>0</v>
      </c>
      <c r="BD174" s="30">
        <f>SUMIF(Ingredients!$B$3:$B$230,H174,Ingredients!$F$3:$F$230)+SUMIF($B$3:$B$725,H174,$BJ$3:$BJ$725)</f>
        <v>0</v>
      </c>
      <c r="BE174" s="30">
        <f>SUMIF(Ingredients!$B$3:$B$230,I174,Ingredients!$F$3:$F$230)+SUMIF($B$3:$B$725,I174,$BJ$3:$BJ$725)</f>
        <v>0</v>
      </c>
      <c r="BF174" s="30">
        <f>SUMIF(Ingredients!$B$3:$B$230,J174,Ingredients!$F$3:$F$230)+SUMIF($B$3:$B$725,J174,$BJ$3:$BJ$725)</f>
        <v>0</v>
      </c>
      <c r="BG174" s="30">
        <f>SUMIF(Ingredients!$B$3:$B$230,K174,Ingredients!$F$3:$F$230)+SUMIF($B$3:$B$725,K174,$BJ$3:$BJ$725)</f>
        <v>0</v>
      </c>
      <c r="BH174" s="30">
        <f>SUMIF(Ingredients!$B$3:$B$230,L174,Ingredients!$F$3:$F$230)+SUMIF($B$3:$B$725,L174,$BJ$3:$BJ$725)</f>
        <v>0</v>
      </c>
      <c r="BI174" s="30">
        <f>SUMIF(Ingredients!$B$3:$B$230,M174,Ingredients!$F$3:$F$230)+SUMIF($B$3:$B$725,M174,$BJ$3:$BJ$725)</f>
        <v>0</v>
      </c>
      <c r="BJ174" s="35">
        <f t="shared" si="30"/>
        <v>0</v>
      </c>
      <c r="BK174" s="30">
        <f>SUMIF(Ingredients!$B$3:$B$230,F174,Ingredients!$G$3:$G$230)+SUMIF($B$3:$B$725,F174,$BS$3:$BS$725)</f>
        <v>0</v>
      </c>
      <c r="BL174" s="30">
        <f>SUMIF(Ingredients!$B$3:$B$230,G174,Ingredients!$G$3:$G$230)+SUMIF($B$3:$B$725,G174,$BS$3:$BS$725)</f>
        <v>0</v>
      </c>
      <c r="BM174" s="30">
        <f>SUMIF(Ingredients!$B$3:$B$230,H174,Ingredients!$G$3:$G$230)+SUMIF($B$3:$B$725,H174,$BS$3:$BS$725)</f>
        <v>0</v>
      </c>
      <c r="BN174" s="30">
        <f>SUMIF(Ingredients!$B$3:$B$230,I174,Ingredients!$G$3:$G$230)+SUMIF($B$3:$B$725,I174,$BS$3:$BS$725)</f>
        <v>0</v>
      </c>
      <c r="BO174" s="30">
        <f>SUMIF(Ingredients!$B$3:$B$230,J174,Ingredients!$G$3:$G$230)+SUMIF($B$3:$B$725,J174,$BS$3:$BS$725)</f>
        <v>0</v>
      </c>
      <c r="BP174" s="30">
        <f>SUMIF(Ingredients!$B$3:$B$230,K174,Ingredients!$G$3:$G$230)+SUMIF($B$3:$B$725,K174,$BS$3:$BS$725)</f>
        <v>0</v>
      </c>
      <c r="BQ174" s="30">
        <f>SUMIF(Ingredients!$B$3:$B$230,L174,Ingredients!$G$3:$G$230)+SUMIF($B$3:$B$725,L174,$BS$3:$BS$725)</f>
        <v>0</v>
      </c>
      <c r="BR174" s="30">
        <f>SUMIF(Ingredients!$B$3:$B$230,M174,Ingredients!$G$3:$G$230)+SUMIF($B$3:$B$725,M174,$BS$3:$BS$725)</f>
        <v>0</v>
      </c>
      <c r="BS174" s="36">
        <f t="shared" si="31"/>
        <v>0</v>
      </c>
      <c r="BT174" s="30">
        <f>SUMIF(Ingredients!$B$3:$B$230,F174,Ingredients!$H$3:$H$230)+SUMIF($B$3:$B$725,F174,$CB$3:$CB$725)</f>
        <v>1</v>
      </c>
      <c r="BU174" s="30">
        <f>SUMIF(Ingredients!$B$3:$B$230,G174,Ingredients!$H$3:$H$230)+SUMIF($B$3:$B$725,G174,$CB$3:$CB$725)</f>
        <v>1</v>
      </c>
      <c r="BV174" s="30">
        <f>SUMIF(Ingredients!$B$3:$B$230,H174,Ingredients!$H$3:$H$230)+SUMIF($B$3:$B$725,H174,$CB$3:$CB$725)</f>
        <v>1.5</v>
      </c>
      <c r="BW174" s="30">
        <f>SUMIF(Ingredients!$B$3:$B$230,I174,Ingredients!$H$3:$H$230)+SUMIF($B$3:$B$725,I174,$CB$3:$CB$725)</f>
        <v>0</v>
      </c>
      <c r="BX174" s="30">
        <f>SUMIF(Ingredients!$B$3:$B$230,J174,Ingredients!$H$3:$H$230)+SUMIF($B$3:$B$725,J174,$CB$3:$CB$725)</f>
        <v>0</v>
      </c>
      <c r="BY174" s="30">
        <f>SUMIF(Ingredients!$B$3:$B$230,K174,Ingredients!$H$3:$H$230)+SUMIF($B$3:$B$725,K174,$CB$3:$CB$725)</f>
        <v>0</v>
      </c>
      <c r="BZ174" s="30">
        <f>SUMIF(Ingredients!$B$3:$B$230,L174,Ingredients!$H$3:$H$230)+SUMIF($B$3:$B$725,L174,$CB$3:$CB$725)</f>
        <v>0</v>
      </c>
      <c r="CA174" s="30">
        <f>SUMIF(Ingredients!$B$3:$B$230,M174,Ingredients!$H$3:$H$230)+SUMIF($B$3:$B$725,M174,$CB$3:$CB$725)</f>
        <v>0</v>
      </c>
      <c r="CB174" s="42">
        <f t="shared" si="32"/>
        <v>3.5</v>
      </c>
      <c r="CC174" s="30">
        <f>SUMIF(Ingredients!$B$3:$B$230,F174,Ingredients!$I$3:$I$230)+SUMIF($B$3:$B$725,F174,$CK$3:$CK$725)</f>
        <v>0</v>
      </c>
      <c r="CD174" s="30">
        <f>SUMIF(Ingredients!$B$3:$B$230,G174,Ingredients!$I$3:$I$230)+SUMIF($B$3:$B$725,G174,$CK$3:$CK$725)</f>
        <v>0</v>
      </c>
      <c r="CE174" s="30">
        <f>SUMIF(Ingredients!$B$3:$B$230,H174,Ingredients!$I$3:$I$230)+SUMIF($B$3:$B$725,H174,$CK$3:$CK$725)</f>
        <v>0</v>
      </c>
      <c r="CF174" s="30">
        <f>SUMIF(Ingredients!$B$3:$B$230,I174,Ingredients!$I$3:$I$230)+SUMIF($B$3:$B$725,I174,$CK$3:$CK$725)</f>
        <v>0</v>
      </c>
      <c r="CG174" s="30">
        <f>SUMIF(Ingredients!$B$3:$B$230,J174,Ingredients!$I$3:$I$230)+SUMIF($B$3:$B$725,J174,$CK$3:$CK$725)</f>
        <v>0</v>
      </c>
      <c r="CH174" s="30">
        <f>SUMIF(Ingredients!$B$3:$B$230,K174,Ingredients!$I$3:$I$230)+SUMIF($B$3:$B$725,K174,$CK$3:$CK$725)</f>
        <v>0</v>
      </c>
      <c r="CI174" s="30">
        <f>SUMIF(Ingredients!$B$3:$B$230,L174,Ingredients!$I$3:$I$230)+SUMIF($B$3:$B$725,L174,$CK$3:$CK$725)</f>
        <v>0</v>
      </c>
      <c r="CJ174" s="30">
        <f>SUMIF(Ingredients!$B$3:$B$230,M174,Ingredients!$I$3:$I$230)+SUMIF($B$3:$B$725,M174,$CK$3:$CK$725)</f>
        <v>0</v>
      </c>
      <c r="CK174" s="38">
        <f t="shared" si="33"/>
        <v>0</v>
      </c>
      <c r="CL174" s="30">
        <f>SUMIF(Ingredients!$B$3:$B$230,F174,Ingredients!$J$3:$J$230)+SUMIF($B$3:$B$725,F174,$CT$3:$CT$725)</f>
        <v>0</v>
      </c>
      <c r="CM174" s="30">
        <f>SUMIF(Ingredients!$B$3:$B$230,G174,Ingredients!$J$3:$J$230)+SUMIF($B$3:$B$725,G174,$CT$3:$CT$725)</f>
        <v>0</v>
      </c>
      <c r="CN174" s="30">
        <f>SUMIF(Ingredients!$B$3:$B$230,H174,Ingredients!$J$3:$J$230)+SUMIF($B$3:$B$725,H174,$CT$3:$CT$725)</f>
        <v>0</v>
      </c>
      <c r="CO174" s="30">
        <f>SUMIF(Ingredients!$B$3:$B$230,I174,Ingredients!$J$3:$J$230)+SUMIF($B$3:$B$725,I174,$CT$3:$CT$725)</f>
        <v>0</v>
      </c>
      <c r="CP174" s="30">
        <f>SUMIF(Ingredients!$B$3:$B$230,J174,Ingredients!$J$3:$J$230)+SUMIF($B$3:$B$725,J174,$CT$3:$CT$725)</f>
        <v>0</v>
      </c>
      <c r="CQ174" s="30">
        <f>SUMIF(Ingredients!$B$3:$B$230,K174,Ingredients!$J$3:$J$230)+SUMIF($B$3:$B$725,K174,$CT$3:$CT$725)</f>
        <v>0</v>
      </c>
      <c r="CR174" s="30">
        <f>SUMIF(Ingredients!$B$3:$B$230,L174,Ingredients!$J$3:$J$230)+SUMIF($B$3:$B$725,L174,$CT$3:$CT$725)</f>
        <v>0</v>
      </c>
      <c r="CS174" s="30">
        <f>SUMIF(Ingredients!$B$3:$B$230,M174,Ingredients!$J$3:$J$230)+SUMIF($B$3:$B$725,M174,$CT$3:$CT$725)</f>
        <v>0</v>
      </c>
      <c r="CT174" s="43">
        <f t="shared" si="34"/>
        <v>0</v>
      </c>
      <c r="CU174" s="34">
        <v>10</v>
      </c>
      <c r="CV174" s="30">
        <v>0</v>
      </c>
      <c r="CW174" s="30">
        <v>12</v>
      </c>
      <c r="CX174" s="35">
        <v>0</v>
      </c>
      <c r="CY174" s="36">
        <v>0</v>
      </c>
      <c r="CZ174" s="37">
        <v>3.5</v>
      </c>
      <c r="DA174" s="38">
        <v>0</v>
      </c>
      <c r="DB174" s="39">
        <v>0</v>
      </c>
      <c r="DC174" t="s">
        <v>202</v>
      </c>
      <c r="DD174" t="str">
        <f t="shared" ca="1" si="35"/>
        <v/>
      </c>
      <c r="DE174" t="str">
        <f t="shared" ca="1" si="36"/>
        <v>-</v>
      </c>
      <c r="DG174" t="s">
        <v>200</v>
      </c>
      <c r="DH174" t="str">
        <f t="shared" ca="1" si="37"/>
        <v>SUMMERRADISHSALADITEM(MEAL, ItemRegistry.summerradishsaladItem, 4 ,2f,0f,0f,3.5f,0f,0f,0f,1.75f),</v>
      </c>
      <c r="DI174" t="s">
        <v>2413</v>
      </c>
    </row>
    <row r="175" spans="2:113" x14ac:dyDescent="0.3">
      <c r="B175" t="s">
        <v>437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1191</v>
      </c>
      <c r="F175" s="10" t="s">
        <v>116</v>
      </c>
      <c r="G175" s="11" t="s">
        <v>113</v>
      </c>
      <c r="H175" s="11" t="s">
        <v>438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SUMIF(Ingredients!$B$3:$B$230,'PH complex foods'!F175,Ingredients!$A$3:$A$119)+SUMIF($B$3:$B$725,F175,$V$3:$V$724)</f>
        <v>1</v>
      </c>
      <c r="O175" s="11">
        <f ca="1">SUMIF(Ingredients!$B$3:$B$230,'PH complex foods'!G175,Ingredients!$A$3:$A$119)+SUMIF($B$3:$B$725,G175,$V$3:$V$724)</f>
        <v>1</v>
      </c>
      <c r="P175" s="11">
        <f ca="1">SUMIF(Ingredients!$B$3:$B$230,'PH complex foods'!H175,Ingredients!$A$3:$A$119)+SUMIF($B$3:$B$725,H175,$V$3:$V$724)</f>
        <v>1</v>
      </c>
      <c r="Q175" s="11">
        <f ca="1">SUMIF(Ingredients!$B$3:$B$230,'PH complex foods'!I175,Ingredients!$A$3:$A$119)+SUMIF($B$3:$B$725,I175,$V$3:$V$724)</f>
        <v>1</v>
      </c>
      <c r="R175" s="11">
        <f ca="1">SUMIF(Ingredients!$B$3:$B$230,'PH complex foods'!J175,Ingredients!$A$3:$A$119)+SUMIF($B$3:$B$725,J175,$V$3:$V$724)</f>
        <v>1</v>
      </c>
      <c r="S175" s="11">
        <f ca="1">SUMIF(Ingredients!$B$3:$B$230,'PH complex foods'!K175,Ingredients!$A$3:$A$119)+SUMIF($B$3:$B$725,K175,$V$3:$V$724)</f>
        <v>0</v>
      </c>
      <c r="T175" s="11">
        <f ca="1">SUMIF(Ingredients!$B$3:$B$230,'PH complex foods'!L175,Ingredients!$A$3:$A$119)+SUMIF($B$3:$B$725,L175,$V$3:$V$724)</f>
        <v>0</v>
      </c>
      <c r="U175" s="11">
        <f ca="1">SUMIF(Ingredients!$B$3:$B$230,'PH complex foods'!M175,Ingredients!$A$3:$A$119)+SUMIF($B$3:$B$725,M175,$V$3:$V$724)</f>
        <v>0</v>
      </c>
      <c r="V175" s="10">
        <f t="shared" ca="1" si="38"/>
        <v>1</v>
      </c>
      <c r="W175" s="10">
        <v>1</v>
      </c>
      <c r="X175" s="11">
        <v>0</v>
      </c>
      <c r="Y175" s="11">
        <f>COUNTIF(F175:M900,B175)</f>
        <v>0</v>
      </c>
      <c r="Z175" s="44" t="str">
        <f t="shared" ca="1" si="39"/>
        <v>Yes</v>
      </c>
      <c r="AA175" s="34">
        <f>SUMIF(Ingredients!$B$3:$B$230,F175,Ingredients!$C$3:$C$230)+SUMIF($B$3:$B$725,F175,$AI$3:$AI$725)</f>
        <v>5</v>
      </c>
      <c r="AB175" s="30">
        <f>SUMIF(Ingredients!$B$3:$B$230,G175,Ingredients!$C$3:$C$230)+SUMIF($B$3:$B$725,G175,$AI$3:$AI$725)</f>
        <v>5</v>
      </c>
      <c r="AC175" s="30">
        <f>SUMIF(Ingredients!$B$3:$B$230,H175,Ingredients!$C$3:$C$230)+SUMIF($B$3:$B$725,H175,$AI$3:$AI$725)</f>
        <v>5</v>
      </c>
      <c r="AD175" s="30">
        <f>SUMIF(Ingredients!$B$3:$B$230,I175,Ingredients!$C$3:$C$230)+SUMIF($B$3:$B$725,I175,$AI$3:$AI$725)</f>
        <v>0</v>
      </c>
      <c r="AE175" s="30">
        <f>SUMIF(Ingredients!$B$3:$B$230,J175,Ingredients!$C$3:$C$230)+SUMIF($B$3:$B$725,J175,$AI$3:$AI$725)</f>
        <v>4</v>
      </c>
      <c r="AF175" s="30">
        <f>SUMIF(Ingredients!$B$3:$B$230,K175,Ingredients!$C$3:$C$230)+SUMIF($B$3:$B$725,K175,$AI$3:$AI$725)</f>
        <v>0</v>
      </c>
      <c r="AG175" s="30">
        <f>SUMIF(Ingredients!$B$3:$B$230,L175,Ingredients!$C$3:$C$230)+SUMIF($B$3:$B$725,L175,$AI$3:$AI$725)</f>
        <v>0</v>
      </c>
      <c r="AH175" s="30">
        <f>SUMIF(Ingredients!$B$3:$B$230,M175,Ingredients!$C$3:$C$230)+SUMIF($B$3:$B$725,M175,$AI$3:$AI$725)</f>
        <v>0</v>
      </c>
      <c r="AI175" s="29">
        <f t="shared" si="27"/>
        <v>19</v>
      </c>
      <c r="AJ175" s="30">
        <f>SUMIF(Ingredients!$B$3:$B$230,F175,Ingredients!$D$3:$D$230)+SUMIF($B$3:$B$725,F175,$AR$3:$AR$725)</f>
        <v>0</v>
      </c>
      <c r="AK175" s="30">
        <f>SUMIF(Ingredients!$B$3:$B$230,G175,Ingredients!$D$3:$D$230)+SUMIF($B$3:$B$725,G175,$AR$3:$AR$725)</f>
        <v>0</v>
      </c>
      <c r="AL175" s="30">
        <f>SUMIF(Ingredients!$B$3:$B$230,H175,Ingredients!$D$3:$D$230)+SUMIF($B$3:$B$725,H175,$AR$3:$AR$725)</f>
        <v>1</v>
      </c>
      <c r="AM175" s="30">
        <f>SUMIF(Ingredients!$B$3:$B$230,I175,Ingredients!$D$3:$D$230)+SUMIF($B$3:$B$725,I175,$AR$3:$AR$725)</f>
        <v>0</v>
      </c>
      <c r="AN175" s="30">
        <f>SUMIF(Ingredients!$B$3:$B$230,J175,Ingredients!$D$3:$D$230)+SUMIF($B$3:$B$725,J175,$AR$3:$AR$725)</f>
        <v>0</v>
      </c>
      <c r="AO175" s="30">
        <f>SUMIF(Ingredients!$B$3:$B$230,K175,Ingredients!$D$3:$D$230)+SUMIF($B$3:$B$725,K175,$AR$3:$AR$725)</f>
        <v>0</v>
      </c>
      <c r="AP175" s="30">
        <f>SUMIF(Ingredients!$B$3:$B$230,L175,Ingredients!$D$3:$D$230)+SUMIF($B$3:$B$725,L175,$AR$3:$AR$725)</f>
        <v>0</v>
      </c>
      <c r="AQ175" s="30">
        <f>SUMIF(Ingredients!$B$3:$B$230,M175,Ingredients!$D$3:$D$230)+SUMIF($B$3:$B$725,M175,$AR$3:$AR$725)</f>
        <v>0</v>
      </c>
      <c r="AR175" s="29">
        <f t="shared" si="28"/>
        <v>1</v>
      </c>
      <c r="AS175" s="30">
        <f>SUMIF(Ingredients!$B$3:$B$230,F175,Ingredients!$E$3:$E$230)+SUMIF($B$3:$B$725,F175,$BA$3:$BA$730)</f>
        <v>7</v>
      </c>
      <c r="AT175" s="30">
        <f>SUMIF(Ingredients!$B$3:$B$230,G175,Ingredients!$E$3:$E$230)+SUMIF($B$3:$B$725,G175,$BA$3:$BA$730)</f>
        <v>7</v>
      </c>
      <c r="AU175" s="30">
        <f>SUMIF(Ingredients!$B$3:$B$230,H175,Ingredients!$E$3:$E$230)+SUMIF($B$3:$B$725,H175,$BA$3:$BA$730)</f>
        <v>30</v>
      </c>
      <c r="AV175" s="30">
        <f>SUMIF(Ingredients!$B$3:$B$230,I175,Ingredients!$E$3:$E$230)+SUMIF($B$3:$B$725,I175,$BA$3:$BA$730)</f>
        <v>48</v>
      </c>
      <c r="AW175" s="30">
        <f>SUMIF(Ingredients!$B$3:$B$230,J175,Ingredients!$E$3:$E$230)+SUMIF($B$3:$B$725,J175,$BA$3:$BA$730)</f>
        <v>0</v>
      </c>
      <c r="AX175" s="30">
        <f>SUMIF(Ingredients!$B$3:$B$230,K175,Ingredients!$E$3:$E$230)+SUMIF($B$3:$B$725,K175,$BA$3:$BA$730)</f>
        <v>0</v>
      </c>
      <c r="AY175" s="30">
        <f>SUMIF(Ingredients!$B$3:$B$230,L175,Ingredients!$E$3:$E$230)+SUMIF($B$3:$B$725,L175,$BA$3:$BA$730)</f>
        <v>0</v>
      </c>
      <c r="AZ175" s="30">
        <f>SUMIF(Ingredients!$B$3:$B$230,M175,Ingredients!$E$3:$E$230)+SUMIF($B$3:$B$725,M175,$BA$3:$BA$730)</f>
        <v>0</v>
      </c>
      <c r="BA175" s="29">
        <f t="shared" si="29"/>
        <v>18.399999999999999</v>
      </c>
      <c r="BB175" s="30">
        <f>SUMIF(Ingredients!$B$3:$B$230,F175,Ingredients!$F$3:$F$230)+SUMIF($B$3:$B$725,F175,$BJ$3:$BJ$725)</f>
        <v>0</v>
      </c>
      <c r="BC175" s="30">
        <f>SUMIF(Ingredients!$B$3:$B$230,G175,Ingredients!$F$3:$F$230)+SUMIF($B$3:$B$725,G175,$BJ$3:$BJ$725)</f>
        <v>0</v>
      </c>
      <c r="BD175" s="30">
        <f>SUMIF(Ingredients!$B$3:$B$230,H175,Ingredients!$F$3:$F$230)+SUMIF($B$3:$B$725,H175,$BJ$3:$BJ$725)</f>
        <v>0</v>
      </c>
      <c r="BE175" s="30">
        <f>SUMIF(Ingredients!$B$3:$B$230,I175,Ingredients!$F$3:$F$230)+SUMIF($B$3:$B$725,I175,$BJ$3:$BJ$725)</f>
        <v>0</v>
      </c>
      <c r="BF175" s="30">
        <f>SUMIF(Ingredients!$B$3:$B$230,J175,Ingredients!$F$3:$F$230)+SUMIF($B$3:$B$725,J175,$BJ$3:$BJ$725)</f>
        <v>0</v>
      </c>
      <c r="BG175" s="30">
        <f>SUMIF(Ingredients!$B$3:$B$230,K175,Ingredients!$F$3:$F$230)+SUMIF($B$3:$B$725,K175,$BJ$3:$BJ$725)</f>
        <v>0</v>
      </c>
      <c r="BH175" s="30">
        <f>SUMIF(Ingredients!$B$3:$B$230,L175,Ingredients!$F$3:$F$230)+SUMIF($B$3:$B$725,L175,$BJ$3:$BJ$725)</f>
        <v>0</v>
      </c>
      <c r="BI175" s="30">
        <f>SUMIF(Ingredients!$B$3:$B$230,M175,Ingredients!$F$3:$F$230)+SUMIF($B$3:$B$725,M175,$BJ$3:$BJ$725)</f>
        <v>0</v>
      </c>
      <c r="BJ175" s="35">
        <f t="shared" si="30"/>
        <v>0</v>
      </c>
      <c r="BK175" s="30">
        <f>SUMIF(Ingredients!$B$3:$B$230,F175,Ingredients!$G$3:$G$230)+SUMIF($B$3:$B$725,F175,$BS$3:$BS$725)</f>
        <v>0</v>
      </c>
      <c r="BL175" s="30">
        <f>SUMIF(Ingredients!$B$3:$B$230,G175,Ingredients!$G$3:$G$230)+SUMIF($B$3:$B$725,G175,$BS$3:$BS$725)</f>
        <v>0</v>
      </c>
      <c r="BM175" s="30">
        <f>SUMIF(Ingredients!$B$3:$B$230,H175,Ingredients!$G$3:$G$230)+SUMIF($B$3:$B$725,H175,$BS$3:$BS$725)</f>
        <v>1.5</v>
      </c>
      <c r="BN175" s="30">
        <f>SUMIF(Ingredients!$B$3:$B$230,I175,Ingredients!$G$3:$G$230)+SUMIF($B$3:$B$725,I175,$BS$3:$BS$725)</f>
        <v>0</v>
      </c>
      <c r="BO175" s="30">
        <f>SUMIF(Ingredients!$B$3:$B$230,J175,Ingredients!$G$3:$G$230)+SUMIF($B$3:$B$725,J175,$BS$3:$BS$725)</f>
        <v>0</v>
      </c>
      <c r="BP175" s="30">
        <f>SUMIF(Ingredients!$B$3:$B$230,K175,Ingredients!$G$3:$G$230)+SUMIF($B$3:$B$725,K175,$BS$3:$BS$725)</f>
        <v>0</v>
      </c>
      <c r="BQ175" s="30">
        <f>SUMIF(Ingredients!$B$3:$B$230,L175,Ingredients!$G$3:$G$230)+SUMIF($B$3:$B$725,L175,$BS$3:$BS$725)</f>
        <v>0</v>
      </c>
      <c r="BR175" s="30">
        <f>SUMIF(Ingredients!$B$3:$B$230,M175,Ingredients!$G$3:$G$230)+SUMIF($B$3:$B$725,M175,$BS$3:$BS$725)</f>
        <v>0</v>
      </c>
      <c r="BS175" s="36">
        <f t="shared" si="31"/>
        <v>1.5</v>
      </c>
      <c r="BT175" s="30">
        <f>SUMIF(Ingredients!$B$3:$B$230,F175,Ingredients!$H$3:$H$230)+SUMIF($B$3:$B$725,F175,$CB$3:$CB$725)</f>
        <v>1</v>
      </c>
      <c r="BU175" s="30">
        <f>SUMIF(Ingredients!$B$3:$B$230,G175,Ingredients!$H$3:$H$230)+SUMIF($B$3:$B$725,G175,$CB$3:$CB$725)</f>
        <v>1</v>
      </c>
      <c r="BV175" s="30">
        <f>SUMIF(Ingredients!$B$3:$B$230,H175,Ingredients!$H$3:$H$230)+SUMIF($B$3:$B$725,H175,$CB$3:$CB$725)</f>
        <v>1.5</v>
      </c>
      <c r="BW175" s="30">
        <f>SUMIF(Ingredients!$B$3:$B$230,I175,Ingredients!$H$3:$H$230)+SUMIF($B$3:$B$725,I175,$CB$3:$CB$725)</f>
        <v>0</v>
      </c>
      <c r="BX175" s="30">
        <f>SUMIF(Ingredients!$B$3:$B$230,J175,Ingredients!$H$3:$H$230)+SUMIF($B$3:$B$725,J175,$CB$3:$CB$725)</f>
        <v>0</v>
      </c>
      <c r="BY175" s="30">
        <f>SUMIF(Ingredients!$B$3:$B$230,K175,Ingredients!$H$3:$H$230)+SUMIF($B$3:$B$725,K175,$CB$3:$CB$725)</f>
        <v>0</v>
      </c>
      <c r="BZ175" s="30">
        <f>SUMIF(Ingredients!$B$3:$B$230,L175,Ingredients!$H$3:$H$230)+SUMIF($B$3:$B$725,L175,$CB$3:$CB$725)</f>
        <v>0</v>
      </c>
      <c r="CA175" s="30">
        <f>SUMIF(Ingredients!$B$3:$B$230,M175,Ingredients!$H$3:$H$230)+SUMIF($B$3:$B$725,M175,$CB$3:$CB$725)</f>
        <v>0</v>
      </c>
      <c r="CB175" s="42">
        <f t="shared" si="32"/>
        <v>3.5</v>
      </c>
      <c r="CC175" s="30">
        <f>SUMIF(Ingredients!$B$3:$B$230,F175,Ingredients!$I$3:$I$230)+SUMIF($B$3:$B$725,F175,$CK$3:$CK$725)</f>
        <v>0</v>
      </c>
      <c r="CD175" s="30">
        <f>SUMIF(Ingredients!$B$3:$B$230,G175,Ingredients!$I$3:$I$230)+SUMIF($B$3:$B$725,G175,$CK$3:$CK$725)</f>
        <v>0</v>
      </c>
      <c r="CE175" s="30">
        <f>SUMIF(Ingredients!$B$3:$B$230,H175,Ingredients!$I$3:$I$230)+SUMIF($B$3:$B$725,H175,$CK$3:$CK$725)</f>
        <v>0</v>
      </c>
      <c r="CF175" s="30">
        <f>SUMIF(Ingredients!$B$3:$B$230,I175,Ingredients!$I$3:$I$230)+SUMIF($B$3:$B$725,I175,$CK$3:$CK$725)</f>
        <v>0</v>
      </c>
      <c r="CG175" s="30">
        <f>SUMIF(Ingredients!$B$3:$B$230,J175,Ingredients!$I$3:$I$230)+SUMIF($B$3:$B$725,J175,$CK$3:$CK$725)</f>
        <v>0</v>
      </c>
      <c r="CH175" s="30">
        <f>SUMIF(Ingredients!$B$3:$B$230,K175,Ingredients!$I$3:$I$230)+SUMIF($B$3:$B$725,K175,$CK$3:$CK$725)</f>
        <v>0</v>
      </c>
      <c r="CI175" s="30">
        <f>SUMIF(Ingredients!$B$3:$B$230,L175,Ingredients!$I$3:$I$230)+SUMIF($B$3:$B$725,L175,$CK$3:$CK$725)</f>
        <v>0</v>
      </c>
      <c r="CJ175" s="30">
        <f>SUMIF(Ingredients!$B$3:$B$230,M175,Ingredients!$I$3:$I$230)+SUMIF($B$3:$B$725,M175,$CK$3:$CK$725)</f>
        <v>0</v>
      </c>
      <c r="CK175" s="38">
        <f t="shared" si="33"/>
        <v>0</v>
      </c>
      <c r="CL175" s="30">
        <f>SUMIF(Ingredients!$B$3:$B$230,F175,Ingredients!$J$3:$J$230)+SUMIF($B$3:$B$725,F175,$CT$3:$CT$725)</f>
        <v>0</v>
      </c>
      <c r="CM175" s="30">
        <f>SUMIF(Ingredients!$B$3:$B$230,G175,Ingredients!$J$3:$J$230)+SUMIF($B$3:$B$725,G175,$CT$3:$CT$725)</f>
        <v>0</v>
      </c>
      <c r="CN175" s="30">
        <f>SUMIF(Ingredients!$B$3:$B$230,H175,Ingredients!$J$3:$J$230)+SUMIF($B$3:$B$725,H175,$CT$3:$CT$725)</f>
        <v>0</v>
      </c>
      <c r="CO175" s="30">
        <f>SUMIF(Ingredients!$B$3:$B$230,I175,Ingredients!$J$3:$J$230)+SUMIF($B$3:$B$725,I175,$CT$3:$CT$725)</f>
        <v>0</v>
      </c>
      <c r="CP175" s="30">
        <f>SUMIF(Ingredients!$B$3:$B$230,J175,Ingredients!$J$3:$J$230)+SUMIF($B$3:$B$725,J175,$CT$3:$CT$725)</f>
        <v>0</v>
      </c>
      <c r="CQ175" s="30">
        <f>SUMIF(Ingredients!$B$3:$B$230,K175,Ingredients!$J$3:$J$230)+SUMIF($B$3:$B$725,K175,$CT$3:$CT$725)</f>
        <v>0</v>
      </c>
      <c r="CR175" s="30">
        <f>SUMIF(Ingredients!$B$3:$B$230,L175,Ingredients!$J$3:$J$230)+SUMIF($B$3:$B$725,L175,$CT$3:$CT$725)</f>
        <v>0</v>
      </c>
      <c r="CS175" s="30">
        <f>SUMIF(Ingredients!$B$3:$B$230,M175,Ingredients!$J$3:$J$230)+SUMIF($B$3:$B$725,M175,$CT$3:$CT$725)</f>
        <v>0</v>
      </c>
      <c r="CT175" s="43">
        <f t="shared" si="34"/>
        <v>0</v>
      </c>
      <c r="CU175" s="34">
        <v>15</v>
      </c>
      <c r="CV175" s="30">
        <v>0</v>
      </c>
      <c r="CW175" s="30">
        <v>6.4</v>
      </c>
      <c r="CX175" s="35">
        <v>0</v>
      </c>
      <c r="CY175" s="36">
        <v>0</v>
      </c>
      <c r="CZ175" s="37">
        <v>3.5</v>
      </c>
      <c r="DA175" s="38">
        <v>0</v>
      </c>
      <c r="DB175" s="39">
        <v>0</v>
      </c>
      <c r="DC175" t="s">
        <v>202</v>
      </c>
      <c r="DD175" t="str">
        <f t="shared" ca="1" si="35"/>
        <v/>
      </c>
      <c r="DE175" t="str">
        <f t="shared" ca="1" si="36"/>
        <v>-</v>
      </c>
      <c r="DG175" t="s">
        <v>200</v>
      </c>
      <c r="DH175" t="str">
        <f t="shared" ca="1" si="37"/>
        <v>SUMMERSQUASHWITHRADISHITEM(MEAL, ItemRegistry.summersquashwithradishItem, 4 ,3f,0f,0f,3.5f,0f,0f,0f,3.28f),</v>
      </c>
      <c r="DI175" t="s">
        <v>2271</v>
      </c>
    </row>
    <row r="176" spans="2:113" x14ac:dyDescent="0.3">
      <c r="B176" t="s">
        <v>439</v>
      </c>
      <c r="C176" t="str">
        <f>INDEX('PH Itemnames'!$B$1:$B$723,MATCH(B176,'PH Itemnames'!$A$1:$A$723),1)</f>
        <v>celeryandpeanutbutterItem</v>
      </c>
      <c r="D176" t="s">
        <v>240</v>
      </c>
      <c r="E176" t="s">
        <v>1191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SUMIF(Ingredients!$B$3:$B$230,'PH complex foods'!F176,Ingredients!$A$3:$A$119)+SUMIF($B$3:$B$725,F176,$V$3:$V$724)</f>
        <v>1</v>
      </c>
      <c r="O176" s="11">
        <f ca="1">SUMIF(Ingredients!$B$3:$B$230,'PH complex foods'!G176,Ingredients!$A$3:$A$119)+SUMIF($B$3:$B$725,G176,$V$3:$V$724)</f>
        <v>1</v>
      </c>
      <c r="P176" s="11">
        <f ca="1">SUMIF(Ingredients!$B$3:$B$230,'PH complex foods'!H176,Ingredients!$A$3:$A$119)+SUMIF($B$3:$B$725,H176,$V$3:$V$724)</f>
        <v>0</v>
      </c>
      <c r="Q176" s="11">
        <f ca="1">SUMIF(Ingredients!$B$3:$B$230,'PH complex foods'!I176,Ingredients!$A$3:$A$119)+SUMIF($B$3:$B$725,I176,$V$3:$V$724)</f>
        <v>0</v>
      </c>
      <c r="R176" s="11">
        <f ca="1">SUMIF(Ingredients!$B$3:$B$230,'PH complex foods'!J176,Ingredients!$A$3:$A$119)+SUMIF($B$3:$B$725,J176,$V$3:$V$724)</f>
        <v>0</v>
      </c>
      <c r="S176" s="11">
        <f ca="1">SUMIF(Ingredients!$B$3:$B$230,'PH complex foods'!K176,Ingredients!$A$3:$A$119)+SUMIF($B$3:$B$725,K176,$V$3:$V$724)</f>
        <v>0</v>
      </c>
      <c r="T176" s="11">
        <f ca="1">SUMIF(Ingredients!$B$3:$B$230,'PH complex foods'!L176,Ingredients!$A$3:$A$119)+SUMIF($B$3:$B$725,L176,$V$3:$V$724)</f>
        <v>0</v>
      </c>
      <c r="U176" s="11">
        <f ca="1">SUMIF(Ingredients!$B$3:$B$230,'PH complex foods'!M176,Ingredients!$A$3:$A$119)+SUMIF($B$3:$B$725,M176,$V$3:$V$724)</f>
        <v>0</v>
      </c>
      <c r="V176" s="10">
        <f t="shared" ca="1" si="38"/>
        <v>1</v>
      </c>
      <c r="W176" s="10">
        <v>1</v>
      </c>
      <c r="X176" s="11">
        <v>1</v>
      </c>
      <c r="Y176" s="11">
        <f>COUNTIF(F176:M901,B176)</f>
        <v>0</v>
      </c>
      <c r="Z176" s="44" t="str">
        <f t="shared" ca="1" si="39"/>
        <v>Yes</v>
      </c>
      <c r="AA176" s="34">
        <f>SUMIF(Ingredients!$B$3:$B$230,F176,Ingredients!$C$3:$C$230)+SUMIF($B$3:$B$725,F176,$AI$3:$AI$725)</f>
        <v>5</v>
      </c>
      <c r="AB176" s="30">
        <f>SUMIF(Ingredients!$B$3:$B$230,G176,Ingredients!$C$3:$C$230)+SUMIF($B$3:$B$725,G176,$AI$3:$AI$725)</f>
        <v>9</v>
      </c>
      <c r="AC176" s="30">
        <f>SUMIF(Ingredients!$B$3:$B$230,H176,Ingredients!$C$3:$C$230)+SUMIF($B$3:$B$725,H176,$AI$3:$AI$725)</f>
        <v>0</v>
      </c>
      <c r="AD176" s="30">
        <f>SUMIF(Ingredients!$B$3:$B$230,I176,Ingredients!$C$3:$C$230)+SUMIF($B$3:$B$725,I176,$AI$3:$AI$725)</f>
        <v>0</v>
      </c>
      <c r="AE176" s="30">
        <f>SUMIF(Ingredients!$B$3:$B$230,J176,Ingredients!$C$3:$C$230)+SUMIF($B$3:$B$725,J176,$AI$3:$AI$725)</f>
        <v>0</v>
      </c>
      <c r="AF176" s="30">
        <f>SUMIF(Ingredients!$B$3:$B$230,K176,Ingredients!$C$3:$C$230)+SUMIF($B$3:$B$725,K176,$AI$3:$AI$725)</f>
        <v>0</v>
      </c>
      <c r="AG176" s="30">
        <f>SUMIF(Ingredients!$B$3:$B$230,L176,Ingredients!$C$3:$C$230)+SUMIF($B$3:$B$725,L176,$AI$3:$AI$725)</f>
        <v>0</v>
      </c>
      <c r="AH176" s="30">
        <f>SUMIF(Ingredients!$B$3:$B$230,M176,Ingredients!$C$3:$C$230)+SUMIF($B$3:$B$725,M176,$AI$3:$AI$725)</f>
        <v>0</v>
      </c>
      <c r="AI176" s="29">
        <f t="shared" si="27"/>
        <v>14</v>
      </c>
      <c r="AJ176" s="30">
        <f>SUMIF(Ingredients!$B$3:$B$230,F176,Ingredients!$D$3:$D$230)+SUMIF($B$3:$B$725,F176,$AR$3:$AR$725)</f>
        <v>0</v>
      </c>
      <c r="AK176" s="30">
        <f>SUMIF(Ingredients!$B$3:$B$230,G176,Ingredients!$D$3:$D$230)+SUMIF($B$3:$B$725,G176,$AR$3:$AR$725)</f>
        <v>0</v>
      </c>
      <c r="AL176" s="30">
        <f>SUMIF(Ingredients!$B$3:$B$230,H176,Ingredients!$D$3:$D$230)+SUMIF($B$3:$B$725,H176,$AR$3:$AR$725)</f>
        <v>0</v>
      </c>
      <c r="AM176" s="30">
        <f>SUMIF(Ingredients!$B$3:$B$230,I176,Ingredients!$D$3:$D$230)+SUMIF($B$3:$B$725,I176,$AR$3:$AR$725)</f>
        <v>0</v>
      </c>
      <c r="AN176" s="30">
        <f>SUMIF(Ingredients!$B$3:$B$230,J176,Ingredients!$D$3:$D$230)+SUMIF($B$3:$B$725,J176,$AR$3:$AR$725)</f>
        <v>0</v>
      </c>
      <c r="AO176" s="30">
        <f>SUMIF(Ingredients!$B$3:$B$230,K176,Ingredients!$D$3:$D$230)+SUMIF($B$3:$B$725,K176,$AR$3:$AR$725)</f>
        <v>0</v>
      </c>
      <c r="AP176" s="30">
        <f>SUMIF(Ingredients!$B$3:$B$230,L176,Ingredients!$D$3:$D$230)+SUMIF($B$3:$B$725,L176,$AR$3:$AR$725)</f>
        <v>0</v>
      </c>
      <c r="AQ176" s="30">
        <f>SUMIF(Ingredients!$B$3:$B$230,M176,Ingredients!$D$3:$D$230)+SUMIF($B$3:$B$725,M176,$AR$3:$AR$725)</f>
        <v>0</v>
      </c>
      <c r="AR176" s="29">
        <f t="shared" si="28"/>
        <v>0</v>
      </c>
      <c r="AS176" s="30">
        <f>SUMIF(Ingredients!$B$3:$B$230,F176,Ingredients!$E$3:$E$230)+SUMIF($B$3:$B$725,F176,$BA$3:$BA$730)</f>
        <v>7</v>
      </c>
      <c r="AT176" s="30">
        <f>SUMIF(Ingredients!$B$3:$B$230,G176,Ingredients!$E$3:$E$230)+SUMIF($B$3:$B$725,G176,$BA$3:$BA$730)</f>
        <v>22.5</v>
      </c>
      <c r="AU176" s="30">
        <f>SUMIF(Ingredients!$B$3:$B$230,H176,Ingredients!$E$3:$E$230)+SUMIF($B$3:$B$725,H176,$BA$3:$BA$730)</f>
        <v>0</v>
      </c>
      <c r="AV176" s="30">
        <f>SUMIF(Ingredients!$B$3:$B$230,I176,Ingredients!$E$3:$E$230)+SUMIF($B$3:$B$725,I176,$BA$3:$BA$730)</f>
        <v>0</v>
      </c>
      <c r="AW176" s="30">
        <f>SUMIF(Ingredients!$B$3:$B$230,J176,Ingredients!$E$3:$E$230)+SUMIF($B$3:$B$725,J176,$BA$3:$BA$730)</f>
        <v>0</v>
      </c>
      <c r="AX176" s="30">
        <f>SUMIF(Ingredients!$B$3:$B$230,K176,Ingredients!$E$3:$E$230)+SUMIF($B$3:$B$725,K176,$BA$3:$BA$730)</f>
        <v>0</v>
      </c>
      <c r="AY176" s="30">
        <f>SUMIF(Ingredients!$B$3:$B$230,L176,Ingredients!$E$3:$E$230)+SUMIF($B$3:$B$725,L176,$BA$3:$BA$730)</f>
        <v>0</v>
      </c>
      <c r="AZ176" s="30">
        <f>SUMIF(Ingredients!$B$3:$B$230,M176,Ingredients!$E$3:$E$230)+SUMIF($B$3:$B$725,M176,$BA$3:$BA$730)</f>
        <v>0</v>
      </c>
      <c r="BA176" s="29">
        <f t="shared" si="29"/>
        <v>14.75</v>
      </c>
      <c r="BB176" s="30">
        <f>SUMIF(Ingredients!$B$3:$B$230,F176,Ingredients!$F$3:$F$230)+SUMIF($B$3:$B$725,F176,$BJ$3:$BJ$725)</f>
        <v>0</v>
      </c>
      <c r="BC176" s="30">
        <f>SUMIF(Ingredients!$B$3:$B$230,G176,Ingredients!$F$3:$F$230)+SUMIF($B$3:$B$725,G176,$BJ$3:$BJ$725)</f>
        <v>0.5</v>
      </c>
      <c r="BD176" s="30">
        <f>SUMIF(Ingredients!$B$3:$B$230,H176,Ingredients!$F$3:$F$230)+SUMIF($B$3:$B$725,H176,$BJ$3:$BJ$725)</f>
        <v>0</v>
      </c>
      <c r="BE176" s="30">
        <f>SUMIF(Ingredients!$B$3:$B$230,I176,Ingredients!$F$3:$F$230)+SUMIF($B$3:$B$725,I176,$BJ$3:$BJ$725)</f>
        <v>0</v>
      </c>
      <c r="BF176" s="30">
        <f>SUMIF(Ingredients!$B$3:$B$230,J176,Ingredients!$F$3:$F$230)+SUMIF($B$3:$B$725,J176,$BJ$3:$BJ$725)</f>
        <v>0</v>
      </c>
      <c r="BG176" s="30">
        <f>SUMIF(Ingredients!$B$3:$B$230,K176,Ingredients!$F$3:$F$230)+SUMIF($B$3:$B$725,K176,$BJ$3:$BJ$725)</f>
        <v>0</v>
      </c>
      <c r="BH176" s="30">
        <f>SUMIF(Ingredients!$B$3:$B$230,L176,Ingredients!$F$3:$F$230)+SUMIF($B$3:$B$725,L176,$BJ$3:$BJ$725)</f>
        <v>0</v>
      </c>
      <c r="BI176" s="30">
        <f>SUMIF(Ingredients!$B$3:$B$230,M176,Ingredients!$F$3:$F$230)+SUMIF($B$3:$B$725,M176,$BJ$3:$BJ$725)</f>
        <v>0</v>
      </c>
      <c r="BJ176" s="35">
        <f t="shared" si="30"/>
        <v>0.5</v>
      </c>
      <c r="BK176" s="30">
        <f>SUMIF(Ingredients!$B$3:$B$230,F176,Ingredients!$G$3:$G$230)+SUMIF($B$3:$B$725,F176,$BS$3:$BS$725)</f>
        <v>0</v>
      </c>
      <c r="BL176" s="30">
        <f>SUMIF(Ingredients!$B$3:$B$230,G176,Ingredients!$G$3:$G$230)+SUMIF($B$3:$B$725,G176,$BS$3:$BS$725)</f>
        <v>0</v>
      </c>
      <c r="BM176" s="30">
        <f>SUMIF(Ingredients!$B$3:$B$230,H176,Ingredients!$G$3:$G$230)+SUMIF($B$3:$B$725,H176,$BS$3:$BS$725)</f>
        <v>0</v>
      </c>
      <c r="BN176" s="30">
        <f>SUMIF(Ingredients!$B$3:$B$230,I176,Ingredients!$G$3:$G$230)+SUMIF($B$3:$B$725,I176,$BS$3:$BS$725)</f>
        <v>0</v>
      </c>
      <c r="BO176" s="30">
        <f>SUMIF(Ingredients!$B$3:$B$230,J176,Ingredients!$G$3:$G$230)+SUMIF($B$3:$B$725,J176,$BS$3:$BS$725)</f>
        <v>0</v>
      </c>
      <c r="BP176" s="30">
        <f>SUMIF(Ingredients!$B$3:$B$230,K176,Ingredients!$G$3:$G$230)+SUMIF($B$3:$B$725,K176,$BS$3:$BS$725)</f>
        <v>0</v>
      </c>
      <c r="BQ176" s="30">
        <f>SUMIF(Ingredients!$B$3:$B$230,L176,Ingredients!$G$3:$G$230)+SUMIF($B$3:$B$725,L176,$BS$3:$BS$725)</f>
        <v>0</v>
      </c>
      <c r="BR176" s="30">
        <f>SUMIF(Ingredients!$B$3:$B$230,M176,Ingredients!$G$3:$G$230)+SUMIF($B$3:$B$725,M176,$BS$3:$BS$725)</f>
        <v>0</v>
      </c>
      <c r="BS176" s="36">
        <f t="shared" si="31"/>
        <v>0</v>
      </c>
      <c r="BT176" s="30">
        <f>SUMIF(Ingredients!$B$3:$B$230,F176,Ingredients!$H$3:$H$230)+SUMIF($B$3:$B$725,F176,$CB$3:$CB$725)</f>
        <v>1</v>
      </c>
      <c r="BU176" s="30">
        <f>SUMIF(Ingredients!$B$3:$B$230,G176,Ingredients!$H$3:$H$230)+SUMIF($B$3:$B$725,G176,$CB$3:$CB$725)</f>
        <v>0</v>
      </c>
      <c r="BV176" s="30">
        <f>SUMIF(Ingredients!$B$3:$B$230,H176,Ingredients!$H$3:$H$230)+SUMIF($B$3:$B$725,H176,$CB$3:$CB$725)</f>
        <v>0</v>
      </c>
      <c r="BW176" s="30">
        <f>SUMIF(Ingredients!$B$3:$B$230,I176,Ingredients!$H$3:$H$230)+SUMIF($B$3:$B$725,I176,$CB$3:$CB$725)</f>
        <v>0</v>
      </c>
      <c r="BX176" s="30">
        <f>SUMIF(Ingredients!$B$3:$B$230,J176,Ingredients!$H$3:$H$230)+SUMIF($B$3:$B$725,J176,$CB$3:$CB$725)</f>
        <v>0</v>
      </c>
      <c r="BY176" s="30">
        <f>SUMIF(Ingredients!$B$3:$B$230,K176,Ingredients!$H$3:$H$230)+SUMIF($B$3:$B$725,K176,$CB$3:$CB$725)</f>
        <v>0</v>
      </c>
      <c r="BZ176" s="30">
        <f>SUMIF(Ingredients!$B$3:$B$230,L176,Ingredients!$H$3:$H$230)+SUMIF($B$3:$B$725,L176,$CB$3:$CB$725)</f>
        <v>0</v>
      </c>
      <c r="CA176" s="30">
        <f>SUMIF(Ingredients!$B$3:$B$230,M176,Ingredients!$H$3:$H$230)+SUMIF($B$3:$B$725,M176,$CB$3:$CB$725)</f>
        <v>0</v>
      </c>
      <c r="CB176" s="42">
        <f t="shared" si="32"/>
        <v>1</v>
      </c>
      <c r="CC176" s="30">
        <f>SUMIF(Ingredients!$B$3:$B$230,F176,Ingredients!$I$3:$I$230)+SUMIF($B$3:$B$725,F176,$CK$3:$CK$725)</f>
        <v>0</v>
      </c>
      <c r="CD176" s="30">
        <f>SUMIF(Ingredients!$B$3:$B$230,G176,Ingredients!$I$3:$I$230)+SUMIF($B$3:$B$725,G176,$CK$3:$CK$725)</f>
        <v>0</v>
      </c>
      <c r="CE176" s="30">
        <f>SUMIF(Ingredients!$B$3:$B$230,H176,Ingredients!$I$3:$I$230)+SUMIF($B$3:$B$725,H176,$CK$3:$CK$725)</f>
        <v>0</v>
      </c>
      <c r="CF176" s="30">
        <f>SUMIF(Ingredients!$B$3:$B$230,I176,Ingredients!$I$3:$I$230)+SUMIF($B$3:$B$725,I176,$CK$3:$CK$725)</f>
        <v>0</v>
      </c>
      <c r="CG176" s="30">
        <f>SUMIF(Ingredients!$B$3:$B$230,J176,Ingredients!$I$3:$I$230)+SUMIF($B$3:$B$725,J176,$CK$3:$CK$725)</f>
        <v>0</v>
      </c>
      <c r="CH176" s="30">
        <f>SUMIF(Ingredients!$B$3:$B$230,K176,Ingredients!$I$3:$I$230)+SUMIF($B$3:$B$725,K176,$CK$3:$CK$725)</f>
        <v>0</v>
      </c>
      <c r="CI176" s="30">
        <f>SUMIF(Ingredients!$B$3:$B$230,L176,Ingredients!$I$3:$I$230)+SUMIF($B$3:$B$725,L176,$CK$3:$CK$725)</f>
        <v>0</v>
      </c>
      <c r="CJ176" s="30">
        <f>SUMIF(Ingredients!$B$3:$B$230,M176,Ingredients!$I$3:$I$230)+SUMIF($B$3:$B$725,M176,$CK$3:$CK$725)</f>
        <v>0</v>
      </c>
      <c r="CK176" s="38">
        <f t="shared" si="33"/>
        <v>0</v>
      </c>
      <c r="CL176" s="30">
        <f>SUMIF(Ingredients!$B$3:$B$230,F176,Ingredients!$J$3:$J$230)+SUMIF($B$3:$B$725,F176,$CT$3:$CT$725)</f>
        <v>0</v>
      </c>
      <c r="CM176" s="30">
        <f>SUMIF(Ingredients!$B$3:$B$230,G176,Ingredients!$J$3:$J$230)+SUMIF($B$3:$B$725,G176,$CT$3:$CT$725)</f>
        <v>0</v>
      </c>
      <c r="CN176" s="30">
        <f>SUMIF(Ingredients!$B$3:$B$230,H176,Ingredients!$J$3:$J$230)+SUMIF($B$3:$B$725,H176,$CT$3:$CT$725)</f>
        <v>0</v>
      </c>
      <c r="CO176" s="30">
        <f>SUMIF(Ingredients!$B$3:$B$230,I176,Ingredients!$J$3:$J$230)+SUMIF($B$3:$B$725,I176,$CT$3:$CT$725)</f>
        <v>0</v>
      </c>
      <c r="CP176" s="30">
        <f>SUMIF(Ingredients!$B$3:$B$230,J176,Ingredients!$J$3:$J$230)+SUMIF($B$3:$B$725,J176,$CT$3:$CT$725)</f>
        <v>0</v>
      </c>
      <c r="CQ176" s="30">
        <f>SUMIF(Ingredients!$B$3:$B$230,K176,Ingredients!$J$3:$J$230)+SUMIF($B$3:$B$725,K176,$CT$3:$CT$725)</f>
        <v>0</v>
      </c>
      <c r="CR176" s="30">
        <f>SUMIF(Ingredients!$B$3:$B$230,L176,Ingredients!$J$3:$J$230)+SUMIF($B$3:$B$725,L176,$CT$3:$CT$725)</f>
        <v>0</v>
      </c>
      <c r="CS176" s="30">
        <f>SUMIF(Ingredients!$B$3:$B$230,M176,Ingredients!$J$3:$J$230)+SUMIF($B$3:$B$725,M176,$CT$3:$CT$725)</f>
        <v>0</v>
      </c>
      <c r="CT176" s="43">
        <f t="shared" si="34"/>
        <v>0</v>
      </c>
      <c r="CU176" s="34">
        <v>10</v>
      </c>
      <c r="CV176" s="30">
        <v>0</v>
      </c>
      <c r="CW176" s="30">
        <v>12</v>
      </c>
      <c r="CX176" s="35">
        <v>0.5</v>
      </c>
      <c r="CY176" s="36">
        <v>0</v>
      </c>
      <c r="CZ176" s="37">
        <v>1</v>
      </c>
      <c r="DA176" s="38">
        <v>0</v>
      </c>
      <c r="DB176" s="39">
        <v>0</v>
      </c>
      <c r="DC176" t="s">
        <v>202</v>
      </c>
      <c r="DD176" t="str">
        <f t="shared" ca="1" si="35"/>
        <v/>
      </c>
      <c r="DE176" t="str">
        <f t="shared" ca="1" si="36"/>
        <v>-</v>
      </c>
      <c r="DG176" t="s">
        <v>200</v>
      </c>
      <c r="DH176" t="str">
        <f t="shared" ca="1" si="37"/>
        <v>CELERYANDPEANUTBUTTERITEM(MEAL, ItemRegistry.celeryandpeanutbutterItem, 4 ,2f,0f,0.5f,1f,0f,0f,0f,1.75f),</v>
      </c>
      <c r="DI176" t="s">
        <v>2414</v>
      </c>
    </row>
    <row r="177" spans="2:113" x14ac:dyDescent="0.3">
      <c r="B177" t="s">
        <v>440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1191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SUMIF(Ingredients!$B$3:$B$230,'PH complex foods'!F177,Ingredients!$A$3:$A$119)+SUMIF($B$3:$B$725,F177,$V$3:$V$724)</f>
        <v>1</v>
      </c>
      <c r="O177" s="11">
        <f ca="1">SUMIF(Ingredients!$B$3:$B$230,'PH complex foods'!G177,Ingredients!$A$3:$A$119)+SUMIF($B$3:$B$725,G177,$V$3:$V$724)</f>
        <v>1</v>
      </c>
      <c r="P177" s="11">
        <f ca="1">SUMIF(Ingredients!$B$3:$B$230,'PH complex foods'!H177,Ingredients!$A$3:$A$119)+SUMIF($B$3:$B$725,H177,$V$3:$V$724)</f>
        <v>1</v>
      </c>
      <c r="Q177" s="11">
        <f ca="1">SUMIF(Ingredients!$B$3:$B$230,'PH complex foods'!I177,Ingredients!$A$3:$A$119)+SUMIF($B$3:$B$725,I177,$V$3:$V$724)</f>
        <v>1</v>
      </c>
      <c r="R177" s="11">
        <f ca="1">SUMIF(Ingredients!$B$3:$B$230,'PH complex foods'!J177,Ingredients!$A$3:$A$119)+SUMIF($B$3:$B$725,J177,$V$3:$V$724)</f>
        <v>1</v>
      </c>
      <c r="S177" s="11">
        <f ca="1">SUMIF(Ingredients!$B$3:$B$230,'PH complex foods'!K177,Ingredients!$A$3:$A$119)+SUMIF($B$3:$B$725,K177,$V$3:$V$724)</f>
        <v>0</v>
      </c>
      <c r="T177" s="11">
        <f ca="1">SUMIF(Ingredients!$B$3:$B$230,'PH complex foods'!L177,Ingredients!$A$3:$A$119)+SUMIF($B$3:$B$725,L177,$V$3:$V$724)</f>
        <v>0</v>
      </c>
      <c r="U177" s="11">
        <f ca="1">SUMIF(Ingredients!$B$3:$B$230,'PH complex foods'!M177,Ingredients!$A$3:$A$119)+SUMIF($B$3:$B$725,M177,$V$3:$V$724)</f>
        <v>0</v>
      </c>
      <c r="V177" s="10">
        <f t="shared" ca="1" si="38"/>
        <v>1</v>
      </c>
      <c r="W177" s="10">
        <v>1</v>
      </c>
      <c r="X177" s="11">
        <v>1</v>
      </c>
      <c r="Y177" s="11">
        <f>COUNTIF(F177:M902,B177)</f>
        <v>0</v>
      </c>
      <c r="Z177" s="44" t="str">
        <f t="shared" ca="1" si="39"/>
        <v>Yes</v>
      </c>
      <c r="AA177" s="34">
        <f>SUMIF(Ingredients!$B$3:$B$230,F177,Ingredients!$C$3:$C$230)+SUMIF($B$3:$B$725,F177,$AI$3:$AI$725)</f>
        <v>5</v>
      </c>
      <c r="AB177" s="30">
        <f>SUMIF(Ingredients!$B$3:$B$230,G177,Ingredients!$C$3:$C$230)+SUMIF($B$3:$B$725,G177,$AI$3:$AI$725)</f>
        <v>10</v>
      </c>
      <c r="AC177" s="30">
        <f>SUMIF(Ingredients!$B$3:$B$230,H177,Ingredients!$C$3:$C$230)+SUMIF($B$3:$B$725,H177,$AI$3:$AI$725)</f>
        <v>2</v>
      </c>
      <c r="AD177" s="30">
        <f>SUMIF(Ingredients!$B$3:$B$230,I177,Ingredients!$C$3:$C$230)+SUMIF($B$3:$B$725,I177,$AI$3:$AI$725)</f>
        <v>10</v>
      </c>
      <c r="AE177" s="30">
        <f>SUMIF(Ingredients!$B$3:$B$230,J177,Ingredients!$C$3:$C$230)+SUMIF($B$3:$B$725,J177,$AI$3:$AI$725)</f>
        <v>2</v>
      </c>
      <c r="AF177" s="30">
        <f>SUMIF(Ingredients!$B$3:$B$230,K177,Ingredients!$C$3:$C$230)+SUMIF($B$3:$B$725,K177,$AI$3:$AI$725)</f>
        <v>0</v>
      </c>
      <c r="AG177" s="30">
        <f>SUMIF(Ingredients!$B$3:$B$230,L177,Ingredients!$C$3:$C$230)+SUMIF($B$3:$B$725,L177,$AI$3:$AI$725)</f>
        <v>0</v>
      </c>
      <c r="AH177" s="30">
        <f>SUMIF(Ingredients!$B$3:$B$230,M177,Ingredients!$C$3:$C$230)+SUMIF($B$3:$B$725,M177,$AI$3:$AI$725)</f>
        <v>0</v>
      </c>
      <c r="AI177" s="29">
        <f t="shared" si="27"/>
        <v>29</v>
      </c>
      <c r="AJ177" s="30">
        <f>SUMIF(Ingredients!$B$3:$B$230,F177,Ingredients!$D$3:$D$230)+SUMIF($B$3:$B$725,F177,$AR$3:$AR$725)</f>
        <v>0</v>
      </c>
      <c r="AK177" s="30">
        <f>SUMIF(Ingredients!$B$3:$B$230,G177,Ingredients!$D$3:$D$230)+SUMIF($B$3:$B$725,G177,$AR$3:$AR$725)</f>
        <v>0</v>
      </c>
      <c r="AL177" s="30">
        <f>SUMIF(Ingredients!$B$3:$B$230,H177,Ingredients!$D$3:$D$230)+SUMIF($B$3:$B$725,H177,$AR$3:$AR$725)</f>
        <v>0</v>
      </c>
      <c r="AM177" s="30">
        <f>SUMIF(Ingredients!$B$3:$B$230,I177,Ingredients!$D$3:$D$230)+SUMIF($B$3:$B$725,I177,$AR$3:$AR$725)</f>
        <v>0</v>
      </c>
      <c r="AN177" s="30">
        <f>SUMIF(Ingredients!$B$3:$B$230,J177,Ingredients!$D$3:$D$230)+SUMIF($B$3:$B$725,J177,$AR$3:$AR$725)</f>
        <v>0</v>
      </c>
      <c r="AO177" s="30">
        <f>SUMIF(Ingredients!$B$3:$B$230,K177,Ingredients!$D$3:$D$230)+SUMIF($B$3:$B$725,K177,$AR$3:$AR$725)</f>
        <v>0</v>
      </c>
      <c r="AP177" s="30">
        <f>SUMIF(Ingredients!$B$3:$B$230,L177,Ingredients!$D$3:$D$230)+SUMIF($B$3:$B$725,L177,$AR$3:$AR$725)</f>
        <v>0</v>
      </c>
      <c r="AQ177" s="30">
        <f>SUMIF(Ingredients!$B$3:$B$230,M177,Ingredients!$D$3:$D$230)+SUMIF($B$3:$B$725,M177,$AR$3:$AR$725)</f>
        <v>0</v>
      </c>
      <c r="AR177" s="29">
        <f t="shared" si="28"/>
        <v>0</v>
      </c>
      <c r="AS177" s="30">
        <f>SUMIF(Ingredients!$B$3:$B$230,F177,Ingredients!$E$3:$E$230)+SUMIF($B$3:$B$725,F177,$BA$3:$BA$730)</f>
        <v>7</v>
      </c>
      <c r="AT177" s="30">
        <f>SUMIF(Ingredients!$B$3:$B$230,G177,Ingredients!$E$3:$E$230)+SUMIF($B$3:$B$725,G177,$BA$3:$BA$730)</f>
        <v>7</v>
      </c>
      <c r="AU177" s="30">
        <f>SUMIF(Ingredients!$B$3:$B$230,H177,Ingredients!$E$3:$E$230)+SUMIF($B$3:$B$725,H177,$BA$3:$BA$730)</f>
        <v>54</v>
      </c>
      <c r="AV177" s="30">
        <f>SUMIF(Ingredients!$B$3:$B$230,I177,Ingredients!$E$3:$E$230)+SUMIF($B$3:$B$725,I177,$BA$3:$BA$730)</f>
        <v>31</v>
      </c>
      <c r="AW177" s="30">
        <f>SUMIF(Ingredients!$B$3:$B$230,J177,Ingredients!$E$3:$E$230)+SUMIF($B$3:$B$725,J177,$BA$3:$BA$730)</f>
        <v>24</v>
      </c>
      <c r="AX177" s="30">
        <f>SUMIF(Ingredients!$B$3:$B$230,K177,Ingredients!$E$3:$E$230)+SUMIF($B$3:$B$725,K177,$BA$3:$BA$730)</f>
        <v>0</v>
      </c>
      <c r="AY177" s="30">
        <f>SUMIF(Ingredients!$B$3:$B$230,L177,Ingredients!$E$3:$E$230)+SUMIF($B$3:$B$725,L177,$BA$3:$BA$730)</f>
        <v>0</v>
      </c>
      <c r="AZ177" s="30">
        <f>SUMIF(Ingredients!$B$3:$B$230,M177,Ingredients!$E$3:$E$230)+SUMIF($B$3:$B$725,M177,$BA$3:$BA$730)</f>
        <v>0</v>
      </c>
      <c r="BA177" s="29">
        <f t="shared" si="29"/>
        <v>24.6</v>
      </c>
      <c r="BB177" s="30">
        <f>SUMIF(Ingredients!$B$3:$B$230,F177,Ingredients!$F$3:$F$230)+SUMIF($B$3:$B$725,F177,$BJ$3:$BJ$725)</f>
        <v>0</v>
      </c>
      <c r="BC177" s="30">
        <f>SUMIF(Ingredients!$B$3:$B$230,G177,Ingredients!$F$3:$F$230)+SUMIF($B$3:$B$725,G177,$BJ$3:$BJ$725)</f>
        <v>0</v>
      </c>
      <c r="BD177" s="30">
        <f>SUMIF(Ingredients!$B$3:$B$230,H177,Ingredients!$F$3:$F$230)+SUMIF($B$3:$B$725,H177,$BJ$3:$BJ$725)</f>
        <v>0</v>
      </c>
      <c r="BE177" s="30">
        <f>SUMIF(Ingredients!$B$3:$B$230,I177,Ingredients!$F$3:$F$230)+SUMIF($B$3:$B$725,I177,$BJ$3:$BJ$725)</f>
        <v>0</v>
      </c>
      <c r="BF177" s="30">
        <f>SUMIF(Ingredients!$B$3:$B$230,J177,Ingredients!$F$3:$F$230)+SUMIF($B$3:$B$725,J177,$BJ$3:$BJ$725)</f>
        <v>0</v>
      </c>
      <c r="BG177" s="30">
        <f>SUMIF(Ingredients!$B$3:$B$230,K177,Ingredients!$F$3:$F$230)+SUMIF($B$3:$B$725,K177,$BJ$3:$BJ$725)</f>
        <v>0</v>
      </c>
      <c r="BH177" s="30">
        <f>SUMIF(Ingredients!$B$3:$B$230,L177,Ingredients!$F$3:$F$230)+SUMIF($B$3:$B$725,L177,$BJ$3:$BJ$725)</f>
        <v>0</v>
      </c>
      <c r="BI177" s="30">
        <f>SUMIF(Ingredients!$B$3:$B$230,M177,Ingredients!$F$3:$F$230)+SUMIF($B$3:$B$725,M177,$BJ$3:$BJ$725)</f>
        <v>0</v>
      </c>
      <c r="BJ177" s="35">
        <f t="shared" si="30"/>
        <v>0</v>
      </c>
      <c r="BK177" s="30">
        <f>SUMIF(Ingredients!$B$3:$B$230,F177,Ingredients!$G$3:$G$230)+SUMIF($B$3:$B$725,F177,$BS$3:$BS$725)</f>
        <v>0</v>
      </c>
      <c r="BL177" s="30">
        <f>SUMIF(Ingredients!$B$3:$B$230,G177,Ingredients!$G$3:$G$230)+SUMIF($B$3:$B$725,G177,$BS$3:$BS$725)</f>
        <v>0</v>
      </c>
      <c r="BM177" s="30">
        <f>SUMIF(Ingredients!$B$3:$B$230,H177,Ingredients!$G$3:$G$230)+SUMIF($B$3:$B$725,H177,$BS$3:$BS$725)</f>
        <v>0</v>
      </c>
      <c r="BN177" s="30">
        <f>SUMIF(Ingredients!$B$3:$B$230,I177,Ingredients!$G$3:$G$230)+SUMIF($B$3:$B$725,I177,$BS$3:$BS$725)</f>
        <v>0</v>
      </c>
      <c r="BO177" s="30">
        <f>SUMIF(Ingredients!$B$3:$B$230,J177,Ingredients!$G$3:$G$230)+SUMIF($B$3:$B$725,J177,$BS$3:$BS$725)</f>
        <v>0</v>
      </c>
      <c r="BP177" s="30">
        <f>SUMIF(Ingredients!$B$3:$B$230,K177,Ingredients!$G$3:$G$230)+SUMIF($B$3:$B$725,K177,$BS$3:$BS$725)</f>
        <v>0</v>
      </c>
      <c r="BQ177" s="30">
        <f>SUMIF(Ingredients!$B$3:$B$230,L177,Ingredients!$G$3:$G$230)+SUMIF($B$3:$B$725,L177,$BS$3:$BS$725)</f>
        <v>0</v>
      </c>
      <c r="BR177" s="30">
        <f>SUMIF(Ingredients!$B$3:$B$230,M177,Ingredients!$G$3:$G$230)+SUMIF($B$3:$B$725,M177,$BS$3:$BS$725)</f>
        <v>0</v>
      </c>
      <c r="BS177" s="36">
        <f t="shared" si="31"/>
        <v>0</v>
      </c>
      <c r="BT177" s="30">
        <f>SUMIF(Ingredients!$B$3:$B$230,F177,Ingredients!$H$3:$H$230)+SUMIF($B$3:$B$725,F177,$CB$3:$CB$725)</f>
        <v>1</v>
      </c>
      <c r="BU177" s="30">
        <f>SUMIF(Ingredients!$B$3:$B$230,G177,Ingredients!$H$3:$H$230)+SUMIF($B$3:$B$725,G177,$CB$3:$CB$725)</f>
        <v>0</v>
      </c>
      <c r="BV177" s="30">
        <f>SUMIF(Ingredients!$B$3:$B$230,H177,Ingredients!$H$3:$H$230)+SUMIF($B$3:$B$725,H177,$CB$3:$CB$725)</f>
        <v>2</v>
      </c>
      <c r="BW177" s="30">
        <f>SUMIF(Ingredients!$B$3:$B$230,I177,Ingredients!$H$3:$H$230)+SUMIF($B$3:$B$725,I177,$CB$3:$CB$725)</f>
        <v>1</v>
      </c>
      <c r="BX177" s="30">
        <f>SUMIF(Ingredients!$B$3:$B$230,J177,Ingredients!$H$3:$H$230)+SUMIF($B$3:$B$725,J177,$CB$3:$CB$725)</f>
        <v>0</v>
      </c>
      <c r="BY177" s="30">
        <f>SUMIF(Ingredients!$B$3:$B$230,K177,Ingredients!$H$3:$H$230)+SUMIF($B$3:$B$725,K177,$CB$3:$CB$725)</f>
        <v>0</v>
      </c>
      <c r="BZ177" s="30">
        <f>SUMIF(Ingredients!$B$3:$B$230,L177,Ingredients!$H$3:$H$230)+SUMIF($B$3:$B$725,L177,$CB$3:$CB$725)</f>
        <v>0</v>
      </c>
      <c r="CA177" s="30">
        <f>SUMIF(Ingredients!$B$3:$B$230,M177,Ingredients!$H$3:$H$230)+SUMIF($B$3:$B$725,M177,$CB$3:$CB$725)</f>
        <v>0</v>
      </c>
      <c r="CB177" s="42">
        <f t="shared" si="32"/>
        <v>4</v>
      </c>
      <c r="CC177" s="30">
        <f>SUMIF(Ingredients!$B$3:$B$230,F177,Ingredients!$I$3:$I$230)+SUMIF($B$3:$B$725,F177,$CK$3:$CK$725)</f>
        <v>0</v>
      </c>
      <c r="CD177" s="30">
        <f>SUMIF(Ingredients!$B$3:$B$230,G177,Ingredients!$I$3:$I$230)+SUMIF($B$3:$B$725,G177,$CK$3:$CK$725)</f>
        <v>2.5</v>
      </c>
      <c r="CE177" s="30">
        <f>SUMIF(Ingredients!$B$3:$B$230,H177,Ingredients!$I$3:$I$230)+SUMIF($B$3:$B$725,H177,$CK$3:$CK$725)</f>
        <v>0</v>
      </c>
      <c r="CF177" s="30">
        <f>SUMIF(Ingredients!$B$3:$B$230,I177,Ingredients!$I$3:$I$230)+SUMIF($B$3:$B$725,I177,$CK$3:$CK$725)</f>
        <v>0</v>
      </c>
      <c r="CG177" s="30">
        <f>SUMIF(Ingredients!$B$3:$B$230,J177,Ingredients!$I$3:$I$230)+SUMIF($B$3:$B$725,J177,$CK$3:$CK$725)</f>
        <v>0.5</v>
      </c>
      <c r="CH177" s="30">
        <f>SUMIF(Ingredients!$B$3:$B$230,K177,Ingredients!$I$3:$I$230)+SUMIF($B$3:$B$725,K177,$CK$3:$CK$725)</f>
        <v>0</v>
      </c>
      <c r="CI177" s="30">
        <f>SUMIF(Ingredients!$B$3:$B$230,L177,Ingredients!$I$3:$I$230)+SUMIF($B$3:$B$725,L177,$CK$3:$CK$725)</f>
        <v>0</v>
      </c>
      <c r="CJ177" s="30">
        <f>SUMIF(Ingredients!$B$3:$B$230,M177,Ingredients!$I$3:$I$230)+SUMIF($B$3:$B$725,M177,$CK$3:$CK$725)</f>
        <v>0</v>
      </c>
      <c r="CK177" s="38">
        <f t="shared" si="33"/>
        <v>3</v>
      </c>
      <c r="CL177" s="30">
        <f>SUMIF(Ingredients!$B$3:$B$230,F177,Ingredients!$J$3:$J$230)+SUMIF($B$3:$B$725,F177,$CT$3:$CT$725)</f>
        <v>0</v>
      </c>
      <c r="CM177" s="30">
        <f>SUMIF(Ingredients!$B$3:$B$230,G177,Ingredients!$J$3:$J$230)+SUMIF($B$3:$B$725,G177,$CT$3:$CT$725)</f>
        <v>0</v>
      </c>
      <c r="CN177" s="30">
        <f>SUMIF(Ingredients!$B$3:$B$230,H177,Ingredients!$J$3:$J$230)+SUMIF($B$3:$B$725,H177,$CT$3:$CT$725)</f>
        <v>0</v>
      </c>
      <c r="CO177" s="30">
        <f>SUMIF(Ingredients!$B$3:$B$230,I177,Ingredients!$J$3:$J$230)+SUMIF($B$3:$B$725,I177,$CT$3:$CT$725)</f>
        <v>0</v>
      </c>
      <c r="CP177" s="30">
        <f>SUMIF(Ingredients!$B$3:$B$230,J177,Ingredients!$J$3:$J$230)+SUMIF($B$3:$B$725,J177,$CT$3:$CT$725)</f>
        <v>0</v>
      </c>
      <c r="CQ177" s="30">
        <f>SUMIF(Ingredients!$B$3:$B$230,K177,Ingredients!$J$3:$J$230)+SUMIF($B$3:$B$725,K177,$CT$3:$CT$725)</f>
        <v>0</v>
      </c>
      <c r="CR177" s="30">
        <f>SUMIF(Ingredients!$B$3:$B$230,L177,Ingredients!$J$3:$J$230)+SUMIF($B$3:$B$725,L177,$CT$3:$CT$725)</f>
        <v>0</v>
      </c>
      <c r="CS177" s="30">
        <f>SUMIF(Ingredients!$B$3:$B$230,M177,Ingredients!$J$3:$J$230)+SUMIF($B$3:$B$725,M177,$CT$3:$CT$725)</f>
        <v>0</v>
      </c>
      <c r="CT177" s="43">
        <f t="shared" si="34"/>
        <v>0</v>
      </c>
      <c r="CU177" s="34">
        <v>25</v>
      </c>
      <c r="CV177" s="30">
        <v>0</v>
      </c>
      <c r="CW177" s="30">
        <v>11</v>
      </c>
      <c r="CX177" s="35">
        <v>0</v>
      </c>
      <c r="CY177" s="36">
        <v>0</v>
      </c>
      <c r="CZ177" s="37">
        <v>4</v>
      </c>
      <c r="DA177" s="38">
        <v>3</v>
      </c>
      <c r="DB177" s="39">
        <v>0</v>
      </c>
      <c r="DC177" t="s">
        <v>202</v>
      </c>
      <c r="DD177" t="str">
        <f t="shared" ca="1" si="35"/>
        <v/>
      </c>
      <c r="DE177" t="str">
        <f t="shared" ca="1" si="36"/>
        <v>-</v>
      </c>
      <c r="DG177" t="s">
        <v>200</v>
      </c>
      <c r="DH177" t="str">
        <f t="shared" ca="1" si="37"/>
        <v>CHICKENCELERYCASSEROLEITEM(MEAL, ItemRegistry.chickencelerycasseroleItem, 4 ,5f,0f,0f,4f,0f,3f,0f,1.91f),</v>
      </c>
      <c r="DI177" t="s">
        <v>2415</v>
      </c>
    </row>
    <row r="178" spans="2:113" x14ac:dyDescent="0.3">
      <c r="B178" t="s">
        <v>441</v>
      </c>
      <c r="C178" t="str">
        <f>INDEX('PH Itemnames'!$B$1:$B$723,MATCH(B178,'PH Itemnames'!$A$1:$A$723),1)</f>
        <v>peasandceleryItem</v>
      </c>
      <c r="D178" t="s">
        <v>245</v>
      </c>
      <c r="E178" t="s">
        <v>1191</v>
      </c>
      <c r="F178" s="10" t="s">
        <v>120</v>
      </c>
      <c r="G178" s="11" t="s">
        <v>136</v>
      </c>
      <c r="H178" s="11" t="s">
        <v>20</v>
      </c>
      <c r="I178" s="11" t="s">
        <v>400</v>
      </c>
      <c r="J178" s="11"/>
      <c r="K178" s="11"/>
      <c r="L178" s="11"/>
      <c r="M178" s="11"/>
      <c r="N178" s="46">
        <f ca="1">SUMIF(Ingredients!$B$3:$B$230,'PH complex foods'!F178,Ingredients!$A$3:$A$119)+SUMIF($B$3:$B$725,F178,$V$3:$V$724)</f>
        <v>1</v>
      </c>
      <c r="O178" s="11">
        <f ca="1">SUMIF(Ingredients!$B$3:$B$230,'PH complex foods'!G178,Ingredients!$A$3:$A$119)+SUMIF($B$3:$B$725,G178,$V$3:$V$724)</f>
        <v>1</v>
      </c>
      <c r="P178" s="11">
        <f ca="1">SUMIF(Ingredients!$B$3:$B$230,'PH complex foods'!H178,Ingredients!$A$3:$A$119)+SUMIF($B$3:$B$725,H178,$V$3:$V$724)</f>
        <v>1</v>
      </c>
      <c r="Q178" s="11">
        <f ca="1">SUMIF(Ingredients!$B$3:$B$230,'PH complex foods'!I178,Ingredients!$A$3:$A$119)+SUMIF($B$3:$B$725,I178,$V$3:$V$724)</f>
        <v>1</v>
      </c>
      <c r="R178" s="11">
        <f ca="1">SUMIF(Ingredients!$B$3:$B$230,'PH complex foods'!J178,Ingredients!$A$3:$A$119)+SUMIF($B$3:$B$725,J178,$V$3:$V$724)</f>
        <v>0</v>
      </c>
      <c r="S178" s="11">
        <f ca="1">SUMIF(Ingredients!$B$3:$B$230,'PH complex foods'!K178,Ingredients!$A$3:$A$119)+SUMIF($B$3:$B$725,K178,$V$3:$V$724)</f>
        <v>0</v>
      </c>
      <c r="T178" s="11">
        <f ca="1">SUMIF(Ingredients!$B$3:$B$230,'PH complex foods'!L178,Ingredients!$A$3:$A$119)+SUMIF($B$3:$B$725,L178,$V$3:$V$724)</f>
        <v>0</v>
      </c>
      <c r="U178" s="11">
        <f ca="1">SUMIF(Ingredients!$B$3:$B$230,'PH complex foods'!M178,Ingredients!$A$3:$A$119)+SUMIF($B$3:$B$725,M178,$V$3:$V$724)</f>
        <v>0</v>
      </c>
      <c r="V178" s="10">
        <f t="shared" ca="1" si="38"/>
        <v>1</v>
      </c>
      <c r="W178" s="10">
        <v>1</v>
      </c>
      <c r="X178" s="11">
        <v>1</v>
      </c>
      <c r="Y178" s="11">
        <f>COUNTIF(F178:M903,B178)</f>
        <v>0</v>
      </c>
      <c r="Z178" s="44" t="str">
        <f t="shared" ca="1" si="39"/>
        <v>Yes</v>
      </c>
      <c r="AA178" s="34">
        <f>SUMIF(Ingredients!$B$3:$B$230,F178,Ingredients!$C$3:$C$230)+SUMIF($B$3:$B$725,F178,$AI$3:$AI$725)</f>
        <v>5</v>
      </c>
      <c r="AB178" s="30">
        <f>SUMIF(Ingredients!$B$3:$B$230,G178,Ingredients!$C$3:$C$230)+SUMIF($B$3:$B$725,G178,$AI$3:$AI$725)</f>
        <v>2</v>
      </c>
      <c r="AC178" s="30">
        <f>SUMIF(Ingredients!$B$3:$B$230,H178,Ingredients!$C$3:$C$230)+SUMIF($B$3:$B$725,H178,$AI$3:$AI$725)</f>
        <v>1</v>
      </c>
      <c r="AD178" s="30">
        <f>SUMIF(Ingredients!$B$3:$B$230,I178,Ingredients!$C$3:$C$230)+SUMIF($B$3:$B$725,I178,$AI$3:$AI$725)</f>
        <v>0</v>
      </c>
      <c r="AE178" s="30">
        <f>SUMIF(Ingredients!$B$3:$B$230,J178,Ingredients!$C$3:$C$230)+SUMIF($B$3:$B$725,J178,$AI$3:$AI$725)</f>
        <v>0</v>
      </c>
      <c r="AF178" s="30">
        <f>SUMIF(Ingredients!$B$3:$B$230,K178,Ingredients!$C$3:$C$230)+SUMIF($B$3:$B$725,K178,$AI$3:$AI$725)</f>
        <v>0</v>
      </c>
      <c r="AG178" s="30">
        <f>SUMIF(Ingredients!$B$3:$B$230,L178,Ingredients!$C$3:$C$230)+SUMIF($B$3:$B$725,L178,$AI$3:$AI$725)</f>
        <v>0</v>
      </c>
      <c r="AH178" s="30">
        <f>SUMIF(Ingredients!$B$3:$B$230,M178,Ingredients!$C$3:$C$230)+SUMIF($B$3:$B$725,M178,$AI$3:$AI$725)</f>
        <v>0</v>
      </c>
      <c r="AI178" s="29">
        <f t="shared" si="27"/>
        <v>8</v>
      </c>
      <c r="AJ178" s="30">
        <f>SUMIF(Ingredients!$B$3:$B$230,F178,Ingredients!$D$3:$D$230)+SUMIF($B$3:$B$725,F178,$AR$3:$AR$725)</f>
        <v>0</v>
      </c>
      <c r="AK178" s="30">
        <f>SUMIF(Ingredients!$B$3:$B$230,G178,Ingredients!$D$3:$D$230)+SUMIF($B$3:$B$725,G178,$AR$3:$AR$725)</f>
        <v>0</v>
      </c>
      <c r="AL178" s="30">
        <f>SUMIF(Ingredients!$B$3:$B$230,H178,Ingredients!$D$3:$D$230)+SUMIF($B$3:$B$725,H178,$AR$3:$AR$725)</f>
        <v>5</v>
      </c>
      <c r="AM178" s="30">
        <f>SUMIF(Ingredients!$B$3:$B$230,I178,Ingredients!$D$3:$D$230)+SUMIF($B$3:$B$725,I178,$AR$3:$AR$725)</f>
        <v>0</v>
      </c>
      <c r="AN178" s="30">
        <f>SUMIF(Ingredients!$B$3:$B$230,J178,Ingredients!$D$3:$D$230)+SUMIF($B$3:$B$725,J178,$AR$3:$AR$725)</f>
        <v>0</v>
      </c>
      <c r="AO178" s="30">
        <f>SUMIF(Ingredients!$B$3:$B$230,K178,Ingredients!$D$3:$D$230)+SUMIF($B$3:$B$725,K178,$AR$3:$AR$725)</f>
        <v>0</v>
      </c>
      <c r="AP178" s="30">
        <f>SUMIF(Ingredients!$B$3:$B$230,L178,Ingredients!$D$3:$D$230)+SUMIF($B$3:$B$725,L178,$AR$3:$AR$725)</f>
        <v>0</v>
      </c>
      <c r="AQ178" s="30">
        <f>SUMIF(Ingredients!$B$3:$B$230,M178,Ingredients!$D$3:$D$230)+SUMIF($B$3:$B$725,M178,$AR$3:$AR$725)</f>
        <v>0</v>
      </c>
      <c r="AR178" s="29">
        <f t="shared" si="28"/>
        <v>5</v>
      </c>
      <c r="AS178" s="30">
        <f>SUMIF(Ingredients!$B$3:$B$230,F178,Ingredients!$E$3:$E$230)+SUMIF($B$3:$B$725,F178,$BA$3:$BA$730)</f>
        <v>7</v>
      </c>
      <c r="AT178" s="30">
        <f>SUMIF(Ingredients!$B$3:$B$230,G178,Ingredients!$E$3:$E$230)+SUMIF($B$3:$B$725,G178,$BA$3:$BA$730)</f>
        <v>5</v>
      </c>
      <c r="AU178" s="30">
        <f>SUMIF(Ingredients!$B$3:$B$230,H178,Ingredients!$E$3:$E$230)+SUMIF($B$3:$B$725,H178,$BA$3:$BA$730)</f>
        <v>10</v>
      </c>
      <c r="AV178" s="30">
        <f>SUMIF(Ingredients!$B$3:$B$230,I178,Ingredients!$E$3:$E$230)+SUMIF($B$3:$B$725,I178,$BA$3:$BA$730)</f>
        <v>0</v>
      </c>
      <c r="AW178" s="30">
        <f>SUMIF(Ingredients!$B$3:$B$230,J178,Ingredients!$E$3:$E$230)+SUMIF($B$3:$B$725,J178,$BA$3:$BA$730)</f>
        <v>0</v>
      </c>
      <c r="AX178" s="30">
        <f>SUMIF(Ingredients!$B$3:$B$230,K178,Ingredients!$E$3:$E$230)+SUMIF($B$3:$B$725,K178,$BA$3:$BA$730)</f>
        <v>0</v>
      </c>
      <c r="AY178" s="30">
        <f>SUMIF(Ingredients!$B$3:$B$230,L178,Ingredients!$E$3:$E$230)+SUMIF($B$3:$B$725,L178,$BA$3:$BA$730)</f>
        <v>0</v>
      </c>
      <c r="AZ178" s="30">
        <f>SUMIF(Ingredients!$B$3:$B$230,M178,Ingredients!$E$3:$E$230)+SUMIF($B$3:$B$725,M178,$BA$3:$BA$730)</f>
        <v>0</v>
      </c>
      <c r="BA178" s="29">
        <f t="shared" si="29"/>
        <v>5.5</v>
      </c>
      <c r="BB178" s="30">
        <f>SUMIF(Ingredients!$B$3:$B$230,F178,Ingredients!$F$3:$F$230)+SUMIF($B$3:$B$725,F178,$BJ$3:$BJ$725)</f>
        <v>0</v>
      </c>
      <c r="BC178" s="30">
        <f>SUMIF(Ingredients!$B$3:$B$230,G178,Ingredients!$F$3:$F$230)+SUMIF($B$3:$B$725,G178,$BJ$3:$BJ$725)</f>
        <v>0</v>
      </c>
      <c r="BD178" s="30">
        <f>SUMIF(Ingredients!$B$3:$B$230,H178,Ingredients!$F$3:$F$230)+SUMIF($B$3:$B$725,H178,$BJ$3:$BJ$725)</f>
        <v>0</v>
      </c>
      <c r="BE178" s="30">
        <f>SUMIF(Ingredients!$B$3:$B$230,I178,Ingredients!$F$3:$F$230)+SUMIF($B$3:$B$725,I178,$BJ$3:$BJ$725)</f>
        <v>0</v>
      </c>
      <c r="BF178" s="30">
        <f>SUMIF(Ingredients!$B$3:$B$230,J178,Ingredients!$F$3:$F$230)+SUMIF($B$3:$B$725,J178,$BJ$3:$BJ$725)</f>
        <v>0</v>
      </c>
      <c r="BG178" s="30">
        <f>SUMIF(Ingredients!$B$3:$B$230,K178,Ingredients!$F$3:$F$230)+SUMIF($B$3:$B$725,K178,$BJ$3:$BJ$725)</f>
        <v>0</v>
      </c>
      <c r="BH178" s="30">
        <f>SUMIF(Ingredients!$B$3:$B$230,L178,Ingredients!$F$3:$F$230)+SUMIF($B$3:$B$725,L178,$BJ$3:$BJ$725)</f>
        <v>0</v>
      </c>
      <c r="BI178" s="30">
        <f>SUMIF(Ingredients!$B$3:$B$230,M178,Ingredients!$F$3:$F$230)+SUMIF($B$3:$B$725,M178,$BJ$3:$BJ$725)</f>
        <v>0</v>
      </c>
      <c r="BJ178" s="35">
        <f t="shared" si="30"/>
        <v>0</v>
      </c>
      <c r="BK178" s="30">
        <f>SUMIF(Ingredients!$B$3:$B$230,F178,Ingredients!$G$3:$G$230)+SUMIF($B$3:$B$725,F178,$BS$3:$BS$725)</f>
        <v>0</v>
      </c>
      <c r="BL178" s="30">
        <f>SUMIF(Ingredients!$B$3:$B$230,G178,Ingredients!$G$3:$G$230)+SUMIF($B$3:$B$725,G178,$BS$3:$BS$725)</f>
        <v>0</v>
      </c>
      <c r="BM178" s="30">
        <f>SUMIF(Ingredients!$B$3:$B$230,H178,Ingredients!$G$3:$G$230)+SUMIF($B$3:$B$725,H178,$BS$3:$BS$725)</f>
        <v>0.8</v>
      </c>
      <c r="BN178" s="30">
        <f>SUMIF(Ingredients!$B$3:$B$230,I178,Ingredients!$G$3:$G$230)+SUMIF($B$3:$B$725,I178,$BS$3:$BS$725)</f>
        <v>0</v>
      </c>
      <c r="BO178" s="30">
        <f>SUMIF(Ingredients!$B$3:$B$230,J178,Ingredients!$G$3:$G$230)+SUMIF($B$3:$B$725,J178,$BS$3:$BS$725)</f>
        <v>0</v>
      </c>
      <c r="BP178" s="30">
        <f>SUMIF(Ingredients!$B$3:$B$230,K178,Ingredients!$G$3:$G$230)+SUMIF($B$3:$B$725,K178,$BS$3:$BS$725)</f>
        <v>0</v>
      </c>
      <c r="BQ178" s="30">
        <f>SUMIF(Ingredients!$B$3:$B$230,L178,Ingredients!$G$3:$G$230)+SUMIF($B$3:$B$725,L178,$BS$3:$BS$725)</f>
        <v>0</v>
      </c>
      <c r="BR178" s="30">
        <f>SUMIF(Ingredients!$B$3:$B$230,M178,Ingredients!$G$3:$G$230)+SUMIF($B$3:$B$725,M178,$BS$3:$BS$725)</f>
        <v>0</v>
      </c>
      <c r="BS178" s="36">
        <f t="shared" si="31"/>
        <v>0.8</v>
      </c>
      <c r="BT178" s="30">
        <f>SUMIF(Ingredients!$B$3:$B$230,F178,Ingredients!$H$3:$H$230)+SUMIF($B$3:$B$725,F178,$CB$3:$CB$725)</f>
        <v>1</v>
      </c>
      <c r="BU178" s="30">
        <f>SUMIF(Ingredients!$B$3:$B$230,G178,Ingredients!$H$3:$H$230)+SUMIF($B$3:$B$725,G178,$CB$3:$CB$725)</f>
        <v>1</v>
      </c>
      <c r="BV178" s="30">
        <f>SUMIF(Ingredients!$B$3:$B$230,H178,Ingredients!$H$3:$H$230)+SUMIF($B$3:$B$725,H178,$CB$3:$CB$725)</f>
        <v>0</v>
      </c>
      <c r="BW178" s="30">
        <f>SUMIF(Ingredients!$B$3:$B$230,I178,Ingredients!$H$3:$H$230)+SUMIF($B$3:$B$725,I178,$CB$3:$CB$725)</f>
        <v>0</v>
      </c>
      <c r="BX178" s="30">
        <f>SUMIF(Ingredients!$B$3:$B$230,J178,Ingredients!$H$3:$H$230)+SUMIF($B$3:$B$725,J178,$CB$3:$CB$725)</f>
        <v>0</v>
      </c>
      <c r="BY178" s="30">
        <f>SUMIF(Ingredients!$B$3:$B$230,K178,Ingredients!$H$3:$H$230)+SUMIF($B$3:$B$725,K178,$CB$3:$CB$725)</f>
        <v>0</v>
      </c>
      <c r="BZ178" s="30">
        <f>SUMIF(Ingredients!$B$3:$B$230,L178,Ingredients!$H$3:$H$230)+SUMIF($B$3:$B$725,L178,$CB$3:$CB$725)</f>
        <v>0</v>
      </c>
      <c r="CA178" s="30">
        <f>SUMIF(Ingredients!$B$3:$B$230,M178,Ingredients!$H$3:$H$230)+SUMIF($B$3:$B$725,M178,$CB$3:$CB$725)</f>
        <v>0</v>
      </c>
      <c r="CB178" s="42">
        <f t="shared" si="32"/>
        <v>2</v>
      </c>
      <c r="CC178" s="30">
        <f>SUMIF(Ingredients!$B$3:$B$230,F178,Ingredients!$I$3:$I$230)+SUMIF($B$3:$B$725,F178,$CK$3:$CK$725)</f>
        <v>0</v>
      </c>
      <c r="CD178" s="30">
        <f>SUMIF(Ingredients!$B$3:$B$230,G178,Ingredients!$I$3:$I$230)+SUMIF($B$3:$B$725,G178,$CK$3:$CK$725)</f>
        <v>0</v>
      </c>
      <c r="CE178" s="30">
        <f>SUMIF(Ingredients!$B$3:$B$230,H178,Ingredients!$I$3:$I$230)+SUMIF($B$3:$B$725,H178,$CK$3:$CK$725)</f>
        <v>0</v>
      </c>
      <c r="CF178" s="30">
        <f>SUMIF(Ingredients!$B$3:$B$230,I178,Ingredients!$I$3:$I$230)+SUMIF($B$3:$B$725,I178,$CK$3:$CK$725)</f>
        <v>0</v>
      </c>
      <c r="CG178" s="30">
        <f>SUMIF(Ingredients!$B$3:$B$230,J178,Ingredients!$I$3:$I$230)+SUMIF($B$3:$B$725,J178,$CK$3:$CK$725)</f>
        <v>0</v>
      </c>
      <c r="CH178" s="30">
        <f>SUMIF(Ingredients!$B$3:$B$230,K178,Ingredients!$I$3:$I$230)+SUMIF($B$3:$B$725,K178,$CK$3:$CK$725)</f>
        <v>0</v>
      </c>
      <c r="CI178" s="30">
        <f>SUMIF(Ingredients!$B$3:$B$230,L178,Ingredients!$I$3:$I$230)+SUMIF($B$3:$B$725,L178,$CK$3:$CK$725)</f>
        <v>0</v>
      </c>
      <c r="CJ178" s="30">
        <f>SUMIF(Ingredients!$B$3:$B$230,M178,Ingredients!$I$3:$I$230)+SUMIF($B$3:$B$725,M178,$CK$3:$CK$725)</f>
        <v>0</v>
      </c>
      <c r="CK178" s="38">
        <f t="shared" si="33"/>
        <v>0</v>
      </c>
      <c r="CL178" s="30">
        <f>SUMIF(Ingredients!$B$3:$B$230,F178,Ingredients!$J$3:$J$230)+SUMIF($B$3:$B$725,F178,$CT$3:$CT$725)</f>
        <v>0</v>
      </c>
      <c r="CM178" s="30">
        <f>SUMIF(Ingredients!$B$3:$B$230,G178,Ingredients!$J$3:$J$230)+SUMIF($B$3:$B$725,G178,$CT$3:$CT$725)</f>
        <v>0</v>
      </c>
      <c r="CN178" s="30">
        <f>SUMIF(Ingredients!$B$3:$B$230,H178,Ingredients!$J$3:$J$230)+SUMIF($B$3:$B$725,H178,$CT$3:$CT$725)</f>
        <v>0</v>
      </c>
      <c r="CO178" s="30">
        <f>SUMIF(Ingredients!$B$3:$B$230,I178,Ingredients!$J$3:$J$230)+SUMIF($B$3:$B$725,I178,$CT$3:$CT$725)</f>
        <v>0</v>
      </c>
      <c r="CP178" s="30">
        <f>SUMIF(Ingredients!$B$3:$B$230,J178,Ingredients!$J$3:$J$230)+SUMIF($B$3:$B$725,J178,$CT$3:$CT$725)</f>
        <v>0</v>
      </c>
      <c r="CQ178" s="30">
        <f>SUMIF(Ingredients!$B$3:$B$230,K178,Ingredients!$J$3:$J$230)+SUMIF($B$3:$B$725,K178,$CT$3:$CT$725)</f>
        <v>0</v>
      </c>
      <c r="CR178" s="30">
        <f>SUMIF(Ingredients!$B$3:$B$230,L178,Ingredients!$J$3:$J$230)+SUMIF($B$3:$B$725,L178,$CT$3:$CT$725)</f>
        <v>0</v>
      </c>
      <c r="CS178" s="30">
        <f>SUMIF(Ingredients!$B$3:$B$230,M178,Ingredients!$J$3:$J$230)+SUMIF($B$3:$B$725,M178,$CT$3:$CT$725)</f>
        <v>0</v>
      </c>
      <c r="CT178" s="43">
        <f t="shared" si="34"/>
        <v>0</v>
      </c>
      <c r="CU178" s="34">
        <v>10</v>
      </c>
      <c r="CV178" s="30">
        <v>0</v>
      </c>
      <c r="CW178" s="30">
        <v>9</v>
      </c>
      <c r="CX178" s="35">
        <v>0</v>
      </c>
      <c r="CY178" s="36">
        <v>0.8</v>
      </c>
      <c r="CZ178" s="37">
        <v>2</v>
      </c>
      <c r="DA178" s="38">
        <v>0</v>
      </c>
      <c r="DB178" s="39">
        <v>0</v>
      </c>
      <c r="DC178" t="s">
        <v>202</v>
      </c>
      <c r="DD178" t="str">
        <f t="shared" ca="1" si="35"/>
        <v/>
      </c>
      <c r="DE178" t="str">
        <f t="shared" ca="1" si="36"/>
        <v>-</v>
      </c>
      <c r="DG178" t="s">
        <v>200</v>
      </c>
      <c r="DH178" t="str">
        <f t="shared" ca="1" si="37"/>
        <v>PEASANDCELERYITEM(MEAL, ItemRegistry.peasandceleryItem, 4 ,2f,0f,0f,2f,0.8f,0f,0f,2.33f),</v>
      </c>
      <c r="DI178" t="s">
        <v>2416</v>
      </c>
    </row>
    <row r="179" spans="2:113" x14ac:dyDescent="0.3">
      <c r="B179" t="s">
        <v>442</v>
      </c>
      <c r="C179" t="str">
        <f>INDEX('PH Itemnames'!$B$1:$B$723,MATCH(B179,'PH Itemnames'!$A$1:$A$723),1)</f>
        <v>celerysoupItem</v>
      </c>
      <c r="D179" t="s">
        <v>245</v>
      </c>
      <c r="E179" t="s">
        <v>1191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SUMIF(Ingredients!$B$3:$B$230,'PH complex foods'!F179,Ingredients!$A$3:$A$119)+SUMIF($B$3:$B$725,F179,$V$3:$V$724)</f>
        <v>1</v>
      </c>
      <c r="O179" s="11">
        <f ca="1">SUMIF(Ingredients!$B$3:$B$230,'PH complex foods'!G179,Ingredients!$A$3:$A$119)+SUMIF($B$3:$B$725,G179,$V$3:$V$724)</f>
        <v>1</v>
      </c>
      <c r="P179" s="11">
        <f ca="1">SUMIF(Ingredients!$B$3:$B$230,'PH complex foods'!H179,Ingredients!$A$3:$A$119)+SUMIF($B$3:$B$725,H179,$V$3:$V$724)</f>
        <v>1</v>
      </c>
      <c r="Q179" s="11">
        <f ca="1">SUMIF(Ingredients!$B$3:$B$230,'PH complex foods'!I179,Ingredients!$A$3:$A$119)+SUMIF($B$3:$B$725,I179,$V$3:$V$724)</f>
        <v>1</v>
      </c>
      <c r="R179" s="11">
        <f ca="1">SUMIF(Ingredients!$B$3:$B$230,'PH complex foods'!J179,Ingredients!$A$3:$A$119)+SUMIF($B$3:$B$725,J179,$V$3:$V$724)</f>
        <v>0</v>
      </c>
      <c r="S179" s="11">
        <f ca="1">SUMIF(Ingredients!$B$3:$B$230,'PH complex foods'!K179,Ingredients!$A$3:$A$119)+SUMIF($B$3:$B$725,K179,$V$3:$V$724)</f>
        <v>0</v>
      </c>
      <c r="T179" s="11">
        <f ca="1">SUMIF(Ingredients!$B$3:$B$230,'PH complex foods'!L179,Ingredients!$A$3:$A$119)+SUMIF($B$3:$B$725,L179,$V$3:$V$724)</f>
        <v>0</v>
      </c>
      <c r="U179" s="11">
        <f ca="1">SUMIF(Ingredients!$B$3:$B$230,'PH complex foods'!M179,Ingredients!$A$3:$A$119)+SUMIF($B$3:$B$725,M179,$V$3:$V$724)</f>
        <v>0</v>
      </c>
      <c r="V179" s="10">
        <f t="shared" ca="1" si="38"/>
        <v>1</v>
      </c>
      <c r="W179" s="10">
        <v>1</v>
      </c>
      <c r="X179" s="11">
        <v>1</v>
      </c>
      <c r="Y179" s="11">
        <f>COUNTIF(F179:M904,B179)</f>
        <v>0</v>
      </c>
      <c r="Z179" s="44" t="str">
        <f t="shared" ca="1" si="39"/>
        <v>Yes</v>
      </c>
      <c r="AA179" s="34">
        <f>SUMIF(Ingredients!$B$3:$B$230,F179,Ingredients!$C$3:$C$230)+SUMIF($B$3:$B$725,F179,$AI$3:$AI$725)</f>
        <v>5</v>
      </c>
      <c r="AB179" s="30">
        <f>SUMIF(Ingredients!$B$3:$B$230,G179,Ingredients!$C$3:$C$230)+SUMIF($B$3:$B$725,G179,$AI$3:$AI$725)</f>
        <v>2</v>
      </c>
      <c r="AC179" s="30">
        <f>SUMIF(Ingredients!$B$3:$B$230,H179,Ingredients!$C$3:$C$230)+SUMIF($B$3:$B$725,H179,$AI$3:$AI$725)</f>
        <v>10</v>
      </c>
      <c r="AD179" s="30">
        <f>SUMIF(Ingredients!$B$3:$B$230,I179,Ingredients!$C$3:$C$230)+SUMIF($B$3:$B$725,I179,$AI$3:$AI$725)</f>
        <v>12.30952380952381</v>
      </c>
      <c r="AE179" s="30">
        <f>SUMIF(Ingredients!$B$3:$B$230,J179,Ingredients!$C$3:$C$230)+SUMIF($B$3:$B$725,J179,$AI$3:$AI$725)</f>
        <v>0</v>
      </c>
      <c r="AF179" s="30">
        <f>SUMIF(Ingredients!$B$3:$B$230,K179,Ingredients!$C$3:$C$230)+SUMIF($B$3:$B$725,K179,$AI$3:$AI$725)</f>
        <v>0</v>
      </c>
      <c r="AG179" s="30">
        <f>SUMIF(Ingredients!$B$3:$B$230,L179,Ingredients!$C$3:$C$230)+SUMIF($B$3:$B$725,L179,$AI$3:$AI$725)</f>
        <v>0</v>
      </c>
      <c r="AH179" s="30">
        <f>SUMIF(Ingredients!$B$3:$B$230,M179,Ingredients!$C$3:$C$230)+SUMIF($B$3:$B$725,M179,$AI$3:$AI$725)</f>
        <v>0</v>
      </c>
      <c r="AI179" s="29">
        <f t="shared" si="27"/>
        <v>29.30952380952381</v>
      </c>
      <c r="AJ179" s="30">
        <f>SUMIF(Ingredients!$B$3:$B$230,F179,Ingredients!$D$3:$D$230)+SUMIF($B$3:$B$725,F179,$AR$3:$AR$725)</f>
        <v>0</v>
      </c>
      <c r="AK179" s="30">
        <f>SUMIF(Ingredients!$B$3:$B$230,G179,Ingredients!$D$3:$D$230)+SUMIF($B$3:$B$725,G179,$AR$3:$AR$725)</f>
        <v>0</v>
      </c>
      <c r="AL179" s="30">
        <f>SUMIF(Ingredients!$B$3:$B$230,H179,Ingredients!$D$3:$D$230)+SUMIF($B$3:$B$725,H179,$AR$3:$AR$725)</f>
        <v>0</v>
      </c>
      <c r="AM179" s="30">
        <f>SUMIF(Ingredients!$B$3:$B$230,I179,Ingredients!$D$3:$D$230)+SUMIF($B$3:$B$725,I179,$AR$3:$AR$725)</f>
        <v>0.35714285714285715</v>
      </c>
      <c r="AN179" s="30">
        <f>SUMIF(Ingredients!$B$3:$B$230,J179,Ingredients!$D$3:$D$230)+SUMIF($B$3:$B$725,J179,$AR$3:$AR$725)</f>
        <v>0</v>
      </c>
      <c r="AO179" s="30">
        <f>SUMIF(Ingredients!$B$3:$B$230,K179,Ingredients!$D$3:$D$230)+SUMIF($B$3:$B$725,K179,$AR$3:$AR$725)</f>
        <v>0</v>
      </c>
      <c r="AP179" s="30">
        <f>SUMIF(Ingredients!$B$3:$B$230,L179,Ingredients!$D$3:$D$230)+SUMIF($B$3:$B$725,L179,$AR$3:$AR$725)</f>
        <v>0</v>
      </c>
      <c r="AQ179" s="30">
        <f>SUMIF(Ingredients!$B$3:$B$230,M179,Ingredients!$D$3:$D$230)+SUMIF($B$3:$B$725,M179,$AR$3:$AR$725)</f>
        <v>0</v>
      </c>
      <c r="AR179" s="29">
        <f t="shared" si="28"/>
        <v>0.35714285714285715</v>
      </c>
      <c r="AS179" s="30">
        <f>SUMIF(Ingredients!$B$3:$B$230,F179,Ingredients!$E$3:$E$230)+SUMIF($B$3:$B$725,F179,$BA$3:$BA$730)</f>
        <v>7</v>
      </c>
      <c r="AT179" s="30">
        <f>SUMIF(Ingredients!$B$3:$B$230,G179,Ingredients!$E$3:$E$230)+SUMIF($B$3:$B$725,G179,$BA$3:$BA$730)</f>
        <v>43</v>
      </c>
      <c r="AU179" s="30">
        <f>SUMIF(Ingredients!$B$3:$B$230,H179,Ingredients!$E$3:$E$230)+SUMIF($B$3:$B$725,H179,$BA$3:$BA$730)</f>
        <v>31</v>
      </c>
      <c r="AV179" s="30">
        <f>SUMIF(Ingredients!$B$3:$B$230,I179,Ingredients!$E$3:$E$230)+SUMIF($B$3:$B$725,I179,$BA$3:$BA$730)</f>
        <v>10.428571428571429</v>
      </c>
      <c r="AW179" s="30">
        <f>SUMIF(Ingredients!$B$3:$B$230,J179,Ingredients!$E$3:$E$230)+SUMIF($B$3:$B$725,J179,$BA$3:$BA$730)</f>
        <v>0</v>
      </c>
      <c r="AX179" s="30">
        <f>SUMIF(Ingredients!$B$3:$B$230,K179,Ingredients!$E$3:$E$230)+SUMIF($B$3:$B$725,K179,$BA$3:$BA$730)</f>
        <v>0</v>
      </c>
      <c r="AY179" s="30">
        <f>SUMIF(Ingredients!$B$3:$B$230,L179,Ingredients!$E$3:$E$230)+SUMIF($B$3:$B$725,L179,$BA$3:$BA$730)</f>
        <v>0</v>
      </c>
      <c r="AZ179" s="30">
        <f>SUMIF(Ingredients!$B$3:$B$230,M179,Ingredients!$E$3:$E$230)+SUMIF($B$3:$B$725,M179,$BA$3:$BA$730)</f>
        <v>0</v>
      </c>
      <c r="BA179" s="29">
        <f t="shared" si="29"/>
        <v>22.857142857142858</v>
      </c>
      <c r="BB179" s="30">
        <f>SUMIF(Ingredients!$B$3:$B$230,F179,Ingredients!$F$3:$F$230)+SUMIF($B$3:$B$725,F179,$BJ$3:$BJ$725)</f>
        <v>0</v>
      </c>
      <c r="BC179" s="30">
        <f>SUMIF(Ingredients!$B$3:$B$230,G179,Ingredients!$F$3:$F$230)+SUMIF($B$3:$B$725,G179,$BJ$3:$BJ$725)</f>
        <v>0</v>
      </c>
      <c r="BD179" s="30">
        <f>SUMIF(Ingredients!$B$3:$B$230,H179,Ingredients!$F$3:$F$230)+SUMIF($B$3:$B$725,H179,$BJ$3:$BJ$725)</f>
        <v>0</v>
      </c>
      <c r="BE179" s="30">
        <f>SUMIF(Ingredients!$B$3:$B$230,I179,Ingredients!$F$3:$F$230)+SUMIF($B$3:$B$725,I179,$BJ$3:$BJ$725)</f>
        <v>0</v>
      </c>
      <c r="BF179" s="30">
        <f>SUMIF(Ingredients!$B$3:$B$230,J179,Ingredients!$F$3:$F$230)+SUMIF($B$3:$B$725,J179,$BJ$3:$BJ$725)</f>
        <v>0</v>
      </c>
      <c r="BG179" s="30">
        <f>SUMIF(Ingredients!$B$3:$B$230,K179,Ingredients!$F$3:$F$230)+SUMIF($B$3:$B$725,K179,$BJ$3:$BJ$725)</f>
        <v>0</v>
      </c>
      <c r="BH179" s="30">
        <f>SUMIF(Ingredients!$B$3:$B$230,L179,Ingredients!$F$3:$F$230)+SUMIF($B$3:$B$725,L179,$BJ$3:$BJ$725)</f>
        <v>0</v>
      </c>
      <c r="BI179" s="30">
        <f>SUMIF(Ingredients!$B$3:$B$230,M179,Ingredients!$F$3:$F$230)+SUMIF($B$3:$B$725,M179,$BJ$3:$BJ$725)</f>
        <v>0</v>
      </c>
      <c r="BJ179" s="35">
        <f t="shared" si="30"/>
        <v>0</v>
      </c>
      <c r="BK179" s="30">
        <f>SUMIF(Ingredients!$B$3:$B$230,F179,Ingredients!$G$3:$G$230)+SUMIF($B$3:$B$725,F179,$BS$3:$BS$725)</f>
        <v>0</v>
      </c>
      <c r="BL179" s="30">
        <f>SUMIF(Ingredients!$B$3:$B$230,G179,Ingredients!$G$3:$G$230)+SUMIF($B$3:$B$725,G179,$BS$3:$BS$725)</f>
        <v>0</v>
      </c>
      <c r="BM179" s="30">
        <f>SUMIF(Ingredients!$B$3:$B$230,H179,Ingredients!$G$3:$G$230)+SUMIF($B$3:$B$725,H179,$BS$3:$BS$725)</f>
        <v>0</v>
      </c>
      <c r="BN179" s="30">
        <f>SUMIF(Ingredients!$B$3:$B$230,I179,Ingredients!$G$3:$G$230)+SUMIF($B$3:$B$725,I179,$BS$3:$BS$725)</f>
        <v>0</v>
      </c>
      <c r="BO179" s="30">
        <f>SUMIF(Ingredients!$B$3:$B$230,J179,Ingredients!$G$3:$G$230)+SUMIF($B$3:$B$725,J179,$BS$3:$BS$725)</f>
        <v>0</v>
      </c>
      <c r="BP179" s="30">
        <f>SUMIF(Ingredients!$B$3:$B$230,K179,Ingredients!$G$3:$G$230)+SUMIF($B$3:$B$725,K179,$BS$3:$BS$725)</f>
        <v>0</v>
      </c>
      <c r="BQ179" s="30">
        <f>SUMIF(Ingredients!$B$3:$B$230,L179,Ingredients!$G$3:$G$230)+SUMIF($B$3:$B$725,L179,$BS$3:$BS$725)</f>
        <v>0</v>
      </c>
      <c r="BR179" s="30">
        <f>SUMIF(Ingredients!$B$3:$B$230,M179,Ingredients!$G$3:$G$230)+SUMIF($B$3:$B$725,M179,$BS$3:$BS$725)</f>
        <v>0</v>
      </c>
      <c r="BS179" s="36">
        <f t="shared" si="31"/>
        <v>0</v>
      </c>
      <c r="BT179" s="30">
        <f>SUMIF(Ingredients!$B$3:$B$230,F179,Ingredients!$H$3:$H$230)+SUMIF($B$3:$B$725,F179,$CB$3:$CB$725)</f>
        <v>1</v>
      </c>
      <c r="BU179" s="30">
        <f>SUMIF(Ingredients!$B$3:$B$230,G179,Ingredients!$H$3:$H$230)+SUMIF($B$3:$B$725,G179,$CB$3:$CB$725)</f>
        <v>1</v>
      </c>
      <c r="BV179" s="30">
        <f>SUMIF(Ingredients!$B$3:$B$230,H179,Ingredients!$H$3:$H$230)+SUMIF($B$3:$B$725,H179,$CB$3:$CB$725)</f>
        <v>1</v>
      </c>
      <c r="BW179" s="30">
        <f>SUMIF(Ingredients!$B$3:$B$230,I179,Ingredients!$H$3:$H$230)+SUMIF($B$3:$B$725,I179,$CB$3:$CB$725)</f>
        <v>1.1428571428571428</v>
      </c>
      <c r="BX179" s="30">
        <f>SUMIF(Ingredients!$B$3:$B$230,J179,Ingredients!$H$3:$H$230)+SUMIF($B$3:$B$725,J179,$CB$3:$CB$725)</f>
        <v>0</v>
      </c>
      <c r="BY179" s="30">
        <f>SUMIF(Ingredients!$B$3:$B$230,K179,Ingredients!$H$3:$H$230)+SUMIF($B$3:$B$725,K179,$CB$3:$CB$725)</f>
        <v>0</v>
      </c>
      <c r="BZ179" s="30">
        <f>SUMIF(Ingredients!$B$3:$B$230,L179,Ingredients!$H$3:$H$230)+SUMIF($B$3:$B$725,L179,$CB$3:$CB$725)</f>
        <v>0</v>
      </c>
      <c r="CA179" s="30">
        <f>SUMIF(Ingredients!$B$3:$B$230,M179,Ingredients!$H$3:$H$230)+SUMIF($B$3:$B$725,M179,$CB$3:$CB$725)</f>
        <v>0</v>
      </c>
      <c r="CB179" s="42">
        <f t="shared" si="32"/>
        <v>4.1428571428571423</v>
      </c>
      <c r="CC179" s="30">
        <f>SUMIF(Ingredients!$B$3:$B$230,F179,Ingredients!$I$3:$I$230)+SUMIF($B$3:$B$725,F179,$CK$3:$CK$725)</f>
        <v>0</v>
      </c>
      <c r="CD179" s="30">
        <f>SUMIF(Ingredients!$B$3:$B$230,G179,Ingredients!$I$3:$I$230)+SUMIF($B$3:$B$725,G179,$CK$3:$CK$725)</f>
        <v>0</v>
      </c>
      <c r="CE179" s="30">
        <f>SUMIF(Ingredients!$B$3:$B$230,H179,Ingredients!$I$3:$I$230)+SUMIF($B$3:$B$725,H179,$CK$3:$CK$725)</f>
        <v>0</v>
      </c>
      <c r="CF179" s="30">
        <f>SUMIF(Ingredients!$B$3:$B$230,I179,Ingredients!$I$3:$I$230)+SUMIF($B$3:$B$725,I179,$CK$3:$CK$725)</f>
        <v>2.5</v>
      </c>
      <c r="CG179" s="30">
        <f>SUMIF(Ingredients!$B$3:$B$230,J179,Ingredients!$I$3:$I$230)+SUMIF($B$3:$B$725,J179,$CK$3:$CK$725)</f>
        <v>0</v>
      </c>
      <c r="CH179" s="30">
        <f>SUMIF(Ingredients!$B$3:$B$230,K179,Ingredients!$I$3:$I$230)+SUMIF($B$3:$B$725,K179,$CK$3:$CK$725)</f>
        <v>0</v>
      </c>
      <c r="CI179" s="30">
        <f>SUMIF(Ingredients!$B$3:$B$230,L179,Ingredients!$I$3:$I$230)+SUMIF($B$3:$B$725,L179,$CK$3:$CK$725)</f>
        <v>0</v>
      </c>
      <c r="CJ179" s="30">
        <f>SUMIF(Ingredients!$B$3:$B$230,M179,Ingredients!$I$3:$I$230)+SUMIF($B$3:$B$725,M179,$CK$3:$CK$725)</f>
        <v>0</v>
      </c>
      <c r="CK179" s="38">
        <f t="shared" si="33"/>
        <v>2.5</v>
      </c>
      <c r="CL179" s="30">
        <f>SUMIF(Ingredients!$B$3:$B$230,F179,Ingredients!$J$3:$J$230)+SUMIF($B$3:$B$725,F179,$CT$3:$CT$725)</f>
        <v>0</v>
      </c>
      <c r="CM179" s="30">
        <f>SUMIF(Ingredients!$B$3:$B$230,G179,Ingredients!$J$3:$J$230)+SUMIF($B$3:$B$725,G179,$CT$3:$CT$725)</f>
        <v>0</v>
      </c>
      <c r="CN179" s="30">
        <f>SUMIF(Ingredients!$B$3:$B$230,H179,Ingredients!$J$3:$J$230)+SUMIF($B$3:$B$725,H179,$CT$3:$CT$725)</f>
        <v>0</v>
      </c>
      <c r="CO179" s="30">
        <f>SUMIF(Ingredients!$B$3:$B$230,I179,Ingredients!$J$3:$J$230)+SUMIF($B$3:$B$725,I179,$CT$3:$CT$725)</f>
        <v>0</v>
      </c>
      <c r="CP179" s="30">
        <f>SUMIF(Ingredients!$B$3:$B$230,J179,Ingredients!$J$3:$J$230)+SUMIF($B$3:$B$725,J179,$CT$3:$CT$725)</f>
        <v>0</v>
      </c>
      <c r="CQ179" s="30">
        <f>SUMIF(Ingredients!$B$3:$B$230,K179,Ingredients!$J$3:$J$230)+SUMIF($B$3:$B$725,K179,$CT$3:$CT$725)</f>
        <v>0</v>
      </c>
      <c r="CR179" s="30">
        <f>SUMIF(Ingredients!$B$3:$B$230,L179,Ingredients!$J$3:$J$230)+SUMIF($B$3:$B$725,L179,$CT$3:$CT$725)</f>
        <v>0</v>
      </c>
      <c r="CS179" s="30">
        <f>SUMIF(Ingredients!$B$3:$B$230,M179,Ingredients!$J$3:$J$230)+SUMIF($B$3:$B$725,M179,$CT$3:$CT$725)</f>
        <v>0</v>
      </c>
      <c r="CT179" s="43">
        <f t="shared" si="34"/>
        <v>0</v>
      </c>
      <c r="CU179" s="34">
        <v>25</v>
      </c>
      <c r="CV179" s="30">
        <v>15</v>
      </c>
      <c r="CW179" s="30">
        <v>22.857142857142858</v>
      </c>
      <c r="CX179" s="35">
        <v>0</v>
      </c>
      <c r="CY179" s="36">
        <v>0</v>
      </c>
      <c r="CZ179" s="37">
        <v>4</v>
      </c>
      <c r="DA179" s="38">
        <v>2.5</v>
      </c>
      <c r="DB179" s="39">
        <v>0</v>
      </c>
      <c r="DC179" t="s">
        <v>202</v>
      </c>
      <c r="DD179" t="str">
        <f t="shared" ca="1" si="35"/>
        <v/>
      </c>
      <c r="DE179" t="str">
        <f t="shared" ca="1" si="36"/>
        <v>-</v>
      </c>
      <c r="DG179" t="s">
        <v>200</v>
      </c>
      <c r="DH179" t="str">
        <f t="shared" ca="1" si="37"/>
        <v>CELERYSOUPITEM(MEAL, ItemRegistry.celerysoupItem, 4 ,5f,15f,0f,4f,0f,2.5f,0f,0.92f),</v>
      </c>
      <c r="DI179" t="s">
        <v>2417</v>
      </c>
    </row>
    <row r="180" spans="2:113" x14ac:dyDescent="0.3">
      <c r="B180" t="s">
        <v>443</v>
      </c>
      <c r="C180" t="str">
        <f>INDEX('PH Itemnames'!$B$1:$B$723,MATCH(B180,'PH Itemnames'!$A$1:$A$723),1)</f>
        <v>zucchinibreadItem</v>
      </c>
      <c r="D180" t="s">
        <v>245</v>
      </c>
      <c r="E180" t="s">
        <v>1186</v>
      </c>
      <c r="F180" s="10" t="s">
        <v>113</v>
      </c>
      <c r="G180" s="11" t="s">
        <v>209</v>
      </c>
      <c r="H180" s="11" t="s">
        <v>399</v>
      </c>
      <c r="I180" s="11" t="s">
        <v>187</v>
      </c>
      <c r="J180" s="11"/>
      <c r="K180" s="11"/>
      <c r="L180" s="11"/>
      <c r="M180" s="11"/>
      <c r="N180" s="46">
        <f ca="1">SUMIF(Ingredients!$B$3:$B$230,'PH complex foods'!F180,Ingredients!$A$3:$A$119)+SUMIF($B$3:$B$725,F180,$V$3:$V$724)</f>
        <v>1</v>
      </c>
      <c r="O180" s="11">
        <f ca="1">SUMIF(Ingredients!$B$3:$B$230,'PH complex foods'!G180,Ingredients!$A$3:$A$119)+SUMIF($B$3:$B$725,G180,$V$3:$V$724)</f>
        <v>1</v>
      </c>
      <c r="P180" s="11">
        <f ca="1">SUMIF(Ingredients!$B$3:$B$230,'PH complex foods'!H180,Ingredients!$A$3:$A$119)+SUMIF($B$3:$B$725,H180,$V$3:$V$724)</f>
        <v>1</v>
      </c>
      <c r="Q180" s="11">
        <f ca="1">SUMIF(Ingredients!$B$3:$B$230,'PH complex foods'!I180,Ingredients!$A$3:$A$119)+SUMIF($B$3:$B$725,I180,$V$3:$V$724)</f>
        <v>0</v>
      </c>
      <c r="R180" s="11">
        <f ca="1">SUMIF(Ingredients!$B$3:$B$230,'PH complex foods'!J180,Ingredients!$A$3:$A$119)+SUMIF($B$3:$B$725,J180,$V$3:$V$724)</f>
        <v>0</v>
      </c>
      <c r="S180" s="11">
        <f ca="1">SUMIF(Ingredients!$B$3:$B$230,'PH complex foods'!K180,Ingredients!$A$3:$A$119)+SUMIF($B$3:$B$725,K180,$V$3:$V$724)</f>
        <v>0</v>
      </c>
      <c r="T180" s="11">
        <f ca="1">SUMIF(Ingredients!$B$3:$B$230,'PH complex foods'!L180,Ingredients!$A$3:$A$119)+SUMIF($B$3:$B$725,L180,$V$3:$V$724)</f>
        <v>0</v>
      </c>
      <c r="U180" s="11">
        <f ca="1">SUMIF(Ingredients!$B$3:$B$230,'PH complex foods'!M180,Ingredients!$A$3:$A$119)+SUMIF($B$3:$B$725,M180,$V$3:$V$724)</f>
        <v>0</v>
      </c>
      <c r="V180" s="10">
        <f t="shared" ca="1" si="38"/>
        <v>0</v>
      </c>
      <c r="W180" s="10">
        <v>0</v>
      </c>
      <c r="X180" s="11">
        <v>-1</v>
      </c>
      <c r="Y180" s="11">
        <f>COUNTIF(F180:M905,B180)</f>
        <v>0</v>
      </c>
      <c r="Z180" s="44" t="str">
        <f t="shared" ca="1" si="39"/>
        <v>No</v>
      </c>
      <c r="AA180" s="34">
        <f>SUMIF(Ingredients!$B$3:$B$230,F180,Ingredients!$C$3:$C$230)+SUMIF($B$3:$B$725,F180,$AI$3:$AI$725)</f>
        <v>5</v>
      </c>
      <c r="AB180" s="30">
        <f>SUMIF(Ingredients!$B$3:$B$230,G180,Ingredients!$C$3:$C$230)+SUMIF($B$3:$B$725,G180,$AI$3:$AI$725)</f>
        <v>5</v>
      </c>
      <c r="AC180" s="30">
        <f>SUMIF(Ingredients!$B$3:$B$230,H180,Ingredients!$C$3:$C$230)+SUMIF($B$3:$B$725,H180,$AI$3:$AI$725)</f>
        <v>0</v>
      </c>
      <c r="AD180" s="30">
        <f>SUMIF(Ingredients!$B$3:$B$230,I180,Ingredients!$C$3:$C$230)+SUMIF($B$3:$B$725,I180,$AI$3:$AI$725)</f>
        <v>0</v>
      </c>
      <c r="AE180" s="30">
        <f>SUMIF(Ingredients!$B$3:$B$230,J180,Ingredients!$C$3:$C$230)+SUMIF($B$3:$B$725,J180,$AI$3:$AI$725)</f>
        <v>0</v>
      </c>
      <c r="AF180" s="30">
        <f>SUMIF(Ingredients!$B$3:$B$230,K180,Ingredients!$C$3:$C$230)+SUMIF($B$3:$B$725,K180,$AI$3:$AI$725)</f>
        <v>0</v>
      </c>
      <c r="AG180" s="30">
        <f>SUMIF(Ingredients!$B$3:$B$230,L180,Ingredients!$C$3:$C$230)+SUMIF($B$3:$B$725,L180,$AI$3:$AI$725)</f>
        <v>0</v>
      </c>
      <c r="AH180" s="30">
        <f>SUMIF(Ingredients!$B$3:$B$230,M180,Ingredients!$C$3:$C$230)+SUMIF($B$3:$B$725,M180,$AI$3:$AI$725)</f>
        <v>0</v>
      </c>
      <c r="AI180" s="29">
        <f t="shared" si="27"/>
        <v>10</v>
      </c>
      <c r="AJ180" s="30">
        <f>SUMIF(Ingredients!$B$3:$B$230,F180,Ingredients!$D$3:$D$230)+SUMIF($B$3:$B$725,F180,$AR$3:$AR$725)</f>
        <v>0</v>
      </c>
      <c r="AK180" s="30">
        <f>SUMIF(Ingredients!$B$3:$B$230,G180,Ingredients!$D$3:$D$230)+SUMIF($B$3:$B$725,G180,$AR$3:$AR$725)</f>
        <v>0</v>
      </c>
      <c r="AL180" s="30">
        <f>SUMIF(Ingredients!$B$3:$B$230,H180,Ingredients!$D$3:$D$230)+SUMIF($B$3:$B$725,H180,$AR$3:$AR$725)</f>
        <v>0</v>
      </c>
      <c r="AM180" s="30">
        <f>SUMIF(Ingredients!$B$3:$B$230,I180,Ingredients!$D$3:$D$230)+SUMIF($B$3:$B$725,I180,$AR$3:$AR$725)</f>
        <v>0</v>
      </c>
      <c r="AN180" s="30">
        <f>SUMIF(Ingredients!$B$3:$B$230,J180,Ingredients!$D$3:$D$230)+SUMIF($B$3:$B$725,J180,$AR$3:$AR$725)</f>
        <v>0</v>
      </c>
      <c r="AO180" s="30">
        <f>SUMIF(Ingredients!$B$3:$B$230,K180,Ingredients!$D$3:$D$230)+SUMIF($B$3:$B$725,K180,$AR$3:$AR$725)</f>
        <v>0</v>
      </c>
      <c r="AP180" s="30">
        <f>SUMIF(Ingredients!$B$3:$B$230,L180,Ingredients!$D$3:$D$230)+SUMIF($B$3:$B$725,L180,$AR$3:$AR$725)</f>
        <v>0</v>
      </c>
      <c r="AQ180" s="30">
        <f>SUMIF(Ingredients!$B$3:$B$230,M180,Ingredients!$D$3:$D$230)+SUMIF($B$3:$B$725,M180,$AR$3:$AR$725)</f>
        <v>0</v>
      </c>
      <c r="AR180" s="29">
        <f t="shared" si="28"/>
        <v>0</v>
      </c>
      <c r="AS180" s="30">
        <f>SUMIF(Ingredients!$B$3:$B$230,F180,Ingredients!$E$3:$E$230)+SUMIF($B$3:$B$725,F180,$BA$3:$BA$730)</f>
        <v>7</v>
      </c>
      <c r="AT180" s="30">
        <f>SUMIF(Ingredients!$B$3:$B$230,G180,Ingredients!$E$3:$E$230)+SUMIF($B$3:$B$725,G180,$BA$3:$BA$730)</f>
        <v>7</v>
      </c>
      <c r="AU180" s="30">
        <f>SUMIF(Ingredients!$B$3:$B$230,H180,Ingredients!$E$3:$E$230)+SUMIF($B$3:$B$725,H180,$BA$3:$BA$730)</f>
        <v>21</v>
      </c>
      <c r="AV180" s="30">
        <f>SUMIF(Ingredients!$B$3:$B$230,I180,Ingredients!$E$3:$E$230)+SUMIF($B$3:$B$725,I180,$BA$3:$BA$730)</f>
        <v>0</v>
      </c>
      <c r="AW180" s="30">
        <f>SUMIF(Ingredients!$B$3:$B$230,J180,Ingredients!$E$3:$E$230)+SUMIF($B$3:$B$725,J180,$BA$3:$BA$730)</f>
        <v>0</v>
      </c>
      <c r="AX180" s="30">
        <f>SUMIF(Ingredients!$B$3:$B$230,K180,Ingredients!$E$3:$E$230)+SUMIF($B$3:$B$725,K180,$BA$3:$BA$730)</f>
        <v>0</v>
      </c>
      <c r="AY180" s="30">
        <f>SUMIF(Ingredients!$B$3:$B$230,L180,Ingredients!$E$3:$E$230)+SUMIF($B$3:$B$725,L180,$BA$3:$BA$730)</f>
        <v>0</v>
      </c>
      <c r="AZ180" s="30">
        <f>SUMIF(Ingredients!$B$3:$B$230,M180,Ingredients!$E$3:$E$230)+SUMIF($B$3:$B$725,M180,$BA$3:$BA$730)</f>
        <v>0</v>
      </c>
      <c r="BA180" s="29">
        <f t="shared" si="29"/>
        <v>8.75</v>
      </c>
      <c r="BB180" s="30">
        <f>SUMIF(Ingredients!$B$3:$B$230,F180,Ingredients!$F$3:$F$230)+SUMIF($B$3:$B$725,F180,$BJ$3:$BJ$725)</f>
        <v>0</v>
      </c>
      <c r="BC180" s="30">
        <f>SUMIF(Ingredients!$B$3:$B$230,G180,Ingredients!$F$3:$F$230)+SUMIF($B$3:$B$725,G180,$BJ$3:$BJ$725)</f>
        <v>1</v>
      </c>
      <c r="BD180" s="30">
        <f>SUMIF(Ingredients!$B$3:$B$230,H180,Ingredients!$F$3:$F$230)+SUMIF($B$3:$B$725,H180,$BJ$3:$BJ$725)</f>
        <v>0</v>
      </c>
      <c r="BE180" s="30">
        <f>SUMIF(Ingredients!$B$3:$B$230,I180,Ingredients!$F$3:$F$230)+SUMIF($B$3:$B$725,I180,$BJ$3:$BJ$725)</f>
        <v>0</v>
      </c>
      <c r="BF180" s="30">
        <f>SUMIF(Ingredients!$B$3:$B$230,J180,Ingredients!$F$3:$F$230)+SUMIF($B$3:$B$725,J180,$BJ$3:$BJ$725)</f>
        <v>0</v>
      </c>
      <c r="BG180" s="30">
        <f>SUMIF(Ingredients!$B$3:$B$230,K180,Ingredients!$F$3:$F$230)+SUMIF($B$3:$B$725,K180,$BJ$3:$BJ$725)</f>
        <v>0</v>
      </c>
      <c r="BH180" s="30">
        <f>SUMIF(Ingredients!$B$3:$B$230,L180,Ingredients!$F$3:$F$230)+SUMIF($B$3:$B$725,L180,$BJ$3:$BJ$725)</f>
        <v>0</v>
      </c>
      <c r="BI180" s="30">
        <f>SUMIF(Ingredients!$B$3:$B$230,M180,Ingredients!$F$3:$F$230)+SUMIF($B$3:$B$725,M180,$BJ$3:$BJ$725)</f>
        <v>0</v>
      </c>
      <c r="BJ180" s="35">
        <f t="shared" si="30"/>
        <v>1</v>
      </c>
      <c r="BK180" s="30">
        <f>SUMIF(Ingredients!$B$3:$B$230,F180,Ingredients!$G$3:$G$230)+SUMIF($B$3:$B$725,F180,$BS$3:$BS$725)</f>
        <v>0</v>
      </c>
      <c r="BL180" s="30">
        <f>SUMIF(Ingredients!$B$3:$B$230,G180,Ingredients!$G$3:$G$230)+SUMIF($B$3:$B$725,G180,$BS$3:$BS$725)</f>
        <v>0</v>
      </c>
      <c r="BM180" s="30">
        <f>SUMIF(Ingredients!$B$3:$B$230,H180,Ingredients!$G$3:$G$230)+SUMIF($B$3:$B$725,H180,$BS$3:$BS$725)</f>
        <v>0</v>
      </c>
      <c r="BN180" s="30">
        <f>SUMIF(Ingredients!$B$3:$B$230,I180,Ingredients!$G$3:$G$230)+SUMIF($B$3:$B$725,I180,$BS$3:$BS$725)</f>
        <v>0</v>
      </c>
      <c r="BO180" s="30">
        <f>SUMIF(Ingredients!$B$3:$B$230,J180,Ingredients!$G$3:$G$230)+SUMIF($B$3:$B$725,J180,$BS$3:$BS$725)</f>
        <v>0</v>
      </c>
      <c r="BP180" s="30">
        <f>SUMIF(Ingredients!$B$3:$B$230,K180,Ingredients!$G$3:$G$230)+SUMIF($B$3:$B$725,K180,$BS$3:$BS$725)</f>
        <v>0</v>
      </c>
      <c r="BQ180" s="30">
        <f>SUMIF(Ingredients!$B$3:$B$230,L180,Ingredients!$G$3:$G$230)+SUMIF($B$3:$B$725,L180,$BS$3:$BS$725)</f>
        <v>0</v>
      </c>
      <c r="BR180" s="30">
        <f>SUMIF(Ingredients!$B$3:$B$230,M180,Ingredients!$G$3:$G$230)+SUMIF($B$3:$B$725,M180,$BS$3:$BS$725)</f>
        <v>0</v>
      </c>
      <c r="BS180" s="36">
        <f t="shared" si="31"/>
        <v>0</v>
      </c>
      <c r="BT180" s="30">
        <f>SUMIF(Ingredients!$B$3:$B$230,F180,Ingredients!$H$3:$H$230)+SUMIF($B$3:$B$725,F180,$CB$3:$CB$725)</f>
        <v>1</v>
      </c>
      <c r="BU180" s="30">
        <f>SUMIF(Ingredients!$B$3:$B$230,G180,Ingredients!$H$3:$H$230)+SUMIF($B$3:$B$725,G180,$CB$3:$CB$725)</f>
        <v>0</v>
      </c>
      <c r="BV180" s="30">
        <f>SUMIF(Ingredients!$B$3:$B$230,H180,Ingredients!$H$3:$H$230)+SUMIF($B$3:$B$725,H180,$CB$3:$CB$725)</f>
        <v>0</v>
      </c>
      <c r="BW180" s="30">
        <f>SUMIF(Ingredients!$B$3:$B$230,I180,Ingredients!$H$3:$H$230)+SUMIF($B$3:$B$725,I180,$CB$3:$CB$725)</f>
        <v>0</v>
      </c>
      <c r="BX180" s="30">
        <f>SUMIF(Ingredients!$B$3:$B$230,J180,Ingredients!$H$3:$H$230)+SUMIF($B$3:$B$725,J180,$CB$3:$CB$725)</f>
        <v>0</v>
      </c>
      <c r="BY180" s="30">
        <f>SUMIF(Ingredients!$B$3:$B$230,K180,Ingredients!$H$3:$H$230)+SUMIF($B$3:$B$725,K180,$CB$3:$CB$725)</f>
        <v>0</v>
      </c>
      <c r="BZ180" s="30">
        <f>SUMIF(Ingredients!$B$3:$B$230,L180,Ingredients!$H$3:$H$230)+SUMIF($B$3:$B$725,L180,$CB$3:$CB$725)</f>
        <v>0</v>
      </c>
      <c r="CA180" s="30">
        <f>SUMIF(Ingredients!$B$3:$B$230,M180,Ingredients!$H$3:$H$230)+SUMIF($B$3:$B$725,M180,$CB$3:$CB$725)</f>
        <v>0</v>
      </c>
      <c r="CB180" s="42">
        <f t="shared" si="32"/>
        <v>1</v>
      </c>
      <c r="CC180" s="30">
        <f>SUMIF(Ingredients!$B$3:$B$230,F180,Ingredients!$I$3:$I$230)+SUMIF($B$3:$B$725,F180,$CK$3:$CK$725)</f>
        <v>0</v>
      </c>
      <c r="CD180" s="30">
        <f>SUMIF(Ingredients!$B$3:$B$230,G180,Ingredients!$I$3:$I$230)+SUMIF($B$3:$B$725,G180,$CK$3:$CK$725)</f>
        <v>0</v>
      </c>
      <c r="CE180" s="30">
        <f>SUMIF(Ingredients!$B$3:$B$230,H180,Ingredients!$I$3:$I$230)+SUMIF($B$3:$B$725,H180,$CK$3:$CK$725)</f>
        <v>0</v>
      </c>
      <c r="CF180" s="30">
        <f>SUMIF(Ingredients!$B$3:$B$230,I180,Ingredients!$I$3:$I$230)+SUMIF($B$3:$B$725,I180,$CK$3:$CK$725)</f>
        <v>0</v>
      </c>
      <c r="CG180" s="30">
        <f>SUMIF(Ingredients!$B$3:$B$230,J180,Ingredients!$I$3:$I$230)+SUMIF($B$3:$B$725,J180,$CK$3:$CK$725)</f>
        <v>0</v>
      </c>
      <c r="CH180" s="30">
        <f>SUMIF(Ingredients!$B$3:$B$230,K180,Ingredients!$I$3:$I$230)+SUMIF($B$3:$B$725,K180,$CK$3:$CK$725)</f>
        <v>0</v>
      </c>
      <c r="CI180" s="30">
        <f>SUMIF(Ingredients!$B$3:$B$230,L180,Ingredients!$I$3:$I$230)+SUMIF($B$3:$B$725,L180,$CK$3:$CK$725)</f>
        <v>0</v>
      </c>
      <c r="CJ180" s="30">
        <f>SUMIF(Ingredients!$B$3:$B$230,M180,Ingredients!$I$3:$I$230)+SUMIF($B$3:$B$725,M180,$CK$3:$CK$725)</f>
        <v>0</v>
      </c>
      <c r="CK180" s="38">
        <f t="shared" si="33"/>
        <v>0</v>
      </c>
      <c r="CL180" s="30">
        <f>SUMIF(Ingredients!$B$3:$B$230,F180,Ingredients!$J$3:$J$230)+SUMIF($B$3:$B$725,F180,$CT$3:$CT$725)</f>
        <v>0</v>
      </c>
      <c r="CM180" s="30">
        <f>SUMIF(Ingredients!$B$3:$B$230,G180,Ingredients!$J$3:$J$230)+SUMIF($B$3:$B$725,G180,$CT$3:$CT$725)</f>
        <v>0</v>
      </c>
      <c r="CN180" s="30">
        <f>SUMIF(Ingredients!$B$3:$B$230,H180,Ingredients!$J$3:$J$230)+SUMIF($B$3:$B$725,H180,$CT$3:$CT$725)</f>
        <v>0</v>
      </c>
      <c r="CO180" s="30">
        <f>SUMIF(Ingredients!$B$3:$B$230,I180,Ingredients!$J$3:$J$230)+SUMIF($B$3:$B$725,I180,$CT$3:$CT$725)</f>
        <v>0</v>
      </c>
      <c r="CP180" s="30">
        <f>SUMIF(Ingredients!$B$3:$B$230,J180,Ingredients!$J$3:$J$230)+SUMIF($B$3:$B$725,J180,$CT$3:$CT$725)</f>
        <v>0</v>
      </c>
      <c r="CQ180" s="30">
        <f>SUMIF(Ingredients!$B$3:$B$230,K180,Ingredients!$J$3:$J$230)+SUMIF($B$3:$B$725,K180,$CT$3:$CT$725)</f>
        <v>0</v>
      </c>
      <c r="CR180" s="30">
        <f>SUMIF(Ingredients!$B$3:$B$230,L180,Ingredients!$J$3:$J$230)+SUMIF($B$3:$B$725,L180,$CT$3:$CT$725)</f>
        <v>0</v>
      </c>
      <c r="CS180" s="30">
        <f>SUMIF(Ingredients!$B$3:$B$230,M180,Ingredients!$J$3:$J$230)+SUMIF($B$3:$B$725,M180,$CT$3:$CT$725)</f>
        <v>0</v>
      </c>
      <c r="CT180" s="43">
        <f t="shared" si="34"/>
        <v>0</v>
      </c>
      <c r="CU180" s="34">
        <v>10</v>
      </c>
      <c r="CV180" s="30">
        <v>0</v>
      </c>
      <c r="CW180" s="30">
        <v>3.5</v>
      </c>
      <c r="CX180" s="35">
        <v>1</v>
      </c>
      <c r="CY180" s="36">
        <v>0</v>
      </c>
      <c r="CZ180" s="37">
        <v>1</v>
      </c>
      <c r="DA180" s="38">
        <v>0</v>
      </c>
      <c r="DB180" s="39">
        <v>0</v>
      </c>
      <c r="DC180" t="s">
        <v>199</v>
      </c>
      <c r="DD180" t="str">
        <f t="shared" ca="1" si="35"/>
        <v/>
      </c>
      <c r="DE180" t="str">
        <f t="shared" ca="1" si="36"/>
        <v>No</v>
      </c>
      <c r="DG180" t="s">
        <v>200</v>
      </c>
      <c r="DH180" t="str">
        <f t="shared" ca="1" si="37"/>
        <v/>
      </c>
      <c r="DI180" t="s">
        <v>2271</v>
      </c>
    </row>
    <row r="181" spans="2:113" x14ac:dyDescent="0.3">
      <c r="B181" t="s">
        <v>444</v>
      </c>
      <c r="C181" t="str">
        <f>INDEX('PH Itemnames'!$B$1:$B$723,MATCH(B181,'PH Itemnames'!$A$1:$A$723),1)</f>
        <v>zucchinifriesItem</v>
      </c>
      <c r="D181" t="s">
        <v>240</v>
      </c>
      <c r="E181" t="s">
        <v>1191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SUMIF(Ingredients!$B$3:$B$230,'PH complex foods'!F181,Ingredients!$A$3:$A$119)+SUMIF($B$3:$B$725,F181,$V$3:$V$724)</f>
        <v>1</v>
      </c>
      <c r="O181" s="11">
        <f ca="1">SUMIF(Ingredients!$B$3:$B$230,'PH complex foods'!G181,Ingredients!$A$3:$A$119)+SUMIF($B$3:$B$725,G181,$V$3:$V$724)</f>
        <v>1</v>
      </c>
      <c r="P181" s="11">
        <f ca="1">SUMIF(Ingredients!$B$3:$B$230,'PH complex foods'!H181,Ingredients!$A$3:$A$119)+SUMIF($B$3:$B$725,H181,$V$3:$V$724)</f>
        <v>1</v>
      </c>
      <c r="Q181" s="11">
        <f ca="1">SUMIF(Ingredients!$B$3:$B$230,'PH complex foods'!I181,Ingredients!$A$3:$A$119)+SUMIF($B$3:$B$725,I181,$V$3:$V$724)</f>
        <v>1</v>
      </c>
      <c r="R181" s="11">
        <f ca="1">SUMIF(Ingredients!$B$3:$B$230,'PH complex foods'!J181,Ingredients!$A$3:$A$119)+SUMIF($B$3:$B$725,J181,$V$3:$V$724)</f>
        <v>0</v>
      </c>
      <c r="S181" s="11">
        <f ca="1">SUMIF(Ingredients!$B$3:$B$230,'PH complex foods'!K181,Ingredients!$A$3:$A$119)+SUMIF($B$3:$B$725,K181,$V$3:$V$724)</f>
        <v>0</v>
      </c>
      <c r="T181" s="11">
        <f ca="1">SUMIF(Ingredients!$B$3:$B$230,'PH complex foods'!L181,Ingredients!$A$3:$A$119)+SUMIF($B$3:$B$725,L181,$V$3:$V$724)</f>
        <v>0</v>
      </c>
      <c r="U181" s="11">
        <f ca="1">SUMIF(Ingredients!$B$3:$B$230,'PH complex foods'!M181,Ingredients!$A$3:$A$119)+SUMIF($B$3:$B$725,M181,$V$3:$V$724)</f>
        <v>0</v>
      </c>
      <c r="V181" s="10">
        <f t="shared" ca="1" si="38"/>
        <v>1</v>
      </c>
      <c r="W181" s="10">
        <v>1</v>
      </c>
      <c r="X181" s="11">
        <v>1</v>
      </c>
      <c r="Y181" s="11">
        <f>COUNTIF(F181:M906,B181)</f>
        <v>0</v>
      </c>
      <c r="Z181" s="44" t="str">
        <f t="shared" ca="1" si="39"/>
        <v>Yes</v>
      </c>
      <c r="AA181" s="34">
        <f>SUMIF(Ingredients!$B$3:$B$230,F181,Ingredients!$C$3:$C$230)+SUMIF($B$3:$B$725,F181,$AI$3:$AI$725)</f>
        <v>5</v>
      </c>
      <c r="AB181" s="30">
        <f>SUMIF(Ingredients!$B$3:$B$230,G181,Ingredients!$C$3:$C$230)+SUMIF($B$3:$B$725,G181,$AI$3:$AI$725)</f>
        <v>10</v>
      </c>
      <c r="AC181" s="30">
        <f>SUMIF(Ingredients!$B$3:$B$230,H181,Ingredients!$C$3:$C$230)+SUMIF($B$3:$B$725,H181,$AI$3:$AI$725)</f>
        <v>10</v>
      </c>
      <c r="AD181" s="30">
        <f>SUMIF(Ingredients!$B$3:$B$230,I181,Ingredients!$C$3:$C$230)+SUMIF($B$3:$B$725,I181,$AI$3:$AI$725)</f>
        <v>0</v>
      </c>
      <c r="AE181" s="30">
        <f>SUMIF(Ingredients!$B$3:$B$230,J181,Ingredients!$C$3:$C$230)+SUMIF($B$3:$B$725,J181,$AI$3:$AI$725)</f>
        <v>0</v>
      </c>
      <c r="AF181" s="30">
        <f>SUMIF(Ingredients!$B$3:$B$230,K181,Ingredients!$C$3:$C$230)+SUMIF($B$3:$B$725,K181,$AI$3:$AI$725)</f>
        <v>0</v>
      </c>
      <c r="AG181" s="30">
        <f>SUMIF(Ingredients!$B$3:$B$230,L181,Ingredients!$C$3:$C$230)+SUMIF($B$3:$B$725,L181,$AI$3:$AI$725)</f>
        <v>0</v>
      </c>
      <c r="AH181" s="30">
        <f>SUMIF(Ingredients!$B$3:$B$230,M181,Ingredients!$C$3:$C$230)+SUMIF($B$3:$B$725,M181,$AI$3:$AI$725)</f>
        <v>0</v>
      </c>
      <c r="AI181" s="29">
        <f t="shared" si="27"/>
        <v>25</v>
      </c>
      <c r="AJ181" s="30">
        <f>SUMIF(Ingredients!$B$3:$B$230,F181,Ingredients!$D$3:$D$230)+SUMIF($B$3:$B$725,F181,$AR$3:$AR$725)</f>
        <v>0</v>
      </c>
      <c r="AK181" s="30">
        <f>SUMIF(Ingredients!$B$3:$B$230,G181,Ingredients!$D$3:$D$230)+SUMIF($B$3:$B$725,G181,$AR$3:$AR$725)</f>
        <v>0</v>
      </c>
      <c r="AL181" s="30">
        <f>SUMIF(Ingredients!$B$3:$B$230,H181,Ingredients!$D$3:$D$230)+SUMIF($B$3:$B$725,H181,$AR$3:$AR$725)</f>
        <v>0</v>
      </c>
      <c r="AM181" s="30">
        <f>SUMIF(Ingredients!$B$3:$B$230,I181,Ingredients!$D$3:$D$230)+SUMIF($B$3:$B$725,I181,$AR$3:$AR$725)</f>
        <v>0</v>
      </c>
      <c r="AN181" s="30">
        <f>SUMIF(Ingredients!$B$3:$B$230,J181,Ingredients!$D$3:$D$230)+SUMIF($B$3:$B$725,J181,$AR$3:$AR$725)</f>
        <v>0</v>
      </c>
      <c r="AO181" s="30">
        <f>SUMIF(Ingredients!$B$3:$B$230,K181,Ingredients!$D$3:$D$230)+SUMIF($B$3:$B$725,K181,$AR$3:$AR$725)</f>
        <v>0</v>
      </c>
      <c r="AP181" s="30">
        <f>SUMIF(Ingredients!$B$3:$B$230,L181,Ingredients!$D$3:$D$230)+SUMIF($B$3:$B$725,L181,$AR$3:$AR$725)</f>
        <v>0</v>
      </c>
      <c r="AQ181" s="30">
        <f>SUMIF(Ingredients!$B$3:$B$230,M181,Ingredients!$D$3:$D$230)+SUMIF($B$3:$B$725,M181,$AR$3:$AR$725)</f>
        <v>0</v>
      </c>
      <c r="AR181" s="29">
        <f t="shared" si="28"/>
        <v>0</v>
      </c>
      <c r="AS181" s="30">
        <f>SUMIF(Ingredients!$B$3:$B$230,F181,Ingredients!$E$3:$E$230)+SUMIF($B$3:$B$725,F181,$BA$3:$BA$730)</f>
        <v>7</v>
      </c>
      <c r="AT181" s="30">
        <f>SUMIF(Ingredients!$B$3:$B$230,G181,Ingredients!$E$3:$E$230)+SUMIF($B$3:$B$725,G181,$BA$3:$BA$730)</f>
        <v>16.5</v>
      </c>
      <c r="AU181" s="30">
        <f>SUMIF(Ingredients!$B$3:$B$230,H181,Ingredients!$E$3:$E$230)+SUMIF($B$3:$B$725,H181,$BA$3:$BA$730)</f>
        <v>73</v>
      </c>
      <c r="AV181" s="30">
        <f>SUMIF(Ingredients!$B$3:$B$230,I181,Ingredients!$E$3:$E$230)+SUMIF($B$3:$B$725,I181,$BA$3:$BA$730)</f>
        <v>16</v>
      </c>
      <c r="AW181" s="30">
        <f>SUMIF(Ingredients!$B$3:$B$230,J181,Ingredients!$E$3:$E$230)+SUMIF($B$3:$B$725,J181,$BA$3:$BA$730)</f>
        <v>0</v>
      </c>
      <c r="AX181" s="30">
        <f>SUMIF(Ingredients!$B$3:$B$230,K181,Ingredients!$E$3:$E$230)+SUMIF($B$3:$B$725,K181,$BA$3:$BA$730)</f>
        <v>0</v>
      </c>
      <c r="AY181" s="30">
        <f>SUMIF(Ingredients!$B$3:$B$230,L181,Ingredients!$E$3:$E$230)+SUMIF($B$3:$B$725,L181,$BA$3:$BA$730)</f>
        <v>0</v>
      </c>
      <c r="AZ181" s="30">
        <f>SUMIF(Ingredients!$B$3:$B$230,M181,Ingredients!$E$3:$E$230)+SUMIF($B$3:$B$725,M181,$BA$3:$BA$730)</f>
        <v>0</v>
      </c>
      <c r="BA181" s="29">
        <f t="shared" si="29"/>
        <v>28.125</v>
      </c>
      <c r="BB181" s="30">
        <f>SUMIF(Ingredients!$B$3:$B$230,F181,Ingredients!$F$3:$F$230)+SUMIF($B$3:$B$725,F181,$BJ$3:$BJ$725)</f>
        <v>0</v>
      </c>
      <c r="BC181" s="30">
        <f>SUMIF(Ingredients!$B$3:$B$230,G181,Ingredients!$F$3:$F$230)+SUMIF($B$3:$B$725,G181,$BJ$3:$BJ$725)</f>
        <v>1.5</v>
      </c>
      <c r="BD181" s="30">
        <f>SUMIF(Ingredients!$B$3:$B$230,H181,Ingredients!$F$3:$F$230)+SUMIF($B$3:$B$725,H181,$BJ$3:$BJ$725)</f>
        <v>0</v>
      </c>
      <c r="BE181" s="30">
        <f>SUMIF(Ingredients!$B$3:$B$230,I181,Ingredients!$F$3:$F$230)+SUMIF($B$3:$B$725,I181,$BJ$3:$BJ$725)</f>
        <v>0</v>
      </c>
      <c r="BF181" s="30">
        <f>SUMIF(Ingredients!$B$3:$B$230,J181,Ingredients!$F$3:$F$230)+SUMIF($B$3:$B$725,J181,$BJ$3:$BJ$725)</f>
        <v>0</v>
      </c>
      <c r="BG181" s="30">
        <f>SUMIF(Ingredients!$B$3:$B$230,K181,Ingredients!$F$3:$F$230)+SUMIF($B$3:$B$725,K181,$BJ$3:$BJ$725)</f>
        <v>0</v>
      </c>
      <c r="BH181" s="30">
        <f>SUMIF(Ingredients!$B$3:$B$230,L181,Ingredients!$F$3:$F$230)+SUMIF($B$3:$B$725,L181,$BJ$3:$BJ$725)</f>
        <v>0</v>
      </c>
      <c r="BI181" s="30">
        <f>SUMIF(Ingredients!$B$3:$B$230,M181,Ingredients!$F$3:$F$230)+SUMIF($B$3:$B$725,M181,$BJ$3:$BJ$725)</f>
        <v>0</v>
      </c>
      <c r="BJ181" s="35">
        <f t="shared" si="30"/>
        <v>1.5</v>
      </c>
      <c r="BK181" s="30">
        <f>SUMIF(Ingredients!$B$3:$B$230,F181,Ingredients!$G$3:$G$230)+SUMIF($B$3:$B$725,F181,$BS$3:$BS$725)</f>
        <v>0</v>
      </c>
      <c r="BL181" s="30">
        <f>SUMIF(Ingredients!$B$3:$B$230,G181,Ingredients!$G$3:$G$230)+SUMIF($B$3:$B$725,G181,$BS$3:$BS$725)</f>
        <v>0</v>
      </c>
      <c r="BM181" s="30">
        <f>SUMIF(Ingredients!$B$3:$B$230,H181,Ingredients!$G$3:$G$230)+SUMIF($B$3:$B$725,H181,$BS$3:$BS$725)</f>
        <v>0</v>
      </c>
      <c r="BN181" s="30">
        <f>SUMIF(Ingredients!$B$3:$B$230,I181,Ingredients!$G$3:$G$230)+SUMIF($B$3:$B$725,I181,$BS$3:$BS$725)</f>
        <v>0</v>
      </c>
      <c r="BO181" s="30">
        <f>SUMIF(Ingredients!$B$3:$B$230,J181,Ingredients!$G$3:$G$230)+SUMIF($B$3:$B$725,J181,$BS$3:$BS$725)</f>
        <v>0</v>
      </c>
      <c r="BP181" s="30">
        <f>SUMIF(Ingredients!$B$3:$B$230,K181,Ingredients!$G$3:$G$230)+SUMIF($B$3:$B$725,K181,$BS$3:$BS$725)</f>
        <v>0</v>
      </c>
      <c r="BQ181" s="30">
        <f>SUMIF(Ingredients!$B$3:$B$230,L181,Ingredients!$G$3:$G$230)+SUMIF($B$3:$B$725,L181,$BS$3:$BS$725)</f>
        <v>0</v>
      </c>
      <c r="BR181" s="30">
        <f>SUMIF(Ingredients!$B$3:$B$230,M181,Ingredients!$G$3:$G$230)+SUMIF($B$3:$B$725,M181,$BS$3:$BS$725)</f>
        <v>0</v>
      </c>
      <c r="BS181" s="36">
        <f t="shared" si="31"/>
        <v>0</v>
      </c>
      <c r="BT181" s="30">
        <f>SUMIF(Ingredients!$B$3:$B$230,F181,Ingredients!$H$3:$H$230)+SUMIF($B$3:$B$725,F181,$CB$3:$CB$725)</f>
        <v>1</v>
      </c>
      <c r="BU181" s="30">
        <f>SUMIF(Ingredients!$B$3:$B$230,G181,Ingredients!$H$3:$H$230)+SUMIF($B$3:$B$725,G181,$CB$3:$CB$725)</f>
        <v>0</v>
      </c>
      <c r="BV181" s="30">
        <f>SUMIF(Ingredients!$B$3:$B$230,H181,Ingredients!$H$3:$H$230)+SUMIF($B$3:$B$725,H181,$CB$3:$CB$725)</f>
        <v>0</v>
      </c>
      <c r="BW181" s="30">
        <f>SUMIF(Ingredients!$B$3:$B$230,I181,Ingredients!$H$3:$H$230)+SUMIF($B$3:$B$725,I181,$CB$3:$CB$725)</f>
        <v>0</v>
      </c>
      <c r="BX181" s="30">
        <f>SUMIF(Ingredients!$B$3:$B$230,J181,Ingredients!$H$3:$H$230)+SUMIF($B$3:$B$725,J181,$CB$3:$CB$725)</f>
        <v>0</v>
      </c>
      <c r="BY181" s="30">
        <f>SUMIF(Ingredients!$B$3:$B$230,K181,Ingredients!$H$3:$H$230)+SUMIF($B$3:$B$725,K181,$CB$3:$CB$725)</f>
        <v>0</v>
      </c>
      <c r="BZ181" s="30">
        <f>SUMIF(Ingredients!$B$3:$B$230,L181,Ingredients!$H$3:$H$230)+SUMIF($B$3:$B$725,L181,$CB$3:$CB$725)</f>
        <v>0</v>
      </c>
      <c r="CA181" s="30">
        <f>SUMIF(Ingredients!$B$3:$B$230,M181,Ingredients!$H$3:$H$230)+SUMIF($B$3:$B$725,M181,$CB$3:$CB$725)</f>
        <v>0</v>
      </c>
      <c r="CB181" s="42">
        <f t="shared" si="32"/>
        <v>1</v>
      </c>
      <c r="CC181" s="30">
        <f>SUMIF(Ingredients!$B$3:$B$230,F181,Ingredients!$I$3:$I$230)+SUMIF($B$3:$B$725,F181,$CK$3:$CK$725)</f>
        <v>0</v>
      </c>
      <c r="CD181" s="30">
        <f>SUMIF(Ingredients!$B$3:$B$230,G181,Ingredients!$I$3:$I$230)+SUMIF($B$3:$B$725,G181,$CK$3:$CK$725)</f>
        <v>0</v>
      </c>
      <c r="CE181" s="30">
        <f>SUMIF(Ingredients!$B$3:$B$230,H181,Ingredients!$I$3:$I$230)+SUMIF($B$3:$B$725,H181,$CK$3:$CK$725)</f>
        <v>0</v>
      </c>
      <c r="CF181" s="30">
        <f>SUMIF(Ingredients!$B$3:$B$230,I181,Ingredients!$I$3:$I$230)+SUMIF($B$3:$B$725,I181,$CK$3:$CK$725)</f>
        <v>0</v>
      </c>
      <c r="CG181" s="30">
        <f>SUMIF(Ingredients!$B$3:$B$230,J181,Ingredients!$I$3:$I$230)+SUMIF($B$3:$B$725,J181,$CK$3:$CK$725)</f>
        <v>0</v>
      </c>
      <c r="CH181" s="30">
        <f>SUMIF(Ingredients!$B$3:$B$230,K181,Ingredients!$I$3:$I$230)+SUMIF($B$3:$B$725,K181,$CK$3:$CK$725)</f>
        <v>0</v>
      </c>
      <c r="CI181" s="30">
        <f>SUMIF(Ingredients!$B$3:$B$230,L181,Ingredients!$I$3:$I$230)+SUMIF($B$3:$B$725,L181,$CK$3:$CK$725)</f>
        <v>0</v>
      </c>
      <c r="CJ181" s="30">
        <f>SUMIF(Ingredients!$B$3:$B$230,M181,Ingredients!$I$3:$I$230)+SUMIF($B$3:$B$725,M181,$CK$3:$CK$725)</f>
        <v>0</v>
      </c>
      <c r="CK181" s="38">
        <f t="shared" si="33"/>
        <v>0</v>
      </c>
      <c r="CL181" s="30">
        <f>SUMIF(Ingredients!$B$3:$B$230,F181,Ingredients!$J$3:$J$230)+SUMIF($B$3:$B$725,F181,$CT$3:$CT$725)</f>
        <v>0</v>
      </c>
      <c r="CM181" s="30">
        <f>SUMIF(Ingredients!$B$3:$B$230,G181,Ingredients!$J$3:$J$230)+SUMIF($B$3:$B$725,G181,$CT$3:$CT$725)</f>
        <v>1</v>
      </c>
      <c r="CN181" s="30">
        <f>SUMIF(Ingredients!$B$3:$B$230,H181,Ingredients!$J$3:$J$230)+SUMIF($B$3:$B$725,H181,$CT$3:$CT$725)</f>
        <v>3</v>
      </c>
      <c r="CO181" s="30">
        <f>SUMIF(Ingredients!$B$3:$B$230,I181,Ingredients!$J$3:$J$230)+SUMIF($B$3:$B$725,I181,$CT$3:$CT$725)</f>
        <v>0</v>
      </c>
      <c r="CP181" s="30">
        <f>SUMIF(Ingredients!$B$3:$B$230,J181,Ingredients!$J$3:$J$230)+SUMIF($B$3:$B$725,J181,$CT$3:$CT$725)</f>
        <v>0</v>
      </c>
      <c r="CQ181" s="30">
        <f>SUMIF(Ingredients!$B$3:$B$230,K181,Ingredients!$J$3:$J$230)+SUMIF($B$3:$B$725,K181,$CT$3:$CT$725)</f>
        <v>0</v>
      </c>
      <c r="CR181" s="30">
        <f>SUMIF(Ingredients!$B$3:$B$230,L181,Ingredients!$J$3:$J$230)+SUMIF($B$3:$B$725,L181,$CT$3:$CT$725)</f>
        <v>0</v>
      </c>
      <c r="CS181" s="30">
        <f>SUMIF(Ingredients!$B$3:$B$230,M181,Ingredients!$J$3:$J$230)+SUMIF($B$3:$B$725,M181,$CT$3:$CT$725)</f>
        <v>0</v>
      </c>
      <c r="CT181" s="43">
        <f t="shared" si="34"/>
        <v>4</v>
      </c>
      <c r="CU181" s="34">
        <v>25</v>
      </c>
      <c r="CV181" s="30">
        <v>0</v>
      </c>
      <c r="CW181" s="30">
        <v>21</v>
      </c>
      <c r="CX181" s="35">
        <v>1.5</v>
      </c>
      <c r="CY181" s="36">
        <v>0</v>
      </c>
      <c r="CZ181" s="37">
        <v>1</v>
      </c>
      <c r="DA181" s="38">
        <v>0.8</v>
      </c>
      <c r="DB181" s="39">
        <v>4</v>
      </c>
      <c r="DC181" t="s">
        <v>202</v>
      </c>
      <c r="DD181" t="str">
        <f t="shared" ca="1" si="35"/>
        <v/>
      </c>
      <c r="DE181" t="str">
        <f t="shared" ca="1" si="36"/>
        <v>-</v>
      </c>
      <c r="DG181" t="s">
        <v>200</v>
      </c>
      <c r="DH181" t="str">
        <f t="shared" ca="1" si="37"/>
        <v>ZUCCHINIFRIESITEM(MEAL, ItemRegistry.zucchinifriesItem, 4 ,5f,0f,1.5f,1f,0f,0.8f,4f,1f),</v>
      </c>
      <c r="DI181" t="s">
        <v>2418</v>
      </c>
    </row>
    <row r="182" spans="2:113" x14ac:dyDescent="0.3">
      <c r="B182" t="s">
        <v>445</v>
      </c>
      <c r="C182" t="str">
        <f>INDEX('PH Itemnames'!$B$1:$B$723,MATCH(B182,'PH Itemnames'!$A$1:$A$723),1)</f>
        <v>zestyzucchiniItem</v>
      </c>
      <c r="D182" t="s">
        <v>245</v>
      </c>
      <c r="E182" t="s">
        <v>1191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SUMIF(Ingredients!$B$3:$B$230,'PH complex foods'!F182,Ingredients!$A$3:$A$119)+SUMIF($B$3:$B$725,F182,$V$3:$V$724)</f>
        <v>1</v>
      </c>
      <c r="O182" s="11">
        <f ca="1">SUMIF(Ingredients!$B$3:$B$230,'PH complex foods'!G182,Ingredients!$A$3:$A$119)+SUMIF($B$3:$B$725,G182,$V$3:$V$724)</f>
        <v>1</v>
      </c>
      <c r="P182" s="11">
        <f ca="1">SUMIF(Ingredients!$B$3:$B$230,'PH complex foods'!H182,Ingredients!$A$3:$A$119)+SUMIF($B$3:$B$725,H182,$V$3:$V$724)</f>
        <v>1</v>
      </c>
      <c r="Q182" s="11">
        <f ca="1">SUMIF(Ingredients!$B$3:$B$230,'PH complex foods'!I182,Ingredients!$A$3:$A$119)+SUMIF($B$3:$B$725,I182,$V$3:$V$724)</f>
        <v>1</v>
      </c>
      <c r="R182" s="11">
        <f ca="1">SUMIF(Ingredients!$B$3:$B$230,'PH complex foods'!J182,Ingredients!$A$3:$A$119)+SUMIF($B$3:$B$725,J182,$V$3:$V$724)</f>
        <v>1</v>
      </c>
      <c r="S182" s="11">
        <f ca="1">SUMIF(Ingredients!$B$3:$B$230,'PH complex foods'!K182,Ingredients!$A$3:$A$119)+SUMIF($B$3:$B$725,K182,$V$3:$V$724)</f>
        <v>0</v>
      </c>
      <c r="T182" s="11">
        <f ca="1">SUMIF(Ingredients!$B$3:$B$230,'PH complex foods'!L182,Ingredients!$A$3:$A$119)+SUMIF($B$3:$B$725,L182,$V$3:$V$724)</f>
        <v>0</v>
      </c>
      <c r="U182" s="11">
        <f ca="1">SUMIF(Ingredients!$B$3:$B$230,'PH complex foods'!M182,Ingredients!$A$3:$A$119)+SUMIF($B$3:$B$725,M182,$V$3:$V$724)</f>
        <v>0</v>
      </c>
      <c r="V182" s="10">
        <f t="shared" ca="1" si="38"/>
        <v>1</v>
      </c>
      <c r="W182" s="10">
        <v>1</v>
      </c>
      <c r="X182" s="11">
        <v>1</v>
      </c>
      <c r="Y182" s="11">
        <f>COUNTIF(F182:M907,B182)</f>
        <v>0</v>
      </c>
      <c r="Z182" s="44" t="str">
        <f t="shared" ca="1" si="39"/>
        <v>Yes</v>
      </c>
      <c r="AA182" s="34">
        <f>SUMIF(Ingredients!$B$3:$B$230,F182,Ingredients!$C$3:$C$230)+SUMIF($B$3:$B$725,F182,$AI$3:$AI$725)</f>
        <v>5</v>
      </c>
      <c r="AB182" s="30">
        <f>SUMIF(Ingredients!$B$3:$B$230,G182,Ingredients!$C$3:$C$230)+SUMIF($B$3:$B$725,G182,$AI$3:$AI$725)</f>
        <v>10</v>
      </c>
      <c r="AC182" s="30">
        <f>SUMIF(Ingredients!$B$3:$B$230,H182,Ingredients!$C$3:$C$230)+SUMIF($B$3:$B$725,H182,$AI$3:$AI$725)</f>
        <v>1</v>
      </c>
      <c r="AD182" s="30">
        <f>SUMIF(Ingredients!$B$3:$B$230,I182,Ingredients!$C$3:$C$230)+SUMIF($B$3:$B$725,I182,$AI$3:$AI$725)</f>
        <v>2</v>
      </c>
      <c r="AE182" s="30">
        <f>SUMIF(Ingredients!$B$3:$B$230,J182,Ingredients!$C$3:$C$230)+SUMIF($B$3:$B$725,J182,$AI$3:$AI$725)</f>
        <v>10</v>
      </c>
      <c r="AF182" s="30">
        <f>SUMIF(Ingredients!$B$3:$B$230,K182,Ingredients!$C$3:$C$230)+SUMIF($B$3:$B$725,K182,$AI$3:$AI$725)</f>
        <v>0</v>
      </c>
      <c r="AG182" s="30">
        <f>SUMIF(Ingredients!$B$3:$B$230,L182,Ingredients!$C$3:$C$230)+SUMIF($B$3:$B$725,L182,$AI$3:$AI$725)</f>
        <v>0</v>
      </c>
      <c r="AH182" s="30">
        <f>SUMIF(Ingredients!$B$3:$B$230,M182,Ingredients!$C$3:$C$230)+SUMIF($B$3:$B$725,M182,$AI$3:$AI$725)</f>
        <v>0</v>
      </c>
      <c r="AI182" s="29">
        <f t="shared" si="27"/>
        <v>28</v>
      </c>
      <c r="AJ182" s="30">
        <f>SUMIF(Ingredients!$B$3:$B$230,F182,Ingredients!$D$3:$D$230)+SUMIF($B$3:$B$725,F182,$AR$3:$AR$725)</f>
        <v>0</v>
      </c>
      <c r="AK182" s="30">
        <f>SUMIF(Ingredients!$B$3:$B$230,G182,Ingredients!$D$3:$D$230)+SUMIF($B$3:$B$725,G182,$AR$3:$AR$725)</f>
        <v>0</v>
      </c>
      <c r="AL182" s="30">
        <f>SUMIF(Ingredients!$B$3:$B$230,H182,Ingredients!$D$3:$D$230)+SUMIF($B$3:$B$725,H182,$AR$3:$AR$725)</f>
        <v>0</v>
      </c>
      <c r="AM182" s="30">
        <f>SUMIF(Ingredients!$B$3:$B$230,I182,Ingredients!$D$3:$D$230)+SUMIF($B$3:$B$725,I182,$AR$3:$AR$725)</f>
        <v>0</v>
      </c>
      <c r="AN182" s="30">
        <f>SUMIF(Ingredients!$B$3:$B$230,J182,Ingredients!$D$3:$D$230)+SUMIF($B$3:$B$725,J182,$AR$3:$AR$725)</f>
        <v>0</v>
      </c>
      <c r="AO182" s="30">
        <f>SUMIF(Ingredients!$B$3:$B$230,K182,Ingredients!$D$3:$D$230)+SUMIF($B$3:$B$725,K182,$AR$3:$AR$725)</f>
        <v>0</v>
      </c>
      <c r="AP182" s="30">
        <f>SUMIF(Ingredients!$B$3:$B$230,L182,Ingredients!$D$3:$D$230)+SUMIF($B$3:$B$725,L182,$AR$3:$AR$725)</f>
        <v>0</v>
      </c>
      <c r="AQ182" s="30">
        <f>SUMIF(Ingredients!$B$3:$B$230,M182,Ingredients!$D$3:$D$230)+SUMIF($B$3:$B$725,M182,$AR$3:$AR$725)</f>
        <v>0</v>
      </c>
      <c r="AR182" s="29">
        <f t="shared" si="28"/>
        <v>0</v>
      </c>
      <c r="AS182" s="30">
        <f>SUMIF(Ingredients!$B$3:$B$230,F182,Ingredients!$E$3:$E$230)+SUMIF($B$3:$B$725,F182,$BA$3:$BA$730)</f>
        <v>7</v>
      </c>
      <c r="AT182" s="30">
        <f>SUMIF(Ingredients!$B$3:$B$230,G182,Ingredients!$E$3:$E$230)+SUMIF($B$3:$B$725,G182,$BA$3:$BA$730)</f>
        <v>9.5</v>
      </c>
      <c r="AU182" s="30">
        <f>SUMIF(Ingredients!$B$3:$B$230,H182,Ingredients!$E$3:$E$230)+SUMIF($B$3:$B$725,H182,$BA$3:$BA$730)</f>
        <v>32</v>
      </c>
      <c r="AV182" s="30">
        <f>SUMIF(Ingredients!$B$3:$B$230,I182,Ingredients!$E$3:$E$230)+SUMIF($B$3:$B$725,I182,$BA$3:$BA$730)</f>
        <v>54</v>
      </c>
      <c r="AW182" s="30">
        <f>SUMIF(Ingredients!$B$3:$B$230,J182,Ingredients!$E$3:$E$230)+SUMIF($B$3:$B$725,J182,$BA$3:$BA$730)</f>
        <v>73</v>
      </c>
      <c r="AX182" s="30">
        <f>SUMIF(Ingredients!$B$3:$B$230,K182,Ingredients!$E$3:$E$230)+SUMIF($B$3:$B$725,K182,$BA$3:$BA$730)</f>
        <v>0</v>
      </c>
      <c r="AY182" s="30">
        <f>SUMIF(Ingredients!$B$3:$B$230,L182,Ingredients!$E$3:$E$230)+SUMIF($B$3:$B$725,L182,$BA$3:$BA$730)</f>
        <v>0</v>
      </c>
      <c r="AZ182" s="30">
        <f>SUMIF(Ingredients!$B$3:$B$230,M182,Ingredients!$E$3:$E$230)+SUMIF($B$3:$B$725,M182,$BA$3:$BA$730)</f>
        <v>0</v>
      </c>
      <c r="BA182" s="29">
        <f t="shared" si="29"/>
        <v>35.1</v>
      </c>
      <c r="BB182" s="30">
        <f>SUMIF(Ingredients!$B$3:$B$230,F182,Ingredients!$F$3:$F$230)+SUMIF($B$3:$B$725,F182,$BJ$3:$BJ$725)</f>
        <v>0</v>
      </c>
      <c r="BC182" s="30">
        <f>SUMIF(Ingredients!$B$3:$B$230,G182,Ingredients!$F$3:$F$230)+SUMIF($B$3:$B$725,G182,$BJ$3:$BJ$725)</f>
        <v>1</v>
      </c>
      <c r="BD182" s="30">
        <f>SUMIF(Ingredients!$B$3:$B$230,H182,Ingredients!$F$3:$F$230)+SUMIF($B$3:$B$725,H182,$BJ$3:$BJ$725)</f>
        <v>0</v>
      </c>
      <c r="BE182" s="30">
        <f>SUMIF(Ingredients!$B$3:$B$230,I182,Ingredients!$F$3:$F$230)+SUMIF($B$3:$B$725,I182,$BJ$3:$BJ$725)</f>
        <v>0</v>
      </c>
      <c r="BF182" s="30">
        <f>SUMIF(Ingredients!$B$3:$B$230,J182,Ingredients!$F$3:$F$230)+SUMIF($B$3:$B$725,J182,$BJ$3:$BJ$725)</f>
        <v>0</v>
      </c>
      <c r="BG182" s="30">
        <f>SUMIF(Ingredients!$B$3:$B$230,K182,Ingredients!$F$3:$F$230)+SUMIF($B$3:$B$725,K182,$BJ$3:$BJ$725)</f>
        <v>0</v>
      </c>
      <c r="BH182" s="30">
        <f>SUMIF(Ingredients!$B$3:$B$230,L182,Ingredients!$F$3:$F$230)+SUMIF($B$3:$B$725,L182,$BJ$3:$BJ$725)</f>
        <v>0</v>
      </c>
      <c r="BI182" s="30">
        <f>SUMIF(Ingredients!$B$3:$B$230,M182,Ingredients!$F$3:$F$230)+SUMIF($B$3:$B$725,M182,$BJ$3:$BJ$725)</f>
        <v>0</v>
      </c>
      <c r="BJ182" s="35">
        <f t="shared" si="30"/>
        <v>1</v>
      </c>
      <c r="BK182" s="30">
        <f>SUMIF(Ingredients!$B$3:$B$230,F182,Ingredients!$G$3:$G$230)+SUMIF($B$3:$B$725,F182,$BS$3:$BS$725)</f>
        <v>0</v>
      </c>
      <c r="BL182" s="30">
        <f>SUMIF(Ingredients!$B$3:$B$230,G182,Ingredients!$G$3:$G$230)+SUMIF($B$3:$B$725,G182,$BS$3:$BS$725)</f>
        <v>0</v>
      </c>
      <c r="BM182" s="30">
        <f>SUMIF(Ingredients!$B$3:$B$230,H182,Ingredients!$G$3:$G$230)+SUMIF($B$3:$B$725,H182,$BS$3:$BS$725)</f>
        <v>0</v>
      </c>
      <c r="BN182" s="30">
        <f>SUMIF(Ingredients!$B$3:$B$230,I182,Ingredients!$G$3:$G$230)+SUMIF($B$3:$B$725,I182,$BS$3:$BS$725)</f>
        <v>0</v>
      </c>
      <c r="BO182" s="30">
        <f>SUMIF(Ingredients!$B$3:$B$230,J182,Ingredients!$G$3:$G$230)+SUMIF($B$3:$B$725,J182,$BS$3:$BS$725)</f>
        <v>0</v>
      </c>
      <c r="BP182" s="30">
        <f>SUMIF(Ingredients!$B$3:$B$230,K182,Ingredients!$G$3:$G$230)+SUMIF($B$3:$B$725,K182,$BS$3:$BS$725)</f>
        <v>0</v>
      </c>
      <c r="BQ182" s="30">
        <f>SUMIF(Ingredients!$B$3:$B$230,L182,Ingredients!$G$3:$G$230)+SUMIF($B$3:$B$725,L182,$BS$3:$BS$725)</f>
        <v>0</v>
      </c>
      <c r="BR182" s="30">
        <f>SUMIF(Ingredients!$B$3:$B$230,M182,Ingredients!$G$3:$G$230)+SUMIF($B$3:$B$725,M182,$BS$3:$BS$725)</f>
        <v>0</v>
      </c>
      <c r="BS182" s="36">
        <f t="shared" si="31"/>
        <v>0</v>
      </c>
      <c r="BT182" s="30">
        <f>SUMIF(Ingredients!$B$3:$B$230,F182,Ingredients!$H$3:$H$230)+SUMIF($B$3:$B$725,F182,$CB$3:$CB$725)</f>
        <v>1</v>
      </c>
      <c r="BU182" s="30">
        <f>SUMIF(Ingredients!$B$3:$B$230,G182,Ingredients!$H$3:$H$230)+SUMIF($B$3:$B$725,G182,$CB$3:$CB$725)</f>
        <v>0</v>
      </c>
      <c r="BV182" s="30">
        <f>SUMIF(Ingredients!$B$3:$B$230,H182,Ingredients!$H$3:$H$230)+SUMIF($B$3:$B$725,H182,$CB$3:$CB$725)</f>
        <v>0.5</v>
      </c>
      <c r="BW182" s="30">
        <f>SUMIF(Ingredients!$B$3:$B$230,I182,Ingredients!$H$3:$H$230)+SUMIF($B$3:$B$725,I182,$CB$3:$CB$725)</f>
        <v>2</v>
      </c>
      <c r="BX182" s="30">
        <f>SUMIF(Ingredients!$B$3:$B$230,J182,Ingredients!$H$3:$H$230)+SUMIF($B$3:$B$725,J182,$CB$3:$CB$725)</f>
        <v>0</v>
      </c>
      <c r="BY182" s="30">
        <f>SUMIF(Ingredients!$B$3:$B$230,K182,Ingredients!$H$3:$H$230)+SUMIF($B$3:$B$725,K182,$CB$3:$CB$725)</f>
        <v>0</v>
      </c>
      <c r="BZ182" s="30">
        <f>SUMIF(Ingredients!$B$3:$B$230,L182,Ingredients!$H$3:$H$230)+SUMIF($B$3:$B$725,L182,$CB$3:$CB$725)</f>
        <v>0</v>
      </c>
      <c r="CA182" s="30">
        <f>SUMIF(Ingredients!$B$3:$B$230,M182,Ingredients!$H$3:$H$230)+SUMIF($B$3:$B$725,M182,$CB$3:$CB$725)</f>
        <v>0</v>
      </c>
      <c r="CB182" s="42">
        <f t="shared" si="32"/>
        <v>3.5</v>
      </c>
      <c r="CC182" s="30">
        <f>SUMIF(Ingredients!$B$3:$B$230,F182,Ingredients!$I$3:$I$230)+SUMIF($B$3:$B$725,F182,$CK$3:$CK$725)</f>
        <v>0</v>
      </c>
      <c r="CD182" s="30">
        <f>SUMIF(Ingredients!$B$3:$B$230,G182,Ingredients!$I$3:$I$230)+SUMIF($B$3:$B$725,G182,$CK$3:$CK$725)</f>
        <v>0</v>
      </c>
      <c r="CE182" s="30">
        <f>SUMIF(Ingredients!$B$3:$B$230,H182,Ingredients!$I$3:$I$230)+SUMIF($B$3:$B$725,H182,$CK$3:$CK$725)</f>
        <v>0</v>
      </c>
      <c r="CF182" s="30">
        <f>SUMIF(Ingredients!$B$3:$B$230,I182,Ingredients!$I$3:$I$230)+SUMIF($B$3:$B$725,I182,$CK$3:$CK$725)</f>
        <v>0</v>
      </c>
      <c r="CG182" s="30">
        <f>SUMIF(Ingredients!$B$3:$B$230,J182,Ingredients!$I$3:$I$230)+SUMIF($B$3:$B$725,J182,$CK$3:$CK$725)</f>
        <v>0</v>
      </c>
      <c r="CH182" s="30">
        <f>SUMIF(Ingredients!$B$3:$B$230,K182,Ingredients!$I$3:$I$230)+SUMIF($B$3:$B$725,K182,$CK$3:$CK$725)</f>
        <v>0</v>
      </c>
      <c r="CI182" s="30">
        <f>SUMIF(Ingredients!$B$3:$B$230,L182,Ingredients!$I$3:$I$230)+SUMIF($B$3:$B$725,L182,$CK$3:$CK$725)</f>
        <v>0</v>
      </c>
      <c r="CJ182" s="30">
        <f>SUMIF(Ingredients!$B$3:$B$230,M182,Ingredients!$I$3:$I$230)+SUMIF($B$3:$B$725,M182,$CK$3:$CK$725)</f>
        <v>0</v>
      </c>
      <c r="CK182" s="38">
        <f t="shared" si="33"/>
        <v>0</v>
      </c>
      <c r="CL182" s="30">
        <f>SUMIF(Ingredients!$B$3:$B$230,F182,Ingredients!$J$3:$J$230)+SUMIF($B$3:$B$725,F182,$CT$3:$CT$725)</f>
        <v>0</v>
      </c>
      <c r="CM182" s="30">
        <f>SUMIF(Ingredients!$B$3:$B$230,G182,Ingredients!$J$3:$J$230)+SUMIF($B$3:$B$725,G182,$CT$3:$CT$725)</f>
        <v>1</v>
      </c>
      <c r="CN182" s="30">
        <f>SUMIF(Ingredients!$B$3:$B$230,H182,Ingredients!$J$3:$J$230)+SUMIF($B$3:$B$725,H182,$CT$3:$CT$725)</f>
        <v>0</v>
      </c>
      <c r="CO182" s="30">
        <f>SUMIF(Ingredients!$B$3:$B$230,I182,Ingredients!$J$3:$J$230)+SUMIF($B$3:$B$725,I182,$CT$3:$CT$725)</f>
        <v>0</v>
      </c>
      <c r="CP182" s="30">
        <f>SUMIF(Ingredients!$B$3:$B$230,J182,Ingredients!$J$3:$J$230)+SUMIF($B$3:$B$725,J182,$CT$3:$CT$725)</f>
        <v>3</v>
      </c>
      <c r="CQ182" s="30">
        <f>SUMIF(Ingredients!$B$3:$B$230,K182,Ingredients!$J$3:$J$230)+SUMIF($B$3:$B$725,K182,$CT$3:$CT$725)</f>
        <v>0</v>
      </c>
      <c r="CR182" s="30">
        <f>SUMIF(Ingredients!$B$3:$B$230,L182,Ingredients!$J$3:$J$230)+SUMIF($B$3:$B$725,L182,$CT$3:$CT$725)</f>
        <v>0</v>
      </c>
      <c r="CS182" s="30">
        <f>SUMIF(Ingredients!$B$3:$B$230,M182,Ingredients!$J$3:$J$230)+SUMIF($B$3:$B$725,M182,$CT$3:$CT$725)</f>
        <v>0</v>
      </c>
      <c r="CT182" s="43">
        <f t="shared" si="34"/>
        <v>4</v>
      </c>
      <c r="CU182" s="34">
        <v>25</v>
      </c>
      <c r="CV182" s="30">
        <v>0</v>
      </c>
      <c r="CW182" s="30">
        <v>12</v>
      </c>
      <c r="CX182" s="35">
        <v>1</v>
      </c>
      <c r="CY182" s="36">
        <v>0</v>
      </c>
      <c r="CZ182" s="37">
        <v>3.5</v>
      </c>
      <c r="DA182" s="38">
        <v>0</v>
      </c>
      <c r="DB182" s="39">
        <v>4</v>
      </c>
      <c r="DC182" t="s">
        <v>202</v>
      </c>
      <c r="DD182" t="str">
        <f t="shared" ca="1" si="35"/>
        <v/>
      </c>
      <c r="DE182" t="str">
        <f t="shared" ca="1" si="36"/>
        <v>-</v>
      </c>
      <c r="DG182" t="s">
        <v>200</v>
      </c>
      <c r="DH182" t="str">
        <f t="shared" ca="1" si="37"/>
        <v>ZESTYZUCCHINIITEM(MEAL, ItemRegistry.zestyzucchiniItem, 4 ,5f,0f,1f,3.5f,0f,0f,4f,1.75f),</v>
      </c>
      <c r="DI182" t="s">
        <v>2419</v>
      </c>
    </row>
    <row r="183" spans="2:113" x14ac:dyDescent="0.3">
      <c r="B183" t="s">
        <v>446</v>
      </c>
      <c r="C183" t="str">
        <f>INDEX('PH Itemnames'!$B$1:$B$723,MATCH(B183,'PH Itemnames'!$A$1:$A$723),1)</f>
        <v>zucchinibakeItem</v>
      </c>
      <c r="D183" t="s">
        <v>245</v>
      </c>
      <c r="E183" t="s">
        <v>1191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SUMIF(Ingredients!$B$3:$B$230,'PH complex foods'!F183,Ingredients!$A$3:$A$119)+SUMIF($B$3:$B$725,F183,$V$3:$V$724)</f>
        <v>1</v>
      </c>
      <c r="O183" s="11">
        <f ca="1">SUMIF(Ingredients!$B$3:$B$230,'PH complex foods'!G183,Ingredients!$A$3:$A$119)+SUMIF($B$3:$B$725,G183,$V$3:$V$724)</f>
        <v>1</v>
      </c>
      <c r="P183" s="11">
        <f ca="1">SUMIF(Ingredients!$B$3:$B$230,'PH complex foods'!H183,Ingredients!$A$3:$A$119)+SUMIF($B$3:$B$725,H183,$V$3:$V$724)</f>
        <v>1</v>
      </c>
      <c r="Q183" s="11">
        <f ca="1">SUMIF(Ingredients!$B$3:$B$230,'PH complex foods'!I183,Ingredients!$A$3:$A$119)+SUMIF($B$3:$B$725,I183,$V$3:$V$724)</f>
        <v>1</v>
      </c>
      <c r="R183" s="11">
        <f ca="1">SUMIF(Ingredients!$B$3:$B$230,'PH complex foods'!J183,Ingredients!$A$3:$A$119)+SUMIF($B$3:$B$725,J183,$V$3:$V$724)</f>
        <v>1</v>
      </c>
      <c r="S183" s="11">
        <f ca="1">SUMIF(Ingredients!$B$3:$B$230,'PH complex foods'!K183,Ingredients!$A$3:$A$119)+SUMIF($B$3:$B$725,K183,$V$3:$V$724)</f>
        <v>0</v>
      </c>
      <c r="T183" s="11">
        <f ca="1">SUMIF(Ingredients!$B$3:$B$230,'PH complex foods'!L183,Ingredients!$A$3:$A$119)+SUMIF($B$3:$B$725,L183,$V$3:$V$724)</f>
        <v>0</v>
      </c>
      <c r="U183" s="11">
        <f ca="1">SUMIF(Ingredients!$B$3:$B$230,'PH complex foods'!M183,Ingredients!$A$3:$A$119)+SUMIF($B$3:$B$725,M183,$V$3:$V$724)</f>
        <v>0</v>
      </c>
      <c r="V183" s="10">
        <f t="shared" ca="1" si="38"/>
        <v>1</v>
      </c>
      <c r="W183" s="10">
        <v>1</v>
      </c>
      <c r="X183" s="11">
        <v>1</v>
      </c>
      <c r="Y183" s="11">
        <f>COUNTIF(F183:M908,B183)</f>
        <v>0</v>
      </c>
      <c r="Z183" s="44" t="str">
        <f t="shared" ca="1" si="39"/>
        <v>Yes</v>
      </c>
      <c r="AA183" s="34">
        <f>SUMIF(Ingredients!$B$3:$B$230,F183,Ingredients!$C$3:$C$230)+SUMIF($B$3:$B$725,F183,$AI$3:$AI$725)</f>
        <v>5</v>
      </c>
      <c r="AB183" s="30">
        <f>SUMIF(Ingredients!$B$3:$B$230,G183,Ingredients!$C$3:$C$230)+SUMIF($B$3:$B$725,G183,$AI$3:$AI$725)</f>
        <v>2</v>
      </c>
      <c r="AC183" s="30">
        <f>SUMIF(Ingredients!$B$3:$B$230,H183,Ingredients!$C$3:$C$230)+SUMIF($B$3:$B$725,H183,$AI$3:$AI$725)</f>
        <v>10</v>
      </c>
      <c r="AD183" s="30">
        <f>SUMIF(Ingredients!$B$3:$B$230,I183,Ingredients!$C$3:$C$230)+SUMIF($B$3:$B$725,I183,$AI$3:$AI$725)</f>
        <v>0</v>
      </c>
      <c r="AE183" s="30">
        <f>SUMIF(Ingredients!$B$3:$B$230,J183,Ingredients!$C$3:$C$230)+SUMIF($B$3:$B$725,J183,$AI$3:$AI$725)</f>
        <v>10</v>
      </c>
      <c r="AF183" s="30">
        <f>SUMIF(Ingredients!$B$3:$B$230,K183,Ingredients!$C$3:$C$230)+SUMIF($B$3:$B$725,K183,$AI$3:$AI$725)</f>
        <v>0</v>
      </c>
      <c r="AG183" s="30">
        <f>SUMIF(Ingredients!$B$3:$B$230,L183,Ingredients!$C$3:$C$230)+SUMIF($B$3:$B$725,L183,$AI$3:$AI$725)</f>
        <v>0</v>
      </c>
      <c r="AH183" s="30">
        <f>SUMIF(Ingredients!$B$3:$B$230,M183,Ingredients!$C$3:$C$230)+SUMIF($B$3:$B$725,M183,$AI$3:$AI$725)</f>
        <v>0</v>
      </c>
      <c r="AI183" s="29">
        <f t="shared" si="27"/>
        <v>27</v>
      </c>
      <c r="AJ183" s="30">
        <f>SUMIF(Ingredients!$B$3:$B$230,F183,Ingredients!$D$3:$D$230)+SUMIF($B$3:$B$725,F183,$AR$3:$AR$725)</f>
        <v>0</v>
      </c>
      <c r="AK183" s="30">
        <f>SUMIF(Ingredients!$B$3:$B$230,G183,Ingredients!$D$3:$D$230)+SUMIF($B$3:$B$725,G183,$AR$3:$AR$725)</f>
        <v>5</v>
      </c>
      <c r="AL183" s="30">
        <f>SUMIF(Ingredients!$B$3:$B$230,H183,Ingredients!$D$3:$D$230)+SUMIF($B$3:$B$725,H183,$AR$3:$AR$725)</f>
        <v>0</v>
      </c>
      <c r="AM183" s="30">
        <f>SUMIF(Ingredients!$B$3:$B$230,I183,Ingredients!$D$3:$D$230)+SUMIF($B$3:$B$725,I183,$AR$3:$AR$725)</f>
        <v>0</v>
      </c>
      <c r="AN183" s="30">
        <f>SUMIF(Ingredients!$B$3:$B$230,J183,Ingredients!$D$3:$D$230)+SUMIF($B$3:$B$725,J183,$AR$3:$AR$725)</f>
        <v>0</v>
      </c>
      <c r="AO183" s="30">
        <f>SUMIF(Ingredients!$B$3:$B$230,K183,Ingredients!$D$3:$D$230)+SUMIF($B$3:$B$725,K183,$AR$3:$AR$725)</f>
        <v>0</v>
      </c>
      <c r="AP183" s="30">
        <f>SUMIF(Ingredients!$B$3:$B$230,L183,Ingredients!$D$3:$D$230)+SUMIF($B$3:$B$725,L183,$AR$3:$AR$725)</f>
        <v>0</v>
      </c>
      <c r="AQ183" s="30">
        <f>SUMIF(Ingredients!$B$3:$B$230,M183,Ingredients!$D$3:$D$230)+SUMIF($B$3:$B$725,M183,$AR$3:$AR$725)</f>
        <v>0</v>
      </c>
      <c r="AR183" s="29">
        <f t="shared" si="28"/>
        <v>5</v>
      </c>
      <c r="AS183" s="30">
        <f>SUMIF(Ingredients!$B$3:$B$230,F183,Ingredients!$E$3:$E$230)+SUMIF($B$3:$B$725,F183,$BA$3:$BA$730)</f>
        <v>7</v>
      </c>
      <c r="AT183" s="30">
        <f>SUMIF(Ingredients!$B$3:$B$230,G183,Ingredients!$E$3:$E$230)+SUMIF($B$3:$B$725,G183,$BA$3:$BA$730)</f>
        <v>5</v>
      </c>
      <c r="AU183" s="30">
        <f>SUMIF(Ingredients!$B$3:$B$230,H183,Ingredients!$E$3:$E$230)+SUMIF($B$3:$B$725,H183,$BA$3:$BA$730)</f>
        <v>16.5</v>
      </c>
      <c r="AV183" s="30">
        <f>SUMIF(Ingredients!$B$3:$B$230,I183,Ingredients!$E$3:$E$230)+SUMIF($B$3:$B$725,I183,$BA$3:$BA$730)</f>
        <v>10</v>
      </c>
      <c r="AW183" s="30">
        <f>SUMIF(Ingredients!$B$3:$B$230,J183,Ingredients!$E$3:$E$230)+SUMIF($B$3:$B$725,J183,$BA$3:$BA$730)</f>
        <v>73</v>
      </c>
      <c r="AX183" s="30">
        <f>SUMIF(Ingredients!$B$3:$B$230,K183,Ingredients!$E$3:$E$230)+SUMIF($B$3:$B$725,K183,$BA$3:$BA$730)</f>
        <v>0</v>
      </c>
      <c r="AY183" s="30">
        <f>SUMIF(Ingredients!$B$3:$B$230,L183,Ingredients!$E$3:$E$230)+SUMIF($B$3:$B$725,L183,$BA$3:$BA$730)</f>
        <v>0</v>
      </c>
      <c r="AZ183" s="30">
        <f>SUMIF(Ingredients!$B$3:$B$230,M183,Ingredients!$E$3:$E$230)+SUMIF($B$3:$B$725,M183,$BA$3:$BA$730)</f>
        <v>0</v>
      </c>
      <c r="BA183" s="29">
        <f t="shared" si="29"/>
        <v>22.3</v>
      </c>
      <c r="BB183" s="30">
        <f>SUMIF(Ingredients!$B$3:$B$230,F183,Ingredients!$F$3:$F$230)+SUMIF($B$3:$B$725,F183,$BJ$3:$BJ$725)</f>
        <v>0</v>
      </c>
      <c r="BC183" s="30">
        <f>SUMIF(Ingredients!$B$3:$B$230,G183,Ingredients!$F$3:$F$230)+SUMIF($B$3:$B$725,G183,$BJ$3:$BJ$725)</f>
        <v>0</v>
      </c>
      <c r="BD183" s="30">
        <f>SUMIF(Ingredients!$B$3:$B$230,H183,Ingredients!$F$3:$F$230)+SUMIF($B$3:$B$725,H183,$BJ$3:$BJ$725)</f>
        <v>1.5</v>
      </c>
      <c r="BE183" s="30">
        <f>SUMIF(Ingredients!$B$3:$B$230,I183,Ingredients!$F$3:$F$230)+SUMIF($B$3:$B$725,I183,$BJ$3:$BJ$725)</f>
        <v>0</v>
      </c>
      <c r="BF183" s="30">
        <f>SUMIF(Ingredients!$B$3:$B$230,J183,Ingredients!$F$3:$F$230)+SUMIF($B$3:$B$725,J183,$BJ$3:$BJ$725)</f>
        <v>0</v>
      </c>
      <c r="BG183" s="30">
        <f>SUMIF(Ingredients!$B$3:$B$230,K183,Ingredients!$F$3:$F$230)+SUMIF($B$3:$B$725,K183,$BJ$3:$BJ$725)</f>
        <v>0</v>
      </c>
      <c r="BH183" s="30">
        <f>SUMIF(Ingredients!$B$3:$B$230,L183,Ingredients!$F$3:$F$230)+SUMIF($B$3:$B$725,L183,$BJ$3:$BJ$725)</f>
        <v>0</v>
      </c>
      <c r="BI183" s="30">
        <f>SUMIF(Ingredients!$B$3:$B$230,M183,Ingredients!$F$3:$F$230)+SUMIF($B$3:$B$725,M183,$BJ$3:$BJ$725)</f>
        <v>0</v>
      </c>
      <c r="BJ183" s="35">
        <f t="shared" si="30"/>
        <v>1.5</v>
      </c>
      <c r="BK183" s="30">
        <f>SUMIF(Ingredients!$B$3:$B$230,F183,Ingredients!$G$3:$G$230)+SUMIF($B$3:$B$725,F183,$BS$3:$BS$725)</f>
        <v>0</v>
      </c>
      <c r="BL183" s="30">
        <f>SUMIF(Ingredients!$B$3:$B$230,G183,Ingredients!$G$3:$G$230)+SUMIF($B$3:$B$725,G183,$BS$3:$BS$725)</f>
        <v>0</v>
      </c>
      <c r="BM183" s="30">
        <f>SUMIF(Ingredients!$B$3:$B$230,H183,Ingredients!$G$3:$G$230)+SUMIF($B$3:$B$725,H183,$BS$3:$BS$725)</f>
        <v>0</v>
      </c>
      <c r="BN183" s="30">
        <f>SUMIF(Ingredients!$B$3:$B$230,I183,Ingredients!$G$3:$G$230)+SUMIF($B$3:$B$725,I183,$BS$3:$BS$725)</f>
        <v>0</v>
      </c>
      <c r="BO183" s="30">
        <f>SUMIF(Ingredients!$B$3:$B$230,J183,Ingredients!$G$3:$G$230)+SUMIF($B$3:$B$725,J183,$BS$3:$BS$725)</f>
        <v>0</v>
      </c>
      <c r="BP183" s="30">
        <f>SUMIF(Ingredients!$B$3:$B$230,K183,Ingredients!$G$3:$G$230)+SUMIF($B$3:$B$725,K183,$BS$3:$BS$725)</f>
        <v>0</v>
      </c>
      <c r="BQ183" s="30">
        <f>SUMIF(Ingredients!$B$3:$B$230,L183,Ingredients!$G$3:$G$230)+SUMIF($B$3:$B$725,L183,$BS$3:$BS$725)</f>
        <v>0</v>
      </c>
      <c r="BR183" s="30">
        <f>SUMIF(Ingredients!$B$3:$B$230,M183,Ingredients!$G$3:$G$230)+SUMIF($B$3:$B$725,M183,$BS$3:$BS$725)</f>
        <v>0</v>
      </c>
      <c r="BS183" s="36">
        <f t="shared" si="31"/>
        <v>0</v>
      </c>
      <c r="BT183" s="30">
        <f>SUMIF(Ingredients!$B$3:$B$230,F183,Ingredients!$H$3:$H$230)+SUMIF($B$3:$B$725,F183,$CB$3:$CB$725)</f>
        <v>1</v>
      </c>
      <c r="BU183" s="30">
        <f>SUMIF(Ingredients!$B$3:$B$230,G183,Ingredients!$H$3:$H$230)+SUMIF($B$3:$B$725,G183,$CB$3:$CB$725)</f>
        <v>1.5</v>
      </c>
      <c r="BV183" s="30">
        <f>SUMIF(Ingredients!$B$3:$B$230,H183,Ingredients!$H$3:$H$230)+SUMIF($B$3:$B$725,H183,$CB$3:$CB$725)</f>
        <v>0</v>
      </c>
      <c r="BW183" s="30">
        <f>SUMIF(Ingredients!$B$3:$B$230,I183,Ingredients!$H$3:$H$230)+SUMIF($B$3:$B$725,I183,$CB$3:$CB$725)</f>
        <v>0</v>
      </c>
      <c r="BX183" s="30">
        <f>SUMIF(Ingredients!$B$3:$B$230,J183,Ingredients!$H$3:$H$230)+SUMIF($B$3:$B$725,J183,$CB$3:$CB$725)</f>
        <v>0</v>
      </c>
      <c r="BY183" s="30">
        <f>SUMIF(Ingredients!$B$3:$B$230,K183,Ingredients!$H$3:$H$230)+SUMIF($B$3:$B$725,K183,$CB$3:$CB$725)</f>
        <v>0</v>
      </c>
      <c r="BZ183" s="30">
        <f>SUMIF(Ingredients!$B$3:$B$230,L183,Ingredients!$H$3:$H$230)+SUMIF($B$3:$B$725,L183,$CB$3:$CB$725)</f>
        <v>0</v>
      </c>
      <c r="CA183" s="30">
        <f>SUMIF(Ingredients!$B$3:$B$230,M183,Ingredients!$H$3:$H$230)+SUMIF($B$3:$B$725,M183,$CB$3:$CB$725)</f>
        <v>0</v>
      </c>
      <c r="CB183" s="42">
        <f t="shared" si="32"/>
        <v>2.5</v>
      </c>
      <c r="CC183" s="30">
        <f>SUMIF(Ingredients!$B$3:$B$230,F183,Ingredients!$I$3:$I$230)+SUMIF($B$3:$B$725,F183,$CK$3:$CK$725)</f>
        <v>0</v>
      </c>
      <c r="CD183" s="30">
        <f>SUMIF(Ingredients!$B$3:$B$230,G183,Ingredients!$I$3:$I$230)+SUMIF($B$3:$B$725,G183,$CK$3:$CK$725)</f>
        <v>0</v>
      </c>
      <c r="CE183" s="30">
        <f>SUMIF(Ingredients!$B$3:$B$230,H183,Ingredients!$I$3:$I$230)+SUMIF($B$3:$B$725,H183,$CK$3:$CK$725)</f>
        <v>0</v>
      </c>
      <c r="CF183" s="30">
        <f>SUMIF(Ingredients!$B$3:$B$230,I183,Ingredients!$I$3:$I$230)+SUMIF($B$3:$B$725,I183,$CK$3:$CK$725)</f>
        <v>0</v>
      </c>
      <c r="CG183" s="30">
        <f>SUMIF(Ingredients!$B$3:$B$230,J183,Ingredients!$I$3:$I$230)+SUMIF($B$3:$B$725,J183,$CK$3:$CK$725)</f>
        <v>0</v>
      </c>
      <c r="CH183" s="30">
        <f>SUMIF(Ingredients!$B$3:$B$230,K183,Ingredients!$I$3:$I$230)+SUMIF($B$3:$B$725,K183,$CK$3:$CK$725)</f>
        <v>0</v>
      </c>
      <c r="CI183" s="30">
        <f>SUMIF(Ingredients!$B$3:$B$230,L183,Ingredients!$I$3:$I$230)+SUMIF($B$3:$B$725,L183,$CK$3:$CK$725)</f>
        <v>0</v>
      </c>
      <c r="CJ183" s="30">
        <f>SUMIF(Ingredients!$B$3:$B$230,M183,Ingredients!$I$3:$I$230)+SUMIF($B$3:$B$725,M183,$CK$3:$CK$725)</f>
        <v>0</v>
      </c>
      <c r="CK183" s="38">
        <f t="shared" si="33"/>
        <v>0</v>
      </c>
      <c r="CL183" s="30">
        <f>SUMIF(Ingredients!$B$3:$B$230,F183,Ingredients!$J$3:$J$230)+SUMIF($B$3:$B$725,F183,$CT$3:$CT$725)</f>
        <v>0</v>
      </c>
      <c r="CM183" s="30">
        <f>SUMIF(Ingredients!$B$3:$B$230,G183,Ingredients!$J$3:$J$230)+SUMIF($B$3:$B$725,G183,$CT$3:$CT$725)</f>
        <v>0</v>
      </c>
      <c r="CN183" s="30">
        <f>SUMIF(Ingredients!$B$3:$B$230,H183,Ingredients!$J$3:$J$230)+SUMIF($B$3:$B$725,H183,$CT$3:$CT$725)</f>
        <v>1</v>
      </c>
      <c r="CO183" s="30">
        <f>SUMIF(Ingredients!$B$3:$B$230,I183,Ingredients!$J$3:$J$230)+SUMIF($B$3:$B$725,I183,$CT$3:$CT$725)</f>
        <v>0</v>
      </c>
      <c r="CP183" s="30">
        <f>SUMIF(Ingredients!$B$3:$B$230,J183,Ingredients!$J$3:$J$230)+SUMIF($B$3:$B$725,J183,$CT$3:$CT$725)</f>
        <v>3</v>
      </c>
      <c r="CQ183" s="30">
        <f>SUMIF(Ingredients!$B$3:$B$230,K183,Ingredients!$J$3:$J$230)+SUMIF($B$3:$B$725,K183,$CT$3:$CT$725)</f>
        <v>0</v>
      </c>
      <c r="CR183" s="30">
        <f>SUMIF(Ingredients!$B$3:$B$230,L183,Ingredients!$J$3:$J$230)+SUMIF($B$3:$B$725,L183,$CT$3:$CT$725)</f>
        <v>0</v>
      </c>
      <c r="CS183" s="30">
        <f>SUMIF(Ingredients!$B$3:$B$230,M183,Ingredients!$J$3:$J$230)+SUMIF($B$3:$B$725,M183,$CT$3:$CT$725)</f>
        <v>0</v>
      </c>
      <c r="CT183" s="43">
        <f t="shared" si="34"/>
        <v>4</v>
      </c>
      <c r="CU183" s="34">
        <v>25</v>
      </c>
      <c r="CV183" s="30">
        <v>0</v>
      </c>
      <c r="CW183" s="30">
        <v>11</v>
      </c>
      <c r="CX183" s="35">
        <v>1.5</v>
      </c>
      <c r="CY183" s="36">
        <v>0</v>
      </c>
      <c r="CZ183" s="37">
        <v>2.5</v>
      </c>
      <c r="DA183" s="38">
        <v>0</v>
      </c>
      <c r="DB183" s="39">
        <v>4</v>
      </c>
      <c r="DC183" t="s">
        <v>202</v>
      </c>
      <c r="DD183" t="str">
        <f t="shared" ca="1" si="35"/>
        <v/>
      </c>
      <c r="DE183" t="str">
        <f t="shared" ca="1" si="36"/>
        <v>-</v>
      </c>
      <c r="DG183" t="s">
        <v>200</v>
      </c>
      <c r="DH183" t="str">
        <f t="shared" ca="1" si="37"/>
        <v>ZUCCHINIBAKEITEM(MEAL, ItemRegistry.zucchinibakeItem, 4 ,5f,0f,1.5f,2.5f,0f,0f,4f,1.91f),</v>
      </c>
      <c r="DI183" t="s">
        <v>2420</v>
      </c>
    </row>
    <row r="184" spans="2:113" x14ac:dyDescent="0.3">
      <c r="B184" t="s">
        <v>447</v>
      </c>
      <c r="C184" t="str">
        <f>INDEX('PH Itemnames'!$B$1:$B$723,MATCH(B184,'PH Itemnames'!$A$1:$A$723),1)</f>
        <v>asparagusquicheItem</v>
      </c>
      <c r="D184" t="s">
        <v>240</v>
      </c>
      <c r="E184" t="s">
        <v>1191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SUMIF(Ingredients!$B$3:$B$230,'PH complex foods'!F184,Ingredients!$A$3:$A$119)+SUMIF($B$3:$B$725,F184,$V$3:$V$724)</f>
        <v>0</v>
      </c>
      <c r="O184" s="11">
        <f ca="1">SUMIF(Ingredients!$B$3:$B$230,'PH complex foods'!G184,Ingredients!$A$3:$A$119)+SUMIF($B$3:$B$725,G184,$V$3:$V$724)</f>
        <v>1</v>
      </c>
      <c r="P184" s="11">
        <f ca="1">SUMIF(Ingredients!$B$3:$B$230,'PH complex foods'!H184,Ingredients!$A$3:$A$119)+SUMIF($B$3:$B$725,H184,$V$3:$V$724)</f>
        <v>1</v>
      </c>
      <c r="Q184" s="11">
        <f ca="1">SUMIF(Ingredients!$B$3:$B$230,'PH complex foods'!I184,Ingredients!$A$3:$A$119)+SUMIF($B$3:$B$725,I184,$V$3:$V$724)</f>
        <v>1</v>
      </c>
      <c r="R184" s="11">
        <f ca="1">SUMIF(Ingredients!$B$3:$B$230,'PH complex foods'!J184,Ingredients!$A$3:$A$119)+SUMIF($B$3:$B$725,J184,$V$3:$V$724)</f>
        <v>0</v>
      </c>
      <c r="S184" s="11">
        <f ca="1">SUMIF(Ingredients!$B$3:$B$230,'PH complex foods'!K184,Ingredients!$A$3:$A$119)+SUMIF($B$3:$B$725,K184,$V$3:$V$724)</f>
        <v>0</v>
      </c>
      <c r="T184" s="11">
        <f ca="1">SUMIF(Ingredients!$B$3:$B$230,'PH complex foods'!L184,Ingredients!$A$3:$A$119)+SUMIF($B$3:$B$725,L184,$V$3:$V$724)</f>
        <v>0</v>
      </c>
      <c r="U184" s="11">
        <f ca="1">SUMIF(Ingredients!$B$3:$B$230,'PH complex foods'!M184,Ingredients!$A$3:$A$119)+SUMIF($B$3:$B$725,M184,$V$3:$V$724)</f>
        <v>0</v>
      </c>
      <c r="V184" s="10">
        <f t="shared" ca="1" si="38"/>
        <v>0</v>
      </c>
      <c r="W184" s="10">
        <v>0</v>
      </c>
      <c r="X184" s="11">
        <v>0</v>
      </c>
      <c r="Y184" s="11">
        <f>COUNTIF(F184:M909,B184)</f>
        <v>0</v>
      </c>
      <c r="Z184" s="44" t="str">
        <f t="shared" ca="1" si="39"/>
        <v>No</v>
      </c>
      <c r="AA184" s="34">
        <f>SUMIF(Ingredients!$B$3:$B$230,F184,Ingredients!$C$3:$C$230)+SUMIF($B$3:$B$725,F184,$AI$3:$AI$725)</f>
        <v>0</v>
      </c>
      <c r="AB184" s="30">
        <f>SUMIF(Ingredients!$B$3:$B$230,G184,Ingredients!$C$3:$C$230)+SUMIF($B$3:$B$725,G184,$AI$3:$AI$725)</f>
        <v>0</v>
      </c>
      <c r="AC184" s="30">
        <f>SUMIF(Ingredients!$B$3:$B$230,H184,Ingredients!$C$3:$C$230)+SUMIF($B$3:$B$725,H184,$AI$3:$AI$725)</f>
        <v>2</v>
      </c>
      <c r="AD184" s="30">
        <f>SUMIF(Ingredients!$B$3:$B$230,I184,Ingredients!$C$3:$C$230)+SUMIF($B$3:$B$725,I184,$AI$3:$AI$725)</f>
        <v>10</v>
      </c>
      <c r="AE184" s="30">
        <f>SUMIF(Ingredients!$B$3:$B$230,J184,Ingredients!$C$3:$C$230)+SUMIF($B$3:$B$725,J184,$AI$3:$AI$725)</f>
        <v>0</v>
      </c>
      <c r="AF184" s="30">
        <f>SUMIF(Ingredients!$B$3:$B$230,K184,Ingredients!$C$3:$C$230)+SUMIF($B$3:$B$725,K184,$AI$3:$AI$725)</f>
        <v>0</v>
      </c>
      <c r="AG184" s="30">
        <f>SUMIF(Ingredients!$B$3:$B$230,L184,Ingredients!$C$3:$C$230)+SUMIF($B$3:$B$725,L184,$AI$3:$AI$725)</f>
        <v>0</v>
      </c>
      <c r="AH184" s="30">
        <f>SUMIF(Ingredients!$B$3:$B$230,M184,Ingredients!$C$3:$C$230)+SUMIF($B$3:$B$725,M184,$AI$3:$AI$725)</f>
        <v>0</v>
      </c>
      <c r="AI184" s="29">
        <f t="shared" si="27"/>
        <v>12</v>
      </c>
      <c r="AJ184" s="30">
        <f>SUMIF(Ingredients!$B$3:$B$230,F184,Ingredients!$D$3:$D$230)+SUMIF($B$3:$B$725,F184,$AR$3:$AR$725)</f>
        <v>0</v>
      </c>
      <c r="AK184" s="30">
        <f>SUMIF(Ingredients!$B$3:$B$230,G184,Ingredients!$D$3:$D$230)+SUMIF($B$3:$B$725,G184,$AR$3:$AR$725)</f>
        <v>0</v>
      </c>
      <c r="AL184" s="30">
        <f>SUMIF(Ingredients!$B$3:$B$230,H184,Ingredients!$D$3:$D$230)+SUMIF($B$3:$B$725,H184,$AR$3:$AR$725)</f>
        <v>0</v>
      </c>
      <c r="AM184" s="30">
        <f>SUMIF(Ingredients!$B$3:$B$230,I184,Ingredients!$D$3:$D$230)+SUMIF($B$3:$B$725,I184,$AR$3:$AR$725)</f>
        <v>0</v>
      </c>
      <c r="AN184" s="30">
        <f>SUMIF(Ingredients!$B$3:$B$230,J184,Ingredients!$D$3:$D$230)+SUMIF($B$3:$B$725,J184,$AR$3:$AR$725)</f>
        <v>0</v>
      </c>
      <c r="AO184" s="30">
        <f>SUMIF(Ingredients!$B$3:$B$230,K184,Ingredients!$D$3:$D$230)+SUMIF($B$3:$B$725,K184,$AR$3:$AR$725)</f>
        <v>0</v>
      </c>
      <c r="AP184" s="30">
        <f>SUMIF(Ingredients!$B$3:$B$230,L184,Ingredients!$D$3:$D$230)+SUMIF($B$3:$B$725,L184,$AR$3:$AR$725)</f>
        <v>0</v>
      </c>
      <c r="AQ184" s="30">
        <f>SUMIF(Ingredients!$B$3:$B$230,M184,Ingredients!$D$3:$D$230)+SUMIF($B$3:$B$725,M184,$AR$3:$AR$725)</f>
        <v>0</v>
      </c>
      <c r="AR184" s="29">
        <f t="shared" si="28"/>
        <v>0</v>
      </c>
      <c r="AS184" s="30">
        <f>SUMIF(Ingredients!$B$3:$B$230,F184,Ingredients!$E$3:$E$230)+SUMIF($B$3:$B$725,F184,$BA$3:$BA$730)</f>
        <v>0</v>
      </c>
      <c r="AT184" s="30">
        <f>SUMIF(Ingredients!$B$3:$B$230,G184,Ingredients!$E$3:$E$230)+SUMIF($B$3:$B$725,G184,$BA$3:$BA$730)</f>
        <v>16</v>
      </c>
      <c r="AU184" s="30">
        <f>SUMIF(Ingredients!$B$3:$B$230,H184,Ingredients!$E$3:$E$230)+SUMIF($B$3:$B$725,H184,$BA$3:$BA$730)</f>
        <v>43</v>
      </c>
      <c r="AV184" s="30">
        <f>SUMIF(Ingredients!$B$3:$B$230,I184,Ingredients!$E$3:$E$230)+SUMIF($B$3:$B$725,I184,$BA$3:$BA$730)</f>
        <v>73</v>
      </c>
      <c r="AW184" s="30">
        <f>SUMIF(Ingredients!$B$3:$B$230,J184,Ingredients!$E$3:$E$230)+SUMIF($B$3:$B$725,J184,$BA$3:$BA$730)</f>
        <v>0</v>
      </c>
      <c r="AX184" s="30">
        <f>SUMIF(Ingredients!$B$3:$B$230,K184,Ingredients!$E$3:$E$230)+SUMIF($B$3:$B$725,K184,$BA$3:$BA$730)</f>
        <v>0</v>
      </c>
      <c r="AY184" s="30">
        <f>SUMIF(Ingredients!$B$3:$B$230,L184,Ingredients!$E$3:$E$230)+SUMIF($B$3:$B$725,L184,$BA$3:$BA$730)</f>
        <v>0</v>
      </c>
      <c r="AZ184" s="30">
        <f>SUMIF(Ingredients!$B$3:$B$230,M184,Ingredients!$E$3:$E$230)+SUMIF($B$3:$B$725,M184,$BA$3:$BA$730)</f>
        <v>0</v>
      </c>
      <c r="BA184" s="29">
        <f t="shared" si="29"/>
        <v>33</v>
      </c>
      <c r="BB184" s="30">
        <f>SUMIF(Ingredients!$B$3:$B$230,F184,Ingredients!$F$3:$F$230)+SUMIF($B$3:$B$725,F184,$BJ$3:$BJ$725)</f>
        <v>0</v>
      </c>
      <c r="BC184" s="30">
        <f>SUMIF(Ingredients!$B$3:$B$230,G184,Ingredients!$F$3:$F$230)+SUMIF($B$3:$B$725,G184,$BJ$3:$BJ$725)</f>
        <v>0</v>
      </c>
      <c r="BD184" s="30">
        <f>SUMIF(Ingredients!$B$3:$B$230,H184,Ingredients!$F$3:$F$230)+SUMIF($B$3:$B$725,H184,$BJ$3:$BJ$725)</f>
        <v>0</v>
      </c>
      <c r="BE184" s="30">
        <f>SUMIF(Ingredients!$B$3:$B$230,I184,Ingredients!$F$3:$F$230)+SUMIF($B$3:$B$725,I184,$BJ$3:$BJ$725)</f>
        <v>0</v>
      </c>
      <c r="BF184" s="30">
        <f>SUMIF(Ingredients!$B$3:$B$230,J184,Ingredients!$F$3:$F$230)+SUMIF($B$3:$B$725,J184,$BJ$3:$BJ$725)</f>
        <v>0</v>
      </c>
      <c r="BG184" s="30">
        <f>SUMIF(Ingredients!$B$3:$B$230,K184,Ingredients!$F$3:$F$230)+SUMIF($B$3:$B$725,K184,$BJ$3:$BJ$725)</f>
        <v>0</v>
      </c>
      <c r="BH184" s="30">
        <f>SUMIF(Ingredients!$B$3:$B$230,L184,Ingredients!$F$3:$F$230)+SUMIF($B$3:$B$725,L184,$BJ$3:$BJ$725)</f>
        <v>0</v>
      </c>
      <c r="BI184" s="30">
        <f>SUMIF(Ingredients!$B$3:$B$230,M184,Ingredients!$F$3:$F$230)+SUMIF($B$3:$B$725,M184,$BJ$3:$BJ$725)</f>
        <v>0</v>
      </c>
      <c r="BJ184" s="35">
        <f t="shared" si="30"/>
        <v>0</v>
      </c>
      <c r="BK184" s="30">
        <f>SUMIF(Ingredients!$B$3:$B$230,F184,Ingredients!$G$3:$G$230)+SUMIF($B$3:$B$725,F184,$BS$3:$BS$725)</f>
        <v>0</v>
      </c>
      <c r="BL184" s="30">
        <f>SUMIF(Ingredients!$B$3:$B$230,G184,Ingredients!$G$3:$G$230)+SUMIF($B$3:$B$725,G184,$BS$3:$BS$725)</f>
        <v>0</v>
      </c>
      <c r="BM184" s="30">
        <f>SUMIF(Ingredients!$B$3:$B$230,H184,Ingredients!$G$3:$G$230)+SUMIF($B$3:$B$725,H184,$BS$3:$BS$725)</f>
        <v>0</v>
      </c>
      <c r="BN184" s="30">
        <f>SUMIF(Ingredients!$B$3:$B$230,I184,Ingredients!$G$3:$G$230)+SUMIF($B$3:$B$725,I184,$BS$3:$BS$725)</f>
        <v>0</v>
      </c>
      <c r="BO184" s="30">
        <f>SUMIF(Ingredients!$B$3:$B$230,J184,Ingredients!$G$3:$G$230)+SUMIF($B$3:$B$725,J184,$BS$3:$BS$725)</f>
        <v>0</v>
      </c>
      <c r="BP184" s="30">
        <f>SUMIF(Ingredients!$B$3:$B$230,K184,Ingredients!$G$3:$G$230)+SUMIF($B$3:$B$725,K184,$BS$3:$BS$725)</f>
        <v>0</v>
      </c>
      <c r="BQ184" s="30">
        <f>SUMIF(Ingredients!$B$3:$B$230,L184,Ingredients!$G$3:$G$230)+SUMIF($B$3:$B$725,L184,$BS$3:$BS$725)</f>
        <v>0</v>
      </c>
      <c r="BR184" s="30">
        <f>SUMIF(Ingredients!$B$3:$B$230,M184,Ingredients!$G$3:$G$230)+SUMIF($B$3:$B$725,M184,$BS$3:$BS$725)</f>
        <v>0</v>
      </c>
      <c r="BS184" s="36">
        <f t="shared" si="31"/>
        <v>0</v>
      </c>
      <c r="BT184" s="30">
        <f>SUMIF(Ingredients!$B$3:$B$230,F184,Ingredients!$H$3:$H$230)+SUMIF($B$3:$B$725,F184,$CB$3:$CB$725)</f>
        <v>0</v>
      </c>
      <c r="BU184" s="30">
        <f>SUMIF(Ingredients!$B$3:$B$230,G184,Ingredients!$H$3:$H$230)+SUMIF($B$3:$B$725,G184,$CB$3:$CB$725)</f>
        <v>0</v>
      </c>
      <c r="BV184" s="30">
        <f>SUMIF(Ingredients!$B$3:$B$230,H184,Ingredients!$H$3:$H$230)+SUMIF($B$3:$B$725,H184,$CB$3:$CB$725)</f>
        <v>1</v>
      </c>
      <c r="BW184" s="30">
        <f>SUMIF(Ingredients!$B$3:$B$230,I184,Ingredients!$H$3:$H$230)+SUMIF($B$3:$B$725,I184,$CB$3:$CB$725)</f>
        <v>0</v>
      </c>
      <c r="BX184" s="30">
        <f>SUMIF(Ingredients!$B$3:$B$230,J184,Ingredients!$H$3:$H$230)+SUMIF($B$3:$B$725,J184,$CB$3:$CB$725)</f>
        <v>0</v>
      </c>
      <c r="BY184" s="30">
        <f>SUMIF(Ingredients!$B$3:$B$230,K184,Ingredients!$H$3:$H$230)+SUMIF($B$3:$B$725,K184,$CB$3:$CB$725)</f>
        <v>0</v>
      </c>
      <c r="BZ184" s="30">
        <f>SUMIF(Ingredients!$B$3:$B$230,L184,Ingredients!$H$3:$H$230)+SUMIF($B$3:$B$725,L184,$CB$3:$CB$725)</f>
        <v>0</v>
      </c>
      <c r="CA184" s="30">
        <f>SUMIF(Ingredients!$B$3:$B$230,M184,Ingredients!$H$3:$H$230)+SUMIF($B$3:$B$725,M184,$CB$3:$CB$725)</f>
        <v>0</v>
      </c>
      <c r="CB184" s="42">
        <f t="shared" si="32"/>
        <v>1</v>
      </c>
      <c r="CC184" s="30">
        <f>SUMIF(Ingredients!$B$3:$B$230,F184,Ingredients!$I$3:$I$230)+SUMIF($B$3:$B$725,F184,$CK$3:$CK$725)</f>
        <v>0</v>
      </c>
      <c r="CD184" s="30">
        <f>SUMIF(Ingredients!$B$3:$B$230,G184,Ingredients!$I$3:$I$230)+SUMIF($B$3:$B$725,G184,$CK$3:$CK$725)</f>
        <v>0</v>
      </c>
      <c r="CE184" s="30">
        <f>SUMIF(Ingredients!$B$3:$B$230,H184,Ingredients!$I$3:$I$230)+SUMIF($B$3:$B$725,H184,$CK$3:$CK$725)</f>
        <v>0</v>
      </c>
      <c r="CF184" s="30">
        <f>SUMIF(Ingredients!$B$3:$B$230,I184,Ingredients!$I$3:$I$230)+SUMIF($B$3:$B$725,I184,$CK$3:$CK$725)</f>
        <v>0</v>
      </c>
      <c r="CG184" s="30">
        <f>SUMIF(Ingredients!$B$3:$B$230,J184,Ingredients!$I$3:$I$230)+SUMIF($B$3:$B$725,J184,$CK$3:$CK$725)</f>
        <v>0</v>
      </c>
      <c r="CH184" s="30">
        <f>SUMIF(Ingredients!$B$3:$B$230,K184,Ingredients!$I$3:$I$230)+SUMIF($B$3:$B$725,K184,$CK$3:$CK$725)</f>
        <v>0</v>
      </c>
      <c r="CI184" s="30">
        <f>SUMIF(Ingredients!$B$3:$B$230,L184,Ingredients!$I$3:$I$230)+SUMIF($B$3:$B$725,L184,$CK$3:$CK$725)</f>
        <v>0</v>
      </c>
      <c r="CJ184" s="30">
        <f>SUMIF(Ingredients!$B$3:$B$230,M184,Ingredients!$I$3:$I$230)+SUMIF($B$3:$B$725,M184,$CK$3:$CK$725)</f>
        <v>0</v>
      </c>
      <c r="CK184" s="38">
        <f t="shared" si="33"/>
        <v>0</v>
      </c>
      <c r="CL184" s="30">
        <f>SUMIF(Ingredients!$B$3:$B$230,F184,Ingredients!$J$3:$J$230)+SUMIF($B$3:$B$725,F184,$CT$3:$CT$725)</f>
        <v>0</v>
      </c>
      <c r="CM184" s="30">
        <f>SUMIF(Ingredients!$B$3:$B$230,G184,Ingredients!$J$3:$J$230)+SUMIF($B$3:$B$725,G184,$CT$3:$CT$725)</f>
        <v>0</v>
      </c>
      <c r="CN184" s="30">
        <f>SUMIF(Ingredients!$B$3:$B$230,H184,Ingredients!$J$3:$J$230)+SUMIF($B$3:$B$725,H184,$CT$3:$CT$725)</f>
        <v>0</v>
      </c>
      <c r="CO184" s="30">
        <f>SUMIF(Ingredients!$B$3:$B$230,I184,Ingredients!$J$3:$J$230)+SUMIF($B$3:$B$725,I184,$CT$3:$CT$725)</f>
        <v>3</v>
      </c>
      <c r="CP184" s="30">
        <f>SUMIF(Ingredients!$B$3:$B$230,J184,Ingredients!$J$3:$J$230)+SUMIF($B$3:$B$725,J184,$CT$3:$CT$725)</f>
        <v>0</v>
      </c>
      <c r="CQ184" s="30">
        <f>SUMIF(Ingredients!$B$3:$B$230,K184,Ingredients!$J$3:$J$230)+SUMIF($B$3:$B$725,K184,$CT$3:$CT$725)</f>
        <v>0</v>
      </c>
      <c r="CR184" s="30">
        <f>SUMIF(Ingredients!$B$3:$B$230,L184,Ingredients!$J$3:$J$230)+SUMIF($B$3:$B$725,L184,$CT$3:$CT$725)</f>
        <v>0</v>
      </c>
      <c r="CS184" s="30">
        <f>SUMIF(Ingredients!$B$3:$B$230,M184,Ingredients!$J$3:$J$230)+SUMIF($B$3:$B$725,M184,$CT$3:$CT$725)</f>
        <v>0</v>
      </c>
      <c r="CT184" s="43">
        <f t="shared" si="34"/>
        <v>3</v>
      </c>
      <c r="CU184" s="34">
        <v>12</v>
      </c>
      <c r="CV184" s="30">
        <v>0</v>
      </c>
      <c r="CW184" s="30">
        <v>33</v>
      </c>
      <c r="CX184" s="35">
        <v>0</v>
      </c>
      <c r="CY184" s="36">
        <v>0</v>
      </c>
      <c r="CZ184" s="37">
        <v>1</v>
      </c>
      <c r="DA184" s="38">
        <v>0</v>
      </c>
      <c r="DB184" s="39">
        <v>3</v>
      </c>
      <c r="DC184" t="s">
        <v>199</v>
      </c>
      <c r="DD184" t="str">
        <f t="shared" ca="1" si="35"/>
        <v/>
      </c>
      <c r="DE184" t="str">
        <f t="shared" ca="1" si="36"/>
        <v>No</v>
      </c>
      <c r="DG184" t="s">
        <v>200</v>
      </c>
      <c r="DH184" t="str">
        <f t="shared" ca="1" si="37"/>
        <v/>
      </c>
      <c r="DI184" t="s">
        <v>2271</v>
      </c>
    </row>
    <row r="185" spans="2:113" x14ac:dyDescent="0.3">
      <c r="B185" t="s">
        <v>448</v>
      </c>
      <c r="C185" t="str">
        <f>INDEX('PH Itemnames'!$B$1:$B$723,MATCH(B185,'PH Itemnames'!$A$1:$A$723),1)</f>
        <v>asparagussoupItem</v>
      </c>
      <c r="D185" t="s">
        <v>245</v>
      </c>
      <c r="E185" t="s">
        <v>1191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SUMIF(Ingredients!$B$3:$B$230,'PH complex foods'!F185,Ingredients!$A$3:$A$119)+SUMIF($B$3:$B$725,F185,$V$3:$V$724)</f>
        <v>0</v>
      </c>
      <c r="O185" s="11">
        <f ca="1">SUMIF(Ingredients!$B$3:$B$230,'PH complex foods'!G185,Ingredients!$A$3:$A$119)+SUMIF($B$3:$B$725,G185,$V$3:$V$724)</f>
        <v>1</v>
      </c>
      <c r="P185" s="11">
        <f ca="1">SUMIF(Ingredients!$B$3:$B$230,'PH complex foods'!H185,Ingredients!$A$3:$A$119)+SUMIF($B$3:$B$725,H185,$V$3:$V$724)</f>
        <v>1</v>
      </c>
      <c r="Q185" s="11">
        <f ca="1">SUMIF(Ingredients!$B$3:$B$230,'PH complex foods'!I185,Ingredients!$A$3:$A$119)+SUMIF($B$3:$B$725,I185,$V$3:$V$724)</f>
        <v>1</v>
      </c>
      <c r="R185" s="11">
        <f ca="1">SUMIF(Ingredients!$B$3:$B$230,'PH complex foods'!J185,Ingredients!$A$3:$A$119)+SUMIF($B$3:$B$725,J185,$V$3:$V$724)</f>
        <v>0</v>
      </c>
      <c r="S185" s="11">
        <f ca="1">SUMIF(Ingredients!$B$3:$B$230,'PH complex foods'!K185,Ingredients!$A$3:$A$119)+SUMIF($B$3:$B$725,K185,$V$3:$V$724)</f>
        <v>0</v>
      </c>
      <c r="T185" s="11">
        <f ca="1">SUMIF(Ingredients!$B$3:$B$230,'PH complex foods'!L185,Ingredients!$A$3:$A$119)+SUMIF($B$3:$B$725,L185,$V$3:$V$724)</f>
        <v>0</v>
      </c>
      <c r="U185" s="11">
        <f ca="1">SUMIF(Ingredients!$B$3:$B$230,'PH complex foods'!M185,Ingredients!$A$3:$A$119)+SUMIF($B$3:$B$725,M185,$V$3:$V$724)</f>
        <v>0</v>
      </c>
      <c r="V185" s="10">
        <f t="shared" ca="1" si="38"/>
        <v>0</v>
      </c>
      <c r="W185" s="10">
        <v>0</v>
      </c>
      <c r="X185" s="11">
        <v>0</v>
      </c>
      <c r="Y185" s="11">
        <f>COUNTIF(F185:M910,B185)</f>
        <v>0</v>
      </c>
      <c r="Z185" s="44" t="str">
        <f t="shared" ca="1" si="39"/>
        <v>No</v>
      </c>
      <c r="AA185" s="34">
        <f>SUMIF(Ingredients!$B$3:$B$230,F185,Ingredients!$C$3:$C$230)+SUMIF($B$3:$B$725,F185,$AI$3:$AI$725)</f>
        <v>0</v>
      </c>
      <c r="AB185" s="30">
        <f>SUMIF(Ingredients!$B$3:$B$230,G185,Ingredients!$C$3:$C$230)+SUMIF($B$3:$B$725,G185,$AI$3:$AI$725)</f>
        <v>2</v>
      </c>
      <c r="AC185" s="30">
        <f>SUMIF(Ingredients!$B$3:$B$230,H185,Ingredients!$C$3:$C$230)+SUMIF($B$3:$B$725,H185,$AI$3:$AI$725)</f>
        <v>5</v>
      </c>
      <c r="AD185" s="30">
        <f>SUMIF(Ingredients!$B$3:$B$230,I185,Ingredients!$C$3:$C$230)+SUMIF($B$3:$B$725,I185,$AI$3:$AI$725)</f>
        <v>12.30952380952381</v>
      </c>
      <c r="AE185" s="30">
        <f>SUMIF(Ingredients!$B$3:$B$230,J185,Ingredients!$C$3:$C$230)+SUMIF($B$3:$B$725,J185,$AI$3:$AI$725)</f>
        <v>0</v>
      </c>
      <c r="AF185" s="30">
        <f>SUMIF(Ingredients!$B$3:$B$230,K185,Ingredients!$C$3:$C$230)+SUMIF($B$3:$B$725,K185,$AI$3:$AI$725)</f>
        <v>0</v>
      </c>
      <c r="AG185" s="30">
        <f>SUMIF(Ingredients!$B$3:$B$230,L185,Ingredients!$C$3:$C$230)+SUMIF($B$3:$B$725,L185,$AI$3:$AI$725)</f>
        <v>0</v>
      </c>
      <c r="AH185" s="30">
        <f>SUMIF(Ingredients!$B$3:$B$230,M185,Ingredients!$C$3:$C$230)+SUMIF($B$3:$B$725,M185,$AI$3:$AI$725)</f>
        <v>0</v>
      </c>
      <c r="AI185" s="29">
        <f t="shared" si="27"/>
        <v>19.30952380952381</v>
      </c>
      <c r="AJ185" s="30">
        <f>SUMIF(Ingredients!$B$3:$B$230,F185,Ingredients!$D$3:$D$230)+SUMIF($B$3:$B$725,F185,$AR$3:$AR$725)</f>
        <v>0</v>
      </c>
      <c r="AK185" s="30">
        <f>SUMIF(Ingredients!$B$3:$B$230,G185,Ingredients!$D$3:$D$230)+SUMIF($B$3:$B$725,G185,$AR$3:$AR$725)</f>
        <v>0</v>
      </c>
      <c r="AL185" s="30">
        <f>SUMIF(Ingredients!$B$3:$B$230,H185,Ingredients!$D$3:$D$230)+SUMIF($B$3:$B$725,H185,$AR$3:$AR$725)</f>
        <v>0</v>
      </c>
      <c r="AM185" s="30">
        <f>SUMIF(Ingredients!$B$3:$B$230,I185,Ingredients!$D$3:$D$230)+SUMIF($B$3:$B$725,I185,$AR$3:$AR$725)</f>
        <v>0.35714285714285715</v>
      </c>
      <c r="AN185" s="30">
        <f>SUMIF(Ingredients!$B$3:$B$230,J185,Ingredients!$D$3:$D$230)+SUMIF($B$3:$B$725,J185,$AR$3:$AR$725)</f>
        <v>0</v>
      </c>
      <c r="AO185" s="30">
        <f>SUMIF(Ingredients!$B$3:$B$230,K185,Ingredients!$D$3:$D$230)+SUMIF($B$3:$B$725,K185,$AR$3:$AR$725)</f>
        <v>0</v>
      </c>
      <c r="AP185" s="30">
        <f>SUMIF(Ingredients!$B$3:$B$230,L185,Ingredients!$D$3:$D$230)+SUMIF($B$3:$B$725,L185,$AR$3:$AR$725)</f>
        <v>0</v>
      </c>
      <c r="AQ185" s="30">
        <f>SUMIF(Ingredients!$B$3:$B$230,M185,Ingredients!$D$3:$D$230)+SUMIF($B$3:$B$725,M185,$AR$3:$AR$725)</f>
        <v>0</v>
      </c>
      <c r="AR185" s="29">
        <f t="shared" si="28"/>
        <v>0.35714285714285715</v>
      </c>
      <c r="AS185" s="30">
        <f>SUMIF(Ingredients!$B$3:$B$230,F185,Ingredients!$E$3:$E$230)+SUMIF($B$3:$B$725,F185,$BA$3:$BA$730)</f>
        <v>0</v>
      </c>
      <c r="AT185" s="30">
        <f>SUMIF(Ingredients!$B$3:$B$230,G185,Ingredients!$E$3:$E$230)+SUMIF($B$3:$B$725,G185,$BA$3:$BA$730)</f>
        <v>43</v>
      </c>
      <c r="AU185" s="30">
        <f>SUMIF(Ingredients!$B$3:$B$230,H185,Ingredients!$E$3:$E$230)+SUMIF($B$3:$B$725,H185,$BA$3:$BA$730)</f>
        <v>12</v>
      </c>
      <c r="AV185" s="30">
        <f>SUMIF(Ingredients!$B$3:$B$230,I185,Ingredients!$E$3:$E$230)+SUMIF($B$3:$B$725,I185,$BA$3:$BA$730)</f>
        <v>10.428571428571429</v>
      </c>
      <c r="AW185" s="30">
        <f>SUMIF(Ingredients!$B$3:$B$230,J185,Ingredients!$E$3:$E$230)+SUMIF($B$3:$B$725,J185,$BA$3:$BA$730)</f>
        <v>0</v>
      </c>
      <c r="AX185" s="30">
        <f>SUMIF(Ingredients!$B$3:$B$230,K185,Ingredients!$E$3:$E$230)+SUMIF($B$3:$B$725,K185,$BA$3:$BA$730)</f>
        <v>0</v>
      </c>
      <c r="AY185" s="30">
        <f>SUMIF(Ingredients!$B$3:$B$230,L185,Ingredients!$E$3:$E$230)+SUMIF($B$3:$B$725,L185,$BA$3:$BA$730)</f>
        <v>0</v>
      </c>
      <c r="AZ185" s="30">
        <f>SUMIF(Ingredients!$B$3:$B$230,M185,Ingredients!$E$3:$E$230)+SUMIF($B$3:$B$725,M185,$BA$3:$BA$730)</f>
        <v>0</v>
      </c>
      <c r="BA185" s="29">
        <f t="shared" si="29"/>
        <v>16.357142857142858</v>
      </c>
      <c r="BB185" s="30">
        <f>SUMIF(Ingredients!$B$3:$B$230,F185,Ingredients!$F$3:$F$230)+SUMIF($B$3:$B$725,F185,$BJ$3:$BJ$725)</f>
        <v>0</v>
      </c>
      <c r="BC185" s="30">
        <f>SUMIF(Ingredients!$B$3:$B$230,G185,Ingredients!$F$3:$F$230)+SUMIF($B$3:$B$725,G185,$BJ$3:$BJ$725)</f>
        <v>0</v>
      </c>
      <c r="BD185" s="30">
        <f>SUMIF(Ingredients!$B$3:$B$230,H185,Ingredients!$F$3:$F$230)+SUMIF($B$3:$B$725,H185,$BJ$3:$BJ$725)</f>
        <v>0</v>
      </c>
      <c r="BE185" s="30">
        <f>SUMIF(Ingredients!$B$3:$B$230,I185,Ingredients!$F$3:$F$230)+SUMIF($B$3:$B$725,I185,$BJ$3:$BJ$725)</f>
        <v>0</v>
      </c>
      <c r="BF185" s="30">
        <f>SUMIF(Ingredients!$B$3:$B$230,J185,Ingredients!$F$3:$F$230)+SUMIF($B$3:$B$725,J185,$BJ$3:$BJ$725)</f>
        <v>0</v>
      </c>
      <c r="BG185" s="30">
        <f>SUMIF(Ingredients!$B$3:$B$230,K185,Ingredients!$F$3:$F$230)+SUMIF($B$3:$B$725,K185,$BJ$3:$BJ$725)</f>
        <v>0</v>
      </c>
      <c r="BH185" s="30">
        <f>SUMIF(Ingredients!$B$3:$B$230,L185,Ingredients!$F$3:$F$230)+SUMIF($B$3:$B$725,L185,$BJ$3:$BJ$725)</f>
        <v>0</v>
      </c>
      <c r="BI185" s="30">
        <f>SUMIF(Ingredients!$B$3:$B$230,M185,Ingredients!$F$3:$F$230)+SUMIF($B$3:$B$725,M185,$BJ$3:$BJ$725)</f>
        <v>0</v>
      </c>
      <c r="BJ185" s="35">
        <f t="shared" si="30"/>
        <v>0</v>
      </c>
      <c r="BK185" s="30">
        <f>SUMIF(Ingredients!$B$3:$B$230,F185,Ingredients!$G$3:$G$230)+SUMIF($B$3:$B$725,F185,$BS$3:$BS$725)</f>
        <v>0</v>
      </c>
      <c r="BL185" s="30">
        <f>SUMIF(Ingredients!$B$3:$B$230,G185,Ingredients!$G$3:$G$230)+SUMIF($B$3:$B$725,G185,$BS$3:$BS$725)</f>
        <v>0</v>
      </c>
      <c r="BM185" s="30">
        <f>SUMIF(Ingredients!$B$3:$B$230,H185,Ingredients!$G$3:$G$230)+SUMIF($B$3:$B$725,H185,$BS$3:$BS$725)</f>
        <v>0</v>
      </c>
      <c r="BN185" s="30">
        <f>SUMIF(Ingredients!$B$3:$B$230,I185,Ingredients!$G$3:$G$230)+SUMIF($B$3:$B$725,I185,$BS$3:$BS$725)</f>
        <v>0</v>
      </c>
      <c r="BO185" s="30">
        <f>SUMIF(Ingredients!$B$3:$B$230,J185,Ingredients!$G$3:$G$230)+SUMIF($B$3:$B$725,J185,$BS$3:$BS$725)</f>
        <v>0</v>
      </c>
      <c r="BP185" s="30">
        <f>SUMIF(Ingredients!$B$3:$B$230,K185,Ingredients!$G$3:$G$230)+SUMIF($B$3:$B$725,K185,$BS$3:$BS$725)</f>
        <v>0</v>
      </c>
      <c r="BQ185" s="30">
        <f>SUMIF(Ingredients!$B$3:$B$230,L185,Ingredients!$G$3:$G$230)+SUMIF($B$3:$B$725,L185,$BS$3:$BS$725)</f>
        <v>0</v>
      </c>
      <c r="BR185" s="30">
        <f>SUMIF(Ingredients!$B$3:$B$230,M185,Ingredients!$G$3:$G$230)+SUMIF($B$3:$B$725,M185,$BS$3:$BS$725)</f>
        <v>0</v>
      </c>
      <c r="BS185" s="36">
        <f t="shared" si="31"/>
        <v>0</v>
      </c>
      <c r="BT185" s="30">
        <f>SUMIF(Ingredients!$B$3:$B$230,F185,Ingredients!$H$3:$H$230)+SUMIF($B$3:$B$725,F185,$CB$3:$CB$725)</f>
        <v>0</v>
      </c>
      <c r="BU185" s="30">
        <f>SUMIF(Ingredients!$B$3:$B$230,G185,Ingredients!$H$3:$H$230)+SUMIF($B$3:$B$725,G185,$CB$3:$CB$725)</f>
        <v>1</v>
      </c>
      <c r="BV185" s="30">
        <f>SUMIF(Ingredients!$B$3:$B$230,H185,Ingredients!$H$3:$H$230)+SUMIF($B$3:$B$725,H185,$CB$3:$CB$725)</f>
        <v>0</v>
      </c>
      <c r="BW185" s="30">
        <f>SUMIF(Ingredients!$B$3:$B$230,I185,Ingredients!$H$3:$H$230)+SUMIF($B$3:$B$725,I185,$CB$3:$CB$725)</f>
        <v>1.1428571428571428</v>
      </c>
      <c r="BX185" s="30">
        <f>SUMIF(Ingredients!$B$3:$B$230,J185,Ingredients!$H$3:$H$230)+SUMIF($B$3:$B$725,J185,$CB$3:$CB$725)</f>
        <v>0</v>
      </c>
      <c r="BY185" s="30">
        <f>SUMIF(Ingredients!$B$3:$B$230,K185,Ingredients!$H$3:$H$230)+SUMIF($B$3:$B$725,K185,$CB$3:$CB$725)</f>
        <v>0</v>
      </c>
      <c r="BZ185" s="30">
        <f>SUMIF(Ingredients!$B$3:$B$230,L185,Ingredients!$H$3:$H$230)+SUMIF($B$3:$B$725,L185,$CB$3:$CB$725)</f>
        <v>0</v>
      </c>
      <c r="CA185" s="30">
        <f>SUMIF(Ingredients!$B$3:$B$230,M185,Ingredients!$H$3:$H$230)+SUMIF($B$3:$B$725,M185,$CB$3:$CB$725)</f>
        <v>0</v>
      </c>
      <c r="CB185" s="42">
        <f t="shared" si="32"/>
        <v>2.1428571428571428</v>
      </c>
      <c r="CC185" s="30">
        <f>SUMIF(Ingredients!$B$3:$B$230,F185,Ingredients!$I$3:$I$230)+SUMIF($B$3:$B$725,F185,$CK$3:$CK$725)</f>
        <v>0</v>
      </c>
      <c r="CD185" s="30">
        <f>SUMIF(Ingredients!$B$3:$B$230,G185,Ingredients!$I$3:$I$230)+SUMIF($B$3:$B$725,G185,$CK$3:$CK$725)</f>
        <v>0</v>
      </c>
      <c r="CE185" s="30">
        <f>SUMIF(Ingredients!$B$3:$B$230,H185,Ingredients!$I$3:$I$230)+SUMIF($B$3:$B$725,H185,$CK$3:$CK$725)</f>
        <v>0</v>
      </c>
      <c r="CF185" s="30">
        <f>SUMIF(Ingredients!$B$3:$B$230,I185,Ingredients!$I$3:$I$230)+SUMIF($B$3:$B$725,I185,$CK$3:$CK$725)</f>
        <v>2.5</v>
      </c>
      <c r="CG185" s="30">
        <f>SUMIF(Ingredients!$B$3:$B$230,J185,Ingredients!$I$3:$I$230)+SUMIF($B$3:$B$725,J185,$CK$3:$CK$725)</f>
        <v>0</v>
      </c>
      <c r="CH185" s="30">
        <f>SUMIF(Ingredients!$B$3:$B$230,K185,Ingredients!$I$3:$I$230)+SUMIF($B$3:$B$725,K185,$CK$3:$CK$725)</f>
        <v>0</v>
      </c>
      <c r="CI185" s="30">
        <f>SUMIF(Ingredients!$B$3:$B$230,L185,Ingredients!$I$3:$I$230)+SUMIF($B$3:$B$725,L185,$CK$3:$CK$725)</f>
        <v>0</v>
      </c>
      <c r="CJ185" s="30">
        <f>SUMIF(Ingredients!$B$3:$B$230,M185,Ingredients!$I$3:$I$230)+SUMIF($B$3:$B$725,M185,$CK$3:$CK$725)</f>
        <v>0</v>
      </c>
      <c r="CK185" s="38">
        <f t="shared" si="33"/>
        <v>2.5</v>
      </c>
      <c r="CL185" s="30">
        <f>SUMIF(Ingredients!$B$3:$B$230,F185,Ingredients!$J$3:$J$230)+SUMIF($B$3:$B$725,F185,$CT$3:$CT$725)</f>
        <v>0</v>
      </c>
      <c r="CM185" s="30">
        <f>SUMIF(Ingredients!$B$3:$B$230,G185,Ingredients!$J$3:$J$230)+SUMIF($B$3:$B$725,G185,$CT$3:$CT$725)</f>
        <v>0</v>
      </c>
      <c r="CN185" s="30">
        <f>SUMIF(Ingredients!$B$3:$B$230,H185,Ingredients!$J$3:$J$230)+SUMIF($B$3:$B$725,H185,$CT$3:$CT$725)</f>
        <v>1</v>
      </c>
      <c r="CO185" s="30">
        <f>SUMIF(Ingredients!$B$3:$B$230,I185,Ingredients!$J$3:$J$230)+SUMIF($B$3:$B$725,I185,$CT$3:$CT$725)</f>
        <v>0</v>
      </c>
      <c r="CP185" s="30">
        <f>SUMIF(Ingredients!$B$3:$B$230,J185,Ingredients!$J$3:$J$230)+SUMIF($B$3:$B$725,J185,$CT$3:$CT$725)</f>
        <v>0</v>
      </c>
      <c r="CQ185" s="30">
        <f>SUMIF(Ingredients!$B$3:$B$230,K185,Ingredients!$J$3:$J$230)+SUMIF($B$3:$B$725,K185,$CT$3:$CT$725)</f>
        <v>0</v>
      </c>
      <c r="CR185" s="30">
        <f>SUMIF(Ingredients!$B$3:$B$230,L185,Ingredients!$J$3:$J$230)+SUMIF($B$3:$B$725,L185,$CT$3:$CT$725)</f>
        <v>0</v>
      </c>
      <c r="CS185" s="30">
        <f>SUMIF(Ingredients!$B$3:$B$230,M185,Ingredients!$J$3:$J$230)+SUMIF($B$3:$B$725,M185,$CT$3:$CT$725)</f>
        <v>0</v>
      </c>
      <c r="CT185" s="43">
        <f t="shared" si="34"/>
        <v>1</v>
      </c>
      <c r="CU185" s="34">
        <v>19.30952380952381</v>
      </c>
      <c r="CV185" s="30">
        <v>0.35714285714285715</v>
      </c>
      <c r="CW185" s="30">
        <v>16.357142857142858</v>
      </c>
      <c r="CX185" s="35">
        <v>0</v>
      </c>
      <c r="CY185" s="36">
        <v>0</v>
      </c>
      <c r="CZ185" s="37">
        <v>2.1428571428571428</v>
      </c>
      <c r="DA185" s="38">
        <v>2.5</v>
      </c>
      <c r="DB185" s="39">
        <v>1</v>
      </c>
      <c r="DC185" t="s">
        <v>199</v>
      </c>
      <c r="DD185" t="str">
        <f t="shared" ca="1" si="35"/>
        <v/>
      </c>
      <c r="DE185" t="str">
        <f t="shared" ca="1" si="36"/>
        <v>No</v>
      </c>
      <c r="DG185" t="s">
        <v>200</v>
      </c>
      <c r="DH185" t="str">
        <f t="shared" ca="1" si="37"/>
        <v/>
      </c>
      <c r="DI185" t="s">
        <v>2271</v>
      </c>
    </row>
    <row r="186" spans="2:113" x14ac:dyDescent="0.3">
      <c r="B186" t="s">
        <v>449</v>
      </c>
      <c r="C186" t="str">
        <f>INDEX('PH Itemnames'!$B$1:$B$723,MATCH(B186,'PH Itemnames'!$A$1:$A$723),1)</f>
        <v>walnutraisinbreadItem</v>
      </c>
      <c r="D186" t="s">
        <v>245</v>
      </c>
      <c r="E186" t="s">
        <v>1191</v>
      </c>
      <c r="F186" s="10" t="s">
        <v>187</v>
      </c>
      <c r="G186" s="11" t="s">
        <v>261</v>
      </c>
      <c r="H186" s="11" t="s">
        <v>209</v>
      </c>
      <c r="I186" s="11" t="s">
        <v>399</v>
      </c>
      <c r="J186" s="11"/>
      <c r="K186" s="11"/>
      <c r="L186" s="11"/>
      <c r="M186" s="11"/>
      <c r="N186" s="46">
        <f ca="1">SUMIF(Ingredients!$B$3:$B$230,'PH complex foods'!F186,Ingredients!$A$3:$A$119)+SUMIF($B$3:$B$725,F186,$V$3:$V$724)</f>
        <v>0</v>
      </c>
      <c r="O186" s="11">
        <f ca="1">SUMIF(Ingredients!$B$3:$B$230,'PH complex foods'!G186,Ingredients!$A$3:$A$119)+SUMIF($B$3:$B$725,G186,$V$3:$V$724)</f>
        <v>1</v>
      </c>
      <c r="P186" s="11">
        <f ca="1">SUMIF(Ingredients!$B$3:$B$230,'PH complex foods'!H186,Ingredients!$A$3:$A$119)+SUMIF($B$3:$B$725,H186,$V$3:$V$724)</f>
        <v>1</v>
      </c>
      <c r="Q186" s="11">
        <f ca="1">SUMIF(Ingredients!$B$3:$B$230,'PH complex foods'!I186,Ingredients!$A$3:$A$119)+SUMIF($B$3:$B$725,I186,$V$3:$V$724)</f>
        <v>1</v>
      </c>
      <c r="R186" s="11">
        <f ca="1">SUMIF(Ingredients!$B$3:$B$230,'PH complex foods'!J186,Ingredients!$A$3:$A$119)+SUMIF($B$3:$B$725,J186,$V$3:$V$724)</f>
        <v>0</v>
      </c>
      <c r="S186" s="11">
        <f ca="1">SUMIF(Ingredients!$B$3:$B$230,'PH complex foods'!K186,Ingredients!$A$3:$A$119)+SUMIF($B$3:$B$725,K186,$V$3:$V$724)</f>
        <v>0</v>
      </c>
      <c r="T186" s="11">
        <f ca="1">SUMIF(Ingredients!$B$3:$B$230,'PH complex foods'!L186,Ingredients!$A$3:$A$119)+SUMIF($B$3:$B$725,L186,$V$3:$V$724)</f>
        <v>0</v>
      </c>
      <c r="U186" s="11">
        <f ca="1">SUMIF(Ingredients!$B$3:$B$230,'PH complex foods'!M186,Ingredients!$A$3:$A$119)+SUMIF($B$3:$B$725,M186,$V$3:$V$724)</f>
        <v>0</v>
      </c>
      <c r="V186" s="10">
        <f t="shared" ca="1" si="38"/>
        <v>0</v>
      </c>
      <c r="W186" s="10">
        <v>0</v>
      </c>
      <c r="X186" s="11">
        <v>-1</v>
      </c>
      <c r="Y186" s="11">
        <f>COUNTIF(F186:M911,B186)</f>
        <v>0</v>
      </c>
      <c r="Z186" s="44" t="str">
        <f t="shared" ca="1" si="39"/>
        <v>No</v>
      </c>
      <c r="AA186" s="34">
        <f>SUMIF(Ingredients!$B$3:$B$230,F186,Ingredients!$C$3:$C$230)+SUMIF($B$3:$B$725,F186,$AI$3:$AI$725)</f>
        <v>0</v>
      </c>
      <c r="AB186" s="30">
        <f>SUMIF(Ingredients!$B$3:$B$230,G186,Ingredients!$C$3:$C$230)+SUMIF($B$3:$B$725,G186,$AI$3:$AI$725)</f>
        <v>2</v>
      </c>
      <c r="AC186" s="30">
        <f>SUMIF(Ingredients!$B$3:$B$230,H186,Ingredients!$C$3:$C$230)+SUMIF($B$3:$B$725,H186,$AI$3:$AI$725)</f>
        <v>5</v>
      </c>
      <c r="AD186" s="30">
        <f>SUMIF(Ingredients!$B$3:$B$230,I186,Ingredients!$C$3:$C$230)+SUMIF($B$3:$B$725,I186,$AI$3:$AI$725)</f>
        <v>0</v>
      </c>
      <c r="AE186" s="30">
        <f>SUMIF(Ingredients!$B$3:$B$230,J186,Ingredients!$C$3:$C$230)+SUMIF($B$3:$B$725,J186,$AI$3:$AI$725)</f>
        <v>0</v>
      </c>
      <c r="AF186" s="30">
        <f>SUMIF(Ingredients!$B$3:$B$230,K186,Ingredients!$C$3:$C$230)+SUMIF($B$3:$B$725,K186,$AI$3:$AI$725)</f>
        <v>0</v>
      </c>
      <c r="AG186" s="30">
        <f>SUMIF(Ingredients!$B$3:$B$230,L186,Ingredients!$C$3:$C$230)+SUMIF($B$3:$B$725,L186,$AI$3:$AI$725)</f>
        <v>0</v>
      </c>
      <c r="AH186" s="30">
        <f>SUMIF(Ingredients!$B$3:$B$230,M186,Ingredients!$C$3:$C$230)+SUMIF($B$3:$B$725,M186,$AI$3:$AI$725)</f>
        <v>0</v>
      </c>
      <c r="AI186" s="29">
        <f t="shared" si="27"/>
        <v>7</v>
      </c>
      <c r="AJ186" s="30">
        <f>SUMIF(Ingredients!$B$3:$B$230,F186,Ingredients!$D$3:$D$230)+SUMIF($B$3:$B$725,F186,$AR$3:$AR$725)</f>
        <v>0</v>
      </c>
      <c r="AK186" s="30">
        <f>SUMIF(Ingredients!$B$3:$B$230,G186,Ingredients!$D$3:$D$230)+SUMIF($B$3:$B$725,G186,$AR$3:$AR$725)</f>
        <v>0</v>
      </c>
      <c r="AL186" s="30">
        <f>SUMIF(Ingredients!$B$3:$B$230,H186,Ingredients!$D$3:$D$230)+SUMIF($B$3:$B$725,H186,$AR$3:$AR$725)</f>
        <v>0</v>
      </c>
      <c r="AM186" s="30">
        <f>SUMIF(Ingredients!$B$3:$B$230,I186,Ingredients!$D$3:$D$230)+SUMIF($B$3:$B$725,I186,$AR$3:$AR$725)</f>
        <v>0</v>
      </c>
      <c r="AN186" s="30">
        <f>SUMIF(Ingredients!$B$3:$B$230,J186,Ingredients!$D$3:$D$230)+SUMIF($B$3:$B$725,J186,$AR$3:$AR$725)</f>
        <v>0</v>
      </c>
      <c r="AO186" s="30">
        <f>SUMIF(Ingredients!$B$3:$B$230,K186,Ingredients!$D$3:$D$230)+SUMIF($B$3:$B$725,K186,$AR$3:$AR$725)</f>
        <v>0</v>
      </c>
      <c r="AP186" s="30">
        <f>SUMIF(Ingredients!$B$3:$B$230,L186,Ingredients!$D$3:$D$230)+SUMIF($B$3:$B$725,L186,$AR$3:$AR$725)</f>
        <v>0</v>
      </c>
      <c r="AQ186" s="30">
        <f>SUMIF(Ingredients!$B$3:$B$230,M186,Ingredients!$D$3:$D$230)+SUMIF($B$3:$B$725,M186,$AR$3:$AR$725)</f>
        <v>0</v>
      </c>
      <c r="AR186" s="29">
        <f t="shared" si="28"/>
        <v>0</v>
      </c>
      <c r="AS186" s="30">
        <f>SUMIF(Ingredients!$B$3:$B$230,F186,Ingredients!$E$3:$E$230)+SUMIF($B$3:$B$725,F186,$BA$3:$BA$730)</f>
        <v>0</v>
      </c>
      <c r="AT186" s="30">
        <f>SUMIF(Ingredients!$B$3:$B$230,G186,Ingredients!$E$3:$E$230)+SUMIF($B$3:$B$725,G186,$BA$3:$BA$730)</f>
        <v>12</v>
      </c>
      <c r="AU186" s="30">
        <f>SUMIF(Ingredients!$B$3:$B$230,H186,Ingredients!$E$3:$E$230)+SUMIF($B$3:$B$725,H186,$BA$3:$BA$730)</f>
        <v>7</v>
      </c>
      <c r="AV186" s="30">
        <f>SUMIF(Ingredients!$B$3:$B$230,I186,Ingredients!$E$3:$E$230)+SUMIF($B$3:$B$725,I186,$BA$3:$BA$730)</f>
        <v>21</v>
      </c>
      <c r="AW186" s="30">
        <f>SUMIF(Ingredients!$B$3:$B$230,J186,Ingredients!$E$3:$E$230)+SUMIF($B$3:$B$725,J186,$BA$3:$BA$730)</f>
        <v>0</v>
      </c>
      <c r="AX186" s="30">
        <f>SUMIF(Ingredients!$B$3:$B$230,K186,Ingredients!$E$3:$E$230)+SUMIF($B$3:$B$725,K186,$BA$3:$BA$730)</f>
        <v>0</v>
      </c>
      <c r="AY186" s="30">
        <f>SUMIF(Ingredients!$B$3:$B$230,L186,Ingredients!$E$3:$E$230)+SUMIF($B$3:$B$725,L186,$BA$3:$BA$730)</f>
        <v>0</v>
      </c>
      <c r="AZ186" s="30">
        <f>SUMIF(Ingredients!$B$3:$B$230,M186,Ingredients!$E$3:$E$230)+SUMIF($B$3:$B$725,M186,$BA$3:$BA$730)</f>
        <v>0</v>
      </c>
      <c r="BA186" s="29">
        <f t="shared" si="29"/>
        <v>10</v>
      </c>
      <c r="BB186" s="30">
        <f>SUMIF(Ingredients!$B$3:$B$230,F186,Ingredients!$F$3:$F$230)+SUMIF($B$3:$B$725,F186,$BJ$3:$BJ$725)</f>
        <v>0</v>
      </c>
      <c r="BC186" s="30">
        <f>SUMIF(Ingredients!$B$3:$B$230,G186,Ingredients!$F$3:$F$230)+SUMIF($B$3:$B$725,G186,$BJ$3:$BJ$725)</f>
        <v>0</v>
      </c>
      <c r="BD186" s="30">
        <f>SUMIF(Ingredients!$B$3:$B$230,H186,Ingredients!$F$3:$F$230)+SUMIF($B$3:$B$725,H186,$BJ$3:$BJ$725)</f>
        <v>1</v>
      </c>
      <c r="BE186" s="30">
        <f>SUMIF(Ingredients!$B$3:$B$230,I186,Ingredients!$F$3:$F$230)+SUMIF($B$3:$B$725,I186,$BJ$3:$BJ$725)</f>
        <v>0</v>
      </c>
      <c r="BF186" s="30">
        <f>SUMIF(Ingredients!$B$3:$B$230,J186,Ingredients!$F$3:$F$230)+SUMIF($B$3:$B$725,J186,$BJ$3:$BJ$725)</f>
        <v>0</v>
      </c>
      <c r="BG186" s="30">
        <f>SUMIF(Ingredients!$B$3:$B$230,K186,Ingredients!$F$3:$F$230)+SUMIF($B$3:$B$725,K186,$BJ$3:$BJ$725)</f>
        <v>0</v>
      </c>
      <c r="BH186" s="30">
        <f>SUMIF(Ingredients!$B$3:$B$230,L186,Ingredients!$F$3:$F$230)+SUMIF($B$3:$B$725,L186,$BJ$3:$BJ$725)</f>
        <v>0</v>
      </c>
      <c r="BI186" s="30">
        <f>SUMIF(Ingredients!$B$3:$B$230,M186,Ingredients!$F$3:$F$230)+SUMIF($B$3:$B$725,M186,$BJ$3:$BJ$725)</f>
        <v>0</v>
      </c>
      <c r="BJ186" s="35">
        <f t="shared" si="30"/>
        <v>1</v>
      </c>
      <c r="BK186" s="30">
        <f>SUMIF(Ingredients!$B$3:$B$230,F186,Ingredients!$G$3:$G$230)+SUMIF($B$3:$B$725,F186,$BS$3:$BS$725)</f>
        <v>0</v>
      </c>
      <c r="BL186" s="30">
        <f>SUMIF(Ingredients!$B$3:$B$230,G186,Ingredients!$G$3:$G$230)+SUMIF($B$3:$B$725,G186,$BS$3:$BS$725)</f>
        <v>1</v>
      </c>
      <c r="BM186" s="30">
        <f>SUMIF(Ingredients!$B$3:$B$230,H186,Ingredients!$G$3:$G$230)+SUMIF($B$3:$B$725,H186,$BS$3:$BS$725)</f>
        <v>0</v>
      </c>
      <c r="BN186" s="30">
        <f>SUMIF(Ingredients!$B$3:$B$230,I186,Ingredients!$G$3:$G$230)+SUMIF($B$3:$B$725,I186,$BS$3:$BS$725)</f>
        <v>0</v>
      </c>
      <c r="BO186" s="30">
        <f>SUMIF(Ingredients!$B$3:$B$230,J186,Ingredients!$G$3:$G$230)+SUMIF($B$3:$B$725,J186,$BS$3:$BS$725)</f>
        <v>0</v>
      </c>
      <c r="BP186" s="30">
        <f>SUMIF(Ingredients!$B$3:$B$230,K186,Ingredients!$G$3:$G$230)+SUMIF($B$3:$B$725,K186,$BS$3:$BS$725)</f>
        <v>0</v>
      </c>
      <c r="BQ186" s="30">
        <f>SUMIF(Ingredients!$B$3:$B$230,L186,Ingredients!$G$3:$G$230)+SUMIF($B$3:$B$725,L186,$BS$3:$BS$725)</f>
        <v>0</v>
      </c>
      <c r="BR186" s="30">
        <f>SUMIF(Ingredients!$B$3:$B$230,M186,Ingredients!$G$3:$G$230)+SUMIF($B$3:$B$725,M186,$BS$3:$BS$725)</f>
        <v>0</v>
      </c>
      <c r="BS186" s="36">
        <f t="shared" si="31"/>
        <v>1</v>
      </c>
      <c r="BT186" s="30">
        <f>SUMIF(Ingredients!$B$3:$B$230,F186,Ingredients!$H$3:$H$230)+SUMIF($B$3:$B$725,F186,$CB$3:$CB$725)</f>
        <v>0</v>
      </c>
      <c r="BU186" s="30">
        <f>SUMIF(Ingredients!$B$3:$B$230,G186,Ingredients!$H$3:$H$230)+SUMIF($B$3:$B$725,G186,$CB$3:$CB$725)</f>
        <v>0</v>
      </c>
      <c r="BV186" s="30">
        <f>SUMIF(Ingredients!$B$3:$B$230,H186,Ingredients!$H$3:$H$230)+SUMIF($B$3:$B$725,H186,$CB$3:$CB$725)</f>
        <v>0</v>
      </c>
      <c r="BW186" s="30">
        <f>SUMIF(Ingredients!$B$3:$B$230,I186,Ingredients!$H$3:$H$230)+SUMIF($B$3:$B$725,I186,$CB$3:$CB$725)</f>
        <v>0</v>
      </c>
      <c r="BX186" s="30">
        <f>SUMIF(Ingredients!$B$3:$B$230,J186,Ingredients!$H$3:$H$230)+SUMIF($B$3:$B$725,J186,$CB$3:$CB$725)</f>
        <v>0</v>
      </c>
      <c r="BY186" s="30">
        <f>SUMIF(Ingredients!$B$3:$B$230,K186,Ingredients!$H$3:$H$230)+SUMIF($B$3:$B$725,K186,$CB$3:$CB$725)</f>
        <v>0</v>
      </c>
      <c r="BZ186" s="30">
        <f>SUMIF(Ingredients!$B$3:$B$230,L186,Ingredients!$H$3:$H$230)+SUMIF($B$3:$B$725,L186,$CB$3:$CB$725)</f>
        <v>0</v>
      </c>
      <c r="CA186" s="30">
        <f>SUMIF(Ingredients!$B$3:$B$230,M186,Ingredients!$H$3:$H$230)+SUMIF($B$3:$B$725,M186,$CB$3:$CB$725)</f>
        <v>0</v>
      </c>
      <c r="CB186" s="42">
        <f t="shared" si="32"/>
        <v>0</v>
      </c>
      <c r="CC186" s="30">
        <f>SUMIF(Ingredients!$B$3:$B$230,F186,Ingredients!$I$3:$I$230)+SUMIF($B$3:$B$725,F186,$CK$3:$CK$725)</f>
        <v>0</v>
      </c>
      <c r="CD186" s="30">
        <f>SUMIF(Ingredients!$B$3:$B$230,G186,Ingredients!$I$3:$I$230)+SUMIF($B$3:$B$725,G186,$CK$3:$CK$725)</f>
        <v>0</v>
      </c>
      <c r="CE186" s="30">
        <f>SUMIF(Ingredients!$B$3:$B$230,H186,Ingredients!$I$3:$I$230)+SUMIF($B$3:$B$725,H186,$CK$3:$CK$725)</f>
        <v>0</v>
      </c>
      <c r="CF186" s="30">
        <f>SUMIF(Ingredients!$B$3:$B$230,I186,Ingredients!$I$3:$I$230)+SUMIF($B$3:$B$725,I186,$CK$3:$CK$725)</f>
        <v>0</v>
      </c>
      <c r="CG186" s="30">
        <f>SUMIF(Ingredients!$B$3:$B$230,J186,Ingredients!$I$3:$I$230)+SUMIF($B$3:$B$725,J186,$CK$3:$CK$725)</f>
        <v>0</v>
      </c>
      <c r="CH186" s="30">
        <f>SUMIF(Ingredients!$B$3:$B$230,K186,Ingredients!$I$3:$I$230)+SUMIF($B$3:$B$725,K186,$CK$3:$CK$725)</f>
        <v>0</v>
      </c>
      <c r="CI186" s="30">
        <f>SUMIF(Ingredients!$B$3:$B$230,L186,Ingredients!$I$3:$I$230)+SUMIF($B$3:$B$725,L186,$CK$3:$CK$725)</f>
        <v>0</v>
      </c>
      <c r="CJ186" s="30">
        <f>SUMIF(Ingredients!$B$3:$B$230,M186,Ingredients!$I$3:$I$230)+SUMIF($B$3:$B$725,M186,$CK$3:$CK$725)</f>
        <v>0</v>
      </c>
      <c r="CK186" s="38">
        <f t="shared" si="33"/>
        <v>0</v>
      </c>
      <c r="CL186" s="30">
        <f>SUMIF(Ingredients!$B$3:$B$230,F186,Ingredients!$J$3:$J$230)+SUMIF($B$3:$B$725,F186,$CT$3:$CT$725)</f>
        <v>0</v>
      </c>
      <c r="CM186" s="30">
        <f>SUMIF(Ingredients!$B$3:$B$230,G186,Ingredients!$J$3:$J$230)+SUMIF($B$3:$B$725,G186,$CT$3:$CT$725)</f>
        <v>0</v>
      </c>
      <c r="CN186" s="30">
        <f>SUMIF(Ingredients!$B$3:$B$230,H186,Ingredients!$J$3:$J$230)+SUMIF($B$3:$B$725,H186,$CT$3:$CT$725)</f>
        <v>0</v>
      </c>
      <c r="CO186" s="30">
        <f>SUMIF(Ingredients!$B$3:$B$230,I186,Ingredients!$J$3:$J$230)+SUMIF($B$3:$B$725,I186,$CT$3:$CT$725)</f>
        <v>0</v>
      </c>
      <c r="CP186" s="30">
        <f>SUMIF(Ingredients!$B$3:$B$230,J186,Ingredients!$J$3:$J$230)+SUMIF($B$3:$B$725,J186,$CT$3:$CT$725)</f>
        <v>0</v>
      </c>
      <c r="CQ186" s="30">
        <f>SUMIF(Ingredients!$B$3:$B$230,K186,Ingredients!$J$3:$J$230)+SUMIF($B$3:$B$725,K186,$CT$3:$CT$725)</f>
        <v>0</v>
      </c>
      <c r="CR186" s="30">
        <f>SUMIF(Ingredients!$B$3:$B$230,L186,Ingredients!$J$3:$J$230)+SUMIF($B$3:$B$725,L186,$CT$3:$CT$725)</f>
        <v>0</v>
      </c>
      <c r="CS186" s="30">
        <f>SUMIF(Ingredients!$B$3:$B$230,M186,Ingredients!$J$3:$J$230)+SUMIF($B$3:$B$725,M186,$CT$3:$CT$725)</f>
        <v>0</v>
      </c>
      <c r="CT186" s="43">
        <f t="shared" si="34"/>
        <v>0</v>
      </c>
      <c r="CU186" s="34">
        <v>7</v>
      </c>
      <c r="CV186" s="30">
        <v>0</v>
      </c>
      <c r="CW186" s="30">
        <v>4.75</v>
      </c>
      <c r="CX186" s="35">
        <v>1</v>
      </c>
      <c r="CY186" s="36">
        <v>1</v>
      </c>
      <c r="CZ186" s="37">
        <v>0</v>
      </c>
      <c r="DA186" s="38">
        <v>0</v>
      </c>
      <c r="DB186" s="39">
        <v>0</v>
      </c>
      <c r="DC186" t="s">
        <v>199</v>
      </c>
      <c r="DD186" t="str">
        <f t="shared" ca="1" si="35"/>
        <v/>
      </c>
      <c r="DE186" t="str">
        <f t="shared" ca="1" si="36"/>
        <v>No</v>
      </c>
      <c r="DG186" t="s">
        <v>200</v>
      </c>
      <c r="DH186" t="str">
        <f t="shared" ca="1" si="37"/>
        <v/>
      </c>
      <c r="DI186" t="s">
        <v>2271</v>
      </c>
    </row>
    <row r="187" spans="2:113" x14ac:dyDescent="0.3">
      <c r="B187" t="s">
        <v>450</v>
      </c>
      <c r="C187" t="str">
        <f>INDEX('PH Itemnames'!$B$1:$B$723,MATCH(B187,'PH Itemnames'!$A$1:$A$723),1)</f>
        <v>candiedwalnutsItem</v>
      </c>
      <c r="D187" t="s">
        <v>240</v>
      </c>
      <c r="E187" t="s">
        <v>1191</v>
      </c>
      <c r="F187" s="10" t="s">
        <v>187</v>
      </c>
      <c r="G187" s="11" t="s">
        <v>173</v>
      </c>
      <c r="H187" s="11" t="s">
        <v>399</v>
      </c>
      <c r="I187" s="11" t="s">
        <v>210</v>
      </c>
      <c r="J187" s="11"/>
      <c r="K187" s="11"/>
      <c r="L187" s="11"/>
      <c r="M187" s="11"/>
      <c r="N187" s="46">
        <f ca="1">SUMIF(Ingredients!$B$3:$B$230,'PH complex foods'!F187,Ingredients!$A$3:$A$119)+SUMIF($B$3:$B$725,F187,$V$3:$V$724)</f>
        <v>0</v>
      </c>
      <c r="O187" s="11">
        <f ca="1">SUMIF(Ingredients!$B$3:$B$230,'PH complex foods'!G187,Ingredients!$A$3:$A$119)+SUMIF($B$3:$B$725,G187,$V$3:$V$724)</f>
        <v>0</v>
      </c>
      <c r="P187" s="11">
        <f ca="1">SUMIF(Ingredients!$B$3:$B$230,'PH complex foods'!H187,Ingredients!$A$3:$A$119)+SUMIF($B$3:$B$725,H187,$V$3:$V$724)</f>
        <v>1</v>
      </c>
      <c r="Q187" s="11">
        <f ca="1">SUMIF(Ingredients!$B$3:$B$230,'PH complex foods'!I187,Ingredients!$A$3:$A$119)+SUMIF($B$3:$B$725,I187,$V$3:$V$724)</f>
        <v>1</v>
      </c>
      <c r="R187" s="11">
        <f ca="1">SUMIF(Ingredients!$B$3:$B$230,'PH complex foods'!J187,Ingredients!$A$3:$A$119)+SUMIF($B$3:$B$725,J187,$V$3:$V$724)</f>
        <v>0</v>
      </c>
      <c r="S187" s="11">
        <f ca="1">SUMIF(Ingredients!$B$3:$B$230,'PH complex foods'!K187,Ingredients!$A$3:$A$119)+SUMIF($B$3:$B$725,K187,$V$3:$V$724)</f>
        <v>0</v>
      </c>
      <c r="T187" s="11">
        <f ca="1">SUMIF(Ingredients!$B$3:$B$230,'PH complex foods'!L187,Ingredients!$A$3:$A$119)+SUMIF($B$3:$B$725,L187,$V$3:$V$724)</f>
        <v>0</v>
      </c>
      <c r="U187" s="11">
        <f ca="1">SUMIF(Ingredients!$B$3:$B$230,'PH complex foods'!M187,Ingredients!$A$3:$A$119)+SUMIF($B$3:$B$725,M187,$V$3:$V$724)</f>
        <v>0</v>
      </c>
      <c r="V187" s="10">
        <f t="shared" ca="1" si="38"/>
        <v>-1</v>
      </c>
      <c r="W187" s="10">
        <v>-1</v>
      </c>
      <c r="X187" s="11">
        <v>-2</v>
      </c>
      <c r="Y187" s="11">
        <f>COUNTIF(F187:M912,B187)</f>
        <v>0</v>
      </c>
      <c r="Z187" s="44" t="str">
        <f t="shared" ca="1" si="39"/>
        <v>No</v>
      </c>
      <c r="AA187" s="34">
        <f>SUMIF(Ingredients!$B$3:$B$230,F187,Ingredients!$C$3:$C$230)+SUMIF($B$3:$B$725,F187,$AI$3:$AI$725)</f>
        <v>0</v>
      </c>
      <c r="AB187" s="30">
        <f>SUMIF(Ingredients!$B$3:$B$230,G187,Ingredients!$C$3:$C$230)+SUMIF($B$3:$B$725,G187,$AI$3:$AI$725)</f>
        <v>1</v>
      </c>
      <c r="AC187" s="30">
        <f>SUMIF(Ingredients!$B$3:$B$230,H187,Ingredients!$C$3:$C$230)+SUMIF($B$3:$B$725,H187,$AI$3:$AI$725)</f>
        <v>0</v>
      </c>
      <c r="AD187" s="30">
        <f>SUMIF(Ingredients!$B$3:$B$230,I187,Ingredients!$C$3:$C$230)+SUMIF($B$3:$B$725,I187,$AI$3:$AI$725)</f>
        <v>0</v>
      </c>
      <c r="AE187" s="30">
        <f>SUMIF(Ingredients!$B$3:$B$230,J187,Ingredients!$C$3:$C$230)+SUMIF($B$3:$B$725,J187,$AI$3:$AI$725)</f>
        <v>0</v>
      </c>
      <c r="AF187" s="30">
        <f>SUMIF(Ingredients!$B$3:$B$230,K187,Ingredients!$C$3:$C$230)+SUMIF($B$3:$B$725,K187,$AI$3:$AI$725)</f>
        <v>0</v>
      </c>
      <c r="AG187" s="30">
        <f>SUMIF(Ingredients!$B$3:$B$230,L187,Ingredients!$C$3:$C$230)+SUMIF($B$3:$B$725,L187,$AI$3:$AI$725)</f>
        <v>0</v>
      </c>
      <c r="AH187" s="30">
        <f>SUMIF(Ingredients!$B$3:$B$230,M187,Ingredients!$C$3:$C$230)+SUMIF($B$3:$B$725,M187,$AI$3:$AI$725)</f>
        <v>0</v>
      </c>
      <c r="AI187" s="29">
        <f t="shared" si="27"/>
        <v>1</v>
      </c>
      <c r="AJ187" s="30">
        <f>SUMIF(Ingredients!$B$3:$B$230,F187,Ingredients!$D$3:$D$230)+SUMIF($B$3:$B$725,F187,$AR$3:$AR$725)</f>
        <v>0</v>
      </c>
      <c r="AK187" s="30">
        <f>SUMIF(Ingredients!$B$3:$B$230,G187,Ingredients!$D$3:$D$230)+SUMIF($B$3:$B$725,G187,$AR$3:$AR$725)</f>
        <v>0</v>
      </c>
      <c r="AL187" s="30">
        <f>SUMIF(Ingredients!$B$3:$B$230,H187,Ingredients!$D$3:$D$230)+SUMIF($B$3:$B$725,H187,$AR$3:$AR$725)</f>
        <v>0</v>
      </c>
      <c r="AM187" s="30">
        <f>SUMIF(Ingredients!$B$3:$B$230,I187,Ingredients!$D$3:$D$230)+SUMIF($B$3:$B$725,I187,$AR$3:$AR$725)</f>
        <v>0</v>
      </c>
      <c r="AN187" s="30">
        <f>SUMIF(Ingredients!$B$3:$B$230,J187,Ingredients!$D$3:$D$230)+SUMIF($B$3:$B$725,J187,$AR$3:$AR$725)</f>
        <v>0</v>
      </c>
      <c r="AO187" s="30">
        <f>SUMIF(Ingredients!$B$3:$B$230,K187,Ingredients!$D$3:$D$230)+SUMIF($B$3:$B$725,K187,$AR$3:$AR$725)</f>
        <v>0</v>
      </c>
      <c r="AP187" s="30">
        <f>SUMIF(Ingredients!$B$3:$B$230,L187,Ingredients!$D$3:$D$230)+SUMIF($B$3:$B$725,L187,$AR$3:$AR$725)</f>
        <v>0</v>
      </c>
      <c r="AQ187" s="30">
        <f>SUMIF(Ingredients!$B$3:$B$230,M187,Ingredients!$D$3:$D$230)+SUMIF($B$3:$B$725,M187,$AR$3:$AR$725)</f>
        <v>0</v>
      </c>
      <c r="AR187" s="29">
        <f t="shared" si="28"/>
        <v>0</v>
      </c>
      <c r="AS187" s="30">
        <f>SUMIF(Ingredients!$B$3:$B$230,F187,Ingredients!$E$3:$E$230)+SUMIF($B$3:$B$725,F187,$BA$3:$BA$730)</f>
        <v>0</v>
      </c>
      <c r="AT187" s="30">
        <f>SUMIF(Ingredients!$B$3:$B$230,G187,Ingredients!$E$3:$E$230)+SUMIF($B$3:$B$725,G187,$BA$3:$BA$730)</f>
        <v>18</v>
      </c>
      <c r="AU187" s="30">
        <f>SUMIF(Ingredients!$B$3:$B$230,H187,Ingredients!$E$3:$E$230)+SUMIF($B$3:$B$725,H187,$BA$3:$BA$730)</f>
        <v>21</v>
      </c>
      <c r="AV187" s="30">
        <f>SUMIF(Ingredients!$B$3:$B$230,I187,Ingredients!$E$3:$E$230)+SUMIF($B$3:$B$725,I187,$BA$3:$BA$730)</f>
        <v>30</v>
      </c>
      <c r="AW187" s="30">
        <f>SUMIF(Ingredients!$B$3:$B$230,J187,Ingredients!$E$3:$E$230)+SUMIF($B$3:$B$725,J187,$BA$3:$BA$730)</f>
        <v>0</v>
      </c>
      <c r="AX187" s="30">
        <f>SUMIF(Ingredients!$B$3:$B$230,K187,Ingredients!$E$3:$E$230)+SUMIF($B$3:$B$725,K187,$BA$3:$BA$730)</f>
        <v>0</v>
      </c>
      <c r="AY187" s="30">
        <f>SUMIF(Ingredients!$B$3:$B$230,L187,Ingredients!$E$3:$E$230)+SUMIF($B$3:$B$725,L187,$BA$3:$BA$730)</f>
        <v>0</v>
      </c>
      <c r="AZ187" s="30">
        <f>SUMIF(Ingredients!$B$3:$B$230,M187,Ingredients!$E$3:$E$230)+SUMIF($B$3:$B$725,M187,$BA$3:$BA$730)</f>
        <v>0</v>
      </c>
      <c r="BA187" s="29">
        <f t="shared" si="29"/>
        <v>17.25</v>
      </c>
      <c r="BB187" s="30">
        <f>SUMIF(Ingredients!$B$3:$B$230,F187,Ingredients!$F$3:$F$230)+SUMIF($B$3:$B$725,F187,$BJ$3:$BJ$725)</f>
        <v>0</v>
      </c>
      <c r="BC187" s="30">
        <f>SUMIF(Ingredients!$B$3:$B$230,G187,Ingredients!$F$3:$F$230)+SUMIF($B$3:$B$725,G187,$BJ$3:$BJ$725)</f>
        <v>0</v>
      </c>
      <c r="BD187" s="30">
        <f>SUMIF(Ingredients!$B$3:$B$230,H187,Ingredients!$F$3:$F$230)+SUMIF($B$3:$B$725,H187,$BJ$3:$BJ$725)</f>
        <v>0</v>
      </c>
      <c r="BE187" s="30">
        <f>SUMIF(Ingredients!$B$3:$B$230,I187,Ingredients!$F$3:$F$230)+SUMIF($B$3:$B$725,I187,$BJ$3:$BJ$725)</f>
        <v>0</v>
      </c>
      <c r="BF187" s="30">
        <f>SUMIF(Ingredients!$B$3:$B$230,J187,Ingredients!$F$3:$F$230)+SUMIF($B$3:$B$725,J187,$BJ$3:$BJ$725)</f>
        <v>0</v>
      </c>
      <c r="BG187" s="30">
        <f>SUMIF(Ingredients!$B$3:$B$230,K187,Ingredients!$F$3:$F$230)+SUMIF($B$3:$B$725,K187,$BJ$3:$BJ$725)</f>
        <v>0</v>
      </c>
      <c r="BH187" s="30">
        <f>SUMIF(Ingredients!$B$3:$B$230,L187,Ingredients!$F$3:$F$230)+SUMIF($B$3:$B$725,L187,$BJ$3:$BJ$725)</f>
        <v>0</v>
      </c>
      <c r="BI187" s="30">
        <f>SUMIF(Ingredients!$B$3:$B$230,M187,Ingredients!$F$3:$F$230)+SUMIF($B$3:$B$725,M187,$BJ$3:$BJ$725)</f>
        <v>0</v>
      </c>
      <c r="BJ187" s="35">
        <f t="shared" si="30"/>
        <v>0</v>
      </c>
      <c r="BK187" s="30">
        <f>SUMIF(Ingredients!$B$3:$B$230,F187,Ingredients!$G$3:$G$230)+SUMIF($B$3:$B$725,F187,$BS$3:$BS$725)</f>
        <v>0</v>
      </c>
      <c r="BL187" s="30">
        <f>SUMIF(Ingredients!$B$3:$B$230,G187,Ingredients!$G$3:$G$230)+SUMIF($B$3:$B$725,G187,$BS$3:$BS$725)</f>
        <v>0</v>
      </c>
      <c r="BM187" s="30">
        <f>SUMIF(Ingredients!$B$3:$B$230,H187,Ingredients!$G$3:$G$230)+SUMIF($B$3:$B$725,H187,$BS$3:$BS$725)</f>
        <v>0</v>
      </c>
      <c r="BN187" s="30">
        <f>SUMIF(Ingredients!$B$3:$B$230,I187,Ingredients!$G$3:$G$230)+SUMIF($B$3:$B$725,I187,$BS$3:$BS$725)</f>
        <v>0</v>
      </c>
      <c r="BO187" s="30">
        <f>SUMIF(Ingredients!$B$3:$B$230,J187,Ingredients!$G$3:$G$230)+SUMIF($B$3:$B$725,J187,$BS$3:$BS$725)</f>
        <v>0</v>
      </c>
      <c r="BP187" s="30">
        <f>SUMIF(Ingredients!$B$3:$B$230,K187,Ingredients!$G$3:$G$230)+SUMIF($B$3:$B$725,K187,$BS$3:$BS$725)</f>
        <v>0</v>
      </c>
      <c r="BQ187" s="30">
        <f>SUMIF(Ingredients!$B$3:$B$230,L187,Ingredients!$G$3:$G$230)+SUMIF($B$3:$B$725,L187,$BS$3:$BS$725)</f>
        <v>0</v>
      </c>
      <c r="BR187" s="30">
        <f>SUMIF(Ingredients!$B$3:$B$230,M187,Ingredients!$G$3:$G$230)+SUMIF($B$3:$B$725,M187,$BS$3:$BS$725)</f>
        <v>0</v>
      </c>
      <c r="BS187" s="36">
        <f t="shared" si="31"/>
        <v>0</v>
      </c>
      <c r="BT187" s="30">
        <f>SUMIF(Ingredients!$B$3:$B$230,F187,Ingredients!$H$3:$H$230)+SUMIF($B$3:$B$725,F187,$CB$3:$CB$725)</f>
        <v>0</v>
      </c>
      <c r="BU187" s="30">
        <f>SUMIF(Ingredients!$B$3:$B$230,G187,Ingredients!$H$3:$H$230)+SUMIF($B$3:$B$725,G187,$CB$3:$CB$725)</f>
        <v>0</v>
      </c>
      <c r="BV187" s="30">
        <f>SUMIF(Ingredients!$B$3:$B$230,H187,Ingredients!$H$3:$H$230)+SUMIF($B$3:$B$725,H187,$CB$3:$CB$725)</f>
        <v>0</v>
      </c>
      <c r="BW187" s="30">
        <f>SUMIF(Ingredients!$B$3:$B$230,I187,Ingredients!$H$3:$H$230)+SUMIF($B$3:$B$725,I187,$CB$3:$CB$725)</f>
        <v>0</v>
      </c>
      <c r="BX187" s="30">
        <f>SUMIF(Ingredients!$B$3:$B$230,J187,Ingredients!$H$3:$H$230)+SUMIF($B$3:$B$725,J187,$CB$3:$CB$725)</f>
        <v>0</v>
      </c>
      <c r="BY187" s="30">
        <f>SUMIF(Ingredients!$B$3:$B$230,K187,Ingredients!$H$3:$H$230)+SUMIF($B$3:$B$725,K187,$CB$3:$CB$725)</f>
        <v>0</v>
      </c>
      <c r="BZ187" s="30">
        <f>SUMIF(Ingredients!$B$3:$B$230,L187,Ingredients!$H$3:$H$230)+SUMIF($B$3:$B$725,L187,$CB$3:$CB$725)</f>
        <v>0</v>
      </c>
      <c r="CA187" s="30">
        <f>SUMIF(Ingredients!$B$3:$B$230,M187,Ingredients!$H$3:$H$230)+SUMIF($B$3:$B$725,M187,$CB$3:$CB$725)</f>
        <v>0</v>
      </c>
      <c r="CB187" s="42">
        <f t="shared" si="32"/>
        <v>0</v>
      </c>
      <c r="CC187" s="30">
        <f>SUMIF(Ingredients!$B$3:$B$230,F187,Ingredients!$I$3:$I$230)+SUMIF($B$3:$B$725,F187,$CK$3:$CK$725)</f>
        <v>0</v>
      </c>
      <c r="CD187" s="30">
        <f>SUMIF(Ingredients!$B$3:$B$230,G187,Ingredients!$I$3:$I$230)+SUMIF($B$3:$B$725,G187,$CK$3:$CK$725)</f>
        <v>0</v>
      </c>
      <c r="CE187" s="30">
        <f>SUMIF(Ingredients!$B$3:$B$230,H187,Ingredients!$I$3:$I$230)+SUMIF($B$3:$B$725,H187,$CK$3:$CK$725)</f>
        <v>0</v>
      </c>
      <c r="CF187" s="30">
        <f>SUMIF(Ingredients!$B$3:$B$230,I187,Ingredients!$I$3:$I$230)+SUMIF($B$3:$B$725,I187,$CK$3:$CK$725)</f>
        <v>0</v>
      </c>
      <c r="CG187" s="30">
        <f>SUMIF(Ingredients!$B$3:$B$230,J187,Ingredients!$I$3:$I$230)+SUMIF($B$3:$B$725,J187,$CK$3:$CK$725)</f>
        <v>0</v>
      </c>
      <c r="CH187" s="30">
        <f>SUMIF(Ingredients!$B$3:$B$230,K187,Ingredients!$I$3:$I$230)+SUMIF($B$3:$B$725,K187,$CK$3:$CK$725)</f>
        <v>0</v>
      </c>
      <c r="CI187" s="30">
        <f>SUMIF(Ingredients!$B$3:$B$230,L187,Ingredients!$I$3:$I$230)+SUMIF($B$3:$B$725,L187,$CK$3:$CK$725)</f>
        <v>0</v>
      </c>
      <c r="CJ187" s="30">
        <f>SUMIF(Ingredients!$B$3:$B$230,M187,Ingredients!$I$3:$I$230)+SUMIF($B$3:$B$725,M187,$CK$3:$CK$725)</f>
        <v>0</v>
      </c>
      <c r="CK187" s="38">
        <f t="shared" si="33"/>
        <v>0</v>
      </c>
      <c r="CL187" s="30">
        <f>SUMIF(Ingredients!$B$3:$B$230,F187,Ingredients!$J$3:$J$230)+SUMIF($B$3:$B$725,F187,$CT$3:$CT$725)</f>
        <v>0</v>
      </c>
      <c r="CM187" s="30">
        <f>SUMIF(Ingredients!$B$3:$B$230,G187,Ingredients!$J$3:$J$230)+SUMIF($B$3:$B$725,G187,$CT$3:$CT$725)</f>
        <v>0</v>
      </c>
      <c r="CN187" s="30">
        <f>SUMIF(Ingredients!$B$3:$B$230,H187,Ingredients!$J$3:$J$230)+SUMIF($B$3:$B$725,H187,$CT$3:$CT$725)</f>
        <v>0</v>
      </c>
      <c r="CO187" s="30">
        <f>SUMIF(Ingredients!$B$3:$B$230,I187,Ingredients!$J$3:$J$230)+SUMIF($B$3:$B$725,I187,$CT$3:$CT$725)</f>
        <v>0</v>
      </c>
      <c r="CP187" s="30">
        <f>SUMIF(Ingredients!$B$3:$B$230,J187,Ingredients!$J$3:$J$230)+SUMIF($B$3:$B$725,J187,$CT$3:$CT$725)</f>
        <v>0</v>
      </c>
      <c r="CQ187" s="30">
        <f>SUMIF(Ingredients!$B$3:$B$230,K187,Ingredients!$J$3:$J$230)+SUMIF($B$3:$B$725,K187,$CT$3:$CT$725)</f>
        <v>0</v>
      </c>
      <c r="CR187" s="30">
        <f>SUMIF(Ingredients!$B$3:$B$230,L187,Ingredients!$J$3:$J$230)+SUMIF($B$3:$B$725,L187,$CT$3:$CT$725)</f>
        <v>0</v>
      </c>
      <c r="CS187" s="30">
        <f>SUMIF(Ingredients!$B$3:$B$230,M187,Ingredients!$J$3:$J$230)+SUMIF($B$3:$B$725,M187,$CT$3:$CT$725)</f>
        <v>0</v>
      </c>
      <c r="CT187" s="43">
        <f t="shared" si="34"/>
        <v>0</v>
      </c>
      <c r="CU187" s="34">
        <v>1</v>
      </c>
      <c r="CV187" s="30">
        <v>0</v>
      </c>
      <c r="CW187" s="30">
        <v>12</v>
      </c>
      <c r="CX187" s="35">
        <v>0</v>
      </c>
      <c r="CY187" s="36">
        <v>0</v>
      </c>
      <c r="CZ187" s="37">
        <v>0</v>
      </c>
      <c r="DA187" s="38">
        <v>0</v>
      </c>
      <c r="DB187" s="39">
        <v>0</v>
      </c>
      <c r="DC187" t="s">
        <v>199</v>
      </c>
      <c r="DD187" t="str">
        <f t="shared" ca="1" si="35"/>
        <v/>
      </c>
      <c r="DE187" t="str">
        <f t="shared" ca="1" si="36"/>
        <v>No</v>
      </c>
      <c r="DG187" t="s">
        <v>200</v>
      </c>
      <c r="DH187" t="str">
        <f t="shared" ca="1" si="37"/>
        <v/>
      </c>
      <c r="DI187" t="s">
        <v>2271</v>
      </c>
    </row>
    <row r="188" spans="2:113" x14ac:dyDescent="0.3">
      <c r="B188" t="s">
        <v>451</v>
      </c>
      <c r="C188" t="str">
        <f>INDEX('PH Itemnames'!$B$1:$B$723,MATCH(B188,'PH Itemnames'!$A$1:$A$723),1)</f>
        <v>brownieItem</v>
      </c>
      <c r="D188" t="s">
        <v>240</v>
      </c>
      <c r="E188" t="s">
        <v>1191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SUMIF(Ingredients!$B$3:$B$230,'PH complex foods'!F188,Ingredients!$A$3:$A$119)+SUMIF($B$3:$B$725,F188,$V$3:$V$724)</f>
        <v>0</v>
      </c>
      <c r="O188" s="11">
        <f ca="1">SUMIF(Ingredients!$B$3:$B$230,'PH complex foods'!G188,Ingredients!$A$3:$A$119)+SUMIF($B$3:$B$725,G188,$V$3:$V$724)</f>
        <v>1</v>
      </c>
      <c r="P188" s="11">
        <f ca="1">SUMIF(Ingredients!$B$3:$B$230,'PH complex foods'!H188,Ingredients!$A$3:$A$119)+SUMIF($B$3:$B$725,H188,$V$3:$V$724)</f>
        <v>1</v>
      </c>
      <c r="Q188" s="11">
        <f ca="1">SUMIF(Ingredients!$B$3:$B$230,'PH complex foods'!I188,Ingredients!$A$3:$A$119)+SUMIF($B$3:$B$725,I188,$V$3:$V$724)</f>
        <v>1</v>
      </c>
      <c r="R188" s="11">
        <f ca="1">SUMIF(Ingredients!$B$3:$B$230,'PH complex foods'!J188,Ingredients!$A$3:$A$119)+SUMIF($B$3:$B$725,J188,$V$3:$V$724)</f>
        <v>1</v>
      </c>
      <c r="S188" s="11">
        <f ca="1">SUMIF(Ingredients!$B$3:$B$230,'PH complex foods'!K188,Ingredients!$A$3:$A$119)+SUMIF($B$3:$B$725,K188,$V$3:$V$724)</f>
        <v>0</v>
      </c>
      <c r="T188" s="11">
        <f ca="1">SUMIF(Ingredients!$B$3:$B$230,'PH complex foods'!L188,Ingredients!$A$3:$A$119)+SUMIF($B$3:$B$725,L188,$V$3:$V$724)</f>
        <v>0</v>
      </c>
      <c r="U188" s="11">
        <f ca="1">SUMIF(Ingredients!$B$3:$B$230,'PH complex foods'!M188,Ingredients!$A$3:$A$119)+SUMIF($B$3:$B$725,M188,$V$3:$V$724)</f>
        <v>0</v>
      </c>
      <c r="V188" s="10">
        <f t="shared" ca="1" si="38"/>
        <v>-1</v>
      </c>
      <c r="W188" s="10">
        <v>-1</v>
      </c>
      <c r="X188" s="11">
        <v>-2</v>
      </c>
      <c r="Y188" s="11">
        <f>COUNTIF(F188:M913,B188)</f>
        <v>0</v>
      </c>
      <c r="Z188" s="44" t="str">
        <f t="shared" ca="1" si="39"/>
        <v>No</v>
      </c>
      <c r="AA188" s="34">
        <f>SUMIF(Ingredients!$B$3:$B$230,F188,Ingredients!$C$3:$C$230)+SUMIF($B$3:$B$725,F188,$AI$3:$AI$725)</f>
        <v>0</v>
      </c>
      <c r="AB188" s="30">
        <f>SUMIF(Ingredients!$B$3:$B$230,G188,Ingredients!$C$3:$C$230)+SUMIF($B$3:$B$725,G188,$AI$3:$AI$725)</f>
        <v>5</v>
      </c>
      <c r="AC188" s="30">
        <f>SUMIF(Ingredients!$B$3:$B$230,H188,Ingredients!$C$3:$C$230)+SUMIF($B$3:$B$725,H188,$AI$3:$AI$725)</f>
        <v>5</v>
      </c>
      <c r="AD188" s="30">
        <f>SUMIF(Ingredients!$B$3:$B$230,I188,Ingredients!$C$3:$C$230)+SUMIF($B$3:$B$725,I188,$AI$3:$AI$725)</f>
        <v>0</v>
      </c>
      <c r="AE188" s="30">
        <f>SUMIF(Ingredients!$B$3:$B$230,J188,Ingredients!$C$3:$C$230)+SUMIF($B$3:$B$725,J188,$AI$3:$AI$725)</f>
        <v>0</v>
      </c>
      <c r="AF188" s="30">
        <f>SUMIF(Ingredients!$B$3:$B$230,K188,Ingredients!$C$3:$C$230)+SUMIF($B$3:$B$725,K188,$AI$3:$AI$725)</f>
        <v>1</v>
      </c>
      <c r="AG188" s="30">
        <f>SUMIF(Ingredients!$B$3:$B$230,L188,Ingredients!$C$3:$C$230)+SUMIF($B$3:$B$725,L188,$AI$3:$AI$725)</f>
        <v>0</v>
      </c>
      <c r="AH188" s="30">
        <f>SUMIF(Ingredients!$B$3:$B$230,M188,Ingredients!$C$3:$C$230)+SUMIF($B$3:$B$725,M188,$AI$3:$AI$725)</f>
        <v>0</v>
      </c>
      <c r="AI188" s="29">
        <f t="shared" si="27"/>
        <v>11</v>
      </c>
      <c r="AJ188" s="30">
        <f>SUMIF(Ingredients!$B$3:$B$230,F188,Ingredients!$D$3:$D$230)+SUMIF($B$3:$B$725,F188,$AR$3:$AR$725)</f>
        <v>0</v>
      </c>
      <c r="AK188" s="30">
        <f>SUMIF(Ingredients!$B$3:$B$230,G188,Ingredients!$D$3:$D$230)+SUMIF($B$3:$B$725,G188,$AR$3:$AR$725)</f>
        <v>0</v>
      </c>
      <c r="AL188" s="30">
        <f>SUMIF(Ingredients!$B$3:$B$230,H188,Ingredients!$D$3:$D$230)+SUMIF($B$3:$B$725,H188,$AR$3:$AR$725)</f>
        <v>0</v>
      </c>
      <c r="AM188" s="30">
        <f>SUMIF(Ingredients!$B$3:$B$230,I188,Ingredients!$D$3:$D$230)+SUMIF($B$3:$B$725,I188,$AR$3:$AR$725)</f>
        <v>0</v>
      </c>
      <c r="AN188" s="30">
        <f>SUMIF(Ingredients!$B$3:$B$230,J188,Ingredients!$D$3:$D$230)+SUMIF($B$3:$B$725,J188,$AR$3:$AR$725)</f>
        <v>0</v>
      </c>
      <c r="AO188" s="30">
        <f>SUMIF(Ingredients!$B$3:$B$230,K188,Ingredients!$D$3:$D$230)+SUMIF($B$3:$B$725,K188,$AR$3:$AR$725)</f>
        <v>0</v>
      </c>
      <c r="AP188" s="30">
        <f>SUMIF(Ingredients!$B$3:$B$230,L188,Ingredients!$D$3:$D$230)+SUMIF($B$3:$B$725,L188,$AR$3:$AR$725)</f>
        <v>0</v>
      </c>
      <c r="AQ188" s="30">
        <f>SUMIF(Ingredients!$B$3:$B$230,M188,Ingredients!$D$3:$D$230)+SUMIF($B$3:$B$725,M188,$AR$3:$AR$725)</f>
        <v>0</v>
      </c>
      <c r="AR188" s="29">
        <f t="shared" si="28"/>
        <v>0</v>
      </c>
      <c r="AS188" s="30">
        <f>SUMIF(Ingredients!$B$3:$B$230,F188,Ingredients!$E$3:$E$230)+SUMIF($B$3:$B$725,F188,$BA$3:$BA$730)</f>
        <v>0</v>
      </c>
      <c r="AT188" s="30">
        <f>SUMIF(Ingredients!$B$3:$B$230,G188,Ingredients!$E$3:$E$230)+SUMIF($B$3:$B$725,G188,$BA$3:$BA$730)</f>
        <v>29.5</v>
      </c>
      <c r="AU188" s="30">
        <f>SUMIF(Ingredients!$B$3:$B$230,H188,Ingredients!$E$3:$E$230)+SUMIF($B$3:$B$725,H188,$BA$3:$BA$730)</f>
        <v>12</v>
      </c>
      <c r="AV188" s="30">
        <f>SUMIF(Ingredients!$B$3:$B$230,I188,Ingredients!$E$3:$E$230)+SUMIF($B$3:$B$725,I188,$BA$3:$BA$730)</f>
        <v>30</v>
      </c>
      <c r="AW188" s="30">
        <f>SUMIF(Ingredients!$B$3:$B$230,J188,Ingredients!$E$3:$E$230)+SUMIF($B$3:$B$725,J188,$BA$3:$BA$730)</f>
        <v>21</v>
      </c>
      <c r="AX188" s="30">
        <f>SUMIF(Ingredients!$B$3:$B$230,K188,Ingredients!$E$3:$E$230)+SUMIF($B$3:$B$725,K188,$BA$3:$BA$730)</f>
        <v>18</v>
      </c>
      <c r="AY188" s="30">
        <f>SUMIF(Ingredients!$B$3:$B$230,L188,Ingredients!$E$3:$E$230)+SUMIF($B$3:$B$725,L188,$BA$3:$BA$730)</f>
        <v>0</v>
      </c>
      <c r="AZ188" s="30">
        <f>SUMIF(Ingredients!$B$3:$B$230,M188,Ingredients!$E$3:$E$230)+SUMIF($B$3:$B$725,M188,$BA$3:$BA$730)</f>
        <v>0</v>
      </c>
      <c r="BA188" s="29">
        <f t="shared" si="29"/>
        <v>18.416666666666668</v>
      </c>
      <c r="BB188" s="30">
        <f>SUMIF(Ingredients!$B$3:$B$230,F188,Ingredients!$F$3:$F$230)+SUMIF($B$3:$B$725,F188,$BJ$3:$BJ$725)</f>
        <v>0</v>
      </c>
      <c r="BC188" s="30">
        <f>SUMIF(Ingredients!$B$3:$B$230,G188,Ingredients!$F$3:$F$230)+SUMIF($B$3:$B$725,G188,$BJ$3:$BJ$725)</f>
        <v>1</v>
      </c>
      <c r="BD188" s="30">
        <f>SUMIF(Ingredients!$B$3:$B$230,H188,Ingredients!$F$3:$F$230)+SUMIF($B$3:$B$725,H188,$BJ$3:$BJ$725)</f>
        <v>0</v>
      </c>
      <c r="BE188" s="30">
        <f>SUMIF(Ingredients!$B$3:$B$230,I188,Ingredients!$F$3:$F$230)+SUMIF($B$3:$B$725,I188,$BJ$3:$BJ$725)</f>
        <v>0</v>
      </c>
      <c r="BF188" s="30">
        <f>SUMIF(Ingredients!$B$3:$B$230,J188,Ingredients!$F$3:$F$230)+SUMIF($B$3:$B$725,J188,$BJ$3:$BJ$725)</f>
        <v>0</v>
      </c>
      <c r="BG188" s="30">
        <f>SUMIF(Ingredients!$B$3:$B$230,K188,Ingredients!$F$3:$F$230)+SUMIF($B$3:$B$725,K188,$BJ$3:$BJ$725)</f>
        <v>0</v>
      </c>
      <c r="BH188" s="30">
        <f>SUMIF(Ingredients!$B$3:$B$230,L188,Ingredients!$F$3:$F$230)+SUMIF($B$3:$B$725,L188,$BJ$3:$BJ$725)</f>
        <v>0</v>
      </c>
      <c r="BI188" s="30">
        <f>SUMIF(Ingredients!$B$3:$B$230,M188,Ingredients!$F$3:$F$230)+SUMIF($B$3:$B$725,M188,$BJ$3:$BJ$725)</f>
        <v>0</v>
      </c>
      <c r="BJ188" s="35">
        <f t="shared" si="30"/>
        <v>1</v>
      </c>
      <c r="BK188" s="30">
        <f>SUMIF(Ingredients!$B$3:$B$230,F188,Ingredients!$G$3:$G$230)+SUMIF($B$3:$B$725,F188,$BS$3:$BS$725)</f>
        <v>0</v>
      </c>
      <c r="BL188" s="30">
        <f>SUMIF(Ingredients!$B$3:$B$230,G188,Ingredients!$G$3:$G$230)+SUMIF($B$3:$B$725,G188,$BS$3:$BS$725)</f>
        <v>0</v>
      </c>
      <c r="BM188" s="30">
        <f>SUMIF(Ingredients!$B$3:$B$230,H188,Ingredients!$G$3:$G$230)+SUMIF($B$3:$B$725,H188,$BS$3:$BS$725)</f>
        <v>0</v>
      </c>
      <c r="BN188" s="30">
        <f>SUMIF(Ingredients!$B$3:$B$230,I188,Ingredients!$G$3:$G$230)+SUMIF($B$3:$B$725,I188,$BS$3:$BS$725)</f>
        <v>0</v>
      </c>
      <c r="BO188" s="30">
        <f>SUMIF(Ingredients!$B$3:$B$230,J188,Ingredients!$G$3:$G$230)+SUMIF($B$3:$B$725,J188,$BS$3:$BS$725)</f>
        <v>0</v>
      </c>
      <c r="BP188" s="30">
        <f>SUMIF(Ingredients!$B$3:$B$230,K188,Ingredients!$G$3:$G$230)+SUMIF($B$3:$B$725,K188,$BS$3:$BS$725)</f>
        <v>0</v>
      </c>
      <c r="BQ188" s="30">
        <f>SUMIF(Ingredients!$B$3:$B$230,L188,Ingredients!$G$3:$G$230)+SUMIF($B$3:$B$725,L188,$BS$3:$BS$725)</f>
        <v>0</v>
      </c>
      <c r="BR188" s="30">
        <f>SUMIF(Ingredients!$B$3:$B$230,M188,Ingredients!$G$3:$G$230)+SUMIF($B$3:$B$725,M188,$BS$3:$BS$725)</f>
        <v>0</v>
      </c>
      <c r="BS188" s="36">
        <f t="shared" si="31"/>
        <v>0</v>
      </c>
      <c r="BT188" s="30">
        <f>SUMIF(Ingredients!$B$3:$B$230,F188,Ingredients!$H$3:$H$230)+SUMIF($B$3:$B$725,F188,$CB$3:$CB$725)</f>
        <v>0</v>
      </c>
      <c r="BU188" s="30">
        <f>SUMIF(Ingredients!$B$3:$B$230,G188,Ingredients!$H$3:$H$230)+SUMIF($B$3:$B$725,G188,$CB$3:$CB$725)</f>
        <v>0</v>
      </c>
      <c r="BV188" s="30">
        <f>SUMIF(Ingredients!$B$3:$B$230,H188,Ingredients!$H$3:$H$230)+SUMIF($B$3:$B$725,H188,$CB$3:$CB$725)</f>
        <v>0</v>
      </c>
      <c r="BW188" s="30">
        <f>SUMIF(Ingredients!$B$3:$B$230,I188,Ingredients!$H$3:$H$230)+SUMIF($B$3:$B$725,I188,$CB$3:$CB$725)</f>
        <v>0</v>
      </c>
      <c r="BX188" s="30">
        <f>SUMIF(Ingredients!$B$3:$B$230,J188,Ingredients!$H$3:$H$230)+SUMIF($B$3:$B$725,J188,$CB$3:$CB$725)</f>
        <v>0</v>
      </c>
      <c r="BY188" s="30">
        <f>SUMIF(Ingredients!$B$3:$B$230,K188,Ingredients!$H$3:$H$230)+SUMIF($B$3:$B$725,K188,$CB$3:$CB$725)</f>
        <v>0</v>
      </c>
      <c r="BZ188" s="30">
        <f>SUMIF(Ingredients!$B$3:$B$230,L188,Ingredients!$H$3:$H$230)+SUMIF($B$3:$B$725,L188,$CB$3:$CB$725)</f>
        <v>0</v>
      </c>
      <c r="CA188" s="30">
        <f>SUMIF(Ingredients!$B$3:$B$230,M188,Ingredients!$H$3:$H$230)+SUMIF($B$3:$B$725,M188,$CB$3:$CB$725)</f>
        <v>0</v>
      </c>
      <c r="CB188" s="42">
        <f t="shared" si="32"/>
        <v>0</v>
      </c>
      <c r="CC188" s="30">
        <f>SUMIF(Ingredients!$B$3:$B$230,F188,Ingredients!$I$3:$I$230)+SUMIF($B$3:$B$725,F188,$CK$3:$CK$725)</f>
        <v>0</v>
      </c>
      <c r="CD188" s="30">
        <f>SUMIF(Ingredients!$B$3:$B$230,G188,Ingredients!$I$3:$I$230)+SUMIF($B$3:$B$725,G188,$CK$3:$CK$725)</f>
        <v>0</v>
      </c>
      <c r="CE188" s="30">
        <f>SUMIF(Ingredients!$B$3:$B$230,H188,Ingredients!$I$3:$I$230)+SUMIF($B$3:$B$725,H188,$CK$3:$CK$725)</f>
        <v>0</v>
      </c>
      <c r="CF188" s="30">
        <f>SUMIF(Ingredients!$B$3:$B$230,I188,Ingredients!$I$3:$I$230)+SUMIF($B$3:$B$725,I188,$CK$3:$CK$725)</f>
        <v>0</v>
      </c>
      <c r="CG188" s="30">
        <f>SUMIF(Ingredients!$B$3:$B$230,J188,Ingredients!$I$3:$I$230)+SUMIF($B$3:$B$725,J188,$CK$3:$CK$725)</f>
        <v>0</v>
      </c>
      <c r="CH188" s="30">
        <f>SUMIF(Ingredients!$B$3:$B$230,K188,Ingredients!$I$3:$I$230)+SUMIF($B$3:$B$725,K188,$CK$3:$CK$725)</f>
        <v>0</v>
      </c>
      <c r="CI188" s="30">
        <f>SUMIF(Ingredients!$B$3:$B$230,L188,Ingredients!$I$3:$I$230)+SUMIF($B$3:$B$725,L188,$CK$3:$CK$725)</f>
        <v>0</v>
      </c>
      <c r="CJ188" s="30">
        <f>SUMIF(Ingredients!$B$3:$B$230,M188,Ingredients!$I$3:$I$230)+SUMIF($B$3:$B$725,M188,$CK$3:$CK$725)</f>
        <v>0</v>
      </c>
      <c r="CK188" s="38">
        <f t="shared" si="33"/>
        <v>0</v>
      </c>
      <c r="CL188" s="30">
        <f>SUMIF(Ingredients!$B$3:$B$230,F188,Ingredients!$J$3:$J$230)+SUMIF($B$3:$B$725,F188,$CT$3:$CT$725)</f>
        <v>0</v>
      </c>
      <c r="CM188" s="30">
        <f>SUMIF(Ingredients!$B$3:$B$230,G188,Ingredients!$J$3:$J$230)+SUMIF($B$3:$B$725,G188,$CT$3:$CT$725)</f>
        <v>0</v>
      </c>
      <c r="CN188" s="30">
        <f>SUMIF(Ingredients!$B$3:$B$230,H188,Ingredients!$J$3:$J$230)+SUMIF($B$3:$B$725,H188,$CT$3:$CT$725)</f>
        <v>1</v>
      </c>
      <c r="CO188" s="30">
        <f>SUMIF(Ingredients!$B$3:$B$230,I188,Ingredients!$J$3:$J$230)+SUMIF($B$3:$B$725,I188,$CT$3:$CT$725)</f>
        <v>0</v>
      </c>
      <c r="CP188" s="30">
        <f>SUMIF(Ingredients!$B$3:$B$230,J188,Ingredients!$J$3:$J$230)+SUMIF($B$3:$B$725,J188,$CT$3:$CT$725)</f>
        <v>0.2</v>
      </c>
      <c r="CQ188" s="30">
        <f>SUMIF(Ingredients!$B$3:$B$230,K188,Ingredients!$J$3:$J$230)+SUMIF($B$3:$B$725,K188,$CT$3:$CT$725)</f>
        <v>0</v>
      </c>
      <c r="CR188" s="30">
        <f>SUMIF(Ingredients!$B$3:$B$230,L188,Ingredients!$J$3:$J$230)+SUMIF($B$3:$B$725,L188,$CT$3:$CT$725)</f>
        <v>0</v>
      </c>
      <c r="CS188" s="30">
        <f>SUMIF(Ingredients!$B$3:$B$230,M188,Ingredients!$J$3:$J$230)+SUMIF($B$3:$B$725,M188,$CT$3:$CT$725)</f>
        <v>0</v>
      </c>
      <c r="CT188" s="43">
        <f t="shared" si="34"/>
        <v>1.2</v>
      </c>
      <c r="CU188" s="34">
        <v>11</v>
      </c>
      <c r="CV188" s="30">
        <v>0</v>
      </c>
      <c r="CW188" s="30">
        <v>14.916666666666666</v>
      </c>
      <c r="CX188" s="35">
        <v>1</v>
      </c>
      <c r="CY188" s="36">
        <v>0</v>
      </c>
      <c r="CZ188" s="37">
        <v>0</v>
      </c>
      <c r="DA188" s="38">
        <v>0</v>
      </c>
      <c r="DB188" s="39">
        <v>1</v>
      </c>
      <c r="DC188" t="s">
        <v>199</v>
      </c>
      <c r="DD188" t="str">
        <f t="shared" ca="1" si="35"/>
        <v/>
      </c>
      <c r="DE188" t="str">
        <f t="shared" ca="1" si="36"/>
        <v>No</v>
      </c>
      <c r="DG188" t="s">
        <v>200</v>
      </c>
      <c r="DH188" t="str">
        <f t="shared" ca="1" si="37"/>
        <v/>
      </c>
      <c r="DI188" t="s">
        <v>2271</v>
      </c>
    </row>
    <row r="189" spans="2:113" x14ac:dyDescent="0.3">
      <c r="B189" t="s">
        <v>452</v>
      </c>
      <c r="C189" t="str">
        <f>INDEX('PH Itemnames'!$B$1:$B$723,MATCH(B189,'PH Itemnames'!$A$1:$A$723),1)</f>
        <v>papayasmoothieItem</v>
      </c>
      <c r="D189" t="s">
        <v>240</v>
      </c>
      <c r="E189" t="s">
        <v>1184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SUMIF(Ingredients!$B$3:$B$230,'PH complex foods'!F189,Ingredients!$A$3:$A$119)+SUMIF($B$3:$B$725,F189,$V$3:$V$724)</f>
        <v>0</v>
      </c>
      <c r="O189" s="11">
        <f ca="1">SUMIF(Ingredients!$B$3:$B$230,'PH complex foods'!G189,Ingredients!$A$3:$A$119)+SUMIF($B$3:$B$725,G189,$V$3:$V$724)</f>
        <v>0</v>
      </c>
      <c r="P189" s="11">
        <f ca="1">SUMIF(Ingredients!$B$3:$B$230,'PH complex foods'!H189,Ingredients!$A$3:$A$119)+SUMIF($B$3:$B$725,H189,$V$3:$V$724)</f>
        <v>1</v>
      </c>
      <c r="Q189" s="11">
        <f ca="1">SUMIF(Ingredients!$B$3:$B$230,'PH complex foods'!I189,Ingredients!$A$3:$A$119)+SUMIF($B$3:$B$725,I189,$V$3:$V$724)</f>
        <v>0</v>
      </c>
      <c r="R189" s="11">
        <f ca="1">SUMIF(Ingredients!$B$3:$B$230,'PH complex foods'!J189,Ingredients!$A$3:$A$119)+SUMIF($B$3:$B$725,J189,$V$3:$V$724)</f>
        <v>0</v>
      </c>
      <c r="S189" s="11">
        <f ca="1">SUMIF(Ingredients!$B$3:$B$230,'PH complex foods'!K189,Ingredients!$A$3:$A$119)+SUMIF($B$3:$B$725,K189,$V$3:$V$724)</f>
        <v>0</v>
      </c>
      <c r="T189" s="11">
        <f ca="1">SUMIF(Ingredients!$B$3:$B$230,'PH complex foods'!L189,Ingredients!$A$3:$A$119)+SUMIF($B$3:$B$725,L189,$V$3:$V$724)</f>
        <v>0</v>
      </c>
      <c r="U189" s="11">
        <f ca="1">SUMIF(Ingredients!$B$3:$B$230,'PH complex foods'!M189,Ingredients!$A$3:$A$119)+SUMIF($B$3:$B$725,M189,$V$3:$V$724)</f>
        <v>0</v>
      </c>
      <c r="V189" s="10">
        <f t="shared" ca="1" si="38"/>
        <v>-1</v>
      </c>
      <c r="W189" s="10">
        <v>-1</v>
      </c>
      <c r="X189" s="11">
        <v>-1</v>
      </c>
      <c r="Y189" s="11">
        <f>COUNTIF(F189:M914,B189)</f>
        <v>0</v>
      </c>
      <c r="Z189" s="44" t="str">
        <f t="shared" ca="1" si="39"/>
        <v>No</v>
      </c>
      <c r="AA189" s="34">
        <f>SUMIF(Ingredients!$B$3:$B$230,F189,Ingredients!$C$3:$C$230)+SUMIF($B$3:$B$725,F189,$AI$3:$AI$725)</f>
        <v>0</v>
      </c>
      <c r="AB189" s="30">
        <f>SUMIF(Ingredients!$B$3:$B$230,G189,Ingredients!$C$3:$C$230)+SUMIF($B$3:$B$725,G189,$AI$3:$AI$725)</f>
        <v>0</v>
      </c>
      <c r="AC189" s="30">
        <f>SUMIF(Ingredients!$B$3:$B$230,H189,Ingredients!$C$3:$C$230)+SUMIF($B$3:$B$725,H189,$AI$3:$AI$725)</f>
        <v>0</v>
      </c>
      <c r="AD189" s="30">
        <f>SUMIF(Ingredients!$B$3:$B$230,I189,Ingredients!$C$3:$C$230)+SUMIF($B$3:$B$725,I189,$AI$3:$AI$725)</f>
        <v>0</v>
      </c>
      <c r="AE189" s="30">
        <f>SUMIF(Ingredients!$B$3:$B$230,J189,Ingredients!$C$3:$C$230)+SUMIF($B$3:$B$725,J189,$AI$3:$AI$725)</f>
        <v>0</v>
      </c>
      <c r="AF189" s="30">
        <f>SUMIF(Ingredients!$B$3:$B$230,K189,Ingredients!$C$3:$C$230)+SUMIF($B$3:$B$725,K189,$AI$3:$AI$725)</f>
        <v>0</v>
      </c>
      <c r="AG189" s="30">
        <f>SUMIF(Ingredients!$B$3:$B$230,L189,Ingredients!$C$3:$C$230)+SUMIF($B$3:$B$725,L189,$AI$3:$AI$725)</f>
        <v>0</v>
      </c>
      <c r="AH189" s="30">
        <f>SUMIF(Ingredients!$B$3:$B$230,M189,Ingredients!$C$3:$C$230)+SUMIF($B$3:$B$725,M189,$AI$3:$AI$725)</f>
        <v>0</v>
      </c>
      <c r="AI189" s="29">
        <f t="shared" si="27"/>
        <v>0</v>
      </c>
      <c r="AJ189" s="30">
        <f>SUMIF(Ingredients!$B$3:$B$230,F189,Ingredients!$D$3:$D$230)+SUMIF($B$3:$B$725,F189,$AR$3:$AR$725)</f>
        <v>0</v>
      </c>
      <c r="AK189" s="30">
        <f>SUMIF(Ingredients!$B$3:$B$230,G189,Ingredients!$D$3:$D$230)+SUMIF($B$3:$B$725,G189,$AR$3:$AR$725)</f>
        <v>0</v>
      </c>
      <c r="AL189" s="30">
        <f>SUMIF(Ingredients!$B$3:$B$230,H189,Ingredients!$D$3:$D$230)+SUMIF($B$3:$B$725,H189,$AR$3:$AR$725)</f>
        <v>5</v>
      </c>
      <c r="AM189" s="30">
        <f>SUMIF(Ingredients!$B$3:$B$230,I189,Ingredients!$D$3:$D$230)+SUMIF($B$3:$B$725,I189,$AR$3:$AR$725)</f>
        <v>0</v>
      </c>
      <c r="AN189" s="30">
        <f>SUMIF(Ingredients!$B$3:$B$230,J189,Ingredients!$D$3:$D$230)+SUMIF($B$3:$B$725,J189,$AR$3:$AR$725)</f>
        <v>0</v>
      </c>
      <c r="AO189" s="30">
        <f>SUMIF(Ingredients!$B$3:$B$230,K189,Ingredients!$D$3:$D$230)+SUMIF($B$3:$B$725,K189,$AR$3:$AR$725)</f>
        <v>0</v>
      </c>
      <c r="AP189" s="30">
        <f>SUMIF(Ingredients!$B$3:$B$230,L189,Ingredients!$D$3:$D$230)+SUMIF($B$3:$B$725,L189,$AR$3:$AR$725)</f>
        <v>0</v>
      </c>
      <c r="AQ189" s="30">
        <f>SUMIF(Ingredients!$B$3:$B$230,M189,Ingredients!$D$3:$D$230)+SUMIF($B$3:$B$725,M189,$AR$3:$AR$725)</f>
        <v>0</v>
      </c>
      <c r="AR189" s="29">
        <f t="shared" si="28"/>
        <v>5</v>
      </c>
      <c r="AS189" s="30">
        <f>SUMIF(Ingredients!$B$3:$B$230,F189,Ingredients!$E$3:$E$230)+SUMIF($B$3:$B$725,F189,$BA$3:$BA$730)</f>
        <v>0</v>
      </c>
      <c r="AT189" s="30">
        <f>SUMIF(Ingredients!$B$3:$B$230,G189,Ingredients!$E$3:$E$230)+SUMIF($B$3:$B$725,G189,$BA$3:$BA$730)</f>
        <v>0</v>
      </c>
      <c r="AU189" s="30">
        <f>SUMIF(Ingredients!$B$3:$B$230,H189,Ingredients!$E$3:$E$230)+SUMIF($B$3:$B$725,H189,$BA$3:$BA$730)</f>
        <v>0</v>
      </c>
      <c r="AV189" s="30">
        <f>SUMIF(Ingredients!$B$3:$B$230,I189,Ingredients!$E$3:$E$230)+SUMIF($B$3:$B$725,I189,$BA$3:$BA$730)</f>
        <v>0</v>
      </c>
      <c r="AW189" s="30">
        <f>SUMIF(Ingredients!$B$3:$B$230,J189,Ingredients!$E$3:$E$230)+SUMIF($B$3:$B$725,J189,$BA$3:$BA$730)</f>
        <v>0</v>
      </c>
      <c r="AX189" s="30">
        <f>SUMIF(Ingredients!$B$3:$B$230,K189,Ingredients!$E$3:$E$230)+SUMIF($B$3:$B$725,K189,$BA$3:$BA$730)</f>
        <v>0</v>
      </c>
      <c r="AY189" s="30">
        <f>SUMIF(Ingredients!$B$3:$B$230,L189,Ingredients!$E$3:$E$230)+SUMIF($B$3:$B$725,L189,$BA$3:$BA$730)</f>
        <v>0</v>
      </c>
      <c r="AZ189" s="30">
        <f>SUMIF(Ingredients!$B$3:$B$230,M189,Ingredients!$E$3:$E$230)+SUMIF($B$3:$B$725,M189,$BA$3:$BA$730)</f>
        <v>0</v>
      </c>
      <c r="BA189" s="29">
        <f t="shared" si="29"/>
        <v>0</v>
      </c>
      <c r="BB189" s="30">
        <f>SUMIF(Ingredients!$B$3:$B$230,F189,Ingredients!$F$3:$F$230)+SUMIF($B$3:$B$725,F189,$BJ$3:$BJ$725)</f>
        <v>0</v>
      </c>
      <c r="BC189" s="30">
        <f>SUMIF(Ingredients!$B$3:$B$230,G189,Ingredients!$F$3:$F$230)+SUMIF($B$3:$B$725,G189,$BJ$3:$BJ$725)</f>
        <v>0</v>
      </c>
      <c r="BD189" s="30">
        <f>SUMIF(Ingredients!$B$3:$B$230,H189,Ingredients!$F$3:$F$230)+SUMIF($B$3:$B$725,H189,$BJ$3:$BJ$725)</f>
        <v>0</v>
      </c>
      <c r="BE189" s="30">
        <f>SUMIF(Ingredients!$B$3:$B$230,I189,Ingredients!$F$3:$F$230)+SUMIF($B$3:$B$725,I189,$BJ$3:$BJ$725)</f>
        <v>0</v>
      </c>
      <c r="BF189" s="30">
        <f>SUMIF(Ingredients!$B$3:$B$230,J189,Ingredients!$F$3:$F$230)+SUMIF($B$3:$B$725,J189,$BJ$3:$BJ$725)</f>
        <v>0</v>
      </c>
      <c r="BG189" s="30">
        <f>SUMIF(Ingredients!$B$3:$B$230,K189,Ingredients!$F$3:$F$230)+SUMIF($B$3:$B$725,K189,$BJ$3:$BJ$725)</f>
        <v>0</v>
      </c>
      <c r="BH189" s="30">
        <f>SUMIF(Ingredients!$B$3:$B$230,L189,Ingredients!$F$3:$F$230)+SUMIF($B$3:$B$725,L189,$BJ$3:$BJ$725)</f>
        <v>0</v>
      </c>
      <c r="BI189" s="30">
        <f>SUMIF(Ingredients!$B$3:$B$230,M189,Ingredients!$F$3:$F$230)+SUMIF($B$3:$B$725,M189,$BJ$3:$BJ$725)</f>
        <v>0</v>
      </c>
      <c r="BJ189" s="35">
        <f t="shared" si="30"/>
        <v>0</v>
      </c>
      <c r="BK189" s="30">
        <f>SUMIF(Ingredients!$B$3:$B$230,F189,Ingredients!$G$3:$G$230)+SUMIF($B$3:$B$725,F189,$BS$3:$BS$725)</f>
        <v>0</v>
      </c>
      <c r="BL189" s="30">
        <f>SUMIF(Ingredients!$B$3:$B$230,G189,Ingredients!$G$3:$G$230)+SUMIF($B$3:$B$725,G189,$BS$3:$BS$725)</f>
        <v>0</v>
      </c>
      <c r="BM189" s="30">
        <f>SUMIF(Ingredients!$B$3:$B$230,H189,Ingredients!$G$3:$G$230)+SUMIF($B$3:$B$725,H189,$BS$3:$BS$725)</f>
        <v>0</v>
      </c>
      <c r="BN189" s="30">
        <f>SUMIF(Ingredients!$B$3:$B$230,I189,Ingredients!$G$3:$G$230)+SUMIF($B$3:$B$725,I189,$BS$3:$BS$725)</f>
        <v>0</v>
      </c>
      <c r="BO189" s="30">
        <f>SUMIF(Ingredients!$B$3:$B$230,J189,Ingredients!$G$3:$G$230)+SUMIF($B$3:$B$725,J189,$BS$3:$BS$725)</f>
        <v>0</v>
      </c>
      <c r="BP189" s="30">
        <f>SUMIF(Ingredients!$B$3:$B$230,K189,Ingredients!$G$3:$G$230)+SUMIF($B$3:$B$725,K189,$BS$3:$BS$725)</f>
        <v>0</v>
      </c>
      <c r="BQ189" s="30">
        <f>SUMIF(Ingredients!$B$3:$B$230,L189,Ingredients!$G$3:$G$230)+SUMIF($B$3:$B$725,L189,$BS$3:$BS$725)</f>
        <v>0</v>
      </c>
      <c r="BR189" s="30">
        <f>SUMIF(Ingredients!$B$3:$B$230,M189,Ingredients!$G$3:$G$230)+SUMIF($B$3:$B$725,M189,$BS$3:$BS$725)</f>
        <v>0</v>
      </c>
      <c r="BS189" s="36">
        <f t="shared" si="31"/>
        <v>0</v>
      </c>
      <c r="BT189" s="30">
        <f>SUMIF(Ingredients!$B$3:$B$230,F189,Ingredients!$H$3:$H$230)+SUMIF($B$3:$B$725,F189,$CB$3:$CB$725)</f>
        <v>0</v>
      </c>
      <c r="BU189" s="30">
        <f>SUMIF(Ingredients!$B$3:$B$230,G189,Ingredients!$H$3:$H$230)+SUMIF($B$3:$B$725,G189,$CB$3:$CB$725)</f>
        <v>0</v>
      </c>
      <c r="BV189" s="30">
        <f>SUMIF(Ingredients!$B$3:$B$230,H189,Ingredients!$H$3:$H$230)+SUMIF($B$3:$B$725,H189,$CB$3:$CB$725)</f>
        <v>0</v>
      </c>
      <c r="BW189" s="30">
        <f>SUMIF(Ingredients!$B$3:$B$230,I189,Ingredients!$H$3:$H$230)+SUMIF($B$3:$B$725,I189,$CB$3:$CB$725)</f>
        <v>0</v>
      </c>
      <c r="BX189" s="30">
        <f>SUMIF(Ingredients!$B$3:$B$230,J189,Ingredients!$H$3:$H$230)+SUMIF($B$3:$B$725,J189,$CB$3:$CB$725)</f>
        <v>0</v>
      </c>
      <c r="BY189" s="30">
        <f>SUMIF(Ingredients!$B$3:$B$230,K189,Ingredients!$H$3:$H$230)+SUMIF($B$3:$B$725,K189,$CB$3:$CB$725)</f>
        <v>0</v>
      </c>
      <c r="BZ189" s="30">
        <f>SUMIF(Ingredients!$B$3:$B$230,L189,Ingredients!$H$3:$H$230)+SUMIF($B$3:$B$725,L189,$CB$3:$CB$725)</f>
        <v>0</v>
      </c>
      <c r="CA189" s="30">
        <f>SUMIF(Ingredients!$B$3:$B$230,M189,Ingredients!$H$3:$H$230)+SUMIF($B$3:$B$725,M189,$CB$3:$CB$725)</f>
        <v>0</v>
      </c>
      <c r="CB189" s="42">
        <f t="shared" si="32"/>
        <v>0</v>
      </c>
      <c r="CC189" s="30">
        <f>SUMIF(Ingredients!$B$3:$B$230,F189,Ingredients!$I$3:$I$230)+SUMIF($B$3:$B$725,F189,$CK$3:$CK$725)</f>
        <v>0</v>
      </c>
      <c r="CD189" s="30">
        <f>SUMIF(Ingredients!$B$3:$B$230,G189,Ingredients!$I$3:$I$230)+SUMIF($B$3:$B$725,G189,$CK$3:$CK$725)</f>
        <v>0</v>
      </c>
      <c r="CE189" s="30">
        <f>SUMIF(Ingredients!$B$3:$B$230,H189,Ingredients!$I$3:$I$230)+SUMIF($B$3:$B$725,H189,$CK$3:$CK$725)</f>
        <v>0</v>
      </c>
      <c r="CF189" s="30">
        <f>SUMIF(Ingredients!$B$3:$B$230,I189,Ingredients!$I$3:$I$230)+SUMIF($B$3:$B$725,I189,$CK$3:$CK$725)</f>
        <v>0</v>
      </c>
      <c r="CG189" s="30">
        <f>SUMIF(Ingredients!$B$3:$B$230,J189,Ingredients!$I$3:$I$230)+SUMIF($B$3:$B$725,J189,$CK$3:$CK$725)</f>
        <v>0</v>
      </c>
      <c r="CH189" s="30">
        <f>SUMIF(Ingredients!$B$3:$B$230,K189,Ingredients!$I$3:$I$230)+SUMIF($B$3:$B$725,K189,$CK$3:$CK$725)</f>
        <v>0</v>
      </c>
      <c r="CI189" s="30">
        <f>SUMIF(Ingredients!$B$3:$B$230,L189,Ingredients!$I$3:$I$230)+SUMIF($B$3:$B$725,L189,$CK$3:$CK$725)</f>
        <v>0</v>
      </c>
      <c r="CJ189" s="30">
        <f>SUMIF(Ingredients!$B$3:$B$230,M189,Ingredients!$I$3:$I$230)+SUMIF($B$3:$B$725,M189,$CK$3:$CK$725)</f>
        <v>0</v>
      </c>
      <c r="CK189" s="38">
        <f t="shared" si="33"/>
        <v>0</v>
      </c>
      <c r="CL189" s="30">
        <f>SUMIF(Ingredients!$B$3:$B$230,F189,Ingredients!$J$3:$J$230)+SUMIF($B$3:$B$725,F189,$CT$3:$CT$725)</f>
        <v>0</v>
      </c>
      <c r="CM189" s="30">
        <f>SUMIF(Ingredients!$B$3:$B$230,G189,Ingredients!$J$3:$J$230)+SUMIF($B$3:$B$725,G189,$CT$3:$CT$725)</f>
        <v>0</v>
      </c>
      <c r="CN189" s="30">
        <f>SUMIF(Ingredients!$B$3:$B$230,H189,Ingredients!$J$3:$J$230)+SUMIF($B$3:$B$725,H189,$CT$3:$CT$725)</f>
        <v>0</v>
      </c>
      <c r="CO189" s="30">
        <f>SUMIF(Ingredients!$B$3:$B$230,I189,Ingredients!$J$3:$J$230)+SUMIF($B$3:$B$725,I189,$CT$3:$CT$725)</f>
        <v>0</v>
      </c>
      <c r="CP189" s="30">
        <f>SUMIF(Ingredients!$B$3:$B$230,J189,Ingredients!$J$3:$J$230)+SUMIF($B$3:$B$725,J189,$CT$3:$CT$725)</f>
        <v>0</v>
      </c>
      <c r="CQ189" s="30">
        <f>SUMIF(Ingredients!$B$3:$B$230,K189,Ingredients!$J$3:$J$230)+SUMIF($B$3:$B$725,K189,$CT$3:$CT$725)</f>
        <v>0</v>
      </c>
      <c r="CR189" s="30">
        <f>SUMIF(Ingredients!$B$3:$B$230,L189,Ingredients!$J$3:$J$230)+SUMIF($B$3:$B$725,L189,$CT$3:$CT$725)</f>
        <v>0</v>
      </c>
      <c r="CS189" s="30">
        <f>SUMIF(Ingredients!$B$3:$B$230,M189,Ingredients!$J$3:$J$230)+SUMIF($B$3:$B$725,M189,$CT$3:$CT$725)</f>
        <v>0</v>
      </c>
      <c r="CT189" s="43">
        <f t="shared" si="34"/>
        <v>0</v>
      </c>
      <c r="CU189" s="34">
        <v>0</v>
      </c>
      <c r="CV189" s="30">
        <v>5</v>
      </c>
      <c r="CW189" s="30">
        <v>0</v>
      </c>
      <c r="CX189" s="35">
        <v>0</v>
      </c>
      <c r="CY189" s="36">
        <v>0</v>
      </c>
      <c r="CZ189" s="37">
        <v>0</v>
      </c>
      <c r="DA189" s="38">
        <v>0</v>
      </c>
      <c r="DB189" s="39">
        <v>0</v>
      </c>
      <c r="DC189" t="s">
        <v>199</v>
      </c>
      <c r="DD189" t="str">
        <f t="shared" ca="1" si="35"/>
        <v/>
      </c>
      <c r="DE189" t="str">
        <f t="shared" ca="1" si="36"/>
        <v>No</v>
      </c>
      <c r="DG189" t="s">
        <v>200</v>
      </c>
      <c r="DH189" t="str">
        <f t="shared" ca="1" si="37"/>
        <v/>
      </c>
      <c r="DI189" t="s">
        <v>2271</v>
      </c>
    </row>
    <row r="190" spans="2:113" x14ac:dyDescent="0.3">
      <c r="B190" t="s">
        <v>453</v>
      </c>
      <c r="C190" t="str">
        <f>INDEX('PH Itemnames'!$B$1:$B$723,MATCH(B190,'PH Itemnames'!$A$1:$A$723),1)</f>
        <v>papayayogurtItem</v>
      </c>
      <c r="D190" t="s">
        <v>240</v>
      </c>
      <c r="E190" t="s">
        <v>1190</v>
      </c>
      <c r="F190" s="10" t="s">
        <v>162</v>
      </c>
      <c r="G190" s="11" t="s">
        <v>454</v>
      </c>
      <c r="H190" s="11"/>
      <c r="I190" s="11"/>
      <c r="J190" s="11"/>
      <c r="K190" s="11"/>
      <c r="L190" s="11"/>
      <c r="M190" s="11"/>
      <c r="N190" s="46">
        <f ca="1">SUMIF(Ingredients!$B$3:$B$230,'PH complex foods'!F190,Ingredients!$A$3:$A$119)+SUMIF($B$3:$B$725,F190,$V$3:$V$724)</f>
        <v>0</v>
      </c>
      <c r="O190" s="11">
        <f ca="1">SUMIF(Ingredients!$B$3:$B$230,'PH complex foods'!G190,Ingredients!$A$3:$A$119)+SUMIF($B$3:$B$725,G190,$V$3:$V$724)</f>
        <v>1</v>
      </c>
      <c r="P190" s="11">
        <f ca="1">SUMIF(Ingredients!$B$3:$B$230,'PH complex foods'!H190,Ingredients!$A$3:$A$119)+SUMIF($B$3:$B$725,H190,$V$3:$V$724)</f>
        <v>0</v>
      </c>
      <c r="Q190" s="11">
        <f ca="1">SUMIF(Ingredients!$B$3:$B$230,'PH complex foods'!I190,Ingredients!$A$3:$A$119)+SUMIF($B$3:$B$725,I190,$V$3:$V$724)</f>
        <v>0</v>
      </c>
      <c r="R190" s="11">
        <f ca="1">SUMIF(Ingredients!$B$3:$B$230,'PH complex foods'!J190,Ingredients!$A$3:$A$119)+SUMIF($B$3:$B$725,J190,$V$3:$V$724)</f>
        <v>0</v>
      </c>
      <c r="S190" s="11">
        <f ca="1">SUMIF(Ingredients!$B$3:$B$230,'PH complex foods'!K190,Ingredients!$A$3:$A$119)+SUMIF($B$3:$B$725,K190,$V$3:$V$724)</f>
        <v>0</v>
      </c>
      <c r="T190" s="11">
        <f ca="1">SUMIF(Ingredients!$B$3:$B$230,'PH complex foods'!L190,Ingredients!$A$3:$A$119)+SUMIF($B$3:$B$725,L190,$V$3:$V$724)</f>
        <v>0</v>
      </c>
      <c r="U190" s="11">
        <f ca="1">SUMIF(Ingredients!$B$3:$B$230,'PH complex foods'!M190,Ingredients!$A$3:$A$119)+SUMIF($B$3:$B$725,M190,$V$3:$V$724)</f>
        <v>0</v>
      </c>
      <c r="V190" s="10">
        <f t="shared" ca="1" si="38"/>
        <v>0</v>
      </c>
      <c r="W190" s="10">
        <v>0</v>
      </c>
      <c r="X190" s="11">
        <v>0</v>
      </c>
      <c r="Y190" s="11">
        <f>COUNTIF(F190:M915,B190)</f>
        <v>0</v>
      </c>
      <c r="Z190" s="44" t="str">
        <f t="shared" ca="1" si="39"/>
        <v>No</v>
      </c>
      <c r="AA190" s="34">
        <f>SUMIF(Ingredients!$B$3:$B$230,F190,Ingredients!$C$3:$C$230)+SUMIF($B$3:$B$725,F190,$AI$3:$AI$725)</f>
        <v>0</v>
      </c>
      <c r="AB190" s="30">
        <f>SUMIF(Ingredients!$B$3:$B$230,G190,Ingredients!$C$3:$C$230)+SUMIF($B$3:$B$725,G190,$AI$3:$AI$725)</f>
        <v>10</v>
      </c>
      <c r="AC190" s="30">
        <f>SUMIF(Ingredients!$B$3:$B$230,H190,Ingredients!$C$3:$C$230)+SUMIF($B$3:$B$725,H190,$AI$3:$AI$725)</f>
        <v>0</v>
      </c>
      <c r="AD190" s="30">
        <f>SUMIF(Ingredients!$B$3:$B$230,I190,Ingredients!$C$3:$C$230)+SUMIF($B$3:$B$725,I190,$AI$3:$AI$725)</f>
        <v>0</v>
      </c>
      <c r="AE190" s="30">
        <f>SUMIF(Ingredients!$B$3:$B$230,J190,Ingredients!$C$3:$C$230)+SUMIF($B$3:$B$725,J190,$AI$3:$AI$725)</f>
        <v>0</v>
      </c>
      <c r="AF190" s="30">
        <f>SUMIF(Ingredients!$B$3:$B$230,K190,Ingredients!$C$3:$C$230)+SUMIF($B$3:$B$725,K190,$AI$3:$AI$725)</f>
        <v>0</v>
      </c>
      <c r="AG190" s="30">
        <f>SUMIF(Ingredients!$B$3:$B$230,L190,Ingredients!$C$3:$C$230)+SUMIF($B$3:$B$725,L190,$AI$3:$AI$725)</f>
        <v>0</v>
      </c>
      <c r="AH190" s="30">
        <f>SUMIF(Ingredients!$B$3:$B$230,M190,Ingredients!$C$3:$C$230)+SUMIF($B$3:$B$725,M190,$AI$3:$AI$725)</f>
        <v>0</v>
      </c>
      <c r="AI190" s="29">
        <f t="shared" si="27"/>
        <v>10</v>
      </c>
      <c r="AJ190" s="30">
        <f>SUMIF(Ingredients!$B$3:$B$230,F190,Ingredients!$D$3:$D$230)+SUMIF($B$3:$B$725,F190,$AR$3:$AR$725)</f>
        <v>0</v>
      </c>
      <c r="AK190" s="30">
        <f>SUMIF(Ingredients!$B$3:$B$230,G190,Ingredients!$D$3:$D$230)+SUMIF($B$3:$B$725,G190,$AR$3:$AR$725)</f>
        <v>5</v>
      </c>
      <c r="AL190" s="30">
        <f>SUMIF(Ingredients!$B$3:$B$230,H190,Ingredients!$D$3:$D$230)+SUMIF($B$3:$B$725,H190,$AR$3:$AR$725)</f>
        <v>0</v>
      </c>
      <c r="AM190" s="30">
        <f>SUMIF(Ingredients!$B$3:$B$230,I190,Ingredients!$D$3:$D$230)+SUMIF($B$3:$B$725,I190,$AR$3:$AR$725)</f>
        <v>0</v>
      </c>
      <c r="AN190" s="30">
        <f>SUMIF(Ingredients!$B$3:$B$230,J190,Ingredients!$D$3:$D$230)+SUMIF($B$3:$B$725,J190,$AR$3:$AR$725)</f>
        <v>0</v>
      </c>
      <c r="AO190" s="30">
        <f>SUMIF(Ingredients!$B$3:$B$230,K190,Ingredients!$D$3:$D$230)+SUMIF($B$3:$B$725,K190,$AR$3:$AR$725)</f>
        <v>0</v>
      </c>
      <c r="AP190" s="30">
        <f>SUMIF(Ingredients!$B$3:$B$230,L190,Ingredients!$D$3:$D$230)+SUMIF($B$3:$B$725,L190,$AR$3:$AR$725)</f>
        <v>0</v>
      </c>
      <c r="AQ190" s="30">
        <f>SUMIF(Ingredients!$B$3:$B$230,M190,Ingredients!$D$3:$D$230)+SUMIF($B$3:$B$725,M190,$AR$3:$AR$725)</f>
        <v>0</v>
      </c>
      <c r="AR190" s="29">
        <f t="shared" si="28"/>
        <v>5</v>
      </c>
      <c r="AS190" s="30">
        <f>SUMIF(Ingredients!$B$3:$B$230,F190,Ingredients!$E$3:$E$230)+SUMIF($B$3:$B$725,F190,$BA$3:$BA$730)</f>
        <v>0</v>
      </c>
      <c r="AT190" s="30">
        <f>SUMIF(Ingredients!$B$3:$B$230,G190,Ingredients!$E$3:$E$230)+SUMIF($B$3:$B$725,G190,$BA$3:$BA$730)</f>
        <v>7</v>
      </c>
      <c r="AU190" s="30">
        <f>SUMIF(Ingredients!$B$3:$B$230,H190,Ingredients!$E$3:$E$230)+SUMIF($B$3:$B$725,H190,$BA$3:$BA$730)</f>
        <v>0</v>
      </c>
      <c r="AV190" s="30">
        <f>SUMIF(Ingredients!$B$3:$B$230,I190,Ingredients!$E$3:$E$230)+SUMIF($B$3:$B$725,I190,$BA$3:$BA$730)</f>
        <v>0</v>
      </c>
      <c r="AW190" s="30">
        <f>SUMIF(Ingredients!$B$3:$B$230,J190,Ingredients!$E$3:$E$230)+SUMIF($B$3:$B$725,J190,$BA$3:$BA$730)</f>
        <v>0</v>
      </c>
      <c r="AX190" s="30">
        <f>SUMIF(Ingredients!$B$3:$B$230,K190,Ingredients!$E$3:$E$230)+SUMIF($B$3:$B$725,K190,$BA$3:$BA$730)</f>
        <v>0</v>
      </c>
      <c r="AY190" s="30">
        <f>SUMIF(Ingredients!$B$3:$B$230,L190,Ingredients!$E$3:$E$230)+SUMIF($B$3:$B$725,L190,$BA$3:$BA$730)</f>
        <v>0</v>
      </c>
      <c r="AZ190" s="30">
        <f>SUMIF(Ingredients!$B$3:$B$230,M190,Ingredients!$E$3:$E$230)+SUMIF($B$3:$B$725,M190,$BA$3:$BA$730)</f>
        <v>0</v>
      </c>
      <c r="BA190" s="29">
        <f t="shared" si="29"/>
        <v>3.5</v>
      </c>
      <c r="BB190" s="30">
        <f>SUMIF(Ingredients!$B$3:$B$230,F190,Ingredients!$F$3:$F$230)+SUMIF($B$3:$B$725,F190,$BJ$3:$BJ$725)</f>
        <v>0</v>
      </c>
      <c r="BC190" s="30">
        <f>SUMIF(Ingredients!$B$3:$B$230,G190,Ingredients!$F$3:$F$230)+SUMIF($B$3:$B$725,G190,$BJ$3:$BJ$725)</f>
        <v>0</v>
      </c>
      <c r="BD190" s="30">
        <f>SUMIF(Ingredients!$B$3:$B$230,H190,Ingredients!$F$3:$F$230)+SUMIF($B$3:$B$725,H190,$BJ$3:$BJ$725)</f>
        <v>0</v>
      </c>
      <c r="BE190" s="30">
        <f>SUMIF(Ingredients!$B$3:$B$230,I190,Ingredients!$F$3:$F$230)+SUMIF($B$3:$B$725,I190,$BJ$3:$BJ$725)</f>
        <v>0</v>
      </c>
      <c r="BF190" s="30">
        <f>SUMIF(Ingredients!$B$3:$B$230,J190,Ingredients!$F$3:$F$230)+SUMIF($B$3:$B$725,J190,$BJ$3:$BJ$725)</f>
        <v>0</v>
      </c>
      <c r="BG190" s="30">
        <f>SUMIF(Ingredients!$B$3:$B$230,K190,Ingredients!$F$3:$F$230)+SUMIF($B$3:$B$725,K190,$BJ$3:$BJ$725)</f>
        <v>0</v>
      </c>
      <c r="BH190" s="30">
        <f>SUMIF(Ingredients!$B$3:$B$230,L190,Ingredients!$F$3:$F$230)+SUMIF($B$3:$B$725,L190,$BJ$3:$BJ$725)</f>
        <v>0</v>
      </c>
      <c r="BI190" s="30">
        <f>SUMIF(Ingredients!$B$3:$B$230,M190,Ingredients!$F$3:$F$230)+SUMIF($B$3:$B$725,M190,$BJ$3:$BJ$725)</f>
        <v>0</v>
      </c>
      <c r="BJ190" s="35">
        <f t="shared" si="30"/>
        <v>0</v>
      </c>
      <c r="BK190" s="30">
        <f>SUMIF(Ingredients!$B$3:$B$230,F190,Ingredients!$G$3:$G$230)+SUMIF($B$3:$B$725,F190,$BS$3:$BS$725)</f>
        <v>0</v>
      </c>
      <c r="BL190" s="30">
        <f>SUMIF(Ingredients!$B$3:$B$230,G190,Ingredients!$G$3:$G$230)+SUMIF($B$3:$B$725,G190,$BS$3:$BS$725)</f>
        <v>0</v>
      </c>
      <c r="BM190" s="30">
        <f>SUMIF(Ingredients!$B$3:$B$230,H190,Ingredients!$G$3:$G$230)+SUMIF($B$3:$B$725,H190,$BS$3:$BS$725)</f>
        <v>0</v>
      </c>
      <c r="BN190" s="30">
        <f>SUMIF(Ingredients!$B$3:$B$230,I190,Ingredients!$G$3:$G$230)+SUMIF($B$3:$B$725,I190,$BS$3:$BS$725)</f>
        <v>0</v>
      </c>
      <c r="BO190" s="30">
        <f>SUMIF(Ingredients!$B$3:$B$230,J190,Ingredients!$G$3:$G$230)+SUMIF($B$3:$B$725,J190,$BS$3:$BS$725)</f>
        <v>0</v>
      </c>
      <c r="BP190" s="30">
        <f>SUMIF(Ingredients!$B$3:$B$230,K190,Ingredients!$G$3:$G$230)+SUMIF($B$3:$B$725,K190,$BS$3:$BS$725)</f>
        <v>0</v>
      </c>
      <c r="BQ190" s="30">
        <f>SUMIF(Ingredients!$B$3:$B$230,L190,Ingredients!$G$3:$G$230)+SUMIF($B$3:$B$725,L190,$BS$3:$BS$725)</f>
        <v>0</v>
      </c>
      <c r="BR190" s="30">
        <f>SUMIF(Ingredients!$B$3:$B$230,M190,Ingredients!$G$3:$G$230)+SUMIF($B$3:$B$725,M190,$BS$3:$BS$725)</f>
        <v>0</v>
      </c>
      <c r="BS190" s="36">
        <f t="shared" si="31"/>
        <v>0</v>
      </c>
      <c r="BT190" s="30">
        <f>SUMIF(Ingredients!$B$3:$B$230,F190,Ingredients!$H$3:$H$230)+SUMIF($B$3:$B$725,F190,$CB$3:$CB$725)</f>
        <v>0</v>
      </c>
      <c r="BU190" s="30">
        <f>SUMIF(Ingredients!$B$3:$B$230,G190,Ingredients!$H$3:$H$230)+SUMIF($B$3:$B$725,G190,$CB$3:$CB$725)</f>
        <v>0</v>
      </c>
      <c r="BV190" s="30">
        <f>SUMIF(Ingredients!$B$3:$B$230,H190,Ingredients!$H$3:$H$230)+SUMIF($B$3:$B$725,H190,$CB$3:$CB$725)</f>
        <v>0</v>
      </c>
      <c r="BW190" s="30">
        <f>SUMIF(Ingredients!$B$3:$B$230,I190,Ingredients!$H$3:$H$230)+SUMIF($B$3:$B$725,I190,$CB$3:$CB$725)</f>
        <v>0</v>
      </c>
      <c r="BX190" s="30">
        <f>SUMIF(Ingredients!$B$3:$B$230,J190,Ingredients!$H$3:$H$230)+SUMIF($B$3:$B$725,J190,$CB$3:$CB$725)</f>
        <v>0</v>
      </c>
      <c r="BY190" s="30">
        <f>SUMIF(Ingredients!$B$3:$B$230,K190,Ingredients!$H$3:$H$230)+SUMIF($B$3:$B$725,K190,$CB$3:$CB$725)</f>
        <v>0</v>
      </c>
      <c r="BZ190" s="30">
        <f>SUMIF(Ingredients!$B$3:$B$230,L190,Ingredients!$H$3:$H$230)+SUMIF($B$3:$B$725,L190,$CB$3:$CB$725)</f>
        <v>0</v>
      </c>
      <c r="CA190" s="30">
        <f>SUMIF(Ingredients!$B$3:$B$230,M190,Ingredients!$H$3:$H$230)+SUMIF($B$3:$B$725,M190,$CB$3:$CB$725)</f>
        <v>0</v>
      </c>
      <c r="CB190" s="42">
        <f t="shared" si="32"/>
        <v>0</v>
      </c>
      <c r="CC190" s="30">
        <f>SUMIF(Ingredients!$B$3:$B$230,F190,Ingredients!$I$3:$I$230)+SUMIF($B$3:$B$725,F190,$CK$3:$CK$725)</f>
        <v>0</v>
      </c>
      <c r="CD190" s="30">
        <f>SUMIF(Ingredients!$B$3:$B$230,G190,Ingredients!$I$3:$I$230)+SUMIF($B$3:$B$725,G190,$CK$3:$CK$725)</f>
        <v>0</v>
      </c>
      <c r="CE190" s="30">
        <f>SUMIF(Ingredients!$B$3:$B$230,H190,Ingredients!$I$3:$I$230)+SUMIF($B$3:$B$725,H190,$CK$3:$CK$725)</f>
        <v>0</v>
      </c>
      <c r="CF190" s="30">
        <f>SUMIF(Ingredients!$B$3:$B$230,I190,Ingredients!$I$3:$I$230)+SUMIF($B$3:$B$725,I190,$CK$3:$CK$725)</f>
        <v>0</v>
      </c>
      <c r="CG190" s="30">
        <f>SUMIF(Ingredients!$B$3:$B$230,J190,Ingredients!$I$3:$I$230)+SUMIF($B$3:$B$725,J190,$CK$3:$CK$725)</f>
        <v>0</v>
      </c>
      <c r="CH190" s="30">
        <f>SUMIF(Ingredients!$B$3:$B$230,K190,Ingredients!$I$3:$I$230)+SUMIF($B$3:$B$725,K190,$CK$3:$CK$725)</f>
        <v>0</v>
      </c>
      <c r="CI190" s="30">
        <f>SUMIF(Ingredients!$B$3:$B$230,L190,Ingredients!$I$3:$I$230)+SUMIF($B$3:$B$725,L190,$CK$3:$CK$725)</f>
        <v>0</v>
      </c>
      <c r="CJ190" s="30">
        <f>SUMIF(Ingredients!$B$3:$B$230,M190,Ingredients!$I$3:$I$230)+SUMIF($B$3:$B$725,M190,$CK$3:$CK$725)</f>
        <v>0</v>
      </c>
      <c r="CK190" s="38">
        <f t="shared" si="33"/>
        <v>0</v>
      </c>
      <c r="CL190" s="30">
        <f>SUMIF(Ingredients!$B$3:$B$230,F190,Ingredients!$J$3:$J$230)+SUMIF($B$3:$B$725,F190,$CT$3:$CT$725)</f>
        <v>0</v>
      </c>
      <c r="CM190" s="30">
        <f>SUMIF(Ingredients!$B$3:$B$230,G190,Ingredients!$J$3:$J$230)+SUMIF($B$3:$B$725,G190,$CT$3:$CT$725)</f>
        <v>1.5</v>
      </c>
      <c r="CN190" s="30">
        <f>SUMIF(Ingredients!$B$3:$B$230,H190,Ingredients!$J$3:$J$230)+SUMIF($B$3:$B$725,H190,$CT$3:$CT$725)</f>
        <v>0</v>
      </c>
      <c r="CO190" s="30">
        <f>SUMIF(Ingredients!$B$3:$B$230,I190,Ingredients!$J$3:$J$230)+SUMIF($B$3:$B$725,I190,$CT$3:$CT$725)</f>
        <v>0</v>
      </c>
      <c r="CP190" s="30">
        <f>SUMIF(Ingredients!$B$3:$B$230,J190,Ingredients!$J$3:$J$230)+SUMIF($B$3:$B$725,J190,$CT$3:$CT$725)</f>
        <v>0</v>
      </c>
      <c r="CQ190" s="30">
        <f>SUMIF(Ingredients!$B$3:$B$230,K190,Ingredients!$J$3:$J$230)+SUMIF($B$3:$B$725,K190,$CT$3:$CT$725)</f>
        <v>0</v>
      </c>
      <c r="CR190" s="30">
        <f>SUMIF(Ingredients!$B$3:$B$230,L190,Ingredients!$J$3:$J$230)+SUMIF($B$3:$B$725,L190,$CT$3:$CT$725)</f>
        <v>0</v>
      </c>
      <c r="CS190" s="30">
        <f>SUMIF(Ingredients!$B$3:$B$230,M190,Ingredients!$J$3:$J$230)+SUMIF($B$3:$B$725,M190,$CT$3:$CT$725)</f>
        <v>0</v>
      </c>
      <c r="CT190" s="43">
        <f t="shared" si="34"/>
        <v>1.5</v>
      </c>
      <c r="CU190" s="34">
        <v>10</v>
      </c>
      <c r="CV190" s="30">
        <v>5</v>
      </c>
      <c r="CW190" s="30">
        <v>3.5</v>
      </c>
      <c r="CX190" s="35">
        <v>0</v>
      </c>
      <c r="CY190" s="36">
        <v>0</v>
      </c>
      <c r="CZ190" s="37">
        <v>0</v>
      </c>
      <c r="DA190" s="38">
        <v>0</v>
      </c>
      <c r="DB190" s="39">
        <v>1.5</v>
      </c>
      <c r="DC190" t="s">
        <v>199</v>
      </c>
      <c r="DD190" t="str">
        <f t="shared" ca="1" si="35"/>
        <v/>
      </c>
      <c r="DE190" t="str">
        <f t="shared" ca="1" si="36"/>
        <v>No</v>
      </c>
      <c r="DG190" t="s">
        <v>200</v>
      </c>
      <c r="DH190" t="str">
        <f t="shared" ca="1" si="37"/>
        <v/>
      </c>
      <c r="DI190" t="s">
        <v>2271</v>
      </c>
    </row>
    <row r="191" spans="2:113" x14ac:dyDescent="0.3">
      <c r="B191" t="s">
        <v>455</v>
      </c>
      <c r="C191" t="str">
        <f>INDEX('PH Itemnames'!$B$1:$B$723,MATCH(B191,'PH Itemnames'!$A$1:$A$723),1)</f>
        <v>starfruitsmoothieItem</v>
      </c>
      <c r="D191" t="s">
        <v>240</v>
      </c>
      <c r="E191" t="s">
        <v>1184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SUMIF(Ingredients!$B$3:$B$230,'PH complex foods'!F191,Ingredients!$A$3:$A$119)+SUMIF($B$3:$B$725,F191,$V$3:$V$724)</f>
        <v>0</v>
      </c>
      <c r="O191" s="11">
        <f ca="1">SUMIF(Ingredients!$B$3:$B$230,'PH complex foods'!G191,Ingredients!$A$3:$A$119)+SUMIF($B$3:$B$725,G191,$V$3:$V$724)</f>
        <v>0</v>
      </c>
      <c r="P191" s="11">
        <f ca="1">SUMIF(Ingredients!$B$3:$B$230,'PH complex foods'!H191,Ingredients!$A$3:$A$119)+SUMIF($B$3:$B$725,H191,$V$3:$V$724)</f>
        <v>1</v>
      </c>
      <c r="Q191" s="11">
        <f ca="1">SUMIF(Ingredients!$B$3:$B$230,'PH complex foods'!I191,Ingredients!$A$3:$A$119)+SUMIF($B$3:$B$725,I191,$V$3:$V$724)</f>
        <v>0</v>
      </c>
      <c r="R191" s="11">
        <f ca="1">SUMIF(Ingredients!$B$3:$B$230,'PH complex foods'!J191,Ingredients!$A$3:$A$119)+SUMIF($B$3:$B$725,J191,$V$3:$V$724)</f>
        <v>0</v>
      </c>
      <c r="S191" s="11">
        <f ca="1">SUMIF(Ingredients!$B$3:$B$230,'PH complex foods'!K191,Ingredients!$A$3:$A$119)+SUMIF($B$3:$B$725,K191,$V$3:$V$724)</f>
        <v>0</v>
      </c>
      <c r="T191" s="11">
        <f ca="1">SUMIF(Ingredients!$B$3:$B$230,'PH complex foods'!L191,Ingredients!$A$3:$A$119)+SUMIF($B$3:$B$725,L191,$V$3:$V$724)</f>
        <v>0</v>
      </c>
      <c r="U191" s="11">
        <f ca="1">SUMIF(Ingredients!$B$3:$B$230,'PH complex foods'!M191,Ingredients!$A$3:$A$119)+SUMIF($B$3:$B$725,M191,$V$3:$V$724)</f>
        <v>0</v>
      </c>
      <c r="V191" s="10">
        <f t="shared" ca="1" si="38"/>
        <v>-1</v>
      </c>
      <c r="W191" s="10">
        <v>-1</v>
      </c>
      <c r="X191" s="11">
        <v>-1</v>
      </c>
      <c r="Y191" s="11">
        <f>COUNTIF(F191:M916,B191)</f>
        <v>0</v>
      </c>
      <c r="Z191" s="44" t="str">
        <f t="shared" ca="1" si="39"/>
        <v>No</v>
      </c>
      <c r="AA191" s="34">
        <f>SUMIF(Ingredients!$B$3:$B$230,F191,Ingredients!$C$3:$C$230)+SUMIF($B$3:$B$725,F191,$AI$3:$AI$725)</f>
        <v>0</v>
      </c>
      <c r="AB191" s="30">
        <f>SUMIF(Ingredients!$B$3:$B$230,G191,Ingredients!$C$3:$C$230)+SUMIF($B$3:$B$725,G191,$AI$3:$AI$725)</f>
        <v>0</v>
      </c>
      <c r="AC191" s="30">
        <f>SUMIF(Ingredients!$B$3:$B$230,H191,Ingredients!$C$3:$C$230)+SUMIF($B$3:$B$725,H191,$AI$3:$AI$725)</f>
        <v>0</v>
      </c>
      <c r="AD191" s="30">
        <f>SUMIF(Ingredients!$B$3:$B$230,I191,Ingredients!$C$3:$C$230)+SUMIF($B$3:$B$725,I191,$AI$3:$AI$725)</f>
        <v>0</v>
      </c>
      <c r="AE191" s="30">
        <f>SUMIF(Ingredients!$B$3:$B$230,J191,Ingredients!$C$3:$C$230)+SUMIF($B$3:$B$725,J191,$AI$3:$AI$725)</f>
        <v>0</v>
      </c>
      <c r="AF191" s="30">
        <f>SUMIF(Ingredients!$B$3:$B$230,K191,Ingredients!$C$3:$C$230)+SUMIF($B$3:$B$725,K191,$AI$3:$AI$725)</f>
        <v>0</v>
      </c>
      <c r="AG191" s="30">
        <f>SUMIF(Ingredients!$B$3:$B$230,L191,Ingredients!$C$3:$C$230)+SUMIF($B$3:$B$725,L191,$AI$3:$AI$725)</f>
        <v>0</v>
      </c>
      <c r="AH191" s="30">
        <f>SUMIF(Ingredients!$B$3:$B$230,M191,Ingredients!$C$3:$C$230)+SUMIF($B$3:$B$725,M191,$AI$3:$AI$725)</f>
        <v>0</v>
      </c>
      <c r="AI191" s="29">
        <f t="shared" si="27"/>
        <v>0</v>
      </c>
      <c r="AJ191" s="30">
        <f>SUMIF(Ingredients!$B$3:$B$230,F191,Ingredients!$D$3:$D$230)+SUMIF($B$3:$B$725,F191,$AR$3:$AR$725)</f>
        <v>0</v>
      </c>
      <c r="AK191" s="30">
        <f>SUMIF(Ingredients!$B$3:$B$230,G191,Ingredients!$D$3:$D$230)+SUMIF($B$3:$B$725,G191,$AR$3:$AR$725)</f>
        <v>0</v>
      </c>
      <c r="AL191" s="30">
        <f>SUMIF(Ingredients!$B$3:$B$230,H191,Ingredients!$D$3:$D$230)+SUMIF($B$3:$B$725,H191,$AR$3:$AR$725)</f>
        <v>5</v>
      </c>
      <c r="AM191" s="30">
        <f>SUMIF(Ingredients!$B$3:$B$230,I191,Ingredients!$D$3:$D$230)+SUMIF($B$3:$B$725,I191,$AR$3:$AR$725)</f>
        <v>0</v>
      </c>
      <c r="AN191" s="30">
        <f>SUMIF(Ingredients!$B$3:$B$230,J191,Ingredients!$D$3:$D$230)+SUMIF($B$3:$B$725,J191,$AR$3:$AR$725)</f>
        <v>0</v>
      </c>
      <c r="AO191" s="30">
        <f>SUMIF(Ingredients!$B$3:$B$230,K191,Ingredients!$D$3:$D$230)+SUMIF($B$3:$B$725,K191,$AR$3:$AR$725)</f>
        <v>0</v>
      </c>
      <c r="AP191" s="30">
        <f>SUMIF(Ingredients!$B$3:$B$230,L191,Ingredients!$D$3:$D$230)+SUMIF($B$3:$B$725,L191,$AR$3:$AR$725)</f>
        <v>0</v>
      </c>
      <c r="AQ191" s="30">
        <f>SUMIF(Ingredients!$B$3:$B$230,M191,Ingredients!$D$3:$D$230)+SUMIF($B$3:$B$725,M191,$AR$3:$AR$725)</f>
        <v>0</v>
      </c>
      <c r="AR191" s="29">
        <f t="shared" si="28"/>
        <v>5</v>
      </c>
      <c r="AS191" s="30">
        <f>SUMIF(Ingredients!$B$3:$B$230,F191,Ingredients!$E$3:$E$230)+SUMIF($B$3:$B$725,F191,$BA$3:$BA$730)</f>
        <v>0</v>
      </c>
      <c r="AT191" s="30">
        <f>SUMIF(Ingredients!$B$3:$B$230,G191,Ingredients!$E$3:$E$230)+SUMIF($B$3:$B$725,G191,$BA$3:$BA$730)</f>
        <v>0</v>
      </c>
      <c r="AU191" s="30">
        <f>SUMIF(Ingredients!$B$3:$B$230,H191,Ingredients!$E$3:$E$230)+SUMIF($B$3:$B$725,H191,$BA$3:$BA$730)</f>
        <v>0</v>
      </c>
      <c r="AV191" s="30">
        <f>SUMIF(Ingredients!$B$3:$B$230,I191,Ingredients!$E$3:$E$230)+SUMIF($B$3:$B$725,I191,$BA$3:$BA$730)</f>
        <v>0</v>
      </c>
      <c r="AW191" s="30">
        <f>SUMIF(Ingredients!$B$3:$B$230,J191,Ingredients!$E$3:$E$230)+SUMIF($B$3:$B$725,J191,$BA$3:$BA$730)</f>
        <v>0</v>
      </c>
      <c r="AX191" s="30">
        <f>SUMIF(Ingredients!$B$3:$B$230,K191,Ingredients!$E$3:$E$230)+SUMIF($B$3:$B$725,K191,$BA$3:$BA$730)</f>
        <v>0</v>
      </c>
      <c r="AY191" s="30">
        <f>SUMIF(Ingredients!$B$3:$B$230,L191,Ingredients!$E$3:$E$230)+SUMIF($B$3:$B$725,L191,$BA$3:$BA$730)</f>
        <v>0</v>
      </c>
      <c r="AZ191" s="30">
        <f>SUMIF(Ingredients!$B$3:$B$230,M191,Ingredients!$E$3:$E$230)+SUMIF($B$3:$B$725,M191,$BA$3:$BA$730)</f>
        <v>0</v>
      </c>
      <c r="BA191" s="29">
        <f t="shared" si="29"/>
        <v>0</v>
      </c>
      <c r="BB191" s="30">
        <f>SUMIF(Ingredients!$B$3:$B$230,F191,Ingredients!$F$3:$F$230)+SUMIF($B$3:$B$725,F191,$BJ$3:$BJ$725)</f>
        <v>0</v>
      </c>
      <c r="BC191" s="30">
        <f>SUMIF(Ingredients!$B$3:$B$230,G191,Ingredients!$F$3:$F$230)+SUMIF($B$3:$B$725,G191,$BJ$3:$BJ$725)</f>
        <v>0</v>
      </c>
      <c r="BD191" s="30">
        <f>SUMIF(Ingredients!$B$3:$B$230,H191,Ingredients!$F$3:$F$230)+SUMIF($B$3:$B$725,H191,$BJ$3:$BJ$725)</f>
        <v>0</v>
      </c>
      <c r="BE191" s="30">
        <f>SUMIF(Ingredients!$B$3:$B$230,I191,Ingredients!$F$3:$F$230)+SUMIF($B$3:$B$725,I191,$BJ$3:$BJ$725)</f>
        <v>0</v>
      </c>
      <c r="BF191" s="30">
        <f>SUMIF(Ingredients!$B$3:$B$230,J191,Ingredients!$F$3:$F$230)+SUMIF($B$3:$B$725,J191,$BJ$3:$BJ$725)</f>
        <v>0</v>
      </c>
      <c r="BG191" s="30">
        <f>SUMIF(Ingredients!$B$3:$B$230,K191,Ingredients!$F$3:$F$230)+SUMIF($B$3:$B$725,K191,$BJ$3:$BJ$725)</f>
        <v>0</v>
      </c>
      <c r="BH191" s="30">
        <f>SUMIF(Ingredients!$B$3:$B$230,L191,Ingredients!$F$3:$F$230)+SUMIF($B$3:$B$725,L191,$BJ$3:$BJ$725)</f>
        <v>0</v>
      </c>
      <c r="BI191" s="30">
        <f>SUMIF(Ingredients!$B$3:$B$230,M191,Ingredients!$F$3:$F$230)+SUMIF($B$3:$B$725,M191,$BJ$3:$BJ$725)</f>
        <v>0</v>
      </c>
      <c r="BJ191" s="35">
        <f t="shared" si="30"/>
        <v>0</v>
      </c>
      <c r="BK191" s="30">
        <f>SUMIF(Ingredients!$B$3:$B$230,F191,Ingredients!$G$3:$G$230)+SUMIF($B$3:$B$725,F191,$BS$3:$BS$725)</f>
        <v>0</v>
      </c>
      <c r="BL191" s="30">
        <f>SUMIF(Ingredients!$B$3:$B$230,G191,Ingredients!$G$3:$G$230)+SUMIF($B$3:$B$725,G191,$BS$3:$BS$725)</f>
        <v>0</v>
      </c>
      <c r="BM191" s="30">
        <f>SUMIF(Ingredients!$B$3:$B$230,H191,Ingredients!$G$3:$G$230)+SUMIF($B$3:$B$725,H191,$BS$3:$BS$725)</f>
        <v>0</v>
      </c>
      <c r="BN191" s="30">
        <f>SUMIF(Ingredients!$B$3:$B$230,I191,Ingredients!$G$3:$G$230)+SUMIF($B$3:$B$725,I191,$BS$3:$BS$725)</f>
        <v>0</v>
      </c>
      <c r="BO191" s="30">
        <f>SUMIF(Ingredients!$B$3:$B$230,J191,Ingredients!$G$3:$G$230)+SUMIF($B$3:$B$725,J191,$BS$3:$BS$725)</f>
        <v>0</v>
      </c>
      <c r="BP191" s="30">
        <f>SUMIF(Ingredients!$B$3:$B$230,K191,Ingredients!$G$3:$G$230)+SUMIF($B$3:$B$725,K191,$BS$3:$BS$725)</f>
        <v>0</v>
      </c>
      <c r="BQ191" s="30">
        <f>SUMIF(Ingredients!$B$3:$B$230,L191,Ingredients!$G$3:$G$230)+SUMIF($B$3:$B$725,L191,$BS$3:$BS$725)</f>
        <v>0</v>
      </c>
      <c r="BR191" s="30">
        <f>SUMIF(Ingredients!$B$3:$B$230,M191,Ingredients!$G$3:$G$230)+SUMIF($B$3:$B$725,M191,$BS$3:$BS$725)</f>
        <v>0</v>
      </c>
      <c r="BS191" s="36">
        <f t="shared" si="31"/>
        <v>0</v>
      </c>
      <c r="BT191" s="30">
        <f>SUMIF(Ingredients!$B$3:$B$230,F191,Ingredients!$H$3:$H$230)+SUMIF($B$3:$B$725,F191,$CB$3:$CB$725)</f>
        <v>0</v>
      </c>
      <c r="BU191" s="30">
        <f>SUMIF(Ingredients!$B$3:$B$230,G191,Ingredients!$H$3:$H$230)+SUMIF($B$3:$B$725,G191,$CB$3:$CB$725)</f>
        <v>0</v>
      </c>
      <c r="BV191" s="30">
        <f>SUMIF(Ingredients!$B$3:$B$230,H191,Ingredients!$H$3:$H$230)+SUMIF($B$3:$B$725,H191,$CB$3:$CB$725)</f>
        <v>0</v>
      </c>
      <c r="BW191" s="30">
        <f>SUMIF(Ingredients!$B$3:$B$230,I191,Ingredients!$H$3:$H$230)+SUMIF($B$3:$B$725,I191,$CB$3:$CB$725)</f>
        <v>0</v>
      </c>
      <c r="BX191" s="30">
        <f>SUMIF(Ingredients!$B$3:$B$230,J191,Ingredients!$H$3:$H$230)+SUMIF($B$3:$B$725,J191,$CB$3:$CB$725)</f>
        <v>0</v>
      </c>
      <c r="BY191" s="30">
        <f>SUMIF(Ingredients!$B$3:$B$230,K191,Ingredients!$H$3:$H$230)+SUMIF($B$3:$B$725,K191,$CB$3:$CB$725)</f>
        <v>0</v>
      </c>
      <c r="BZ191" s="30">
        <f>SUMIF(Ingredients!$B$3:$B$230,L191,Ingredients!$H$3:$H$230)+SUMIF($B$3:$B$725,L191,$CB$3:$CB$725)</f>
        <v>0</v>
      </c>
      <c r="CA191" s="30">
        <f>SUMIF(Ingredients!$B$3:$B$230,M191,Ingredients!$H$3:$H$230)+SUMIF($B$3:$B$725,M191,$CB$3:$CB$725)</f>
        <v>0</v>
      </c>
      <c r="CB191" s="42">
        <f t="shared" si="32"/>
        <v>0</v>
      </c>
      <c r="CC191" s="30">
        <f>SUMIF(Ingredients!$B$3:$B$230,F191,Ingredients!$I$3:$I$230)+SUMIF($B$3:$B$725,F191,$CK$3:$CK$725)</f>
        <v>0</v>
      </c>
      <c r="CD191" s="30">
        <f>SUMIF(Ingredients!$B$3:$B$230,G191,Ingredients!$I$3:$I$230)+SUMIF($B$3:$B$725,G191,$CK$3:$CK$725)</f>
        <v>0</v>
      </c>
      <c r="CE191" s="30">
        <f>SUMIF(Ingredients!$B$3:$B$230,H191,Ingredients!$I$3:$I$230)+SUMIF($B$3:$B$725,H191,$CK$3:$CK$725)</f>
        <v>0</v>
      </c>
      <c r="CF191" s="30">
        <f>SUMIF(Ingredients!$B$3:$B$230,I191,Ingredients!$I$3:$I$230)+SUMIF($B$3:$B$725,I191,$CK$3:$CK$725)</f>
        <v>0</v>
      </c>
      <c r="CG191" s="30">
        <f>SUMIF(Ingredients!$B$3:$B$230,J191,Ingredients!$I$3:$I$230)+SUMIF($B$3:$B$725,J191,$CK$3:$CK$725)</f>
        <v>0</v>
      </c>
      <c r="CH191" s="30">
        <f>SUMIF(Ingredients!$B$3:$B$230,K191,Ingredients!$I$3:$I$230)+SUMIF($B$3:$B$725,K191,$CK$3:$CK$725)</f>
        <v>0</v>
      </c>
      <c r="CI191" s="30">
        <f>SUMIF(Ingredients!$B$3:$B$230,L191,Ingredients!$I$3:$I$230)+SUMIF($B$3:$B$725,L191,$CK$3:$CK$725)</f>
        <v>0</v>
      </c>
      <c r="CJ191" s="30">
        <f>SUMIF(Ingredients!$B$3:$B$230,M191,Ingredients!$I$3:$I$230)+SUMIF($B$3:$B$725,M191,$CK$3:$CK$725)</f>
        <v>0</v>
      </c>
      <c r="CK191" s="38">
        <f t="shared" si="33"/>
        <v>0</v>
      </c>
      <c r="CL191" s="30">
        <f>SUMIF(Ingredients!$B$3:$B$230,F191,Ingredients!$J$3:$J$230)+SUMIF($B$3:$B$725,F191,$CT$3:$CT$725)</f>
        <v>0</v>
      </c>
      <c r="CM191" s="30">
        <f>SUMIF(Ingredients!$B$3:$B$230,G191,Ingredients!$J$3:$J$230)+SUMIF($B$3:$B$725,G191,$CT$3:$CT$725)</f>
        <v>0</v>
      </c>
      <c r="CN191" s="30">
        <f>SUMIF(Ingredients!$B$3:$B$230,H191,Ingredients!$J$3:$J$230)+SUMIF($B$3:$B$725,H191,$CT$3:$CT$725)</f>
        <v>0</v>
      </c>
      <c r="CO191" s="30">
        <f>SUMIF(Ingredients!$B$3:$B$230,I191,Ingredients!$J$3:$J$230)+SUMIF($B$3:$B$725,I191,$CT$3:$CT$725)</f>
        <v>0</v>
      </c>
      <c r="CP191" s="30">
        <f>SUMIF(Ingredients!$B$3:$B$230,J191,Ingredients!$J$3:$J$230)+SUMIF($B$3:$B$725,J191,$CT$3:$CT$725)</f>
        <v>0</v>
      </c>
      <c r="CQ191" s="30">
        <f>SUMIF(Ingredients!$B$3:$B$230,K191,Ingredients!$J$3:$J$230)+SUMIF($B$3:$B$725,K191,$CT$3:$CT$725)</f>
        <v>0</v>
      </c>
      <c r="CR191" s="30">
        <f>SUMIF(Ingredients!$B$3:$B$230,L191,Ingredients!$J$3:$J$230)+SUMIF($B$3:$B$725,L191,$CT$3:$CT$725)</f>
        <v>0</v>
      </c>
      <c r="CS191" s="30">
        <f>SUMIF(Ingredients!$B$3:$B$230,M191,Ingredients!$J$3:$J$230)+SUMIF($B$3:$B$725,M191,$CT$3:$CT$725)</f>
        <v>0</v>
      </c>
      <c r="CT191" s="43">
        <f t="shared" si="34"/>
        <v>0</v>
      </c>
      <c r="CU191" s="34">
        <v>0</v>
      </c>
      <c r="CV191" s="30">
        <v>5</v>
      </c>
      <c r="CW191" s="30">
        <v>0</v>
      </c>
      <c r="CX191" s="35">
        <v>0</v>
      </c>
      <c r="CY191" s="36">
        <v>0</v>
      </c>
      <c r="CZ191" s="37">
        <v>0</v>
      </c>
      <c r="DA191" s="38">
        <v>0</v>
      </c>
      <c r="DB191" s="39">
        <v>0</v>
      </c>
      <c r="DC191" t="s">
        <v>199</v>
      </c>
      <c r="DD191" t="str">
        <f t="shared" ca="1" si="35"/>
        <v/>
      </c>
      <c r="DE191" t="str">
        <f t="shared" ca="1" si="36"/>
        <v>No</v>
      </c>
      <c r="DG191" t="s">
        <v>200</v>
      </c>
      <c r="DH191" t="str">
        <f t="shared" ca="1" si="37"/>
        <v/>
      </c>
      <c r="DI191" t="s">
        <v>2271</v>
      </c>
    </row>
    <row r="192" spans="2:113" x14ac:dyDescent="0.3">
      <c r="B192" t="s">
        <v>456</v>
      </c>
      <c r="C192" t="str">
        <f>INDEX('PH Itemnames'!$B$1:$B$723,MATCH(B192,'PH Itemnames'!$A$1:$A$723),1)</f>
        <v>starfruityogurtItem</v>
      </c>
      <c r="D192" t="s">
        <v>240</v>
      </c>
      <c r="E192" t="s">
        <v>1190</v>
      </c>
      <c r="F192" s="10" t="s">
        <v>174</v>
      </c>
      <c r="G192" s="11" t="s">
        <v>454</v>
      </c>
      <c r="H192" s="11"/>
      <c r="I192" s="11"/>
      <c r="J192" s="11"/>
      <c r="K192" s="11"/>
      <c r="L192" s="11"/>
      <c r="M192" s="11"/>
      <c r="N192" s="46">
        <f ca="1">SUMIF(Ingredients!$B$3:$B$230,'PH complex foods'!F192,Ingredients!$A$3:$A$119)+SUMIF($B$3:$B$725,F192,$V$3:$V$724)</f>
        <v>0</v>
      </c>
      <c r="O192" s="11">
        <f ca="1">SUMIF(Ingredients!$B$3:$B$230,'PH complex foods'!G192,Ingredients!$A$3:$A$119)+SUMIF($B$3:$B$725,G192,$V$3:$V$724)</f>
        <v>1</v>
      </c>
      <c r="P192" s="11">
        <f ca="1">SUMIF(Ingredients!$B$3:$B$230,'PH complex foods'!H192,Ingredients!$A$3:$A$119)+SUMIF($B$3:$B$725,H192,$V$3:$V$724)</f>
        <v>0</v>
      </c>
      <c r="Q192" s="11">
        <f ca="1">SUMIF(Ingredients!$B$3:$B$230,'PH complex foods'!I192,Ingredients!$A$3:$A$119)+SUMIF($B$3:$B$725,I192,$V$3:$V$724)</f>
        <v>0</v>
      </c>
      <c r="R192" s="11">
        <f ca="1">SUMIF(Ingredients!$B$3:$B$230,'PH complex foods'!J192,Ingredients!$A$3:$A$119)+SUMIF($B$3:$B$725,J192,$V$3:$V$724)</f>
        <v>0</v>
      </c>
      <c r="S192" s="11">
        <f ca="1">SUMIF(Ingredients!$B$3:$B$230,'PH complex foods'!K192,Ingredients!$A$3:$A$119)+SUMIF($B$3:$B$725,K192,$V$3:$V$724)</f>
        <v>0</v>
      </c>
      <c r="T192" s="11">
        <f ca="1">SUMIF(Ingredients!$B$3:$B$230,'PH complex foods'!L192,Ingredients!$A$3:$A$119)+SUMIF($B$3:$B$725,L192,$V$3:$V$724)</f>
        <v>0</v>
      </c>
      <c r="U192" s="11">
        <f ca="1">SUMIF(Ingredients!$B$3:$B$230,'PH complex foods'!M192,Ingredients!$A$3:$A$119)+SUMIF($B$3:$B$725,M192,$V$3:$V$724)</f>
        <v>0</v>
      </c>
      <c r="V192" s="10">
        <f t="shared" ca="1" si="38"/>
        <v>0</v>
      </c>
      <c r="W192" s="10">
        <v>0</v>
      </c>
      <c r="X192" s="11">
        <v>0</v>
      </c>
      <c r="Y192" s="11">
        <f>COUNTIF(F192:M917,B192)</f>
        <v>0</v>
      </c>
      <c r="Z192" s="44" t="str">
        <f t="shared" ca="1" si="39"/>
        <v>No</v>
      </c>
      <c r="AA192" s="34">
        <f>SUMIF(Ingredients!$B$3:$B$230,F192,Ingredients!$C$3:$C$230)+SUMIF($B$3:$B$725,F192,$AI$3:$AI$725)</f>
        <v>0</v>
      </c>
      <c r="AB192" s="30">
        <f>SUMIF(Ingredients!$B$3:$B$230,G192,Ingredients!$C$3:$C$230)+SUMIF($B$3:$B$725,G192,$AI$3:$AI$725)</f>
        <v>10</v>
      </c>
      <c r="AC192" s="30">
        <f>SUMIF(Ingredients!$B$3:$B$230,H192,Ingredients!$C$3:$C$230)+SUMIF($B$3:$B$725,H192,$AI$3:$AI$725)</f>
        <v>0</v>
      </c>
      <c r="AD192" s="30">
        <f>SUMIF(Ingredients!$B$3:$B$230,I192,Ingredients!$C$3:$C$230)+SUMIF($B$3:$B$725,I192,$AI$3:$AI$725)</f>
        <v>0</v>
      </c>
      <c r="AE192" s="30">
        <f>SUMIF(Ingredients!$B$3:$B$230,J192,Ingredients!$C$3:$C$230)+SUMIF($B$3:$B$725,J192,$AI$3:$AI$725)</f>
        <v>0</v>
      </c>
      <c r="AF192" s="30">
        <f>SUMIF(Ingredients!$B$3:$B$230,K192,Ingredients!$C$3:$C$230)+SUMIF($B$3:$B$725,K192,$AI$3:$AI$725)</f>
        <v>0</v>
      </c>
      <c r="AG192" s="30">
        <f>SUMIF(Ingredients!$B$3:$B$230,L192,Ingredients!$C$3:$C$230)+SUMIF($B$3:$B$725,L192,$AI$3:$AI$725)</f>
        <v>0</v>
      </c>
      <c r="AH192" s="30">
        <f>SUMIF(Ingredients!$B$3:$B$230,M192,Ingredients!$C$3:$C$230)+SUMIF($B$3:$B$725,M192,$AI$3:$AI$725)</f>
        <v>0</v>
      </c>
      <c r="AI192" s="29">
        <f t="shared" si="27"/>
        <v>10</v>
      </c>
      <c r="AJ192" s="30">
        <f>SUMIF(Ingredients!$B$3:$B$230,F192,Ingredients!$D$3:$D$230)+SUMIF($B$3:$B$725,F192,$AR$3:$AR$725)</f>
        <v>0</v>
      </c>
      <c r="AK192" s="30">
        <f>SUMIF(Ingredients!$B$3:$B$230,G192,Ingredients!$D$3:$D$230)+SUMIF($B$3:$B$725,G192,$AR$3:$AR$725)</f>
        <v>5</v>
      </c>
      <c r="AL192" s="30">
        <f>SUMIF(Ingredients!$B$3:$B$230,H192,Ingredients!$D$3:$D$230)+SUMIF($B$3:$B$725,H192,$AR$3:$AR$725)</f>
        <v>0</v>
      </c>
      <c r="AM192" s="30">
        <f>SUMIF(Ingredients!$B$3:$B$230,I192,Ingredients!$D$3:$D$230)+SUMIF($B$3:$B$725,I192,$AR$3:$AR$725)</f>
        <v>0</v>
      </c>
      <c r="AN192" s="30">
        <f>SUMIF(Ingredients!$B$3:$B$230,J192,Ingredients!$D$3:$D$230)+SUMIF($B$3:$B$725,J192,$AR$3:$AR$725)</f>
        <v>0</v>
      </c>
      <c r="AO192" s="30">
        <f>SUMIF(Ingredients!$B$3:$B$230,K192,Ingredients!$D$3:$D$230)+SUMIF($B$3:$B$725,K192,$AR$3:$AR$725)</f>
        <v>0</v>
      </c>
      <c r="AP192" s="30">
        <f>SUMIF(Ingredients!$B$3:$B$230,L192,Ingredients!$D$3:$D$230)+SUMIF($B$3:$B$725,L192,$AR$3:$AR$725)</f>
        <v>0</v>
      </c>
      <c r="AQ192" s="30">
        <f>SUMIF(Ingredients!$B$3:$B$230,M192,Ingredients!$D$3:$D$230)+SUMIF($B$3:$B$725,M192,$AR$3:$AR$725)</f>
        <v>0</v>
      </c>
      <c r="AR192" s="29">
        <f t="shared" si="28"/>
        <v>5</v>
      </c>
      <c r="AS192" s="30">
        <f>SUMIF(Ingredients!$B$3:$B$230,F192,Ingredients!$E$3:$E$230)+SUMIF($B$3:$B$725,F192,$BA$3:$BA$730)</f>
        <v>0</v>
      </c>
      <c r="AT192" s="30">
        <f>SUMIF(Ingredients!$B$3:$B$230,G192,Ingredients!$E$3:$E$230)+SUMIF($B$3:$B$725,G192,$BA$3:$BA$730)</f>
        <v>7</v>
      </c>
      <c r="AU192" s="30">
        <f>SUMIF(Ingredients!$B$3:$B$230,H192,Ingredients!$E$3:$E$230)+SUMIF($B$3:$B$725,H192,$BA$3:$BA$730)</f>
        <v>0</v>
      </c>
      <c r="AV192" s="30">
        <f>SUMIF(Ingredients!$B$3:$B$230,I192,Ingredients!$E$3:$E$230)+SUMIF($B$3:$B$725,I192,$BA$3:$BA$730)</f>
        <v>0</v>
      </c>
      <c r="AW192" s="30">
        <f>SUMIF(Ingredients!$B$3:$B$230,J192,Ingredients!$E$3:$E$230)+SUMIF($B$3:$B$725,J192,$BA$3:$BA$730)</f>
        <v>0</v>
      </c>
      <c r="AX192" s="30">
        <f>SUMIF(Ingredients!$B$3:$B$230,K192,Ingredients!$E$3:$E$230)+SUMIF($B$3:$B$725,K192,$BA$3:$BA$730)</f>
        <v>0</v>
      </c>
      <c r="AY192" s="30">
        <f>SUMIF(Ingredients!$B$3:$B$230,L192,Ingredients!$E$3:$E$230)+SUMIF($B$3:$B$725,L192,$BA$3:$BA$730)</f>
        <v>0</v>
      </c>
      <c r="AZ192" s="30">
        <f>SUMIF(Ingredients!$B$3:$B$230,M192,Ingredients!$E$3:$E$230)+SUMIF($B$3:$B$725,M192,$BA$3:$BA$730)</f>
        <v>0</v>
      </c>
      <c r="BA192" s="29">
        <f t="shared" si="29"/>
        <v>3.5</v>
      </c>
      <c r="BB192" s="30">
        <f>SUMIF(Ingredients!$B$3:$B$230,F192,Ingredients!$F$3:$F$230)+SUMIF($B$3:$B$725,F192,$BJ$3:$BJ$725)</f>
        <v>0</v>
      </c>
      <c r="BC192" s="30">
        <f>SUMIF(Ingredients!$B$3:$B$230,G192,Ingredients!$F$3:$F$230)+SUMIF($B$3:$B$725,G192,$BJ$3:$BJ$725)</f>
        <v>0</v>
      </c>
      <c r="BD192" s="30">
        <f>SUMIF(Ingredients!$B$3:$B$230,H192,Ingredients!$F$3:$F$230)+SUMIF($B$3:$B$725,H192,$BJ$3:$BJ$725)</f>
        <v>0</v>
      </c>
      <c r="BE192" s="30">
        <f>SUMIF(Ingredients!$B$3:$B$230,I192,Ingredients!$F$3:$F$230)+SUMIF($B$3:$B$725,I192,$BJ$3:$BJ$725)</f>
        <v>0</v>
      </c>
      <c r="BF192" s="30">
        <f>SUMIF(Ingredients!$B$3:$B$230,J192,Ingredients!$F$3:$F$230)+SUMIF($B$3:$B$725,J192,$BJ$3:$BJ$725)</f>
        <v>0</v>
      </c>
      <c r="BG192" s="30">
        <f>SUMIF(Ingredients!$B$3:$B$230,K192,Ingredients!$F$3:$F$230)+SUMIF($B$3:$B$725,K192,$BJ$3:$BJ$725)</f>
        <v>0</v>
      </c>
      <c r="BH192" s="30">
        <f>SUMIF(Ingredients!$B$3:$B$230,L192,Ingredients!$F$3:$F$230)+SUMIF($B$3:$B$725,L192,$BJ$3:$BJ$725)</f>
        <v>0</v>
      </c>
      <c r="BI192" s="30">
        <f>SUMIF(Ingredients!$B$3:$B$230,M192,Ingredients!$F$3:$F$230)+SUMIF($B$3:$B$725,M192,$BJ$3:$BJ$725)</f>
        <v>0</v>
      </c>
      <c r="BJ192" s="35">
        <f t="shared" si="30"/>
        <v>0</v>
      </c>
      <c r="BK192" s="30">
        <f>SUMIF(Ingredients!$B$3:$B$230,F192,Ingredients!$G$3:$G$230)+SUMIF($B$3:$B$725,F192,$BS$3:$BS$725)</f>
        <v>0</v>
      </c>
      <c r="BL192" s="30">
        <f>SUMIF(Ingredients!$B$3:$B$230,G192,Ingredients!$G$3:$G$230)+SUMIF($B$3:$B$725,G192,$BS$3:$BS$725)</f>
        <v>0</v>
      </c>
      <c r="BM192" s="30">
        <f>SUMIF(Ingredients!$B$3:$B$230,H192,Ingredients!$G$3:$G$230)+SUMIF($B$3:$B$725,H192,$BS$3:$BS$725)</f>
        <v>0</v>
      </c>
      <c r="BN192" s="30">
        <f>SUMIF(Ingredients!$B$3:$B$230,I192,Ingredients!$G$3:$G$230)+SUMIF($B$3:$B$725,I192,$BS$3:$BS$725)</f>
        <v>0</v>
      </c>
      <c r="BO192" s="30">
        <f>SUMIF(Ingredients!$B$3:$B$230,J192,Ingredients!$G$3:$G$230)+SUMIF($B$3:$B$725,J192,$BS$3:$BS$725)</f>
        <v>0</v>
      </c>
      <c r="BP192" s="30">
        <f>SUMIF(Ingredients!$B$3:$B$230,K192,Ingredients!$G$3:$G$230)+SUMIF($B$3:$B$725,K192,$BS$3:$BS$725)</f>
        <v>0</v>
      </c>
      <c r="BQ192" s="30">
        <f>SUMIF(Ingredients!$B$3:$B$230,L192,Ingredients!$G$3:$G$230)+SUMIF($B$3:$B$725,L192,$BS$3:$BS$725)</f>
        <v>0</v>
      </c>
      <c r="BR192" s="30">
        <f>SUMIF(Ingredients!$B$3:$B$230,M192,Ingredients!$G$3:$G$230)+SUMIF($B$3:$B$725,M192,$BS$3:$BS$725)</f>
        <v>0</v>
      </c>
      <c r="BS192" s="36">
        <f t="shared" si="31"/>
        <v>0</v>
      </c>
      <c r="BT192" s="30">
        <f>SUMIF(Ingredients!$B$3:$B$230,F192,Ingredients!$H$3:$H$230)+SUMIF($B$3:$B$725,F192,$CB$3:$CB$725)</f>
        <v>0</v>
      </c>
      <c r="BU192" s="30">
        <f>SUMIF(Ingredients!$B$3:$B$230,G192,Ingredients!$H$3:$H$230)+SUMIF($B$3:$B$725,G192,$CB$3:$CB$725)</f>
        <v>0</v>
      </c>
      <c r="BV192" s="30">
        <f>SUMIF(Ingredients!$B$3:$B$230,H192,Ingredients!$H$3:$H$230)+SUMIF($B$3:$B$725,H192,$CB$3:$CB$725)</f>
        <v>0</v>
      </c>
      <c r="BW192" s="30">
        <f>SUMIF(Ingredients!$B$3:$B$230,I192,Ingredients!$H$3:$H$230)+SUMIF($B$3:$B$725,I192,$CB$3:$CB$725)</f>
        <v>0</v>
      </c>
      <c r="BX192" s="30">
        <f>SUMIF(Ingredients!$B$3:$B$230,J192,Ingredients!$H$3:$H$230)+SUMIF($B$3:$B$725,J192,$CB$3:$CB$725)</f>
        <v>0</v>
      </c>
      <c r="BY192" s="30">
        <f>SUMIF(Ingredients!$B$3:$B$230,K192,Ingredients!$H$3:$H$230)+SUMIF($B$3:$B$725,K192,$CB$3:$CB$725)</f>
        <v>0</v>
      </c>
      <c r="BZ192" s="30">
        <f>SUMIF(Ingredients!$B$3:$B$230,L192,Ingredients!$H$3:$H$230)+SUMIF($B$3:$B$725,L192,$CB$3:$CB$725)</f>
        <v>0</v>
      </c>
      <c r="CA192" s="30">
        <f>SUMIF(Ingredients!$B$3:$B$230,M192,Ingredients!$H$3:$H$230)+SUMIF($B$3:$B$725,M192,$CB$3:$CB$725)</f>
        <v>0</v>
      </c>
      <c r="CB192" s="42">
        <f t="shared" si="32"/>
        <v>0</v>
      </c>
      <c r="CC192" s="30">
        <f>SUMIF(Ingredients!$B$3:$B$230,F192,Ingredients!$I$3:$I$230)+SUMIF($B$3:$B$725,F192,$CK$3:$CK$725)</f>
        <v>0</v>
      </c>
      <c r="CD192" s="30">
        <f>SUMIF(Ingredients!$B$3:$B$230,G192,Ingredients!$I$3:$I$230)+SUMIF($B$3:$B$725,G192,$CK$3:$CK$725)</f>
        <v>0</v>
      </c>
      <c r="CE192" s="30">
        <f>SUMIF(Ingredients!$B$3:$B$230,H192,Ingredients!$I$3:$I$230)+SUMIF($B$3:$B$725,H192,$CK$3:$CK$725)</f>
        <v>0</v>
      </c>
      <c r="CF192" s="30">
        <f>SUMIF(Ingredients!$B$3:$B$230,I192,Ingredients!$I$3:$I$230)+SUMIF($B$3:$B$725,I192,$CK$3:$CK$725)</f>
        <v>0</v>
      </c>
      <c r="CG192" s="30">
        <f>SUMIF(Ingredients!$B$3:$B$230,J192,Ingredients!$I$3:$I$230)+SUMIF($B$3:$B$725,J192,$CK$3:$CK$725)</f>
        <v>0</v>
      </c>
      <c r="CH192" s="30">
        <f>SUMIF(Ingredients!$B$3:$B$230,K192,Ingredients!$I$3:$I$230)+SUMIF($B$3:$B$725,K192,$CK$3:$CK$725)</f>
        <v>0</v>
      </c>
      <c r="CI192" s="30">
        <f>SUMIF(Ingredients!$B$3:$B$230,L192,Ingredients!$I$3:$I$230)+SUMIF($B$3:$B$725,L192,$CK$3:$CK$725)</f>
        <v>0</v>
      </c>
      <c r="CJ192" s="30">
        <f>SUMIF(Ingredients!$B$3:$B$230,M192,Ingredients!$I$3:$I$230)+SUMIF($B$3:$B$725,M192,$CK$3:$CK$725)</f>
        <v>0</v>
      </c>
      <c r="CK192" s="38">
        <f t="shared" si="33"/>
        <v>0</v>
      </c>
      <c r="CL192" s="30">
        <f>SUMIF(Ingredients!$B$3:$B$230,F192,Ingredients!$J$3:$J$230)+SUMIF($B$3:$B$725,F192,$CT$3:$CT$725)</f>
        <v>0</v>
      </c>
      <c r="CM192" s="30">
        <f>SUMIF(Ingredients!$B$3:$B$230,G192,Ingredients!$J$3:$J$230)+SUMIF($B$3:$B$725,G192,$CT$3:$CT$725)</f>
        <v>1.5</v>
      </c>
      <c r="CN192" s="30">
        <f>SUMIF(Ingredients!$B$3:$B$230,H192,Ingredients!$J$3:$J$230)+SUMIF($B$3:$B$725,H192,$CT$3:$CT$725)</f>
        <v>0</v>
      </c>
      <c r="CO192" s="30">
        <f>SUMIF(Ingredients!$B$3:$B$230,I192,Ingredients!$J$3:$J$230)+SUMIF($B$3:$B$725,I192,$CT$3:$CT$725)</f>
        <v>0</v>
      </c>
      <c r="CP192" s="30">
        <f>SUMIF(Ingredients!$B$3:$B$230,J192,Ingredients!$J$3:$J$230)+SUMIF($B$3:$B$725,J192,$CT$3:$CT$725)</f>
        <v>0</v>
      </c>
      <c r="CQ192" s="30">
        <f>SUMIF(Ingredients!$B$3:$B$230,K192,Ingredients!$J$3:$J$230)+SUMIF($B$3:$B$725,K192,$CT$3:$CT$725)</f>
        <v>0</v>
      </c>
      <c r="CR192" s="30">
        <f>SUMIF(Ingredients!$B$3:$B$230,L192,Ingredients!$J$3:$J$230)+SUMIF($B$3:$B$725,L192,$CT$3:$CT$725)</f>
        <v>0</v>
      </c>
      <c r="CS192" s="30">
        <f>SUMIF(Ingredients!$B$3:$B$230,M192,Ingredients!$J$3:$J$230)+SUMIF($B$3:$B$725,M192,$CT$3:$CT$725)</f>
        <v>0</v>
      </c>
      <c r="CT192" s="43">
        <f t="shared" si="34"/>
        <v>1.5</v>
      </c>
      <c r="CU192" s="34">
        <v>10</v>
      </c>
      <c r="CV192" s="30">
        <v>5</v>
      </c>
      <c r="CW192" s="30">
        <v>3.5</v>
      </c>
      <c r="CX192" s="35">
        <v>0</v>
      </c>
      <c r="CY192" s="36">
        <v>0</v>
      </c>
      <c r="CZ192" s="37">
        <v>0</v>
      </c>
      <c r="DA192" s="38">
        <v>0</v>
      </c>
      <c r="DB192" s="39">
        <v>1.5</v>
      </c>
      <c r="DC192" t="s">
        <v>199</v>
      </c>
      <c r="DD192" t="str">
        <f t="shared" ca="1" si="35"/>
        <v/>
      </c>
      <c r="DE192" t="str">
        <f t="shared" ca="1" si="36"/>
        <v>No</v>
      </c>
      <c r="DG192" t="s">
        <v>200</v>
      </c>
      <c r="DH192" t="str">
        <f t="shared" ca="1" si="37"/>
        <v/>
      </c>
      <c r="DI192" t="s">
        <v>2271</v>
      </c>
    </row>
    <row r="193" spans="2:113" x14ac:dyDescent="0.3">
      <c r="B193" t="s">
        <v>457</v>
      </c>
      <c r="C193" t="str">
        <f>INDEX('PH Itemnames'!$B$1:$B$723,MATCH(B193,'PH Itemnames'!$A$1:$A$723),1)</f>
        <v>guacamoleItem</v>
      </c>
      <c r="D193" t="s">
        <v>245</v>
      </c>
      <c r="E193" t="s">
        <v>1191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SUMIF(Ingredients!$B$3:$B$230,'PH complex foods'!F193,Ingredients!$A$3:$A$119)+SUMIF($B$3:$B$725,F193,$V$3:$V$724)</f>
        <v>0</v>
      </c>
      <c r="O193" s="11">
        <f ca="1">SUMIF(Ingredients!$B$3:$B$230,'PH complex foods'!G193,Ingredients!$A$3:$A$119)+SUMIF($B$3:$B$725,G193,$V$3:$V$724)</f>
        <v>1</v>
      </c>
      <c r="P193" s="11">
        <f ca="1">SUMIF(Ingredients!$B$3:$B$230,'PH complex foods'!H193,Ingredients!$A$3:$A$119)+SUMIF($B$3:$B$725,H193,$V$3:$V$724)</f>
        <v>1</v>
      </c>
      <c r="Q193" s="11">
        <f ca="1">SUMIF(Ingredients!$B$3:$B$230,'PH complex foods'!I193,Ingredients!$A$3:$A$119)+SUMIF($B$3:$B$725,I193,$V$3:$V$724)</f>
        <v>1</v>
      </c>
      <c r="R193" s="11">
        <f ca="1">SUMIF(Ingredients!$B$3:$B$230,'PH complex foods'!J193,Ingredients!$A$3:$A$119)+SUMIF($B$3:$B$725,J193,$V$3:$V$724)</f>
        <v>1</v>
      </c>
      <c r="S193" s="11">
        <f ca="1">SUMIF(Ingredients!$B$3:$B$230,'PH complex foods'!K193,Ingredients!$A$3:$A$119)+SUMIF($B$3:$B$725,K193,$V$3:$V$724)</f>
        <v>0</v>
      </c>
      <c r="T193" s="11">
        <f ca="1">SUMIF(Ingredients!$B$3:$B$230,'PH complex foods'!L193,Ingredients!$A$3:$A$119)+SUMIF($B$3:$B$725,L193,$V$3:$V$724)</f>
        <v>0</v>
      </c>
      <c r="U193" s="11">
        <f ca="1">SUMIF(Ingredients!$B$3:$B$230,'PH complex foods'!M193,Ingredients!$A$3:$A$119)+SUMIF($B$3:$B$725,M193,$V$3:$V$724)</f>
        <v>0</v>
      </c>
      <c r="V193" s="10">
        <f t="shared" ca="1" si="38"/>
        <v>0</v>
      </c>
      <c r="W193" s="10">
        <v>0</v>
      </c>
      <c r="X193" s="11">
        <v>0</v>
      </c>
      <c r="Y193" s="11">
        <f>COUNTIF(F193:M918,B193)</f>
        <v>0</v>
      </c>
      <c r="Z193" s="44" t="str">
        <f t="shared" ca="1" si="39"/>
        <v>No</v>
      </c>
      <c r="AA193" s="34">
        <f>SUMIF(Ingredients!$B$3:$B$230,F193,Ingredients!$C$3:$C$230)+SUMIF($B$3:$B$725,F193,$AI$3:$AI$725)</f>
        <v>0</v>
      </c>
      <c r="AB193" s="30">
        <f>SUMIF(Ingredients!$B$3:$B$230,G193,Ingredients!$C$3:$C$230)+SUMIF($B$3:$B$725,G193,$AI$3:$AI$725)</f>
        <v>1</v>
      </c>
      <c r="AC193" s="30">
        <f>SUMIF(Ingredients!$B$3:$B$230,H193,Ingredients!$C$3:$C$230)+SUMIF($B$3:$B$725,H193,$AI$3:$AI$725)</f>
        <v>2</v>
      </c>
      <c r="AD193" s="30">
        <f>SUMIF(Ingredients!$B$3:$B$230,I193,Ingredients!$C$3:$C$230)+SUMIF($B$3:$B$725,I193,$AI$3:$AI$725)</f>
        <v>2</v>
      </c>
      <c r="AE193" s="30">
        <f>SUMIF(Ingredients!$B$3:$B$230,J193,Ingredients!$C$3:$C$230)+SUMIF($B$3:$B$725,J193,$AI$3:$AI$725)</f>
        <v>0</v>
      </c>
      <c r="AF193" s="30">
        <f>SUMIF(Ingredients!$B$3:$B$230,K193,Ingredients!$C$3:$C$230)+SUMIF($B$3:$B$725,K193,$AI$3:$AI$725)</f>
        <v>0</v>
      </c>
      <c r="AG193" s="30">
        <f>SUMIF(Ingredients!$B$3:$B$230,L193,Ingredients!$C$3:$C$230)+SUMIF($B$3:$B$725,L193,$AI$3:$AI$725)</f>
        <v>0</v>
      </c>
      <c r="AH193" s="30">
        <f>SUMIF(Ingredients!$B$3:$B$230,M193,Ingredients!$C$3:$C$230)+SUMIF($B$3:$B$725,M193,$AI$3:$AI$725)</f>
        <v>0</v>
      </c>
      <c r="AI193" s="29">
        <f t="shared" si="27"/>
        <v>5</v>
      </c>
      <c r="AJ193" s="30">
        <f>SUMIF(Ingredients!$B$3:$B$230,F193,Ingredients!$D$3:$D$230)+SUMIF($B$3:$B$725,F193,$AR$3:$AR$725)</f>
        <v>0</v>
      </c>
      <c r="AK193" s="30">
        <f>SUMIF(Ingredients!$B$3:$B$230,G193,Ingredients!$D$3:$D$230)+SUMIF($B$3:$B$725,G193,$AR$3:$AR$725)</f>
        <v>0</v>
      </c>
      <c r="AL193" s="30">
        <f>SUMIF(Ingredients!$B$3:$B$230,H193,Ingredients!$D$3:$D$230)+SUMIF($B$3:$B$725,H193,$AR$3:$AR$725)</f>
        <v>5</v>
      </c>
      <c r="AM193" s="30">
        <f>SUMIF(Ingredients!$B$3:$B$230,I193,Ingredients!$D$3:$D$230)+SUMIF($B$3:$B$725,I193,$AR$3:$AR$725)</f>
        <v>0</v>
      </c>
      <c r="AN193" s="30">
        <f>SUMIF(Ingredients!$B$3:$B$230,J193,Ingredients!$D$3:$D$230)+SUMIF($B$3:$B$725,J193,$AR$3:$AR$725)</f>
        <v>0</v>
      </c>
      <c r="AO193" s="30">
        <f>SUMIF(Ingredients!$B$3:$B$230,K193,Ingredients!$D$3:$D$230)+SUMIF($B$3:$B$725,K193,$AR$3:$AR$725)</f>
        <v>0</v>
      </c>
      <c r="AP193" s="30">
        <f>SUMIF(Ingredients!$B$3:$B$230,L193,Ingredients!$D$3:$D$230)+SUMIF($B$3:$B$725,L193,$AR$3:$AR$725)</f>
        <v>0</v>
      </c>
      <c r="AQ193" s="30">
        <f>SUMIF(Ingredients!$B$3:$B$230,M193,Ingredients!$D$3:$D$230)+SUMIF($B$3:$B$725,M193,$AR$3:$AR$725)</f>
        <v>0</v>
      </c>
      <c r="AR193" s="29">
        <f t="shared" si="28"/>
        <v>5</v>
      </c>
      <c r="AS193" s="30">
        <f>SUMIF(Ingredients!$B$3:$B$230,F193,Ingredients!$E$3:$E$230)+SUMIF($B$3:$B$725,F193,$BA$3:$BA$730)</f>
        <v>0</v>
      </c>
      <c r="AT193" s="30">
        <f>SUMIF(Ingredients!$B$3:$B$230,G193,Ingredients!$E$3:$E$230)+SUMIF($B$3:$B$725,G193,$BA$3:$BA$730)</f>
        <v>32</v>
      </c>
      <c r="AU193" s="30">
        <f>SUMIF(Ingredients!$B$3:$B$230,H193,Ingredients!$E$3:$E$230)+SUMIF($B$3:$B$725,H193,$BA$3:$BA$730)</f>
        <v>5</v>
      </c>
      <c r="AV193" s="30">
        <f>SUMIF(Ingredients!$B$3:$B$230,I193,Ingredients!$E$3:$E$230)+SUMIF($B$3:$B$725,I193,$BA$3:$BA$730)</f>
        <v>43</v>
      </c>
      <c r="AW193" s="30">
        <f>SUMIF(Ingredients!$B$3:$B$230,J193,Ingredients!$E$3:$E$230)+SUMIF($B$3:$B$725,J193,$BA$3:$BA$730)</f>
        <v>48</v>
      </c>
      <c r="AX193" s="30">
        <f>SUMIF(Ingredients!$B$3:$B$230,K193,Ingredients!$E$3:$E$230)+SUMIF($B$3:$B$725,K193,$BA$3:$BA$730)</f>
        <v>0</v>
      </c>
      <c r="AY193" s="30">
        <f>SUMIF(Ingredients!$B$3:$B$230,L193,Ingredients!$E$3:$E$230)+SUMIF($B$3:$B$725,L193,$BA$3:$BA$730)</f>
        <v>0</v>
      </c>
      <c r="AZ193" s="30">
        <f>SUMIF(Ingredients!$B$3:$B$230,M193,Ingredients!$E$3:$E$230)+SUMIF($B$3:$B$725,M193,$BA$3:$BA$730)</f>
        <v>0</v>
      </c>
      <c r="BA193" s="29">
        <f t="shared" si="29"/>
        <v>25.6</v>
      </c>
      <c r="BB193" s="30">
        <f>SUMIF(Ingredients!$B$3:$B$230,F193,Ingredients!$F$3:$F$230)+SUMIF($B$3:$B$725,F193,$BJ$3:$BJ$725)</f>
        <v>0</v>
      </c>
      <c r="BC193" s="30">
        <f>SUMIF(Ingredients!$B$3:$B$230,G193,Ingredients!$F$3:$F$230)+SUMIF($B$3:$B$725,G193,$BJ$3:$BJ$725)</f>
        <v>0</v>
      </c>
      <c r="BD193" s="30">
        <f>SUMIF(Ingredients!$B$3:$B$230,H193,Ingredients!$F$3:$F$230)+SUMIF($B$3:$B$725,H193,$BJ$3:$BJ$725)</f>
        <v>0</v>
      </c>
      <c r="BE193" s="30">
        <f>SUMIF(Ingredients!$B$3:$B$230,I193,Ingredients!$F$3:$F$230)+SUMIF($B$3:$B$725,I193,$BJ$3:$BJ$725)</f>
        <v>0</v>
      </c>
      <c r="BF193" s="30">
        <f>SUMIF(Ingredients!$B$3:$B$230,J193,Ingredients!$F$3:$F$230)+SUMIF($B$3:$B$725,J193,$BJ$3:$BJ$725)</f>
        <v>0</v>
      </c>
      <c r="BG193" s="30">
        <f>SUMIF(Ingredients!$B$3:$B$230,K193,Ingredients!$F$3:$F$230)+SUMIF($B$3:$B$725,K193,$BJ$3:$BJ$725)</f>
        <v>0</v>
      </c>
      <c r="BH193" s="30">
        <f>SUMIF(Ingredients!$B$3:$B$230,L193,Ingredients!$F$3:$F$230)+SUMIF($B$3:$B$725,L193,$BJ$3:$BJ$725)</f>
        <v>0</v>
      </c>
      <c r="BI193" s="30">
        <f>SUMIF(Ingredients!$B$3:$B$230,M193,Ingredients!$F$3:$F$230)+SUMIF($B$3:$B$725,M193,$BJ$3:$BJ$725)</f>
        <v>0</v>
      </c>
      <c r="BJ193" s="35">
        <f t="shared" si="30"/>
        <v>0</v>
      </c>
      <c r="BK193" s="30">
        <f>SUMIF(Ingredients!$B$3:$B$230,F193,Ingredients!$G$3:$G$230)+SUMIF($B$3:$B$725,F193,$BS$3:$BS$725)</f>
        <v>0</v>
      </c>
      <c r="BL193" s="30">
        <f>SUMIF(Ingredients!$B$3:$B$230,G193,Ingredients!$G$3:$G$230)+SUMIF($B$3:$B$725,G193,$BS$3:$BS$725)</f>
        <v>0</v>
      </c>
      <c r="BM193" s="30">
        <f>SUMIF(Ingredients!$B$3:$B$230,H193,Ingredients!$G$3:$G$230)+SUMIF($B$3:$B$725,H193,$BS$3:$BS$725)</f>
        <v>0</v>
      </c>
      <c r="BN193" s="30">
        <f>SUMIF(Ingredients!$B$3:$B$230,I193,Ingredients!$G$3:$G$230)+SUMIF($B$3:$B$725,I193,$BS$3:$BS$725)</f>
        <v>0</v>
      </c>
      <c r="BO193" s="30">
        <f>SUMIF(Ingredients!$B$3:$B$230,J193,Ingredients!$G$3:$G$230)+SUMIF($B$3:$B$725,J193,$BS$3:$BS$725)</f>
        <v>0</v>
      </c>
      <c r="BP193" s="30">
        <f>SUMIF(Ingredients!$B$3:$B$230,K193,Ingredients!$G$3:$G$230)+SUMIF($B$3:$B$725,K193,$BS$3:$BS$725)</f>
        <v>0</v>
      </c>
      <c r="BQ193" s="30">
        <f>SUMIF(Ingredients!$B$3:$B$230,L193,Ingredients!$G$3:$G$230)+SUMIF($B$3:$B$725,L193,$BS$3:$BS$725)</f>
        <v>0</v>
      </c>
      <c r="BR193" s="30">
        <f>SUMIF(Ingredients!$B$3:$B$230,M193,Ingredients!$G$3:$G$230)+SUMIF($B$3:$B$725,M193,$BS$3:$BS$725)</f>
        <v>0</v>
      </c>
      <c r="BS193" s="36">
        <f t="shared" si="31"/>
        <v>0</v>
      </c>
      <c r="BT193" s="30">
        <f>SUMIF(Ingredients!$B$3:$B$230,F193,Ingredients!$H$3:$H$230)+SUMIF($B$3:$B$725,F193,$CB$3:$CB$725)</f>
        <v>0</v>
      </c>
      <c r="BU193" s="30">
        <f>SUMIF(Ingredients!$B$3:$B$230,G193,Ingredients!$H$3:$H$230)+SUMIF($B$3:$B$725,G193,$CB$3:$CB$725)</f>
        <v>0.5</v>
      </c>
      <c r="BV193" s="30">
        <f>SUMIF(Ingredients!$B$3:$B$230,H193,Ingredients!$H$3:$H$230)+SUMIF($B$3:$B$725,H193,$CB$3:$CB$725)</f>
        <v>1.5</v>
      </c>
      <c r="BW193" s="30">
        <f>SUMIF(Ingredients!$B$3:$B$230,I193,Ingredients!$H$3:$H$230)+SUMIF($B$3:$B$725,I193,$CB$3:$CB$725)</f>
        <v>1</v>
      </c>
      <c r="BX193" s="30">
        <f>SUMIF(Ingredients!$B$3:$B$230,J193,Ingredients!$H$3:$H$230)+SUMIF($B$3:$B$725,J193,$CB$3:$CB$725)</f>
        <v>0</v>
      </c>
      <c r="BY193" s="30">
        <f>SUMIF(Ingredients!$B$3:$B$230,K193,Ingredients!$H$3:$H$230)+SUMIF($B$3:$B$725,K193,$CB$3:$CB$725)</f>
        <v>0</v>
      </c>
      <c r="BZ193" s="30">
        <f>SUMIF(Ingredients!$B$3:$B$230,L193,Ingredients!$H$3:$H$230)+SUMIF($B$3:$B$725,L193,$CB$3:$CB$725)</f>
        <v>0</v>
      </c>
      <c r="CA193" s="30">
        <f>SUMIF(Ingredients!$B$3:$B$230,M193,Ingredients!$H$3:$H$230)+SUMIF($B$3:$B$725,M193,$CB$3:$CB$725)</f>
        <v>0</v>
      </c>
      <c r="CB193" s="42">
        <f t="shared" si="32"/>
        <v>3</v>
      </c>
      <c r="CC193" s="30">
        <f>SUMIF(Ingredients!$B$3:$B$230,F193,Ingredients!$I$3:$I$230)+SUMIF($B$3:$B$725,F193,$CK$3:$CK$725)</f>
        <v>0</v>
      </c>
      <c r="CD193" s="30">
        <f>SUMIF(Ingredients!$B$3:$B$230,G193,Ingredients!$I$3:$I$230)+SUMIF($B$3:$B$725,G193,$CK$3:$CK$725)</f>
        <v>0</v>
      </c>
      <c r="CE193" s="30">
        <f>SUMIF(Ingredients!$B$3:$B$230,H193,Ingredients!$I$3:$I$230)+SUMIF($B$3:$B$725,H193,$CK$3:$CK$725)</f>
        <v>0</v>
      </c>
      <c r="CF193" s="30">
        <f>SUMIF(Ingredients!$B$3:$B$230,I193,Ingredients!$I$3:$I$230)+SUMIF($B$3:$B$725,I193,$CK$3:$CK$725)</f>
        <v>0</v>
      </c>
      <c r="CG193" s="30">
        <f>SUMIF(Ingredients!$B$3:$B$230,J193,Ingredients!$I$3:$I$230)+SUMIF($B$3:$B$725,J193,$CK$3:$CK$725)</f>
        <v>0</v>
      </c>
      <c r="CH193" s="30">
        <f>SUMIF(Ingredients!$B$3:$B$230,K193,Ingredients!$I$3:$I$230)+SUMIF($B$3:$B$725,K193,$CK$3:$CK$725)</f>
        <v>0</v>
      </c>
      <c r="CI193" s="30">
        <f>SUMIF(Ingredients!$B$3:$B$230,L193,Ingredients!$I$3:$I$230)+SUMIF($B$3:$B$725,L193,$CK$3:$CK$725)</f>
        <v>0</v>
      </c>
      <c r="CJ193" s="30">
        <f>SUMIF(Ingredients!$B$3:$B$230,M193,Ingredients!$I$3:$I$230)+SUMIF($B$3:$B$725,M193,$CK$3:$CK$725)</f>
        <v>0</v>
      </c>
      <c r="CK193" s="38">
        <f t="shared" si="33"/>
        <v>0</v>
      </c>
      <c r="CL193" s="30">
        <f>SUMIF(Ingredients!$B$3:$B$230,F193,Ingredients!$J$3:$J$230)+SUMIF($B$3:$B$725,F193,$CT$3:$CT$725)</f>
        <v>0</v>
      </c>
      <c r="CM193" s="30">
        <f>SUMIF(Ingredients!$B$3:$B$230,G193,Ingredients!$J$3:$J$230)+SUMIF($B$3:$B$725,G193,$CT$3:$CT$725)</f>
        <v>0</v>
      </c>
      <c r="CN193" s="30">
        <f>SUMIF(Ingredients!$B$3:$B$230,H193,Ingredients!$J$3:$J$230)+SUMIF($B$3:$B$725,H193,$CT$3:$CT$725)</f>
        <v>0</v>
      </c>
      <c r="CO193" s="30">
        <f>SUMIF(Ingredients!$B$3:$B$230,I193,Ingredients!$J$3:$J$230)+SUMIF($B$3:$B$725,I193,$CT$3:$CT$725)</f>
        <v>0</v>
      </c>
      <c r="CP193" s="30">
        <f>SUMIF(Ingredients!$B$3:$B$230,J193,Ingredients!$J$3:$J$230)+SUMIF($B$3:$B$725,J193,$CT$3:$CT$725)</f>
        <v>0</v>
      </c>
      <c r="CQ193" s="30">
        <f>SUMIF(Ingredients!$B$3:$B$230,K193,Ingredients!$J$3:$J$230)+SUMIF($B$3:$B$725,K193,$CT$3:$CT$725)</f>
        <v>0</v>
      </c>
      <c r="CR193" s="30">
        <f>SUMIF(Ingredients!$B$3:$B$230,L193,Ingredients!$J$3:$J$230)+SUMIF($B$3:$B$725,L193,$CT$3:$CT$725)</f>
        <v>0</v>
      </c>
      <c r="CS193" s="30">
        <f>SUMIF(Ingredients!$B$3:$B$230,M193,Ingredients!$J$3:$J$230)+SUMIF($B$3:$B$725,M193,$CT$3:$CT$725)</f>
        <v>0</v>
      </c>
      <c r="CT193" s="43">
        <f t="shared" si="34"/>
        <v>0</v>
      </c>
      <c r="CU193" s="34">
        <v>5</v>
      </c>
      <c r="CV193" s="30">
        <v>5</v>
      </c>
      <c r="CW193" s="30">
        <v>16</v>
      </c>
      <c r="CX193" s="35">
        <v>0</v>
      </c>
      <c r="CY193" s="36">
        <v>0</v>
      </c>
      <c r="CZ193" s="37">
        <v>3</v>
      </c>
      <c r="DA193" s="38">
        <v>0</v>
      </c>
      <c r="DB193" s="39">
        <v>0</v>
      </c>
      <c r="DC193" t="s">
        <v>199</v>
      </c>
      <c r="DD193" t="str">
        <f t="shared" ca="1" si="35"/>
        <v/>
      </c>
      <c r="DE193" t="str">
        <f t="shared" ca="1" si="36"/>
        <v>No</v>
      </c>
      <c r="DG193" t="s">
        <v>200</v>
      </c>
      <c r="DH193" t="str">
        <f t="shared" ca="1" si="37"/>
        <v/>
      </c>
      <c r="DI193" t="s">
        <v>2271</v>
      </c>
    </row>
    <row r="194" spans="2:113" x14ac:dyDescent="0.3">
      <c r="B194" t="s">
        <v>458</v>
      </c>
      <c r="C194" t="str">
        <f>INDEX('PH Itemnames'!$B$1:$B$723,MATCH(B194,'PH Itemnames'!$A$1:$A$723),1)</f>
        <v>creamofavocadosoupItem</v>
      </c>
      <c r="D194" t="s">
        <v>245</v>
      </c>
      <c r="E194" t="s">
        <v>1191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SUMIF(Ingredients!$B$3:$B$230,'PH complex foods'!F194,Ingredients!$A$3:$A$119)+SUMIF($B$3:$B$725,F194,$V$3:$V$724)</f>
        <v>0</v>
      </c>
      <c r="O194" s="11">
        <f ca="1">SUMIF(Ingredients!$B$3:$B$230,'PH complex foods'!G194,Ingredients!$A$3:$A$119)+SUMIF($B$3:$B$725,G194,$V$3:$V$724)</f>
        <v>1</v>
      </c>
      <c r="P194" s="11">
        <f ca="1">SUMIF(Ingredients!$B$3:$B$230,'PH complex foods'!H194,Ingredients!$A$3:$A$119)+SUMIF($B$3:$B$725,H194,$V$3:$V$724)</f>
        <v>0</v>
      </c>
      <c r="Q194" s="11">
        <f ca="1">SUMIF(Ingredients!$B$3:$B$230,'PH complex foods'!I194,Ingredients!$A$3:$A$119)+SUMIF($B$3:$B$725,I194,$V$3:$V$724)</f>
        <v>1</v>
      </c>
      <c r="R194" s="11">
        <f ca="1">SUMIF(Ingredients!$B$3:$B$230,'PH complex foods'!J194,Ingredients!$A$3:$A$119)+SUMIF($B$3:$B$725,J194,$V$3:$V$724)</f>
        <v>1</v>
      </c>
      <c r="S194" s="11">
        <f ca="1">SUMIF(Ingredients!$B$3:$B$230,'PH complex foods'!K194,Ingredients!$A$3:$A$119)+SUMIF($B$3:$B$725,K194,$V$3:$V$724)</f>
        <v>0</v>
      </c>
      <c r="T194" s="11">
        <f ca="1">SUMIF(Ingredients!$B$3:$B$230,'PH complex foods'!L194,Ingredients!$A$3:$A$119)+SUMIF($B$3:$B$725,L194,$V$3:$V$724)</f>
        <v>0</v>
      </c>
      <c r="U194" s="11">
        <f ca="1">SUMIF(Ingredients!$B$3:$B$230,'PH complex foods'!M194,Ingredients!$A$3:$A$119)+SUMIF($B$3:$B$725,M194,$V$3:$V$724)</f>
        <v>0</v>
      </c>
      <c r="V194" s="10">
        <f t="shared" ca="1" si="38"/>
        <v>-1</v>
      </c>
      <c r="W194" s="10">
        <v>-1</v>
      </c>
      <c r="X194" s="11">
        <v>-1</v>
      </c>
      <c r="Y194" s="11">
        <f>COUNTIF(F194:M919,B194)</f>
        <v>0</v>
      </c>
      <c r="Z194" s="44" t="str">
        <f t="shared" ca="1" si="39"/>
        <v>No</v>
      </c>
      <c r="AA194" s="34">
        <f>SUMIF(Ingredients!$B$3:$B$230,F194,Ingredients!$C$3:$C$230)+SUMIF($B$3:$B$725,F194,$AI$3:$AI$725)</f>
        <v>0</v>
      </c>
      <c r="AB194" s="30">
        <f>SUMIF(Ingredients!$B$3:$B$230,G194,Ingredients!$C$3:$C$230)+SUMIF($B$3:$B$725,G194,$AI$3:$AI$725)</f>
        <v>5</v>
      </c>
      <c r="AC194" s="30">
        <f>SUMIF(Ingredients!$B$3:$B$230,H194,Ingredients!$C$3:$C$230)+SUMIF($B$3:$B$725,H194,$AI$3:$AI$725)</f>
        <v>1</v>
      </c>
      <c r="AD194" s="30">
        <f>SUMIF(Ingredients!$B$3:$B$230,I194,Ingredients!$C$3:$C$230)+SUMIF($B$3:$B$725,I194,$AI$3:$AI$725)</f>
        <v>0</v>
      </c>
      <c r="AE194" s="30">
        <f>SUMIF(Ingredients!$B$3:$B$230,J194,Ingredients!$C$3:$C$230)+SUMIF($B$3:$B$725,J194,$AI$3:$AI$725)</f>
        <v>12.30952380952381</v>
      </c>
      <c r="AF194" s="30">
        <f>SUMIF(Ingredients!$B$3:$B$230,K194,Ingredients!$C$3:$C$230)+SUMIF($B$3:$B$725,K194,$AI$3:$AI$725)</f>
        <v>0</v>
      </c>
      <c r="AG194" s="30">
        <f>SUMIF(Ingredients!$B$3:$B$230,L194,Ingredients!$C$3:$C$230)+SUMIF($B$3:$B$725,L194,$AI$3:$AI$725)</f>
        <v>0</v>
      </c>
      <c r="AH194" s="30">
        <f>SUMIF(Ingredients!$B$3:$B$230,M194,Ingredients!$C$3:$C$230)+SUMIF($B$3:$B$725,M194,$AI$3:$AI$725)</f>
        <v>0</v>
      </c>
      <c r="AI194" s="29">
        <f t="shared" si="27"/>
        <v>18.30952380952381</v>
      </c>
      <c r="AJ194" s="30">
        <f>SUMIF(Ingredients!$B$3:$B$230,F194,Ingredients!$D$3:$D$230)+SUMIF($B$3:$B$725,F194,$AR$3:$AR$725)</f>
        <v>0</v>
      </c>
      <c r="AK194" s="30">
        <f>SUMIF(Ingredients!$B$3:$B$230,G194,Ingredients!$D$3:$D$230)+SUMIF($B$3:$B$725,G194,$AR$3:$AR$725)</f>
        <v>0</v>
      </c>
      <c r="AL194" s="30">
        <f>SUMIF(Ingredients!$B$3:$B$230,H194,Ingredients!$D$3:$D$230)+SUMIF($B$3:$B$725,H194,$AR$3:$AR$725)</f>
        <v>5</v>
      </c>
      <c r="AM194" s="30">
        <f>SUMIF(Ingredients!$B$3:$B$230,I194,Ingredients!$D$3:$D$230)+SUMIF($B$3:$B$725,I194,$AR$3:$AR$725)</f>
        <v>0</v>
      </c>
      <c r="AN194" s="30">
        <f>SUMIF(Ingredients!$B$3:$B$230,J194,Ingredients!$D$3:$D$230)+SUMIF($B$3:$B$725,J194,$AR$3:$AR$725)</f>
        <v>0.35714285714285715</v>
      </c>
      <c r="AO194" s="30">
        <f>SUMIF(Ingredients!$B$3:$B$230,K194,Ingredients!$D$3:$D$230)+SUMIF($B$3:$B$725,K194,$AR$3:$AR$725)</f>
        <v>0</v>
      </c>
      <c r="AP194" s="30">
        <f>SUMIF(Ingredients!$B$3:$B$230,L194,Ingredients!$D$3:$D$230)+SUMIF($B$3:$B$725,L194,$AR$3:$AR$725)</f>
        <v>0</v>
      </c>
      <c r="AQ194" s="30">
        <f>SUMIF(Ingredients!$B$3:$B$230,M194,Ingredients!$D$3:$D$230)+SUMIF($B$3:$B$725,M194,$AR$3:$AR$725)</f>
        <v>0</v>
      </c>
      <c r="AR194" s="29">
        <f t="shared" si="28"/>
        <v>5.3571428571428568</v>
      </c>
      <c r="AS194" s="30">
        <f>SUMIF(Ingredients!$B$3:$B$230,F194,Ingredients!$E$3:$E$230)+SUMIF($B$3:$B$725,F194,$BA$3:$BA$730)</f>
        <v>0</v>
      </c>
      <c r="AT194" s="30">
        <f>SUMIF(Ingredients!$B$3:$B$230,G194,Ingredients!$E$3:$E$230)+SUMIF($B$3:$B$725,G194,$BA$3:$BA$730)</f>
        <v>7</v>
      </c>
      <c r="AU194" s="30">
        <f>SUMIF(Ingredients!$B$3:$B$230,H194,Ingredients!$E$3:$E$230)+SUMIF($B$3:$B$725,H194,$BA$3:$BA$730)</f>
        <v>10</v>
      </c>
      <c r="AV194" s="30">
        <f>SUMIF(Ingredients!$B$3:$B$230,I194,Ingredients!$E$3:$E$230)+SUMIF($B$3:$B$725,I194,$BA$3:$BA$730)</f>
        <v>48</v>
      </c>
      <c r="AW194" s="30">
        <f>SUMIF(Ingredients!$B$3:$B$230,J194,Ingredients!$E$3:$E$230)+SUMIF($B$3:$B$725,J194,$BA$3:$BA$730)</f>
        <v>10.428571428571429</v>
      </c>
      <c r="AX194" s="30">
        <f>SUMIF(Ingredients!$B$3:$B$230,K194,Ingredients!$E$3:$E$230)+SUMIF($B$3:$B$725,K194,$BA$3:$BA$730)</f>
        <v>0</v>
      </c>
      <c r="AY194" s="30">
        <f>SUMIF(Ingredients!$B$3:$B$230,L194,Ingredients!$E$3:$E$230)+SUMIF($B$3:$B$725,L194,$BA$3:$BA$730)</f>
        <v>0</v>
      </c>
      <c r="AZ194" s="30">
        <f>SUMIF(Ingredients!$B$3:$B$230,M194,Ingredients!$E$3:$E$230)+SUMIF($B$3:$B$725,M194,$BA$3:$BA$730)</f>
        <v>0</v>
      </c>
      <c r="BA194" s="29">
        <f t="shared" si="29"/>
        <v>15.085714285714285</v>
      </c>
      <c r="BB194" s="30">
        <f>SUMIF(Ingredients!$B$3:$B$230,F194,Ingredients!$F$3:$F$230)+SUMIF($B$3:$B$725,F194,$BJ$3:$BJ$725)</f>
        <v>0</v>
      </c>
      <c r="BC194" s="30">
        <f>SUMIF(Ingredients!$B$3:$B$230,G194,Ingredients!$F$3:$F$230)+SUMIF($B$3:$B$725,G194,$BJ$3:$BJ$725)</f>
        <v>0</v>
      </c>
      <c r="BD194" s="30">
        <f>SUMIF(Ingredients!$B$3:$B$230,H194,Ingredients!$F$3:$F$230)+SUMIF($B$3:$B$725,H194,$BJ$3:$BJ$725)</f>
        <v>0</v>
      </c>
      <c r="BE194" s="30">
        <f>SUMIF(Ingredients!$B$3:$B$230,I194,Ingredients!$F$3:$F$230)+SUMIF($B$3:$B$725,I194,$BJ$3:$BJ$725)</f>
        <v>0</v>
      </c>
      <c r="BF194" s="30">
        <f>SUMIF(Ingredients!$B$3:$B$230,J194,Ingredients!$F$3:$F$230)+SUMIF($B$3:$B$725,J194,$BJ$3:$BJ$725)</f>
        <v>0</v>
      </c>
      <c r="BG194" s="30">
        <f>SUMIF(Ingredients!$B$3:$B$230,K194,Ingredients!$F$3:$F$230)+SUMIF($B$3:$B$725,K194,$BJ$3:$BJ$725)</f>
        <v>0</v>
      </c>
      <c r="BH194" s="30">
        <f>SUMIF(Ingredients!$B$3:$B$230,L194,Ingredients!$F$3:$F$230)+SUMIF($B$3:$B$725,L194,$BJ$3:$BJ$725)</f>
        <v>0</v>
      </c>
      <c r="BI194" s="30">
        <f>SUMIF(Ingredients!$B$3:$B$230,M194,Ingredients!$F$3:$F$230)+SUMIF($B$3:$B$725,M194,$BJ$3:$BJ$725)</f>
        <v>0</v>
      </c>
      <c r="BJ194" s="35">
        <f t="shared" si="30"/>
        <v>0</v>
      </c>
      <c r="BK194" s="30">
        <f>SUMIF(Ingredients!$B$3:$B$230,F194,Ingredients!$G$3:$G$230)+SUMIF($B$3:$B$725,F194,$BS$3:$BS$725)</f>
        <v>0</v>
      </c>
      <c r="BL194" s="30">
        <f>SUMIF(Ingredients!$B$3:$B$230,G194,Ingredients!$G$3:$G$230)+SUMIF($B$3:$B$725,G194,$BS$3:$BS$725)</f>
        <v>0</v>
      </c>
      <c r="BM194" s="30">
        <f>SUMIF(Ingredients!$B$3:$B$230,H194,Ingredients!$G$3:$G$230)+SUMIF($B$3:$B$725,H194,$BS$3:$BS$725)</f>
        <v>0.8</v>
      </c>
      <c r="BN194" s="30">
        <f>SUMIF(Ingredients!$B$3:$B$230,I194,Ingredients!$G$3:$G$230)+SUMIF($B$3:$B$725,I194,$BS$3:$BS$725)</f>
        <v>0</v>
      </c>
      <c r="BO194" s="30">
        <f>SUMIF(Ingredients!$B$3:$B$230,J194,Ingredients!$G$3:$G$230)+SUMIF($B$3:$B$725,J194,$BS$3:$BS$725)</f>
        <v>0</v>
      </c>
      <c r="BP194" s="30">
        <f>SUMIF(Ingredients!$B$3:$B$230,K194,Ingredients!$G$3:$G$230)+SUMIF($B$3:$B$725,K194,$BS$3:$BS$725)</f>
        <v>0</v>
      </c>
      <c r="BQ194" s="30">
        <f>SUMIF(Ingredients!$B$3:$B$230,L194,Ingredients!$G$3:$G$230)+SUMIF($B$3:$B$725,L194,$BS$3:$BS$725)</f>
        <v>0</v>
      </c>
      <c r="BR194" s="30">
        <f>SUMIF(Ingredients!$B$3:$B$230,M194,Ingredients!$G$3:$G$230)+SUMIF($B$3:$B$725,M194,$BS$3:$BS$725)</f>
        <v>0</v>
      </c>
      <c r="BS194" s="36">
        <f t="shared" si="31"/>
        <v>0.8</v>
      </c>
      <c r="BT194" s="30">
        <f>SUMIF(Ingredients!$B$3:$B$230,F194,Ingredients!$H$3:$H$230)+SUMIF($B$3:$B$725,F194,$CB$3:$CB$725)</f>
        <v>0</v>
      </c>
      <c r="BU194" s="30">
        <f>SUMIF(Ingredients!$B$3:$B$230,G194,Ingredients!$H$3:$H$230)+SUMIF($B$3:$B$725,G194,$CB$3:$CB$725)</f>
        <v>0</v>
      </c>
      <c r="BV194" s="30">
        <f>SUMIF(Ingredients!$B$3:$B$230,H194,Ingredients!$H$3:$H$230)+SUMIF($B$3:$B$725,H194,$CB$3:$CB$725)</f>
        <v>0</v>
      </c>
      <c r="BW194" s="30">
        <f>SUMIF(Ingredients!$B$3:$B$230,I194,Ingredients!$H$3:$H$230)+SUMIF($B$3:$B$725,I194,$CB$3:$CB$725)</f>
        <v>0</v>
      </c>
      <c r="BX194" s="30">
        <f>SUMIF(Ingredients!$B$3:$B$230,J194,Ingredients!$H$3:$H$230)+SUMIF($B$3:$B$725,J194,$CB$3:$CB$725)</f>
        <v>1.1428571428571428</v>
      </c>
      <c r="BY194" s="30">
        <f>SUMIF(Ingredients!$B$3:$B$230,K194,Ingredients!$H$3:$H$230)+SUMIF($B$3:$B$725,K194,$CB$3:$CB$725)</f>
        <v>0</v>
      </c>
      <c r="BZ194" s="30">
        <f>SUMIF(Ingredients!$B$3:$B$230,L194,Ingredients!$H$3:$H$230)+SUMIF($B$3:$B$725,L194,$CB$3:$CB$725)</f>
        <v>0</v>
      </c>
      <c r="CA194" s="30">
        <f>SUMIF(Ingredients!$B$3:$B$230,M194,Ingredients!$H$3:$H$230)+SUMIF($B$3:$B$725,M194,$CB$3:$CB$725)</f>
        <v>0</v>
      </c>
      <c r="CB194" s="42">
        <f t="shared" si="32"/>
        <v>1.1428571428571428</v>
      </c>
      <c r="CC194" s="30">
        <f>SUMIF(Ingredients!$B$3:$B$230,F194,Ingredients!$I$3:$I$230)+SUMIF($B$3:$B$725,F194,$CK$3:$CK$725)</f>
        <v>0</v>
      </c>
      <c r="CD194" s="30">
        <f>SUMIF(Ingredients!$B$3:$B$230,G194,Ingredients!$I$3:$I$230)+SUMIF($B$3:$B$725,G194,$CK$3:$CK$725)</f>
        <v>0</v>
      </c>
      <c r="CE194" s="30">
        <f>SUMIF(Ingredients!$B$3:$B$230,H194,Ingredients!$I$3:$I$230)+SUMIF($B$3:$B$725,H194,$CK$3:$CK$725)</f>
        <v>0</v>
      </c>
      <c r="CF194" s="30">
        <f>SUMIF(Ingredients!$B$3:$B$230,I194,Ingredients!$I$3:$I$230)+SUMIF($B$3:$B$725,I194,$CK$3:$CK$725)</f>
        <v>0</v>
      </c>
      <c r="CG194" s="30">
        <f>SUMIF(Ingredients!$B$3:$B$230,J194,Ingredients!$I$3:$I$230)+SUMIF($B$3:$B$725,J194,$CK$3:$CK$725)</f>
        <v>2.5</v>
      </c>
      <c r="CH194" s="30">
        <f>SUMIF(Ingredients!$B$3:$B$230,K194,Ingredients!$I$3:$I$230)+SUMIF($B$3:$B$725,K194,$CK$3:$CK$725)</f>
        <v>0</v>
      </c>
      <c r="CI194" s="30">
        <f>SUMIF(Ingredients!$B$3:$B$230,L194,Ingredients!$I$3:$I$230)+SUMIF($B$3:$B$725,L194,$CK$3:$CK$725)</f>
        <v>0</v>
      </c>
      <c r="CJ194" s="30">
        <f>SUMIF(Ingredients!$B$3:$B$230,M194,Ingredients!$I$3:$I$230)+SUMIF($B$3:$B$725,M194,$CK$3:$CK$725)</f>
        <v>0</v>
      </c>
      <c r="CK194" s="38">
        <f t="shared" si="33"/>
        <v>2.5</v>
      </c>
      <c r="CL194" s="30">
        <f>SUMIF(Ingredients!$B$3:$B$230,F194,Ingredients!$J$3:$J$230)+SUMIF($B$3:$B$725,F194,$CT$3:$CT$725)</f>
        <v>0</v>
      </c>
      <c r="CM194" s="30">
        <f>SUMIF(Ingredients!$B$3:$B$230,G194,Ingredients!$J$3:$J$230)+SUMIF($B$3:$B$725,G194,$CT$3:$CT$725)</f>
        <v>1</v>
      </c>
      <c r="CN194" s="30">
        <f>SUMIF(Ingredients!$B$3:$B$230,H194,Ingredients!$J$3:$J$230)+SUMIF($B$3:$B$725,H194,$CT$3:$CT$725)</f>
        <v>0</v>
      </c>
      <c r="CO194" s="30">
        <f>SUMIF(Ingredients!$B$3:$B$230,I194,Ingredients!$J$3:$J$230)+SUMIF($B$3:$B$725,I194,$CT$3:$CT$725)</f>
        <v>0</v>
      </c>
      <c r="CP194" s="30">
        <f>SUMIF(Ingredients!$B$3:$B$230,J194,Ingredients!$J$3:$J$230)+SUMIF($B$3:$B$725,J194,$CT$3:$CT$725)</f>
        <v>0</v>
      </c>
      <c r="CQ194" s="30">
        <f>SUMIF(Ingredients!$B$3:$B$230,K194,Ingredients!$J$3:$J$230)+SUMIF($B$3:$B$725,K194,$CT$3:$CT$725)</f>
        <v>0</v>
      </c>
      <c r="CR194" s="30">
        <f>SUMIF(Ingredients!$B$3:$B$230,L194,Ingredients!$J$3:$J$230)+SUMIF($B$3:$B$725,L194,$CT$3:$CT$725)</f>
        <v>0</v>
      </c>
      <c r="CS194" s="30">
        <f>SUMIF(Ingredients!$B$3:$B$230,M194,Ingredients!$J$3:$J$230)+SUMIF($B$3:$B$725,M194,$CT$3:$CT$725)</f>
        <v>0</v>
      </c>
      <c r="CT194" s="43">
        <f t="shared" si="34"/>
        <v>1</v>
      </c>
      <c r="CU194" s="34">
        <v>18.30952380952381</v>
      </c>
      <c r="CV194" s="30">
        <v>5.3571428571428568</v>
      </c>
      <c r="CW194" s="30">
        <v>5.4857142857142858</v>
      </c>
      <c r="CX194" s="35">
        <v>0</v>
      </c>
      <c r="CY194" s="36">
        <v>0.8</v>
      </c>
      <c r="CZ194" s="37">
        <v>1.1428571428571428</v>
      </c>
      <c r="DA194" s="38">
        <v>2.5</v>
      </c>
      <c r="DB194" s="39">
        <v>1</v>
      </c>
      <c r="DC194" t="s">
        <v>199</v>
      </c>
      <c r="DD194" t="str">
        <f t="shared" ca="1" si="35"/>
        <v/>
      </c>
      <c r="DE194" t="str">
        <f t="shared" ca="1" si="36"/>
        <v>No</v>
      </c>
      <c r="DG194" t="s">
        <v>200</v>
      </c>
      <c r="DH194" t="str">
        <f t="shared" ca="1" si="37"/>
        <v/>
      </c>
      <c r="DI194" t="s">
        <v>2271</v>
      </c>
    </row>
    <row r="195" spans="2:113" x14ac:dyDescent="0.3">
      <c r="B195" t="s">
        <v>459</v>
      </c>
      <c r="C195" t="str">
        <f>INDEX('PH Itemnames'!$B$1:$B$723,MATCH(B195,'PH Itemnames'!$A$1:$A$723),1)</f>
        <v>avocadoburritoItem</v>
      </c>
      <c r="D195" t="s">
        <v>240</v>
      </c>
      <c r="E195" t="s">
        <v>1191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SUMIF(Ingredients!$B$3:$B$230,'PH complex foods'!F195,Ingredients!$A$3:$A$119)+SUMIF($B$3:$B$725,F195,$V$3:$V$724)</f>
        <v>0</v>
      </c>
      <c r="O195" s="11">
        <f ca="1">SUMIF(Ingredients!$B$3:$B$230,'PH complex foods'!G195,Ingredients!$A$3:$A$119)+SUMIF($B$3:$B$725,G195,$V$3:$V$724)</f>
        <v>1</v>
      </c>
      <c r="P195" s="11">
        <f ca="1">SUMIF(Ingredients!$B$3:$B$230,'PH complex foods'!H195,Ingredients!$A$3:$A$119)+SUMIF($B$3:$B$725,H195,$V$3:$V$724)</f>
        <v>1</v>
      </c>
      <c r="Q195" s="11">
        <f ca="1">SUMIF(Ingredients!$B$3:$B$230,'PH complex foods'!I195,Ingredients!$A$3:$A$119)+SUMIF($B$3:$B$725,I195,$V$3:$V$724)</f>
        <v>1</v>
      </c>
      <c r="R195" s="11">
        <f ca="1">SUMIF(Ingredients!$B$3:$B$230,'PH complex foods'!J195,Ingredients!$A$3:$A$119)+SUMIF($B$3:$B$725,J195,$V$3:$V$724)</f>
        <v>0</v>
      </c>
      <c r="S195" s="11">
        <f ca="1">SUMIF(Ingredients!$B$3:$B$230,'PH complex foods'!K195,Ingredients!$A$3:$A$119)+SUMIF($B$3:$B$725,K195,$V$3:$V$724)</f>
        <v>0</v>
      </c>
      <c r="T195" s="11">
        <f ca="1">SUMIF(Ingredients!$B$3:$B$230,'PH complex foods'!L195,Ingredients!$A$3:$A$119)+SUMIF($B$3:$B$725,L195,$V$3:$V$724)</f>
        <v>0</v>
      </c>
      <c r="U195" s="11">
        <f ca="1">SUMIF(Ingredients!$B$3:$B$230,'PH complex foods'!M195,Ingredients!$A$3:$A$119)+SUMIF($B$3:$B$725,M195,$V$3:$V$724)</f>
        <v>0</v>
      </c>
      <c r="V195" s="10">
        <f t="shared" ca="1" si="38"/>
        <v>0</v>
      </c>
      <c r="W195" s="10">
        <v>0</v>
      </c>
      <c r="X195" s="11">
        <v>0</v>
      </c>
      <c r="Y195" s="11">
        <f>COUNTIF(F195:M920,B195)</f>
        <v>0</v>
      </c>
      <c r="Z195" s="44" t="str">
        <f t="shared" ca="1" si="39"/>
        <v>No</v>
      </c>
      <c r="AA195" s="34">
        <f>SUMIF(Ingredients!$B$3:$B$230,F195,Ingredients!$C$3:$C$230)+SUMIF($B$3:$B$725,F195,$AI$3:$AI$725)</f>
        <v>0</v>
      </c>
      <c r="AB195" s="30">
        <f>SUMIF(Ingredients!$B$3:$B$230,G195,Ingredients!$C$3:$C$230)+SUMIF($B$3:$B$725,G195,$AI$3:$AI$725)</f>
        <v>0</v>
      </c>
      <c r="AC195" s="30">
        <f>SUMIF(Ingredients!$B$3:$B$230,H195,Ingredients!$C$3:$C$230)+SUMIF($B$3:$B$725,H195,$AI$3:$AI$725)</f>
        <v>10</v>
      </c>
      <c r="AD195" s="30">
        <f>SUMIF(Ingredients!$B$3:$B$230,I195,Ingredients!$C$3:$C$230)+SUMIF($B$3:$B$725,I195,$AI$3:$AI$725)</f>
        <v>10</v>
      </c>
      <c r="AE195" s="30">
        <f>SUMIF(Ingredients!$B$3:$B$230,J195,Ingredients!$C$3:$C$230)+SUMIF($B$3:$B$725,J195,$AI$3:$AI$725)</f>
        <v>0</v>
      </c>
      <c r="AF195" s="30">
        <f>SUMIF(Ingredients!$B$3:$B$230,K195,Ingredients!$C$3:$C$230)+SUMIF($B$3:$B$725,K195,$AI$3:$AI$725)</f>
        <v>0</v>
      </c>
      <c r="AG195" s="30">
        <f>SUMIF(Ingredients!$B$3:$B$230,L195,Ingredients!$C$3:$C$230)+SUMIF($B$3:$B$725,L195,$AI$3:$AI$725)</f>
        <v>0</v>
      </c>
      <c r="AH195" s="30">
        <f>SUMIF(Ingredients!$B$3:$B$230,M195,Ingredients!$C$3:$C$230)+SUMIF($B$3:$B$725,M195,$AI$3:$AI$725)</f>
        <v>0</v>
      </c>
      <c r="AI195" s="29">
        <f t="shared" si="27"/>
        <v>20</v>
      </c>
      <c r="AJ195" s="30">
        <f>SUMIF(Ingredients!$B$3:$B$230,F195,Ingredients!$D$3:$D$230)+SUMIF($B$3:$B$725,F195,$AR$3:$AR$725)</f>
        <v>0</v>
      </c>
      <c r="AK195" s="30">
        <f>SUMIF(Ingredients!$B$3:$B$230,G195,Ingredients!$D$3:$D$230)+SUMIF($B$3:$B$725,G195,$AR$3:$AR$725)</f>
        <v>10</v>
      </c>
      <c r="AL195" s="30">
        <f>SUMIF(Ingredients!$B$3:$B$230,H195,Ingredients!$D$3:$D$230)+SUMIF($B$3:$B$725,H195,$AR$3:$AR$725)</f>
        <v>0</v>
      </c>
      <c r="AM195" s="30">
        <f>SUMIF(Ingredients!$B$3:$B$230,I195,Ingredients!$D$3:$D$230)+SUMIF($B$3:$B$725,I195,$AR$3:$AR$725)</f>
        <v>0</v>
      </c>
      <c r="AN195" s="30">
        <f>SUMIF(Ingredients!$B$3:$B$230,J195,Ingredients!$D$3:$D$230)+SUMIF($B$3:$B$725,J195,$AR$3:$AR$725)</f>
        <v>0</v>
      </c>
      <c r="AO195" s="30">
        <f>SUMIF(Ingredients!$B$3:$B$230,K195,Ingredients!$D$3:$D$230)+SUMIF($B$3:$B$725,K195,$AR$3:$AR$725)</f>
        <v>0</v>
      </c>
      <c r="AP195" s="30">
        <f>SUMIF(Ingredients!$B$3:$B$230,L195,Ingredients!$D$3:$D$230)+SUMIF($B$3:$B$725,L195,$AR$3:$AR$725)</f>
        <v>0</v>
      </c>
      <c r="AQ195" s="30">
        <f>SUMIF(Ingredients!$B$3:$B$230,M195,Ingredients!$D$3:$D$230)+SUMIF($B$3:$B$725,M195,$AR$3:$AR$725)</f>
        <v>0</v>
      </c>
      <c r="AR195" s="29">
        <f t="shared" si="28"/>
        <v>10</v>
      </c>
      <c r="AS195" s="30">
        <f>SUMIF(Ingredients!$B$3:$B$230,F195,Ingredients!$E$3:$E$230)+SUMIF($B$3:$B$725,F195,$BA$3:$BA$730)</f>
        <v>0</v>
      </c>
      <c r="AT195" s="30">
        <f>SUMIF(Ingredients!$B$3:$B$230,G195,Ingredients!$E$3:$E$230)+SUMIF($B$3:$B$725,G195,$BA$3:$BA$730)</f>
        <v>21.5</v>
      </c>
      <c r="AU195" s="30">
        <f>SUMIF(Ingredients!$B$3:$B$230,H195,Ingredients!$E$3:$E$230)+SUMIF($B$3:$B$725,H195,$BA$3:$BA$730)</f>
        <v>73</v>
      </c>
      <c r="AV195" s="30">
        <f>SUMIF(Ingredients!$B$3:$B$230,I195,Ingredients!$E$3:$E$230)+SUMIF($B$3:$B$725,I195,$BA$3:$BA$730)</f>
        <v>7</v>
      </c>
      <c r="AW195" s="30">
        <f>SUMIF(Ingredients!$B$3:$B$230,J195,Ingredients!$E$3:$E$230)+SUMIF($B$3:$B$725,J195,$BA$3:$BA$730)</f>
        <v>0</v>
      </c>
      <c r="AX195" s="30">
        <f>SUMIF(Ingredients!$B$3:$B$230,K195,Ingredients!$E$3:$E$230)+SUMIF($B$3:$B$725,K195,$BA$3:$BA$730)</f>
        <v>0</v>
      </c>
      <c r="AY195" s="30">
        <f>SUMIF(Ingredients!$B$3:$B$230,L195,Ingredients!$E$3:$E$230)+SUMIF($B$3:$B$725,L195,$BA$3:$BA$730)</f>
        <v>0</v>
      </c>
      <c r="AZ195" s="30">
        <f>SUMIF(Ingredients!$B$3:$B$230,M195,Ingredients!$E$3:$E$230)+SUMIF($B$3:$B$725,M195,$BA$3:$BA$730)</f>
        <v>0</v>
      </c>
      <c r="BA195" s="29">
        <f t="shared" si="29"/>
        <v>25.375</v>
      </c>
      <c r="BB195" s="30">
        <f>SUMIF(Ingredients!$B$3:$B$230,F195,Ingredients!$F$3:$F$230)+SUMIF($B$3:$B$725,F195,$BJ$3:$BJ$725)</f>
        <v>0</v>
      </c>
      <c r="BC195" s="30">
        <f>SUMIF(Ingredients!$B$3:$B$230,G195,Ingredients!$F$3:$F$230)+SUMIF($B$3:$B$725,G195,$BJ$3:$BJ$725)</f>
        <v>0</v>
      </c>
      <c r="BD195" s="30">
        <f>SUMIF(Ingredients!$B$3:$B$230,H195,Ingredients!$F$3:$F$230)+SUMIF($B$3:$B$725,H195,$BJ$3:$BJ$725)</f>
        <v>0</v>
      </c>
      <c r="BE195" s="30">
        <f>SUMIF(Ingredients!$B$3:$B$230,I195,Ingredients!$F$3:$F$230)+SUMIF($B$3:$B$725,I195,$BJ$3:$BJ$725)</f>
        <v>0</v>
      </c>
      <c r="BF195" s="30">
        <f>SUMIF(Ingredients!$B$3:$B$230,J195,Ingredients!$F$3:$F$230)+SUMIF($B$3:$B$725,J195,$BJ$3:$BJ$725)</f>
        <v>0</v>
      </c>
      <c r="BG195" s="30">
        <f>SUMIF(Ingredients!$B$3:$B$230,K195,Ingredients!$F$3:$F$230)+SUMIF($B$3:$B$725,K195,$BJ$3:$BJ$725)</f>
        <v>0</v>
      </c>
      <c r="BH195" s="30">
        <f>SUMIF(Ingredients!$B$3:$B$230,L195,Ingredients!$F$3:$F$230)+SUMIF($B$3:$B$725,L195,$BJ$3:$BJ$725)</f>
        <v>0</v>
      </c>
      <c r="BI195" s="30">
        <f>SUMIF(Ingredients!$B$3:$B$230,M195,Ingredients!$F$3:$F$230)+SUMIF($B$3:$B$725,M195,$BJ$3:$BJ$725)</f>
        <v>0</v>
      </c>
      <c r="BJ195" s="35">
        <f t="shared" si="30"/>
        <v>0</v>
      </c>
      <c r="BK195" s="30">
        <f>SUMIF(Ingredients!$B$3:$B$230,F195,Ingredients!$G$3:$G$230)+SUMIF($B$3:$B$725,F195,$BS$3:$BS$725)</f>
        <v>0</v>
      </c>
      <c r="BL195" s="30">
        <f>SUMIF(Ingredients!$B$3:$B$230,G195,Ingredients!$G$3:$G$230)+SUMIF($B$3:$B$725,G195,$BS$3:$BS$725)</f>
        <v>0</v>
      </c>
      <c r="BM195" s="30">
        <f>SUMIF(Ingredients!$B$3:$B$230,H195,Ingredients!$G$3:$G$230)+SUMIF($B$3:$B$725,H195,$BS$3:$BS$725)</f>
        <v>0</v>
      </c>
      <c r="BN195" s="30">
        <f>SUMIF(Ingredients!$B$3:$B$230,I195,Ingredients!$G$3:$G$230)+SUMIF($B$3:$B$725,I195,$BS$3:$BS$725)</f>
        <v>0</v>
      </c>
      <c r="BO195" s="30">
        <f>SUMIF(Ingredients!$B$3:$B$230,J195,Ingredients!$G$3:$G$230)+SUMIF($B$3:$B$725,J195,$BS$3:$BS$725)</f>
        <v>0</v>
      </c>
      <c r="BP195" s="30">
        <f>SUMIF(Ingredients!$B$3:$B$230,K195,Ingredients!$G$3:$G$230)+SUMIF($B$3:$B$725,K195,$BS$3:$BS$725)</f>
        <v>0</v>
      </c>
      <c r="BQ195" s="30">
        <f>SUMIF(Ingredients!$B$3:$B$230,L195,Ingredients!$G$3:$G$230)+SUMIF($B$3:$B$725,L195,$BS$3:$BS$725)</f>
        <v>0</v>
      </c>
      <c r="BR195" s="30">
        <f>SUMIF(Ingredients!$B$3:$B$230,M195,Ingredients!$G$3:$G$230)+SUMIF($B$3:$B$725,M195,$BS$3:$BS$725)</f>
        <v>0</v>
      </c>
      <c r="BS195" s="36">
        <f t="shared" si="31"/>
        <v>0</v>
      </c>
      <c r="BT195" s="30">
        <f>SUMIF(Ingredients!$B$3:$B$230,F195,Ingredients!$H$3:$H$230)+SUMIF($B$3:$B$725,F195,$CB$3:$CB$725)</f>
        <v>0</v>
      </c>
      <c r="BU195" s="30">
        <f>SUMIF(Ingredients!$B$3:$B$230,G195,Ingredients!$H$3:$H$230)+SUMIF($B$3:$B$725,G195,$CB$3:$CB$725)</f>
        <v>0</v>
      </c>
      <c r="BV195" s="30">
        <f>SUMIF(Ingredients!$B$3:$B$230,H195,Ingredients!$H$3:$H$230)+SUMIF($B$3:$B$725,H195,$CB$3:$CB$725)</f>
        <v>0</v>
      </c>
      <c r="BW195" s="30">
        <f>SUMIF(Ingredients!$B$3:$B$230,I195,Ingredients!$H$3:$H$230)+SUMIF($B$3:$B$725,I195,$CB$3:$CB$725)</f>
        <v>0</v>
      </c>
      <c r="BX195" s="30">
        <f>SUMIF(Ingredients!$B$3:$B$230,J195,Ingredients!$H$3:$H$230)+SUMIF($B$3:$B$725,J195,$CB$3:$CB$725)</f>
        <v>0</v>
      </c>
      <c r="BY195" s="30">
        <f>SUMIF(Ingredients!$B$3:$B$230,K195,Ingredients!$H$3:$H$230)+SUMIF($B$3:$B$725,K195,$CB$3:$CB$725)</f>
        <v>0</v>
      </c>
      <c r="BZ195" s="30">
        <f>SUMIF(Ingredients!$B$3:$B$230,L195,Ingredients!$H$3:$H$230)+SUMIF($B$3:$B$725,L195,$CB$3:$CB$725)</f>
        <v>0</v>
      </c>
      <c r="CA195" s="30">
        <f>SUMIF(Ingredients!$B$3:$B$230,M195,Ingredients!$H$3:$H$230)+SUMIF($B$3:$B$725,M195,$CB$3:$CB$725)</f>
        <v>0</v>
      </c>
      <c r="CB195" s="42">
        <f t="shared" si="32"/>
        <v>0</v>
      </c>
      <c r="CC195" s="30">
        <f>SUMIF(Ingredients!$B$3:$B$230,F195,Ingredients!$I$3:$I$230)+SUMIF($B$3:$B$725,F195,$CK$3:$CK$725)</f>
        <v>0</v>
      </c>
      <c r="CD195" s="30">
        <f>SUMIF(Ingredients!$B$3:$B$230,G195,Ingredients!$I$3:$I$230)+SUMIF($B$3:$B$725,G195,$CK$3:$CK$725)</f>
        <v>0</v>
      </c>
      <c r="CE195" s="30">
        <f>SUMIF(Ingredients!$B$3:$B$230,H195,Ingredients!$I$3:$I$230)+SUMIF($B$3:$B$725,H195,$CK$3:$CK$725)</f>
        <v>0</v>
      </c>
      <c r="CF195" s="30">
        <f>SUMIF(Ingredients!$B$3:$B$230,I195,Ingredients!$I$3:$I$230)+SUMIF($B$3:$B$725,I195,$CK$3:$CK$725)</f>
        <v>2.5</v>
      </c>
      <c r="CG195" s="30">
        <f>SUMIF(Ingredients!$B$3:$B$230,J195,Ingredients!$I$3:$I$230)+SUMIF($B$3:$B$725,J195,$CK$3:$CK$725)</f>
        <v>0</v>
      </c>
      <c r="CH195" s="30">
        <f>SUMIF(Ingredients!$B$3:$B$230,K195,Ingredients!$I$3:$I$230)+SUMIF($B$3:$B$725,K195,$CK$3:$CK$725)</f>
        <v>0</v>
      </c>
      <c r="CI195" s="30">
        <f>SUMIF(Ingredients!$B$3:$B$230,L195,Ingredients!$I$3:$I$230)+SUMIF($B$3:$B$725,L195,$CK$3:$CK$725)</f>
        <v>0</v>
      </c>
      <c r="CJ195" s="30">
        <f>SUMIF(Ingredients!$B$3:$B$230,M195,Ingredients!$I$3:$I$230)+SUMIF($B$3:$B$725,M195,$CK$3:$CK$725)</f>
        <v>0</v>
      </c>
      <c r="CK195" s="38">
        <f t="shared" si="33"/>
        <v>2.5</v>
      </c>
      <c r="CL195" s="30">
        <f>SUMIF(Ingredients!$B$3:$B$230,F195,Ingredients!$J$3:$J$230)+SUMIF($B$3:$B$725,F195,$CT$3:$CT$725)</f>
        <v>0</v>
      </c>
      <c r="CM195" s="30">
        <f>SUMIF(Ingredients!$B$3:$B$230,G195,Ingredients!$J$3:$J$230)+SUMIF($B$3:$B$725,G195,$CT$3:$CT$725)</f>
        <v>0</v>
      </c>
      <c r="CN195" s="30">
        <f>SUMIF(Ingredients!$B$3:$B$230,H195,Ingredients!$J$3:$J$230)+SUMIF($B$3:$B$725,H195,$CT$3:$CT$725)</f>
        <v>3</v>
      </c>
      <c r="CO195" s="30">
        <f>SUMIF(Ingredients!$B$3:$B$230,I195,Ingredients!$J$3:$J$230)+SUMIF($B$3:$B$725,I195,$CT$3:$CT$725)</f>
        <v>0</v>
      </c>
      <c r="CP195" s="30">
        <f>SUMIF(Ingredients!$B$3:$B$230,J195,Ingredients!$J$3:$J$230)+SUMIF($B$3:$B$725,J195,$CT$3:$CT$725)</f>
        <v>0</v>
      </c>
      <c r="CQ195" s="30">
        <f>SUMIF(Ingredients!$B$3:$B$230,K195,Ingredients!$J$3:$J$230)+SUMIF($B$3:$B$725,K195,$CT$3:$CT$725)</f>
        <v>0</v>
      </c>
      <c r="CR195" s="30">
        <f>SUMIF(Ingredients!$B$3:$B$230,L195,Ingredients!$J$3:$J$230)+SUMIF($B$3:$B$725,L195,$CT$3:$CT$725)</f>
        <v>0</v>
      </c>
      <c r="CS195" s="30">
        <f>SUMIF(Ingredients!$B$3:$B$230,M195,Ingredients!$J$3:$J$230)+SUMIF($B$3:$B$725,M195,$CT$3:$CT$725)</f>
        <v>0</v>
      </c>
      <c r="CT195" s="43">
        <f t="shared" si="34"/>
        <v>3</v>
      </c>
      <c r="CU195" s="34">
        <v>20</v>
      </c>
      <c r="CV195" s="30">
        <v>10</v>
      </c>
      <c r="CW195" s="30">
        <v>25.375</v>
      </c>
      <c r="CX195" s="35">
        <v>0</v>
      </c>
      <c r="CY195" s="36">
        <v>0</v>
      </c>
      <c r="CZ195" s="37">
        <v>0</v>
      </c>
      <c r="DA195" s="38">
        <v>2.5</v>
      </c>
      <c r="DB195" s="39">
        <v>3</v>
      </c>
      <c r="DC195" t="s">
        <v>199</v>
      </c>
      <c r="DD195" t="str">
        <f t="shared" ca="1" si="35"/>
        <v/>
      </c>
      <c r="DE195" t="str">
        <f t="shared" ca="1" si="36"/>
        <v>No</v>
      </c>
      <c r="DF195" t="s">
        <v>460</v>
      </c>
      <c r="DG195" t="s">
        <v>200</v>
      </c>
      <c r="DH195" t="str">
        <f t="shared" ca="1" si="37"/>
        <v/>
      </c>
      <c r="DI195" t="s">
        <v>2271</v>
      </c>
    </row>
    <row r="196" spans="2:113" x14ac:dyDescent="0.3">
      <c r="B196" t="s">
        <v>461</v>
      </c>
      <c r="C196" t="str">
        <f>INDEX('PH Itemnames'!$B$1:$B$723,MATCH(B196,'PH Itemnames'!$A$1:$A$723),1)</f>
        <v>poachedpearItem</v>
      </c>
      <c r="D196" t="s">
        <v>240</v>
      </c>
      <c r="E196" t="s">
        <v>1191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SUMIF(Ingredients!$B$3:$B$230,'PH complex foods'!F196,Ingredients!$A$3:$A$119)+SUMIF($B$3:$B$725,F196,$V$3:$V$724)</f>
        <v>0</v>
      </c>
      <c r="O196" s="11">
        <f ca="1">SUMIF(Ingredients!$B$3:$B$230,'PH complex foods'!G196,Ingredients!$A$3:$A$119)+SUMIF($B$3:$B$725,G196,$V$3:$V$724)</f>
        <v>0</v>
      </c>
      <c r="P196" s="11">
        <f ca="1">SUMIF(Ingredients!$B$3:$B$230,'PH complex foods'!H196,Ingredients!$A$3:$A$119)+SUMIF($B$3:$B$725,H196,$V$3:$V$724)</f>
        <v>1</v>
      </c>
      <c r="Q196" s="11">
        <f ca="1">SUMIF(Ingredients!$B$3:$B$230,'PH complex foods'!I196,Ingredients!$A$3:$A$119)+SUMIF($B$3:$B$725,I196,$V$3:$V$724)</f>
        <v>0</v>
      </c>
      <c r="R196" s="11">
        <f ca="1">SUMIF(Ingredients!$B$3:$B$230,'PH complex foods'!J196,Ingredients!$A$3:$A$119)+SUMIF($B$3:$B$725,J196,$V$3:$V$724)</f>
        <v>0</v>
      </c>
      <c r="S196" s="11">
        <f ca="1">SUMIF(Ingredients!$B$3:$B$230,'PH complex foods'!K196,Ingredients!$A$3:$A$119)+SUMIF($B$3:$B$725,K196,$V$3:$V$724)</f>
        <v>0</v>
      </c>
      <c r="T196" s="11">
        <f ca="1">SUMIF(Ingredients!$B$3:$B$230,'PH complex foods'!L196,Ingredients!$A$3:$A$119)+SUMIF($B$3:$B$725,L196,$V$3:$V$724)</f>
        <v>0</v>
      </c>
      <c r="U196" s="11">
        <f ca="1">SUMIF(Ingredients!$B$3:$B$230,'PH complex foods'!M196,Ingredients!$A$3:$A$119)+SUMIF($B$3:$B$725,M196,$V$3:$V$724)</f>
        <v>0</v>
      </c>
      <c r="V196" s="10">
        <f t="shared" ca="1" si="38"/>
        <v>-1</v>
      </c>
      <c r="W196" s="10">
        <v>-1</v>
      </c>
      <c r="X196" s="11">
        <v>-1</v>
      </c>
      <c r="Y196" s="11">
        <f>COUNTIF(F196:M921,B196)</f>
        <v>0</v>
      </c>
      <c r="Z196" s="44" t="str">
        <f t="shared" ca="1" si="39"/>
        <v>No</v>
      </c>
      <c r="AA196" s="34">
        <f>SUMIF(Ingredients!$B$3:$B$230,F196,Ingredients!$C$3:$C$230)+SUMIF($B$3:$B$725,F196,$AI$3:$AI$725)</f>
        <v>0</v>
      </c>
      <c r="AB196" s="30">
        <f>SUMIF(Ingredients!$B$3:$B$230,G196,Ingredients!$C$3:$C$230)+SUMIF($B$3:$B$725,G196,$AI$3:$AI$725)</f>
        <v>1</v>
      </c>
      <c r="AC196" s="30">
        <f>SUMIF(Ingredients!$B$3:$B$230,H196,Ingredients!$C$3:$C$230)+SUMIF($B$3:$B$725,H196,$AI$3:$AI$725)</f>
        <v>0</v>
      </c>
      <c r="AD196" s="30">
        <f>SUMIF(Ingredients!$B$3:$B$230,I196,Ingredients!$C$3:$C$230)+SUMIF($B$3:$B$725,I196,$AI$3:$AI$725)</f>
        <v>0</v>
      </c>
      <c r="AE196" s="30">
        <f>SUMIF(Ingredients!$B$3:$B$230,J196,Ingredients!$C$3:$C$230)+SUMIF($B$3:$B$725,J196,$AI$3:$AI$725)</f>
        <v>0</v>
      </c>
      <c r="AF196" s="30">
        <f>SUMIF(Ingredients!$B$3:$B$230,K196,Ingredients!$C$3:$C$230)+SUMIF($B$3:$B$725,K196,$AI$3:$AI$725)</f>
        <v>0</v>
      </c>
      <c r="AG196" s="30">
        <f>SUMIF(Ingredients!$B$3:$B$230,L196,Ingredients!$C$3:$C$230)+SUMIF($B$3:$B$725,L196,$AI$3:$AI$725)</f>
        <v>0</v>
      </c>
      <c r="AH196" s="30">
        <f>SUMIF(Ingredients!$B$3:$B$230,M196,Ingredients!$C$3:$C$230)+SUMIF($B$3:$B$725,M196,$AI$3:$AI$725)</f>
        <v>0</v>
      </c>
      <c r="AI196" s="29">
        <f t="shared" ref="AI196:AI259" si="40">SUM(AA196:AH196)</f>
        <v>1</v>
      </c>
      <c r="AJ196" s="30">
        <f>SUMIF(Ingredients!$B$3:$B$230,F196,Ingredients!$D$3:$D$230)+SUMIF($B$3:$B$725,F196,$AR$3:$AR$725)</f>
        <v>0</v>
      </c>
      <c r="AK196" s="30">
        <f>SUMIF(Ingredients!$B$3:$B$230,G196,Ingredients!$D$3:$D$230)+SUMIF($B$3:$B$725,G196,$AR$3:$AR$725)</f>
        <v>0</v>
      </c>
      <c r="AL196" s="30">
        <f>SUMIF(Ingredients!$B$3:$B$230,H196,Ingredients!$D$3:$D$230)+SUMIF($B$3:$B$725,H196,$AR$3:$AR$725)</f>
        <v>0</v>
      </c>
      <c r="AM196" s="30">
        <f>SUMIF(Ingredients!$B$3:$B$230,I196,Ingredients!$D$3:$D$230)+SUMIF($B$3:$B$725,I196,$AR$3:$AR$725)</f>
        <v>0</v>
      </c>
      <c r="AN196" s="30">
        <f>SUMIF(Ingredients!$B$3:$B$230,J196,Ingredients!$D$3:$D$230)+SUMIF($B$3:$B$725,J196,$AR$3:$AR$725)</f>
        <v>0</v>
      </c>
      <c r="AO196" s="30">
        <f>SUMIF(Ingredients!$B$3:$B$230,K196,Ingredients!$D$3:$D$230)+SUMIF($B$3:$B$725,K196,$AR$3:$AR$725)</f>
        <v>0</v>
      </c>
      <c r="AP196" s="30">
        <f>SUMIF(Ingredients!$B$3:$B$230,L196,Ingredients!$D$3:$D$230)+SUMIF($B$3:$B$725,L196,$AR$3:$AR$725)</f>
        <v>0</v>
      </c>
      <c r="AQ196" s="30">
        <f>SUMIF(Ingredients!$B$3:$B$230,M196,Ingredients!$D$3:$D$230)+SUMIF($B$3:$B$725,M196,$AR$3:$AR$725)</f>
        <v>0</v>
      </c>
      <c r="AR196" s="29">
        <f t="shared" ref="AR196:AR259" si="41">SUM(AJ196:AQ196)</f>
        <v>0</v>
      </c>
      <c r="AS196" s="30">
        <f>SUMIF(Ingredients!$B$3:$B$230,F196,Ingredients!$E$3:$E$230)+SUMIF($B$3:$B$725,F196,$BA$3:$BA$730)</f>
        <v>0</v>
      </c>
      <c r="AT196" s="30">
        <f>SUMIF(Ingredients!$B$3:$B$230,G196,Ingredients!$E$3:$E$230)+SUMIF($B$3:$B$725,G196,$BA$3:$BA$730)</f>
        <v>18</v>
      </c>
      <c r="AU196" s="30">
        <f>SUMIF(Ingredients!$B$3:$B$230,H196,Ingredients!$E$3:$E$230)+SUMIF($B$3:$B$725,H196,$BA$3:$BA$730)</f>
        <v>30</v>
      </c>
      <c r="AV196" s="30">
        <f>SUMIF(Ingredients!$B$3:$B$230,I196,Ingredients!$E$3:$E$230)+SUMIF($B$3:$B$725,I196,$BA$3:$BA$730)</f>
        <v>0</v>
      </c>
      <c r="AW196" s="30">
        <f>SUMIF(Ingredients!$B$3:$B$230,J196,Ingredients!$E$3:$E$230)+SUMIF($B$3:$B$725,J196,$BA$3:$BA$730)</f>
        <v>0</v>
      </c>
      <c r="AX196" s="30">
        <f>SUMIF(Ingredients!$B$3:$B$230,K196,Ingredients!$E$3:$E$230)+SUMIF($B$3:$B$725,K196,$BA$3:$BA$730)</f>
        <v>0</v>
      </c>
      <c r="AY196" s="30">
        <f>SUMIF(Ingredients!$B$3:$B$230,L196,Ingredients!$E$3:$E$230)+SUMIF($B$3:$B$725,L196,$BA$3:$BA$730)</f>
        <v>0</v>
      </c>
      <c r="AZ196" s="30">
        <f>SUMIF(Ingredients!$B$3:$B$230,M196,Ingredients!$E$3:$E$230)+SUMIF($B$3:$B$725,M196,$BA$3:$BA$730)</f>
        <v>0</v>
      </c>
      <c r="BA196" s="29">
        <f t="shared" ref="BA196:BA259" si="42">SUM(AS196:AZ196)/COUNTA(F196:M196)</f>
        <v>16</v>
      </c>
      <c r="BB196" s="30">
        <f>SUMIF(Ingredients!$B$3:$B$230,F196,Ingredients!$F$3:$F$230)+SUMIF($B$3:$B$725,F196,$BJ$3:$BJ$725)</f>
        <v>0</v>
      </c>
      <c r="BC196" s="30">
        <f>SUMIF(Ingredients!$B$3:$B$230,G196,Ingredients!$F$3:$F$230)+SUMIF($B$3:$B$725,G196,$BJ$3:$BJ$725)</f>
        <v>0</v>
      </c>
      <c r="BD196" s="30">
        <f>SUMIF(Ingredients!$B$3:$B$230,H196,Ingredients!$F$3:$F$230)+SUMIF($B$3:$B$725,H196,$BJ$3:$BJ$725)</f>
        <v>0</v>
      </c>
      <c r="BE196" s="30">
        <f>SUMIF(Ingredients!$B$3:$B$230,I196,Ingredients!$F$3:$F$230)+SUMIF($B$3:$B$725,I196,$BJ$3:$BJ$725)</f>
        <v>0</v>
      </c>
      <c r="BF196" s="30">
        <f>SUMIF(Ingredients!$B$3:$B$230,J196,Ingredients!$F$3:$F$230)+SUMIF($B$3:$B$725,J196,$BJ$3:$BJ$725)</f>
        <v>0</v>
      </c>
      <c r="BG196" s="30">
        <f>SUMIF(Ingredients!$B$3:$B$230,K196,Ingredients!$F$3:$F$230)+SUMIF($B$3:$B$725,K196,$BJ$3:$BJ$725)</f>
        <v>0</v>
      </c>
      <c r="BH196" s="30">
        <f>SUMIF(Ingredients!$B$3:$B$230,L196,Ingredients!$F$3:$F$230)+SUMIF($B$3:$B$725,L196,$BJ$3:$BJ$725)</f>
        <v>0</v>
      </c>
      <c r="BI196" s="30">
        <f>SUMIF(Ingredients!$B$3:$B$230,M196,Ingredients!$F$3:$F$230)+SUMIF($B$3:$B$725,M196,$BJ$3:$BJ$725)</f>
        <v>0</v>
      </c>
      <c r="BJ196" s="35">
        <f t="shared" ref="BJ196:BJ259" si="43">SUM(BB196:BI196)</f>
        <v>0</v>
      </c>
      <c r="BK196" s="30">
        <f>SUMIF(Ingredients!$B$3:$B$230,F196,Ingredients!$G$3:$G$230)+SUMIF($B$3:$B$725,F196,$BS$3:$BS$725)</f>
        <v>0</v>
      </c>
      <c r="BL196" s="30">
        <f>SUMIF(Ingredients!$B$3:$B$230,G196,Ingredients!$G$3:$G$230)+SUMIF($B$3:$B$725,G196,$BS$3:$BS$725)</f>
        <v>0</v>
      </c>
      <c r="BM196" s="30">
        <f>SUMIF(Ingredients!$B$3:$B$230,H196,Ingredients!$G$3:$G$230)+SUMIF($B$3:$B$725,H196,$BS$3:$BS$725)</f>
        <v>0</v>
      </c>
      <c r="BN196" s="30">
        <f>SUMIF(Ingredients!$B$3:$B$230,I196,Ingredients!$G$3:$G$230)+SUMIF($B$3:$B$725,I196,$BS$3:$BS$725)</f>
        <v>0</v>
      </c>
      <c r="BO196" s="30">
        <f>SUMIF(Ingredients!$B$3:$B$230,J196,Ingredients!$G$3:$G$230)+SUMIF($B$3:$B$725,J196,$BS$3:$BS$725)</f>
        <v>0</v>
      </c>
      <c r="BP196" s="30">
        <f>SUMIF(Ingredients!$B$3:$B$230,K196,Ingredients!$G$3:$G$230)+SUMIF($B$3:$B$725,K196,$BS$3:$BS$725)</f>
        <v>0</v>
      </c>
      <c r="BQ196" s="30">
        <f>SUMIF(Ingredients!$B$3:$B$230,L196,Ingredients!$G$3:$G$230)+SUMIF($B$3:$B$725,L196,$BS$3:$BS$725)</f>
        <v>0</v>
      </c>
      <c r="BR196" s="30">
        <f>SUMIF(Ingredients!$B$3:$B$230,M196,Ingredients!$G$3:$G$230)+SUMIF($B$3:$B$725,M196,$BS$3:$BS$725)</f>
        <v>0</v>
      </c>
      <c r="BS196" s="36">
        <f t="shared" ref="BS196:BS259" si="44">SUM(BK196:BR196)</f>
        <v>0</v>
      </c>
      <c r="BT196" s="30">
        <f>SUMIF(Ingredients!$B$3:$B$230,F196,Ingredients!$H$3:$H$230)+SUMIF($B$3:$B$725,F196,$CB$3:$CB$725)</f>
        <v>0</v>
      </c>
      <c r="BU196" s="30">
        <f>SUMIF(Ingredients!$B$3:$B$230,G196,Ingredients!$H$3:$H$230)+SUMIF($B$3:$B$725,G196,$CB$3:$CB$725)</f>
        <v>0</v>
      </c>
      <c r="BV196" s="30">
        <f>SUMIF(Ingredients!$B$3:$B$230,H196,Ingredients!$H$3:$H$230)+SUMIF($B$3:$B$725,H196,$CB$3:$CB$725)</f>
        <v>0</v>
      </c>
      <c r="BW196" s="30">
        <f>SUMIF(Ingredients!$B$3:$B$230,I196,Ingredients!$H$3:$H$230)+SUMIF($B$3:$B$725,I196,$CB$3:$CB$725)</f>
        <v>0</v>
      </c>
      <c r="BX196" s="30">
        <f>SUMIF(Ingredients!$B$3:$B$230,J196,Ingredients!$H$3:$H$230)+SUMIF($B$3:$B$725,J196,$CB$3:$CB$725)</f>
        <v>0</v>
      </c>
      <c r="BY196" s="30">
        <f>SUMIF(Ingredients!$B$3:$B$230,K196,Ingredients!$H$3:$H$230)+SUMIF($B$3:$B$725,K196,$CB$3:$CB$725)</f>
        <v>0</v>
      </c>
      <c r="BZ196" s="30">
        <f>SUMIF(Ingredients!$B$3:$B$230,L196,Ingredients!$H$3:$H$230)+SUMIF($B$3:$B$725,L196,$CB$3:$CB$725)</f>
        <v>0</v>
      </c>
      <c r="CA196" s="30">
        <f>SUMIF(Ingredients!$B$3:$B$230,M196,Ingredients!$H$3:$H$230)+SUMIF($B$3:$B$725,M196,$CB$3:$CB$725)</f>
        <v>0</v>
      </c>
      <c r="CB196" s="42">
        <f t="shared" ref="CB196:CB259" si="45">SUM(BT196:CA196)</f>
        <v>0</v>
      </c>
      <c r="CC196" s="30">
        <f>SUMIF(Ingredients!$B$3:$B$230,F196,Ingredients!$I$3:$I$230)+SUMIF($B$3:$B$725,F196,$CK$3:$CK$725)</f>
        <v>0</v>
      </c>
      <c r="CD196" s="30">
        <f>SUMIF(Ingredients!$B$3:$B$230,G196,Ingredients!$I$3:$I$230)+SUMIF($B$3:$B$725,G196,$CK$3:$CK$725)</f>
        <v>0</v>
      </c>
      <c r="CE196" s="30">
        <f>SUMIF(Ingredients!$B$3:$B$230,H196,Ingredients!$I$3:$I$230)+SUMIF($B$3:$B$725,H196,$CK$3:$CK$725)</f>
        <v>0</v>
      </c>
      <c r="CF196" s="30">
        <f>SUMIF(Ingredients!$B$3:$B$230,I196,Ingredients!$I$3:$I$230)+SUMIF($B$3:$B$725,I196,$CK$3:$CK$725)</f>
        <v>0</v>
      </c>
      <c r="CG196" s="30">
        <f>SUMIF(Ingredients!$B$3:$B$230,J196,Ingredients!$I$3:$I$230)+SUMIF($B$3:$B$725,J196,$CK$3:$CK$725)</f>
        <v>0</v>
      </c>
      <c r="CH196" s="30">
        <f>SUMIF(Ingredients!$B$3:$B$230,K196,Ingredients!$I$3:$I$230)+SUMIF($B$3:$B$725,K196,$CK$3:$CK$725)</f>
        <v>0</v>
      </c>
      <c r="CI196" s="30">
        <f>SUMIF(Ingredients!$B$3:$B$230,L196,Ingredients!$I$3:$I$230)+SUMIF($B$3:$B$725,L196,$CK$3:$CK$725)</f>
        <v>0</v>
      </c>
      <c r="CJ196" s="30">
        <f>SUMIF(Ingredients!$B$3:$B$230,M196,Ingredients!$I$3:$I$230)+SUMIF($B$3:$B$725,M196,$CK$3:$CK$725)</f>
        <v>0</v>
      </c>
      <c r="CK196" s="38">
        <f t="shared" ref="CK196:CK259" si="46">SUM(CC196:CJ196)</f>
        <v>0</v>
      </c>
      <c r="CL196" s="30">
        <f>SUMIF(Ingredients!$B$3:$B$230,F196,Ingredients!$J$3:$J$230)+SUMIF($B$3:$B$725,F196,$CT$3:$CT$725)</f>
        <v>0</v>
      </c>
      <c r="CM196" s="30">
        <f>SUMIF(Ingredients!$B$3:$B$230,G196,Ingredients!$J$3:$J$230)+SUMIF($B$3:$B$725,G196,$CT$3:$CT$725)</f>
        <v>0</v>
      </c>
      <c r="CN196" s="30">
        <f>SUMIF(Ingredients!$B$3:$B$230,H196,Ingredients!$J$3:$J$230)+SUMIF($B$3:$B$725,H196,$CT$3:$CT$725)</f>
        <v>0</v>
      </c>
      <c r="CO196" s="30">
        <f>SUMIF(Ingredients!$B$3:$B$230,I196,Ingredients!$J$3:$J$230)+SUMIF($B$3:$B$725,I196,$CT$3:$CT$725)</f>
        <v>0</v>
      </c>
      <c r="CP196" s="30">
        <f>SUMIF(Ingredients!$B$3:$B$230,J196,Ingredients!$J$3:$J$230)+SUMIF($B$3:$B$725,J196,$CT$3:$CT$725)</f>
        <v>0</v>
      </c>
      <c r="CQ196" s="30">
        <f>SUMIF(Ingredients!$B$3:$B$230,K196,Ingredients!$J$3:$J$230)+SUMIF($B$3:$B$725,K196,$CT$3:$CT$725)</f>
        <v>0</v>
      </c>
      <c r="CR196" s="30">
        <f>SUMIF(Ingredients!$B$3:$B$230,L196,Ingredients!$J$3:$J$230)+SUMIF($B$3:$B$725,L196,$CT$3:$CT$725)</f>
        <v>0</v>
      </c>
      <c r="CS196" s="30">
        <f>SUMIF(Ingredients!$B$3:$B$230,M196,Ingredients!$J$3:$J$230)+SUMIF($B$3:$B$725,M196,$CT$3:$CT$725)</f>
        <v>0</v>
      </c>
      <c r="CT196" s="43">
        <f t="shared" ref="CT196:CT259" si="47">SUM(CL196:CS196)</f>
        <v>0</v>
      </c>
      <c r="CU196" s="34">
        <v>1</v>
      </c>
      <c r="CV196" s="30">
        <v>0</v>
      </c>
      <c r="CW196" s="30">
        <v>16</v>
      </c>
      <c r="CX196" s="35">
        <v>0</v>
      </c>
      <c r="CY196" s="36">
        <v>0</v>
      </c>
      <c r="CZ196" s="37">
        <v>0</v>
      </c>
      <c r="DA196" s="38">
        <v>0</v>
      </c>
      <c r="DB196" s="39">
        <v>0</v>
      </c>
      <c r="DC196" t="s">
        <v>199</v>
      </c>
      <c r="DD196" t="str">
        <f t="shared" ref="DD196:DD259" ca="1" si="48">IF(AND(V196=1, DC196="No"),"NB","")</f>
        <v/>
      </c>
      <c r="DE196" t="str">
        <f t="shared" ref="DE196:DE259" ca="1" si="49">IF(Z196="No", "No", "-")</f>
        <v>No</v>
      </c>
      <c r="DG196" t="s">
        <v>200</v>
      </c>
      <c r="DH196" t="str">
        <f t="shared" ref="DH196:DH259" ca="1" si="50">IF(AND(Z196="Yes",NOT(DG196="No")),CONCATENATE(UPPER(C196), "(", E196, ", ItemRegistry.",C196,", ",4," ,", ROUND(CU196/5,2),"f,",ROUND(CV196,2),"f,",ROUND(CX196,2),"f,",ROUND(CZ196,2),"f,",ROUND(CY196,2),"f,",ROUND(DA196,2),"f,",ROUND(DB196,2),"f,",ROUND(21/CW196,2), "f),"),"")</f>
        <v/>
      </c>
      <c r="DI196" t="s">
        <v>2271</v>
      </c>
    </row>
    <row r="197" spans="2:113" x14ac:dyDescent="0.3">
      <c r="B197" t="s">
        <v>462</v>
      </c>
      <c r="C197" t="str">
        <f>INDEX('PH Itemnames'!$B$1:$B$723,MATCH(B197,'PH Itemnames'!$A$1:$A$723),1)</f>
        <v>fruitcrumbleItem</v>
      </c>
      <c r="D197" t="s">
        <v>245</v>
      </c>
      <c r="E197" t="s">
        <v>1191</v>
      </c>
      <c r="F197" s="10" t="s">
        <v>5</v>
      </c>
      <c r="G197" s="11" t="s">
        <v>399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SUMIF(Ingredients!$B$3:$B$230,'PH complex foods'!F197,Ingredients!$A$3:$A$119)+SUMIF($B$3:$B$725,F197,$V$3:$V$724)</f>
        <v>1</v>
      </c>
      <c r="O197" s="11">
        <f ca="1">SUMIF(Ingredients!$B$3:$B$230,'PH complex foods'!G197,Ingredients!$A$3:$A$119)+SUMIF($B$3:$B$725,G197,$V$3:$V$724)</f>
        <v>1</v>
      </c>
      <c r="P197" s="11">
        <f ca="1">SUMIF(Ingredients!$B$3:$B$230,'PH complex foods'!H197,Ingredients!$A$3:$A$119)+SUMIF($B$3:$B$725,H197,$V$3:$V$724)</f>
        <v>1</v>
      </c>
      <c r="Q197" s="11">
        <f ca="1">SUMIF(Ingredients!$B$3:$B$230,'PH complex foods'!I197,Ingredients!$A$3:$A$119)+SUMIF($B$3:$B$725,I197,$V$3:$V$724)</f>
        <v>1</v>
      </c>
      <c r="R197" s="11">
        <f ca="1">SUMIF(Ingredients!$B$3:$B$230,'PH complex foods'!J197,Ingredients!$A$3:$A$119)+SUMIF($B$3:$B$725,J197,$V$3:$V$724)</f>
        <v>0</v>
      </c>
      <c r="S197" s="11">
        <f ca="1">SUMIF(Ingredients!$B$3:$B$230,'PH complex foods'!K197,Ingredients!$A$3:$A$119)+SUMIF($B$3:$B$725,K197,$V$3:$V$724)</f>
        <v>0</v>
      </c>
      <c r="T197" s="11">
        <f ca="1">SUMIF(Ingredients!$B$3:$B$230,'PH complex foods'!L197,Ingredients!$A$3:$A$119)+SUMIF($B$3:$B$725,L197,$V$3:$V$724)</f>
        <v>0</v>
      </c>
      <c r="U197" s="11">
        <f ca="1">SUMIF(Ingredients!$B$3:$B$230,'PH complex foods'!M197,Ingredients!$A$3:$A$119)+SUMIF($B$3:$B$725,M197,$V$3:$V$724)</f>
        <v>0</v>
      </c>
      <c r="V197" s="10">
        <f t="shared" ref="V197:V260" ca="1" si="51">SUM(N197:U197)-COUNTA(F197:M197)+1</f>
        <v>1</v>
      </c>
      <c r="W197" s="10">
        <v>1</v>
      </c>
      <c r="X197" s="11">
        <v>0</v>
      </c>
      <c r="Y197" s="11">
        <f>COUNTIF(F197:M922,B197)</f>
        <v>0</v>
      </c>
      <c r="Z197" s="44" t="str">
        <f t="shared" ca="1" si="39"/>
        <v>Yes</v>
      </c>
      <c r="AA197" s="34">
        <f>SUMIF(Ingredients!$B$3:$B$230,F197,Ingredients!$C$3:$C$230)+SUMIF($B$3:$B$725,F197,$AI$3:$AI$725)</f>
        <v>1.5</v>
      </c>
      <c r="AB197" s="30">
        <f>SUMIF(Ingredients!$B$3:$B$230,G197,Ingredients!$C$3:$C$230)+SUMIF($B$3:$B$725,G197,$AI$3:$AI$725)</f>
        <v>0</v>
      </c>
      <c r="AC197" s="30">
        <f>SUMIF(Ingredients!$B$3:$B$230,H197,Ingredients!$C$3:$C$230)+SUMIF($B$3:$B$725,H197,$AI$3:$AI$725)</f>
        <v>5</v>
      </c>
      <c r="AD197" s="30">
        <f>SUMIF(Ingredients!$B$3:$B$230,I197,Ingredients!$C$3:$C$230)+SUMIF($B$3:$B$725,I197,$AI$3:$AI$725)</f>
        <v>5</v>
      </c>
      <c r="AE197" s="30">
        <f>SUMIF(Ingredients!$B$3:$B$230,J197,Ingredients!$C$3:$C$230)+SUMIF($B$3:$B$725,J197,$AI$3:$AI$725)</f>
        <v>0</v>
      </c>
      <c r="AF197" s="30">
        <f>SUMIF(Ingredients!$B$3:$B$230,K197,Ingredients!$C$3:$C$230)+SUMIF($B$3:$B$725,K197,$AI$3:$AI$725)</f>
        <v>0</v>
      </c>
      <c r="AG197" s="30">
        <f>SUMIF(Ingredients!$B$3:$B$230,L197,Ingredients!$C$3:$C$230)+SUMIF($B$3:$B$725,L197,$AI$3:$AI$725)</f>
        <v>0</v>
      </c>
      <c r="AH197" s="30">
        <f>SUMIF(Ingredients!$B$3:$B$230,M197,Ingredients!$C$3:$C$230)+SUMIF($B$3:$B$725,M197,$AI$3:$AI$725)</f>
        <v>0</v>
      </c>
      <c r="AI197" s="29">
        <f t="shared" si="40"/>
        <v>11.5</v>
      </c>
      <c r="AJ197" s="30">
        <f>SUMIF(Ingredients!$B$3:$B$230,F197,Ingredients!$D$3:$D$230)+SUMIF($B$3:$B$725,F197,$AR$3:$AR$725)</f>
        <v>4.75</v>
      </c>
      <c r="AK197" s="30">
        <f>SUMIF(Ingredients!$B$3:$B$230,G197,Ingredients!$D$3:$D$230)+SUMIF($B$3:$B$725,G197,$AR$3:$AR$725)</f>
        <v>0</v>
      </c>
      <c r="AL197" s="30">
        <f>SUMIF(Ingredients!$B$3:$B$230,H197,Ingredients!$D$3:$D$230)+SUMIF($B$3:$B$725,H197,$AR$3:$AR$725)</f>
        <v>0</v>
      </c>
      <c r="AM197" s="30">
        <f>SUMIF(Ingredients!$B$3:$B$230,I197,Ingredients!$D$3:$D$230)+SUMIF($B$3:$B$725,I197,$AR$3:$AR$725)</f>
        <v>0</v>
      </c>
      <c r="AN197" s="30">
        <f>SUMIF(Ingredients!$B$3:$B$230,J197,Ingredients!$D$3:$D$230)+SUMIF($B$3:$B$725,J197,$AR$3:$AR$725)</f>
        <v>0</v>
      </c>
      <c r="AO197" s="30">
        <f>SUMIF(Ingredients!$B$3:$B$230,K197,Ingredients!$D$3:$D$230)+SUMIF($B$3:$B$725,K197,$AR$3:$AR$725)</f>
        <v>0</v>
      </c>
      <c r="AP197" s="30">
        <f>SUMIF(Ingredients!$B$3:$B$230,L197,Ingredients!$D$3:$D$230)+SUMIF($B$3:$B$725,L197,$AR$3:$AR$725)</f>
        <v>0</v>
      </c>
      <c r="AQ197" s="30">
        <f>SUMIF(Ingredients!$B$3:$B$230,M197,Ingredients!$D$3:$D$230)+SUMIF($B$3:$B$725,M197,$AR$3:$AR$725)</f>
        <v>0</v>
      </c>
      <c r="AR197" s="29">
        <f t="shared" si="41"/>
        <v>4.75</v>
      </c>
      <c r="AS197" s="30">
        <f>SUMIF(Ingredients!$B$3:$B$230,F197,Ingredients!$E$3:$E$230)+SUMIF($B$3:$B$725,F197,$BA$3:$BA$730)</f>
        <v>6.65</v>
      </c>
      <c r="AT197" s="30">
        <f>SUMIF(Ingredients!$B$3:$B$230,G197,Ingredients!$E$3:$E$230)+SUMIF($B$3:$B$725,G197,$BA$3:$BA$730)</f>
        <v>21</v>
      </c>
      <c r="AU197" s="30">
        <f>SUMIF(Ingredients!$B$3:$B$230,H197,Ingredients!$E$3:$E$230)+SUMIF($B$3:$B$725,H197,$BA$3:$BA$730)</f>
        <v>43</v>
      </c>
      <c r="AV197" s="30">
        <f>SUMIF(Ingredients!$B$3:$B$230,I197,Ingredients!$E$3:$E$230)+SUMIF($B$3:$B$725,I197,$BA$3:$BA$730)</f>
        <v>12</v>
      </c>
      <c r="AW197" s="30">
        <f>SUMIF(Ingredients!$B$3:$B$230,J197,Ingredients!$E$3:$E$230)+SUMIF($B$3:$B$725,J197,$BA$3:$BA$730)</f>
        <v>0</v>
      </c>
      <c r="AX197" s="30">
        <f>SUMIF(Ingredients!$B$3:$B$230,K197,Ingredients!$E$3:$E$230)+SUMIF($B$3:$B$725,K197,$BA$3:$BA$730)</f>
        <v>0</v>
      </c>
      <c r="AY197" s="30">
        <f>SUMIF(Ingredients!$B$3:$B$230,L197,Ingredients!$E$3:$E$230)+SUMIF($B$3:$B$725,L197,$BA$3:$BA$730)</f>
        <v>0</v>
      </c>
      <c r="AZ197" s="30">
        <f>SUMIF(Ingredients!$B$3:$B$230,M197,Ingredients!$E$3:$E$230)+SUMIF($B$3:$B$725,M197,$BA$3:$BA$730)</f>
        <v>0</v>
      </c>
      <c r="BA197" s="29">
        <f t="shared" si="42"/>
        <v>20.662500000000001</v>
      </c>
      <c r="BB197" s="30">
        <f>SUMIF(Ingredients!$B$3:$B$230,F197,Ingredients!$F$3:$F$230)+SUMIF($B$3:$B$725,F197,$BJ$3:$BJ$725)</f>
        <v>0</v>
      </c>
      <c r="BC197" s="30">
        <f>SUMIF(Ingredients!$B$3:$B$230,G197,Ingredients!$F$3:$F$230)+SUMIF($B$3:$B$725,G197,$BJ$3:$BJ$725)</f>
        <v>0</v>
      </c>
      <c r="BD197" s="30">
        <f>SUMIF(Ingredients!$B$3:$B$230,H197,Ingredients!$F$3:$F$230)+SUMIF($B$3:$B$725,H197,$BJ$3:$BJ$725)</f>
        <v>1</v>
      </c>
      <c r="BE197" s="30">
        <f>SUMIF(Ingredients!$B$3:$B$230,I197,Ingredients!$F$3:$F$230)+SUMIF($B$3:$B$725,I197,$BJ$3:$BJ$725)</f>
        <v>0</v>
      </c>
      <c r="BF197" s="30">
        <f>SUMIF(Ingredients!$B$3:$B$230,J197,Ingredients!$F$3:$F$230)+SUMIF($B$3:$B$725,J197,$BJ$3:$BJ$725)</f>
        <v>0</v>
      </c>
      <c r="BG197" s="30">
        <f>SUMIF(Ingredients!$B$3:$B$230,K197,Ingredients!$F$3:$F$230)+SUMIF($B$3:$B$725,K197,$BJ$3:$BJ$725)</f>
        <v>0</v>
      </c>
      <c r="BH197" s="30">
        <f>SUMIF(Ingredients!$B$3:$B$230,L197,Ingredients!$F$3:$F$230)+SUMIF($B$3:$B$725,L197,$BJ$3:$BJ$725)</f>
        <v>0</v>
      </c>
      <c r="BI197" s="30">
        <f>SUMIF(Ingredients!$B$3:$B$230,M197,Ingredients!$F$3:$F$230)+SUMIF($B$3:$B$725,M197,$BJ$3:$BJ$725)</f>
        <v>0</v>
      </c>
      <c r="BJ197" s="35">
        <f t="shared" si="43"/>
        <v>1</v>
      </c>
      <c r="BK197" s="30">
        <f>SUMIF(Ingredients!$B$3:$B$230,F197,Ingredients!$G$3:$G$230)+SUMIF($B$3:$B$725,F197,$BS$3:$BS$725)</f>
        <v>0.84500000000000008</v>
      </c>
      <c r="BL197" s="30">
        <f>SUMIF(Ingredients!$B$3:$B$230,G197,Ingredients!$G$3:$G$230)+SUMIF($B$3:$B$725,G197,$BS$3:$BS$725)</f>
        <v>0</v>
      </c>
      <c r="BM197" s="30">
        <f>SUMIF(Ingredients!$B$3:$B$230,H197,Ingredients!$G$3:$G$230)+SUMIF($B$3:$B$725,H197,$BS$3:$BS$725)</f>
        <v>0</v>
      </c>
      <c r="BN197" s="30">
        <f>SUMIF(Ingredients!$B$3:$B$230,I197,Ingredients!$G$3:$G$230)+SUMIF($B$3:$B$725,I197,$BS$3:$BS$725)</f>
        <v>0</v>
      </c>
      <c r="BO197" s="30">
        <f>SUMIF(Ingredients!$B$3:$B$230,J197,Ingredients!$G$3:$G$230)+SUMIF($B$3:$B$725,J197,$BS$3:$BS$725)</f>
        <v>0</v>
      </c>
      <c r="BP197" s="30">
        <f>SUMIF(Ingredients!$B$3:$B$230,K197,Ingredients!$G$3:$G$230)+SUMIF($B$3:$B$725,K197,$BS$3:$BS$725)</f>
        <v>0</v>
      </c>
      <c r="BQ197" s="30">
        <f>SUMIF(Ingredients!$B$3:$B$230,L197,Ingredients!$G$3:$G$230)+SUMIF($B$3:$B$725,L197,$BS$3:$BS$725)</f>
        <v>0</v>
      </c>
      <c r="BR197" s="30">
        <f>SUMIF(Ingredients!$B$3:$B$230,M197,Ingredients!$G$3:$G$230)+SUMIF($B$3:$B$725,M197,$BS$3:$BS$725)</f>
        <v>0</v>
      </c>
      <c r="BS197" s="36">
        <f t="shared" si="44"/>
        <v>0.84500000000000008</v>
      </c>
      <c r="BT197" s="30">
        <f>SUMIF(Ingredients!$B$3:$B$230,F197,Ingredients!$H$3:$H$230)+SUMIF($B$3:$B$725,F197,$CB$3:$CB$725)</f>
        <v>0</v>
      </c>
      <c r="BU197" s="30">
        <f>SUMIF(Ingredients!$B$3:$B$230,G197,Ingredients!$H$3:$H$230)+SUMIF($B$3:$B$725,G197,$CB$3:$CB$725)</f>
        <v>0</v>
      </c>
      <c r="BV197" s="30">
        <f>SUMIF(Ingredients!$B$3:$B$230,H197,Ingredients!$H$3:$H$230)+SUMIF($B$3:$B$725,H197,$CB$3:$CB$725)</f>
        <v>0</v>
      </c>
      <c r="BW197" s="30">
        <f>SUMIF(Ingredients!$B$3:$B$230,I197,Ingredients!$H$3:$H$230)+SUMIF($B$3:$B$725,I197,$CB$3:$CB$725)</f>
        <v>0</v>
      </c>
      <c r="BX197" s="30">
        <f>SUMIF(Ingredients!$B$3:$B$230,J197,Ingredients!$H$3:$H$230)+SUMIF($B$3:$B$725,J197,$CB$3:$CB$725)</f>
        <v>0</v>
      </c>
      <c r="BY197" s="30">
        <f>SUMIF(Ingredients!$B$3:$B$230,K197,Ingredients!$H$3:$H$230)+SUMIF($B$3:$B$725,K197,$CB$3:$CB$725)</f>
        <v>0</v>
      </c>
      <c r="BZ197" s="30">
        <f>SUMIF(Ingredients!$B$3:$B$230,L197,Ingredients!$H$3:$H$230)+SUMIF($B$3:$B$725,L197,$CB$3:$CB$725)</f>
        <v>0</v>
      </c>
      <c r="CA197" s="30">
        <f>SUMIF(Ingredients!$B$3:$B$230,M197,Ingredients!$H$3:$H$230)+SUMIF($B$3:$B$725,M197,$CB$3:$CB$725)</f>
        <v>0</v>
      </c>
      <c r="CB197" s="42">
        <f t="shared" si="45"/>
        <v>0</v>
      </c>
      <c r="CC197" s="30">
        <f>SUMIF(Ingredients!$B$3:$B$230,F197,Ingredients!$I$3:$I$230)+SUMIF($B$3:$B$725,F197,$CK$3:$CK$725)</f>
        <v>0</v>
      </c>
      <c r="CD197" s="30">
        <f>SUMIF(Ingredients!$B$3:$B$230,G197,Ingredients!$I$3:$I$230)+SUMIF($B$3:$B$725,G197,$CK$3:$CK$725)</f>
        <v>0</v>
      </c>
      <c r="CE197" s="30">
        <f>SUMIF(Ingredients!$B$3:$B$230,H197,Ingredients!$I$3:$I$230)+SUMIF($B$3:$B$725,H197,$CK$3:$CK$725)</f>
        <v>0</v>
      </c>
      <c r="CF197" s="30">
        <f>SUMIF(Ingredients!$B$3:$B$230,I197,Ingredients!$I$3:$I$230)+SUMIF($B$3:$B$725,I197,$CK$3:$CK$725)</f>
        <v>0</v>
      </c>
      <c r="CG197" s="30">
        <f>SUMIF(Ingredients!$B$3:$B$230,J197,Ingredients!$I$3:$I$230)+SUMIF($B$3:$B$725,J197,$CK$3:$CK$725)</f>
        <v>0</v>
      </c>
      <c r="CH197" s="30">
        <f>SUMIF(Ingredients!$B$3:$B$230,K197,Ingredients!$I$3:$I$230)+SUMIF($B$3:$B$725,K197,$CK$3:$CK$725)</f>
        <v>0</v>
      </c>
      <c r="CI197" s="30">
        <f>SUMIF(Ingredients!$B$3:$B$230,L197,Ingredients!$I$3:$I$230)+SUMIF($B$3:$B$725,L197,$CK$3:$CK$725)</f>
        <v>0</v>
      </c>
      <c r="CJ197" s="30">
        <f>SUMIF(Ingredients!$B$3:$B$230,M197,Ingredients!$I$3:$I$230)+SUMIF($B$3:$B$725,M197,$CK$3:$CK$725)</f>
        <v>0</v>
      </c>
      <c r="CK197" s="38">
        <f t="shared" si="46"/>
        <v>0</v>
      </c>
      <c r="CL197" s="30">
        <f>SUMIF(Ingredients!$B$3:$B$230,F197,Ingredients!$J$3:$J$230)+SUMIF($B$3:$B$725,F197,$CT$3:$CT$725)</f>
        <v>0</v>
      </c>
      <c r="CM197" s="30">
        <f>SUMIF(Ingredients!$B$3:$B$230,G197,Ingredients!$J$3:$J$230)+SUMIF($B$3:$B$725,G197,$CT$3:$CT$725)</f>
        <v>0</v>
      </c>
      <c r="CN197" s="30">
        <f>SUMIF(Ingredients!$B$3:$B$230,H197,Ingredients!$J$3:$J$230)+SUMIF($B$3:$B$725,H197,$CT$3:$CT$725)</f>
        <v>0</v>
      </c>
      <c r="CO197" s="30">
        <f>SUMIF(Ingredients!$B$3:$B$230,I197,Ingredients!$J$3:$J$230)+SUMIF($B$3:$B$725,I197,$CT$3:$CT$725)</f>
        <v>1</v>
      </c>
      <c r="CP197" s="30">
        <f>SUMIF(Ingredients!$B$3:$B$230,J197,Ingredients!$J$3:$J$230)+SUMIF($B$3:$B$725,J197,$CT$3:$CT$725)</f>
        <v>0</v>
      </c>
      <c r="CQ197" s="30">
        <f>SUMIF(Ingredients!$B$3:$B$230,K197,Ingredients!$J$3:$J$230)+SUMIF($B$3:$B$725,K197,$CT$3:$CT$725)</f>
        <v>0</v>
      </c>
      <c r="CR197" s="30">
        <f>SUMIF(Ingredients!$B$3:$B$230,L197,Ingredients!$J$3:$J$230)+SUMIF($B$3:$B$725,L197,$CT$3:$CT$725)</f>
        <v>0</v>
      </c>
      <c r="CS197" s="30">
        <f>SUMIF(Ingredients!$B$3:$B$230,M197,Ingredients!$J$3:$J$230)+SUMIF($B$3:$B$725,M197,$CT$3:$CT$725)</f>
        <v>0</v>
      </c>
      <c r="CT197" s="43">
        <f t="shared" si="47"/>
        <v>1</v>
      </c>
      <c r="CU197" s="34">
        <v>10</v>
      </c>
      <c r="CV197" s="30">
        <v>0</v>
      </c>
      <c r="CW197" s="30">
        <v>15.4125</v>
      </c>
      <c r="CX197" s="35">
        <v>1</v>
      </c>
      <c r="CY197" s="36">
        <v>0.84500000000000008</v>
      </c>
      <c r="CZ197" s="37">
        <v>0</v>
      </c>
      <c r="DA197" s="38">
        <v>0</v>
      </c>
      <c r="DB197" s="39">
        <v>1</v>
      </c>
      <c r="DC197" t="s">
        <v>202</v>
      </c>
      <c r="DD197" t="str">
        <f t="shared" ca="1" si="48"/>
        <v/>
      </c>
      <c r="DE197" t="str">
        <f t="shared" ca="1" si="49"/>
        <v>-</v>
      </c>
      <c r="DG197" t="s">
        <v>200</v>
      </c>
      <c r="DH197" t="str">
        <f t="shared" ca="1" si="50"/>
        <v>FRUITCRUMBLEITEM(MEAL, ItemRegistry.fruitcrumbleItem, 4 ,2f,0f,1f,0f,0.85f,0f,1f,1.36f),</v>
      </c>
      <c r="DI197" t="s">
        <v>2271</v>
      </c>
    </row>
    <row r="198" spans="2:113" x14ac:dyDescent="0.3">
      <c r="B198" t="s">
        <v>463</v>
      </c>
      <c r="C198" t="str">
        <f>INDEX('PH Itemnames'!$B$1:$B$723,MATCH(B198,'PH Itemnames'!$A$1:$A$723),1)</f>
        <v>pearyogurtItem</v>
      </c>
      <c r="D198" t="s">
        <v>240</v>
      </c>
      <c r="E198" t="s">
        <v>1190</v>
      </c>
      <c r="F198" s="10" t="s">
        <v>169</v>
      </c>
      <c r="G198" s="11" t="s">
        <v>454</v>
      </c>
      <c r="H198" s="11"/>
      <c r="I198" s="11"/>
      <c r="J198" s="11"/>
      <c r="K198" s="11"/>
      <c r="L198" s="11"/>
      <c r="M198" s="11"/>
      <c r="N198" s="46">
        <f ca="1">SUMIF(Ingredients!$B$3:$B$230,'PH complex foods'!F198,Ingredients!$A$3:$A$119)+SUMIF($B$3:$B$725,F198,$V$3:$V$724)</f>
        <v>0</v>
      </c>
      <c r="O198" s="11">
        <f ca="1">SUMIF(Ingredients!$B$3:$B$230,'PH complex foods'!G198,Ingredients!$A$3:$A$119)+SUMIF($B$3:$B$725,G198,$V$3:$V$724)</f>
        <v>1</v>
      </c>
      <c r="P198" s="11">
        <f ca="1">SUMIF(Ingredients!$B$3:$B$230,'PH complex foods'!H198,Ingredients!$A$3:$A$119)+SUMIF($B$3:$B$725,H198,$V$3:$V$724)</f>
        <v>0</v>
      </c>
      <c r="Q198" s="11">
        <f ca="1">SUMIF(Ingredients!$B$3:$B$230,'PH complex foods'!I198,Ingredients!$A$3:$A$119)+SUMIF($B$3:$B$725,I198,$V$3:$V$724)</f>
        <v>0</v>
      </c>
      <c r="R198" s="11">
        <f ca="1">SUMIF(Ingredients!$B$3:$B$230,'PH complex foods'!J198,Ingredients!$A$3:$A$119)+SUMIF($B$3:$B$725,J198,$V$3:$V$724)</f>
        <v>0</v>
      </c>
      <c r="S198" s="11">
        <f ca="1">SUMIF(Ingredients!$B$3:$B$230,'PH complex foods'!K198,Ingredients!$A$3:$A$119)+SUMIF($B$3:$B$725,K198,$V$3:$V$724)</f>
        <v>0</v>
      </c>
      <c r="T198" s="11">
        <f ca="1">SUMIF(Ingredients!$B$3:$B$230,'PH complex foods'!L198,Ingredients!$A$3:$A$119)+SUMIF($B$3:$B$725,L198,$V$3:$V$724)</f>
        <v>0</v>
      </c>
      <c r="U198" s="11">
        <f ca="1">SUMIF(Ingredients!$B$3:$B$230,'PH complex foods'!M198,Ingredients!$A$3:$A$119)+SUMIF($B$3:$B$725,M198,$V$3:$V$724)</f>
        <v>0</v>
      </c>
      <c r="V198" s="10">
        <f t="shared" ca="1" si="51"/>
        <v>0</v>
      </c>
      <c r="W198" s="10">
        <v>0</v>
      </c>
      <c r="X198" s="11">
        <v>0</v>
      </c>
      <c r="Y198" s="11">
        <f>COUNTIF(F198:M923,B198)</f>
        <v>0</v>
      </c>
      <c r="Z198" s="44" t="str">
        <f t="shared" ref="Z198:Z261" ca="1" si="52">IF(V198=1,"Yes","No")</f>
        <v>No</v>
      </c>
      <c r="AA198" s="34">
        <f>SUMIF(Ingredients!$B$3:$B$230,F198,Ingredients!$C$3:$C$230)+SUMIF($B$3:$B$725,F198,$AI$3:$AI$725)</f>
        <v>0</v>
      </c>
      <c r="AB198" s="30">
        <f>SUMIF(Ingredients!$B$3:$B$230,G198,Ingredients!$C$3:$C$230)+SUMIF($B$3:$B$725,G198,$AI$3:$AI$725)</f>
        <v>10</v>
      </c>
      <c r="AC198" s="30">
        <f>SUMIF(Ingredients!$B$3:$B$230,H198,Ingredients!$C$3:$C$230)+SUMIF($B$3:$B$725,H198,$AI$3:$AI$725)</f>
        <v>0</v>
      </c>
      <c r="AD198" s="30">
        <f>SUMIF(Ingredients!$B$3:$B$230,I198,Ingredients!$C$3:$C$230)+SUMIF($B$3:$B$725,I198,$AI$3:$AI$725)</f>
        <v>0</v>
      </c>
      <c r="AE198" s="30">
        <f>SUMIF(Ingredients!$B$3:$B$230,J198,Ingredients!$C$3:$C$230)+SUMIF($B$3:$B$725,J198,$AI$3:$AI$725)</f>
        <v>0</v>
      </c>
      <c r="AF198" s="30">
        <f>SUMIF(Ingredients!$B$3:$B$230,K198,Ingredients!$C$3:$C$230)+SUMIF($B$3:$B$725,K198,$AI$3:$AI$725)</f>
        <v>0</v>
      </c>
      <c r="AG198" s="30">
        <f>SUMIF(Ingredients!$B$3:$B$230,L198,Ingredients!$C$3:$C$230)+SUMIF($B$3:$B$725,L198,$AI$3:$AI$725)</f>
        <v>0</v>
      </c>
      <c r="AH198" s="30">
        <f>SUMIF(Ingredients!$B$3:$B$230,M198,Ingredients!$C$3:$C$230)+SUMIF($B$3:$B$725,M198,$AI$3:$AI$725)</f>
        <v>0</v>
      </c>
      <c r="AI198" s="29">
        <f t="shared" si="40"/>
        <v>10</v>
      </c>
      <c r="AJ198" s="30">
        <f>SUMIF(Ingredients!$B$3:$B$230,F198,Ingredients!$D$3:$D$230)+SUMIF($B$3:$B$725,F198,$AR$3:$AR$725)</f>
        <v>0</v>
      </c>
      <c r="AK198" s="30">
        <f>SUMIF(Ingredients!$B$3:$B$230,G198,Ingredients!$D$3:$D$230)+SUMIF($B$3:$B$725,G198,$AR$3:$AR$725)</f>
        <v>5</v>
      </c>
      <c r="AL198" s="30">
        <f>SUMIF(Ingredients!$B$3:$B$230,H198,Ingredients!$D$3:$D$230)+SUMIF($B$3:$B$725,H198,$AR$3:$AR$725)</f>
        <v>0</v>
      </c>
      <c r="AM198" s="30">
        <f>SUMIF(Ingredients!$B$3:$B$230,I198,Ingredients!$D$3:$D$230)+SUMIF($B$3:$B$725,I198,$AR$3:$AR$725)</f>
        <v>0</v>
      </c>
      <c r="AN198" s="30">
        <f>SUMIF(Ingredients!$B$3:$B$230,J198,Ingredients!$D$3:$D$230)+SUMIF($B$3:$B$725,J198,$AR$3:$AR$725)</f>
        <v>0</v>
      </c>
      <c r="AO198" s="30">
        <f>SUMIF(Ingredients!$B$3:$B$230,K198,Ingredients!$D$3:$D$230)+SUMIF($B$3:$B$725,K198,$AR$3:$AR$725)</f>
        <v>0</v>
      </c>
      <c r="AP198" s="30">
        <f>SUMIF(Ingredients!$B$3:$B$230,L198,Ingredients!$D$3:$D$230)+SUMIF($B$3:$B$725,L198,$AR$3:$AR$725)</f>
        <v>0</v>
      </c>
      <c r="AQ198" s="30">
        <f>SUMIF(Ingredients!$B$3:$B$230,M198,Ingredients!$D$3:$D$230)+SUMIF($B$3:$B$725,M198,$AR$3:$AR$725)</f>
        <v>0</v>
      </c>
      <c r="AR198" s="29">
        <f t="shared" si="41"/>
        <v>5</v>
      </c>
      <c r="AS198" s="30">
        <f>SUMIF(Ingredients!$B$3:$B$230,F198,Ingredients!$E$3:$E$230)+SUMIF($B$3:$B$725,F198,$BA$3:$BA$730)</f>
        <v>0</v>
      </c>
      <c r="AT198" s="30">
        <f>SUMIF(Ingredients!$B$3:$B$230,G198,Ingredients!$E$3:$E$230)+SUMIF($B$3:$B$725,G198,$BA$3:$BA$730)</f>
        <v>7</v>
      </c>
      <c r="AU198" s="30">
        <f>SUMIF(Ingredients!$B$3:$B$230,H198,Ingredients!$E$3:$E$230)+SUMIF($B$3:$B$725,H198,$BA$3:$BA$730)</f>
        <v>0</v>
      </c>
      <c r="AV198" s="30">
        <f>SUMIF(Ingredients!$B$3:$B$230,I198,Ingredients!$E$3:$E$230)+SUMIF($B$3:$B$725,I198,$BA$3:$BA$730)</f>
        <v>0</v>
      </c>
      <c r="AW198" s="30">
        <f>SUMIF(Ingredients!$B$3:$B$230,J198,Ingredients!$E$3:$E$230)+SUMIF($B$3:$B$725,J198,$BA$3:$BA$730)</f>
        <v>0</v>
      </c>
      <c r="AX198" s="30">
        <f>SUMIF(Ingredients!$B$3:$B$230,K198,Ingredients!$E$3:$E$230)+SUMIF($B$3:$B$725,K198,$BA$3:$BA$730)</f>
        <v>0</v>
      </c>
      <c r="AY198" s="30">
        <f>SUMIF(Ingredients!$B$3:$B$230,L198,Ingredients!$E$3:$E$230)+SUMIF($B$3:$B$725,L198,$BA$3:$BA$730)</f>
        <v>0</v>
      </c>
      <c r="AZ198" s="30">
        <f>SUMIF(Ingredients!$B$3:$B$230,M198,Ingredients!$E$3:$E$230)+SUMIF($B$3:$B$725,M198,$BA$3:$BA$730)</f>
        <v>0</v>
      </c>
      <c r="BA198" s="29">
        <f t="shared" si="42"/>
        <v>3.5</v>
      </c>
      <c r="BB198" s="30">
        <f>SUMIF(Ingredients!$B$3:$B$230,F198,Ingredients!$F$3:$F$230)+SUMIF($B$3:$B$725,F198,$BJ$3:$BJ$725)</f>
        <v>0</v>
      </c>
      <c r="BC198" s="30">
        <f>SUMIF(Ingredients!$B$3:$B$230,G198,Ingredients!$F$3:$F$230)+SUMIF($B$3:$B$725,G198,$BJ$3:$BJ$725)</f>
        <v>0</v>
      </c>
      <c r="BD198" s="30">
        <f>SUMIF(Ingredients!$B$3:$B$230,H198,Ingredients!$F$3:$F$230)+SUMIF($B$3:$B$725,H198,$BJ$3:$BJ$725)</f>
        <v>0</v>
      </c>
      <c r="BE198" s="30">
        <f>SUMIF(Ingredients!$B$3:$B$230,I198,Ingredients!$F$3:$F$230)+SUMIF($B$3:$B$725,I198,$BJ$3:$BJ$725)</f>
        <v>0</v>
      </c>
      <c r="BF198" s="30">
        <f>SUMIF(Ingredients!$B$3:$B$230,J198,Ingredients!$F$3:$F$230)+SUMIF($B$3:$B$725,J198,$BJ$3:$BJ$725)</f>
        <v>0</v>
      </c>
      <c r="BG198" s="30">
        <f>SUMIF(Ingredients!$B$3:$B$230,K198,Ingredients!$F$3:$F$230)+SUMIF($B$3:$B$725,K198,$BJ$3:$BJ$725)</f>
        <v>0</v>
      </c>
      <c r="BH198" s="30">
        <f>SUMIF(Ingredients!$B$3:$B$230,L198,Ingredients!$F$3:$F$230)+SUMIF($B$3:$B$725,L198,$BJ$3:$BJ$725)</f>
        <v>0</v>
      </c>
      <c r="BI198" s="30">
        <f>SUMIF(Ingredients!$B$3:$B$230,M198,Ingredients!$F$3:$F$230)+SUMIF($B$3:$B$725,M198,$BJ$3:$BJ$725)</f>
        <v>0</v>
      </c>
      <c r="BJ198" s="35">
        <f t="shared" si="43"/>
        <v>0</v>
      </c>
      <c r="BK198" s="30">
        <f>SUMIF(Ingredients!$B$3:$B$230,F198,Ingredients!$G$3:$G$230)+SUMIF($B$3:$B$725,F198,$BS$3:$BS$725)</f>
        <v>0</v>
      </c>
      <c r="BL198" s="30">
        <f>SUMIF(Ingredients!$B$3:$B$230,G198,Ingredients!$G$3:$G$230)+SUMIF($B$3:$B$725,G198,$BS$3:$BS$725)</f>
        <v>0</v>
      </c>
      <c r="BM198" s="30">
        <f>SUMIF(Ingredients!$B$3:$B$230,H198,Ingredients!$G$3:$G$230)+SUMIF($B$3:$B$725,H198,$BS$3:$BS$725)</f>
        <v>0</v>
      </c>
      <c r="BN198" s="30">
        <f>SUMIF(Ingredients!$B$3:$B$230,I198,Ingredients!$G$3:$G$230)+SUMIF($B$3:$B$725,I198,$BS$3:$BS$725)</f>
        <v>0</v>
      </c>
      <c r="BO198" s="30">
        <f>SUMIF(Ingredients!$B$3:$B$230,J198,Ingredients!$G$3:$G$230)+SUMIF($B$3:$B$725,J198,$BS$3:$BS$725)</f>
        <v>0</v>
      </c>
      <c r="BP198" s="30">
        <f>SUMIF(Ingredients!$B$3:$B$230,K198,Ingredients!$G$3:$G$230)+SUMIF($B$3:$B$725,K198,$BS$3:$BS$725)</f>
        <v>0</v>
      </c>
      <c r="BQ198" s="30">
        <f>SUMIF(Ingredients!$B$3:$B$230,L198,Ingredients!$G$3:$G$230)+SUMIF($B$3:$B$725,L198,$BS$3:$BS$725)</f>
        <v>0</v>
      </c>
      <c r="BR198" s="30">
        <f>SUMIF(Ingredients!$B$3:$B$230,M198,Ingredients!$G$3:$G$230)+SUMIF($B$3:$B$725,M198,$BS$3:$BS$725)</f>
        <v>0</v>
      </c>
      <c r="BS198" s="36">
        <f t="shared" si="44"/>
        <v>0</v>
      </c>
      <c r="BT198" s="30">
        <f>SUMIF(Ingredients!$B$3:$B$230,F198,Ingredients!$H$3:$H$230)+SUMIF($B$3:$B$725,F198,$CB$3:$CB$725)</f>
        <v>0</v>
      </c>
      <c r="BU198" s="30">
        <f>SUMIF(Ingredients!$B$3:$B$230,G198,Ingredients!$H$3:$H$230)+SUMIF($B$3:$B$725,G198,$CB$3:$CB$725)</f>
        <v>0</v>
      </c>
      <c r="BV198" s="30">
        <f>SUMIF(Ingredients!$B$3:$B$230,H198,Ingredients!$H$3:$H$230)+SUMIF($B$3:$B$725,H198,$CB$3:$CB$725)</f>
        <v>0</v>
      </c>
      <c r="BW198" s="30">
        <f>SUMIF(Ingredients!$B$3:$B$230,I198,Ingredients!$H$3:$H$230)+SUMIF($B$3:$B$725,I198,$CB$3:$CB$725)</f>
        <v>0</v>
      </c>
      <c r="BX198" s="30">
        <f>SUMIF(Ingredients!$B$3:$B$230,J198,Ingredients!$H$3:$H$230)+SUMIF($B$3:$B$725,J198,$CB$3:$CB$725)</f>
        <v>0</v>
      </c>
      <c r="BY198" s="30">
        <f>SUMIF(Ingredients!$B$3:$B$230,K198,Ingredients!$H$3:$H$230)+SUMIF($B$3:$B$725,K198,$CB$3:$CB$725)</f>
        <v>0</v>
      </c>
      <c r="BZ198" s="30">
        <f>SUMIF(Ingredients!$B$3:$B$230,L198,Ingredients!$H$3:$H$230)+SUMIF($B$3:$B$725,L198,$CB$3:$CB$725)</f>
        <v>0</v>
      </c>
      <c r="CA198" s="30">
        <f>SUMIF(Ingredients!$B$3:$B$230,M198,Ingredients!$H$3:$H$230)+SUMIF($B$3:$B$725,M198,$CB$3:$CB$725)</f>
        <v>0</v>
      </c>
      <c r="CB198" s="42">
        <f t="shared" si="45"/>
        <v>0</v>
      </c>
      <c r="CC198" s="30">
        <f>SUMIF(Ingredients!$B$3:$B$230,F198,Ingredients!$I$3:$I$230)+SUMIF($B$3:$B$725,F198,$CK$3:$CK$725)</f>
        <v>0</v>
      </c>
      <c r="CD198" s="30">
        <f>SUMIF(Ingredients!$B$3:$B$230,G198,Ingredients!$I$3:$I$230)+SUMIF($B$3:$B$725,G198,$CK$3:$CK$725)</f>
        <v>0</v>
      </c>
      <c r="CE198" s="30">
        <f>SUMIF(Ingredients!$B$3:$B$230,H198,Ingredients!$I$3:$I$230)+SUMIF($B$3:$B$725,H198,$CK$3:$CK$725)</f>
        <v>0</v>
      </c>
      <c r="CF198" s="30">
        <f>SUMIF(Ingredients!$B$3:$B$230,I198,Ingredients!$I$3:$I$230)+SUMIF($B$3:$B$725,I198,$CK$3:$CK$725)</f>
        <v>0</v>
      </c>
      <c r="CG198" s="30">
        <f>SUMIF(Ingredients!$B$3:$B$230,J198,Ingredients!$I$3:$I$230)+SUMIF($B$3:$B$725,J198,$CK$3:$CK$725)</f>
        <v>0</v>
      </c>
      <c r="CH198" s="30">
        <f>SUMIF(Ingredients!$B$3:$B$230,K198,Ingredients!$I$3:$I$230)+SUMIF($B$3:$B$725,K198,$CK$3:$CK$725)</f>
        <v>0</v>
      </c>
      <c r="CI198" s="30">
        <f>SUMIF(Ingredients!$B$3:$B$230,L198,Ingredients!$I$3:$I$230)+SUMIF($B$3:$B$725,L198,$CK$3:$CK$725)</f>
        <v>0</v>
      </c>
      <c r="CJ198" s="30">
        <f>SUMIF(Ingredients!$B$3:$B$230,M198,Ingredients!$I$3:$I$230)+SUMIF($B$3:$B$725,M198,$CK$3:$CK$725)</f>
        <v>0</v>
      </c>
      <c r="CK198" s="38">
        <f t="shared" si="46"/>
        <v>0</v>
      </c>
      <c r="CL198" s="30">
        <f>SUMIF(Ingredients!$B$3:$B$230,F198,Ingredients!$J$3:$J$230)+SUMIF($B$3:$B$725,F198,$CT$3:$CT$725)</f>
        <v>0</v>
      </c>
      <c r="CM198" s="30">
        <f>SUMIF(Ingredients!$B$3:$B$230,G198,Ingredients!$J$3:$J$230)+SUMIF($B$3:$B$725,G198,$CT$3:$CT$725)</f>
        <v>1.5</v>
      </c>
      <c r="CN198" s="30">
        <f>SUMIF(Ingredients!$B$3:$B$230,H198,Ingredients!$J$3:$J$230)+SUMIF($B$3:$B$725,H198,$CT$3:$CT$725)</f>
        <v>0</v>
      </c>
      <c r="CO198" s="30">
        <f>SUMIF(Ingredients!$B$3:$B$230,I198,Ingredients!$J$3:$J$230)+SUMIF($B$3:$B$725,I198,$CT$3:$CT$725)</f>
        <v>0</v>
      </c>
      <c r="CP198" s="30">
        <f>SUMIF(Ingredients!$B$3:$B$230,J198,Ingredients!$J$3:$J$230)+SUMIF($B$3:$B$725,J198,$CT$3:$CT$725)</f>
        <v>0</v>
      </c>
      <c r="CQ198" s="30">
        <f>SUMIF(Ingredients!$B$3:$B$230,K198,Ingredients!$J$3:$J$230)+SUMIF($B$3:$B$725,K198,$CT$3:$CT$725)</f>
        <v>0</v>
      </c>
      <c r="CR198" s="30">
        <f>SUMIF(Ingredients!$B$3:$B$230,L198,Ingredients!$J$3:$J$230)+SUMIF($B$3:$B$725,L198,$CT$3:$CT$725)</f>
        <v>0</v>
      </c>
      <c r="CS198" s="30">
        <f>SUMIF(Ingredients!$B$3:$B$230,M198,Ingredients!$J$3:$J$230)+SUMIF($B$3:$B$725,M198,$CT$3:$CT$725)</f>
        <v>0</v>
      </c>
      <c r="CT198" s="43">
        <f t="shared" si="47"/>
        <v>1.5</v>
      </c>
      <c r="CU198" s="34">
        <v>10</v>
      </c>
      <c r="CV198" s="30">
        <v>5</v>
      </c>
      <c r="CW198" s="30">
        <v>3.5</v>
      </c>
      <c r="CX198" s="35">
        <v>0</v>
      </c>
      <c r="CY198" s="36">
        <v>0</v>
      </c>
      <c r="CZ198" s="37">
        <v>0</v>
      </c>
      <c r="DA198" s="38">
        <v>0</v>
      </c>
      <c r="DB198" s="39">
        <v>1.5</v>
      </c>
      <c r="DC198" t="s">
        <v>199</v>
      </c>
      <c r="DD198" t="str">
        <f t="shared" ca="1" si="48"/>
        <v/>
      </c>
      <c r="DE198" t="str">
        <f t="shared" ca="1" si="49"/>
        <v>No</v>
      </c>
      <c r="DG198" t="s">
        <v>200</v>
      </c>
      <c r="DH198" t="str">
        <f t="shared" ca="1" si="50"/>
        <v/>
      </c>
      <c r="DI198" t="s">
        <v>2271</v>
      </c>
    </row>
    <row r="199" spans="2:113" x14ac:dyDescent="0.3">
      <c r="B199" t="s">
        <v>464</v>
      </c>
      <c r="C199" t="str">
        <f>INDEX('PH Itemnames'!$B$1:$B$723,MATCH(B199,'PH Itemnames'!$A$1:$A$723),1)</f>
        <v>plumyogurtItem</v>
      </c>
      <c r="D199" t="s">
        <v>240</v>
      </c>
      <c r="E199" t="s">
        <v>1190</v>
      </c>
      <c r="F199" s="10" t="s">
        <v>24</v>
      </c>
      <c r="G199" s="11" t="s">
        <v>454</v>
      </c>
      <c r="H199" s="11"/>
      <c r="I199" s="11"/>
      <c r="J199" s="11"/>
      <c r="K199" s="11"/>
      <c r="L199" s="11"/>
      <c r="M199" s="11"/>
      <c r="N199" s="46">
        <f ca="1">SUMIF(Ingredients!$B$3:$B$230,'PH complex foods'!F199,Ingredients!$A$3:$A$119)+SUMIF($B$3:$B$725,F199,$V$3:$V$724)</f>
        <v>1</v>
      </c>
      <c r="O199" s="11">
        <f ca="1">SUMIF(Ingredients!$B$3:$B$230,'PH complex foods'!G199,Ingredients!$A$3:$A$119)+SUMIF($B$3:$B$725,G199,$V$3:$V$724)</f>
        <v>1</v>
      </c>
      <c r="P199" s="11">
        <f ca="1">SUMIF(Ingredients!$B$3:$B$230,'PH complex foods'!H199,Ingredients!$A$3:$A$119)+SUMIF($B$3:$B$725,H199,$V$3:$V$724)</f>
        <v>0</v>
      </c>
      <c r="Q199" s="11">
        <f ca="1">SUMIF(Ingredients!$B$3:$B$230,'PH complex foods'!I199,Ingredients!$A$3:$A$119)+SUMIF($B$3:$B$725,I199,$V$3:$V$724)</f>
        <v>0</v>
      </c>
      <c r="R199" s="11">
        <f ca="1">SUMIF(Ingredients!$B$3:$B$230,'PH complex foods'!J199,Ingredients!$A$3:$A$119)+SUMIF($B$3:$B$725,J199,$V$3:$V$724)</f>
        <v>0</v>
      </c>
      <c r="S199" s="11">
        <f ca="1">SUMIF(Ingredients!$B$3:$B$230,'PH complex foods'!K199,Ingredients!$A$3:$A$119)+SUMIF($B$3:$B$725,K199,$V$3:$V$724)</f>
        <v>0</v>
      </c>
      <c r="T199" s="11">
        <f ca="1">SUMIF(Ingredients!$B$3:$B$230,'PH complex foods'!L199,Ingredients!$A$3:$A$119)+SUMIF($B$3:$B$725,L199,$V$3:$V$724)</f>
        <v>0</v>
      </c>
      <c r="U199" s="11">
        <f ca="1">SUMIF(Ingredients!$B$3:$B$230,'PH complex foods'!M199,Ingredients!$A$3:$A$119)+SUMIF($B$3:$B$725,M199,$V$3:$V$724)</f>
        <v>0</v>
      </c>
      <c r="V199" s="10">
        <f t="shared" ca="1" si="51"/>
        <v>1</v>
      </c>
      <c r="W199" s="10">
        <v>1</v>
      </c>
      <c r="X199" s="11">
        <v>1</v>
      </c>
      <c r="Y199" s="11">
        <f>COUNTIF(F199:M924,B199)</f>
        <v>0</v>
      </c>
      <c r="Z199" s="44" t="str">
        <f t="shared" ca="1" si="52"/>
        <v>Yes</v>
      </c>
      <c r="AA199" s="34">
        <f>SUMIF(Ingredients!$B$3:$B$230,F199,Ingredients!$C$3:$C$230)+SUMIF($B$3:$B$725,F199,$AI$3:$AI$725)</f>
        <v>2</v>
      </c>
      <c r="AB199" s="30">
        <f>SUMIF(Ingredients!$B$3:$B$230,G199,Ingredients!$C$3:$C$230)+SUMIF($B$3:$B$725,G199,$AI$3:$AI$725)</f>
        <v>10</v>
      </c>
      <c r="AC199" s="30">
        <f>SUMIF(Ingredients!$B$3:$B$230,H199,Ingredients!$C$3:$C$230)+SUMIF($B$3:$B$725,H199,$AI$3:$AI$725)</f>
        <v>0</v>
      </c>
      <c r="AD199" s="30">
        <f>SUMIF(Ingredients!$B$3:$B$230,I199,Ingredients!$C$3:$C$230)+SUMIF($B$3:$B$725,I199,$AI$3:$AI$725)</f>
        <v>0</v>
      </c>
      <c r="AE199" s="30">
        <f>SUMIF(Ingredients!$B$3:$B$230,J199,Ingredients!$C$3:$C$230)+SUMIF($B$3:$B$725,J199,$AI$3:$AI$725)</f>
        <v>0</v>
      </c>
      <c r="AF199" s="30">
        <f>SUMIF(Ingredients!$B$3:$B$230,K199,Ingredients!$C$3:$C$230)+SUMIF($B$3:$B$725,K199,$AI$3:$AI$725)</f>
        <v>0</v>
      </c>
      <c r="AG199" s="30">
        <f>SUMIF(Ingredients!$B$3:$B$230,L199,Ingredients!$C$3:$C$230)+SUMIF($B$3:$B$725,L199,$AI$3:$AI$725)</f>
        <v>0</v>
      </c>
      <c r="AH199" s="30">
        <f>SUMIF(Ingredients!$B$3:$B$230,M199,Ingredients!$C$3:$C$230)+SUMIF($B$3:$B$725,M199,$AI$3:$AI$725)</f>
        <v>0</v>
      </c>
      <c r="AI199" s="29">
        <f t="shared" si="40"/>
        <v>12</v>
      </c>
      <c r="AJ199" s="30">
        <f>SUMIF(Ingredients!$B$3:$B$230,F199,Ingredients!$D$3:$D$230)+SUMIF($B$3:$B$725,F199,$AR$3:$AR$725)</f>
        <v>5</v>
      </c>
      <c r="AK199" s="30">
        <f>SUMIF(Ingredients!$B$3:$B$230,G199,Ingredients!$D$3:$D$230)+SUMIF($B$3:$B$725,G199,$AR$3:$AR$725)</f>
        <v>5</v>
      </c>
      <c r="AL199" s="30">
        <f>SUMIF(Ingredients!$B$3:$B$230,H199,Ingredients!$D$3:$D$230)+SUMIF($B$3:$B$725,H199,$AR$3:$AR$725)</f>
        <v>0</v>
      </c>
      <c r="AM199" s="30">
        <f>SUMIF(Ingredients!$B$3:$B$230,I199,Ingredients!$D$3:$D$230)+SUMIF($B$3:$B$725,I199,$AR$3:$AR$725)</f>
        <v>0</v>
      </c>
      <c r="AN199" s="30">
        <f>SUMIF(Ingredients!$B$3:$B$230,J199,Ingredients!$D$3:$D$230)+SUMIF($B$3:$B$725,J199,$AR$3:$AR$725)</f>
        <v>0</v>
      </c>
      <c r="AO199" s="30">
        <f>SUMIF(Ingredients!$B$3:$B$230,K199,Ingredients!$D$3:$D$230)+SUMIF($B$3:$B$725,K199,$AR$3:$AR$725)</f>
        <v>0</v>
      </c>
      <c r="AP199" s="30">
        <f>SUMIF(Ingredients!$B$3:$B$230,L199,Ingredients!$D$3:$D$230)+SUMIF($B$3:$B$725,L199,$AR$3:$AR$725)</f>
        <v>0</v>
      </c>
      <c r="AQ199" s="30">
        <f>SUMIF(Ingredients!$B$3:$B$230,M199,Ingredients!$D$3:$D$230)+SUMIF($B$3:$B$725,M199,$AR$3:$AR$725)</f>
        <v>0</v>
      </c>
      <c r="AR199" s="29">
        <f t="shared" si="41"/>
        <v>10</v>
      </c>
      <c r="AS199" s="30">
        <f>SUMIF(Ingredients!$B$3:$B$230,F199,Ingredients!$E$3:$E$230)+SUMIF($B$3:$B$725,F199,$BA$3:$BA$730)</f>
        <v>7</v>
      </c>
      <c r="AT199" s="30">
        <f>SUMIF(Ingredients!$B$3:$B$230,G199,Ingredients!$E$3:$E$230)+SUMIF($B$3:$B$725,G199,$BA$3:$BA$730)</f>
        <v>7</v>
      </c>
      <c r="AU199" s="30">
        <f>SUMIF(Ingredients!$B$3:$B$230,H199,Ingredients!$E$3:$E$230)+SUMIF($B$3:$B$725,H199,$BA$3:$BA$730)</f>
        <v>0</v>
      </c>
      <c r="AV199" s="30">
        <f>SUMIF(Ingredients!$B$3:$B$230,I199,Ingredients!$E$3:$E$230)+SUMIF($B$3:$B$725,I199,$BA$3:$BA$730)</f>
        <v>0</v>
      </c>
      <c r="AW199" s="30">
        <f>SUMIF(Ingredients!$B$3:$B$230,J199,Ingredients!$E$3:$E$230)+SUMIF($B$3:$B$725,J199,$BA$3:$BA$730)</f>
        <v>0</v>
      </c>
      <c r="AX199" s="30">
        <f>SUMIF(Ingredients!$B$3:$B$230,K199,Ingredients!$E$3:$E$230)+SUMIF($B$3:$B$725,K199,$BA$3:$BA$730)</f>
        <v>0</v>
      </c>
      <c r="AY199" s="30">
        <f>SUMIF(Ingredients!$B$3:$B$230,L199,Ingredients!$E$3:$E$230)+SUMIF($B$3:$B$725,L199,$BA$3:$BA$730)</f>
        <v>0</v>
      </c>
      <c r="AZ199" s="30">
        <f>SUMIF(Ingredients!$B$3:$B$230,M199,Ingredients!$E$3:$E$230)+SUMIF($B$3:$B$725,M199,$BA$3:$BA$730)</f>
        <v>0</v>
      </c>
      <c r="BA199" s="29">
        <f t="shared" si="42"/>
        <v>7</v>
      </c>
      <c r="BB199" s="30">
        <f>SUMIF(Ingredients!$B$3:$B$230,F199,Ingredients!$F$3:$F$230)+SUMIF($B$3:$B$725,F199,$BJ$3:$BJ$725)</f>
        <v>0</v>
      </c>
      <c r="BC199" s="30">
        <f>SUMIF(Ingredients!$B$3:$B$230,G199,Ingredients!$F$3:$F$230)+SUMIF($B$3:$B$725,G199,$BJ$3:$BJ$725)</f>
        <v>0</v>
      </c>
      <c r="BD199" s="30">
        <f>SUMIF(Ingredients!$B$3:$B$230,H199,Ingredients!$F$3:$F$230)+SUMIF($B$3:$B$725,H199,$BJ$3:$BJ$725)</f>
        <v>0</v>
      </c>
      <c r="BE199" s="30">
        <f>SUMIF(Ingredients!$B$3:$B$230,I199,Ingredients!$F$3:$F$230)+SUMIF($B$3:$B$725,I199,$BJ$3:$BJ$725)</f>
        <v>0</v>
      </c>
      <c r="BF199" s="30">
        <f>SUMIF(Ingredients!$B$3:$B$230,J199,Ingredients!$F$3:$F$230)+SUMIF($B$3:$B$725,J199,$BJ$3:$BJ$725)</f>
        <v>0</v>
      </c>
      <c r="BG199" s="30">
        <f>SUMIF(Ingredients!$B$3:$B$230,K199,Ingredients!$F$3:$F$230)+SUMIF($B$3:$B$725,K199,$BJ$3:$BJ$725)</f>
        <v>0</v>
      </c>
      <c r="BH199" s="30">
        <f>SUMIF(Ingredients!$B$3:$B$230,L199,Ingredients!$F$3:$F$230)+SUMIF($B$3:$B$725,L199,$BJ$3:$BJ$725)</f>
        <v>0</v>
      </c>
      <c r="BI199" s="30">
        <f>SUMIF(Ingredients!$B$3:$B$230,M199,Ingredients!$F$3:$F$230)+SUMIF($B$3:$B$725,M199,$BJ$3:$BJ$725)</f>
        <v>0</v>
      </c>
      <c r="BJ199" s="35">
        <f t="shared" si="43"/>
        <v>0</v>
      </c>
      <c r="BK199" s="30">
        <f>SUMIF(Ingredients!$B$3:$B$230,F199,Ingredients!$G$3:$G$230)+SUMIF($B$3:$B$725,F199,$BS$3:$BS$725)</f>
        <v>0.8</v>
      </c>
      <c r="BL199" s="30">
        <f>SUMIF(Ingredients!$B$3:$B$230,G199,Ingredients!$G$3:$G$230)+SUMIF($B$3:$B$725,G199,$BS$3:$BS$725)</f>
        <v>0</v>
      </c>
      <c r="BM199" s="30">
        <f>SUMIF(Ingredients!$B$3:$B$230,H199,Ingredients!$G$3:$G$230)+SUMIF($B$3:$B$725,H199,$BS$3:$BS$725)</f>
        <v>0</v>
      </c>
      <c r="BN199" s="30">
        <f>SUMIF(Ingredients!$B$3:$B$230,I199,Ingredients!$G$3:$G$230)+SUMIF($B$3:$B$725,I199,$BS$3:$BS$725)</f>
        <v>0</v>
      </c>
      <c r="BO199" s="30">
        <f>SUMIF(Ingredients!$B$3:$B$230,J199,Ingredients!$G$3:$G$230)+SUMIF($B$3:$B$725,J199,$BS$3:$BS$725)</f>
        <v>0</v>
      </c>
      <c r="BP199" s="30">
        <f>SUMIF(Ingredients!$B$3:$B$230,K199,Ingredients!$G$3:$G$230)+SUMIF($B$3:$B$725,K199,$BS$3:$BS$725)</f>
        <v>0</v>
      </c>
      <c r="BQ199" s="30">
        <f>SUMIF(Ingredients!$B$3:$B$230,L199,Ingredients!$G$3:$G$230)+SUMIF($B$3:$B$725,L199,$BS$3:$BS$725)</f>
        <v>0</v>
      </c>
      <c r="BR199" s="30">
        <f>SUMIF(Ingredients!$B$3:$B$230,M199,Ingredients!$G$3:$G$230)+SUMIF($B$3:$B$725,M199,$BS$3:$BS$725)</f>
        <v>0</v>
      </c>
      <c r="BS199" s="36">
        <f t="shared" si="44"/>
        <v>0.8</v>
      </c>
      <c r="BT199" s="30">
        <f>SUMIF(Ingredients!$B$3:$B$230,F199,Ingredients!$H$3:$H$230)+SUMIF($B$3:$B$725,F199,$CB$3:$CB$725)</f>
        <v>0</v>
      </c>
      <c r="BU199" s="30">
        <f>SUMIF(Ingredients!$B$3:$B$230,G199,Ingredients!$H$3:$H$230)+SUMIF($B$3:$B$725,G199,$CB$3:$CB$725)</f>
        <v>0</v>
      </c>
      <c r="BV199" s="30">
        <f>SUMIF(Ingredients!$B$3:$B$230,H199,Ingredients!$H$3:$H$230)+SUMIF($B$3:$B$725,H199,$CB$3:$CB$725)</f>
        <v>0</v>
      </c>
      <c r="BW199" s="30">
        <f>SUMIF(Ingredients!$B$3:$B$230,I199,Ingredients!$H$3:$H$230)+SUMIF($B$3:$B$725,I199,$CB$3:$CB$725)</f>
        <v>0</v>
      </c>
      <c r="BX199" s="30">
        <f>SUMIF(Ingredients!$B$3:$B$230,J199,Ingredients!$H$3:$H$230)+SUMIF($B$3:$B$725,J199,$CB$3:$CB$725)</f>
        <v>0</v>
      </c>
      <c r="BY199" s="30">
        <f>SUMIF(Ingredients!$B$3:$B$230,K199,Ingredients!$H$3:$H$230)+SUMIF($B$3:$B$725,K199,$CB$3:$CB$725)</f>
        <v>0</v>
      </c>
      <c r="BZ199" s="30">
        <f>SUMIF(Ingredients!$B$3:$B$230,L199,Ingredients!$H$3:$H$230)+SUMIF($B$3:$B$725,L199,$CB$3:$CB$725)</f>
        <v>0</v>
      </c>
      <c r="CA199" s="30">
        <f>SUMIF(Ingredients!$B$3:$B$230,M199,Ingredients!$H$3:$H$230)+SUMIF($B$3:$B$725,M199,$CB$3:$CB$725)</f>
        <v>0</v>
      </c>
      <c r="CB199" s="42">
        <f t="shared" si="45"/>
        <v>0</v>
      </c>
      <c r="CC199" s="30">
        <f>SUMIF(Ingredients!$B$3:$B$230,F199,Ingredients!$I$3:$I$230)+SUMIF($B$3:$B$725,F199,$CK$3:$CK$725)</f>
        <v>0</v>
      </c>
      <c r="CD199" s="30">
        <f>SUMIF(Ingredients!$B$3:$B$230,G199,Ingredients!$I$3:$I$230)+SUMIF($B$3:$B$725,G199,$CK$3:$CK$725)</f>
        <v>0</v>
      </c>
      <c r="CE199" s="30">
        <f>SUMIF(Ingredients!$B$3:$B$230,H199,Ingredients!$I$3:$I$230)+SUMIF($B$3:$B$725,H199,$CK$3:$CK$725)</f>
        <v>0</v>
      </c>
      <c r="CF199" s="30">
        <f>SUMIF(Ingredients!$B$3:$B$230,I199,Ingredients!$I$3:$I$230)+SUMIF($B$3:$B$725,I199,$CK$3:$CK$725)</f>
        <v>0</v>
      </c>
      <c r="CG199" s="30">
        <f>SUMIF(Ingredients!$B$3:$B$230,J199,Ingredients!$I$3:$I$230)+SUMIF($B$3:$B$725,J199,$CK$3:$CK$725)</f>
        <v>0</v>
      </c>
      <c r="CH199" s="30">
        <f>SUMIF(Ingredients!$B$3:$B$230,K199,Ingredients!$I$3:$I$230)+SUMIF($B$3:$B$725,K199,$CK$3:$CK$725)</f>
        <v>0</v>
      </c>
      <c r="CI199" s="30">
        <f>SUMIF(Ingredients!$B$3:$B$230,L199,Ingredients!$I$3:$I$230)+SUMIF($B$3:$B$725,L199,$CK$3:$CK$725)</f>
        <v>0</v>
      </c>
      <c r="CJ199" s="30">
        <f>SUMIF(Ingredients!$B$3:$B$230,M199,Ingredients!$I$3:$I$230)+SUMIF($B$3:$B$725,M199,$CK$3:$CK$725)</f>
        <v>0</v>
      </c>
      <c r="CK199" s="38">
        <f t="shared" si="46"/>
        <v>0</v>
      </c>
      <c r="CL199" s="30">
        <f>SUMIF(Ingredients!$B$3:$B$230,F199,Ingredients!$J$3:$J$230)+SUMIF($B$3:$B$725,F199,$CT$3:$CT$725)</f>
        <v>0</v>
      </c>
      <c r="CM199" s="30">
        <f>SUMIF(Ingredients!$B$3:$B$230,G199,Ingredients!$J$3:$J$230)+SUMIF($B$3:$B$725,G199,$CT$3:$CT$725)</f>
        <v>1.5</v>
      </c>
      <c r="CN199" s="30">
        <f>SUMIF(Ingredients!$B$3:$B$230,H199,Ingredients!$J$3:$J$230)+SUMIF($B$3:$B$725,H199,$CT$3:$CT$725)</f>
        <v>0</v>
      </c>
      <c r="CO199" s="30">
        <f>SUMIF(Ingredients!$B$3:$B$230,I199,Ingredients!$J$3:$J$230)+SUMIF($B$3:$B$725,I199,$CT$3:$CT$725)</f>
        <v>0</v>
      </c>
      <c r="CP199" s="30">
        <f>SUMIF(Ingredients!$B$3:$B$230,J199,Ingredients!$J$3:$J$230)+SUMIF($B$3:$B$725,J199,$CT$3:$CT$725)</f>
        <v>0</v>
      </c>
      <c r="CQ199" s="30">
        <f>SUMIF(Ingredients!$B$3:$B$230,K199,Ingredients!$J$3:$J$230)+SUMIF($B$3:$B$725,K199,$CT$3:$CT$725)</f>
        <v>0</v>
      </c>
      <c r="CR199" s="30">
        <f>SUMIF(Ingredients!$B$3:$B$230,L199,Ingredients!$J$3:$J$230)+SUMIF($B$3:$B$725,L199,$CT$3:$CT$725)</f>
        <v>0</v>
      </c>
      <c r="CS199" s="30">
        <f>SUMIF(Ingredients!$B$3:$B$230,M199,Ingredients!$J$3:$J$230)+SUMIF($B$3:$B$725,M199,$CT$3:$CT$725)</f>
        <v>0</v>
      </c>
      <c r="CT199" s="43">
        <f t="shared" si="47"/>
        <v>1.5</v>
      </c>
      <c r="CU199" s="34">
        <v>15</v>
      </c>
      <c r="CV199" s="30">
        <v>5</v>
      </c>
      <c r="CW199" s="30">
        <v>7</v>
      </c>
      <c r="CX199" s="35">
        <v>0</v>
      </c>
      <c r="CY199" s="36">
        <v>1</v>
      </c>
      <c r="CZ199" s="37">
        <v>0</v>
      </c>
      <c r="DA199" s="38">
        <v>0</v>
      </c>
      <c r="DB199" s="39">
        <v>1.5</v>
      </c>
      <c r="DC199" t="s">
        <v>202</v>
      </c>
      <c r="DD199" t="str">
        <f t="shared" ca="1" si="48"/>
        <v/>
      </c>
      <c r="DE199" t="str">
        <f t="shared" ca="1" si="49"/>
        <v>-</v>
      </c>
      <c r="DG199" t="s">
        <v>199</v>
      </c>
      <c r="DH199" t="str">
        <f t="shared" ca="1" si="50"/>
        <v/>
      </c>
      <c r="DI199" t="s">
        <v>2271</v>
      </c>
    </row>
    <row r="200" spans="2:113" x14ac:dyDescent="0.3">
      <c r="B200" t="s">
        <v>465</v>
      </c>
      <c r="C200" t="str">
        <f>INDEX('PH Itemnames'!$B$1:$B$723,MATCH(B200,'PH Itemnames'!$A$1:$A$723),1)</f>
        <v>bananasplitItem</v>
      </c>
      <c r="D200" t="s">
        <v>245</v>
      </c>
      <c r="E200" t="s">
        <v>1191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SUMIF(Ingredients!$B$3:$B$230,'PH complex foods'!F200,Ingredients!$A$3:$A$119)+SUMIF($B$3:$B$725,F200,$V$3:$V$724)</f>
        <v>1</v>
      </c>
      <c r="O200" s="11">
        <f ca="1">SUMIF(Ingredients!$B$3:$B$230,'PH complex foods'!G200,Ingredients!$A$3:$A$119)+SUMIF($B$3:$B$725,G200,$V$3:$V$724)</f>
        <v>1</v>
      </c>
      <c r="P200" s="11">
        <f ca="1">SUMIF(Ingredients!$B$3:$B$230,'PH complex foods'!H200,Ingredients!$A$3:$A$119)+SUMIF($B$3:$B$725,H200,$V$3:$V$724)</f>
        <v>1</v>
      </c>
      <c r="Q200" s="11">
        <f ca="1">SUMIF(Ingredients!$B$3:$B$230,'PH complex foods'!I200,Ingredients!$A$3:$A$119)+SUMIF($B$3:$B$725,I200,$V$3:$V$724)</f>
        <v>1</v>
      </c>
      <c r="R200" s="11">
        <f ca="1">SUMIF(Ingredients!$B$3:$B$230,'PH complex foods'!J200,Ingredients!$A$3:$A$119)+SUMIF($B$3:$B$725,J200,$V$3:$V$724)</f>
        <v>1</v>
      </c>
      <c r="S200" s="11">
        <f ca="1">SUMIF(Ingredients!$B$3:$B$230,'PH complex foods'!K200,Ingredients!$A$3:$A$119)+SUMIF($B$3:$B$725,K200,$V$3:$V$724)</f>
        <v>0</v>
      </c>
      <c r="T200" s="11">
        <f ca="1">SUMIF(Ingredients!$B$3:$B$230,'PH complex foods'!L200,Ingredients!$A$3:$A$119)+SUMIF($B$3:$B$725,L200,$V$3:$V$724)</f>
        <v>0</v>
      </c>
      <c r="U200" s="11">
        <f ca="1">SUMIF(Ingredients!$B$3:$B$230,'PH complex foods'!M200,Ingredients!$A$3:$A$119)+SUMIF($B$3:$B$725,M200,$V$3:$V$724)</f>
        <v>0</v>
      </c>
      <c r="V200" s="10">
        <f t="shared" ca="1" si="51"/>
        <v>1</v>
      </c>
      <c r="W200" s="10">
        <v>1</v>
      </c>
      <c r="X200" s="11">
        <v>0</v>
      </c>
      <c r="Y200" s="11">
        <f>COUNTIF(F200:M925,B200)</f>
        <v>0</v>
      </c>
      <c r="Z200" s="44" t="str">
        <f t="shared" ca="1" si="52"/>
        <v>Yes</v>
      </c>
      <c r="AA200" s="34">
        <f>SUMIF(Ingredients!$B$3:$B$230,F200,Ingredients!$C$3:$C$230)+SUMIF($B$3:$B$725,F200,$AI$3:$AI$725)</f>
        <v>1</v>
      </c>
      <c r="AB200" s="30">
        <f>SUMIF(Ingredients!$B$3:$B$230,G200,Ingredients!$C$3:$C$230)+SUMIF($B$3:$B$725,G200,$AI$3:$AI$725)</f>
        <v>0</v>
      </c>
      <c r="AC200" s="30">
        <f>SUMIF(Ingredients!$B$3:$B$230,H200,Ingredients!$C$3:$C$230)+SUMIF($B$3:$B$725,H200,$AI$3:$AI$725)</f>
        <v>1</v>
      </c>
      <c r="AD200" s="30">
        <f>SUMIF(Ingredients!$B$3:$B$230,I200,Ingredients!$C$3:$C$230)+SUMIF($B$3:$B$725,I200,$AI$3:$AI$725)</f>
        <v>5</v>
      </c>
      <c r="AE200" s="30">
        <f>SUMIF(Ingredients!$B$3:$B$230,J200,Ingredients!$C$3:$C$230)+SUMIF($B$3:$B$725,J200,$AI$3:$AI$725)</f>
        <v>2</v>
      </c>
      <c r="AF200" s="30">
        <f>SUMIF(Ingredients!$B$3:$B$230,K200,Ingredients!$C$3:$C$230)+SUMIF($B$3:$B$725,K200,$AI$3:$AI$725)</f>
        <v>0</v>
      </c>
      <c r="AG200" s="30">
        <f>SUMIF(Ingredients!$B$3:$B$230,L200,Ingredients!$C$3:$C$230)+SUMIF($B$3:$B$725,L200,$AI$3:$AI$725)</f>
        <v>0</v>
      </c>
      <c r="AH200" s="30">
        <f>SUMIF(Ingredients!$B$3:$B$230,M200,Ingredients!$C$3:$C$230)+SUMIF($B$3:$B$725,M200,$AI$3:$AI$725)</f>
        <v>0</v>
      </c>
      <c r="AI200" s="29">
        <f t="shared" si="40"/>
        <v>9</v>
      </c>
      <c r="AJ200" s="30">
        <f>SUMIF(Ingredients!$B$3:$B$230,F200,Ingredients!$D$3:$D$230)+SUMIF($B$3:$B$725,F200,$AR$3:$AR$725)</f>
        <v>0</v>
      </c>
      <c r="AK200" s="30">
        <f>SUMIF(Ingredients!$B$3:$B$230,G200,Ingredients!$D$3:$D$230)+SUMIF($B$3:$B$725,G200,$AR$3:$AR$725)</f>
        <v>0</v>
      </c>
      <c r="AL200" s="30">
        <f>SUMIF(Ingredients!$B$3:$B$230,H200,Ingredients!$D$3:$D$230)+SUMIF($B$3:$B$725,H200,$AR$3:$AR$725)</f>
        <v>5</v>
      </c>
      <c r="AM200" s="30">
        <f>SUMIF(Ingredients!$B$3:$B$230,I200,Ingredients!$D$3:$D$230)+SUMIF($B$3:$B$725,I200,$AR$3:$AR$725)</f>
        <v>10</v>
      </c>
      <c r="AN200" s="30">
        <f>SUMIF(Ingredients!$B$3:$B$230,J200,Ingredients!$D$3:$D$230)+SUMIF($B$3:$B$725,J200,$AR$3:$AR$725)</f>
        <v>10</v>
      </c>
      <c r="AO200" s="30">
        <f>SUMIF(Ingredients!$B$3:$B$230,K200,Ingredients!$D$3:$D$230)+SUMIF($B$3:$B$725,K200,$AR$3:$AR$725)</f>
        <v>0</v>
      </c>
      <c r="AP200" s="30">
        <f>SUMIF(Ingredients!$B$3:$B$230,L200,Ingredients!$D$3:$D$230)+SUMIF($B$3:$B$725,L200,$AR$3:$AR$725)</f>
        <v>0</v>
      </c>
      <c r="AQ200" s="30">
        <f>SUMIF(Ingredients!$B$3:$B$230,M200,Ingredients!$D$3:$D$230)+SUMIF($B$3:$B$725,M200,$AR$3:$AR$725)</f>
        <v>0</v>
      </c>
      <c r="AR200" s="29">
        <f t="shared" si="41"/>
        <v>25</v>
      </c>
      <c r="AS200" s="30">
        <f>SUMIF(Ingredients!$B$3:$B$230,F200,Ingredients!$E$3:$E$230)+SUMIF($B$3:$B$725,F200,$BA$3:$BA$730)</f>
        <v>10</v>
      </c>
      <c r="AT200" s="30">
        <f>SUMIF(Ingredients!$B$3:$B$230,G200,Ingredients!$E$3:$E$230)+SUMIF($B$3:$B$725,G200,$BA$3:$BA$730)</f>
        <v>21</v>
      </c>
      <c r="AU200" s="30">
        <f>SUMIF(Ingredients!$B$3:$B$230,H200,Ingredients!$E$3:$E$230)+SUMIF($B$3:$B$725,H200,$BA$3:$BA$730)</f>
        <v>5</v>
      </c>
      <c r="AV200" s="30">
        <f>SUMIF(Ingredients!$B$3:$B$230,I200,Ingredients!$E$3:$E$230)+SUMIF($B$3:$B$725,I200,$BA$3:$BA$730)</f>
        <v>17.666666666666668</v>
      </c>
      <c r="AW200" s="30">
        <f>SUMIF(Ingredients!$B$3:$B$230,J200,Ingredients!$E$3:$E$230)+SUMIF($B$3:$B$725,J200,$BA$3:$BA$730)</f>
        <v>4</v>
      </c>
      <c r="AX200" s="30">
        <f>SUMIF(Ingredients!$B$3:$B$230,K200,Ingredients!$E$3:$E$230)+SUMIF($B$3:$B$725,K200,$BA$3:$BA$730)</f>
        <v>0</v>
      </c>
      <c r="AY200" s="30">
        <f>SUMIF(Ingredients!$B$3:$B$230,L200,Ingredients!$E$3:$E$230)+SUMIF($B$3:$B$725,L200,$BA$3:$BA$730)</f>
        <v>0</v>
      </c>
      <c r="AZ200" s="30">
        <f>SUMIF(Ingredients!$B$3:$B$230,M200,Ingredients!$E$3:$E$230)+SUMIF($B$3:$B$725,M200,$BA$3:$BA$730)</f>
        <v>0</v>
      </c>
      <c r="BA200" s="29">
        <f t="shared" si="42"/>
        <v>11.533333333333335</v>
      </c>
      <c r="BB200" s="30">
        <f>SUMIF(Ingredients!$B$3:$B$230,F200,Ingredients!$F$3:$F$230)+SUMIF($B$3:$B$725,F200,$BJ$3:$BJ$725)</f>
        <v>0</v>
      </c>
      <c r="BC200" s="30">
        <f>SUMIF(Ingredients!$B$3:$B$230,G200,Ingredients!$F$3:$F$230)+SUMIF($B$3:$B$725,G200,$BJ$3:$BJ$725)</f>
        <v>0</v>
      </c>
      <c r="BD200" s="30">
        <f>SUMIF(Ingredients!$B$3:$B$230,H200,Ingredients!$F$3:$F$230)+SUMIF($B$3:$B$725,H200,$BJ$3:$BJ$725)</f>
        <v>0</v>
      </c>
      <c r="BE200" s="30">
        <f>SUMIF(Ingredients!$B$3:$B$230,I200,Ingredients!$F$3:$F$230)+SUMIF($B$3:$B$725,I200,$BJ$3:$BJ$725)</f>
        <v>0</v>
      </c>
      <c r="BF200" s="30">
        <f>SUMIF(Ingredients!$B$3:$B$230,J200,Ingredients!$F$3:$F$230)+SUMIF($B$3:$B$725,J200,$BJ$3:$BJ$725)</f>
        <v>0</v>
      </c>
      <c r="BG200" s="30">
        <f>SUMIF(Ingredients!$B$3:$B$230,K200,Ingredients!$F$3:$F$230)+SUMIF($B$3:$B$725,K200,$BJ$3:$BJ$725)</f>
        <v>0</v>
      </c>
      <c r="BH200" s="30">
        <f>SUMIF(Ingredients!$B$3:$B$230,L200,Ingredients!$F$3:$F$230)+SUMIF($B$3:$B$725,L200,$BJ$3:$BJ$725)</f>
        <v>0</v>
      </c>
      <c r="BI200" s="30">
        <f>SUMIF(Ingredients!$B$3:$B$230,M200,Ingredients!$F$3:$F$230)+SUMIF($B$3:$B$725,M200,$BJ$3:$BJ$725)</f>
        <v>0</v>
      </c>
      <c r="BJ200" s="35">
        <f t="shared" si="43"/>
        <v>0</v>
      </c>
      <c r="BK200" s="30">
        <f>SUMIF(Ingredients!$B$3:$B$230,F200,Ingredients!$G$3:$G$230)+SUMIF($B$3:$B$725,F200,$BS$3:$BS$725)</f>
        <v>1</v>
      </c>
      <c r="BL200" s="30">
        <f>SUMIF(Ingredients!$B$3:$B$230,G200,Ingredients!$G$3:$G$230)+SUMIF($B$3:$B$725,G200,$BS$3:$BS$725)</f>
        <v>0</v>
      </c>
      <c r="BM200" s="30">
        <f>SUMIF(Ingredients!$B$3:$B$230,H200,Ingredients!$G$3:$G$230)+SUMIF($B$3:$B$725,H200,$BS$3:$BS$725)</f>
        <v>1</v>
      </c>
      <c r="BN200" s="30">
        <f>SUMIF(Ingredients!$B$3:$B$230,I200,Ingredients!$G$3:$G$230)+SUMIF($B$3:$B$725,I200,$BS$3:$BS$725)</f>
        <v>0</v>
      </c>
      <c r="BO200" s="30">
        <f>SUMIF(Ingredients!$B$3:$B$230,J200,Ingredients!$G$3:$G$230)+SUMIF($B$3:$B$725,J200,$BS$3:$BS$725)</f>
        <v>0.5</v>
      </c>
      <c r="BP200" s="30">
        <f>SUMIF(Ingredients!$B$3:$B$230,K200,Ingredients!$G$3:$G$230)+SUMIF($B$3:$B$725,K200,$BS$3:$BS$725)</f>
        <v>0</v>
      </c>
      <c r="BQ200" s="30">
        <f>SUMIF(Ingredients!$B$3:$B$230,L200,Ingredients!$G$3:$G$230)+SUMIF($B$3:$B$725,L200,$BS$3:$BS$725)</f>
        <v>0</v>
      </c>
      <c r="BR200" s="30">
        <f>SUMIF(Ingredients!$B$3:$B$230,M200,Ingredients!$G$3:$G$230)+SUMIF($B$3:$B$725,M200,$BS$3:$BS$725)</f>
        <v>0</v>
      </c>
      <c r="BS200" s="36">
        <f t="shared" si="44"/>
        <v>2.5</v>
      </c>
      <c r="BT200" s="30">
        <f>SUMIF(Ingredients!$B$3:$B$230,F200,Ingredients!$H$3:$H$230)+SUMIF($B$3:$B$725,F200,$CB$3:$CB$725)</f>
        <v>0</v>
      </c>
      <c r="BU200" s="30">
        <f>SUMIF(Ingredients!$B$3:$B$230,G200,Ingredients!$H$3:$H$230)+SUMIF($B$3:$B$725,G200,$CB$3:$CB$725)</f>
        <v>0</v>
      </c>
      <c r="BV200" s="30">
        <f>SUMIF(Ingredients!$B$3:$B$230,H200,Ingredients!$H$3:$H$230)+SUMIF($B$3:$B$725,H200,$CB$3:$CB$725)</f>
        <v>0</v>
      </c>
      <c r="BW200" s="30">
        <f>SUMIF(Ingredients!$B$3:$B$230,I200,Ingredients!$H$3:$H$230)+SUMIF($B$3:$B$725,I200,$CB$3:$CB$725)</f>
        <v>0</v>
      </c>
      <c r="BX200" s="30">
        <f>SUMIF(Ingredients!$B$3:$B$230,J200,Ingredients!$H$3:$H$230)+SUMIF($B$3:$B$725,J200,$CB$3:$CB$725)</f>
        <v>0</v>
      </c>
      <c r="BY200" s="30">
        <f>SUMIF(Ingredients!$B$3:$B$230,K200,Ingredients!$H$3:$H$230)+SUMIF($B$3:$B$725,K200,$CB$3:$CB$725)</f>
        <v>0</v>
      </c>
      <c r="BZ200" s="30">
        <f>SUMIF(Ingredients!$B$3:$B$230,L200,Ingredients!$H$3:$H$230)+SUMIF($B$3:$B$725,L200,$CB$3:$CB$725)</f>
        <v>0</v>
      </c>
      <c r="CA200" s="30">
        <f>SUMIF(Ingredients!$B$3:$B$230,M200,Ingredients!$H$3:$H$230)+SUMIF($B$3:$B$725,M200,$CB$3:$CB$725)</f>
        <v>0</v>
      </c>
      <c r="CB200" s="42">
        <f t="shared" si="45"/>
        <v>0</v>
      </c>
      <c r="CC200" s="30">
        <f>SUMIF(Ingredients!$B$3:$B$230,F200,Ingredients!$I$3:$I$230)+SUMIF($B$3:$B$725,F200,$CK$3:$CK$725)</f>
        <v>0</v>
      </c>
      <c r="CD200" s="30">
        <f>SUMIF(Ingredients!$B$3:$B$230,G200,Ingredients!$I$3:$I$230)+SUMIF($B$3:$B$725,G200,$CK$3:$CK$725)</f>
        <v>0</v>
      </c>
      <c r="CE200" s="30">
        <f>SUMIF(Ingredients!$B$3:$B$230,H200,Ingredients!$I$3:$I$230)+SUMIF($B$3:$B$725,H200,$CK$3:$CK$725)</f>
        <v>0</v>
      </c>
      <c r="CF200" s="30">
        <f>SUMIF(Ingredients!$B$3:$B$230,I200,Ingredients!$I$3:$I$230)+SUMIF($B$3:$B$725,I200,$CK$3:$CK$725)</f>
        <v>0</v>
      </c>
      <c r="CG200" s="30">
        <f>SUMIF(Ingredients!$B$3:$B$230,J200,Ingredients!$I$3:$I$230)+SUMIF($B$3:$B$725,J200,$CK$3:$CK$725)</f>
        <v>0</v>
      </c>
      <c r="CH200" s="30">
        <f>SUMIF(Ingredients!$B$3:$B$230,K200,Ingredients!$I$3:$I$230)+SUMIF($B$3:$B$725,K200,$CK$3:$CK$725)</f>
        <v>0</v>
      </c>
      <c r="CI200" s="30">
        <f>SUMIF(Ingredients!$B$3:$B$230,L200,Ingredients!$I$3:$I$230)+SUMIF($B$3:$B$725,L200,$CK$3:$CK$725)</f>
        <v>0</v>
      </c>
      <c r="CJ200" s="30">
        <f>SUMIF(Ingredients!$B$3:$B$230,M200,Ingredients!$I$3:$I$230)+SUMIF($B$3:$B$725,M200,$CK$3:$CK$725)</f>
        <v>0</v>
      </c>
      <c r="CK200" s="38">
        <f t="shared" si="46"/>
        <v>0</v>
      </c>
      <c r="CL200" s="30">
        <f>SUMIF(Ingredients!$B$3:$B$230,F200,Ingredients!$J$3:$J$230)+SUMIF($B$3:$B$725,F200,$CT$3:$CT$725)</f>
        <v>0</v>
      </c>
      <c r="CM200" s="30">
        <f>SUMIF(Ingredients!$B$3:$B$230,G200,Ingredients!$J$3:$J$230)+SUMIF($B$3:$B$725,G200,$CT$3:$CT$725)</f>
        <v>0.2</v>
      </c>
      <c r="CN200" s="30">
        <f>SUMIF(Ingredients!$B$3:$B$230,H200,Ingredients!$J$3:$J$230)+SUMIF($B$3:$B$725,H200,$CT$3:$CT$725)</f>
        <v>0</v>
      </c>
      <c r="CO200" s="30">
        <f>SUMIF(Ingredients!$B$3:$B$230,I200,Ingredients!$J$3:$J$230)+SUMIF($B$3:$B$725,I200,$CT$3:$CT$725)</f>
        <v>2</v>
      </c>
      <c r="CP200" s="30">
        <f>SUMIF(Ingredients!$B$3:$B$230,J200,Ingredients!$J$3:$J$230)+SUMIF($B$3:$B$725,J200,$CT$3:$CT$725)</f>
        <v>0</v>
      </c>
      <c r="CQ200" s="30">
        <f>SUMIF(Ingredients!$B$3:$B$230,K200,Ingredients!$J$3:$J$230)+SUMIF($B$3:$B$725,K200,$CT$3:$CT$725)</f>
        <v>0</v>
      </c>
      <c r="CR200" s="30">
        <f>SUMIF(Ingredients!$B$3:$B$230,L200,Ingredients!$J$3:$J$230)+SUMIF($B$3:$B$725,L200,$CT$3:$CT$725)</f>
        <v>0</v>
      </c>
      <c r="CS200" s="30">
        <f>SUMIF(Ingredients!$B$3:$B$230,M200,Ingredients!$J$3:$J$230)+SUMIF($B$3:$B$725,M200,$CT$3:$CT$725)</f>
        <v>0</v>
      </c>
      <c r="CT200" s="43">
        <f t="shared" si="47"/>
        <v>2.2000000000000002</v>
      </c>
      <c r="CU200" s="34">
        <v>10</v>
      </c>
      <c r="CV200" s="30">
        <v>0</v>
      </c>
      <c r="CW200" s="30">
        <v>12</v>
      </c>
      <c r="CX200" s="35">
        <v>0</v>
      </c>
      <c r="CY200" s="36">
        <v>2.5</v>
      </c>
      <c r="CZ200" s="37">
        <v>0</v>
      </c>
      <c r="DA200" s="38">
        <v>0</v>
      </c>
      <c r="DB200" s="39">
        <v>2</v>
      </c>
      <c r="DC200" t="s">
        <v>202</v>
      </c>
      <c r="DD200" t="str">
        <f t="shared" ca="1" si="48"/>
        <v/>
      </c>
      <c r="DE200" t="str">
        <f t="shared" ca="1" si="49"/>
        <v>-</v>
      </c>
      <c r="DG200" t="s">
        <v>200</v>
      </c>
      <c r="DH200" t="str">
        <f t="shared" ca="1" si="50"/>
        <v>BANANASPLITITEM(MEAL, ItemRegistry.bananasplitItem, 4 ,2f,0f,0f,0f,2.5f,0f,2f,1.75f),</v>
      </c>
      <c r="DI200" t="s">
        <v>2271</v>
      </c>
    </row>
    <row r="201" spans="2:113" x14ac:dyDescent="0.3">
      <c r="B201" t="s">
        <v>466</v>
      </c>
      <c r="C201" t="str">
        <f>INDEX('PH Itemnames'!$B$1:$B$723,MATCH(B201,'PH Itemnames'!$A$1:$A$723),1)</f>
        <v>banananutbreadItem</v>
      </c>
      <c r="D201" t="s">
        <v>245</v>
      </c>
      <c r="E201" t="s">
        <v>1191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SUMIF(Ingredients!$B$3:$B$230,'PH complex foods'!F201,Ingredients!$A$3:$A$119)+SUMIF($B$3:$B$725,F201,$V$3:$V$724)</f>
        <v>1</v>
      </c>
      <c r="O201" s="11">
        <f ca="1">SUMIF(Ingredients!$B$3:$B$230,'PH complex foods'!G201,Ingredients!$A$3:$A$119)+SUMIF($B$3:$B$725,G201,$V$3:$V$724)</f>
        <v>1</v>
      </c>
      <c r="P201" s="11">
        <f ca="1">SUMIF(Ingredients!$B$3:$B$230,'PH complex foods'!H201,Ingredients!$A$3:$A$119)+SUMIF($B$3:$B$725,H201,$V$3:$V$724)</f>
        <v>0</v>
      </c>
      <c r="Q201" s="11">
        <f ca="1">SUMIF(Ingredients!$B$3:$B$230,'PH complex foods'!I201,Ingredients!$A$3:$A$119)+SUMIF($B$3:$B$725,I201,$V$3:$V$724)</f>
        <v>1</v>
      </c>
      <c r="R201" s="11">
        <f ca="1">SUMIF(Ingredients!$B$3:$B$230,'PH complex foods'!J201,Ingredients!$A$3:$A$119)+SUMIF($B$3:$B$725,J201,$V$3:$V$724)</f>
        <v>1</v>
      </c>
      <c r="S201" s="11">
        <f ca="1">SUMIF(Ingredients!$B$3:$B$230,'PH complex foods'!K201,Ingredients!$A$3:$A$119)+SUMIF($B$3:$B$725,K201,$V$3:$V$724)</f>
        <v>0</v>
      </c>
      <c r="T201" s="11">
        <f ca="1">SUMIF(Ingredients!$B$3:$B$230,'PH complex foods'!L201,Ingredients!$A$3:$A$119)+SUMIF($B$3:$B$725,L201,$V$3:$V$724)</f>
        <v>0</v>
      </c>
      <c r="U201" s="11">
        <f ca="1">SUMIF(Ingredients!$B$3:$B$230,'PH complex foods'!M201,Ingredients!$A$3:$A$119)+SUMIF($B$3:$B$725,M201,$V$3:$V$724)</f>
        <v>0</v>
      </c>
      <c r="V201" s="10">
        <f t="shared" ca="1" si="51"/>
        <v>0</v>
      </c>
      <c r="W201" s="10">
        <v>0</v>
      </c>
      <c r="X201" s="11">
        <v>0</v>
      </c>
      <c r="Y201" s="11">
        <f>COUNTIF(F201:M926,B201)</f>
        <v>0</v>
      </c>
      <c r="Z201" s="44" t="str">
        <f t="shared" ca="1" si="52"/>
        <v>No</v>
      </c>
      <c r="AA201" s="34">
        <f>SUMIF(Ingredients!$B$3:$B$230,F201,Ingredients!$C$3:$C$230)+SUMIF($B$3:$B$725,F201,$AI$3:$AI$725)</f>
        <v>1</v>
      </c>
      <c r="AB201" s="30">
        <f>SUMIF(Ingredients!$B$3:$B$230,G201,Ingredients!$C$3:$C$230)+SUMIF($B$3:$B$725,G201,$AI$3:$AI$725)</f>
        <v>5</v>
      </c>
      <c r="AC201" s="30">
        <f>SUMIF(Ingredients!$B$3:$B$230,H201,Ingredients!$C$3:$C$230)+SUMIF($B$3:$B$725,H201,$AI$3:$AI$725)</f>
        <v>0</v>
      </c>
      <c r="AD201" s="30">
        <f>SUMIF(Ingredients!$B$3:$B$230,I201,Ingredients!$C$3:$C$230)+SUMIF($B$3:$B$725,I201,$AI$3:$AI$725)</f>
        <v>5</v>
      </c>
      <c r="AE201" s="30">
        <f>SUMIF(Ingredients!$B$3:$B$230,J201,Ingredients!$C$3:$C$230)+SUMIF($B$3:$B$725,J201,$AI$3:$AI$725)</f>
        <v>0</v>
      </c>
      <c r="AF201" s="30">
        <f>SUMIF(Ingredients!$B$3:$B$230,K201,Ingredients!$C$3:$C$230)+SUMIF($B$3:$B$725,K201,$AI$3:$AI$725)</f>
        <v>0</v>
      </c>
      <c r="AG201" s="30">
        <f>SUMIF(Ingredients!$B$3:$B$230,L201,Ingredients!$C$3:$C$230)+SUMIF($B$3:$B$725,L201,$AI$3:$AI$725)</f>
        <v>0</v>
      </c>
      <c r="AH201" s="30">
        <f>SUMIF(Ingredients!$B$3:$B$230,M201,Ingredients!$C$3:$C$230)+SUMIF($B$3:$B$725,M201,$AI$3:$AI$725)</f>
        <v>0</v>
      </c>
      <c r="AI201" s="29">
        <f t="shared" si="40"/>
        <v>11</v>
      </c>
      <c r="AJ201" s="30">
        <f>SUMIF(Ingredients!$B$3:$B$230,F201,Ingredients!$D$3:$D$230)+SUMIF($B$3:$B$725,F201,$AR$3:$AR$725)</f>
        <v>0</v>
      </c>
      <c r="AK201" s="30">
        <f>SUMIF(Ingredients!$B$3:$B$230,G201,Ingredients!$D$3:$D$230)+SUMIF($B$3:$B$725,G201,$AR$3:$AR$725)</f>
        <v>0</v>
      </c>
      <c r="AL201" s="30">
        <f>SUMIF(Ingredients!$B$3:$B$230,H201,Ingredients!$D$3:$D$230)+SUMIF($B$3:$B$725,H201,$AR$3:$AR$725)</f>
        <v>0</v>
      </c>
      <c r="AM201" s="30">
        <f>SUMIF(Ingredients!$B$3:$B$230,I201,Ingredients!$D$3:$D$230)+SUMIF($B$3:$B$725,I201,$AR$3:$AR$725)</f>
        <v>5</v>
      </c>
      <c r="AN201" s="30">
        <f>SUMIF(Ingredients!$B$3:$B$230,J201,Ingredients!$D$3:$D$230)+SUMIF($B$3:$B$725,J201,$AR$3:$AR$725)</f>
        <v>0</v>
      </c>
      <c r="AO201" s="30">
        <f>SUMIF(Ingredients!$B$3:$B$230,K201,Ingredients!$D$3:$D$230)+SUMIF($B$3:$B$725,K201,$AR$3:$AR$725)</f>
        <v>0</v>
      </c>
      <c r="AP201" s="30">
        <f>SUMIF(Ingredients!$B$3:$B$230,L201,Ingredients!$D$3:$D$230)+SUMIF($B$3:$B$725,L201,$AR$3:$AR$725)</f>
        <v>0</v>
      </c>
      <c r="AQ201" s="30">
        <f>SUMIF(Ingredients!$B$3:$B$230,M201,Ingredients!$D$3:$D$230)+SUMIF($B$3:$B$725,M201,$AR$3:$AR$725)</f>
        <v>0</v>
      </c>
      <c r="AR201" s="29">
        <f t="shared" si="41"/>
        <v>5</v>
      </c>
      <c r="AS201" s="30">
        <f>SUMIF(Ingredients!$B$3:$B$230,F201,Ingredients!$E$3:$E$230)+SUMIF($B$3:$B$725,F201,$BA$3:$BA$730)</f>
        <v>10</v>
      </c>
      <c r="AT201" s="30">
        <f>SUMIF(Ingredients!$B$3:$B$230,G201,Ingredients!$E$3:$E$230)+SUMIF($B$3:$B$725,G201,$BA$3:$BA$730)</f>
        <v>43</v>
      </c>
      <c r="AU201" s="30">
        <f>SUMIF(Ingredients!$B$3:$B$230,H201,Ingredients!$E$3:$E$230)+SUMIF($B$3:$B$725,H201,$BA$3:$BA$730)</f>
        <v>0</v>
      </c>
      <c r="AV201" s="30">
        <f>SUMIF(Ingredients!$B$3:$B$230,I201,Ingredients!$E$3:$E$230)+SUMIF($B$3:$B$725,I201,$BA$3:$BA$730)</f>
        <v>23</v>
      </c>
      <c r="AW201" s="30">
        <f>SUMIF(Ingredients!$B$3:$B$230,J201,Ingredients!$E$3:$E$230)+SUMIF($B$3:$B$725,J201,$BA$3:$BA$730)</f>
        <v>30</v>
      </c>
      <c r="AX201" s="30">
        <f>SUMIF(Ingredients!$B$3:$B$230,K201,Ingredients!$E$3:$E$230)+SUMIF($B$3:$B$725,K201,$BA$3:$BA$730)</f>
        <v>0</v>
      </c>
      <c r="AY201" s="30">
        <f>SUMIF(Ingredients!$B$3:$B$230,L201,Ingredients!$E$3:$E$230)+SUMIF($B$3:$B$725,L201,$BA$3:$BA$730)</f>
        <v>0</v>
      </c>
      <c r="AZ201" s="30">
        <f>SUMIF(Ingredients!$B$3:$B$230,M201,Ingredients!$E$3:$E$230)+SUMIF($B$3:$B$725,M201,$BA$3:$BA$730)</f>
        <v>0</v>
      </c>
      <c r="BA201" s="29">
        <f t="shared" si="42"/>
        <v>21.2</v>
      </c>
      <c r="BB201" s="30">
        <f>SUMIF(Ingredients!$B$3:$B$230,F201,Ingredients!$F$3:$F$230)+SUMIF($B$3:$B$725,F201,$BJ$3:$BJ$725)</f>
        <v>0</v>
      </c>
      <c r="BC201" s="30">
        <f>SUMIF(Ingredients!$B$3:$B$230,G201,Ingredients!$F$3:$F$230)+SUMIF($B$3:$B$725,G201,$BJ$3:$BJ$725)</f>
        <v>1</v>
      </c>
      <c r="BD201" s="30">
        <f>SUMIF(Ingredients!$B$3:$B$230,H201,Ingredients!$F$3:$F$230)+SUMIF($B$3:$B$725,H201,$BJ$3:$BJ$725)</f>
        <v>0</v>
      </c>
      <c r="BE201" s="30">
        <f>SUMIF(Ingredients!$B$3:$B$230,I201,Ingredients!$F$3:$F$230)+SUMIF($B$3:$B$725,I201,$BJ$3:$BJ$725)</f>
        <v>0</v>
      </c>
      <c r="BF201" s="30">
        <f>SUMIF(Ingredients!$B$3:$B$230,J201,Ingredients!$F$3:$F$230)+SUMIF($B$3:$B$725,J201,$BJ$3:$BJ$725)</f>
        <v>0</v>
      </c>
      <c r="BG201" s="30">
        <f>SUMIF(Ingredients!$B$3:$B$230,K201,Ingredients!$F$3:$F$230)+SUMIF($B$3:$B$725,K201,$BJ$3:$BJ$725)</f>
        <v>0</v>
      </c>
      <c r="BH201" s="30">
        <f>SUMIF(Ingredients!$B$3:$B$230,L201,Ingredients!$F$3:$F$230)+SUMIF($B$3:$B$725,L201,$BJ$3:$BJ$725)</f>
        <v>0</v>
      </c>
      <c r="BI201" s="30">
        <f>SUMIF(Ingredients!$B$3:$B$230,M201,Ingredients!$F$3:$F$230)+SUMIF($B$3:$B$725,M201,$BJ$3:$BJ$725)</f>
        <v>0</v>
      </c>
      <c r="BJ201" s="35">
        <f t="shared" si="43"/>
        <v>1</v>
      </c>
      <c r="BK201" s="30">
        <f>SUMIF(Ingredients!$B$3:$B$230,F201,Ingredients!$G$3:$G$230)+SUMIF($B$3:$B$725,F201,$BS$3:$BS$725)</f>
        <v>1</v>
      </c>
      <c r="BL201" s="30">
        <f>SUMIF(Ingredients!$B$3:$B$230,G201,Ingredients!$G$3:$G$230)+SUMIF($B$3:$B$725,G201,$BS$3:$BS$725)</f>
        <v>0</v>
      </c>
      <c r="BM201" s="30">
        <f>SUMIF(Ingredients!$B$3:$B$230,H201,Ingredients!$G$3:$G$230)+SUMIF($B$3:$B$725,H201,$BS$3:$BS$725)</f>
        <v>0</v>
      </c>
      <c r="BN201" s="30">
        <f>SUMIF(Ingredients!$B$3:$B$230,I201,Ingredients!$G$3:$G$230)+SUMIF($B$3:$B$725,I201,$BS$3:$BS$725)</f>
        <v>0</v>
      </c>
      <c r="BO201" s="30">
        <f>SUMIF(Ingredients!$B$3:$B$230,J201,Ingredients!$G$3:$G$230)+SUMIF($B$3:$B$725,J201,$BS$3:$BS$725)</f>
        <v>0</v>
      </c>
      <c r="BP201" s="30">
        <f>SUMIF(Ingredients!$B$3:$B$230,K201,Ingredients!$G$3:$G$230)+SUMIF($B$3:$B$725,K201,$BS$3:$BS$725)</f>
        <v>0</v>
      </c>
      <c r="BQ201" s="30">
        <f>SUMIF(Ingredients!$B$3:$B$230,L201,Ingredients!$G$3:$G$230)+SUMIF($B$3:$B$725,L201,$BS$3:$BS$725)</f>
        <v>0</v>
      </c>
      <c r="BR201" s="30">
        <f>SUMIF(Ingredients!$B$3:$B$230,M201,Ingredients!$G$3:$G$230)+SUMIF($B$3:$B$725,M201,$BS$3:$BS$725)</f>
        <v>0</v>
      </c>
      <c r="BS201" s="36">
        <f t="shared" si="44"/>
        <v>1</v>
      </c>
      <c r="BT201" s="30">
        <f>SUMIF(Ingredients!$B$3:$B$230,F201,Ingredients!$H$3:$H$230)+SUMIF($B$3:$B$725,F201,$CB$3:$CB$725)</f>
        <v>0</v>
      </c>
      <c r="BU201" s="30">
        <f>SUMIF(Ingredients!$B$3:$B$230,G201,Ingredients!$H$3:$H$230)+SUMIF($B$3:$B$725,G201,$CB$3:$CB$725)</f>
        <v>0</v>
      </c>
      <c r="BV201" s="30">
        <f>SUMIF(Ingredients!$B$3:$B$230,H201,Ingredients!$H$3:$H$230)+SUMIF($B$3:$B$725,H201,$CB$3:$CB$725)</f>
        <v>0</v>
      </c>
      <c r="BW201" s="30">
        <f>SUMIF(Ingredients!$B$3:$B$230,I201,Ingredients!$H$3:$H$230)+SUMIF($B$3:$B$725,I201,$CB$3:$CB$725)</f>
        <v>0</v>
      </c>
      <c r="BX201" s="30">
        <f>SUMIF(Ingredients!$B$3:$B$230,J201,Ingredients!$H$3:$H$230)+SUMIF($B$3:$B$725,J201,$CB$3:$CB$725)</f>
        <v>0</v>
      </c>
      <c r="BY201" s="30">
        <f>SUMIF(Ingredients!$B$3:$B$230,K201,Ingredients!$H$3:$H$230)+SUMIF($B$3:$B$725,K201,$CB$3:$CB$725)</f>
        <v>0</v>
      </c>
      <c r="BZ201" s="30">
        <f>SUMIF(Ingredients!$B$3:$B$230,L201,Ingredients!$H$3:$H$230)+SUMIF($B$3:$B$725,L201,$CB$3:$CB$725)</f>
        <v>0</v>
      </c>
      <c r="CA201" s="30">
        <f>SUMIF(Ingredients!$B$3:$B$230,M201,Ingredients!$H$3:$H$230)+SUMIF($B$3:$B$725,M201,$CB$3:$CB$725)</f>
        <v>0</v>
      </c>
      <c r="CB201" s="42">
        <f t="shared" si="45"/>
        <v>0</v>
      </c>
      <c r="CC201" s="30">
        <f>SUMIF(Ingredients!$B$3:$B$230,F201,Ingredients!$I$3:$I$230)+SUMIF($B$3:$B$725,F201,$CK$3:$CK$725)</f>
        <v>0</v>
      </c>
      <c r="CD201" s="30">
        <f>SUMIF(Ingredients!$B$3:$B$230,G201,Ingredients!$I$3:$I$230)+SUMIF($B$3:$B$725,G201,$CK$3:$CK$725)</f>
        <v>0</v>
      </c>
      <c r="CE201" s="30">
        <f>SUMIF(Ingredients!$B$3:$B$230,H201,Ingredients!$I$3:$I$230)+SUMIF($B$3:$B$725,H201,$CK$3:$CK$725)</f>
        <v>0</v>
      </c>
      <c r="CF201" s="30">
        <f>SUMIF(Ingredients!$B$3:$B$230,I201,Ingredients!$I$3:$I$230)+SUMIF($B$3:$B$725,I201,$CK$3:$CK$725)</f>
        <v>0</v>
      </c>
      <c r="CG201" s="30">
        <f>SUMIF(Ingredients!$B$3:$B$230,J201,Ingredients!$I$3:$I$230)+SUMIF($B$3:$B$725,J201,$CK$3:$CK$725)</f>
        <v>0</v>
      </c>
      <c r="CH201" s="30">
        <f>SUMIF(Ingredients!$B$3:$B$230,K201,Ingredients!$I$3:$I$230)+SUMIF($B$3:$B$725,K201,$CK$3:$CK$725)</f>
        <v>0</v>
      </c>
      <c r="CI201" s="30">
        <f>SUMIF(Ingredients!$B$3:$B$230,L201,Ingredients!$I$3:$I$230)+SUMIF($B$3:$B$725,L201,$CK$3:$CK$725)</f>
        <v>0</v>
      </c>
      <c r="CJ201" s="30">
        <f>SUMIF(Ingredients!$B$3:$B$230,M201,Ingredients!$I$3:$I$230)+SUMIF($B$3:$B$725,M201,$CK$3:$CK$725)</f>
        <v>0</v>
      </c>
      <c r="CK201" s="38">
        <f t="shared" si="46"/>
        <v>0</v>
      </c>
      <c r="CL201" s="30">
        <f>SUMIF(Ingredients!$B$3:$B$230,F201,Ingredients!$J$3:$J$230)+SUMIF($B$3:$B$725,F201,$CT$3:$CT$725)</f>
        <v>0</v>
      </c>
      <c r="CM201" s="30">
        <f>SUMIF(Ingredients!$B$3:$B$230,G201,Ingredients!$J$3:$J$230)+SUMIF($B$3:$B$725,G201,$CT$3:$CT$725)</f>
        <v>0</v>
      </c>
      <c r="CN201" s="30">
        <f>SUMIF(Ingredients!$B$3:$B$230,H201,Ingredients!$J$3:$J$230)+SUMIF($B$3:$B$725,H201,$CT$3:$CT$725)</f>
        <v>0</v>
      </c>
      <c r="CO201" s="30">
        <f>SUMIF(Ingredients!$B$3:$B$230,I201,Ingredients!$J$3:$J$230)+SUMIF($B$3:$B$725,I201,$CT$3:$CT$725)</f>
        <v>2</v>
      </c>
      <c r="CP201" s="30">
        <f>SUMIF(Ingredients!$B$3:$B$230,J201,Ingredients!$J$3:$J$230)+SUMIF($B$3:$B$725,J201,$CT$3:$CT$725)</f>
        <v>0</v>
      </c>
      <c r="CQ201" s="30">
        <f>SUMIF(Ingredients!$B$3:$B$230,K201,Ingredients!$J$3:$J$230)+SUMIF($B$3:$B$725,K201,$CT$3:$CT$725)</f>
        <v>0</v>
      </c>
      <c r="CR201" s="30">
        <f>SUMIF(Ingredients!$B$3:$B$230,L201,Ingredients!$J$3:$J$230)+SUMIF($B$3:$B$725,L201,$CT$3:$CT$725)</f>
        <v>0</v>
      </c>
      <c r="CS201" s="30">
        <f>SUMIF(Ingredients!$B$3:$B$230,M201,Ingredients!$J$3:$J$230)+SUMIF($B$3:$B$725,M201,$CT$3:$CT$725)</f>
        <v>0</v>
      </c>
      <c r="CT201" s="43">
        <f t="shared" si="47"/>
        <v>2</v>
      </c>
      <c r="CU201" s="34">
        <v>11</v>
      </c>
      <c r="CV201" s="30">
        <v>5</v>
      </c>
      <c r="CW201" s="30">
        <v>21.2</v>
      </c>
      <c r="CX201" s="35">
        <v>1</v>
      </c>
      <c r="CY201" s="36">
        <v>1</v>
      </c>
      <c r="CZ201" s="37">
        <v>0</v>
      </c>
      <c r="DA201" s="38">
        <v>0</v>
      </c>
      <c r="DB201" s="39">
        <v>2</v>
      </c>
      <c r="DC201" t="s">
        <v>199</v>
      </c>
      <c r="DD201" t="str">
        <f t="shared" ca="1" si="48"/>
        <v/>
      </c>
      <c r="DE201" t="str">
        <f t="shared" ca="1" si="49"/>
        <v>No</v>
      </c>
      <c r="DG201" t="s">
        <v>200</v>
      </c>
      <c r="DH201" t="str">
        <f t="shared" ca="1" si="50"/>
        <v/>
      </c>
      <c r="DI201" t="s">
        <v>2271</v>
      </c>
    </row>
    <row r="202" spans="2:113" x14ac:dyDescent="0.3">
      <c r="B202" t="s">
        <v>467</v>
      </c>
      <c r="C202" t="str">
        <f>INDEX('PH Itemnames'!$B$1:$B$723,MATCH(B202,'PH Itemnames'!$A$1:$A$723),1)</f>
        <v>bananasmoothieItem</v>
      </c>
      <c r="D202" t="s">
        <v>240</v>
      </c>
      <c r="E202" t="s">
        <v>1184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SUMIF(Ingredients!$B$3:$B$230,'PH complex foods'!F202,Ingredients!$A$3:$A$119)+SUMIF($B$3:$B$725,F202,$V$3:$V$724)</f>
        <v>1</v>
      </c>
      <c r="O202" s="11">
        <f ca="1">SUMIF(Ingredients!$B$3:$B$230,'PH complex foods'!G202,Ingredients!$A$3:$A$119)+SUMIF($B$3:$B$725,G202,$V$3:$V$724)</f>
        <v>1</v>
      </c>
      <c r="P202" s="11">
        <f ca="1">SUMIF(Ingredients!$B$3:$B$230,'PH complex foods'!H202,Ingredients!$A$3:$A$119)+SUMIF($B$3:$B$725,H202,$V$3:$V$724)</f>
        <v>1</v>
      </c>
      <c r="Q202" s="11">
        <f ca="1">SUMIF(Ingredients!$B$3:$B$230,'PH complex foods'!I202,Ingredients!$A$3:$A$119)+SUMIF($B$3:$B$725,I202,$V$3:$V$724)</f>
        <v>0</v>
      </c>
      <c r="R202" s="11">
        <f ca="1">SUMIF(Ingredients!$B$3:$B$230,'PH complex foods'!J202,Ingredients!$A$3:$A$119)+SUMIF($B$3:$B$725,J202,$V$3:$V$724)</f>
        <v>0</v>
      </c>
      <c r="S202" s="11">
        <f ca="1">SUMIF(Ingredients!$B$3:$B$230,'PH complex foods'!K202,Ingredients!$A$3:$A$119)+SUMIF($B$3:$B$725,K202,$V$3:$V$724)</f>
        <v>0</v>
      </c>
      <c r="T202" s="11">
        <f ca="1">SUMIF(Ingredients!$B$3:$B$230,'PH complex foods'!L202,Ingredients!$A$3:$A$119)+SUMIF($B$3:$B$725,L202,$V$3:$V$724)</f>
        <v>0</v>
      </c>
      <c r="U202" s="11">
        <f ca="1">SUMIF(Ingredients!$B$3:$B$230,'PH complex foods'!M202,Ingredients!$A$3:$A$119)+SUMIF($B$3:$B$725,M202,$V$3:$V$724)</f>
        <v>0</v>
      </c>
      <c r="V202" s="10">
        <f t="shared" ca="1" si="51"/>
        <v>1</v>
      </c>
      <c r="W202" s="10">
        <v>1</v>
      </c>
      <c r="X202" s="11">
        <v>1</v>
      </c>
      <c r="Y202" s="11">
        <f>COUNTIF(F202:M927,B202)</f>
        <v>0</v>
      </c>
      <c r="Z202" s="44" t="str">
        <f t="shared" ca="1" si="52"/>
        <v>Yes</v>
      </c>
      <c r="AA202" s="34">
        <f>SUMIF(Ingredients!$B$3:$B$230,F202,Ingredients!$C$3:$C$230)+SUMIF($B$3:$B$725,F202,$AI$3:$AI$725)</f>
        <v>1</v>
      </c>
      <c r="AB202" s="30">
        <f>SUMIF(Ingredients!$B$3:$B$230,G202,Ingredients!$C$3:$C$230)+SUMIF($B$3:$B$725,G202,$AI$3:$AI$725)</f>
        <v>1</v>
      </c>
      <c r="AC202" s="30">
        <f>SUMIF(Ingredients!$B$3:$B$230,H202,Ingredients!$C$3:$C$230)+SUMIF($B$3:$B$725,H202,$AI$3:$AI$725)</f>
        <v>0</v>
      </c>
      <c r="AD202" s="30">
        <f>SUMIF(Ingredients!$B$3:$B$230,I202,Ingredients!$C$3:$C$230)+SUMIF($B$3:$B$725,I202,$AI$3:$AI$725)</f>
        <v>0</v>
      </c>
      <c r="AE202" s="30">
        <f>SUMIF(Ingredients!$B$3:$B$230,J202,Ingredients!$C$3:$C$230)+SUMIF($B$3:$B$725,J202,$AI$3:$AI$725)</f>
        <v>0</v>
      </c>
      <c r="AF202" s="30">
        <f>SUMIF(Ingredients!$B$3:$B$230,K202,Ingredients!$C$3:$C$230)+SUMIF($B$3:$B$725,K202,$AI$3:$AI$725)</f>
        <v>0</v>
      </c>
      <c r="AG202" s="30">
        <f>SUMIF(Ingredients!$B$3:$B$230,L202,Ingredients!$C$3:$C$230)+SUMIF($B$3:$B$725,L202,$AI$3:$AI$725)</f>
        <v>0</v>
      </c>
      <c r="AH202" s="30">
        <f>SUMIF(Ingredients!$B$3:$B$230,M202,Ingredients!$C$3:$C$230)+SUMIF($B$3:$B$725,M202,$AI$3:$AI$725)</f>
        <v>0</v>
      </c>
      <c r="AI202" s="29">
        <f t="shared" si="40"/>
        <v>2</v>
      </c>
      <c r="AJ202" s="30">
        <f>SUMIF(Ingredients!$B$3:$B$230,F202,Ingredients!$D$3:$D$230)+SUMIF($B$3:$B$725,F202,$AR$3:$AR$725)</f>
        <v>0</v>
      </c>
      <c r="AK202" s="30">
        <f>SUMIF(Ingredients!$B$3:$B$230,G202,Ingredients!$D$3:$D$230)+SUMIF($B$3:$B$725,G202,$AR$3:$AR$725)</f>
        <v>0</v>
      </c>
      <c r="AL202" s="30">
        <f>SUMIF(Ingredients!$B$3:$B$230,H202,Ingredients!$D$3:$D$230)+SUMIF($B$3:$B$725,H202,$AR$3:$AR$725)</f>
        <v>5</v>
      </c>
      <c r="AM202" s="30">
        <f>SUMIF(Ingredients!$B$3:$B$230,I202,Ingredients!$D$3:$D$230)+SUMIF($B$3:$B$725,I202,$AR$3:$AR$725)</f>
        <v>0</v>
      </c>
      <c r="AN202" s="30">
        <f>SUMIF(Ingredients!$B$3:$B$230,J202,Ingredients!$D$3:$D$230)+SUMIF($B$3:$B$725,J202,$AR$3:$AR$725)</f>
        <v>0</v>
      </c>
      <c r="AO202" s="30">
        <f>SUMIF(Ingredients!$B$3:$B$230,K202,Ingredients!$D$3:$D$230)+SUMIF($B$3:$B$725,K202,$AR$3:$AR$725)</f>
        <v>0</v>
      </c>
      <c r="AP202" s="30">
        <f>SUMIF(Ingredients!$B$3:$B$230,L202,Ingredients!$D$3:$D$230)+SUMIF($B$3:$B$725,L202,$AR$3:$AR$725)</f>
        <v>0</v>
      </c>
      <c r="AQ202" s="30">
        <f>SUMIF(Ingredients!$B$3:$B$230,M202,Ingredients!$D$3:$D$230)+SUMIF($B$3:$B$725,M202,$AR$3:$AR$725)</f>
        <v>0</v>
      </c>
      <c r="AR202" s="29">
        <f t="shared" si="41"/>
        <v>5</v>
      </c>
      <c r="AS202" s="30">
        <f>SUMIF(Ingredients!$B$3:$B$230,F202,Ingredients!$E$3:$E$230)+SUMIF($B$3:$B$725,F202,$BA$3:$BA$730)</f>
        <v>10</v>
      </c>
      <c r="AT202" s="30">
        <f>SUMIF(Ingredients!$B$3:$B$230,G202,Ingredients!$E$3:$E$230)+SUMIF($B$3:$B$725,G202,$BA$3:$BA$730)</f>
        <v>10</v>
      </c>
      <c r="AU202" s="30">
        <f>SUMIF(Ingredients!$B$3:$B$230,H202,Ingredients!$E$3:$E$230)+SUMIF($B$3:$B$725,H202,$BA$3:$BA$730)</f>
        <v>0</v>
      </c>
      <c r="AV202" s="30">
        <f>SUMIF(Ingredients!$B$3:$B$230,I202,Ingredients!$E$3:$E$230)+SUMIF($B$3:$B$725,I202,$BA$3:$BA$730)</f>
        <v>0</v>
      </c>
      <c r="AW202" s="30">
        <f>SUMIF(Ingredients!$B$3:$B$230,J202,Ingredients!$E$3:$E$230)+SUMIF($B$3:$B$725,J202,$BA$3:$BA$730)</f>
        <v>0</v>
      </c>
      <c r="AX202" s="30">
        <f>SUMIF(Ingredients!$B$3:$B$230,K202,Ingredients!$E$3:$E$230)+SUMIF($B$3:$B$725,K202,$BA$3:$BA$730)</f>
        <v>0</v>
      </c>
      <c r="AY202" s="30">
        <f>SUMIF(Ingredients!$B$3:$B$230,L202,Ingredients!$E$3:$E$230)+SUMIF($B$3:$B$725,L202,$BA$3:$BA$730)</f>
        <v>0</v>
      </c>
      <c r="AZ202" s="30">
        <f>SUMIF(Ingredients!$B$3:$B$230,M202,Ingredients!$E$3:$E$230)+SUMIF($B$3:$B$725,M202,$BA$3:$BA$730)</f>
        <v>0</v>
      </c>
      <c r="BA202" s="29">
        <f t="shared" si="42"/>
        <v>6.666666666666667</v>
      </c>
      <c r="BB202" s="30">
        <f>SUMIF(Ingredients!$B$3:$B$230,F202,Ingredients!$F$3:$F$230)+SUMIF($B$3:$B$725,F202,$BJ$3:$BJ$725)</f>
        <v>0</v>
      </c>
      <c r="BC202" s="30">
        <f>SUMIF(Ingredients!$B$3:$B$230,G202,Ingredients!$F$3:$F$230)+SUMIF($B$3:$B$725,G202,$BJ$3:$BJ$725)</f>
        <v>0</v>
      </c>
      <c r="BD202" s="30">
        <f>SUMIF(Ingredients!$B$3:$B$230,H202,Ingredients!$F$3:$F$230)+SUMIF($B$3:$B$725,H202,$BJ$3:$BJ$725)</f>
        <v>0</v>
      </c>
      <c r="BE202" s="30">
        <f>SUMIF(Ingredients!$B$3:$B$230,I202,Ingredients!$F$3:$F$230)+SUMIF($B$3:$B$725,I202,$BJ$3:$BJ$725)</f>
        <v>0</v>
      </c>
      <c r="BF202" s="30">
        <f>SUMIF(Ingredients!$B$3:$B$230,J202,Ingredients!$F$3:$F$230)+SUMIF($B$3:$B$725,J202,$BJ$3:$BJ$725)</f>
        <v>0</v>
      </c>
      <c r="BG202" s="30">
        <f>SUMIF(Ingredients!$B$3:$B$230,K202,Ingredients!$F$3:$F$230)+SUMIF($B$3:$B$725,K202,$BJ$3:$BJ$725)</f>
        <v>0</v>
      </c>
      <c r="BH202" s="30">
        <f>SUMIF(Ingredients!$B$3:$B$230,L202,Ingredients!$F$3:$F$230)+SUMIF($B$3:$B$725,L202,$BJ$3:$BJ$725)</f>
        <v>0</v>
      </c>
      <c r="BI202" s="30">
        <f>SUMIF(Ingredients!$B$3:$B$230,M202,Ingredients!$F$3:$F$230)+SUMIF($B$3:$B$725,M202,$BJ$3:$BJ$725)</f>
        <v>0</v>
      </c>
      <c r="BJ202" s="35">
        <f t="shared" si="43"/>
        <v>0</v>
      </c>
      <c r="BK202" s="30">
        <f>SUMIF(Ingredients!$B$3:$B$230,F202,Ingredients!$G$3:$G$230)+SUMIF($B$3:$B$725,F202,$BS$3:$BS$725)</f>
        <v>1</v>
      </c>
      <c r="BL202" s="30">
        <f>SUMIF(Ingredients!$B$3:$B$230,G202,Ingredients!$G$3:$G$230)+SUMIF($B$3:$B$725,G202,$BS$3:$BS$725)</f>
        <v>1</v>
      </c>
      <c r="BM202" s="30">
        <f>SUMIF(Ingredients!$B$3:$B$230,H202,Ingredients!$G$3:$G$230)+SUMIF($B$3:$B$725,H202,$BS$3:$BS$725)</f>
        <v>0</v>
      </c>
      <c r="BN202" s="30">
        <f>SUMIF(Ingredients!$B$3:$B$230,I202,Ingredients!$G$3:$G$230)+SUMIF($B$3:$B$725,I202,$BS$3:$BS$725)</f>
        <v>0</v>
      </c>
      <c r="BO202" s="30">
        <f>SUMIF(Ingredients!$B$3:$B$230,J202,Ingredients!$G$3:$G$230)+SUMIF($B$3:$B$725,J202,$BS$3:$BS$725)</f>
        <v>0</v>
      </c>
      <c r="BP202" s="30">
        <f>SUMIF(Ingredients!$B$3:$B$230,K202,Ingredients!$G$3:$G$230)+SUMIF($B$3:$B$725,K202,$BS$3:$BS$725)</f>
        <v>0</v>
      </c>
      <c r="BQ202" s="30">
        <f>SUMIF(Ingredients!$B$3:$B$230,L202,Ingredients!$G$3:$G$230)+SUMIF($B$3:$B$725,L202,$BS$3:$BS$725)</f>
        <v>0</v>
      </c>
      <c r="BR202" s="30">
        <f>SUMIF(Ingredients!$B$3:$B$230,M202,Ingredients!$G$3:$G$230)+SUMIF($B$3:$B$725,M202,$BS$3:$BS$725)</f>
        <v>0</v>
      </c>
      <c r="BS202" s="36">
        <f t="shared" si="44"/>
        <v>2</v>
      </c>
      <c r="BT202" s="30">
        <f>SUMIF(Ingredients!$B$3:$B$230,F202,Ingredients!$H$3:$H$230)+SUMIF($B$3:$B$725,F202,$CB$3:$CB$725)</f>
        <v>0</v>
      </c>
      <c r="BU202" s="30">
        <f>SUMIF(Ingredients!$B$3:$B$230,G202,Ingredients!$H$3:$H$230)+SUMIF($B$3:$B$725,G202,$CB$3:$CB$725)</f>
        <v>0</v>
      </c>
      <c r="BV202" s="30">
        <f>SUMIF(Ingredients!$B$3:$B$230,H202,Ingredients!$H$3:$H$230)+SUMIF($B$3:$B$725,H202,$CB$3:$CB$725)</f>
        <v>0</v>
      </c>
      <c r="BW202" s="30">
        <f>SUMIF(Ingredients!$B$3:$B$230,I202,Ingredients!$H$3:$H$230)+SUMIF($B$3:$B$725,I202,$CB$3:$CB$725)</f>
        <v>0</v>
      </c>
      <c r="BX202" s="30">
        <f>SUMIF(Ingredients!$B$3:$B$230,J202,Ingredients!$H$3:$H$230)+SUMIF($B$3:$B$725,J202,$CB$3:$CB$725)</f>
        <v>0</v>
      </c>
      <c r="BY202" s="30">
        <f>SUMIF(Ingredients!$B$3:$B$230,K202,Ingredients!$H$3:$H$230)+SUMIF($B$3:$B$725,K202,$CB$3:$CB$725)</f>
        <v>0</v>
      </c>
      <c r="BZ202" s="30">
        <f>SUMIF(Ingredients!$B$3:$B$230,L202,Ingredients!$H$3:$H$230)+SUMIF($B$3:$B$725,L202,$CB$3:$CB$725)</f>
        <v>0</v>
      </c>
      <c r="CA202" s="30">
        <f>SUMIF(Ingredients!$B$3:$B$230,M202,Ingredients!$H$3:$H$230)+SUMIF($B$3:$B$725,M202,$CB$3:$CB$725)</f>
        <v>0</v>
      </c>
      <c r="CB202" s="42">
        <f t="shared" si="45"/>
        <v>0</v>
      </c>
      <c r="CC202" s="30">
        <f>SUMIF(Ingredients!$B$3:$B$230,F202,Ingredients!$I$3:$I$230)+SUMIF($B$3:$B$725,F202,$CK$3:$CK$725)</f>
        <v>0</v>
      </c>
      <c r="CD202" s="30">
        <f>SUMIF(Ingredients!$B$3:$B$230,G202,Ingredients!$I$3:$I$230)+SUMIF($B$3:$B$725,G202,$CK$3:$CK$725)</f>
        <v>0</v>
      </c>
      <c r="CE202" s="30">
        <f>SUMIF(Ingredients!$B$3:$B$230,H202,Ingredients!$I$3:$I$230)+SUMIF($B$3:$B$725,H202,$CK$3:$CK$725)</f>
        <v>0</v>
      </c>
      <c r="CF202" s="30">
        <f>SUMIF(Ingredients!$B$3:$B$230,I202,Ingredients!$I$3:$I$230)+SUMIF($B$3:$B$725,I202,$CK$3:$CK$725)</f>
        <v>0</v>
      </c>
      <c r="CG202" s="30">
        <f>SUMIF(Ingredients!$B$3:$B$230,J202,Ingredients!$I$3:$I$230)+SUMIF($B$3:$B$725,J202,$CK$3:$CK$725)</f>
        <v>0</v>
      </c>
      <c r="CH202" s="30">
        <f>SUMIF(Ingredients!$B$3:$B$230,K202,Ingredients!$I$3:$I$230)+SUMIF($B$3:$B$725,K202,$CK$3:$CK$725)</f>
        <v>0</v>
      </c>
      <c r="CI202" s="30">
        <f>SUMIF(Ingredients!$B$3:$B$230,L202,Ingredients!$I$3:$I$230)+SUMIF($B$3:$B$725,L202,$CK$3:$CK$725)</f>
        <v>0</v>
      </c>
      <c r="CJ202" s="30">
        <f>SUMIF(Ingredients!$B$3:$B$230,M202,Ingredients!$I$3:$I$230)+SUMIF($B$3:$B$725,M202,$CK$3:$CK$725)</f>
        <v>0</v>
      </c>
      <c r="CK202" s="38">
        <f t="shared" si="46"/>
        <v>0</v>
      </c>
      <c r="CL202" s="30">
        <f>SUMIF(Ingredients!$B$3:$B$230,F202,Ingredients!$J$3:$J$230)+SUMIF($B$3:$B$725,F202,$CT$3:$CT$725)</f>
        <v>0</v>
      </c>
      <c r="CM202" s="30">
        <f>SUMIF(Ingredients!$B$3:$B$230,G202,Ingredients!$J$3:$J$230)+SUMIF($B$3:$B$725,G202,$CT$3:$CT$725)</f>
        <v>0</v>
      </c>
      <c r="CN202" s="30">
        <f>SUMIF(Ingredients!$B$3:$B$230,H202,Ingredients!$J$3:$J$230)+SUMIF($B$3:$B$725,H202,$CT$3:$CT$725)</f>
        <v>0</v>
      </c>
      <c r="CO202" s="30">
        <f>SUMIF(Ingredients!$B$3:$B$230,I202,Ingredients!$J$3:$J$230)+SUMIF($B$3:$B$725,I202,$CT$3:$CT$725)</f>
        <v>0</v>
      </c>
      <c r="CP202" s="30">
        <f>SUMIF(Ingredients!$B$3:$B$230,J202,Ingredients!$J$3:$J$230)+SUMIF($B$3:$B$725,J202,$CT$3:$CT$725)</f>
        <v>0</v>
      </c>
      <c r="CQ202" s="30">
        <f>SUMIF(Ingredients!$B$3:$B$230,K202,Ingredients!$J$3:$J$230)+SUMIF($B$3:$B$725,K202,$CT$3:$CT$725)</f>
        <v>0</v>
      </c>
      <c r="CR202" s="30">
        <f>SUMIF(Ingredients!$B$3:$B$230,L202,Ingredients!$J$3:$J$230)+SUMIF($B$3:$B$725,L202,$CT$3:$CT$725)</f>
        <v>0</v>
      </c>
      <c r="CS202" s="30">
        <f>SUMIF(Ingredients!$B$3:$B$230,M202,Ingredients!$J$3:$J$230)+SUMIF($B$3:$B$725,M202,$CT$3:$CT$725)</f>
        <v>0</v>
      </c>
      <c r="CT202" s="43">
        <f t="shared" si="47"/>
        <v>0</v>
      </c>
      <c r="CU202" s="34">
        <v>5</v>
      </c>
      <c r="CV202" s="30">
        <v>15</v>
      </c>
      <c r="CW202" s="30">
        <v>9</v>
      </c>
      <c r="CX202" s="35">
        <v>0</v>
      </c>
      <c r="CY202" s="36">
        <v>1.5</v>
      </c>
      <c r="CZ202" s="37">
        <v>0</v>
      </c>
      <c r="DA202" s="38">
        <v>0</v>
      </c>
      <c r="DB202" s="39">
        <v>0</v>
      </c>
      <c r="DC202" t="s">
        <v>202</v>
      </c>
      <c r="DD202" t="str">
        <f t="shared" ca="1" si="48"/>
        <v/>
      </c>
      <c r="DE202" t="str">
        <f t="shared" ca="1" si="49"/>
        <v>-</v>
      </c>
      <c r="DG202" t="s">
        <v>199</v>
      </c>
      <c r="DH202" t="str">
        <f t="shared" ca="1" si="50"/>
        <v/>
      </c>
      <c r="DI202" t="s">
        <v>2271</v>
      </c>
    </row>
    <row r="203" spans="2:113" x14ac:dyDescent="0.3">
      <c r="B203" t="s">
        <v>468</v>
      </c>
      <c r="C203" t="str">
        <f>INDEX('PH Itemnames'!$B$1:$B$723,MATCH(B203,'PH Itemnames'!$A$1:$A$723),1)</f>
        <v>bananayogurtItem</v>
      </c>
      <c r="D203" t="s">
        <v>240</v>
      </c>
      <c r="E203" t="s">
        <v>1190</v>
      </c>
      <c r="F203" s="10" t="s">
        <v>1</v>
      </c>
      <c r="G203" s="11" t="s">
        <v>454</v>
      </c>
      <c r="H203" s="11"/>
      <c r="I203" s="11"/>
      <c r="J203" s="11"/>
      <c r="K203" s="11"/>
      <c r="L203" s="11"/>
      <c r="M203" s="11"/>
      <c r="N203" s="46">
        <f ca="1">SUMIF(Ingredients!$B$3:$B$230,'PH complex foods'!F203,Ingredients!$A$3:$A$119)+SUMIF($B$3:$B$725,F203,$V$3:$V$724)</f>
        <v>1</v>
      </c>
      <c r="O203" s="11">
        <f ca="1">SUMIF(Ingredients!$B$3:$B$230,'PH complex foods'!G203,Ingredients!$A$3:$A$119)+SUMIF($B$3:$B$725,G203,$V$3:$V$724)</f>
        <v>1</v>
      </c>
      <c r="P203" s="11">
        <f ca="1">SUMIF(Ingredients!$B$3:$B$230,'PH complex foods'!H203,Ingredients!$A$3:$A$119)+SUMIF($B$3:$B$725,H203,$V$3:$V$724)</f>
        <v>0</v>
      </c>
      <c r="Q203" s="11">
        <f ca="1">SUMIF(Ingredients!$B$3:$B$230,'PH complex foods'!I203,Ingredients!$A$3:$A$119)+SUMIF($B$3:$B$725,I203,$V$3:$V$724)</f>
        <v>0</v>
      </c>
      <c r="R203" s="11">
        <f ca="1">SUMIF(Ingredients!$B$3:$B$230,'PH complex foods'!J203,Ingredients!$A$3:$A$119)+SUMIF($B$3:$B$725,J203,$V$3:$V$724)</f>
        <v>0</v>
      </c>
      <c r="S203" s="11">
        <f ca="1">SUMIF(Ingredients!$B$3:$B$230,'PH complex foods'!K203,Ingredients!$A$3:$A$119)+SUMIF($B$3:$B$725,K203,$V$3:$V$724)</f>
        <v>0</v>
      </c>
      <c r="T203" s="11">
        <f ca="1">SUMIF(Ingredients!$B$3:$B$230,'PH complex foods'!L203,Ingredients!$A$3:$A$119)+SUMIF($B$3:$B$725,L203,$V$3:$V$724)</f>
        <v>0</v>
      </c>
      <c r="U203" s="11">
        <f ca="1">SUMIF(Ingredients!$B$3:$B$230,'PH complex foods'!M203,Ingredients!$A$3:$A$119)+SUMIF($B$3:$B$725,M203,$V$3:$V$724)</f>
        <v>0</v>
      </c>
      <c r="V203" s="10">
        <f t="shared" ca="1" si="51"/>
        <v>1</v>
      </c>
      <c r="W203" s="10">
        <v>1</v>
      </c>
      <c r="X203" s="11">
        <v>1</v>
      </c>
      <c r="Y203" s="11">
        <f>COUNTIF(F203:M928,B203)</f>
        <v>0</v>
      </c>
      <c r="Z203" s="44" t="str">
        <f t="shared" ca="1" si="52"/>
        <v>Yes</v>
      </c>
      <c r="AA203" s="34">
        <f>SUMIF(Ingredients!$B$3:$B$230,F203,Ingredients!$C$3:$C$230)+SUMIF($B$3:$B$725,F203,$AI$3:$AI$725)</f>
        <v>1</v>
      </c>
      <c r="AB203" s="30">
        <f>SUMIF(Ingredients!$B$3:$B$230,G203,Ingredients!$C$3:$C$230)+SUMIF($B$3:$B$725,G203,$AI$3:$AI$725)</f>
        <v>10</v>
      </c>
      <c r="AC203" s="30">
        <f>SUMIF(Ingredients!$B$3:$B$230,H203,Ingredients!$C$3:$C$230)+SUMIF($B$3:$B$725,H203,$AI$3:$AI$725)</f>
        <v>0</v>
      </c>
      <c r="AD203" s="30">
        <f>SUMIF(Ingredients!$B$3:$B$230,I203,Ingredients!$C$3:$C$230)+SUMIF($B$3:$B$725,I203,$AI$3:$AI$725)</f>
        <v>0</v>
      </c>
      <c r="AE203" s="30">
        <f>SUMIF(Ingredients!$B$3:$B$230,J203,Ingredients!$C$3:$C$230)+SUMIF($B$3:$B$725,J203,$AI$3:$AI$725)</f>
        <v>0</v>
      </c>
      <c r="AF203" s="30">
        <f>SUMIF(Ingredients!$B$3:$B$230,K203,Ingredients!$C$3:$C$230)+SUMIF($B$3:$B$725,K203,$AI$3:$AI$725)</f>
        <v>0</v>
      </c>
      <c r="AG203" s="30">
        <f>SUMIF(Ingredients!$B$3:$B$230,L203,Ingredients!$C$3:$C$230)+SUMIF($B$3:$B$725,L203,$AI$3:$AI$725)</f>
        <v>0</v>
      </c>
      <c r="AH203" s="30">
        <f>SUMIF(Ingredients!$B$3:$B$230,M203,Ingredients!$C$3:$C$230)+SUMIF($B$3:$B$725,M203,$AI$3:$AI$725)</f>
        <v>0</v>
      </c>
      <c r="AI203" s="29">
        <f t="shared" si="40"/>
        <v>11</v>
      </c>
      <c r="AJ203" s="30">
        <f>SUMIF(Ingredients!$B$3:$B$230,F203,Ingredients!$D$3:$D$230)+SUMIF($B$3:$B$725,F203,$AR$3:$AR$725)</f>
        <v>0</v>
      </c>
      <c r="AK203" s="30">
        <f>SUMIF(Ingredients!$B$3:$B$230,G203,Ingredients!$D$3:$D$230)+SUMIF($B$3:$B$725,G203,$AR$3:$AR$725)</f>
        <v>5</v>
      </c>
      <c r="AL203" s="30">
        <f>SUMIF(Ingredients!$B$3:$B$230,H203,Ingredients!$D$3:$D$230)+SUMIF($B$3:$B$725,H203,$AR$3:$AR$725)</f>
        <v>0</v>
      </c>
      <c r="AM203" s="30">
        <f>SUMIF(Ingredients!$B$3:$B$230,I203,Ingredients!$D$3:$D$230)+SUMIF($B$3:$B$725,I203,$AR$3:$AR$725)</f>
        <v>0</v>
      </c>
      <c r="AN203" s="30">
        <f>SUMIF(Ingredients!$B$3:$B$230,J203,Ingredients!$D$3:$D$230)+SUMIF($B$3:$B$725,J203,$AR$3:$AR$725)</f>
        <v>0</v>
      </c>
      <c r="AO203" s="30">
        <f>SUMIF(Ingredients!$B$3:$B$230,K203,Ingredients!$D$3:$D$230)+SUMIF($B$3:$B$725,K203,$AR$3:$AR$725)</f>
        <v>0</v>
      </c>
      <c r="AP203" s="30">
        <f>SUMIF(Ingredients!$B$3:$B$230,L203,Ingredients!$D$3:$D$230)+SUMIF($B$3:$B$725,L203,$AR$3:$AR$725)</f>
        <v>0</v>
      </c>
      <c r="AQ203" s="30">
        <f>SUMIF(Ingredients!$B$3:$B$230,M203,Ingredients!$D$3:$D$230)+SUMIF($B$3:$B$725,M203,$AR$3:$AR$725)</f>
        <v>0</v>
      </c>
      <c r="AR203" s="29">
        <f t="shared" si="41"/>
        <v>5</v>
      </c>
      <c r="AS203" s="30">
        <f>SUMIF(Ingredients!$B$3:$B$230,F203,Ingredients!$E$3:$E$230)+SUMIF($B$3:$B$725,F203,$BA$3:$BA$730)</f>
        <v>10</v>
      </c>
      <c r="AT203" s="30">
        <f>SUMIF(Ingredients!$B$3:$B$230,G203,Ingredients!$E$3:$E$230)+SUMIF($B$3:$B$725,G203,$BA$3:$BA$730)</f>
        <v>7</v>
      </c>
      <c r="AU203" s="30">
        <f>SUMIF(Ingredients!$B$3:$B$230,H203,Ingredients!$E$3:$E$230)+SUMIF($B$3:$B$725,H203,$BA$3:$BA$730)</f>
        <v>0</v>
      </c>
      <c r="AV203" s="30">
        <f>SUMIF(Ingredients!$B$3:$B$230,I203,Ingredients!$E$3:$E$230)+SUMIF($B$3:$B$725,I203,$BA$3:$BA$730)</f>
        <v>0</v>
      </c>
      <c r="AW203" s="30">
        <f>SUMIF(Ingredients!$B$3:$B$230,J203,Ingredients!$E$3:$E$230)+SUMIF($B$3:$B$725,J203,$BA$3:$BA$730)</f>
        <v>0</v>
      </c>
      <c r="AX203" s="30">
        <f>SUMIF(Ingredients!$B$3:$B$230,K203,Ingredients!$E$3:$E$230)+SUMIF($B$3:$B$725,K203,$BA$3:$BA$730)</f>
        <v>0</v>
      </c>
      <c r="AY203" s="30">
        <f>SUMIF(Ingredients!$B$3:$B$230,L203,Ingredients!$E$3:$E$230)+SUMIF($B$3:$B$725,L203,$BA$3:$BA$730)</f>
        <v>0</v>
      </c>
      <c r="AZ203" s="30">
        <f>SUMIF(Ingredients!$B$3:$B$230,M203,Ingredients!$E$3:$E$230)+SUMIF($B$3:$B$725,M203,$BA$3:$BA$730)</f>
        <v>0</v>
      </c>
      <c r="BA203" s="29">
        <f t="shared" si="42"/>
        <v>8.5</v>
      </c>
      <c r="BB203" s="30">
        <f>SUMIF(Ingredients!$B$3:$B$230,F203,Ingredients!$F$3:$F$230)+SUMIF($B$3:$B$725,F203,$BJ$3:$BJ$725)</f>
        <v>0</v>
      </c>
      <c r="BC203" s="30">
        <f>SUMIF(Ingredients!$B$3:$B$230,G203,Ingredients!$F$3:$F$230)+SUMIF($B$3:$B$725,G203,$BJ$3:$BJ$725)</f>
        <v>0</v>
      </c>
      <c r="BD203" s="30">
        <f>SUMIF(Ingredients!$B$3:$B$230,H203,Ingredients!$F$3:$F$230)+SUMIF($B$3:$B$725,H203,$BJ$3:$BJ$725)</f>
        <v>0</v>
      </c>
      <c r="BE203" s="30">
        <f>SUMIF(Ingredients!$B$3:$B$230,I203,Ingredients!$F$3:$F$230)+SUMIF($B$3:$B$725,I203,$BJ$3:$BJ$725)</f>
        <v>0</v>
      </c>
      <c r="BF203" s="30">
        <f>SUMIF(Ingredients!$B$3:$B$230,J203,Ingredients!$F$3:$F$230)+SUMIF($B$3:$B$725,J203,$BJ$3:$BJ$725)</f>
        <v>0</v>
      </c>
      <c r="BG203" s="30">
        <f>SUMIF(Ingredients!$B$3:$B$230,K203,Ingredients!$F$3:$F$230)+SUMIF($B$3:$B$725,K203,$BJ$3:$BJ$725)</f>
        <v>0</v>
      </c>
      <c r="BH203" s="30">
        <f>SUMIF(Ingredients!$B$3:$B$230,L203,Ingredients!$F$3:$F$230)+SUMIF($B$3:$B$725,L203,$BJ$3:$BJ$725)</f>
        <v>0</v>
      </c>
      <c r="BI203" s="30">
        <f>SUMIF(Ingredients!$B$3:$B$230,M203,Ingredients!$F$3:$F$230)+SUMIF($B$3:$B$725,M203,$BJ$3:$BJ$725)</f>
        <v>0</v>
      </c>
      <c r="BJ203" s="35">
        <f t="shared" si="43"/>
        <v>0</v>
      </c>
      <c r="BK203" s="30">
        <f>SUMIF(Ingredients!$B$3:$B$230,F203,Ingredients!$G$3:$G$230)+SUMIF($B$3:$B$725,F203,$BS$3:$BS$725)</f>
        <v>1</v>
      </c>
      <c r="BL203" s="30">
        <f>SUMIF(Ingredients!$B$3:$B$230,G203,Ingredients!$G$3:$G$230)+SUMIF($B$3:$B$725,G203,$BS$3:$BS$725)</f>
        <v>0</v>
      </c>
      <c r="BM203" s="30">
        <f>SUMIF(Ingredients!$B$3:$B$230,H203,Ingredients!$G$3:$G$230)+SUMIF($B$3:$B$725,H203,$BS$3:$BS$725)</f>
        <v>0</v>
      </c>
      <c r="BN203" s="30">
        <f>SUMIF(Ingredients!$B$3:$B$230,I203,Ingredients!$G$3:$G$230)+SUMIF($B$3:$B$725,I203,$BS$3:$BS$725)</f>
        <v>0</v>
      </c>
      <c r="BO203" s="30">
        <f>SUMIF(Ingredients!$B$3:$B$230,J203,Ingredients!$G$3:$G$230)+SUMIF($B$3:$B$725,J203,$BS$3:$BS$725)</f>
        <v>0</v>
      </c>
      <c r="BP203" s="30">
        <f>SUMIF(Ingredients!$B$3:$B$230,K203,Ingredients!$G$3:$G$230)+SUMIF($B$3:$B$725,K203,$BS$3:$BS$725)</f>
        <v>0</v>
      </c>
      <c r="BQ203" s="30">
        <f>SUMIF(Ingredients!$B$3:$B$230,L203,Ingredients!$G$3:$G$230)+SUMIF($B$3:$B$725,L203,$BS$3:$BS$725)</f>
        <v>0</v>
      </c>
      <c r="BR203" s="30">
        <f>SUMIF(Ingredients!$B$3:$B$230,M203,Ingredients!$G$3:$G$230)+SUMIF($B$3:$B$725,M203,$BS$3:$BS$725)</f>
        <v>0</v>
      </c>
      <c r="BS203" s="36">
        <f t="shared" si="44"/>
        <v>1</v>
      </c>
      <c r="BT203" s="30">
        <f>SUMIF(Ingredients!$B$3:$B$230,F203,Ingredients!$H$3:$H$230)+SUMIF($B$3:$B$725,F203,$CB$3:$CB$725)</f>
        <v>0</v>
      </c>
      <c r="BU203" s="30">
        <f>SUMIF(Ingredients!$B$3:$B$230,G203,Ingredients!$H$3:$H$230)+SUMIF($B$3:$B$725,G203,$CB$3:$CB$725)</f>
        <v>0</v>
      </c>
      <c r="BV203" s="30">
        <f>SUMIF(Ingredients!$B$3:$B$230,H203,Ingredients!$H$3:$H$230)+SUMIF($B$3:$B$725,H203,$CB$3:$CB$725)</f>
        <v>0</v>
      </c>
      <c r="BW203" s="30">
        <f>SUMIF(Ingredients!$B$3:$B$230,I203,Ingredients!$H$3:$H$230)+SUMIF($B$3:$B$725,I203,$CB$3:$CB$725)</f>
        <v>0</v>
      </c>
      <c r="BX203" s="30">
        <f>SUMIF(Ingredients!$B$3:$B$230,J203,Ingredients!$H$3:$H$230)+SUMIF($B$3:$B$725,J203,$CB$3:$CB$725)</f>
        <v>0</v>
      </c>
      <c r="BY203" s="30">
        <f>SUMIF(Ingredients!$B$3:$B$230,K203,Ingredients!$H$3:$H$230)+SUMIF($B$3:$B$725,K203,$CB$3:$CB$725)</f>
        <v>0</v>
      </c>
      <c r="BZ203" s="30">
        <f>SUMIF(Ingredients!$B$3:$B$230,L203,Ingredients!$H$3:$H$230)+SUMIF($B$3:$B$725,L203,$CB$3:$CB$725)</f>
        <v>0</v>
      </c>
      <c r="CA203" s="30">
        <f>SUMIF(Ingredients!$B$3:$B$230,M203,Ingredients!$H$3:$H$230)+SUMIF($B$3:$B$725,M203,$CB$3:$CB$725)</f>
        <v>0</v>
      </c>
      <c r="CB203" s="42">
        <f t="shared" si="45"/>
        <v>0</v>
      </c>
      <c r="CC203" s="30">
        <f>SUMIF(Ingredients!$B$3:$B$230,F203,Ingredients!$I$3:$I$230)+SUMIF($B$3:$B$725,F203,$CK$3:$CK$725)</f>
        <v>0</v>
      </c>
      <c r="CD203" s="30">
        <f>SUMIF(Ingredients!$B$3:$B$230,G203,Ingredients!$I$3:$I$230)+SUMIF($B$3:$B$725,G203,$CK$3:$CK$725)</f>
        <v>0</v>
      </c>
      <c r="CE203" s="30">
        <f>SUMIF(Ingredients!$B$3:$B$230,H203,Ingredients!$I$3:$I$230)+SUMIF($B$3:$B$725,H203,$CK$3:$CK$725)</f>
        <v>0</v>
      </c>
      <c r="CF203" s="30">
        <f>SUMIF(Ingredients!$B$3:$B$230,I203,Ingredients!$I$3:$I$230)+SUMIF($B$3:$B$725,I203,$CK$3:$CK$725)</f>
        <v>0</v>
      </c>
      <c r="CG203" s="30">
        <f>SUMIF(Ingredients!$B$3:$B$230,J203,Ingredients!$I$3:$I$230)+SUMIF($B$3:$B$725,J203,$CK$3:$CK$725)</f>
        <v>0</v>
      </c>
      <c r="CH203" s="30">
        <f>SUMIF(Ingredients!$B$3:$B$230,K203,Ingredients!$I$3:$I$230)+SUMIF($B$3:$B$725,K203,$CK$3:$CK$725)</f>
        <v>0</v>
      </c>
      <c r="CI203" s="30">
        <f>SUMIF(Ingredients!$B$3:$B$230,L203,Ingredients!$I$3:$I$230)+SUMIF($B$3:$B$725,L203,$CK$3:$CK$725)</f>
        <v>0</v>
      </c>
      <c r="CJ203" s="30">
        <f>SUMIF(Ingredients!$B$3:$B$230,M203,Ingredients!$I$3:$I$230)+SUMIF($B$3:$B$725,M203,$CK$3:$CK$725)</f>
        <v>0</v>
      </c>
      <c r="CK203" s="38">
        <f t="shared" si="46"/>
        <v>0</v>
      </c>
      <c r="CL203" s="30">
        <f>SUMIF(Ingredients!$B$3:$B$230,F203,Ingredients!$J$3:$J$230)+SUMIF($B$3:$B$725,F203,$CT$3:$CT$725)</f>
        <v>0</v>
      </c>
      <c r="CM203" s="30">
        <f>SUMIF(Ingredients!$B$3:$B$230,G203,Ingredients!$J$3:$J$230)+SUMIF($B$3:$B$725,G203,$CT$3:$CT$725)</f>
        <v>1.5</v>
      </c>
      <c r="CN203" s="30">
        <f>SUMIF(Ingredients!$B$3:$B$230,H203,Ingredients!$J$3:$J$230)+SUMIF($B$3:$B$725,H203,$CT$3:$CT$725)</f>
        <v>0</v>
      </c>
      <c r="CO203" s="30">
        <f>SUMIF(Ingredients!$B$3:$B$230,I203,Ingredients!$J$3:$J$230)+SUMIF($B$3:$B$725,I203,$CT$3:$CT$725)</f>
        <v>0</v>
      </c>
      <c r="CP203" s="30">
        <f>SUMIF(Ingredients!$B$3:$B$230,J203,Ingredients!$J$3:$J$230)+SUMIF($B$3:$B$725,J203,$CT$3:$CT$725)</f>
        <v>0</v>
      </c>
      <c r="CQ203" s="30">
        <f>SUMIF(Ingredients!$B$3:$B$230,K203,Ingredients!$J$3:$J$230)+SUMIF($B$3:$B$725,K203,$CT$3:$CT$725)</f>
        <v>0</v>
      </c>
      <c r="CR203" s="30">
        <f>SUMIF(Ingredients!$B$3:$B$230,L203,Ingredients!$J$3:$J$230)+SUMIF($B$3:$B$725,L203,$CT$3:$CT$725)</f>
        <v>0</v>
      </c>
      <c r="CS203" s="30">
        <f>SUMIF(Ingredients!$B$3:$B$230,M203,Ingredients!$J$3:$J$230)+SUMIF($B$3:$B$725,M203,$CT$3:$CT$725)</f>
        <v>0</v>
      </c>
      <c r="CT203" s="43">
        <f t="shared" si="47"/>
        <v>1.5</v>
      </c>
      <c r="CU203" s="34">
        <v>15</v>
      </c>
      <c r="CV203" s="30">
        <v>5</v>
      </c>
      <c r="CW203" s="30">
        <v>7</v>
      </c>
      <c r="CX203" s="35">
        <v>0</v>
      </c>
      <c r="CY203" s="36">
        <v>1</v>
      </c>
      <c r="CZ203" s="37">
        <v>0</v>
      </c>
      <c r="DA203" s="38">
        <v>0</v>
      </c>
      <c r="DB203" s="39">
        <v>1.5</v>
      </c>
      <c r="DC203" t="s">
        <v>202</v>
      </c>
      <c r="DD203" t="str">
        <f t="shared" ca="1" si="48"/>
        <v/>
      </c>
      <c r="DE203" t="str">
        <f t="shared" ca="1" si="49"/>
        <v>-</v>
      </c>
      <c r="DG203" t="s">
        <v>199</v>
      </c>
      <c r="DH203" t="str">
        <f t="shared" ca="1" si="50"/>
        <v/>
      </c>
      <c r="DI203" t="s">
        <v>2271</v>
      </c>
    </row>
    <row r="204" spans="2:113" x14ac:dyDescent="0.3">
      <c r="B204" t="s">
        <v>3459</v>
      </c>
      <c r="C204" t="str">
        <f>INDEX('PH Itemnames'!$B$1:$B$723,MATCH(B204,'PH Itemnames'!$A$1:$A$723),1)</f>
        <v>coconutmilkItem</v>
      </c>
      <c r="D204" t="s">
        <v>240</v>
      </c>
      <c r="E204" t="s">
        <v>1191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SUMIF(Ingredients!$B$3:$B$230,'PH complex foods'!F204,Ingredients!$A$3:$A$119)+SUMIF($B$3:$B$725,F204,$V$3:$V$724)</f>
        <v>1</v>
      </c>
      <c r="O204" s="11">
        <f ca="1">SUMIF(Ingredients!$B$3:$B$230,'PH complex foods'!G204,Ingredients!$A$3:$A$119)+SUMIF($B$3:$B$725,G204,$V$3:$V$724)</f>
        <v>0</v>
      </c>
      <c r="P204" s="11">
        <f ca="1">SUMIF(Ingredients!$B$3:$B$230,'PH complex foods'!H204,Ingredients!$A$3:$A$119)+SUMIF($B$3:$B$725,H204,$V$3:$V$724)</f>
        <v>0</v>
      </c>
      <c r="Q204" s="11">
        <f ca="1">SUMIF(Ingredients!$B$3:$B$230,'PH complex foods'!I204,Ingredients!$A$3:$A$119)+SUMIF($B$3:$B$725,I204,$V$3:$V$724)</f>
        <v>0</v>
      </c>
      <c r="R204" s="11">
        <f ca="1">SUMIF(Ingredients!$B$3:$B$230,'PH complex foods'!J204,Ingredients!$A$3:$A$119)+SUMIF($B$3:$B$725,J204,$V$3:$V$724)</f>
        <v>0</v>
      </c>
      <c r="S204" s="11">
        <f ca="1">SUMIF(Ingredients!$B$3:$B$230,'PH complex foods'!K204,Ingredients!$A$3:$A$119)+SUMIF($B$3:$B$725,K204,$V$3:$V$724)</f>
        <v>0</v>
      </c>
      <c r="T204" s="11">
        <f ca="1">SUMIF(Ingredients!$B$3:$B$230,'PH complex foods'!L204,Ingredients!$A$3:$A$119)+SUMIF($B$3:$B$725,L204,$V$3:$V$724)</f>
        <v>0</v>
      </c>
      <c r="U204" s="11">
        <f ca="1">SUMIF(Ingredients!$B$3:$B$230,'PH complex foods'!M204,Ingredients!$A$3:$A$119)+SUMIF($B$3:$B$725,M204,$V$3:$V$724)</f>
        <v>0</v>
      </c>
      <c r="V204" s="10">
        <f t="shared" ca="1" si="51"/>
        <v>1</v>
      </c>
      <c r="W204" s="10">
        <v>1</v>
      </c>
      <c r="X204" s="11">
        <v>0</v>
      </c>
      <c r="Y204" s="11">
        <f>COUNTIF(F204:M929,B204)</f>
        <v>0</v>
      </c>
      <c r="Z204" s="44" t="str">
        <f t="shared" ca="1" si="52"/>
        <v>Yes</v>
      </c>
      <c r="AA204" s="34">
        <f>SUMIF(Ingredients!$B$3:$B$230,F204,Ingredients!$C$3:$C$230)+SUMIF($B$3:$B$725,F204,$AI$3:$AI$725)</f>
        <v>1</v>
      </c>
      <c r="AB204" s="30">
        <f>SUMIF(Ingredients!$B$3:$B$230,G204,Ingredients!$C$3:$C$230)+SUMIF($B$3:$B$725,G204,$AI$3:$AI$725)</f>
        <v>0</v>
      </c>
      <c r="AC204" s="30">
        <f>SUMIF(Ingredients!$B$3:$B$230,H204,Ingredients!$C$3:$C$230)+SUMIF($B$3:$B$725,H204,$AI$3:$AI$725)</f>
        <v>0</v>
      </c>
      <c r="AD204" s="30">
        <f>SUMIF(Ingredients!$B$3:$B$230,I204,Ingredients!$C$3:$C$230)+SUMIF($B$3:$B$725,I204,$AI$3:$AI$725)</f>
        <v>0</v>
      </c>
      <c r="AE204" s="30">
        <f>SUMIF(Ingredients!$B$3:$B$230,J204,Ingredients!$C$3:$C$230)+SUMIF($B$3:$B$725,J204,$AI$3:$AI$725)</f>
        <v>0</v>
      </c>
      <c r="AF204" s="30">
        <f>SUMIF(Ingredients!$B$3:$B$230,K204,Ingredients!$C$3:$C$230)+SUMIF($B$3:$B$725,K204,$AI$3:$AI$725)</f>
        <v>0</v>
      </c>
      <c r="AG204" s="30">
        <f>SUMIF(Ingredients!$B$3:$B$230,L204,Ingredients!$C$3:$C$230)+SUMIF($B$3:$B$725,L204,$AI$3:$AI$725)</f>
        <v>0</v>
      </c>
      <c r="AH204" s="30">
        <f>SUMIF(Ingredients!$B$3:$B$230,M204,Ingredients!$C$3:$C$230)+SUMIF($B$3:$B$725,M204,$AI$3:$AI$725)</f>
        <v>0</v>
      </c>
      <c r="AI204" s="29">
        <f t="shared" si="40"/>
        <v>1</v>
      </c>
      <c r="AJ204" s="30">
        <f>SUMIF(Ingredients!$B$3:$B$230,F204,Ingredients!$D$3:$D$230)+SUMIF($B$3:$B$725,F204,$AR$3:$AR$725)</f>
        <v>0</v>
      </c>
      <c r="AK204" s="30">
        <f>SUMIF(Ingredients!$B$3:$B$230,G204,Ingredients!$D$3:$D$230)+SUMIF($B$3:$B$725,G204,$AR$3:$AR$725)</f>
        <v>0</v>
      </c>
      <c r="AL204" s="30">
        <f>SUMIF(Ingredients!$B$3:$B$230,H204,Ingredients!$D$3:$D$230)+SUMIF($B$3:$B$725,H204,$AR$3:$AR$725)</f>
        <v>0</v>
      </c>
      <c r="AM204" s="30">
        <f>SUMIF(Ingredients!$B$3:$B$230,I204,Ingredients!$D$3:$D$230)+SUMIF($B$3:$B$725,I204,$AR$3:$AR$725)</f>
        <v>0</v>
      </c>
      <c r="AN204" s="30">
        <f>SUMIF(Ingredients!$B$3:$B$230,J204,Ingredients!$D$3:$D$230)+SUMIF($B$3:$B$725,J204,$AR$3:$AR$725)</f>
        <v>0</v>
      </c>
      <c r="AO204" s="30">
        <f>SUMIF(Ingredients!$B$3:$B$230,K204,Ingredients!$D$3:$D$230)+SUMIF($B$3:$B$725,K204,$AR$3:$AR$725)</f>
        <v>0</v>
      </c>
      <c r="AP204" s="30">
        <f>SUMIF(Ingredients!$B$3:$B$230,L204,Ingredients!$D$3:$D$230)+SUMIF($B$3:$B$725,L204,$AR$3:$AR$725)</f>
        <v>0</v>
      </c>
      <c r="AQ204" s="30">
        <f>SUMIF(Ingredients!$B$3:$B$230,M204,Ingredients!$D$3:$D$230)+SUMIF($B$3:$B$725,M204,$AR$3:$AR$725)</f>
        <v>0</v>
      </c>
      <c r="AR204" s="29">
        <f t="shared" si="41"/>
        <v>0</v>
      </c>
      <c r="AS204" s="30">
        <f>SUMIF(Ingredients!$B$3:$B$230,F204,Ingredients!$E$3:$E$230)+SUMIF($B$3:$B$725,F204,$BA$3:$BA$730)</f>
        <v>21</v>
      </c>
      <c r="AT204" s="30">
        <f>SUMIF(Ingredients!$B$3:$B$230,G204,Ingredients!$E$3:$E$230)+SUMIF($B$3:$B$725,G204,$BA$3:$BA$730)</f>
        <v>0</v>
      </c>
      <c r="AU204" s="30">
        <f>SUMIF(Ingredients!$B$3:$B$230,H204,Ingredients!$E$3:$E$230)+SUMIF($B$3:$B$725,H204,$BA$3:$BA$730)</f>
        <v>0</v>
      </c>
      <c r="AV204" s="30">
        <f>SUMIF(Ingredients!$B$3:$B$230,I204,Ingredients!$E$3:$E$230)+SUMIF($B$3:$B$725,I204,$BA$3:$BA$730)</f>
        <v>0</v>
      </c>
      <c r="AW204" s="30">
        <f>SUMIF(Ingredients!$B$3:$B$230,J204,Ingredients!$E$3:$E$230)+SUMIF($B$3:$B$725,J204,$BA$3:$BA$730)</f>
        <v>0</v>
      </c>
      <c r="AX204" s="30">
        <f>SUMIF(Ingredients!$B$3:$B$230,K204,Ingredients!$E$3:$E$230)+SUMIF($B$3:$B$725,K204,$BA$3:$BA$730)</f>
        <v>0</v>
      </c>
      <c r="AY204" s="30">
        <f>SUMIF(Ingredients!$B$3:$B$230,L204,Ingredients!$E$3:$E$230)+SUMIF($B$3:$B$725,L204,$BA$3:$BA$730)</f>
        <v>0</v>
      </c>
      <c r="AZ204" s="30">
        <f>SUMIF(Ingredients!$B$3:$B$230,M204,Ingredients!$E$3:$E$230)+SUMIF($B$3:$B$725,M204,$BA$3:$BA$730)</f>
        <v>0</v>
      </c>
      <c r="BA204" s="29">
        <f t="shared" si="42"/>
        <v>21</v>
      </c>
      <c r="BB204" s="30">
        <f>SUMIF(Ingredients!$B$3:$B$230,F204,Ingredients!$F$3:$F$230)+SUMIF($B$3:$B$725,F204,$BJ$3:$BJ$725)</f>
        <v>0.3</v>
      </c>
      <c r="BC204" s="30">
        <f>SUMIF(Ingredients!$B$3:$B$230,G204,Ingredients!$F$3:$F$230)+SUMIF($B$3:$B$725,G204,$BJ$3:$BJ$725)</f>
        <v>0</v>
      </c>
      <c r="BD204" s="30">
        <f>SUMIF(Ingredients!$B$3:$B$230,H204,Ingredients!$F$3:$F$230)+SUMIF($B$3:$B$725,H204,$BJ$3:$BJ$725)</f>
        <v>0</v>
      </c>
      <c r="BE204" s="30">
        <f>SUMIF(Ingredients!$B$3:$B$230,I204,Ingredients!$F$3:$F$230)+SUMIF($B$3:$B$725,I204,$BJ$3:$BJ$725)</f>
        <v>0</v>
      </c>
      <c r="BF204" s="30">
        <f>SUMIF(Ingredients!$B$3:$B$230,J204,Ingredients!$F$3:$F$230)+SUMIF($B$3:$B$725,J204,$BJ$3:$BJ$725)</f>
        <v>0</v>
      </c>
      <c r="BG204" s="30">
        <f>SUMIF(Ingredients!$B$3:$B$230,K204,Ingredients!$F$3:$F$230)+SUMIF($B$3:$B$725,K204,$BJ$3:$BJ$725)</f>
        <v>0</v>
      </c>
      <c r="BH204" s="30">
        <f>SUMIF(Ingredients!$B$3:$B$230,L204,Ingredients!$F$3:$F$230)+SUMIF($B$3:$B$725,L204,$BJ$3:$BJ$725)</f>
        <v>0</v>
      </c>
      <c r="BI204" s="30">
        <f>SUMIF(Ingredients!$B$3:$B$230,M204,Ingredients!$F$3:$F$230)+SUMIF($B$3:$B$725,M204,$BJ$3:$BJ$725)</f>
        <v>0</v>
      </c>
      <c r="BJ204" s="35">
        <f t="shared" si="43"/>
        <v>0.3</v>
      </c>
      <c r="BK204" s="30">
        <f>SUMIF(Ingredients!$B$3:$B$230,F204,Ingredients!$G$3:$G$230)+SUMIF($B$3:$B$725,F204,$BS$3:$BS$725)</f>
        <v>0</v>
      </c>
      <c r="BL204" s="30">
        <f>SUMIF(Ingredients!$B$3:$B$230,G204,Ingredients!$G$3:$G$230)+SUMIF($B$3:$B$725,G204,$BS$3:$BS$725)</f>
        <v>0</v>
      </c>
      <c r="BM204" s="30">
        <f>SUMIF(Ingredients!$B$3:$B$230,H204,Ingredients!$G$3:$G$230)+SUMIF($B$3:$B$725,H204,$BS$3:$BS$725)</f>
        <v>0</v>
      </c>
      <c r="BN204" s="30">
        <f>SUMIF(Ingredients!$B$3:$B$230,I204,Ingredients!$G$3:$G$230)+SUMIF($B$3:$B$725,I204,$BS$3:$BS$725)</f>
        <v>0</v>
      </c>
      <c r="BO204" s="30">
        <f>SUMIF(Ingredients!$B$3:$B$230,J204,Ingredients!$G$3:$G$230)+SUMIF($B$3:$B$725,J204,$BS$3:$BS$725)</f>
        <v>0</v>
      </c>
      <c r="BP204" s="30">
        <f>SUMIF(Ingredients!$B$3:$B$230,K204,Ingredients!$G$3:$G$230)+SUMIF($B$3:$B$725,K204,$BS$3:$BS$725)</f>
        <v>0</v>
      </c>
      <c r="BQ204" s="30">
        <f>SUMIF(Ingredients!$B$3:$B$230,L204,Ingredients!$G$3:$G$230)+SUMIF($B$3:$B$725,L204,$BS$3:$BS$725)</f>
        <v>0</v>
      </c>
      <c r="BR204" s="30">
        <f>SUMIF(Ingredients!$B$3:$B$230,M204,Ingredients!$G$3:$G$230)+SUMIF($B$3:$B$725,M204,$BS$3:$BS$725)</f>
        <v>0</v>
      </c>
      <c r="BS204" s="36">
        <f t="shared" si="44"/>
        <v>0</v>
      </c>
      <c r="BT204" s="30">
        <f>SUMIF(Ingredients!$B$3:$B$230,F204,Ingredients!$H$3:$H$230)+SUMIF($B$3:$B$725,F204,$CB$3:$CB$725)</f>
        <v>0</v>
      </c>
      <c r="BU204" s="30">
        <f>SUMIF(Ingredients!$B$3:$B$230,G204,Ingredients!$H$3:$H$230)+SUMIF($B$3:$B$725,G204,$CB$3:$CB$725)</f>
        <v>0</v>
      </c>
      <c r="BV204" s="30">
        <f>SUMIF(Ingredients!$B$3:$B$230,H204,Ingredients!$H$3:$H$230)+SUMIF($B$3:$B$725,H204,$CB$3:$CB$725)</f>
        <v>0</v>
      </c>
      <c r="BW204" s="30">
        <f>SUMIF(Ingredients!$B$3:$B$230,I204,Ingredients!$H$3:$H$230)+SUMIF($B$3:$B$725,I204,$CB$3:$CB$725)</f>
        <v>0</v>
      </c>
      <c r="BX204" s="30">
        <f>SUMIF(Ingredients!$B$3:$B$230,J204,Ingredients!$H$3:$H$230)+SUMIF($B$3:$B$725,J204,$CB$3:$CB$725)</f>
        <v>0</v>
      </c>
      <c r="BY204" s="30">
        <f>SUMIF(Ingredients!$B$3:$B$230,K204,Ingredients!$H$3:$H$230)+SUMIF($B$3:$B$725,K204,$CB$3:$CB$725)</f>
        <v>0</v>
      </c>
      <c r="BZ204" s="30">
        <f>SUMIF(Ingredients!$B$3:$B$230,L204,Ingredients!$H$3:$H$230)+SUMIF($B$3:$B$725,L204,$CB$3:$CB$725)</f>
        <v>0</v>
      </c>
      <c r="CA204" s="30">
        <f>SUMIF(Ingredients!$B$3:$B$230,M204,Ingredients!$H$3:$H$230)+SUMIF($B$3:$B$725,M204,$CB$3:$CB$725)</f>
        <v>0</v>
      </c>
      <c r="CB204" s="42">
        <f t="shared" si="45"/>
        <v>0</v>
      </c>
      <c r="CC204" s="30">
        <f>SUMIF(Ingredients!$B$3:$B$230,F204,Ingredients!$I$3:$I$230)+SUMIF($B$3:$B$725,F204,$CK$3:$CK$725)</f>
        <v>0.1</v>
      </c>
      <c r="CD204" s="30">
        <f>SUMIF(Ingredients!$B$3:$B$230,G204,Ingredients!$I$3:$I$230)+SUMIF($B$3:$B$725,G204,$CK$3:$CK$725)</f>
        <v>0</v>
      </c>
      <c r="CE204" s="30">
        <f>SUMIF(Ingredients!$B$3:$B$230,H204,Ingredients!$I$3:$I$230)+SUMIF($B$3:$B$725,H204,$CK$3:$CK$725)</f>
        <v>0</v>
      </c>
      <c r="CF204" s="30">
        <f>SUMIF(Ingredients!$B$3:$B$230,I204,Ingredients!$I$3:$I$230)+SUMIF($B$3:$B$725,I204,$CK$3:$CK$725)</f>
        <v>0</v>
      </c>
      <c r="CG204" s="30">
        <f>SUMIF(Ingredients!$B$3:$B$230,J204,Ingredients!$I$3:$I$230)+SUMIF($B$3:$B$725,J204,$CK$3:$CK$725)</f>
        <v>0</v>
      </c>
      <c r="CH204" s="30">
        <f>SUMIF(Ingredients!$B$3:$B$230,K204,Ingredients!$I$3:$I$230)+SUMIF($B$3:$B$725,K204,$CK$3:$CK$725)</f>
        <v>0</v>
      </c>
      <c r="CI204" s="30">
        <f>SUMIF(Ingredients!$B$3:$B$230,L204,Ingredients!$I$3:$I$230)+SUMIF($B$3:$B$725,L204,$CK$3:$CK$725)</f>
        <v>0</v>
      </c>
      <c r="CJ204" s="30">
        <f>SUMIF(Ingredients!$B$3:$B$230,M204,Ingredients!$I$3:$I$230)+SUMIF($B$3:$B$725,M204,$CK$3:$CK$725)</f>
        <v>0</v>
      </c>
      <c r="CK204" s="38">
        <f t="shared" si="46"/>
        <v>0.1</v>
      </c>
      <c r="CL204" s="30">
        <f>SUMIF(Ingredients!$B$3:$B$230,F204,Ingredients!$J$3:$J$230)+SUMIF($B$3:$B$725,F204,$CT$3:$CT$725)</f>
        <v>0</v>
      </c>
      <c r="CM204" s="30">
        <f>SUMIF(Ingredients!$B$3:$B$230,G204,Ingredients!$J$3:$J$230)+SUMIF($B$3:$B$725,G204,$CT$3:$CT$725)</f>
        <v>0</v>
      </c>
      <c r="CN204" s="30">
        <f>SUMIF(Ingredients!$B$3:$B$230,H204,Ingredients!$J$3:$J$230)+SUMIF($B$3:$B$725,H204,$CT$3:$CT$725)</f>
        <v>0</v>
      </c>
      <c r="CO204" s="30">
        <f>SUMIF(Ingredients!$B$3:$B$230,I204,Ingredients!$J$3:$J$230)+SUMIF($B$3:$B$725,I204,$CT$3:$CT$725)</f>
        <v>0</v>
      </c>
      <c r="CP204" s="30">
        <f>SUMIF(Ingredients!$B$3:$B$230,J204,Ingredients!$J$3:$J$230)+SUMIF($B$3:$B$725,J204,$CT$3:$CT$725)</f>
        <v>0</v>
      </c>
      <c r="CQ204" s="30">
        <f>SUMIF(Ingredients!$B$3:$B$230,K204,Ingredients!$J$3:$J$230)+SUMIF($B$3:$B$725,K204,$CT$3:$CT$725)</f>
        <v>0</v>
      </c>
      <c r="CR204" s="30">
        <f>SUMIF(Ingredients!$B$3:$B$230,L204,Ingredients!$J$3:$J$230)+SUMIF($B$3:$B$725,L204,$CT$3:$CT$725)</f>
        <v>0</v>
      </c>
      <c r="CS204" s="30">
        <f>SUMIF(Ingredients!$B$3:$B$230,M204,Ingredients!$J$3:$J$230)+SUMIF($B$3:$B$725,M204,$CT$3:$CT$725)</f>
        <v>0</v>
      </c>
      <c r="CT204" s="43">
        <f t="shared" si="47"/>
        <v>0</v>
      </c>
      <c r="CU204" s="34">
        <v>0</v>
      </c>
      <c r="CV204" s="30">
        <v>0</v>
      </c>
      <c r="CW204" s="30">
        <v>0</v>
      </c>
      <c r="CX204" s="35">
        <v>0</v>
      </c>
      <c r="CY204" s="36">
        <v>0</v>
      </c>
      <c r="CZ204" s="37">
        <v>0</v>
      </c>
      <c r="DA204" s="38">
        <v>0</v>
      </c>
      <c r="DB204" s="39">
        <v>0</v>
      </c>
      <c r="DC204" t="s">
        <v>199</v>
      </c>
      <c r="DD204" t="str">
        <f t="shared" ca="1" si="48"/>
        <v>NB</v>
      </c>
      <c r="DE204" t="str">
        <f t="shared" ca="1" si="49"/>
        <v>-</v>
      </c>
      <c r="DG204" t="s">
        <v>199</v>
      </c>
      <c r="DH204" t="str">
        <f t="shared" ca="1" si="50"/>
        <v/>
      </c>
      <c r="DI204" t="s">
        <v>2271</v>
      </c>
    </row>
    <row r="205" spans="2:113" x14ac:dyDescent="0.3">
      <c r="B205" t="s">
        <v>469</v>
      </c>
      <c r="C205" t="str">
        <f>INDEX('PH Itemnames'!$B$1:$B$723,MATCH(B205,'PH Itemnames'!$A$1:$A$723),1)</f>
        <v>chickencurryItem</v>
      </c>
      <c r="D205" t="s">
        <v>245</v>
      </c>
      <c r="E205" t="s">
        <v>1191</v>
      </c>
      <c r="F205" s="10" t="s">
        <v>184</v>
      </c>
      <c r="G205" s="11" t="s">
        <v>454</v>
      </c>
      <c r="H205" s="11" t="s">
        <v>287</v>
      </c>
      <c r="I205" s="11" t="s">
        <v>360</v>
      </c>
      <c r="J205" s="11" t="s">
        <v>133</v>
      </c>
      <c r="K205" s="11" t="s">
        <v>44</v>
      </c>
      <c r="L205" s="11" t="s">
        <v>399</v>
      </c>
      <c r="M205" s="11" t="s">
        <v>62</v>
      </c>
      <c r="N205" s="46">
        <f ca="1">SUMIF(Ingredients!$B$3:$B$230,'PH complex foods'!F205,Ingredients!$A$3:$A$119)+SUMIF($B$3:$B$725,F205,$V$3:$V$724)</f>
        <v>1</v>
      </c>
      <c r="O205" s="11">
        <f ca="1">SUMIF(Ingredients!$B$3:$B$230,'PH complex foods'!G205,Ingredients!$A$3:$A$119)+SUMIF($B$3:$B$725,G205,$V$3:$V$724)</f>
        <v>1</v>
      </c>
      <c r="P205" s="11">
        <f ca="1">SUMIF(Ingredients!$B$3:$B$230,'PH complex foods'!H205,Ingredients!$A$3:$A$119)+SUMIF($B$3:$B$725,H205,$V$3:$V$724)</f>
        <v>1</v>
      </c>
      <c r="Q205" s="11">
        <f ca="1">SUMIF(Ingredients!$B$3:$B$230,'PH complex foods'!I205,Ingredients!$A$3:$A$119)+SUMIF($B$3:$B$725,I205,$V$3:$V$724)</f>
        <v>0</v>
      </c>
      <c r="R205" s="11">
        <f ca="1">SUMIF(Ingredients!$B$3:$B$230,'PH complex foods'!J205,Ingredients!$A$3:$A$119)+SUMIF($B$3:$B$725,J205,$V$3:$V$724)</f>
        <v>1</v>
      </c>
      <c r="S205" s="11">
        <f ca="1">SUMIF(Ingredients!$B$3:$B$230,'PH complex foods'!K205,Ingredients!$A$3:$A$119)+SUMIF($B$3:$B$725,K205,$V$3:$V$724)</f>
        <v>1</v>
      </c>
      <c r="T205" s="11">
        <f ca="1">SUMIF(Ingredients!$B$3:$B$230,'PH complex foods'!L205,Ingredients!$A$3:$A$119)+SUMIF($B$3:$B$725,L205,$V$3:$V$724)</f>
        <v>1</v>
      </c>
      <c r="U205" s="11">
        <f ca="1">SUMIF(Ingredients!$B$3:$B$230,'PH complex foods'!M205,Ingredients!$A$3:$A$119)+SUMIF($B$3:$B$725,M205,$V$3:$V$724)</f>
        <v>1</v>
      </c>
      <c r="V205" s="10">
        <f t="shared" ca="1" si="51"/>
        <v>0</v>
      </c>
      <c r="W205" s="10">
        <v>0</v>
      </c>
      <c r="X205" s="11">
        <v>-2</v>
      </c>
      <c r="Y205" s="11">
        <f>COUNTIF(F205:M930,B205)</f>
        <v>1</v>
      </c>
      <c r="Z205" s="44" t="str">
        <f t="shared" ca="1" si="52"/>
        <v>No</v>
      </c>
      <c r="AA205" s="34">
        <f>SUMIF(Ingredients!$B$3:$B$230,F205,Ingredients!$C$3:$C$230)+SUMIF($B$3:$B$725,F205,$AI$3:$AI$725)</f>
        <v>1</v>
      </c>
      <c r="AB205" s="30">
        <f>SUMIF(Ingredients!$B$3:$B$230,G205,Ingredients!$C$3:$C$230)+SUMIF($B$3:$B$725,G205,$AI$3:$AI$725)</f>
        <v>10</v>
      </c>
      <c r="AC205" s="30">
        <f>SUMIF(Ingredients!$B$3:$B$230,H205,Ingredients!$C$3:$C$230)+SUMIF($B$3:$B$725,H205,$AI$3:$AI$725)</f>
        <v>10</v>
      </c>
      <c r="AD205" s="30">
        <f>SUMIF(Ingredients!$B$3:$B$230,I205,Ingredients!$C$3:$C$230)+SUMIF($B$3:$B$725,I205,$AI$3:$AI$725)</f>
        <v>0</v>
      </c>
      <c r="AE205" s="30">
        <f>SUMIF(Ingredients!$B$3:$B$230,J205,Ingredients!$C$3:$C$230)+SUMIF($B$3:$B$725,J205,$AI$3:$AI$725)</f>
        <v>1</v>
      </c>
      <c r="AF205" s="30">
        <f>SUMIF(Ingredients!$B$3:$B$230,K205,Ingredients!$C$3:$C$230)+SUMIF($B$3:$B$725,K205,$AI$3:$AI$725)</f>
        <v>0</v>
      </c>
      <c r="AG205" s="30">
        <f>SUMIF(Ingredients!$B$3:$B$230,L205,Ingredients!$C$3:$C$230)+SUMIF($B$3:$B$725,L205,$AI$3:$AI$725)</f>
        <v>0</v>
      </c>
      <c r="AH205" s="30">
        <f>SUMIF(Ingredients!$B$3:$B$230,M205,Ingredients!$C$3:$C$230)+SUMIF($B$3:$B$725,M205,$AI$3:$AI$725)</f>
        <v>2</v>
      </c>
      <c r="AI205" s="29">
        <f t="shared" si="40"/>
        <v>24</v>
      </c>
      <c r="AJ205" s="30">
        <f>SUMIF(Ingredients!$B$3:$B$230,F205,Ingredients!$D$3:$D$230)+SUMIF($B$3:$B$725,F205,$AR$3:$AR$725)</f>
        <v>0</v>
      </c>
      <c r="AK205" s="30">
        <f>SUMIF(Ingredients!$B$3:$B$230,G205,Ingredients!$D$3:$D$230)+SUMIF($B$3:$B$725,G205,$AR$3:$AR$725)</f>
        <v>5</v>
      </c>
      <c r="AL205" s="30">
        <f>SUMIF(Ingredients!$B$3:$B$230,H205,Ingredients!$D$3:$D$230)+SUMIF($B$3:$B$725,H205,$AR$3:$AR$725)</f>
        <v>0</v>
      </c>
      <c r="AM205" s="30">
        <f>SUMIF(Ingredients!$B$3:$B$230,I205,Ingredients!$D$3:$D$230)+SUMIF($B$3:$B$725,I205,$AR$3:$AR$725)</f>
        <v>0</v>
      </c>
      <c r="AN205" s="30">
        <f>SUMIF(Ingredients!$B$3:$B$230,J205,Ingredients!$D$3:$D$230)+SUMIF($B$3:$B$725,J205,$AR$3:$AR$725)</f>
        <v>0</v>
      </c>
      <c r="AO205" s="30">
        <f>SUMIF(Ingredients!$B$3:$B$230,K205,Ingredients!$D$3:$D$230)+SUMIF($B$3:$B$725,K205,$AR$3:$AR$725)</f>
        <v>0</v>
      </c>
      <c r="AP205" s="30">
        <f>SUMIF(Ingredients!$B$3:$B$230,L205,Ingredients!$D$3:$D$230)+SUMIF($B$3:$B$725,L205,$AR$3:$AR$725)</f>
        <v>0</v>
      </c>
      <c r="AQ205" s="30">
        <f>SUMIF(Ingredients!$B$3:$B$230,M205,Ingredients!$D$3:$D$230)+SUMIF($B$3:$B$725,M205,$AR$3:$AR$725)</f>
        <v>0</v>
      </c>
      <c r="AR205" s="29">
        <f t="shared" si="41"/>
        <v>5</v>
      </c>
      <c r="AS205" s="30">
        <f>SUMIF(Ingredients!$B$3:$B$230,F205,Ingredients!$E$3:$E$230)+SUMIF($B$3:$B$725,F205,$BA$3:$BA$730)</f>
        <v>21</v>
      </c>
      <c r="AT205" s="30">
        <f>SUMIF(Ingredients!$B$3:$B$230,G205,Ingredients!$E$3:$E$230)+SUMIF($B$3:$B$725,G205,$BA$3:$BA$730)</f>
        <v>7</v>
      </c>
      <c r="AU205" s="30">
        <f>SUMIF(Ingredients!$B$3:$B$230,H205,Ingredients!$E$3:$E$230)+SUMIF($B$3:$B$725,H205,$BA$3:$BA$730)</f>
        <v>7</v>
      </c>
      <c r="AV205" s="30">
        <f>SUMIF(Ingredients!$B$3:$B$230,I205,Ingredients!$E$3:$E$230)+SUMIF($B$3:$B$725,I205,$BA$3:$BA$730)</f>
        <v>0</v>
      </c>
      <c r="AW205" s="30">
        <f>SUMIF(Ingredients!$B$3:$B$230,J205,Ingredients!$E$3:$E$230)+SUMIF($B$3:$B$725,J205,$BA$3:$BA$730)</f>
        <v>32</v>
      </c>
      <c r="AX205" s="30">
        <f>SUMIF(Ingredients!$B$3:$B$230,K205,Ingredients!$E$3:$E$230)+SUMIF($B$3:$B$725,K205,$BA$3:$BA$730)</f>
        <v>10</v>
      </c>
      <c r="AY205" s="30">
        <f>SUMIF(Ingredients!$B$3:$B$230,L205,Ingredients!$E$3:$E$230)+SUMIF($B$3:$B$725,L205,$BA$3:$BA$730)</f>
        <v>21</v>
      </c>
      <c r="AZ205" s="30">
        <f>SUMIF(Ingredients!$B$3:$B$230,M205,Ingredients!$E$3:$E$230)+SUMIF($B$3:$B$725,M205,$BA$3:$BA$730)</f>
        <v>54</v>
      </c>
      <c r="BA205" s="29">
        <f t="shared" si="42"/>
        <v>19</v>
      </c>
      <c r="BB205" s="30">
        <f>SUMIF(Ingredients!$B$3:$B$230,F205,Ingredients!$F$3:$F$230)+SUMIF($B$3:$B$725,F205,$BJ$3:$BJ$725)</f>
        <v>0.3</v>
      </c>
      <c r="BC205" s="30">
        <f>SUMIF(Ingredients!$B$3:$B$230,G205,Ingredients!$F$3:$F$230)+SUMIF($B$3:$B$725,G205,$BJ$3:$BJ$725)</f>
        <v>0</v>
      </c>
      <c r="BD205" s="30">
        <f>SUMIF(Ingredients!$B$3:$B$230,H205,Ingredients!$F$3:$F$230)+SUMIF($B$3:$B$725,H205,$BJ$3:$BJ$725)</f>
        <v>0</v>
      </c>
      <c r="BE205" s="30">
        <f>SUMIF(Ingredients!$B$3:$B$230,I205,Ingredients!$F$3:$F$230)+SUMIF($B$3:$B$725,I205,$BJ$3:$BJ$725)</f>
        <v>0</v>
      </c>
      <c r="BF205" s="30">
        <f>SUMIF(Ingredients!$B$3:$B$230,J205,Ingredients!$F$3:$F$230)+SUMIF($B$3:$B$725,J205,$BJ$3:$BJ$725)</f>
        <v>0</v>
      </c>
      <c r="BG205" s="30">
        <f>SUMIF(Ingredients!$B$3:$B$230,K205,Ingredients!$F$3:$F$230)+SUMIF($B$3:$B$725,K205,$BJ$3:$BJ$725)</f>
        <v>0</v>
      </c>
      <c r="BH205" s="30">
        <f>SUMIF(Ingredients!$B$3:$B$230,L205,Ingredients!$F$3:$F$230)+SUMIF($B$3:$B$725,L205,$BJ$3:$BJ$725)</f>
        <v>0</v>
      </c>
      <c r="BI205" s="30">
        <f>SUMIF(Ingredients!$B$3:$B$230,M205,Ingredients!$F$3:$F$230)+SUMIF($B$3:$B$725,M205,$BJ$3:$BJ$725)</f>
        <v>0</v>
      </c>
      <c r="BJ205" s="35">
        <f t="shared" si="43"/>
        <v>0.3</v>
      </c>
      <c r="BK205" s="30">
        <f>SUMIF(Ingredients!$B$3:$B$230,F205,Ingredients!$G$3:$G$230)+SUMIF($B$3:$B$725,F205,$BS$3:$BS$725)</f>
        <v>0</v>
      </c>
      <c r="BL205" s="30">
        <f>SUMIF(Ingredients!$B$3:$B$230,G205,Ingredients!$G$3:$G$230)+SUMIF($B$3:$B$725,G205,$BS$3:$BS$725)</f>
        <v>0</v>
      </c>
      <c r="BM205" s="30">
        <f>SUMIF(Ingredients!$B$3:$B$230,H205,Ingredients!$G$3:$G$230)+SUMIF($B$3:$B$725,H205,$BS$3:$BS$725)</f>
        <v>0</v>
      </c>
      <c r="BN205" s="30">
        <f>SUMIF(Ingredients!$B$3:$B$230,I205,Ingredients!$G$3:$G$230)+SUMIF($B$3:$B$725,I205,$BS$3:$BS$725)</f>
        <v>0</v>
      </c>
      <c r="BO205" s="30">
        <f>SUMIF(Ingredients!$B$3:$B$230,J205,Ingredients!$G$3:$G$230)+SUMIF($B$3:$B$725,J205,$BS$3:$BS$725)</f>
        <v>0</v>
      </c>
      <c r="BP205" s="30">
        <f>SUMIF(Ingredients!$B$3:$B$230,K205,Ingredients!$G$3:$G$230)+SUMIF($B$3:$B$725,K205,$BS$3:$BS$725)</f>
        <v>0</v>
      </c>
      <c r="BQ205" s="30">
        <f>SUMIF(Ingredients!$B$3:$B$230,L205,Ingredients!$G$3:$G$230)+SUMIF($B$3:$B$725,L205,$BS$3:$BS$725)</f>
        <v>0</v>
      </c>
      <c r="BR205" s="30">
        <f>SUMIF(Ingredients!$B$3:$B$230,M205,Ingredients!$G$3:$G$230)+SUMIF($B$3:$B$725,M205,$BS$3:$BS$725)</f>
        <v>0</v>
      </c>
      <c r="BS205" s="36">
        <f t="shared" si="44"/>
        <v>0</v>
      </c>
      <c r="BT205" s="30">
        <f>SUMIF(Ingredients!$B$3:$B$230,F205,Ingredients!$H$3:$H$230)+SUMIF($B$3:$B$725,F205,$CB$3:$CB$725)</f>
        <v>0</v>
      </c>
      <c r="BU205" s="30">
        <f>SUMIF(Ingredients!$B$3:$B$230,G205,Ingredients!$H$3:$H$230)+SUMIF($B$3:$B$725,G205,$CB$3:$CB$725)</f>
        <v>0</v>
      </c>
      <c r="BV205" s="30">
        <f>SUMIF(Ingredients!$B$3:$B$230,H205,Ingredients!$H$3:$H$230)+SUMIF($B$3:$B$725,H205,$CB$3:$CB$725)</f>
        <v>0</v>
      </c>
      <c r="BW205" s="30">
        <f>SUMIF(Ingredients!$B$3:$B$230,I205,Ingredients!$H$3:$H$230)+SUMIF($B$3:$B$725,I205,$CB$3:$CB$725)</f>
        <v>0</v>
      </c>
      <c r="BX205" s="30">
        <f>SUMIF(Ingredients!$B$3:$B$230,J205,Ingredients!$H$3:$H$230)+SUMIF($B$3:$B$725,J205,$CB$3:$CB$725)</f>
        <v>0.5</v>
      </c>
      <c r="BY205" s="30">
        <f>SUMIF(Ingredients!$B$3:$B$230,K205,Ingredients!$H$3:$H$230)+SUMIF($B$3:$B$725,K205,$CB$3:$CB$725)</f>
        <v>0</v>
      </c>
      <c r="BZ205" s="30">
        <f>SUMIF(Ingredients!$B$3:$B$230,L205,Ingredients!$H$3:$H$230)+SUMIF($B$3:$B$725,L205,$CB$3:$CB$725)</f>
        <v>0</v>
      </c>
      <c r="CA205" s="30">
        <f>SUMIF(Ingredients!$B$3:$B$230,M205,Ingredients!$H$3:$H$230)+SUMIF($B$3:$B$725,M205,$CB$3:$CB$725)</f>
        <v>2</v>
      </c>
      <c r="CB205" s="42">
        <f t="shared" si="45"/>
        <v>2.5</v>
      </c>
      <c r="CC205" s="30">
        <f>SUMIF(Ingredients!$B$3:$B$230,F205,Ingredients!$I$3:$I$230)+SUMIF($B$3:$B$725,F205,$CK$3:$CK$725)</f>
        <v>0.1</v>
      </c>
      <c r="CD205" s="30">
        <f>SUMIF(Ingredients!$B$3:$B$230,G205,Ingredients!$I$3:$I$230)+SUMIF($B$3:$B$725,G205,$CK$3:$CK$725)</f>
        <v>0</v>
      </c>
      <c r="CE205" s="30">
        <f>SUMIF(Ingredients!$B$3:$B$230,H205,Ingredients!$I$3:$I$230)+SUMIF($B$3:$B$725,H205,$CK$3:$CK$725)</f>
        <v>2.5</v>
      </c>
      <c r="CF205" s="30">
        <f>SUMIF(Ingredients!$B$3:$B$230,I205,Ingredients!$I$3:$I$230)+SUMIF($B$3:$B$725,I205,$CK$3:$CK$725)</f>
        <v>0</v>
      </c>
      <c r="CG205" s="30">
        <f>SUMIF(Ingredients!$B$3:$B$230,J205,Ingredients!$I$3:$I$230)+SUMIF($B$3:$B$725,J205,$CK$3:$CK$725)</f>
        <v>0</v>
      </c>
      <c r="CH205" s="30">
        <f>SUMIF(Ingredients!$B$3:$B$230,K205,Ingredients!$I$3:$I$230)+SUMIF($B$3:$B$725,K205,$CK$3:$CK$725)</f>
        <v>0</v>
      </c>
      <c r="CI205" s="30">
        <f>SUMIF(Ingredients!$B$3:$B$230,L205,Ingredients!$I$3:$I$230)+SUMIF($B$3:$B$725,L205,$CK$3:$CK$725)</f>
        <v>0</v>
      </c>
      <c r="CJ205" s="30">
        <f>SUMIF(Ingredients!$B$3:$B$230,M205,Ingredients!$I$3:$I$230)+SUMIF($B$3:$B$725,M205,$CK$3:$CK$725)</f>
        <v>0</v>
      </c>
      <c r="CK205" s="38">
        <f t="shared" si="46"/>
        <v>2.6</v>
      </c>
      <c r="CL205" s="30">
        <f>SUMIF(Ingredients!$B$3:$B$230,F205,Ingredients!$J$3:$J$230)+SUMIF($B$3:$B$725,F205,$CT$3:$CT$725)</f>
        <v>0</v>
      </c>
      <c r="CM205" s="30">
        <f>SUMIF(Ingredients!$B$3:$B$230,G205,Ingredients!$J$3:$J$230)+SUMIF($B$3:$B$725,G205,$CT$3:$CT$725)</f>
        <v>1.5</v>
      </c>
      <c r="CN205" s="30">
        <f>SUMIF(Ingredients!$B$3:$B$230,H205,Ingredients!$J$3:$J$230)+SUMIF($B$3:$B$725,H205,$CT$3:$CT$725)</f>
        <v>0</v>
      </c>
      <c r="CO205" s="30">
        <f>SUMIF(Ingredients!$B$3:$B$230,I205,Ingredients!$J$3:$J$230)+SUMIF($B$3:$B$725,I205,$CT$3:$CT$725)</f>
        <v>0</v>
      </c>
      <c r="CP205" s="30">
        <f>SUMIF(Ingredients!$B$3:$B$230,J205,Ingredients!$J$3:$J$230)+SUMIF($B$3:$B$725,J205,$CT$3:$CT$725)</f>
        <v>0</v>
      </c>
      <c r="CQ205" s="30">
        <f>SUMIF(Ingredients!$B$3:$B$230,K205,Ingredients!$J$3:$J$230)+SUMIF($B$3:$B$725,K205,$CT$3:$CT$725)</f>
        <v>0</v>
      </c>
      <c r="CR205" s="30">
        <f>SUMIF(Ingredients!$B$3:$B$230,L205,Ingredients!$J$3:$J$230)+SUMIF($B$3:$B$725,L205,$CT$3:$CT$725)</f>
        <v>0</v>
      </c>
      <c r="CS205" s="30">
        <f>SUMIF(Ingredients!$B$3:$B$230,M205,Ingredients!$J$3:$J$230)+SUMIF($B$3:$B$725,M205,$CT$3:$CT$725)</f>
        <v>0</v>
      </c>
      <c r="CT205" s="43">
        <f t="shared" si="47"/>
        <v>1.5</v>
      </c>
      <c r="CU205" s="34">
        <v>23</v>
      </c>
      <c r="CV205" s="30">
        <v>5</v>
      </c>
      <c r="CW205" s="30">
        <v>13.75</v>
      </c>
      <c r="CX205" s="35">
        <v>0</v>
      </c>
      <c r="CY205" s="36">
        <v>0</v>
      </c>
      <c r="CZ205" s="37">
        <v>2.5</v>
      </c>
      <c r="DA205" s="38">
        <v>2.5</v>
      </c>
      <c r="DB205" s="39">
        <v>1.5</v>
      </c>
      <c r="DC205" t="s">
        <v>199</v>
      </c>
      <c r="DD205" t="str">
        <f t="shared" ca="1" si="48"/>
        <v/>
      </c>
      <c r="DE205" t="str">
        <f t="shared" ca="1" si="49"/>
        <v>No</v>
      </c>
      <c r="DG205" t="s">
        <v>200</v>
      </c>
      <c r="DH205" t="str">
        <f t="shared" ca="1" si="50"/>
        <v/>
      </c>
      <c r="DI205" t="s">
        <v>2271</v>
      </c>
    </row>
    <row r="206" spans="2:113" x14ac:dyDescent="0.3">
      <c r="B206" t="s">
        <v>470</v>
      </c>
      <c r="C206" t="str">
        <f>INDEX('PH Itemnames'!$B$1:$B$723,MATCH(B206,'PH Itemnames'!$A$1:$A$723),1)</f>
        <v>coconutshrimpItem</v>
      </c>
      <c r="D206" t="s">
        <v>240</v>
      </c>
      <c r="E206" t="s">
        <v>1191</v>
      </c>
      <c r="F206" s="10" t="s">
        <v>184</v>
      </c>
      <c r="G206" s="11" t="s">
        <v>226</v>
      </c>
      <c r="H206" s="11" t="s">
        <v>264</v>
      </c>
      <c r="I206" s="11" t="s">
        <v>471</v>
      </c>
      <c r="J206" s="11" t="s">
        <v>346</v>
      </c>
      <c r="K206" s="11"/>
      <c r="L206" s="11"/>
      <c r="M206" s="11"/>
      <c r="N206" s="46">
        <f ca="1">SUMIF(Ingredients!$B$3:$B$230,'PH complex foods'!F206,Ingredients!$A$3:$A$119)+SUMIF($B$3:$B$725,F206,$V$3:$V$724)</f>
        <v>1</v>
      </c>
      <c r="O206" s="11">
        <f ca="1">SUMIF(Ingredients!$B$3:$B$230,'PH complex foods'!G206,Ingredients!$A$3:$A$119)+SUMIF($B$3:$B$725,G206,$V$3:$V$724)</f>
        <v>1</v>
      </c>
      <c r="P206" s="11">
        <f ca="1">SUMIF(Ingredients!$B$3:$B$230,'PH complex foods'!H206,Ingredients!$A$3:$A$119)+SUMIF($B$3:$B$725,H206,$V$3:$V$724)</f>
        <v>1</v>
      </c>
      <c r="Q206" s="11">
        <f ca="1">SUMIF(Ingredients!$B$3:$B$230,'PH complex foods'!I206,Ingredients!$A$3:$A$119)+SUMIF($B$3:$B$725,I206,$V$3:$V$724)</f>
        <v>0</v>
      </c>
      <c r="R206" s="11">
        <f ca="1">SUMIF(Ingredients!$B$3:$B$230,'PH complex foods'!J206,Ingredients!$A$3:$A$119)+SUMIF($B$3:$B$725,J206,$V$3:$V$724)</f>
        <v>1</v>
      </c>
      <c r="S206" s="11">
        <f ca="1">SUMIF(Ingredients!$B$3:$B$230,'PH complex foods'!K206,Ingredients!$A$3:$A$119)+SUMIF($B$3:$B$725,K206,$V$3:$V$724)</f>
        <v>0</v>
      </c>
      <c r="T206" s="11">
        <f ca="1">SUMIF(Ingredients!$B$3:$B$230,'PH complex foods'!L206,Ingredients!$A$3:$A$119)+SUMIF($B$3:$B$725,L206,$V$3:$V$724)</f>
        <v>0</v>
      </c>
      <c r="U206" s="11">
        <f ca="1">SUMIF(Ingredients!$B$3:$B$230,'PH complex foods'!M206,Ingredients!$A$3:$A$119)+SUMIF($B$3:$B$725,M206,$V$3:$V$724)</f>
        <v>0</v>
      </c>
      <c r="V206" s="10">
        <f t="shared" ca="1" si="51"/>
        <v>0</v>
      </c>
      <c r="W206" s="10">
        <v>0</v>
      </c>
      <c r="X206" s="11">
        <v>-1</v>
      </c>
      <c r="Y206" s="11">
        <f>COUNTIF(F206:M931,B206)</f>
        <v>0</v>
      </c>
      <c r="Z206" s="44" t="str">
        <f t="shared" ca="1" si="52"/>
        <v>No</v>
      </c>
      <c r="AA206" s="34">
        <f>SUMIF(Ingredients!$B$3:$B$230,F206,Ingredients!$C$3:$C$230)+SUMIF($B$3:$B$725,F206,$AI$3:$AI$725)</f>
        <v>1</v>
      </c>
      <c r="AB206" s="30">
        <f>SUMIF(Ingredients!$B$3:$B$230,G206,Ingredients!$C$3:$C$230)+SUMIF($B$3:$B$725,G206,$AI$3:$AI$725)</f>
        <v>0</v>
      </c>
      <c r="AC206" s="30">
        <f>SUMIF(Ingredients!$B$3:$B$230,H206,Ingredients!$C$3:$C$230)+SUMIF($B$3:$B$725,H206,$AI$3:$AI$725)</f>
        <v>5</v>
      </c>
      <c r="AD206" s="30">
        <f>SUMIF(Ingredients!$B$3:$B$230,I206,Ingredients!$C$3:$C$230)+SUMIF($B$3:$B$725,I206,$AI$3:$AI$725)</f>
        <v>0</v>
      </c>
      <c r="AE206" s="30">
        <f>SUMIF(Ingredients!$B$3:$B$230,J206,Ingredients!$C$3:$C$230)+SUMIF($B$3:$B$725,J206,$AI$3:$AI$725)</f>
        <v>4</v>
      </c>
      <c r="AF206" s="30">
        <f>SUMIF(Ingredients!$B$3:$B$230,K206,Ingredients!$C$3:$C$230)+SUMIF($B$3:$B$725,K206,$AI$3:$AI$725)</f>
        <v>0</v>
      </c>
      <c r="AG206" s="30">
        <f>SUMIF(Ingredients!$B$3:$B$230,L206,Ingredients!$C$3:$C$230)+SUMIF($B$3:$B$725,L206,$AI$3:$AI$725)</f>
        <v>0</v>
      </c>
      <c r="AH206" s="30">
        <f>SUMIF(Ingredients!$B$3:$B$230,M206,Ingredients!$C$3:$C$230)+SUMIF($B$3:$B$725,M206,$AI$3:$AI$725)</f>
        <v>0</v>
      </c>
      <c r="AI206" s="29">
        <f t="shared" si="40"/>
        <v>10</v>
      </c>
      <c r="AJ206" s="30">
        <f>SUMIF(Ingredients!$B$3:$B$230,F206,Ingredients!$D$3:$D$230)+SUMIF($B$3:$B$725,F206,$AR$3:$AR$725)</f>
        <v>0</v>
      </c>
      <c r="AK206" s="30">
        <f>SUMIF(Ingredients!$B$3:$B$230,G206,Ingredients!$D$3:$D$230)+SUMIF($B$3:$B$725,G206,$AR$3:$AR$725)</f>
        <v>0</v>
      </c>
      <c r="AL206" s="30">
        <f>SUMIF(Ingredients!$B$3:$B$230,H206,Ingredients!$D$3:$D$230)+SUMIF($B$3:$B$725,H206,$AR$3:$AR$725)</f>
        <v>0</v>
      </c>
      <c r="AM206" s="30">
        <f>SUMIF(Ingredients!$B$3:$B$230,I206,Ingredients!$D$3:$D$230)+SUMIF($B$3:$B$725,I206,$AR$3:$AR$725)</f>
        <v>0</v>
      </c>
      <c r="AN206" s="30">
        <f>SUMIF(Ingredients!$B$3:$B$230,J206,Ingredients!$D$3:$D$230)+SUMIF($B$3:$B$725,J206,$AR$3:$AR$725)</f>
        <v>0</v>
      </c>
      <c r="AO206" s="30">
        <f>SUMIF(Ingredients!$B$3:$B$230,K206,Ingredients!$D$3:$D$230)+SUMIF($B$3:$B$725,K206,$AR$3:$AR$725)</f>
        <v>0</v>
      </c>
      <c r="AP206" s="30">
        <f>SUMIF(Ingredients!$B$3:$B$230,L206,Ingredients!$D$3:$D$230)+SUMIF($B$3:$B$725,L206,$AR$3:$AR$725)</f>
        <v>0</v>
      </c>
      <c r="AQ206" s="30">
        <f>SUMIF(Ingredients!$B$3:$B$230,M206,Ingredients!$D$3:$D$230)+SUMIF($B$3:$B$725,M206,$AR$3:$AR$725)</f>
        <v>0</v>
      </c>
      <c r="AR206" s="29">
        <f t="shared" si="41"/>
        <v>0</v>
      </c>
      <c r="AS206" s="30">
        <f>SUMIF(Ingredients!$B$3:$B$230,F206,Ingredients!$E$3:$E$230)+SUMIF($B$3:$B$725,F206,$BA$3:$BA$730)</f>
        <v>21</v>
      </c>
      <c r="AT206" s="30">
        <f>SUMIF(Ingredients!$B$3:$B$230,G206,Ingredients!$E$3:$E$230)+SUMIF($B$3:$B$725,G206,$BA$3:$BA$730)</f>
        <v>16</v>
      </c>
      <c r="AU206" s="30">
        <f>SUMIF(Ingredients!$B$3:$B$230,H206,Ingredients!$E$3:$E$230)+SUMIF($B$3:$B$725,H206,$BA$3:$BA$730)</f>
        <v>43</v>
      </c>
      <c r="AV206" s="30">
        <f>SUMIF(Ingredients!$B$3:$B$230,I206,Ingredients!$E$3:$E$230)+SUMIF($B$3:$B$725,I206,$BA$3:$BA$730)</f>
        <v>0</v>
      </c>
      <c r="AW206" s="30">
        <f>SUMIF(Ingredients!$B$3:$B$230,J206,Ingredients!$E$3:$E$230)+SUMIF($B$3:$B$725,J206,$BA$3:$BA$730)</f>
        <v>0</v>
      </c>
      <c r="AX206" s="30">
        <f>SUMIF(Ingredients!$B$3:$B$230,K206,Ingredients!$E$3:$E$230)+SUMIF($B$3:$B$725,K206,$BA$3:$BA$730)</f>
        <v>0</v>
      </c>
      <c r="AY206" s="30">
        <f>SUMIF(Ingredients!$B$3:$B$230,L206,Ingredients!$E$3:$E$230)+SUMIF($B$3:$B$725,L206,$BA$3:$BA$730)</f>
        <v>0</v>
      </c>
      <c r="AZ206" s="30">
        <f>SUMIF(Ingredients!$B$3:$B$230,M206,Ingredients!$E$3:$E$230)+SUMIF($B$3:$B$725,M206,$BA$3:$BA$730)</f>
        <v>0</v>
      </c>
      <c r="BA206" s="29">
        <f t="shared" si="42"/>
        <v>16</v>
      </c>
      <c r="BB206" s="30">
        <f>SUMIF(Ingredients!$B$3:$B$230,F206,Ingredients!$F$3:$F$230)+SUMIF($B$3:$B$725,F206,$BJ$3:$BJ$725)</f>
        <v>0.3</v>
      </c>
      <c r="BC206" s="30">
        <f>SUMIF(Ingredients!$B$3:$B$230,G206,Ingredients!$F$3:$F$230)+SUMIF($B$3:$B$725,G206,$BJ$3:$BJ$725)</f>
        <v>0</v>
      </c>
      <c r="BD206" s="30">
        <f>SUMIF(Ingredients!$B$3:$B$230,H206,Ingredients!$F$3:$F$230)+SUMIF($B$3:$B$725,H206,$BJ$3:$BJ$725)</f>
        <v>1</v>
      </c>
      <c r="BE206" s="30">
        <f>SUMIF(Ingredients!$B$3:$B$230,I206,Ingredients!$F$3:$F$230)+SUMIF($B$3:$B$725,I206,$BJ$3:$BJ$725)</f>
        <v>0</v>
      </c>
      <c r="BF206" s="30">
        <f>SUMIF(Ingredients!$B$3:$B$230,J206,Ingredients!$F$3:$F$230)+SUMIF($B$3:$B$725,J206,$BJ$3:$BJ$725)</f>
        <v>0</v>
      </c>
      <c r="BG206" s="30">
        <f>SUMIF(Ingredients!$B$3:$B$230,K206,Ingredients!$F$3:$F$230)+SUMIF($B$3:$B$725,K206,$BJ$3:$BJ$725)</f>
        <v>0</v>
      </c>
      <c r="BH206" s="30">
        <f>SUMIF(Ingredients!$B$3:$B$230,L206,Ingredients!$F$3:$F$230)+SUMIF($B$3:$B$725,L206,$BJ$3:$BJ$725)</f>
        <v>0</v>
      </c>
      <c r="BI206" s="30">
        <f>SUMIF(Ingredients!$B$3:$B$230,M206,Ingredients!$F$3:$F$230)+SUMIF($B$3:$B$725,M206,$BJ$3:$BJ$725)</f>
        <v>0</v>
      </c>
      <c r="BJ206" s="35">
        <f t="shared" si="43"/>
        <v>1.3</v>
      </c>
      <c r="BK206" s="30">
        <f>SUMIF(Ingredients!$B$3:$B$230,F206,Ingredients!$G$3:$G$230)+SUMIF($B$3:$B$725,F206,$BS$3:$BS$725)</f>
        <v>0</v>
      </c>
      <c r="BL206" s="30">
        <f>SUMIF(Ingredients!$B$3:$B$230,G206,Ingredients!$G$3:$G$230)+SUMIF($B$3:$B$725,G206,$BS$3:$BS$725)</f>
        <v>0</v>
      </c>
      <c r="BM206" s="30">
        <f>SUMIF(Ingredients!$B$3:$B$230,H206,Ingredients!$G$3:$G$230)+SUMIF($B$3:$B$725,H206,$BS$3:$BS$725)</f>
        <v>0</v>
      </c>
      <c r="BN206" s="30">
        <f>SUMIF(Ingredients!$B$3:$B$230,I206,Ingredients!$G$3:$G$230)+SUMIF($B$3:$B$725,I206,$BS$3:$BS$725)</f>
        <v>0</v>
      </c>
      <c r="BO206" s="30">
        <f>SUMIF(Ingredients!$B$3:$B$230,J206,Ingredients!$G$3:$G$230)+SUMIF($B$3:$B$725,J206,$BS$3:$BS$725)</f>
        <v>0</v>
      </c>
      <c r="BP206" s="30">
        <f>SUMIF(Ingredients!$B$3:$B$230,K206,Ingredients!$G$3:$G$230)+SUMIF($B$3:$B$725,K206,$BS$3:$BS$725)</f>
        <v>0</v>
      </c>
      <c r="BQ206" s="30">
        <f>SUMIF(Ingredients!$B$3:$B$230,L206,Ingredients!$G$3:$G$230)+SUMIF($B$3:$B$725,L206,$BS$3:$BS$725)</f>
        <v>0</v>
      </c>
      <c r="BR206" s="30">
        <f>SUMIF(Ingredients!$B$3:$B$230,M206,Ingredients!$G$3:$G$230)+SUMIF($B$3:$B$725,M206,$BS$3:$BS$725)</f>
        <v>0</v>
      </c>
      <c r="BS206" s="36">
        <f t="shared" si="44"/>
        <v>0</v>
      </c>
      <c r="BT206" s="30">
        <f>SUMIF(Ingredients!$B$3:$B$230,F206,Ingredients!$H$3:$H$230)+SUMIF($B$3:$B$725,F206,$CB$3:$CB$725)</f>
        <v>0</v>
      </c>
      <c r="BU206" s="30">
        <f>SUMIF(Ingredients!$B$3:$B$230,G206,Ingredients!$H$3:$H$230)+SUMIF($B$3:$B$725,G206,$CB$3:$CB$725)</f>
        <v>0</v>
      </c>
      <c r="BV206" s="30">
        <f>SUMIF(Ingredients!$B$3:$B$230,H206,Ingredients!$H$3:$H$230)+SUMIF($B$3:$B$725,H206,$CB$3:$CB$725)</f>
        <v>0</v>
      </c>
      <c r="BW206" s="30">
        <f>SUMIF(Ingredients!$B$3:$B$230,I206,Ingredients!$H$3:$H$230)+SUMIF($B$3:$B$725,I206,$CB$3:$CB$725)</f>
        <v>0</v>
      </c>
      <c r="BX206" s="30">
        <f>SUMIF(Ingredients!$B$3:$B$230,J206,Ingredients!$H$3:$H$230)+SUMIF($B$3:$B$725,J206,$CB$3:$CB$725)</f>
        <v>0</v>
      </c>
      <c r="BY206" s="30">
        <f>SUMIF(Ingredients!$B$3:$B$230,K206,Ingredients!$H$3:$H$230)+SUMIF($B$3:$B$725,K206,$CB$3:$CB$725)</f>
        <v>0</v>
      </c>
      <c r="BZ206" s="30">
        <f>SUMIF(Ingredients!$B$3:$B$230,L206,Ingredients!$H$3:$H$230)+SUMIF($B$3:$B$725,L206,$CB$3:$CB$725)</f>
        <v>0</v>
      </c>
      <c r="CA206" s="30">
        <f>SUMIF(Ingredients!$B$3:$B$230,M206,Ingredients!$H$3:$H$230)+SUMIF($B$3:$B$725,M206,$CB$3:$CB$725)</f>
        <v>0</v>
      </c>
      <c r="CB206" s="42">
        <f t="shared" si="45"/>
        <v>0</v>
      </c>
      <c r="CC206" s="30">
        <f>SUMIF(Ingredients!$B$3:$B$230,F206,Ingredients!$I$3:$I$230)+SUMIF($B$3:$B$725,F206,$CK$3:$CK$725)</f>
        <v>0.1</v>
      </c>
      <c r="CD206" s="30">
        <f>SUMIF(Ingredients!$B$3:$B$230,G206,Ingredients!$I$3:$I$230)+SUMIF($B$3:$B$725,G206,$CK$3:$CK$725)</f>
        <v>0</v>
      </c>
      <c r="CE206" s="30">
        <f>SUMIF(Ingredients!$B$3:$B$230,H206,Ingredients!$I$3:$I$230)+SUMIF($B$3:$B$725,H206,$CK$3:$CK$725)</f>
        <v>0</v>
      </c>
      <c r="CF206" s="30">
        <f>SUMIF(Ingredients!$B$3:$B$230,I206,Ingredients!$I$3:$I$230)+SUMIF($B$3:$B$725,I206,$CK$3:$CK$725)</f>
        <v>0</v>
      </c>
      <c r="CG206" s="30">
        <f>SUMIF(Ingredients!$B$3:$B$230,J206,Ingredients!$I$3:$I$230)+SUMIF($B$3:$B$725,J206,$CK$3:$CK$725)</f>
        <v>0</v>
      </c>
      <c r="CH206" s="30">
        <f>SUMIF(Ingredients!$B$3:$B$230,K206,Ingredients!$I$3:$I$230)+SUMIF($B$3:$B$725,K206,$CK$3:$CK$725)</f>
        <v>0</v>
      </c>
      <c r="CI206" s="30">
        <f>SUMIF(Ingredients!$B$3:$B$230,L206,Ingredients!$I$3:$I$230)+SUMIF($B$3:$B$725,L206,$CK$3:$CK$725)</f>
        <v>0</v>
      </c>
      <c r="CJ206" s="30">
        <f>SUMIF(Ingredients!$B$3:$B$230,M206,Ingredients!$I$3:$I$230)+SUMIF($B$3:$B$725,M206,$CK$3:$CK$725)</f>
        <v>0</v>
      </c>
      <c r="CK206" s="38">
        <f t="shared" si="46"/>
        <v>0.1</v>
      </c>
      <c r="CL206" s="30">
        <f>SUMIF(Ingredients!$B$3:$B$230,F206,Ingredients!$J$3:$J$230)+SUMIF($B$3:$B$725,F206,$CT$3:$CT$725)</f>
        <v>0</v>
      </c>
      <c r="CM206" s="30">
        <f>SUMIF(Ingredients!$B$3:$B$230,G206,Ingredients!$J$3:$J$230)+SUMIF($B$3:$B$725,G206,$CT$3:$CT$725)</f>
        <v>0</v>
      </c>
      <c r="CN206" s="30">
        <f>SUMIF(Ingredients!$B$3:$B$230,H206,Ingredients!$J$3:$J$230)+SUMIF($B$3:$B$725,H206,$CT$3:$CT$725)</f>
        <v>0</v>
      </c>
      <c r="CO206" s="30">
        <f>SUMIF(Ingredients!$B$3:$B$230,I206,Ingredients!$J$3:$J$230)+SUMIF($B$3:$B$725,I206,$CT$3:$CT$725)</f>
        <v>0</v>
      </c>
      <c r="CP206" s="30">
        <f>SUMIF(Ingredients!$B$3:$B$230,J206,Ingredients!$J$3:$J$230)+SUMIF($B$3:$B$725,J206,$CT$3:$CT$725)</f>
        <v>0</v>
      </c>
      <c r="CQ206" s="30">
        <f>SUMIF(Ingredients!$B$3:$B$230,K206,Ingredients!$J$3:$J$230)+SUMIF($B$3:$B$725,K206,$CT$3:$CT$725)</f>
        <v>0</v>
      </c>
      <c r="CR206" s="30">
        <f>SUMIF(Ingredients!$B$3:$B$230,L206,Ingredients!$J$3:$J$230)+SUMIF($B$3:$B$725,L206,$CT$3:$CT$725)</f>
        <v>0</v>
      </c>
      <c r="CS206" s="30">
        <f>SUMIF(Ingredients!$B$3:$B$230,M206,Ingredients!$J$3:$J$230)+SUMIF($B$3:$B$725,M206,$CT$3:$CT$725)</f>
        <v>0</v>
      </c>
      <c r="CT206" s="43">
        <f t="shared" si="47"/>
        <v>0</v>
      </c>
      <c r="CU206" s="34">
        <v>9</v>
      </c>
      <c r="CV206" s="30">
        <v>0</v>
      </c>
      <c r="CW206" s="30">
        <v>11.8</v>
      </c>
      <c r="CX206" s="35">
        <v>1</v>
      </c>
      <c r="CY206" s="36">
        <v>0</v>
      </c>
      <c r="CZ206" s="37">
        <v>0</v>
      </c>
      <c r="DA206" s="38">
        <v>0</v>
      </c>
      <c r="DB206" s="39">
        <v>0</v>
      </c>
      <c r="DC206" t="s">
        <v>199</v>
      </c>
      <c r="DD206" t="str">
        <f t="shared" ca="1" si="48"/>
        <v/>
      </c>
      <c r="DE206" t="str">
        <f t="shared" ca="1" si="49"/>
        <v>No</v>
      </c>
      <c r="DG206" t="s">
        <v>200</v>
      </c>
      <c r="DH206" t="str">
        <f t="shared" ca="1" si="50"/>
        <v/>
      </c>
      <c r="DI206" t="s">
        <v>2271</v>
      </c>
    </row>
    <row r="207" spans="2:113" x14ac:dyDescent="0.3">
      <c r="B207" t="s">
        <v>472</v>
      </c>
      <c r="C207" t="str">
        <f>INDEX('PH Itemnames'!$B$1:$B$723,MATCH(B207,'PH Itemnames'!$A$1:$A$723),1)</f>
        <v>coconutyogurtItem</v>
      </c>
      <c r="D207" t="s">
        <v>240</v>
      </c>
      <c r="E207" t="s">
        <v>1190</v>
      </c>
      <c r="F207" s="10" t="s">
        <v>184</v>
      </c>
      <c r="G207" s="11" t="s">
        <v>454</v>
      </c>
      <c r="H207" s="11"/>
      <c r="I207" s="11"/>
      <c r="J207" s="11"/>
      <c r="K207" s="11"/>
      <c r="L207" s="11"/>
      <c r="M207" s="11"/>
      <c r="N207" s="46">
        <f ca="1">SUMIF(Ingredients!$B$3:$B$230,'PH complex foods'!F207,Ingredients!$A$3:$A$119)+SUMIF($B$3:$B$725,F207,$V$3:$V$724)</f>
        <v>1</v>
      </c>
      <c r="O207" s="11">
        <f ca="1">SUMIF(Ingredients!$B$3:$B$230,'PH complex foods'!G207,Ingredients!$A$3:$A$119)+SUMIF($B$3:$B$725,G207,$V$3:$V$724)</f>
        <v>1</v>
      </c>
      <c r="P207" s="11">
        <f ca="1">SUMIF(Ingredients!$B$3:$B$230,'PH complex foods'!H207,Ingredients!$A$3:$A$119)+SUMIF($B$3:$B$725,H207,$V$3:$V$724)</f>
        <v>0</v>
      </c>
      <c r="Q207" s="11">
        <f ca="1">SUMIF(Ingredients!$B$3:$B$230,'PH complex foods'!I207,Ingredients!$A$3:$A$119)+SUMIF($B$3:$B$725,I207,$V$3:$V$724)</f>
        <v>0</v>
      </c>
      <c r="R207" s="11">
        <f ca="1">SUMIF(Ingredients!$B$3:$B$230,'PH complex foods'!J207,Ingredients!$A$3:$A$119)+SUMIF($B$3:$B$725,J207,$V$3:$V$724)</f>
        <v>0</v>
      </c>
      <c r="S207" s="11">
        <f ca="1">SUMIF(Ingredients!$B$3:$B$230,'PH complex foods'!K207,Ingredients!$A$3:$A$119)+SUMIF($B$3:$B$725,K207,$V$3:$V$724)</f>
        <v>0</v>
      </c>
      <c r="T207" s="11">
        <f ca="1">SUMIF(Ingredients!$B$3:$B$230,'PH complex foods'!L207,Ingredients!$A$3:$A$119)+SUMIF($B$3:$B$725,L207,$V$3:$V$724)</f>
        <v>0</v>
      </c>
      <c r="U207" s="11">
        <f ca="1">SUMIF(Ingredients!$B$3:$B$230,'PH complex foods'!M207,Ingredients!$A$3:$A$119)+SUMIF($B$3:$B$725,M207,$V$3:$V$724)</f>
        <v>0</v>
      </c>
      <c r="V207" s="10">
        <f t="shared" ca="1" si="51"/>
        <v>1</v>
      </c>
      <c r="W207" s="10">
        <v>1</v>
      </c>
      <c r="X207" s="11">
        <v>0</v>
      </c>
      <c r="Y207" s="11">
        <f>COUNTIF(F207:M932,B207)</f>
        <v>0</v>
      </c>
      <c r="Z207" s="44" t="str">
        <f t="shared" ca="1" si="52"/>
        <v>Yes</v>
      </c>
      <c r="AA207" s="34">
        <f>SUMIF(Ingredients!$B$3:$B$230,F207,Ingredients!$C$3:$C$230)+SUMIF($B$3:$B$725,F207,$AI$3:$AI$725)</f>
        <v>1</v>
      </c>
      <c r="AB207" s="30">
        <f>SUMIF(Ingredients!$B$3:$B$230,G207,Ingredients!$C$3:$C$230)+SUMIF($B$3:$B$725,G207,$AI$3:$AI$725)</f>
        <v>10</v>
      </c>
      <c r="AC207" s="30">
        <f>SUMIF(Ingredients!$B$3:$B$230,H207,Ingredients!$C$3:$C$230)+SUMIF($B$3:$B$725,H207,$AI$3:$AI$725)</f>
        <v>0</v>
      </c>
      <c r="AD207" s="30">
        <f>SUMIF(Ingredients!$B$3:$B$230,I207,Ingredients!$C$3:$C$230)+SUMIF($B$3:$B$725,I207,$AI$3:$AI$725)</f>
        <v>0</v>
      </c>
      <c r="AE207" s="30">
        <f>SUMIF(Ingredients!$B$3:$B$230,J207,Ingredients!$C$3:$C$230)+SUMIF($B$3:$B$725,J207,$AI$3:$AI$725)</f>
        <v>0</v>
      </c>
      <c r="AF207" s="30">
        <f>SUMIF(Ingredients!$B$3:$B$230,K207,Ingredients!$C$3:$C$230)+SUMIF($B$3:$B$725,K207,$AI$3:$AI$725)</f>
        <v>0</v>
      </c>
      <c r="AG207" s="30">
        <f>SUMIF(Ingredients!$B$3:$B$230,L207,Ingredients!$C$3:$C$230)+SUMIF($B$3:$B$725,L207,$AI$3:$AI$725)</f>
        <v>0</v>
      </c>
      <c r="AH207" s="30">
        <f>SUMIF(Ingredients!$B$3:$B$230,M207,Ingredients!$C$3:$C$230)+SUMIF($B$3:$B$725,M207,$AI$3:$AI$725)</f>
        <v>0</v>
      </c>
      <c r="AI207" s="29">
        <f t="shared" si="40"/>
        <v>11</v>
      </c>
      <c r="AJ207" s="30">
        <f>SUMIF(Ingredients!$B$3:$B$230,F207,Ingredients!$D$3:$D$230)+SUMIF($B$3:$B$725,F207,$AR$3:$AR$725)</f>
        <v>0</v>
      </c>
      <c r="AK207" s="30">
        <f>SUMIF(Ingredients!$B$3:$B$230,G207,Ingredients!$D$3:$D$230)+SUMIF($B$3:$B$725,G207,$AR$3:$AR$725)</f>
        <v>5</v>
      </c>
      <c r="AL207" s="30">
        <f>SUMIF(Ingredients!$B$3:$B$230,H207,Ingredients!$D$3:$D$230)+SUMIF($B$3:$B$725,H207,$AR$3:$AR$725)</f>
        <v>0</v>
      </c>
      <c r="AM207" s="30">
        <f>SUMIF(Ingredients!$B$3:$B$230,I207,Ingredients!$D$3:$D$230)+SUMIF($B$3:$B$725,I207,$AR$3:$AR$725)</f>
        <v>0</v>
      </c>
      <c r="AN207" s="30">
        <f>SUMIF(Ingredients!$B$3:$B$230,J207,Ingredients!$D$3:$D$230)+SUMIF($B$3:$B$725,J207,$AR$3:$AR$725)</f>
        <v>0</v>
      </c>
      <c r="AO207" s="30">
        <f>SUMIF(Ingredients!$B$3:$B$230,K207,Ingredients!$D$3:$D$230)+SUMIF($B$3:$B$725,K207,$AR$3:$AR$725)</f>
        <v>0</v>
      </c>
      <c r="AP207" s="30">
        <f>SUMIF(Ingredients!$B$3:$B$230,L207,Ingredients!$D$3:$D$230)+SUMIF($B$3:$B$725,L207,$AR$3:$AR$725)</f>
        <v>0</v>
      </c>
      <c r="AQ207" s="30">
        <f>SUMIF(Ingredients!$B$3:$B$230,M207,Ingredients!$D$3:$D$230)+SUMIF($B$3:$B$725,M207,$AR$3:$AR$725)</f>
        <v>0</v>
      </c>
      <c r="AR207" s="29">
        <f t="shared" si="41"/>
        <v>5</v>
      </c>
      <c r="AS207" s="30">
        <f>SUMIF(Ingredients!$B$3:$B$230,F207,Ingredients!$E$3:$E$230)+SUMIF($B$3:$B$725,F207,$BA$3:$BA$730)</f>
        <v>21</v>
      </c>
      <c r="AT207" s="30">
        <f>SUMIF(Ingredients!$B$3:$B$230,G207,Ingredients!$E$3:$E$230)+SUMIF($B$3:$B$725,G207,$BA$3:$BA$730)</f>
        <v>7</v>
      </c>
      <c r="AU207" s="30">
        <f>SUMIF(Ingredients!$B$3:$B$230,H207,Ingredients!$E$3:$E$230)+SUMIF($B$3:$B$725,H207,$BA$3:$BA$730)</f>
        <v>0</v>
      </c>
      <c r="AV207" s="30">
        <f>SUMIF(Ingredients!$B$3:$B$230,I207,Ingredients!$E$3:$E$230)+SUMIF($B$3:$B$725,I207,$BA$3:$BA$730)</f>
        <v>0</v>
      </c>
      <c r="AW207" s="30">
        <f>SUMIF(Ingredients!$B$3:$B$230,J207,Ingredients!$E$3:$E$230)+SUMIF($B$3:$B$725,J207,$BA$3:$BA$730)</f>
        <v>0</v>
      </c>
      <c r="AX207" s="30">
        <f>SUMIF(Ingredients!$B$3:$B$230,K207,Ingredients!$E$3:$E$230)+SUMIF($B$3:$B$725,K207,$BA$3:$BA$730)</f>
        <v>0</v>
      </c>
      <c r="AY207" s="30">
        <f>SUMIF(Ingredients!$B$3:$B$230,L207,Ingredients!$E$3:$E$230)+SUMIF($B$3:$B$725,L207,$BA$3:$BA$730)</f>
        <v>0</v>
      </c>
      <c r="AZ207" s="30">
        <f>SUMIF(Ingredients!$B$3:$B$230,M207,Ingredients!$E$3:$E$230)+SUMIF($B$3:$B$725,M207,$BA$3:$BA$730)</f>
        <v>0</v>
      </c>
      <c r="BA207" s="29">
        <f t="shared" si="42"/>
        <v>14</v>
      </c>
      <c r="BB207" s="30">
        <f>SUMIF(Ingredients!$B$3:$B$230,F207,Ingredients!$F$3:$F$230)+SUMIF($B$3:$B$725,F207,$BJ$3:$BJ$725)</f>
        <v>0.3</v>
      </c>
      <c r="BC207" s="30">
        <f>SUMIF(Ingredients!$B$3:$B$230,G207,Ingredients!$F$3:$F$230)+SUMIF($B$3:$B$725,G207,$BJ$3:$BJ$725)</f>
        <v>0</v>
      </c>
      <c r="BD207" s="30">
        <f>SUMIF(Ingredients!$B$3:$B$230,H207,Ingredients!$F$3:$F$230)+SUMIF($B$3:$B$725,H207,$BJ$3:$BJ$725)</f>
        <v>0</v>
      </c>
      <c r="BE207" s="30">
        <f>SUMIF(Ingredients!$B$3:$B$230,I207,Ingredients!$F$3:$F$230)+SUMIF($B$3:$B$725,I207,$BJ$3:$BJ$725)</f>
        <v>0</v>
      </c>
      <c r="BF207" s="30">
        <f>SUMIF(Ingredients!$B$3:$B$230,J207,Ingredients!$F$3:$F$230)+SUMIF($B$3:$B$725,J207,$BJ$3:$BJ$725)</f>
        <v>0</v>
      </c>
      <c r="BG207" s="30">
        <f>SUMIF(Ingredients!$B$3:$B$230,K207,Ingredients!$F$3:$F$230)+SUMIF($B$3:$B$725,K207,$BJ$3:$BJ$725)</f>
        <v>0</v>
      </c>
      <c r="BH207" s="30">
        <f>SUMIF(Ingredients!$B$3:$B$230,L207,Ingredients!$F$3:$F$230)+SUMIF($B$3:$B$725,L207,$BJ$3:$BJ$725)</f>
        <v>0</v>
      </c>
      <c r="BI207" s="30">
        <f>SUMIF(Ingredients!$B$3:$B$230,M207,Ingredients!$F$3:$F$230)+SUMIF($B$3:$B$725,M207,$BJ$3:$BJ$725)</f>
        <v>0</v>
      </c>
      <c r="BJ207" s="35">
        <f t="shared" si="43"/>
        <v>0.3</v>
      </c>
      <c r="BK207" s="30">
        <f>SUMIF(Ingredients!$B$3:$B$230,F207,Ingredients!$G$3:$G$230)+SUMIF($B$3:$B$725,F207,$BS$3:$BS$725)</f>
        <v>0</v>
      </c>
      <c r="BL207" s="30">
        <f>SUMIF(Ingredients!$B$3:$B$230,G207,Ingredients!$G$3:$G$230)+SUMIF($B$3:$B$725,G207,$BS$3:$BS$725)</f>
        <v>0</v>
      </c>
      <c r="BM207" s="30">
        <f>SUMIF(Ingredients!$B$3:$B$230,H207,Ingredients!$G$3:$G$230)+SUMIF($B$3:$B$725,H207,$BS$3:$BS$725)</f>
        <v>0</v>
      </c>
      <c r="BN207" s="30">
        <f>SUMIF(Ingredients!$B$3:$B$230,I207,Ingredients!$G$3:$G$230)+SUMIF($B$3:$B$725,I207,$BS$3:$BS$725)</f>
        <v>0</v>
      </c>
      <c r="BO207" s="30">
        <f>SUMIF(Ingredients!$B$3:$B$230,J207,Ingredients!$G$3:$G$230)+SUMIF($B$3:$B$725,J207,$BS$3:$BS$725)</f>
        <v>0</v>
      </c>
      <c r="BP207" s="30">
        <f>SUMIF(Ingredients!$B$3:$B$230,K207,Ingredients!$G$3:$G$230)+SUMIF($B$3:$B$725,K207,$BS$3:$BS$725)</f>
        <v>0</v>
      </c>
      <c r="BQ207" s="30">
        <f>SUMIF(Ingredients!$B$3:$B$230,L207,Ingredients!$G$3:$G$230)+SUMIF($B$3:$B$725,L207,$BS$3:$BS$725)</f>
        <v>0</v>
      </c>
      <c r="BR207" s="30">
        <f>SUMIF(Ingredients!$B$3:$B$230,M207,Ingredients!$G$3:$G$230)+SUMIF($B$3:$B$725,M207,$BS$3:$BS$725)</f>
        <v>0</v>
      </c>
      <c r="BS207" s="36">
        <f t="shared" si="44"/>
        <v>0</v>
      </c>
      <c r="BT207" s="30">
        <f>SUMIF(Ingredients!$B$3:$B$230,F207,Ingredients!$H$3:$H$230)+SUMIF($B$3:$B$725,F207,$CB$3:$CB$725)</f>
        <v>0</v>
      </c>
      <c r="BU207" s="30">
        <f>SUMIF(Ingredients!$B$3:$B$230,G207,Ingredients!$H$3:$H$230)+SUMIF($B$3:$B$725,G207,$CB$3:$CB$725)</f>
        <v>0</v>
      </c>
      <c r="BV207" s="30">
        <f>SUMIF(Ingredients!$B$3:$B$230,H207,Ingredients!$H$3:$H$230)+SUMIF($B$3:$B$725,H207,$CB$3:$CB$725)</f>
        <v>0</v>
      </c>
      <c r="BW207" s="30">
        <f>SUMIF(Ingredients!$B$3:$B$230,I207,Ingredients!$H$3:$H$230)+SUMIF($B$3:$B$725,I207,$CB$3:$CB$725)</f>
        <v>0</v>
      </c>
      <c r="BX207" s="30">
        <f>SUMIF(Ingredients!$B$3:$B$230,J207,Ingredients!$H$3:$H$230)+SUMIF($B$3:$B$725,J207,$CB$3:$CB$725)</f>
        <v>0</v>
      </c>
      <c r="BY207" s="30">
        <f>SUMIF(Ingredients!$B$3:$B$230,K207,Ingredients!$H$3:$H$230)+SUMIF($B$3:$B$725,K207,$CB$3:$CB$725)</f>
        <v>0</v>
      </c>
      <c r="BZ207" s="30">
        <f>SUMIF(Ingredients!$B$3:$B$230,L207,Ingredients!$H$3:$H$230)+SUMIF($B$3:$B$725,L207,$CB$3:$CB$725)</f>
        <v>0</v>
      </c>
      <c r="CA207" s="30">
        <f>SUMIF(Ingredients!$B$3:$B$230,M207,Ingredients!$H$3:$H$230)+SUMIF($B$3:$B$725,M207,$CB$3:$CB$725)</f>
        <v>0</v>
      </c>
      <c r="CB207" s="42">
        <f t="shared" si="45"/>
        <v>0</v>
      </c>
      <c r="CC207" s="30">
        <f>SUMIF(Ingredients!$B$3:$B$230,F207,Ingredients!$I$3:$I$230)+SUMIF($B$3:$B$725,F207,$CK$3:$CK$725)</f>
        <v>0.1</v>
      </c>
      <c r="CD207" s="30">
        <f>SUMIF(Ingredients!$B$3:$B$230,G207,Ingredients!$I$3:$I$230)+SUMIF($B$3:$B$725,G207,$CK$3:$CK$725)</f>
        <v>0</v>
      </c>
      <c r="CE207" s="30">
        <f>SUMIF(Ingredients!$B$3:$B$230,H207,Ingredients!$I$3:$I$230)+SUMIF($B$3:$B$725,H207,$CK$3:$CK$725)</f>
        <v>0</v>
      </c>
      <c r="CF207" s="30">
        <f>SUMIF(Ingredients!$B$3:$B$230,I207,Ingredients!$I$3:$I$230)+SUMIF($B$3:$B$725,I207,$CK$3:$CK$725)</f>
        <v>0</v>
      </c>
      <c r="CG207" s="30">
        <f>SUMIF(Ingredients!$B$3:$B$230,J207,Ingredients!$I$3:$I$230)+SUMIF($B$3:$B$725,J207,$CK$3:$CK$725)</f>
        <v>0</v>
      </c>
      <c r="CH207" s="30">
        <f>SUMIF(Ingredients!$B$3:$B$230,K207,Ingredients!$I$3:$I$230)+SUMIF($B$3:$B$725,K207,$CK$3:$CK$725)</f>
        <v>0</v>
      </c>
      <c r="CI207" s="30">
        <f>SUMIF(Ingredients!$B$3:$B$230,L207,Ingredients!$I$3:$I$230)+SUMIF($B$3:$B$725,L207,$CK$3:$CK$725)</f>
        <v>0</v>
      </c>
      <c r="CJ207" s="30">
        <f>SUMIF(Ingredients!$B$3:$B$230,M207,Ingredients!$I$3:$I$230)+SUMIF($B$3:$B$725,M207,$CK$3:$CK$725)</f>
        <v>0</v>
      </c>
      <c r="CK207" s="38">
        <f t="shared" si="46"/>
        <v>0.1</v>
      </c>
      <c r="CL207" s="30">
        <f>SUMIF(Ingredients!$B$3:$B$230,F207,Ingredients!$J$3:$J$230)+SUMIF($B$3:$B$725,F207,$CT$3:$CT$725)</f>
        <v>0</v>
      </c>
      <c r="CM207" s="30">
        <f>SUMIF(Ingredients!$B$3:$B$230,G207,Ingredients!$J$3:$J$230)+SUMIF($B$3:$B$725,G207,$CT$3:$CT$725)</f>
        <v>1.5</v>
      </c>
      <c r="CN207" s="30">
        <f>SUMIF(Ingredients!$B$3:$B$230,H207,Ingredients!$J$3:$J$230)+SUMIF($B$3:$B$725,H207,$CT$3:$CT$725)</f>
        <v>0</v>
      </c>
      <c r="CO207" s="30">
        <f>SUMIF(Ingredients!$B$3:$B$230,I207,Ingredients!$J$3:$J$230)+SUMIF($B$3:$B$725,I207,$CT$3:$CT$725)</f>
        <v>0</v>
      </c>
      <c r="CP207" s="30">
        <f>SUMIF(Ingredients!$B$3:$B$230,J207,Ingredients!$J$3:$J$230)+SUMIF($B$3:$B$725,J207,$CT$3:$CT$725)</f>
        <v>0</v>
      </c>
      <c r="CQ207" s="30">
        <f>SUMIF(Ingredients!$B$3:$B$230,K207,Ingredients!$J$3:$J$230)+SUMIF($B$3:$B$725,K207,$CT$3:$CT$725)</f>
        <v>0</v>
      </c>
      <c r="CR207" s="30">
        <f>SUMIF(Ingredients!$B$3:$B$230,L207,Ingredients!$J$3:$J$230)+SUMIF($B$3:$B$725,L207,$CT$3:$CT$725)</f>
        <v>0</v>
      </c>
      <c r="CS207" s="30">
        <f>SUMIF(Ingredients!$B$3:$B$230,M207,Ingredients!$J$3:$J$230)+SUMIF($B$3:$B$725,M207,$CT$3:$CT$725)</f>
        <v>0</v>
      </c>
      <c r="CT207" s="43">
        <f t="shared" si="47"/>
        <v>1.5</v>
      </c>
      <c r="CU207" s="34">
        <v>15</v>
      </c>
      <c r="CV207" s="30">
        <v>5</v>
      </c>
      <c r="CW207" s="30">
        <v>7</v>
      </c>
      <c r="CX207" s="35">
        <v>0.3</v>
      </c>
      <c r="CY207" s="36">
        <v>0</v>
      </c>
      <c r="CZ207" s="37">
        <v>0</v>
      </c>
      <c r="DA207" s="38">
        <v>0.1</v>
      </c>
      <c r="DB207" s="39">
        <v>1.5</v>
      </c>
      <c r="DC207" t="s">
        <v>202</v>
      </c>
      <c r="DD207" t="str">
        <f t="shared" ca="1" si="48"/>
        <v/>
      </c>
      <c r="DE207" t="str">
        <f t="shared" ca="1" si="49"/>
        <v>-</v>
      </c>
      <c r="DG207" t="s">
        <v>199</v>
      </c>
      <c r="DH207" t="str">
        <f t="shared" ca="1" si="50"/>
        <v/>
      </c>
      <c r="DI207" t="s">
        <v>2271</v>
      </c>
    </row>
    <row r="208" spans="2:113" x14ac:dyDescent="0.3">
      <c r="B208" t="s">
        <v>473</v>
      </c>
      <c r="C208" t="str">
        <f>INDEX('PH Itemnames'!$B$1:$B$723,MATCH(B208,'PH Itemnames'!$A$1:$A$723),1)</f>
        <v>orangechickenItem</v>
      </c>
      <c r="D208" t="s">
        <v>245</v>
      </c>
      <c r="E208" t="s">
        <v>1191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409</v>
      </c>
      <c r="K208" s="11"/>
      <c r="L208" s="11"/>
      <c r="M208" s="11"/>
      <c r="N208" s="46">
        <f ca="1">SUMIF(Ingredients!$B$3:$B$230,'PH complex foods'!F208,Ingredients!$A$3:$A$119)+SUMIF($B$3:$B$725,F208,$V$3:$V$724)</f>
        <v>1</v>
      </c>
      <c r="O208" s="11">
        <f ca="1">SUMIF(Ingredients!$B$3:$B$230,'PH complex foods'!G208,Ingredients!$A$3:$A$119)+SUMIF($B$3:$B$725,G208,$V$3:$V$724)</f>
        <v>1</v>
      </c>
      <c r="P208" s="11">
        <f ca="1">SUMIF(Ingredients!$B$3:$B$230,'PH complex foods'!H208,Ingredients!$A$3:$A$119)+SUMIF($B$3:$B$725,H208,$V$3:$V$724)</f>
        <v>1</v>
      </c>
      <c r="Q208" s="11">
        <f ca="1">SUMIF(Ingredients!$B$3:$B$230,'PH complex foods'!I208,Ingredients!$A$3:$A$119)+SUMIF($B$3:$B$725,I208,$V$3:$V$724)</f>
        <v>1</v>
      </c>
      <c r="R208" s="11">
        <f ca="1">SUMIF(Ingredients!$B$3:$B$230,'PH complex foods'!J208,Ingredients!$A$3:$A$119)+SUMIF($B$3:$B$725,J208,$V$3:$V$724)</f>
        <v>1</v>
      </c>
      <c r="S208" s="11">
        <f ca="1">SUMIF(Ingredients!$B$3:$B$230,'PH complex foods'!K208,Ingredients!$A$3:$A$119)+SUMIF($B$3:$B$725,K208,$V$3:$V$724)</f>
        <v>0</v>
      </c>
      <c r="T208" s="11">
        <f ca="1">SUMIF(Ingredients!$B$3:$B$230,'PH complex foods'!L208,Ingredients!$A$3:$A$119)+SUMIF($B$3:$B$725,L208,$V$3:$V$724)</f>
        <v>0</v>
      </c>
      <c r="U208" s="11">
        <f ca="1">SUMIF(Ingredients!$B$3:$B$230,'PH complex foods'!M208,Ingredients!$A$3:$A$119)+SUMIF($B$3:$B$725,M208,$V$3:$V$724)</f>
        <v>0</v>
      </c>
      <c r="V208" s="10">
        <f t="shared" ca="1" si="51"/>
        <v>1</v>
      </c>
      <c r="W208" s="10">
        <v>1</v>
      </c>
      <c r="X208" s="11">
        <v>1</v>
      </c>
      <c r="Y208" s="11">
        <f>COUNTIF(F208:M933,B208)</f>
        <v>0</v>
      </c>
      <c r="Z208" s="44" t="str">
        <f t="shared" ca="1" si="52"/>
        <v>Yes</v>
      </c>
      <c r="AA208" s="34">
        <f>SUMIF(Ingredients!$B$3:$B$230,F208,Ingredients!$C$3:$C$230)+SUMIF($B$3:$B$725,F208,$AI$3:$AI$725)</f>
        <v>2</v>
      </c>
      <c r="AB208" s="30">
        <f>SUMIF(Ingredients!$B$3:$B$230,G208,Ingredients!$C$3:$C$230)+SUMIF($B$3:$B$725,G208,$AI$3:$AI$725)</f>
        <v>10</v>
      </c>
      <c r="AC208" s="30">
        <f>SUMIF(Ingredients!$B$3:$B$230,H208,Ingredients!$C$3:$C$230)+SUMIF($B$3:$B$725,H208,$AI$3:$AI$725)</f>
        <v>0</v>
      </c>
      <c r="AD208" s="30">
        <f>SUMIF(Ingredients!$B$3:$B$230,I208,Ingredients!$C$3:$C$230)+SUMIF($B$3:$B$725,I208,$AI$3:$AI$725)</f>
        <v>0</v>
      </c>
      <c r="AE208" s="30">
        <f>SUMIF(Ingredients!$B$3:$B$230,J208,Ingredients!$C$3:$C$230)+SUMIF($B$3:$B$725,J208,$AI$3:$AI$725)</f>
        <v>2</v>
      </c>
      <c r="AF208" s="30">
        <f>SUMIF(Ingredients!$B$3:$B$230,K208,Ingredients!$C$3:$C$230)+SUMIF($B$3:$B$725,K208,$AI$3:$AI$725)</f>
        <v>0</v>
      </c>
      <c r="AG208" s="30">
        <f>SUMIF(Ingredients!$B$3:$B$230,L208,Ingredients!$C$3:$C$230)+SUMIF($B$3:$B$725,L208,$AI$3:$AI$725)</f>
        <v>0</v>
      </c>
      <c r="AH208" s="30">
        <f>SUMIF(Ingredients!$B$3:$B$230,M208,Ingredients!$C$3:$C$230)+SUMIF($B$3:$B$725,M208,$AI$3:$AI$725)</f>
        <v>0</v>
      </c>
      <c r="AI208" s="29">
        <f t="shared" si="40"/>
        <v>14</v>
      </c>
      <c r="AJ208" s="30">
        <f>SUMIF(Ingredients!$B$3:$B$230,F208,Ingredients!$D$3:$D$230)+SUMIF($B$3:$B$725,F208,$AR$3:$AR$725)</f>
        <v>10</v>
      </c>
      <c r="AK208" s="30">
        <f>SUMIF(Ingredients!$B$3:$B$230,G208,Ingredients!$D$3:$D$230)+SUMIF($B$3:$B$725,G208,$AR$3:$AR$725)</f>
        <v>0</v>
      </c>
      <c r="AL208" s="30">
        <f>SUMIF(Ingredients!$B$3:$B$230,H208,Ingredients!$D$3:$D$230)+SUMIF($B$3:$B$725,H208,$AR$3:$AR$725)</f>
        <v>0</v>
      </c>
      <c r="AM208" s="30">
        <f>SUMIF(Ingredients!$B$3:$B$230,I208,Ingredients!$D$3:$D$230)+SUMIF($B$3:$B$725,I208,$AR$3:$AR$725)</f>
        <v>0</v>
      </c>
      <c r="AN208" s="30">
        <f>SUMIF(Ingredients!$B$3:$B$230,J208,Ingredients!$D$3:$D$230)+SUMIF($B$3:$B$725,J208,$AR$3:$AR$725)</f>
        <v>0</v>
      </c>
      <c r="AO208" s="30">
        <f>SUMIF(Ingredients!$B$3:$B$230,K208,Ingredients!$D$3:$D$230)+SUMIF($B$3:$B$725,K208,$AR$3:$AR$725)</f>
        <v>0</v>
      </c>
      <c r="AP208" s="30">
        <f>SUMIF(Ingredients!$B$3:$B$230,L208,Ingredients!$D$3:$D$230)+SUMIF($B$3:$B$725,L208,$AR$3:$AR$725)</f>
        <v>0</v>
      </c>
      <c r="AQ208" s="30">
        <f>SUMIF(Ingredients!$B$3:$B$230,M208,Ingredients!$D$3:$D$230)+SUMIF($B$3:$B$725,M208,$AR$3:$AR$725)</f>
        <v>0</v>
      </c>
      <c r="AR208" s="29">
        <f t="shared" si="41"/>
        <v>10</v>
      </c>
      <c r="AS208" s="30">
        <f>SUMIF(Ingredients!$B$3:$B$230,F208,Ingredients!$E$3:$E$230)+SUMIF($B$3:$B$725,F208,$BA$3:$BA$730)</f>
        <v>9</v>
      </c>
      <c r="AT208" s="30">
        <f>SUMIF(Ingredients!$B$3:$B$230,G208,Ingredients!$E$3:$E$230)+SUMIF($B$3:$B$725,G208,$BA$3:$BA$730)</f>
        <v>7</v>
      </c>
      <c r="AU208" s="30">
        <f>SUMIF(Ingredients!$B$3:$B$230,H208,Ingredients!$E$3:$E$230)+SUMIF($B$3:$B$725,H208,$BA$3:$BA$730)</f>
        <v>30</v>
      </c>
      <c r="AV208" s="30">
        <f>SUMIF(Ingredients!$B$3:$B$230,I208,Ingredients!$E$3:$E$230)+SUMIF($B$3:$B$725,I208,$BA$3:$BA$730)</f>
        <v>10</v>
      </c>
      <c r="AW208" s="30">
        <f>SUMIF(Ingredients!$B$3:$B$230,J208,Ingredients!$E$3:$E$230)+SUMIF($B$3:$B$725,J208,$BA$3:$BA$730)</f>
        <v>7</v>
      </c>
      <c r="AX208" s="30">
        <f>SUMIF(Ingredients!$B$3:$B$230,K208,Ingredients!$E$3:$E$230)+SUMIF($B$3:$B$725,K208,$BA$3:$BA$730)</f>
        <v>0</v>
      </c>
      <c r="AY208" s="30">
        <f>SUMIF(Ingredients!$B$3:$B$230,L208,Ingredients!$E$3:$E$230)+SUMIF($B$3:$B$725,L208,$BA$3:$BA$730)</f>
        <v>0</v>
      </c>
      <c r="AZ208" s="30">
        <f>SUMIF(Ingredients!$B$3:$B$230,M208,Ingredients!$E$3:$E$230)+SUMIF($B$3:$B$725,M208,$BA$3:$BA$730)</f>
        <v>0</v>
      </c>
      <c r="BA208" s="29">
        <f t="shared" si="42"/>
        <v>12.6</v>
      </c>
      <c r="BB208" s="30">
        <f>SUMIF(Ingredients!$B$3:$B$230,F208,Ingredients!$F$3:$F$230)+SUMIF($B$3:$B$725,F208,$BJ$3:$BJ$725)</f>
        <v>0</v>
      </c>
      <c r="BC208" s="30">
        <f>SUMIF(Ingredients!$B$3:$B$230,G208,Ingredients!$F$3:$F$230)+SUMIF($B$3:$B$725,G208,$BJ$3:$BJ$725)</f>
        <v>0</v>
      </c>
      <c r="BD208" s="30">
        <f>SUMIF(Ingredients!$B$3:$B$230,H208,Ingredients!$F$3:$F$230)+SUMIF($B$3:$B$725,H208,$BJ$3:$BJ$725)</f>
        <v>0</v>
      </c>
      <c r="BE208" s="30">
        <f>SUMIF(Ingredients!$B$3:$B$230,I208,Ingredients!$F$3:$F$230)+SUMIF($B$3:$B$725,I208,$BJ$3:$BJ$725)</f>
        <v>0</v>
      </c>
      <c r="BF208" s="30">
        <f>SUMIF(Ingredients!$B$3:$B$230,J208,Ingredients!$F$3:$F$230)+SUMIF($B$3:$B$725,J208,$BJ$3:$BJ$725)</f>
        <v>0</v>
      </c>
      <c r="BG208" s="30">
        <f>SUMIF(Ingredients!$B$3:$B$230,K208,Ingredients!$F$3:$F$230)+SUMIF($B$3:$B$725,K208,$BJ$3:$BJ$725)</f>
        <v>0</v>
      </c>
      <c r="BH208" s="30">
        <f>SUMIF(Ingredients!$B$3:$B$230,L208,Ingredients!$F$3:$F$230)+SUMIF($B$3:$B$725,L208,$BJ$3:$BJ$725)</f>
        <v>0</v>
      </c>
      <c r="BI208" s="30">
        <f>SUMIF(Ingredients!$B$3:$B$230,M208,Ingredients!$F$3:$F$230)+SUMIF($B$3:$B$725,M208,$BJ$3:$BJ$725)</f>
        <v>0</v>
      </c>
      <c r="BJ208" s="35">
        <f t="shared" si="43"/>
        <v>0</v>
      </c>
      <c r="BK208" s="30">
        <f>SUMIF(Ingredients!$B$3:$B$230,F208,Ingredients!$G$3:$G$230)+SUMIF($B$3:$B$725,F208,$BS$3:$BS$725)</f>
        <v>0.5</v>
      </c>
      <c r="BL208" s="30">
        <f>SUMIF(Ingredients!$B$3:$B$230,G208,Ingredients!$G$3:$G$230)+SUMIF($B$3:$B$725,G208,$BS$3:$BS$725)</f>
        <v>0</v>
      </c>
      <c r="BM208" s="30">
        <f>SUMIF(Ingredients!$B$3:$B$230,H208,Ingredients!$G$3:$G$230)+SUMIF($B$3:$B$725,H208,$BS$3:$BS$725)</f>
        <v>0</v>
      </c>
      <c r="BN208" s="30">
        <f>SUMIF(Ingredients!$B$3:$B$230,I208,Ingredients!$G$3:$G$230)+SUMIF($B$3:$B$725,I208,$BS$3:$BS$725)</f>
        <v>0</v>
      </c>
      <c r="BO208" s="30">
        <f>SUMIF(Ingredients!$B$3:$B$230,J208,Ingredients!$G$3:$G$230)+SUMIF($B$3:$B$725,J208,$BS$3:$BS$725)</f>
        <v>0</v>
      </c>
      <c r="BP208" s="30">
        <f>SUMIF(Ingredients!$B$3:$B$230,K208,Ingredients!$G$3:$G$230)+SUMIF($B$3:$B$725,K208,$BS$3:$BS$725)</f>
        <v>0</v>
      </c>
      <c r="BQ208" s="30">
        <f>SUMIF(Ingredients!$B$3:$B$230,L208,Ingredients!$G$3:$G$230)+SUMIF($B$3:$B$725,L208,$BS$3:$BS$725)</f>
        <v>0</v>
      </c>
      <c r="BR208" s="30">
        <f>SUMIF(Ingredients!$B$3:$B$230,M208,Ingredients!$G$3:$G$230)+SUMIF($B$3:$B$725,M208,$BS$3:$BS$725)</f>
        <v>0</v>
      </c>
      <c r="BS208" s="36">
        <f t="shared" si="44"/>
        <v>0.5</v>
      </c>
      <c r="BT208" s="30">
        <f>SUMIF(Ingredients!$B$3:$B$230,F208,Ingredients!$H$3:$H$230)+SUMIF($B$3:$B$725,F208,$CB$3:$CB$725)</f>
        <v>0</v>
      </c>
      <c r="BU208" s="30">
        <f>SUMIF(Ingredients!$B$3:$B$230,G208,Ingredients!$H$3:$H$230)+SUMIF($B$3:$B$725,G208,$CB$3:$CB$725)</f>
        <v>0</v>
      </c>
      <c r="BV208" s="30">
        <f>SUMIF(Ingredients!$B$3:$B$230,H208,Ingredients!$H$3:$H$230)+SUMIF($B$3:$B$725,H208,$CB$3:$CB$725)</f>
        <v>0</v>
      </c>
      <c r="BW208" s="30">
        <f>SUMIF(Ingredients!$B$3:$B$230,I208,Ingredients!$H$3:$H$230)+SUMIF($B$3:$B$725,I208,$CB$3:$CB$725)</f>
        <v>0</v>
      </c>
      <c r="BX208" s="30">
        <f>SUMIF(Ingredients!$B$3:$B$230,J208,Ingredients!$H$3:$H$230)+SUMIF($B$3:$B$725,J208,$CB$3:$CB$725)</f>
        <v>1</v>
      </c>
      <c r="BY208" s="30">
        <f>SUMIF(Ingredients!$B$3:$B$230,K208,Ingredients!$H$3:$H$230)+SUMIF($B$3:$B$725,K208,$CB$3:$CB$725)</f>
        <v>0</v>
      </c>
      <c r="BZ208" s="30">
        <f>SUMIF(Ingredients!$B$3:$B$230,L208,Ingredients!$H$3:$H$230)+SUMIF($B$3:$B$725,L208,$CB$3:$CB$725)</f>
        <v>0</v>
      </c>
      <c r="CA208" s="30">
        <f>SUMIF(Ingredients!$B$3:$B$230,M208,Ingredients!$H$3:$H$230)+SUMIF($B$3:$B$725,M208,$CB$3:$CB$725)</f>
        <v>0</v>
      </c>
      <c r="CB208" s="42">
        <f t="shared" si="45"/>
        <v>1</v>
      </c>
      <c r="CC208" s="30">
        <f>SUMIF(Ingredients!$B$3:$B$230,F208,Ingredients!$I$3:$I$230)+SUMIF($B$3:$B$725,F208,$CK$3:$CK$725)</f>
        <v>0</v>
      </c>
      <c r="CD208" s="30">
        <f>SUMIF(Ingredients!$B$3:$B$230,G208,Ingredients!$I$3:$I$230)+SUMIF($B$3:$B$725,G208,$CK$3:$CK$725)</f>
        <v>2.5</v>
      </c>
      <c r="CE208" s="30">
        <f>SUMIF(Ingredients!$B$3:$B$230,H208,Ingredients!$I$3:$I$230)+SUMIF($B$3:$B$725,H208,$CK$3:$CK$725)</f>
        <v>0</v>
      </c>
      <c r="CF208" s="30">
        <f>SUMIF(Ingredients!$B$3:$B$230,I208,Ingredients!$I$3:$I$230)+SUMIF($B$3:$B$725,I208,$CK$3:$CK$725)</f>
        <v>0</v>
      </c>
      <c r="CG208" s="30">
        <f>SUMIF(Ingredients!$B$3:$B$230,J208,Ingredients!$I$3:$I$230)+SUMIF($B$3:$B$725,J208,$CK$3:$CK$725)</f>
        <v>0</v>
      </c>
      <c r="CH208" s="30">
        <f>SUMIF(Ingredients!$B$3:$B$230,K208,Ingredients!$I$3:$I$230)+SUMIF($B$3:$B$725,K208,$CK$3:$CK$725)</f>
        <v>0</v>
      </c>
      <c r="CI208" s="30">
        <f>SUMIF(Ingredients!$B$3:$B$230,L208,Ingredients!$I$3:$I$230)+SUMIF($B$3:$B$725,L208,$CK$3:$CK$725)</f>
        <v>0</v>
      </c>
      <c r="CJ208" s="30">
        <f>SUMIF(Ingredients!$B$3:$B$230,M208,Ingredients!$I$3:$I$230)+SUMIF($B$3:$B$725,M208,$CK$3:$CK$725)</f>
        <v>0</v>
      </c>
      <c r="CK208" s="38">
        <f t="shared" si="46"/>
        <v>2.5</v>
      </c>
      <c r="CL208" s="30">
        <f>SUMIF(Ingredients!$B$3:$B$230,F208,Ingredients!$J$3:$J$230)+SUMIF($B$3:$B$725,F208,$CT$3:$CT$725)</f>
        <v>0</v>
      </c>
      <c r="CM208" s="30">
        <f>SUMIF(Ingredients!$B$3:$B$230,G208,Ingredients!$J$3:$J$230)+SUMIF($B$3:$B$725,G208,$CT$3:$CT$725)</f>
        <v>0</v>
      </c>
      <c r="CN208" s="30">
        <f>SUMIF(Ingredients!$B$3:$B$230,H208,Ingredients!$J$3:$J$230)+SUMIF($B$3:$B$725,H208,$CT$3:$CT$725)</f>
        <v>0</v>
      </c>
      <c r="CO208" s="30">
        <f>SUMIF(Ingredients!$B$3:$B$230,I208,Ingredients!$J$3:$J$230)+SUMIF($B$3:$B$725,I208,$CT$3:$CT$725)</f>
        <v>0</v>
      </c>
      <c r="CP208" s="30">
        <f>SUMIF(Ingredients!$B$3:$B$230,J208,Ingredients!$J$3:$J$230)+SUMIF($B$3:$B$725,J208,$CT$3:$CT$725)</f>
        <v>0</v>
      </c>
      <c r="CQ208" s="30">
        <f>SUMIF(Ingredients!$B$3:$B$230,K208,Ingredients!$J$3:$J$230)+SUMIF($B$3:$B$725,K208,$CT$3:$CT$725)</f>
        <v>0</v>
      </c>
      <c r="CR208" s="30">
        <f>SUMIF(Ingredients!$B$3:$B$230,L208,Ingredients!$J$3:$J$230)+SUMIF($B$3:$B$725,L208,$CT$3:$CT$725)</f>
        <v>0</v>
      </c>
      <c r="CS208" s="30">
        <f>SUMIF(Ingredients!$B$3:$B$230,M208,Ingredients!$J$3:$J$230)+SUMIF($B$3:$B$725,M208,$CT$3:$CT$725)</f>
        <v>0</v>
      </c>
      <c r="CT208" s="43">
        <f t="shared" si="47"/>
        <v>0</v>
      </c>
      <c r="CU208" s="34">
        <v>15</v>
      </c>
      <c r="CV208" s="30">
        <v>0</v>
      </c>
      <c r="CW208" s="30">
        <v>12.6</v>
      </c>
      <c r="CX208" s="35">
        <v>0</v>
      </c>
      <c r="CY208" s="36">
        <v>0.5</v>
      </c>
      <c r="CZ208" s="37">
        <v>1</v>
      </c>
      <c r="DA208" s="38">
        <v>2.5</v>
      </c>
      <c r="DB208" s="39">
        <v>0</v>
      </c>
      <c r="DC208" t="s">
        <v>202</v>
      </c>
      <c r="DD208" t="str">
        <f t="shared" ca="1" si="48"/>
        <v/>
      </c>
      <c r="DE208" t="str">
        <f t="shared" ca="1" si="49"/>
        <v>-</v>
      </c>
      <c r="DG208" t="s">
        <v>200</v>
      </c>
      <c r="DH208" t="str">
        <f t="shared" ca="1" si="50"/>
        <v>ORANGECHICKENITEM(MEAL, ItemRegistry.orangechickenItem, 4 ,3f,0f,0f,1f,0.5f,2.5f,0f,1.67f),</v>
      </c>
      <c r="DI208" t="s">
        <v>2421</v>
      </c>
    </row>
    <row r="209" spans="2:113" x14ac:dyDescent="0.3">
      <c r="B209" t="s">
        <v>474</v>
      </c>
      <c r="C209" t="str">
        <f>INDEX('PH Itemnames'!$B$1:$B$723,MATCH(B209,'PH Itemnames'!$A$1:$A$723),1)</f>
        <v>orangesmoothieItem</v>
      </c>
      <c r="D209" t="s">
        <v>240</v>
      </c>
      <c r="E209" t="s">
        <v>1191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SUMIF(Ingredients!$B$3:$B$230,'PH complex foods'!F209,Ingredients!$A$3:$A$119)+SUMIF($B$3:$B$725,F209,$V$3:$V$724)</f>
        <v>1</v>
      </c>
      <c r="O209" s="11">
        <f ca="1">SUMIF(Ingredients!$B$3:$B$230,'PH complex foods'!G209,Ingredients!$A$3:$A$119)+SUMIF($B$3:$B$725,G209,$V$3:$V$724)</f>
        <v>1</v>
      </c>
      <c r="P209" s="11">
        <f ca="1">SUMIF(Ingredients!$B$3:$B$230,'PH complex foods'!H209,Ingredients!$A$3:$A$119)+SUMIF($B$3:$B$725,H209,$V$3:$V$724)</f>
        <v>1</v>
      </c>
      <c r="Q209" s="11">
        <f ca="1">SUMIF(Ingredients!$B$3:$B$230,'PH complex foods'!I209,Ingredients!$A$3:$A$119)+SUMIF($B$3:$B$725,I209,$V$3:$V$724)</f>
        <v>0</v>
      </c>
      <c r="R209" s="11">
        <f ca="1">SUMIF(Ingredients!$B$3:$B$230,'PH complex foods'!J209,Ingredients!$A$3:$A$119)+SUMIF($B$3:$B$725,J209,$V$3:$V$724)</f>
        <v>0</v>
      </c>
      <c r="S209" s="11">
        <f ca="1">SUMIF(Ingredients!$B$3:$B$230,'PH complex foods'!K209,Ingredients!$A$3:$A$119)+SUMIF($B$3:$B$725,K209,$V$3:$V$724)</f>
        <v>0</v>
      </c>
      <c r="T209" s="11">
        <f ca="1">SUMIF(Ingredients!$B$3:$B$230,'PH complex foods'!L209,Ingredients!$A$3:$A$119)+SUMIF($B$3:$B$725,L209,$V$3:$V$724)</f>
        <v>0</v>
      </c>
      <c r="U209" s="11">
        <f ca="1">SUMIF(Ingredients!$B$3:$B$230,'PH complex foods'!M209,Ingredients!$A$3:$A$119)+SUMIF($B$3:$B$725,M209,$V$3:$V$724)</f>
        <v>0</v>
      </c>
      <c r="V209" s="10">
        <f t="shared" ca="1" si="51"/>
        <v>1</v>
      </c>
      <c r="W209" s="10">
        <v>1</v>
      </c>
      <c r="X209" s="11">
        <v>1</v>
      </c>
      <c r="Y209" s="11">
        <f>COUNTIF(F209:M934,B209)</f>
        <v>0</v>
      </c>
      <c r="Z209" s="44" t="str">
        <f t="shared" ca="1" si="52"/>
        <v>Yes</v>
      </c>
      <c r="AA209" s="34">
        <f>SUMIF(Ingredients!$B$3:$B$230,F209,Ingredients!$C$3:$C$230)+SUMIF($B$3:$B$725,F209,$AI$3:$AI$725)</f>
        <v>2</v>
      </c>
      <c r="AB209" s="30">
        <f>SUMIF(Ingredients!$B$3:$B$230,G209,Ingredients!$C$3:$C$230)+SUMIF($B$3:$B$725,G209,$AI$3:$AI$725)</f>
        <v>2</v>
      </c>
      <c r="AC209" s="30">
        <f>SUMIF(Ingredients!$B$3:$B$230,H209,Ingredients!$C$3:$C$230)+SUMIF($B$3:$B$725,H209,$AI$3:$AI$725)</f>
        <v>0</v>
      </c>
      <c r="AD209" s="30">
        <f>SUMIF(Ingredients!$B$3:$B$230,I209,Ingredients!$C$3:$C$230)+SUMIF($B$3:$B$725,I209,$AI$3:$AI$725)</f>
        <v>0</v>
      </c>
      <c r="AE209" s="30">
        <f>SUMIF(Ingredients!$B$3:$B$230,J209,Ingredients!$C$3:$C$230)+SUMIF($B$3:$B$725,J209,$AI$3:$AI$725)</f>
        <v>0</v>
      </c>
      <c r="AF209" s="30">
        <f>SUMIF(Ingredients!$B$3:$B$230,K209,Ingredients!$C$3:$C$230)+SUMIF($B$3:$B$725,K209,$AI$3:$AI$725)</f>
        <v>0</v>
      </c>
      <c r="AG209" s="30">
        <f>SUMIF(Ingredients!$B$3:$B$230,L209,Ingredients!$C$3:$C$230)+SUMIF($B$3:$B$725,L209,$AI$3:$AI$725)</f>
        <v>0</v>
      </c>
      <c r="AH209" s="30">
        <f>SUMIF(Ingredients!$B$3:$B$230,M209,Ingredients!$C$3:$C$230)+SUMIF($B$3:$B$725,M209,$AI$3:$AI$725)</f>
        <v>0</v>
      </c>
      <c r="AI209" s="29">
        <f t="shared" si="40"/>
        <v>4</v>
      </c>
      <c r="AJ209" s="30">
        <f>SUMIF(Ingredients!$B$3:$B$230,F209,Ingredients!$D$3:$D$230)+SUMIF($B$3:$B$725,F209,$AR$3:$AR$725)</f>
        <v>10</v>
      </c>
      <c r="AK209" s="30">
        <f>SUMIF(Ingredients!$B$3:$B$230,G209,Ingredients!$D$3:$D$230)+SUMIF($B$3:$B$725,G209,$AR$3:$AR$725)</f>
        <v>10</v>
      </c>
      <c r="AL209" s="30">
        <f>SUMIF(Ingredients!$B$3:$B$230,H209,Ingredients!$D$3:$D$230)+SUMIF($B$3:$B$725,H209,$AR$3:$AR$725)</f>
        <v>5</v>
      </c>
      <c r="AM209" s="30">
        <f>SUMIF(Ingredients!$B$3:$B$230,I209,Ingredients!$D$3:$D$230)+SUMIF($B$3:$B$725,I209,$AR$3:$AR$725)</f>
        <v>0</v>
      </c>
      <c r="AN209" s="30">
        <f>SUMIF(Ingredients!$B$3:$B$230,J209,Ingredients!$D$3:$D$230)+SUMIF($B$3:$B$725,J209,$AR$3:$AR$725)</f>
        <v>0</v>
      </c>
      <c r="AO209" s="30">
        <f>SUMIF(Ingredients!$B$3:$B$230,K209,Ingredients!$D$3:$D$230)+SUMIF($B$3:$B$725,K209,$AR$3:$AR$725)</f>
        <v>0</v>
      </c>
      <c r="AP209" s="30">
        <f>SUMIF(Ingredients!$B$3:$B$230,L209,Ingredients!$D$3:$D$230)+SUMIF($B$3:$B$725,L209,$AR$3:$AR$725)</f>
        <v>0</v>
      </c>
      <c r="AQ209" s="30">
        <f>SUMIF(Ingredients!$B$3:$B$230,M209,Ingredients!$D$3:$D$230)+SUMIF($B$3:$B$725,M209,$AR$3:$AR$725)</f>
        <v>0</v>
      </c>
      <c r="AR209" s="29">
        <f t="shared" si="41"/>
        <v>25</v>
      </c>
      <c r="AS209" s="30">
        <f>SUMIF(Ingredients!$B$3:$B$230,F209,Ingredients!$E$3:$E$230)+SUMIF($B$3:$B$725,F209,$BA$3:$BA$730)</f>
        <v>9</v>
      </c>
      <c r="AT209" s="30">
        <f>SUMIF(Ingredients!$B$3:$B$230,G209,Ingredients!$E$3:$E$230)+SUMIF($B$3:$B$725,G209,$BA$3:$BA$730)</f>
        <v>9</v>
      </c>
      <c r="AU209" s="30">
        <f>SUMIF(Ingredients!$B$3:$B$230,H209,Ingredients!$E$3:$E$230)+SUMIF($B$3:$B$725,H209,$BA$3:$BA$730)</f>
        <v>0</v>
      </c>
      <c r="AV209" s="30">
        <f>SUMIF(Ingredients!$B$3:$B$230,I209,Ingredients!$E$3:$E$230)+SUMIF($B$3:$B$725,I209,$BA$3:$BA$730)</f>
        <v>0</v>
      </c>
      <c r="AW209" s="30">
        <f>SUMIF(Ingredients!$B$3:$B$230,J209,Ingredients!$E$3:$E$230)+SUMIF($B$3:$B$725,J209,$BA$3:$BA$730)</f>
        <v>0</v>
      </c>
      <c r="AX209" s="30">
        <f>SUMIF(Ingredients!$B$3:$B$230,K209,Ingredients!$E$3:$E$230)+SUMIF($B$3:$B$725,K209,$BA$3:$BA$730)</f>
        <v>0</v>
      </c>
      <c r="AY209" s="30">
        <f>SUMIF(Ingredients!$B$3:$B$230,L209,Ingredients!$E$3:$E$230)+SUMIF($B$3:$B$725,L209,$BA$3:$BA$730)</f>
        <v>0</v>
      </c>
      <c r="AZ209" s="30">
        <f>SUMIF(Ingredients!$B$3:$B$230,M209,Ingredients!$E$3:$E$230)+SUMIF($B$3:$B$725,M209,$BA$3:$BA$730)</f>
        <v>0</v>
      </c>
      <c r="BA209" s="29">
        <f t="shared" si="42"/>
        <v>6</v>
      </c>
      <c r="BB209" s="30">
        <f>SUMIF(Ingredients!$B$3:$B$230,F209,Ingredients!$F$3:$F$230)+SUMIF($B$3:$B$725,F209,$BJ$3:$BJ$725)</f>
        <v>0</v>
      </c>
      <c r="BC209" s="30">
        <f>SUMIF(Ingredients!$B$3:$B$230,G209,Ingredients!$F$3:$F$230)+SUMIF($B$3:$B$725,G209,$BJ$3:$BJ$725)</f>
        <v>0</v>
      </c>
      <c r="BD209" s="30">
        <f>SUMIF(Ingredients!$B$3:$B$230,H209,Ingredients!$F$3:$F$230)+SUMIF($B$3:$B$725,H209,$BJ$3:$BJ$725)</f>
        <v>0</v>
      </c>
      <c r="BE209" s="30">
        <f>SUMIF(Ingredients!$B$3:$B$230,I209,Ingredients!$F$3:$F$230)+SUMIF($B$3:$B$725,I209,$BJ$3:$BJ$725)</f>
        <v>0</v>
      </c>
      <c r="BF209" s="30">
        <f>SUMIF(Ingredients!$B$3:$B$230,J209,Ingredients!$F$3:$F$230)+SUMIF($B$3:$B$725,J209,$BJ$3:$BJ$725)</f>
        <v>0</v>
      </c>
      <c r="BG209" s="30">
        <f>SUMIF(Ingredients!$B$3:$B$230,K209,Ingredients!$F$3:$F$230)+SUMIF($B$3:$B$725,K209,$BJ$3:$BJ$725)</f>
        <v>0</v>
      </c>
      <c r="BH209" s="30">
        <f>SUMIF(Ingredients!$B$3:$B$230,L209,Ingredients!$F$3:$F$230)+SUMIF($B$3:$B$725,L209,$BJ$3:$BJ$725)</f>
        <v>0</v>
      </c>
      <c r="BI209" s="30">
        <f>SUMIF(Ingredients!$B$3:$B$230,M209,Ingredients!$F$3:$F$230)+SUMIF($B$3:$B$725,M209,$BJ$3:$BJ$725)</f>
        <v>0</v>
      </c>
      <c r="BJ209" s="35">
        <f t="shared" si="43"/>
        <v>0</v>
      </c>
      <c r="BK209" s="30">
        <f>SUMIF(Ingredients!$B$3:$B$230,F209,Ingredients!$G$3:$G$230)+SUMIF($B$3:$B$725,F209,$BS$3:$BS$725)</f>
        <v>0.5</v>
      </c>
      <c r="BL209" s="30">
        <f>SUMIF(Ingredients!$B$3:$B$230,G209,Ingredients!$G$3:$G$230)+SUMIF($B$3:$B$725,G209,$BS$3:$BS$725)</f>
        <v>0.5</v>
      </c>
      <c r="BM209" s="30">
        <f>SUMIF(Ingredients!$B$3:$B$230,H209,Ingredients!$G$3:$G$230)+SUMIF($B$3:$B$725,H209,$BS$3:$BS$725)</f>
        <v>0</v>
      </c>
      <c r="BN209" s="30">
        <f>SUMIF(Ingredients!$B$3:$B$230,I209,Ingredients!$G$3:$G$230)+SUMIF($B$3:$B$725,I209,$BS$3:$BS$725)</f>
        <v>0</v>
      </c>
      <c r="BO209" s="30">
        <f>SUMIF(Ingredients!$B$3:$B$230,J209,Ingredients!$G$3:$G$230)+SUMIF($B$3:$B$725,J209,$BS$3:$BS$725)</f>
        <v>0</v>
      </c>
      <c r="BP209" s="30">
        <f>SUMIF(Ingredients!$B$3:$B$230,K209,Ingredients!$G$3:$G$230)+SUMIF($B$3:$B$725,K209,$BS$3:$BS$725)</f>
        <v>0</v>
      </c>
      <c r="BQ209" s="30">
        <f>SUMIF(Ingredients!$B$3:$B$230,L209,Ingredients!$G$3:$G$230)+SUMIF($B$3:$B$725,L209,$BS$3:$BS$725)</f>
        <v>0</v>
      </c>
      <c r="BR209" s="30">
        <f>SUMIF(Ingredients!$B$3:$B$230,M209,Ingredients!$G$3:$G$230)+SUMIF($B$3:$B$725,M209,$BS$3:$BS$725)</f>
        <v>0</v>
      </c>
      <c r="BS209" s="36">
        <f t="shared" si="44"/>
        <v>1</v>
      </c>
      <c r="BT209" s="30">
        <f>SUMIF(Ingredients!$B$3:$B$230,F209,Ingredients!$H$3:$H$230)+SUMIF($B$3:$B$725,F209,$CB$3:$CB$725)</f>
        <v>0</v>
      </c>
      <c r="BU209" s="30">
        <f>SUMIF(Ingredients!$B$3:$B$230,G209,Ingredients!$H$3:$H$230)+SUMIF($B$3:$B$725,G209,$CB$3:$CB$725)</f>
        <v>0</v>
      </c>
      <c r="BV209" s="30">
        <f>SUMIF(Ingredients!$B$3:$B$230,H209,Ingredients!$H$3:$H$230)+SUMIF($B$3:$B$725,H209,$CB$3:$CB$725)</f>
        <v>0</v>
      </c>
      <c r="BW209" s="30">
        <f>SUMIF(Ingredients!$B$3:$B$230,I209,Ingredients!$H$3:$H$230)+SUMIF($B$3:$B$725,I209,$CB$3:$CB$725)</f>
        <v>0</v>
      </c>
      <c r="BX209" s="30">
        <f>SUMIF(Ingredients!$B$3:$B$230,J209,Ingredients!$H$3:$H$230)+SUMIF($B$3:$B$725,J209,$CB$3:$CB$725)</f>
        <v>0</v>
      </c>
      <c r="BY209" s="30">
        <f>SUMIF(Ingredients!$B$3:$B$230,K209,Ingredients!$H$3:$H$230)+SUMIF($B$3:$B$725,K209,$CB$3:$CB$725)</f>
        <v>0</v>
      </c>
      <c r="BZ209" s="30">
        <f>SUMIF(Ingredients!$B$3:$B$230,L209,Ingredients!$H$3:$H$230)+SUMIF($B$3:$B$725,L209,$CB$3:$CB$725)</f>
        <v>0</v>
      </c>
      <c r="CA209" s="30">
        <f>SUMIF(Ingredients!$B$3:$B$230,M209,Ingredients!$H$3:$H$230)+SUMIF($B$3:$B$725,M209,$CB$3:$CB$725)</f>
        <v>0</v>
      </c>
      <c r="CB209" s="42">
        <f t="shared" si="45"/>
        <v>0</v>
      </c>
      <c r="CC209" s="30">
        <f>SUMIF(Ingredients!$B$3:$B$230,F209,Ingredients!$I$3:$I$230)+SUMIF($B$3:$B$725,F209,$CK$3:$CK$725)</f>
        <v>0</v>
      </c>
      <c r="CD209" s="30">
        <f>SUMIF(Ingredients!$B$3:$B$230,G209,Ingredients!$I$3:$I$230)+SUMIF($B$3:$B$725,G209,$CK$3:$CK$725)</f>
        <v>0</v>
      </c>
      <c r="CE209" s="30">
        <f>SUMIF(Ingredients!$B$3:$B$230,H209,Ingredients!$I$3:$I$230)+SUMIF($B$3:$B$725,H209,$CK$3:$CK$725)</f>
        <v>0</v>
      </c>
      <c r="CF209" s="30">
        <f>SUMIF(Ingredients!$B$3:$B$230,I209,Ingredients!$I$3:$I$230)+SUMIF($B$3:$B$725,I209,$CK$3:$CK$725)</f>
        <v>0</v>
      </c>
      <c r="CG209" s="30">
        <f>SUMIF(Ingredients!$B$3:$B$230,J209,Ingredients!$I$3:$I$230)+SUMIF($B$3:$B$725,J209,$CK$3:$CK$725)</f>
        <v>0</v>
      </c>
      <c r="CH209" s="30">
        <f>SUMIF(Ingredients!$B$3:$B$230,K209,Ingredients!$I$3:$I$230)+SUMIF($B$3:$B$725,K209,$CK$3:$CK$725)</f>
        <v>0</v>
      </c>
      <c r="CI209" s="30">
        <f>SUMIF(Ingredients!$B$3:$B$230,L209,Ingredients!$I$3:$I$230)+SUMIF($B$3:$B$725,L209,$CK$3:$CK$725)</f>
        <v>0</v>
      </c>
      <c r="CJ209" s="30">
        <f>SUMIF(Ingredients!$B$3:$B$230,M209,Ingredients!$I$3:$I$230)+SUMIF($B$3:$B$725,M209,$CK$3:$CK$725)</f>
        <v>0</v>
      </c>
      <c r="CK209" s="38">
        <f t="shared" si="46"/>
        <v>0</v>
      </c>
      <c r="CL209" s="30">
        <f>SUMIF(Ingredients!$B$3:$B$230,F209,Ingredients!$J$3:$J$230)+SUMIF($B$3:$B$725,F209,$CT$3:$CT$725)</f>
        <v>0</v>
      </c>
      <c r="CM209" s="30">
        <f>SUMIF(Ingredients!$B$3:$B$230,G209,Ingredients!$J$3:$J$230)+SUMIF($B$3:$B$725,G209,$CT$3:$CT$725)</f>
        <v>0</v>
      </c>
      <c r="CN209" s="30">
        <f>SUMIF(Ingredients!$B$3:$B$230,H209,Ingredients!$J$3:$J$230)+SUMIF($B$3:$B$725,H209,$CT$3:$CT$725)</f>
        <v>0</v>
      </c>
      <c r="CO209" s="30">
        <f>SUMIF(Ingredients!$B$3:$B$230,I209,Ingredients!$J$3:$J$230)+SUMIF($B$3:$B$725,I209,$CT$3:$CT$725)</f>
        <v>0</v>
      </c>
      <c r="CP209" s="30">
        <f>SUMIF(Ingredients!$B$3:$B$230,J209,Ingredients!$J$3:$J$230)+SUMIF($B$3:$B$725,J209,$CT$3:$CT$725)</f>
        <v>0</v>
      </c>
      <c r="CQ209" s="30">
        <f>SUMIF(Ingredients!$B$3:$B$230,K209,Ingredients!$J$3:$J$230)+SUMIF($B$3:$B$725,K209,$CT$3:$CT$725)</f>
        <v>0</v>
      </c>
      <c r="CR209" s="30">
        <f>SUMIF(Ingredients!$B$3:$B$230,L209,Ingredients!$J$3:$J$230)+SUMIF($B$3:$B$725,L209,$CT$3:$CT$725)</f>
        <v>0</v>
      </c>
      <c r="CS209" s="30">
        <f>SUMIF(Ingredients!$B$3:$B$230,M209,Ingredients!$J$3:$J$230)+SUMIF($B$3:$B$725,M209,$CT$3:$CT$725)</f>
        <v>0</v>
      </c>
      <c r="CT209" s="43">
        <f t="shared" si="47"/>
        <v>0</v>
      </c>
      <c r="CU209" s="34">
        <v>5</v>
      </c>
      <c r="CV209" s="30">
        <v>15</v>
      </c>
      <c r="CW209" s="30">
        <v>9</v>
      </c>
      <c r="CX209" s="35">
        <v>0</v>
      </c>
      <c r="CY209" s="36">
        <v>1.5</v>
      </c>
      <c r="CZ209" s="37">
        <v>0</v>
      </c>
      <c r="DA209" s="38">
        <v>0</v>
      </c>
      <c r="DB209" s="39">
        <v>0</v>
      </c>
      <c r="DC209" t="s">
        <v>202</v>
      </c>
      <c r="DD209" t="str">
        <f t="shared" ca="1" si="48"/>
        <v/>
      </c>
      <c r="DE209" t="str">
        <f t="shared" ca="1" si="49"/>
        <v>-</v>
      </c>
      <c r="DG209" t="s">
        <v>199</v>
      </c>
      <c r="DH209" t="str">
        <f t="shared" ca="1" si="50"/>
        <v/>
      </c>
      <c r="DI209" t="s">
        <v>2271</v>
      </c>
    </row>
    <row r="210" spans="2:113" x14ac:dyDescent="0.3">
      <c r="B210" t="s">
        <v>475</v>
      </c>
      <c r="C210" t="str">
        <f>INDEX('PH Itemnames'!$B$1:$B$723,MATCH(B210,'PH Itemnames'!$A$1:$A$723),1)</f>
        <v>orangeyogurtItem</v>
      </c>
      <c r="D210" t="s">
        <v>240</v>
      </c>
      <c r="E210" t="s">
        <v>1191</v>
      </c>
      <c r="F210" s="10" t="s">
        <v>22</v>
      </c>
      <c r="G210" s="11" t="s">
        <v>454</v>
      </c>
      <c r="H210" s="11"/>
      <c r="I210" s="11"/>
      <c r="J210" s="11"/>
      <c r="K210" s="11"/>
      <c r="L210" s="11"/>
      <c r="M210" s="11"/>
      <c r="N210" s="46">
        <f ca="1">SUMIF(Ingredients!$B$3:$B$230,'PH complex foods'!F210,Ingredients!$A$3:$A$119)+SUMIF($B$3:$B$725,F210,$V$3:$V$724)</f>
        <v>1</v>
      </c>
      <c r="O210" s="11">
        <f ca="1">SUMIF(Ingredients!$B$3:$B$230,'PH complex foods'!G210,Ingredients!$A$3:$A$119)+SUMIF($B$3:$B$725,G210,$V$3:$V$724)</f>
        <v>1</v>
      </c>
      <c r="P210" s="11">
        <f ca="1">SUMIF(Ingredients!$B$3:$B$230,'PH complex foods'!H210,Ingredients!$A$3:$A$119)+SUMIF($B$3:$B$725,H210,$V$3:$V$724)</f>
        <v>0</v>
      </c>
      <c r="Q210" s="11">
        <f ca="1">SUMIF(Ingredients!$B$3:$B$230,'PH complex foods'!I210,Ingredients!$A$3:$A$119)+SUMIF($B$3:$B$725,I210,$V$3:$V$724)</f>
        <v>0</v>
      </c>
      <c r="R210" s="11">
        <f ca="1">SUMIF(Ingredients!$B$3:$B$230,'PH complex foods'!J210,Ingredients!$A$3:$A$119)+SUMIF($B$3:$B$725,J210,$V$3:$V$724)</f>
        <v>0</v>
      </c>
      <c r="S210" s="11">
        <f ca="1">SUMIF(Ingredients!$B$3:$B$230,'PH complex foods'!K210,Ingredients!$A$3:$A$119)+SUMIF($B$3:$B$725,K210,$V$3:$V$724)</f>
        <v>0</v>
      </c>
      <c r="T210" s="11">
        <f ca="1">SUMIF(Ingredients!$B$3:$B$230,'PH complex foods'!L210,Ingredients!$A$3:$A$119)+SUMIF($B$3:$B$725,L210,$V$3:$V$724)</f>
        <v>0</v>
      </c>
      <c r="U210" s="11">
        <f ca="1">SUMIF(Ingredients!$B$3:$B$230,'PH complex foods'!M210,Ingredients!$A$3:$A$119)+SUMIF($B$3:$B$725,M210,$V$3:$V$724)</f>
        <v>0</v>
      </c>
      <c r="V210" s="10">
        <f t="shared" ca="1" si="51"/>
        <v>1</v>
      </c>
      <c r="W210" s="10">
        <v>1</v>
      </c>
      <c r="X210" s="11">
        <v>1</v>
      </c>
      <c r="Y210" s="11">
        <f>COUNTIF(F210:M935,B210)</f>
        <v>0</v>
      </c>
      <c r="Z210" s="44" t="str">
        <f t="shared" ca="1" si="52"/>
        <v>Yes</v>
      </c>
      <c r="AA210" s="34">
        <f>SUMIF(Ingredients!$B$3:$B$230,F210,Ingredients!$C$3:$C$230)+SUMIF($B$3:$B$725,F210,$AI$3:$AI$725)</f>
        <v>2</v>
      </c>
      <c r="AB210" s="30">
        <f>SUMIF(Ingredients!$B$3:$B$230,G210,Ingredients!$C$3:$C$230)+SUMIF($B$3:$B$725,G210,$AI$3:$AI$725)</f>
        <v>10</v>
      </c>
      <c r="AC210" s="30">
        <f>SUMIF(Ingredients!$B$3:$B$230,H210,Ingredients!$C$3:$C$230)+SUMIF($B$3:$B$725,H210,$AI$3:$AI$725)</f>
        <v>0</v>
      </c>
      <c r="AD210" s="30">
        <f>SUMIF(Ingredients!$B$3:$B$230,I210,Ingredients!$C$3:$C$230)+SUMIF($B$3:$B$725,I210,$AI$3:$AI$725)</f>
        <v>0</v>
      </c>
      <c r="AE210" s="30">
        <f>SUMIF(Ingredients!$B$3:$B$230,J210,Ingredients!$C$3:$C$230)+SUMIF($B$3:$B$725,J210,$AI$3:$AI$725)</f>
        <v>0</v>
      </c>
      <c r="AF210" s="30">
        <f>SUMIF(Ingredients!$B$3:$B$230,K210,Ingredients!$C$3:$C$230)+SUMIF($B$3:$B$725,K210,$AI$3:$AI$725)</f>
        <v>0</v>
      </c>
      <c r="AG210" s="30">
        <f>SUMIF(Ingredients!$B$3:$B$230,L210,Ingredients!$C$3:$C$230)+SUMIF($B$3:$B$725,L210,$AI$3:$AI$725)</f>
        <v>0</v>
      </c>
      <c r="AH210" s="30">
        <f>SUMIF(Ingredients!$B$3:$B$230,M210,Ingredients!$C$3:$C$230)+SUMIF($B$3:$B$725,M210,$AI$3:$AI$725)</f>
        <v>0</v>
      </c>
      <c r="AI210" s="29">
        <f t="shared" si="40"/>
        <v>12</v>
      </c>
      <c r="AJ210" s="30">
        <f>SUMIF(Ingredients!$B$3:$B$230,F210,Ingredients!$D$3:$D$230)+SUMIF($B$3:$B$725,F210,$AR$3:$AR$725)</f>
        <v>10</v>
      </c>
      <c r="AK210" s="30">
        <f>SUMIF(Ingredients!$B$3:$B$230,G210,Ingredients!$D$3:$D$230)+SUMIF($B$3:$B$725,G210,$AR$3:$AR$725)</f>
        <v>5</v>
      </c>
      <c r="AL210" s="30">
        <f>SUMIF(Ingredients!$B$3:$B$230,H210,Ingredients!$D$3:$D$230)+SUMIF($B$3:$B$725,H210,$AR$3:$AR$725)</f>
        <v>0</v>
      </c>
      <c r="AM210" s="30">
        <f>SUMIF(Ingredients!$B$3:$B$230,I210,Ingredients!$D$3:$D$230)+SUMIF($B$3:$B$725,I210,$AR$3:$AR$725)</f>
        <v>0</v>
      </c>
      <c r="AN210" s="30">
        <f>SUMIF(Ingredients!$B$3:$B$230,J210,Ingredients!$D$3:$D$230)+SUMIF($B$3:$B$725,J210,$AR$3:$AR$725)</f>
        <v>0</v>
      </c>
      <c r="AO210" s="30">
        <f>SUMIF(Ingredients!$B$3:$B$230,K210,Ingredients!$D$3:$D$230)+SUMIF($B$3:$B$725,K210,$AR$3:$AR$725)</f>
        <v>0</v>
      </c>
      <c r="AP210" s="30">
        <f>SUMIF(Ingredients!$B$3:$B$230,L210,Ingredients!$D$3:$D$230)+SUMIF($B$3:$B$725,L210,$AR$3:$AR$725)</f>
        <v>0</v>
      </c>
      <c r="AQ210" s="30">
        <f>SUMIF(Ingredients!$B$3:$B$230,M210,Ingredients!$D$3:$D$230)+SUMIF($B$3:$B$725,M210,$AR$3:$AR$725)</f>
        <v>0</v>
      </c>
      <c r="AR210" s="29">
        <f t="shared" si="41"/>
        <v>15</v>
      </c>
      <c r="AS210" s="30">
        <f>SUMIF(Ingredients!$B$3:$B$230,F210,Ingredients!$E$3:$E$230)+SUMIF($B$3:$B$725,F210,$BA$3:$BA$730)</f>
        <v>9</v>
      </c>
      <c r="AT210" s="30">
        <f>SUMIF(Ingredients!$B$3:$B$230,G210,Ingredients!$E$3:$E$230)+SUMIF($B$3:$B$725,G210,$BA$3:$BA$730)</f>
        <v>7</v>
      </c>
      <c r="AU210" s="30">
        <f>SUMIF(Ingredients!$B$3:$B$230,H210,Ingredients!$E$3:$E$230)+SUMIF($B$3:$B$725,H210,$BA$3:$BA$730)</f>
        <v>0</v>
      </c>
      <c r="AV210" s="30">
        <f>SUMIF(Ingredients!$B$3:$B$230,I210,Ingredients!$E$3:$E$230)+SUMIF($B$3:$B$725,I210,$BA$3:$BA$730)</f>
        <v>0</v>
      </c>
      <c r="AW210" s="30">
        <f>SUMIF(Ingredients!$B$3:$B$230,J210,Ingredients!$E$3:$E$230)+SUMIF($B$3:$B$725,J210,$BA$3:$BA$730)</f>
        <v>0</v>
      </c>
      <c r="AX210" s="30">
        <f>SUMIF(Ingredients!$B$3:$B$230,K210,Ingredients!$E$3:$E$230)+SUMIF($B$3:$B$725,K210,$BA$3:$BA$730)</f>
        <v>0</v>
      </c>
      <c r="AY210" s="30">
        <f>SUMIF(Ingredients!$B$3:$B$230,L210,Ingredients!$E$3:$E$230)+SUMIF($B$3:$B$725,L210,$BA$3:$BA$730)</f>
        <v>0</v>
      </c>
      <c r="AZ210" s="30">
        <f>SUMIF(Ingredients!$B$3:$B$230,M210,Ingredients!$E$3:$E$230)+SUMIF($B$3:$B$725,M210,$BA$3:$BA$730)</f>
        <v>0</v>
      </c>
      <c r="BA210" s="29">
        <f t="shared" si="42"/>
        <v>8</v>
      </c>
      <c r="BB210" s="30">
        <f>SUMIF(Ingredients!$B$3:$B$230,F210,Ingredients!$F$3:$F$230)+SUMIF($B$3:$B$725,F210,$BJ$3:$BJ$725)</f>
        <v>0</v>
      </c>
      <c r="BC210" s="30">
        <f>SUMIF(Ingredients!$B$3:$B$230,G210,Ingredients!$F$3:$F$230)+SUMIF($B$3:$B$725,G210,$BJ$3:$BJ$725)</f>
        <v>0</v>
      </c>
      <c r="BD210" s="30">
        <f>SUMIF(Ingredients!$B$3:$B$230,H210,Ingredients!$F$3:$F$230)+SUMIF($B$3:$B$725,H210,$BJ$3:$BJ$725)</f>
        <v>0</v>
      </c>
      <c r="BE210" s="30">
        <f>SUMIF(Ingredients!$B$3:$B$230,I210,Ingredients!$F$3:$F$230)+SUMIF($B$3:$B$725,I210,$BJ$3:$BJ$725)</f>
        <v>0</v>
      </c>
      <c r="BF210" s="30">
        <f>SUMIF(Ingredients!$B$3:$B$230,J210,Ingredients!$F$3:$F$230)+SUMIF($B$3:$B$725,J210,$BJ$3:$BJ$725)</f>
        <v>0</v>
      </c>
      <c r="BG210" s="30">
        <f>SUMIF(Ingredients!$B$3:$B$230,K210,Ingredients!$F$3:$F$230)+SUMIF($B$3:$B$725,K210,$BJ$3:$BJ$725)</f>
        <v>0</v>
      </c>
      <c r="BH210" s="30">
        <f>SUMIF(Ingredients!$B$3:$B$230,L210,Ingredients!$F$3:$F$230)+SUMIF($B$3:$B$725,L210,$BJ$3:$BJ$725)</f>
        <v>0</v>
      </c>
      <c r="BI210" s="30">
        <f>SUMIF(Ingredients!$B$3:$B$230,M210,Ingredients!$F$3:$F$230)+SUMIF($B$3:$B$725,M210,$BJ$3:$BJ$725)</f>
        <v>0</v>
      </c>
      <c r="BJ210" s="35">
        <f t="shared" si="43"/>
        <v>0</v>
      </c>
      <c r="BK210" s="30">
        <f>SUMIF(Ingredients!$B$3:$B$230,F210,Ingredients!$G$3:$G$230)+SUMIF($B$3:$B$725,F210,$BS$3:$BS$725)</f>
        <v>0.5</v>
      </c>
      <c r="BL210" s="30">
        <f>SUMIF(Ingredients!$B$3:$B$230,G210,Ingredients!$G$3:$G$230)+SUMIF($B$3:$B$725,G210,$BS$3:$BS$725)</f>
        <v>0</v>
      </c>
      <c r="BM210" s="30">
        <f>SUMIF(Ingredients!$B$3:$B$230,H210,Ingredients!$G$3:$G$230)+SUMIF($B$3:$B$725,H210,$BS$3:$BS$725)</f>
        <v>0</v>
      </c>
      <c r="BN210" s="30">
        <f>SUMIF(Ingredients!$B$3:$B$230,I210,Ingredients!$G$3:$G$230)+SUMIF($B$3:$B$725,I210,$BS$3:$BS$725)</f>
        <v>0</v>
      </c>
      <c r="BO210" s="30">
        <f>SUMIF(Ingredients!$B$3:$B$230,J210,Ingredients!$G$3:$G$230)+SUMIF($B$3:$B$725,J210,$BS$3:$BS$725)</f>
        <v>0</v>
      </c>
      <c r="BP210" s="30">
        <f>SUMIF(Ingredients!$B$3:$B$230,K210,Ingredients!$G$3:$G$230)+SUMIF($B$3:$B$725,K210,$BS$3:$BS$725)</f>
        <v>0</v>
      </c>
      <c r="BQ210" s="30">
        <f>SUMIF(Ingredients!$B$3:$B$230,L210,Ingredients!$G$3:$G$230)+SUMIF($B$3:$B$725,L210,$BS$3:$BS$725)</f>
        <v>0</v>
      </c>
      <c r="BR210" s="30">
        <f>SUMIF(Ingredients!$B$3:$B$230,M210,Ingredients!$G$3:$G$230)+SUMIF($B$3:$B$725,M210,$BS$3:$BS$725)</f>
        <v>0</v>
      </c>
      <c r="BS210" s="36">
        <f t="shared" si="44"/>
        <v>0.5</v>
      </c>
      <c r="BT210" s="30">
        <f>SUMIF(Ingredients!$B$3:$B$230,F210,Ingredients!$H$3:$H$230)+SUMIF($B$3:$B$725,F210,$CB$3:$CB$725)</f>
        <v>0</v>
      </c>
      <c r="BU210" s="30">
        <f>SUMIF(Ingredients!$B$3:$B$230,G210,Ingredients!$H$3:$H$230)+SUMIF($B$3:$B$725,G210,$CB$3:$CB$725)</f>
        <v>0</v>
      </c>
      <c r="BV210" s="30">
        <f>SUMIF(Ingredients!$B$3:$B$230,H210,Ingredients!$H$3:$H$230)+SUMIF($B$3:$B$725,H210,$CB$3:$CB$725)</f>
        <v>0</v>
      </c>
      <c r="BW210" s="30">
        <f>SUMIF(Ingredients!$B$3:$B$230,I210,Ingredients!$H$3:$H$230)+SUMIF($B$3:$B$725,I210,$CB$3:$CB$725)</f>
        <v>0</v>
      </c>
      <c r="BX210" s="30">
        <f>SUMIF(Ingredients!$B$3:$B$230,J210,Ingredients!$H$3:$H$230)+SUMIF($B$3:$B$725,J210,$CB$3:$CB$725)</f>
        <v>0</v>
      </c>
      <c r="BY210" s="30">
        <f>SUMIF(Ingredients!$B$3:$B$230,K210,Ingredients!$H$3:$H$230)+SUMIF($B$3:$B$725,K210,$CB$3:$CB$725)</f>
        <v>0</v>
      </c>
      <c r="BZ210" s="30">
        <f>SUMIF(Ingredients!$B$3:$B$230,L210,Ingredients!$H$3:$H$230)+SUMIF($B$3:$B$725,L210,$CB$3:$CB$725)</f>
        <v>0</v>
      </c>
      <c r="CA210" s="30">
        <f>SUMIF(Ingredients!$B$3:$B$230,M210,Ingredients!$H$3:$H$230)+SUMIF($B$3:$B$725,M210,$CB$3:$CB$725)</f>
        <v>0</v>
      </c>
      <c r="CB210" s="42">
        <f t="shared" si="45"/>
        <v>0</v>
      </c>
      <c r="CC210" s="30">
        <f>SUMIF(Ingredients!$B$3:$B$230,F210,Ingredients!$I$3:$I$230)+SUMIF($B$3:$B$725,F210,$CK$3:$CK$725)</f>
        <v>0</v>
      </c>
      <c r="CD210" s="30">
        <f>SUMIF(Ingredients!$B$3:$B$230,G210,Ingredients!$I$3:$I$230)+SUMIF($B$3:$B$725,G210,$CK$3:$CK$725)</f>
        <v>0</v>
      </c>
      <c r="CE210" s="30">
        <f>SUMIF(Ingredients!$B$3:$B$230,H210,Ingredients!$I$3:$I$230)+SUMIF($B$3:$B$725,H210,$CK$3:$CK$725)</f>
        <v>0</v>
      </c>
      <c r="CF210" s="30">
        <f>SUMIF(Ingredients!$B$3:$B$230,I210,Ingredients!$I$3:$I$230)+SUMIF($B$3:$B$725,I210,$CK$3:$CK$725)</f>
        <v>0</v>
      </c>
      <c r="CG210" s="30">
        <f>SUMIF(Ingredients!$B$3:$B$230,J210,Ingredients!$I$3:$I$230)+SUMIF($B$3:$B$725,J210,$CK$3:$CK$725)</f>
        <v>0</v>
      </c>
      <c r="CH210" s="30">
        <f>SUMIF(Ingredients!$B$3:$B$230,K210,Ingredients!$I$3:$I$230)+SUMIF($B$3:$B$725,K210,$CK$3:$CK$725)</f>
        <v>0</v>
      </c>
      <c r="CI210" s="30">
        <f>SUMIF(Ingredients!$B$3:$B$230,L210,Ingredients!$I$3:$I$230)+SUMIF($B$3:$B$725,L210,$CK$3:$CK$725)</f>
        <v>0</v>
      </c>
      <c r="CJ210" s="30">
        <f>SUMIF(Ingredients!$B$3:$B$230,M210,Ingredients!$I$3:$I$230)+SUMIF($B$3:$B$725,M210,$CK$3:$CK$725)</f>
        <v>0</v>
      </c>
      <c r="CK210" s="38">
        <f t="shared" si="46"/>
        <v>0</v>
      </c>
      <c r="CL210" s="30">
        <f>SUMIF(Ingredients!$B$3:$B$230,F210,Ingredients!$J$3:$J$230)+SUMIF($B$3:$B$725,F210,$CT$3:$CT$725)</f>
        <v>0</v>
      </c>
      <c r="CM210" s="30">
        <f>SUMIF(Ingredients!$B$3:$B$230,G210,Ingredients!$J$3:$J$230)+SUMIF($B$3:$B$725,G210,$CT$3:$CT$725)</f>
        <v>1.5</v>
      </c>
      <c r="CN210" s="30">
        <f>SUMIF(Ingredients!$B$3:$B$230,H210,Ingredients!$J$3:$J$230)+SUMIF($B$3:$B$725,H210,$CT$3:$CT$725)</f>
        <v>0</v>
      </c>
      <c r="CO210" s="30">
        <f>SUMIF(Ingredients!$B$3:$B$230,I210,Ingredients!$J$3:$J$230)+SUMIF($B$3:$B$725,I210,$CT$3:$CT$725)</f>
        <v>0</v>
      </c>
      <c r="CP210" s="30">
        <f>SUMIF(Ingredients!$B$3:$B$230,J210,Ingredients!$J$3:$J$230)+SUMIF($B$3:$B$725,J210,$CT$3:$CT$725)</f>
        <v>0</v>
      </c>
      <c r="CQ210" s="30">
        <f>SUMIF(Ingredients!$B$3:$B$230,K210,Ingredients!$J$3:$J$230)+SUMIF($B$3:$B$725,K210,$CT$3:$CT$725)</f>
        <v>0</v>
      </c>
      <c r="CR210" s="30">
        <f>SUMIF(Ingredients!$B$3:$B$230,L210,Ingredients!$J$3:$J$230)+SUMIF($B$3:$B$725,L210,$CT$3:$CT$725)</f>
        <v>0</v>
      </c>
      <c r="CS210" s="30">
        <f>SUMIF(Ingredients!$B$3:$B$230,M210,Ingredients!$J$3:$J$230)+SUMIF($B$3:$B$725,M210,$CT$3:$CT$725)</f>
        <v>0</v>
      </c>
      <c r="CT210" s="43">
        <f t="shared" si="47"/>
        <v>1.5</v>
      </c>
      <c r="CU210" s="34">
        <v>15</v>
      </c>
      <c r="CV210" s="30">
        <v>5</v>
      </c>
      <c r="CW210" s="30">
        <v>7</v>
      </c>
      <c r="CX210" s="35">
        <v>0</v>
      </c>
      <c r="CY210" s="36">
        <v>1</v>
      </c>
      <c r="CZ210" s="37">
        <v>0</v>
      </c>
      <c r="DA210" s="38">
        <v>0</v>
      </c>
      <c r="DB210" s="39">
        <v>1.5</v>
      </c>
      <c r="DC210" t="s">
        <v>202</v>
      </c>
      <c r="DD210" t="str">
        <f t="shared" ca="1" si="48"/>
        <v/>
      </c>
      <c r="DE210" t="str">
        <f t="shared" ca="1" si="49"/>
        <v>-</v>
      </c>
      <c r="DG210" t="s">
        <v>199</v>
      </c>
      <c r="DH210" t="str">
        <f t="shared" ca="1" si="50"/>
        <v/>
      </c>
      <c r="DI210" t="s">
        <v>2271</v>
      </c>
    </row>
    <row r="211" spans="2:113" x14ac:dyDescent="0.3">
      <c r="B211" t="s">
        <v>476</v>
      </c>
      <c r="C211" t="str">
        <f>INDEX('PH Itemnames'!$B$1:$B$723,MATCH(B211,'PH Itemnames'!$A$1:$A$723),1)</f>
        <v>keylimepieItem</v>
      </c>
      <c r="D211" t="s">
        <v>240</v>
      </c>
      <c r="E211" t="s">
        <v>1191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SUMIF(Ingredients!$B$3:$B$230,'PH complex foods'!F211,Ingredients!$A$3:$A$119)+SUMIF($B$3:$B$725,F211,$V$3:$V$724)</f>
        <v>0</v>
      </c>
      <c r="O211" s="11">
        <f ca="1">SUMIF(Ingredients!$B$3:$B$230,'PH complex foods'!G211,Ingredients!$A$3:$A$119)+SUMIF($B$3:$B$725,G211,$V$3:$V$724)</f>
        <v>1</v>
      </c>
      <c r="P211" s="11">
        <f ca="1">SUMIF(Ingredients!$B$3:$B$230,'PH complex foods'!H211,Ingredients!$A$3:$A$119)+SUMIF($B$3:$B$725,H211,$V$3:$V$724)</f>
        <v>1</v>
      </c>
      <c r="Q211" s="11">
        <f ca="1">SUMIF(Ingredients!$B$3:$B$230,'PH complex foods'!I211,Ingredients!$A$3:$A$119)+SUMIF($B$3:$B$725,I211,$V$3:$V$724)</f>
        <v>1</v>
      </c>
      <c r="R211" s="11">
        <f ca="1">SUMIF(Ingredients!$B$3:$B$230,'PH complex foods'!J211,Ingredients!$A$3:$A$119)+SUMIF($B$3:$B$725,J211,$V$3:$V$724)</f>
        <v>0</v>
      </c>
      <c r="S211" s="11">
        <f ca="1">SUMIF(Ingredients!$B$3:$B$230,'PH complex foods'!K211,Ingredients!$A$3:$A$119)+SUMIF($B$3:$B$725,K211,$V$3:$V$724)</f>
        <v>0</v>
      </c>
      <c r="T211" s="11">
        <f ca="1">SUMIF(Ingredients!$B$3:$B$230,'PH complex foods'!L211,Ingredients!$A$3:$A$119)+SUMIF($B$3:$B$725,L211,$V$3:$V$724)</f>
        <v>0</v>
      </c>
      <c r="U211" s="11">
        <f ca="1">SUMIF(Ingredients!$B$3:$B$230,'PH complex foods'!M211,Ingredients!$A$3:$A$119)+SUMIF($B$3:$B$725,M211,$V$3:$V$724)</f>
        <v>0</v>
      </c>
      <c r="V211" s="10">
        <f t="shared" ca="1" si="51"/>
        <v>0</v>
      </c>
      <c r="W211" s="10">
        <v>0</v>
      </c>
      <c r="X211" s="11">
        <v>0</v>
      </c>
      <c r="Y211" s="11">
        <f>COUNTIF(F211:M936,B211)</f>
        <v>0</v>
      </c>
      <c r="Z211" s="44" t="str">
        <f t="shared" ca="1" si="52"/>
        <v>No</v>
      </c>
      <c r="AA211" s="34">
        <f>SUMIF(Ingredients!$B$3:$B$230,F211,Ingredients!$C$3:$C$230)+SUMIF($B$3:$B$725,F211,$AI$3:$AI$725)</f>
        <v>1</v>
      </c>
      <c r="AB211" s="30">
        <f>SUMIF(Ingredients!$B$3:$B$230,G211,Ingredients!$C$3:$C$230)+SUMIF($B$3:$B$725,G211,$AI$3:$AI$725)</f>
        <v>1</v>
      </c>
      <c r="AC211" s="30">
        <f>SUMIF(Ingredients!$B$3:$B$230,H211,Ingredients!$C$3:$C$230)+SUMIF($B$3:$B$725,H211,$AI$3:$AI$725)</f>
        <v>0</v>
      </c>
      <c r="AD211" s="30">
        <f>SUMIF(Ingredients!$B$3:$B$230,I211,Ingredients!$C$3:$C$230)+SUMIF($B$3:$B$725,I211,$AI$3:$AI$725)</f>
        <v>5</v>
      </c>
      <c r="AE211" s="30">
        <f>SUMIF(Ingredients!$B$3:$B$230,J211,Ingredients!$C$3:$C$230)+SUMIF($B$3:$B$725,J211,$AI$3:$AI$725)</f>
        <v>0</v>
      </c>
      <c r="AF211" s="30">
        <f>SUMIF(Ingredients!$B$3:$B$230,K211,Ingredients!$C$3:$C$230)+SUMIF($B$3:$B$725,K211,$AI$3:$AI$725)</f>
        <v>0</v>
      </c>
      <c r="AG211" s="30">
        <f>SUMIF(Ingredients!$B$3:$B$230,L211,Ingredients!$C$3:$C$230)+SUMIF($B$3:$B$725,L211,$AI$3:$AI$725)</f>
        <v>0</v>
      </c>
      <c r="AH211" s="30">
        <f>SUMIF(Ingredients!$B$3:$B$230,M211,Ingredients!$C$3:$C$230)+SUMIF($B$3:$B$725,M211,$AI$3:$AI$725)</f>
        <v>0</v>
      </c>
      <c r="AI211" s="29">
        <f t="shared" si="40"/>
        <v>7</v>
      </c>
      <c r="AJ211" s="30">
        <f>SUMIF(Ingredients!$B$3:$B$230,F211,Ingredients!$D$3:$D$230)+SUMIF($B$3:$B$725,F211,$AR$3:$AR$725)</f>
        <v>5</v>
      </c>
      <c r="AK211" s="30">
        <f>SUMIF(Ingredients!$B$3:$B$230,G211,Ingredients!$D$3:$D$230)+SUMIF($B$3:$B$725,G211,$AR$3:$AR$725)</f>
        <v>5</v>
      </c>
      <c r="AL211" s="30">
        <f>SUMIF(Ingredients!$B$3:$B$230,H211,Ingredients!$D$3:$D$230)+SUMIF($B$3:$B$725,H211,$AR$3:$AR$725)</f>
        <v>0</v>
      </c>
      <c r="AM211" s="30">
        <f>SUMIF(Ingredients!$B$3:$B$230,I211,Ingredients!$D$3:$D$230)+SUMIF($B$3:$B$725,I211,$AR$3:$AR$725)</f>
        <v>0</v>
      </c>
      <c r="AN211" s="30">
        <f>SUMIF(Ingredients!$B$3:$B$230,J211,Ingredients!$D$3:$D$230)+SUMIF($B$3:$B$725,J211,$AR$3:$AR$725)</f>
        <v>0</v>
      </c>
      <c r="AO211" s="30">
        <f>SUMIF(Ingredients!$B$3:$B$230,K211,Ingredients!$D$3:$D$230)+SUMIF($B$3:$B$725,K211,$AR$3:$AR$725)</f>
        <v>0</v>
      </c>
      <c r="AP211" s="30">
        <f>SUMIF(Ingredients!$B$3:$B$230,L211,Ingredients!$D$3:$D$230)+SUMIF($B$3:$B$725,L211,$AR$3:$AR$725)</f>
        <v>0</v>
      </c>
      <c r="AQ211" s="30">
        <f>SUMIF(Ingredients!$B$3:$B$230,M211,Ingredients!$D$3:$D$230)+SUMIF($B$3:$B$725,M211,$AR$3:$AR$725)</f>
        <v>0</v>
      </c>
      <c r="AR211" s="29">
        <f t="shared" si="41"/>
        <v>10</v>
      </c>
      <c r="AS211" s="30">
        <f>SUMIF(Ingredients!$B$3:$B$230,F211,Ingredients!$E$3:$E$230)+SUMIF($B$3:$B$725,F211,$BA$3:$BA$730)</f>
        <v>10</v>
      </c>
      <c r="AT211" s="30">
        <f>SUMIF(Ingredients!$B$3:$B$230,G211,Ingredients!$E$3:$E$230)+SUMIF($B$3:$B$725,G211,$BA$3:$BA$730)</f>
        <v>24.75</v>
      </c>
      <c r="AU211" s="30">
        <f>SUMIF(Ingredients!$B$3:$B$230,H211,Ingredients!$E$3:$E$230)+SUMIF($B$3:$B$725,H211,$BA$3:$BA$730)</f>
        <v>30</v>
      </c>
      <c r="AV211" s="30">
        <f>SUMIF(Ingredients!$B$3:$B$230,I211,Ingredients!$E$3:$E$230)+SUMIF($B$3:$B$725,I211,$BA$3:$BA$730)</f>
        <v>7</v>
      </c>
      <c r="AW211" s="30">
        <f>SUMIF(Ingredients!$B$3:$B$230,J211,Ingredients!$E$3:$E$230)+SUMIF($B$3:$B$725,J211,$BA$3:$BA$730)</f>
        <v>0</v>
      </c>
      <c r="AX211" s="30">
        <f>SUMIF(Ingredients!$B$3:$B$230,K211,Ingredients!$E$3:$E$230)+SUMIF($B$3:$B$725,K211,$BA$3:$BA$730)</f>
        <v>0</v>
      </c>
      <c r="AY211" s="30">
        <f>SUMIF(Ingredients!$B$3:$B$230,L211,Ingredients!$E$3:$E$230)+SUMIF($B$3:$B$725,L211,$BA$3:$BA$730)</f>
        <v>0</v>
      </c>
      <c r="AZ211" s="30">
        <f>SUMIF(Ingredients!$B$3:$B$230,M211,Ingredients!$E$3:$E$230)+SUMIF($B$3:$B$725,M211,$BA$3:$BA$730)</f>
        <v>0</v>
      </c>
      <c r="BA211" s="29">
        <f t="shared" si="42"/>
        <v>17.9375</v>
      </c>
      <c r="BB211" s="30">
        <f>SUMIF(Ingredients!$B$3:$B$230,F211,Ingredients!$F$3:$F$230)+SUMIF($B$3:$B$725,F211,$BJ$3:$BJ$725)</f>
        <v>0</v>
      </c>
      <c r="BC211" s="30">
        <f>SUMIF(Ingredients!$B$3:$B$230,G211,Ingredients!$F$3:$F$230)+SUMIF($B$3:$B$725,G211,$BJ$3:$BJ$725)</f>
        <v>0</v>
      </c>
      <c r="BD211" s="30">
        <f>SUMIF(Ingredients!$B$3:$B$230,H211,Ingredients!$F$3:$F$230)+SUMIF($B$3:$B$725,H211,$BJ$3:$BJ$725)</f>
        <v>0</v>
      </c>
      <c r="BE211" s="30">
        <f>SUMIF(Ingredients!$B$3:$B$230,I211,Ingredients!$F$3:$F$230)+SUMIF($B$3:$B$725,I211,$BJ$3:$BJ$725)</f>
        <v>1</v>
      </c>
      <c r="BF211" s="30">
        <f>SUMIF(Ingredients!$B$3:$B$230,J211,Ingredients!$F$3:$F$230)+SUMIF($B$3:$B$725,J211,$BJ$3:$BJ$725)</f>
        <v>0</v>
      </c>
      <c r="BG211" s="30">
        <f>SUMIF(Ingredients!$B$3:$B$230,K211,Ingredients!$F$3:$F$230)+SUMIF($B$3:$B$725,K211,$BJ$3:$BJ$725)</f>
        <v>0</v>
      </c>
      <c r="BH211" s="30">
        <f>SUMIF(Ingredients!$B$3:$B$230,L211,Ingredients!$F$3:$F$230)+SUMIF($B$3:$B$725,L211,$BJ$3:$BJ$725)</f>
        <v>0</v>
      </c>
      <c r="BI211" s="30">
        <f>SUMIF(Ingredients!$B$3:$B$230,M211,Ingredients!$F$3:$F$230)+SUMIF($B$3:$B$725,M211,$BJ$3:$BJ$725)</f>
        <v>0</v>
      </c>
      <c r="BJ211" s="35">
        <f t="shared" si="43"/>
        <v>1</v>
      </c>
      <c r="BK211" s="30">
        <f>SUMIF(Ingredients!$B$3:$B$230,F211,Ingredients!$G$3:$G$230)+SUMIF($B$3:$B$725,F211,$BS$3:$BS$725)</f>
        <v>0.8</v>
      </c>
      <c r="BL211" s="30">
        <f>SUMIF(Ingredients!$B$3:$B$230,G211,Ingredients!$G$3:$G$230)+SUMIF($B$3:$B$725,G211,$BS$3:$BS$725)</f>
        <v>0.8</v>
      </c>
      <c r="BM211" s="30">
        <f>SUMIF(Ingredients!$B$3:$B$230,H211,Ingredients!$G$3:$G$230)+SUMIF($B$3:$B$725,H211,$BS$3:$BS$725)</f>
        <v>0</v>
      </c>
      <c r="BN211" s="30">
        <f>SUMIF(Ingredients!$B$3:$B$230,I211,Ingredients!$G$3:$G$230)+SUMIF($B$3:$B$725,I211,$BS$3:$BS$725)</f>
        <v>0</v>
      </c>
      <c r="BO211" s="30">
        <f>SUMIF(Ingredients!$B$3:$B$230,J211,Ingredients!$G$3:$G$230)+SUMIF($B$3:$B$725,J211,$BS$3:$BS$725)</f>
        <v>0</v>
      </c>
      <c r="BP211" s="30">
        <f>SUMIF(Ingredients!$B$3:$B$230,K211,Ingredients!$G$3:$G$230)+SUMIF($B$3:$B$725,K211,$BS$3:$BS$725)</f>
        <v>0</v>
      </c>
      <c r="BQ211" s="30">
        <f>SUMIF(Ingredients!$B$3:$B$230,L211,Ingredients!$G$3:$G$230)+SUMIF($B$3:$B$725,L211,$BS$3:$BS$725)</f>
        <v>0</v>
      </c>
      <c r="BR211" s="30">
        <f>SUMIF(Ingredients!$B$3:$B$230,M211,Ingredients!$G$3:$G$230)+SUMIF($B$3:$B$725,M211,$BS$3:$BS$725)</f>
        <v>0</v>
      </c>
      <c r="BS211" s="36">
        <f t="shared" si="44"/>
        <v>1.6</v>
      </c>
      <c r="BT211" s="30">
        <f>SUMIF(Ingredients!$B$3:$B$230,F211,Ingredients!$H$3:$H$230)+SUMIF($B$3:$B$725,F211,$CB$3:$CB$725)</f>
        <v>0</v>
      </c>
      <c r="BU211" s="30">
        <f>SUMIF(Ingredients!$B$3:$B$230,G211,Ingredients!$H$3:$H$230)+SUMIF($B$3:$B$725,G211,$CB$3:$CB$725)</f>
        <v>0</v>
      </c>
      <c r="BV211" s="30">
        <f>SUMIF(Ingredients!$B$3:$B$230,H211,Ingredients!$H$3:$H$230)+SUMIF($B$3:$B$725,H211,$CB$3:$CB$725)</f>
        <v>0</v>
      </c>
      <c r="BW211" s="30">
        <f>SUMIF(Ingredients!$B$3:$B$230,I211,Ingredients!$H$3:$H$230)+SUMIF($B$3:$B$725,I211,$CB$3:$CB$725)</f>
        <v>0</v>
      </c>
      <c r="BX211" s="30">
        <f>SUMIF(Ingredients!$B$3:$B$230,J211,Ingredients!$H$3:$H$230)+SUMIF($B$3:$B$725,J211,$CB$3:$CB$725)</f>
        <v>0</v>
      </c>
      <c r="BY211" s="30">
        <f>SUMIF(Ingredients!$B$3:$B$230,K211,Ingredients!$H$3:$H$230)+SUMIF($B$3:$B$725,K211,$CB$3:$CB$725)</f>
        <v>0</v>
      </c>
      <c r="BZ211" s="30">
        <f>SUMIF(Ingredients!$B$3:$B$230,L211,Ingredients!$H$3:$H$230)+SUMIF($B$3:$B$725,L211,$CB$3:$CB$725)</f>
        <v>0</v>
      </c>
      <c r="CA211" s="30">
        <f>SUMIF(Ingredients!$B$3:$B$230,M211,Ingredients!$H$3:$H$230)+SUMIF($B$3:$B$725,M211,$CB$3:$CB$725)</f>
        <v>0</v>
      </c>
      <c r="CB211" s="42">
        <f t="shared" si="45"/>
        <v>0</v>
      </c>
      <c r="CC211" s="30">
        <f>SUMIF(Ingredients!$B$3:$B$230,F211,Ingredients!$I$3:$I$230)+SUMIF($B$3:$B$725,F211,$CK$3:$CK$725)</f>
        <v>0</v>
      </c>
      <c r="CD211" s="30">
        <f>SUMIF(Ingredients!$B$3:$B$230,G211,Ingredients!$I$3:$I$230)+SUMIF($B$3:$B$725,G211,$CK$3:$CK$725)</f>
        <v>0</v>
      </c>
      <c r="CE211" s="30">
        <f>SUMIF(Ingredients!$B$3:$B$230,H211,Ingredients!$I$3:$I$230)+SUMIF($B$3:$B$725,H211,$CK$3:$CK$725)</f>
        <v>0</v>
      </c>
      <c r="CF211" s="30">
        <f>SUMIF(Ingredients!$B$3:$B$230,I211,Ingredients!$I$3:$I$230)+SUMIF($B$3:$B$725,I211,$CK$3:$CK$725)</f>
        <v>0</v>
      </c>
      <c r="CG211" s="30">
        <f>SUMIF(Ingredients!$B$3:$B$230,J211,Ingredients!$I$3:$I$230)+SUMIF($B$3:$B$725,J211,$CK$3:$CK$725)</f>
        <v>0</v>
      </c>
      <c r="CH211" s="30">
        <f>SUMIF(Ingredients!$B$3:$B$230,K211,Ingredients!$I$3:$I$230)+SUMIF($B$3:$B$725,K211,$CK$3:$CK$725)</f>
        <v>0</v>
      </c>
      <c r="CI211" s="30">
        <f>SUMIF(Ingredients!$B$3:$B$230,L211,Ingredients!$I$3:$I$230)+SUMIF($B$3:$B$725,L211,$CK$3:$CK$725)</f>
        <v>0</v>
      </c>
      <c r="CJ211" s="30">
        <f>SUMIF(Ingredients!$B$3:$B$230,M211,Ingredients!$I$3:$I$230)+SUMIF($B$3:$B$725,M211,$CK$3:$CK$725)</f>
        <v>0</v>
      </c>
      <c r="CK211" s="38">
        <f t="shared" si="46"/>
        <v>0</v>
      </c>
      <c r="CL211" s="30">
        <f>SUMIF(Ingredients!$B$3:$B$230,F211,Ingredients!$J$3:$J$230)+SUMIF($B$3:$B$725,F211,$CT$3:$CT$725)</f>
        <v>0</v>
      </c>
      <c r="CM211" s="30">
        <f>SUMIF(Ingredients!$B$3:$B$230,G211,Ingredients!$J$3:$J$230)+SUMIF($B$3:$B$725,G211,$CT$3:$CT$725)</f>
        <v>0</v>
      </c>
      <c r="CN211" s="30">
        <f>SUMIF(Ingredients!$B$3:$B$230,H211,Ingredients!$J$3:$J$230)+SUMIF($B$3:$B$725,H211,$CT$3:$CT$725)</f>
        <v>0</v>
      </c>
      <c r="CO211" s="30">
        <f>SUMIF(Ingredients!$B$3:$B$230,I211,Ingredients!$J$3:$J$230)+SUMIF($B$3:$B$725,I211,$CT$3:$CT$725)</f>
        <v>0</v>
      </c>
      <c r="CP211" s="30">
        <f>SUMIF(Ingredients!$B$3:$B$230,J211,Ingredients!$J$3:$J$230)+SUMIF($B$3:$B$725,J211,$CT$3:$CT$725)</f>
        <v>0</v>
      </c>
      <c r="CQ211" s="30">
        <f>SUMIF(Ingredients!$B$3:$B$230,K211,Ingredients!$J$3:$J$230)+SUMIF($B$3:$B$725,K211,$CT$3:$CT$725)</f>
        <v>0</v>
      </c>
      <c r="CR211" s="30">
        <f>SUMIF(Ingredients!$B$3:$B$230,L211,Ingredients!$J$3:$J$230)+SUMIF($B$3:$B$725,L211,$CT$3:$CT$725)</f>
        <v>0</v>
      </c>
      <c r="CS211" s="30">
        <f>SUMIF(Ingredients!$B$3:$B$230,M211,Ingredients!$J$3:$J$230)+SUMIF($B$3:$B$725,M211,$CT$3:$CT$725)</f>
        <v>0</v>
      </c>
      <c r="CT211" s="43">
        <f t="shared" si="47"/>
        <v>0</v>
      </c>
      <c r="CU211" s="34">
        <v>10</v>
      </c>
      <c r="CV211" s="30">
        <v>0</v>
      </c>
      <c r="CW211" s="30">
        <v>11</v>
      </c>
      <c r="CX211" s="35">
        <v>1</v>
      </c>
      <c r="CY211" s="36">
        <v>1.5</v>
      </c>
      <c r="CZ211" s="37">
        <v>0</v>
      </c>
      <c r="DA211" s="38">
        <v>0</v>
      </c>
      <c r="DB211" s="39">
        <v>0</v>
      </c>
      <c r="DC211" t="s">
        <v>202</v>
      </c>
      <c r="DD211" t="str">
        <f t="shared" ca="1" si="48"/>
        <v/>
      </c>
      <c r="DE211" t="str">
        <f t="shared" ca="1" si="49"/>
        <v>No</v>
      </c>
      <c r="DG211" t="s">
        <v>200</v>
      </c>
      <c r="DH211" t="str">
        <f t="shared" ca="1" si="50"/>
        <v/>
      </c>
      <c r="DI211" t="s">
        <v>2422</v>
      </c>
    </row>
    <row r="212" spans="2:113" x14ac:dyDescent="0.3">
      <c r="B212" t="s">
        <v>477</v>
      </c>
      <c r="C212" t="str">
        <f>INDEX('PH Itemnames'!$B$1:$B$723,MATCH(B212,'PH Itemnames'!$A$1:$A$723),1)</f>
        <v>limesmoothieItem</v>
      </c>
      <c r="D212" t="s">
        <v>240</v>
      </c>
      <c r="E212" t="s">
        <v>1191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SUMIF(Ingredients!$B$3:$B$230,'PH complex foods'!F212,Ingredients!$A$3:$A$119)+SUMIF($B$3:$B$725,F212,$V$3:$V$724)</f>
        <v>0</v>
      </c>
      <c r="O212" s="11">
        <f ca="1">SUMIF(Ingredients!$B$3:$B$230,'PH complex foods'!G212,Ingredients!$A$3:$A$119)+SUMIF($B$3:$B$725,G212,$V$3:$V$724)</f>
        <v>0</v>
      </c>
      <c r="P212" s="11">
        <f ca="1">SUMIF(Ingredients!$B$3:$B$230,'PH complex foods'!H212,Ingredients!$A$3:$A$119)+SUMIF($B$3:$B$725,H212,$V$3:$V$724)</f>
        <v>1</v>
      </c>
      <c r="Q212" s="11">
        <f ca="1">SUMIF(Ingredients!$B$3:$B$230,'PH complex foods'!I212,Ingredients!$A$3:$A$119)+SUMIF($B$3:$B$725,I212,$V$3:$V$724)</f>
        <v>0</v>
      </c>
      <c r="R212" s="11">
        <f ca="1">SUMIF(Ingredients!$B$3:$B$230,'PH complex foods'!J212,Ingredients!$A$3:$A$119)+SUMIF($B$3:$B$725,J212,$V$3:$V$724)</f>
        <v>0</v>
      </c>
      <c r="S212" s="11">
        <f ca="1">SUMIF(Ingredients!$B$3:$B$230,'PH complex foods'!K212,Ingredients!$A$3:$A$119)+SUMIF($B$3:$B$725,K212,$V$3:$V$724)</f>
        <v>0</v>
      </c>
      <c r="T212" s="11">
        <f ca="1">SUMIF(Ingredients!$B$3:$B$230,'PH complex foods'!L212,Ingredients!$A$3:$A$119)+SUMIF($B$3:$B$725,L212,$V$3:$V$724)</f>
        <v>0</v>
      </c>
      <c r="U212" s="11">
        <f ca="1">SUMIF(Ingredients!$B$3:$B$230,'PH complex foods'!M212,Ingredients!$A$3:$A$119)+SUMIF($B$3:$B$725,M212,$V$3:$V$724)</f>
        <v>0</v>
      </c>
      <c r="V212" s="10">
        <f t="shared" ca="1" si="51"/>
        <v>-1</v>
      </c>
      <c r="W212" s="10">
        <v>-1</v>
      </c>
      <c r="X212" s="11">
        <v>-1</v>
      </c>
      <c r="Y212" s="11">
        <f>COUNTIF(F212:M937,B212)</f>
        <v>0</v>
      </c>
      <c r="Z212" s="44" t="s">
        <v>199</v>
      </c>
      <c r="AA212" s="34">
        <f>SUMIF(Ingredients!$B$3:$B$230,F212,Ingredients!$C$3:$C$230)+SUMIF($B$3:$B$725,F212,$AI$3:$AI$725)</f>
        <v>1</v>
      </c>
      <c r="AB212" s="30">
        <f>SUMIF(Ingredients!$B$3:$B$230,G212,Ingredients!$C$3:$C$230)+SUMIF($B$3:$B$725,G212,$AI$3:$AI$725)</f>
        <v>1</v>
      </c>
      <c r="AC212" s="30">
        <f>SUMIF(Ingredients!$B$3:$B$230,H212,Ingredients!$C$3:$C$230)+SUMIF($B$3:$B$725,H212,$AI$3:$AI$725)</f>
        <v>0</v>
      </c>
      <c r="AD212" s="30">
        <f>SUMIF(Ingredients!$B$3:$B$230,I212,Ingredients!$C$3:$C$230)+SUMIF($B$3:$B$725,I212,$AI$3:$AI$725)</f>
        <v>0</v>
      </c>
      <c r="AE212" s="30">
        <f>SUMIF(Ingredients!$B$3:$B$230,J212,Ingredients!$C$3:$C$230)+SUMIF($B$3:$B$725,J212,$AI$3:$AI$725)</f>
        <v>0</v>
      </c>
      <c r="AF212" s="30">
        <f>SUMIF(Ingredients!$B$3:$B$230,K212,Ingredients!$C$3:$C$230)+SUMIF($B$3:$B$725,K212,$AI$3:$AI$725)</f>
        <v>0</v>
      </c>
      <c r="AG212" s="30">
        <f>SUMIF(Ingredients!$B$3:$B$230,L212,Ingredients!$C$3:$C$230)+SUMIF($B$3:$B$725,L212,$AI$3:$AI$725)</f>
        <v>0</v>
      </c>
      <c r="AH212" s="30">
        <f>SUMIF(Ingredients!$B$3:$B$230,M212,Ingredients!$C$3:$C$230)+SUMIF($B$3:$B$725,M212,$AI$3:$AI$725)</f>
        <v>0</v>
      </c>
      <c r="AI212" s="29">
        <f t="shared" si="40"/>
        <v>2</v>
      </c>
      <c r="AJ212" s="30">
        <f>SUMIF(Ingredients!$B$3:$B$230,F212,Ingredients!$D$3:$D$230)+SUMIF($B$3:$B$725,F212,$AR$3:$AR$725)</f>
        <v>5</v>
      </c>
      <c r="AK212" s="30">
        <f>SUMIF(Ingredients!$B$3:$B$230,G212,Ingredients!$D$3:$D$230)+SUMIF($B$3:$B$725,G212,$AR$3:$AR$725)</f>
        <v>5</v>
      </c>
      <c r="AL212" s="30">
        <f>SUMIF(Ingredients!$B$3:$B$230,H212,Ingredients!$D$3:$D$230)+SUMIF($B$3:$B$725,H212,$AR$3:$AR$725)</f>
        <v>5</v>
      </c>
      <c r="AM212" s="30">
        <f>SUMIF(Ingredients!$B$3:$B$230,I212,Ingredients!$D$3:$D$230)+SUMIF($B$3:$B$725,I212,$AR$3:$AR$725)</f>
        <v>0</v>
      </c>
      <c r="AN212" s="30">
        <f>SUMIF(Ingredients!$B$3:$B$230,J212,Ingredients!$D$3:$D$230)+SUMIF($B$3:$B$725,J212,$AR$3:$AR$725)</f>
        <v>0</v>
      </c>
      <c r="AO212" s="30">
        <f>SUMIF(Ingredients!$B$3:$B$230,K212,Ingredients!$D$3:$D$230)+SUMIF($B$3:$B$725,K212,$AR$3:$AR$725)</f>
        <v>0</v>
      </c>
      <c r="AP212" s="30">
        <f>SUMIF(Ingredients!$B$3:$B$230,L212,Ingredients!$D$3:$D$230)+SUMIF($B$3:$B$725,L212,$AR$3:$AR$725)</f>
        <v>0</v>
      </c>
      <c r="AQ212" s="30">
        <f>SUMIF(Ingredients!$B$3:$B$230,M212,Ingredients!$D$3:$D$230)+SUMIF($B$3:$B$725,M212,$AR$3:$AR$725)</f>
        <v>0</v>
      </c>
      <c r="AR212" s="29">
        <f t="shared" si="41"/>
        <v>15</v>
      </c>
      <c r="AS212" s="30">
        <f>SUMIF(Ingredients!$B$3:$B$230,F212,Ingredients!$E$3:$E$230)+SUMIF($B$3:$B$725,F212,$BA$3:$BA$730)</f>
        <v>10</v>
      </c>
      <c r="AT212" s="30">
        <f>SUMIF(Ingredients!$B$3:$B$230,G212,Ingredients!$E$3:$E$230)+SUMIF($B$3:$B$725,G212,$BA$3:$BA$730)</f>
        <v>10</v>
      </c>
      <c r="AU212" s="30">
        <f>SUMIF(Ingredients!$B$3:$B$230,H212,Ingredients!$E$3:$E$230)+SUMIF($B$3:$B$725,H212,$BA$3:$BA$730)</f>
        <v>0</v>
      </c>
      <c r="AV212" s="30">
        <f>SUMIF(Ingredients!$B$3:$B$230,I212,Ingredients!$E$3:$E$230)+SUMIF($B$3:$B$725,I212,$BA$3:$BA$730)</f>
        <v>0</v>
      </c>
      <c r="AW212" s="30">
        <f>SUMIF(Ingredients!$B$3:$B$230,J212,Ingredients!$E$3:$E$230)+SUMIF($B$3:$B$725,J212,$BA$3:$BA$730)</f>
        <v>0</v>
      </c>
      <c r="AX212" s="30">
        <f>SUMIF(Ingredients!$B$3:$B$230,K212,Ingredients!$E$3:$E$230)+SUMIF($B$3:$B$725,K212,$BA$3:$BA$730)</f>
        <v>0</v>
      </c>
      <c r="AY212" s="30">
        <f>SUMIF(Ingredients!$B$3:$B$230,L212,Ingredients!$E$3:$E$230)+SUMIF($B$3:$B$725,L212,$BA$3:$BA$730)</f>
        <v>0</v>
      </c>
      <c r="AZ212" s="30">
        <f>SUMIF(Ingredients!$B$3:$B$230,M212,Ingredients!$E$3:$E$230)+SUMIF($B$3:$B$725,M212,$BA$3:$BA$730)</f>
        <v>0</v>
      </c>
      <c r="BA212" s="29">
        <f t="shared" si="42"/>
        <v>6.666666666666667</v>
      </c>
      <c r="BB212" s="30">
        <f>SUMIF(Ingredients!$B$3:$B$230,F212,Ingredients!$F$3:$F$230)+SUMIF($B$3:$B$725,F212,$BJ$3:$BJ$725)</f>
        <v>0</v>
      </c>
      <c r="BC212" s="30">
        <f>SUMIF(Ingredients!$B$3:$B$230,G212,Ingredients!$F$3:$F$230)+SUMIF($B$3:$B$725,G212,$BJ$3:$BJ$725)</f>
        <v>0</v>
      </c>
      <c r="BD212" s="30">
        <f>SUMIF(Ingredients!$B$3:$B$230,H212,Ingredients!$F$3:$F$230)+SUMIF($B$3:$B$725,H212,$BJ$3:$BJ$725)</f>
        <v>0</v>
      </c>
      <c r="BE212" s="30">
        <f>SUMIF(Ingredients!$B$3:$B$230,I212,Ingredients!$F$3:$F$230)+SUMIF($B$3:$B$725,I212,$BJ$3:$BJ$725)</f>
        <v>0</v>
      </c>
      <c r="BF212" s="30">
        <f>SUMIF(Ingredients!$B$3:$B$230,J212,Ingredients!$F$3:$F$230)+SUMIF($B$3:$B$725,J212,$BJ$3:$BJ$725)</f>
        <v>0</v>
      </c>
      <c r="BG212" s="30">
        <f>SUMIF(Ingredients!$B$3:$B$230,K212,Ingredients!$F$3:$F$230)+SUMIF($B$3:$B$725,K212,$BJ$3:$BJ$725)</f>
        <v>0</v>
      </c>
      <c r="BH212" s="30">
        <f>SUMIF(Ingredients!$B$3:$B$230,L212,Ingredients!$F$3:$F$230)+SUMIF($B$3:$B$725,L212,$BJ$3:$BJ$725)</f>
        <v>0</v>
      </c>
      <c r="BI212" s="30">
        <f>SUMIF(Ingredients!$B$3:$B$230,M212,Ingredients!$F$3:$F$230)+SUMIF($B$3:$B$725,M212,$BJ$3:$BJ$725)</f>
        <v>0</v>
      </c>
      <c r="BJ212" s="35">
        <f t="shared" si="43"/>
        <v>0</v>
      </c>
      <c r="BK212" s="30">
        <f>SUMIF(Ingredients!$B$3:$B$230,F212,Ingredients!$G$3:$G$230)+SUMIF($B$3:$B$725,F212,$BS$3:$BS$725)</f>
        <v>0.8</v>
      </c>
      <c r="BL212" s="30">
        <f>SUMIF(Ingredients!$B$3:$B$230,G212,Ingredients!$G$3:$G$230)+SUMIF($B$3:$B$725,G212,$BS$3:$BS$725)</f>
        <v>0.8</v>
      </c>
      <c r="BM212" s="30">
        <f>SUMIF(Ingredients!$B$3:$B$230,H212,Ingredients!$G$3:$G$230)+SUMIF($B$3:$B$725,H212,$BS$3:$BS$725)</f>
        <v>0</v>
      </c>
      <c r="BN212" s="30">
        <f>SUMIF(Ingredients!$B$3:$B$230,I212,Ingredients!$G$3:$G$230)+SUMIF($B$3:$B$725,I212,$BS$3:$BS$725)</f>
        <v>0</v>
      </c>
      <c r="BO212" s="30">
        <f>SUMIF(Ingredients!$B$3:$B$230,J212,Ingredients!$G$3:$G$230)+SUMIF($B$3:$B$725,J212,$BS$3:$BS$725)</f>
        <v>0</v>
      </c>
      <c r="BP212" s="30">
        <f>SUMIF(Ingredients!$B$3:$B$230,K212,Ingredients!$G$3:$G$230)+SUMIF($B$3:$B$725,K212,$BS$3:$BS$725)</f>
        <v>0</v>
      </c>
      <c r="BQ212" s="30">
        <f>SUMIF(Ingredients!$B$3:$B$230,L212,Ingredients!$G$3:$G$230)+SUMIF($B$3:$B$725,L212,$BS$3:$BS$725)</f>
        <v>0</v>
      </c>
      <c r="BR212" s="30">
        <f>SUMIF(Ingredients!$B$3:$B$230,M212,Ingredients!$G$3:$G$230)+SUMIF($B$3:$B$725,M212,$BS$3:$BS$725)</f>
        <v>0</v>
      </c>
      <c r="BS212" s="36">
        <f t="shared" si="44"/>
        <v>1.6</v>
      </c>
      <c r="BT212" s="30">
        <f>SUMIF(Ingredients!$B$3:$B$230,F212,Ingredients!$H$3:$H$230)+SUMIF($B$3:$B$725,F212,$CB$3:$CB$725)</f>
        <v>0</v>
      </c>
      <c r="BU212" s="30">
        <f>SUMIF(Ingredients!$B$3:$B$230,G212,Ingredients!$H$3:$H$230)+SUMIF($B$3:$B$725,G212,$CB$3:$CB$725)</f>
        <v>0</v>
      </c>
      <c r="BV212" s="30">
        <f>SUMIF(Ingredients!$B$3:$B$230,H212,Ingredients!$H$3:$H$230)+SUMIF($B$3:$B$725,H212,$CB$3:$CB$725)</f>
        <v>0</v>
      </c>
      <c r="BW212" s="30">
        <f>SUMIF(Ingredients!$B$3:$B$230,I212,Ingredients!$H$3:$H$230)+SUMIF($B$3:$B$725,I212,$CB$3:$CB$725)</f>
        <v>0</v>
      </c>
      <c r="BX212" s="30">
        <f>SUMIF(Ingredients!$B$3:$B$230,J212,Ingredients!$H$3:$H$230)+SUMIF($B$3:$B$725,J212,$CB$3:$CB$725)</f>
        <v>0</v>
      </c>
      <c r="BY212" s="30">
        <f>SUMIF(Ingredients!$B$3:$B$230,K212,Ingredients!$H$3:$H$230)+SUMIF($B$3:$B$725,K212,$CB$3:$CB$725)</f>
        <v>0</v>
      </c>
      <c r="BZ212" s="30">
        <f>SUMIF(Ingredients!$B$3:$B$230,L212,Ingredients!$H$3:$H$230)+SUMIF($B$3:$B$725,L212,$CB$3:$CB$725)</f>
        <v>0</v>
      </c>
      <c r="CA212" s="30">
        <f>SUMIF(Ingredients!$B$3:$B$230,M212,Ingredients!$H$3:$H$230)+SUMIF($B$3:$B$725,M212,$CB$3:$CB$725)</f>
        <v>0</v>
      </c>
      <c r="CB212" s="42">
        <f t="shared" si="45"/>
        <v>0</v>
      </c>
      <c r="CC212" s="30">
        <f>SUMIF(Ingredients!$B$3:$B$230,F212,Ingredients!$I$3:$I$230)+SUMIF($B$3:$B$725,F212,$CK$3:$CK$725)</f>
        <v>0</v>
      </c>
      <c r="CD212" s="30">
        <f>SUMIF(Ingredients!$B$3:$B$230,G212,Ingredients!$I$3:$I$230)+SUMIF($B$3:$B$725,G212,$CK$3:$CK$725)</f>
        <v>0</v>
      </c>
      <c r="CE212" s="30">
        <f>SUMIF(Ingredients!$B$3:$B$230,H212,Ingredients!$I$3:$I$230)+SUMIF($B$3:$B$725,H212,$CK$3:$CK$725)</f>
        <v>0</v>
      </c>
      <c r="CF212" s="30">
        <f>SUMIF(Ingredients!$B$3:$B$230,I212,Ingredients!$I$3:$I$230)+SUMIF($B$3:$B$725,I212,$CK$3:$CK$725)</f>
        <v>0</v>
      </c>
      <c r="CG212" s="30">
        <f>SUMIF(Ingredients!$B$3:$B$230,J212,Ingredients!$I$3:$I$230)+SUMIF($B$3:$B$725,J212,$CK$3:$CK$725)</f>
        <v>0</v>
      </c>
      <c r="CH212" s="30">
        <f>SUMIF(Ingredients!$B$3:$B$230,K212,Ingredients!$I$3:$I$230)+SUMIF($B$3:$B$725,K212,$CK$3:$CK$725)</f>
        <v>0</v>
      </c>
      <c r="CI212" s="30">
        <f>SUMIF(Ingredients!$B$3:$B$230,L212,Ingredients!$I$3:$I$230)+SUMIF($B$3:$B$725,L212,$CK$3:$CK$725)</f>
        <v>0</v>
      </c>
      <c r="CJ212" s="30">
        <f>SUMIF(Ingredients!$B$3:$B$230,M212,Ingredients!$I$3:$I$230)+SUMIF($B$3:$B$725,M212,$CK$3:$CK$725)</f>
        <v>0</v>
      </c>
      <c r="CK212" s="38">
        <f t="shared" si="46"/>
        <v>0</v>
      </c>
      <c r="CL212" s="30">
        <f>SUMIF(Ingredients!$B$3:$B$230,F212,Ingredients!$J$3:$J$230)+SUMIF($B$3:$B$725,F212,$CT$3:$CT$725)</f>
        <v>0</v>
      </c>
      <c r="CM212" s="30">
        <f>SUMIF(Ingredients!$B$3:$B$230,G212,Ingredients!$J$3:$J$230)+SUMIF($B$3:$B$725,G212,$CT$3:$CT$725)</f>
        <v>0</v>
      </c>
      <c r="CN212" s="30">
        <f>SUMIF(Ingredients!$B$3:$B$230,H212,Ingredients!$J$3:$J$230)+SUMIF($B$3:$B$725,H212,$CT$3:$CT$725)</f>
        <v>0</v>
      </c>
      <c r="CO212" s="30">
        <f>SUMIF(Ingredients!$B$3:$B$230,I212,Ingredients!$J$3:$J$230)+SUMIF($B$3:$B$725,I212,$CT$3:$CT$725)</f>
        <v>0</v>
      </c>
      <c r="CP212" s="30">
        <f>SUMIF(Ingredients!$B$3:$B$230,J212,Ingredients!$J$3:$J$230)+SUMIF($B$3:$B$725,J212,$CT$3:$CT$725)</f>
        <v>0</v>
      </c>
      <c r="CQ212" s="30">
        <f>SUMIF(Ingredients!$B$3:$B$230,K212,Ingredients!$J$3:$J$230)+SUMIF($B$3:$B$725,K212,$CT$3:$CT$725)</f>
        <v>0</v>
      </c>
      <c r="CR212" s="30">
        <f>SUMIF(Ingredients!$B$3:$B$230,L212,Ingredients!$J$3:$J$230)+SUMIF($B$3:$B$725,L212,$CT$3:$CT$725)</f>
        <v>0</v>
      </c>
      <c r="CS212" s="30">
        <f>SUMIF(Ingredients!$B$3:$B$230,M212,Ingredients!$J$3:$J$230)+SUMIF($B$3:$B$725,M212,$CT$3:$CT$725)</f>
        <v>0</v>
      </c>
      <c r="CT212" s="43">
        <f t="shared" si="47"/>
        <v>0</v>
      </c>
      <c r="CU212" s="34">
        <v>5</v>
      </c>
      <c r="CV212" s="30">
        <v>15</v>
      </c>
      <c r="CW212" s="30">
        <v>9</v>
      </c>
      <c r="CX212" s="35">
        <v>0</v>
      </c>
      <c r="CY212" s="36">
        <v>1.5</v>
      </c>
      <c r="CZ212" s="37">
        <v>0</v>
      </c>
      <c r="DA212" s="38">
        <v>0</v>
      </c>
      <c r="DB212" s="39">
        <v>0</v>
      </c>
      <c r="DC212" t="s">
        <v>202</v>
      </c>
      <c r="DD212" t="str">
        <f t="shared" ca="1" si="48"/>
        <v/>
      </c>
      <c r="DE212" t="str">
        <f t="shared" si="49"/>
        <v>No</v>
      </c>
      <c r="DF212" t="s">
        <v>1156</v>
      </c>
      <c r="DG212" t="s">
        <v>200</v>
      </c>
      <c r="DH212" t="str">
        <f t="shared" si="50"/>
        <v/>
      </c>
      <c r="DI212" t="s">
        <v>2271</v>
      </c>
    </row>
    <row r="213" spans="2:113" x14ac:dyDescent="0.3">
      <c r="B213" t="s">
        <v>478</v>
      </c>
      <c r="C213" t="str">
        <f>INDEX('PH Itemnames'!$B$1:$B$723,MATCH(B213,'PH Itemnames'!$A$1:$A$723),1)</f>
        <v>limeyogurtItem</v>
      </c>
      <c r="D213" t="s">
        <v>240</v>
      </c>
      <c r="E213" t="s">
        <v>1191</v>
      </c>
      <c r="F213" s="10" t="s">
        <v>179</v>
      </c>
      <c r="G213" s="11" t="s">
        <v>454</v>
      </c>
      <c r="H213" s="11"/>
      <c r="I213" s="11"/>
      <c r="J213" s="11"/>
      <c r="K213" s="11"/>
      <c r="L213" s="11"/>
      <c r="M213" s="11"/>
      <c r="N213" s="46">
        <f ca="1">SUMIF(Ingredients!$B$3:$B$230,'PH complex foods'!F213,Ingredients!$A$3:$A$119)+SUMIF($B$3:$B$725,F213,$V$3:$V$724)</f>
        <v>0</v>
      </c>
      <c r="O213" s="11">
        <f ca="1">SUMIF(Ingredients!$B$3:$B$230,'PH complex foods'!G213,Ingredients!$A$3:$A$119)+SUMIF($B$3:$B$725,G213,$V$3:$V$724)</f>
        <v>1</v>
      </c>
      <c r="P213" s="11">
        <f ca="1">SUMIF(Ingredients!$B$3:$B$230,'PH complex foods'!H213,Ingredients!$A$3:$A$119)+SUMIF($B$3:$B$725,H213,$V$3:$V$724)</f>
        <v>0</v>
      </c>
      <c r="Q213" s="11">
        <f ca="1">SUMIF(Ingredients!$B$3:$B$230,'PH complex foods'!I213,Ingredients!$A$3:$A$119)+SUMIF($B$3:$B$725,I213,$V$3:$V$724)</f>
        <v>0</v>
      </c>
      <c r="R213" s="11">
        <f ca="1">SUMIF(Ingredients!$B$3:$B$230,'PH complex foods'!J213,Ingredients!$A$3:$A$119)+SUMIF($B$3:$B$725,J213,$V$3:$V$724)</f>
        <v>0</v>
      </c>
      <c r="S213" s="11">
        <f ca="1">SUMIF(Ingredients!$B$3:$B$230,'PH complex foods'!K213,Ingredients!$A$3:$A$119)+SUMIF($B$3:$B$725,K213,$V$3:$V$724)</f>
        <v>0</v>
      </c>
      <c r="T213" s="11">
        <f ca="1">SUMIF(Ingredients!$B$3:$B$230,'PH complex foods'!L213,Ingredients!$A$3:$A$119)+SUMIF($B$3:$B$725,L213,$V$3:$V$724)</f>
        <v>0</v>
      </c>
      <c r="U213" s="11">
        <f ca="1">SUMIF(Ingredients!$B$3:$B$230,'PH complex foods'!M213,Ingredients!$A$3:$A$119)+SUMIF($B$3:$B$725,M213,$V$3:$V$724)</f>
        <v>0</v>
      </c>
      <c r="V213" s="10">
        <f t="shared" ca="1" si="51"/>
        <v>0</v>
      </c>
      <c r="W213" s="10">
        <v>0</v>
      </c>
      <c r="X213" s="11">
        <v>0</v>
      </c>
      <c r="Y213" s="11">
        <f>COUNTIF(F213:M938,B213)</f>
        <v>0</v>
      </c>
      <c r="Z213" s="44" t="s">
        <v>199</v>
      </c>
      <c r="AA213" s="34">
        <f>SUMIF(Ingredients!$B$3:$B$230,F213,Ingredients!$C$3:$C$230)+SUMIF($B$3:$B$725,F213,$AI$3:$AI$725)</f>
        <v>1</v>
      </c>
      <c r="AB213" s="30">
        <f>SUMIF(Ingredients!$B$3:$B$230,G213,Ingredients!$C$3:$C$230)+SUMIF($B$3:$B$725,G213,$AI$3:$AI$725)</f>
        <v>10</v>
      </c>
      <c r="AC213" s="30">
        <f>SUMIF(Ingredients!$B$3:$B$230,H213,Ingredients!$C$3:$C$230)+SUMIF($B$3:$B$725,H213,$AI$3:$AI$725)</f>
        <v>0</v>
      </c>
      <c r="AD213" s="30">
        <f>SUMIF(Ingredients!$B$3:$B$230,I213,Ingredients!$C$3:$C$230)+SUMIF($B$3:$B$725,I213,$AI$3:$AI$725)</f>
        <v>0</v>
      </c>
      <c r="AE213" s="30">
        <f>SUMIF(Ingredients!$B$3:$B$230,J213,Ingredients!$C$3:$C$230)+SUMIF($B$3:$B$725,J213,$AI$3:$AI$725)</f>
        <v>0</v>
      </c>
      <c r="AF213" s="30">
        <f>SUMIF(Ingredients!$B$3:$B$230,K213,Ingredients!$C$3:$C$230)+SUMIF($B$3:$B$725,K213,$AI$3:$AI$725)</f>
        <v>0</v>
      </c>
      <c r="AG213" s="30">
        <f>SUMIF(Ingredients!$B$3:$B$230,L213,Ingredients!$C$3:$C$230)+SUMIF($B$3:$B$725,L213,$AI$3:$AI$725)</f>
        <v>0</v>
      </c>
      <c r="AH213" s="30">
        <f>SUMIF(Ingredients!$B$3:$B$230,M213,Ingredients!$C$3:$C$230)+SUMIF($B$3:$B$725,M213,$AI$3:$AI$725)</f>
        <v>0</v>
      </c>
      <c r="AI213" s="29">
        <f t="shared" si="40"/>
        <v>11</v>
      </c>
      <c r="AJ213" s="30">
        <f>SUMIF(Ingredients!$B$3:$B$230,F213,Ingredients!$D$3:$D$230)+SUMIF($B$3:$B$725,F213,$AR$3:$AR$725)</f>
        <v>5</v>
      </c>
      <c r="AK213" s="30">
        <f>SUMIF(Ingredients!$B$3:$B$230,G213,Ingredients!$D$3:$D$230)+SUMIF($B$3:$B$725,G213,$AR$3:$AR$725)</f>
        <v>5</v>
      </c>
      <c r="AL213" s="30">
        <f>SUMIF(Ingredients!$B$3:$B$230,H213,Ingredients!$D$3:$D$230)+SUMIF($B$3:$B$725,H213,$AR$3:$AR$725)</f>
        <v>0</v>
      </c>
      <c r="AM213" s="30">
        <f>SUMIF(Ingredients!$B$3:$B$230,I213,Ingredients!$D$3:$D$230)+SUMIF($B$3:$B$725,I213,$AR$3:$AR$725)</f>
        <v>0</v>
      </c>
      <c r="AN213" s="30">
        <f>SUMIF(Ingredients!$B$3:$B$230,J213,Ingredients!$D$3:$D$230)+SUMIF($B$3:$B$725,J213,$AR$3:$AR$725)</f>
        <v>0</v>
      </c>
      <c r="AO213" s="30">
        <f>SUMIF(Ingredients!$B$3:$B$230,K213,Ingredients!$D$3:$D$230)+SUMIF($B$3:$B$725,K213,$AR$3:$AR$725)</f>
        <v>0</v>
      </c>
      <c r="AP213" s="30">
        <f>SUMIF(Ingredients!$B$3:$B$230,L213,Ingredients!$D$3:$D$230)+SUMIF($B$3:$B$725,L213,$AR$3:$AR$725)</f>
        <v>0</v>
      </c>
      <c r="AQ213" s="30">
        <f>SUMIF(Ingredients!$B$3:$B$230,M213,Ingredients!$D$3:$D$230)+SUMIF($B$3:$B$725,M213,$AR$3:$AR$725)</f>
        <v>0</v>
      </c>
      <c r="AR213" s="29">
        <f t="shared" si="41"/>
        <v>10</v>
      </c>
      <c r="AS213" s="30">
        <f>SUMIF(Ingredients!$B$3:$B$230,F213,Ingredients!$E$3:$E$230)+SUMIF($B$3:$B$725,F213,$BA$3:$BA$730)</f>
        <v>10</v>
      </c>
      <c r="AT213" s="30">
        <f>SUMIF(Ingredients!$B$3:$B$230,G213,Ingredients!$E$3:$E$230)+SUMIF($B$3:$B$725,G213,$BA$3:$BA$730)</f>
        <v>7</v>
      </c>
      <c r="AU213" s="30">
        <f>SUMIF(Ingredients!$B$3:$B$230,H213,Ingredients!$E$3:$E$230)+SUMIF($B$3:$B$725,H213,$BA$3:$BA$730)</f>
        <v>0</v>
      </c>
      <c r="AV213" s="30">
        <f>SUMIF(Ingredients!$B$3:$B$230,I213,Ingredients!$E$3:$E$230)+SUMIF($B$3:$B$725,I213,$BA$3:$BA$730)</f>
        <v>0</v>
      </c>
      <c r="AW213" s="30">
        <f>SUMIF(Ingredients!$B$3:$B$230,J213,Ingredients!$E$3:$E$230)+SUMIF($B$3:$B$725,J213,$BA$3:$BA$730)</f>
        <v>0</v>
      </c>
      <c r="AX213" s="30">
        <f>SUMIF(Ingredients!$B$3:$B$230,K213,Ingredients!$E$3:$E$230)+SUMIF($B$3:$B$725,K213,$BA$3:$BA$730)</f>
        <v>0</v>
      </c>
      <c r="AY213" s="30">
        <f>SUMIF(Ingredients!$B$3:$B$230,L213,Ingredients!$E$3:$E$230)+SUMIF($B$3:$B$725,L213,$BA$3:$BA$730)</f>
        <v>0</v>
      </c>
      <c r="AZ213" s="30">
        <f>SUMIF(Ingredients!$B$3:$B$230,M213,Ingredients!$E$3:$E$230)+SUMIF($B$3:$B$725,M213,$BA$3:$BA$730)</f>
        <v>0</v>
      </c>
      <c r="BA213" s="29">
        <f t="shared" si="42"/>
        <v>8.5</v>
      </c>
      <c r="BB213" s="30">
        <f>SUMIF(Ingredients!$B$3:$B$230,F213,Ingredients!$F$3:$F$230)+SUMIF($B$3:$B$725,F213,$BJ$3:$BJ$725)</f>
        <v>0</v>
      </c>
      <c r="BC213" s="30">
        <f>SUMIF(Ingredients!$B$3:$B$230,G213,Ingredients!$F$3:$F$230)+SUMIF($B$3:$B$725,G213,$BJ$3:$BJ$725)</f>
        <v>0</v>
      </c>
      <c r="BD213" s="30">
        <f>SUMIF(Ingredients!$B$3:$B$230,H213,Ingredients!$F$3:$F$230)+SUMIF($B$3:$B$725,H213,$BJ$3:$BJ$725)</f>
        <v>0</v>
      </c>
      <c r="BE213" s="30">
        <f>SUMIF(Ingredients!$B$3:$B$230,I213,Ingredients!$F$3:$F$230)+SUMIF($B$3:$B$725,I213,$BJ$3:$BJ$725)</f>
        <v>0</v>
      </c>
      <c r="BF213" s="30">
        <f>SUMIF(Ingredients!$B$3:$B$230,J213,Ingredients!$F$3:$F$230)+SUMIF($B$3:$B$725,J213,$BJ$3:$BJ$725)</f>
        <v>0</v>
      </c>
      <c r="BG213" s="30">
        <f>SUMIF(Ingredients!$B$3:$B$230,K213,Ingredients!$F$3:$F$230)+SUMIF($B$3:$B$725,K213,$BJ$3:$BJ$725)</f>
        <v>0</v>
      </c>
      <c r="BH213" s="30">
        <f>SUMIF(Ingredients!$B$3:$B$230,L213,Ingredients!$F$3:$F$230)+SUMIF($B$3:$B$725,L213,$BJ$3:$BJ$725)</f>
        <v>0</v>
      </c>
      <c r="BI213" s="30">
        <f>SUMIF(Ingredients!$B$3:$B$230,M213,Ingredients!$F$3:$F$230)+SUMIF($B$3:$B$725,M213,$BJ$3:$BJ$725)</f>
        <v>0</v>
      </c>
      <c r="BJ213" s="35">
        <f t="shared" si="43"/>
        <v>0</v>
      </c>
      <c r="BK213" s="30">
        <f>SUMIF(Ingredients!$B$3:$B$230,F213,Ingredients!$G$3:$G$230)+SUMIF($B$3:$B$725,F213,$BS$3:$BS$725)</f>
        <v>0.8</v>
      </c>
      <c r="BL213" s="30">
        <f>SUMIF(Ingredients!$B$3:$B$230,G213,Ingredients!$G$3:$G$230)+SUMIF($B$3:$B$725,G213,$BS$3:$BS$725)</f>
        <v>0</v>
      </c>
      <c r="BM213" s="30">
        <f>SUMIF(Ingredients!$B$3:$B$230,H213,Ingredients!$G$3:$G$230)+SUMIF($B$3:$B$725,H213,$BS$3:$BS$725)</f>
        <v>0</v>
      </c>
      <c r="BN213" s="30">
        <f>SUMIF(Ingredients!$B$3:$B$230,I213,Ingredients!$G$3:$G$230)+SUMIF($B$3:$B$725,I213,$BS$3:$BS$725)</f>
        <v>0</v>
      </c>
      <c r="BO213" s="30">
        <f>SUMIF(Ingredients!$B$3:$B$230,J213,Ingredients!$G$3:$G$230)+SUMIF($B$3:$B$725,J213,$BS$3:$BS$725)</f>
        <v>0</v>
      </c>
      <c r="BP213" s="30">
        <f>SUMIF(Ingredients!$B$3:$B$230,K213,Ingredients!$G$3:$G$230)+SUMIF($B$3:$B$725,K213,$BS$3:$BS$725)</f>
        <v>0</v>
      </c>
      <c r="BQ213" s="30">
        <f>SUMIF(Ingredients!$B$3:$B$230,L213,Ingredients!$G$3:$G$230)+SUMIF($B$3:$B$725,L213,$BS$3:$BS$725)</f>
        <v>0</v>
      </c>
      <c r="BR213" s="30">
        <f>SUMIF(Ingredients!$B$3:$B$230,M213,Ingredients!$G$3:$G$230)+SUMIF($B$3:$B$725,M213,$BS$3:$BS$725)</f>
        <v>0</v>
      </c>
      <c r="BS213" s="36">
        <f t="shared" si="44"/>
        <v>0.8</v>
      </c>
      <c r="BT213" s="30">
        <f>SUMIF(Ingredients!$B$3:$B$230,F213,Ingredients!$H$3:$H$230)+SUMIF($B$3:$B$725,F213,$CB$3:$CB$725)</f>
        <v>0</v>
      </c>
      <c r="BU213" s="30">
        <f>SUMIF(Ingredients!$B$3:$B$230,G213,Ingredients!$H$3:$H$230)+SUMIF($B$3:$B$725,G213,$CB$3:$CB$725)</f>
        <v>0</v>
      </c>
      <c r="BV213" s="30">
        <f>SUMIF(Ingredients!$B$3:$B$230,H213,Ingredients!$H$3:$H$230)+SUMIF($B$3:$B$725,H213,$CB$3:$CB$725)</f>
        <v>0</v>
      </c>
      <c r="BW213" s="30">
        <f>SUMIF(Ingredients!$B$3:$B$230,I213,Ingredients!$H$3:$H$230)+SUMIF($B$3:$B$725,I213,$CB$3:$CB$725)</f>
        <v>0</v>
      </c>
      <c r="BX213" s="30">
        <f>SUMIF(Ingredients!$B$3:$B$230,J213,Ingredients!$H$3:$H$230)+SUMIF($B$3:$B$725,J213,$CB$3:$CB$725)</f>
        <v>0</v>
      </c>
      <c r="BY213" s="30">
        <f>SUMIF(Ingredients!$B$3:$B$230,K213,Ingredients!$H$3:$H$230)+SUMIF($B$3:$B$725,K213,$CB$3:$CB$725)</f>
        <v>0</v>
      </c>
      <c r="BZ213" s="30">
        <f>SUMIF(Ingredients!$B$3:$B$230,L213,Ingredients!$H$3:$H$230)+SUMIF($B$3:$B$725,L213,$CB$3:$CB$725)</f>
        <v>0</v>
      </c>
      <c r="CA213" s="30">
        <f>SUMIF(Ingredients!$B$3:$B$230,M213,Ingredients!$H$3:$H$230)+SUMIF($B$3:$B$725,M213,$CB$3:$CB$725)</f>
        <v>0</v>
      </c>
      <c r="CB213" s="42">
        <f t="shared" si="45"/>
        <v>0</v>
      </c>
      <c r="CC213" s="30">
        <f>SUMIF(Ingredients!$B$3:$B$230,F213,Ingredients!$I$3:$I$230)+SUMIF($B$3:$B$725,F213,$CK$3:$CK$725)</f>
        <v>0</v>
      </c>
      <c r="CD213" s="30">
        <f>SUMIF(Ingredients!$B$3:$B$230,G213,Ingredients!$I$3:$I$230)+SUMIF($B$3:$B$725,G213,$CK$3:$CK$725)</f>
        <v>0</v>
      </c>
      <c r="CE213" s="30">
        <f>SUMIF(Ingredients!$B$3:$B$230,H213,Ingredients!$I$3:$I$230)+SUMIF($B$3:$B$725,H213,$CK$3:$CK$725)</f>
        <v>0</v>
      </c>
      <c r="CF213" s="30">
        <f>SUMIF(Ingredients!$B$3:$B$230,I213,Ingredients!$I$3:$I$230)+SUMIF($B$3:$B$725,I213,$CK$3:$CK$725)</f>
        <v>0</v>
      </c>
      <c r="CG213" s="30">
        <f>SUMIF(Ingredients!$B$3:$B$230,J213,Ingredients!$I$3:$I$230)+SUMIF($B$3:$B$725,J213,$CK$3:$CK$725)</f>
        <v>0</v>
      </c>
      <c r="CH213" s="30">
        <f>SUMIF(Ingredients!$B$3:$B$230,K213,Ingredients!$I$3:$I$230)+SUMIF($B$3:$B$725,K213,$CK$3:$CK$725)</f>
        <v>0</v>
      </c>
      <c r="CI213" s="30">
        <f>SUMIF(Ingredients!$B$3:$B$230,L213,Ingredients!$I$3:$I$230)+SUMIF($B$3:$B$725,L213,$CK$3:$CK$725)</f>
        <v>0</v>
      </c>
      <c r="CJ213" s="30">
        <f>SUMIF(Ingredients!$B$3:$B$230,M213,Ingredients!$I$3:$I$230)+SUMIF($B$3:$B$725,M213,$CK$3:$CK$725)</f>
        <v>0</v>
      </c>
      <c r="CK213" s="38">
        <f t="shared" si="46"/>
        <v>0</v>
      </c>
      <c r="CL213" s="30">
        <f>SUMIF(Ingredients!$B$3:$B$230,F213,Ingredients!$J$3:$J$230)+SUMIF($B$3:$B$725,F213,$CT$3:$CT$725)</f>
        <v>0</v>
      </c>
      <c r="CM213" s="30">
        <f>SUMIF(Ingredients!$B$3:$B$230,G213,Ingredients!$J$3:$J$230)+SUMIF($B$3:$B$725,G213,$CT$3:$CT$725)</f>
        <v>1.5</v>
      </c>
      <c r="CN213" s="30">
        <f>SUMIF(Ingredients!$B$3:$B$230,H213,Ingredients!$J$3:$J$230)+SUMIF($B$3:$B$725,H213,$CT$3:$CT$725)</f>
        <v>0</v>
      </c>
      <c r="CO213" s="30">
        <f>SUMIF(Ingredients!$B$3:$B$230,I213,Ingredients!$J$3:$J$230)+SUMIF($B$3:$B$725,I213,$CT$3:$CT$725)</f>
        <v>0</v>
      </c>
      <c r="CP213" s="30">
        <f>SUMIF(Ingredients!$B$3:$B$230,J213,Ingredients!$J$3:$J$230)+SUMIF($B$3:$B$725,J213,$CT$3:$CT$725)</f>
        <v>0</v>
      </c>
      <c r="CQ213" s="30">
        <f>SUMIF(Ingredients!$B$3:$B$230,K213,Ingredients!$J$3:$J$230)+SUMIF($B$3:$B$725,K213,$CT$3:$CT$725)</f>
        <v>0</v>
      </c>
      <c r="CR213" s="30">
        <f>SUMIF(Ingredients!$B$3:$B$230,L213,Ingredients!$J$3:$J$230)+SUMIF($B$3:$B$725,L213,$CT$3:$CT$725)</f>
        <v>0</v>
      </c>
      <c r="CS213" s="30">
        <f>SUMIF(Ingredients!$B$3:$B$230,M213,Ingredients!$J$3:$J$230)+SUMIF($B$3:$B$725,M213,$CT$3:$CT$725)</f>
        <v>0</v>
      </c>
      <c r="CT213" s="43">
        <f t="shared" si="47"/>
        <v>1.5</v>
      </c>
      <c r="CU213" s="34">
        <v>15</v>
      </c>
      <c r="CV213" s="30">
        <v>5</v>
      </c>
      <c r="CW213" s="30">
        <v>7</v>
      </c>
      <c r="CX213" s="35">
        <v>0</v>
      </c>
      <c r="CY213" s="36">
        <v>1</v>
      </c>
      <c r="CZ213" s="37">
        <v>0</v>
      </c>
      <c r="DA213" s="38">
        <v>0</v>
      </c>
      <c r="DB213" s="39">
        <v>1.5</v>
      </c>
      <c r="DC213" t="s">
        <v>202</v>
      </c>
      <c r="DD213" t="str">
        <f t="shared" ca="1" si="48"/>
        <v/>
      </c>
      <c r="DE213" t="str">
        <f t="shared" si="49"/>
        <v>No</v>
      </c>
      <c r="DF213" t="s">
        <v>1156</v>
      </c>
      <c r="DG213" t="s">
        <v>200</v>
      </c>
      <c r="DH213" t="str">
        <f t="shared" si="50"/>
        <v/>
      </c>
      <c r="DI213" t="s">
        <v>2271</v>
      </c>
    </row>
    <row r="214" spans="2:113" x14ac:dyDescent="0.3">
      <c r="B214" t="s">
        <v>479</v>
      </c>
      <c r="C214">
        <f>INDEX('PH Itemnames'!$B$1:$B$723,MATCH(B214,'PH Itemnames'!$A$1:$A$723),1)</f>
        <v>0</v>
      </c>
      <c r="D214" t="s">
        <v>240</v>
      </c>
      <c r="E214" t="s">
        <v>1184</v>
      </c>
      <c r="F214" s="10" t="s">
        <v>480</v>
      </c>
      <c r="G214" s="11" t="s">
        <v>480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SUMIF(Ingredients!$B$3:$B$230,'PH complex foods'!F214,Ingredients!$A$3:$A$119)+SUMIF($B$3:$B$725,F214,$V$3:$V$724)</f>
        <v>1</v>
      </c>
      <c r="O214" s="11">
        <f ca="1">SUMIF(Ingredients!$B$3:$B$230,'PH complex foods'!G214,Ingredients!$A$3:$A$119)+SUMIF($B$3:$B$725,G214,$V$3:$V$724)</f>
        <v>1</v>
      </c>
      <c r="P214" s="11">
        <f ca="1">SUMIF(Ingredients!$B$3:$B$230,'PH complex foods'!H214,Ingredients!$A$3:$A$119)+SUMIF($B$3:$B$725,H214,$V$3:$V$724)</f>
        <v>1</v>
      </c>
      <c r="Q214" s="11">
        <f ca="1">SUMIF(Ingredients!$B$3:$B$230,'PH complex foods'!I214,Ingredients!$A$3:$A$119)+SUMIF($B$3:$B$725,I214,$V$3:$V$724)</f>
        <v>0</v>
      </c>
      <c r="R214" s="11">
        <f ca="1">SUMIF(Ingredients!$B$3:$B$230,'PH complex foods'!J214,Ingredients!$A$3:$A$119)+SUMIF($B$3:$B$725,J214,$V$3:$V$724)</f>
        <v>0</v>
      </c>
      <c r="S214" s="11">
        <f ca="1">SUMIF(Ingredients!$B$3:$B$230,'PH complex foods'!K214,Ingredients!$A$3:$A$119)+SUMIF($B$3:$B$725,K214,$V$3:$V$724)</f>
        <v>0</v>
      </c>
      <c r="T214" s="11">
        <f ca="1">SUMIF(Ingredients!$B$3:$B$230,'PH complex foods'!L214,Ingredients!$A$3:$A$119)+SUMIF($B$3:$B$725,L214,$V$3:$V$724)</f>
        <v>0</v>
      </c>
      <c r="U214" s="11">
        <f ca="1">SUMIF(Ingredients!$B$3:$B$230,'PH complex foods'!M214,Ingredients!$A$3:$A$119)+SUMIF($B$3:$B$725,M214,$V$3:$V$724)</f>
        <v>0</v>
      </c>
      <c r="V214" s="10">
        <f t="shared" ca="1" si="51"/>
        <v>1</v>
      </c>
      <c r="W214" s="10">
        <v>1</v>
      </c>
      <c r="X214" s="11">
        <v>1</v>
      </c>
      <c r="Y214" s="11">
        <f>COUNTIF(F214:M939,B214)</f>
        <v>1</v>
      </c>
      <c r="Z214" s="44" t="str">
        <f t="shared" ca="1" si="52"/>
        <v>Yes</v>
      </c>
      <c r="AA214" s="34">
        <f>SUMIF(Ingredients!$B$3:$B$230,F214,Ingredients!$C$3:$C$230)+SUMIF($B$3:$B$725,F214,$AI$3:$AI$725)</f>
        <v>1.5</v>
      </c>
      <c r="AB214" s="30">
        <f>SUMIF(Ingredients!$B$3:$B$230,G214,Ingredients!$C$3:$C$230)+SUMIF($B$3:$B$725,G214,$AI$3:$AI$725)</f>
        <v>1.5</v>
      </c>
      <c r="AC214" s="30">
        <f>SUMIF(Ingredients!$B$3:$B$230,H214,Ingredients!$C$3:$C$230)+SUMIF($B$3:$B$725,H214,$AI$3:$AI$725)</f>
        <v>0</v>
      </c>
      <c r="AD214" s="30">
        <f>SUMIF(Ingredients!$B$3:$B$230,I214,Ingredients!$C$3:$C$230)+SUMIF($B$3:$B$725,I214,$AI$3:$AI$725)</f>
        <v>0</v>
      </c>
      <c r="AE214" s="30">
        <f>SUMIF(Ingredients!$B$3:$B$230,J214,Ingredients!$C$3:$C$230)+SUMIF($B$3:$B$725,J214,$AI$3:$AI$725)</f>
        <v>0</v>
      </c>
      <c r="AF214" s="30">
        <f>SUMIF(Ingredients!$B$3:$B$230,K214,Ingredients!$C$3:$C$230)+SUMIF($B$3:$B$725,K214,$AI$3:$AI$725)</f>
        <v>0</v>
      </c>
      <c r="AG214" s="30">
        <f>SUMIF(Ingredients!$B$3:$B$230,L214,Ingredients!$C$3:$C$230)+SUMIF($B$3:$B$725,L214,$AI$3:$AI$725)</f>
        <v>0</v>
      </c>
      <c r="AH214" s="30">
        <f>SUMIF(Ingredients!$B$3:$B$230,M214,Ingredients!$C$3:$C$230)+SUMIF($B$3:$B$725,M214,$AI$3:$AI$725)</f>
        <v>0</v>
      </c>
      <c r="AI214" s="29">
        <f t="shared" si="40"/>
        <v>3</v>
      </c>
      <c r="AJ214" s="30">
        <f>SUMIF(Ingredients!$B$3:$B$230,F214,Ingredients!$D$3:$D$230)+SUMIF($B$3:$B$725,F214,$AR$3:$AR$725)</f>
        <v>4.75</v>
      </c>
      <c r="AK214" s="30">
        <f>SUMIF(Ingredients!$B$3:$B$230,G214,Ingredients!$D$3:$D$230)+SUMIF($B$3:$B$725,G214,$AR$3:$AR$725)</f>
        <v>4.75</v>
      </c>
      <c r="AL214" s="30">
        <f>SUMIF(Ingredients!$B$3:$B$230,H214,Ingredients!$D$3:$D$230)+SUMIF($B$3:$B$725,H214,$AR$3:$AR$725)</f>
        <v>5</v>
      </c>
      <c r="AM214" s="30">
        <f>SUMIF(Ingredients!$B$3:$B$230,I214,Ingredients!$D$3:$D$230)+SUMIF($B$3:$B$725,I214,$AR$3:$AR$725)</f>
        <v>0</v>
      </c>
      <c r="AN214" s="30">
        <f>SUMIF(Ingredients!$B$3:$B$230,J214,Ingredients!$D$3:$D$230)+SUMIF($B$3:$B$725,J214,$AR$3:$AR$725)</f>
        <v>0</v>
      </c>
      <c r="AO214" s="30">
        <f>SUMIF(Ingredients!$B$3:$B$230,K214,Ingredients!$D$3:$D$230)+SUMIF($B$3:$B$725,K214,$AR$3:$AR$725)</f>
        <v>0</v>
      </c>
      <c r="AP214" s="30">
        <f>SUMIF(Ingredients!$B$3:$B$230,L214,Ingredients!$D$3:$D$230)+SUMIF($B$3:$B$725,L214,$AR$3:$AR$725)</f>
        <v>0</v>
      </c>
      <c r="AQ214" s="30">
        <f>SUMIF(Ingredients!$B$3:$B$230,M214,Ingredients!$D$3:$D$230)+SUMIF($B$3:$B$725,M214,$AR$3:$AR$725)</f>
        <v>0</v>
      </c>
      <c r="AR214" s="29">
        <f t="shared" si="41"/>
        <v>14.5</v>
      </c>
      <c r="AS214" s="30">
        <f>SUMIF(Ingredients!$B$3:$B$230,F214,Ingredients!$E$3:$E$230)+SUMIF($B$3:$B$725,F214,$BA$3:$BA$730)</f>
        <v>6.65</v>
      </c>
      <c r="AT214" s="30">
        <f>SUMIF(Ingredients!$B$3:$B$230,G214,Ingredients!$E$3:$E$230)+SUMIF($B$3:$B$725,G214,$BA$3:$BA$730)</f>
        <v>6.65</v>
      </c>
      <c r="AU214" s="30">
        <f>SUMIF(Ingredients!$B$3:$B$230,H214,Ingredients!$E$3:$E$230)+SUMIF($B$3:$B$725,H214,$BA$3:$BA$730)</f>
        <v>0</v>
      </c>
      <c r="AV214" s="30">
        <f>SUMIF(Ingredients!$B$3:$B$230,I214,Ingredients!$E$3:$E$230)+SUMIF($B$3:$B$725,I214,$BA$3:$BA$730)</f>
        <v>0</v>
      </c>
      <c r="AW214" s="30">
        <f>SUMIF(Ingredients!$B$3:$B$230,J214,Ingredients!$E$3:$E$230)+SUMIF($B$3:$B$725,J214,$BA$3:$BA$730)</f>
        <v>0</v>
      </c>
      <c r="AX214" s="30">
        <f>SUMIF(Ingredients!$B$3:$B$230,K214,Ingredients!$E$3:$E$230)+SUMIF($B$3:$B$725,K214,$BA$3:$BA$730)</f>
        <v>0</v>
      </c>
      <c r="AY214" s="30">
        <f>SUMIF(Ingredients!$B$3:$B$230,L214,Ingredients!$E$3:$E$230)+SUMIF($B$3:$B$725,L214,$BA$3:$BA$730)</f>
        <v>0</v>
      </c>
      <c r="AZ214" s="30">
        <f>SUMIF(Ingredients!$B$3:$B$230,M214,Ingredients!$E$3:$E$230)+SUMIF($B$3:$B$725,M214,$BA$3:$BA$730)</f>
        <v>0</v>
      </c>
      <c r="BA214" s="29">
        <f t="shared" si="42"/>
        <v>4.4333333333333336</v>
      </c>
      <c r="BB214" s="30">
        <f>SUMIF(Ingredients!$B$3:$B$230,F214,Ingredients!$F$3:$F$230)+SUMIF($B$3:$B$725,F214,$BJ$3:$BJ$725)</f>
        <v>0</v>
      </c>
      <c r="BC214" s="30">
        <f>SUMIF(Ingredients!$B$3:$B$230,G214,Ingredients!$F$3:$F$230)+SUMIF($B$3:$B$725,G214,$BJ$3:$BJ$725)</f>
        <v>0</v>
      </c>
      <c r="BD214" s="30">
        <f>SUMIF(Ingredients!$B$3:$B$230,H214,Ingredients!$F$3:$F$230)+SUMIF($B$3:$B$725,H214,$BJ$3:$BJ$725)</f>
        <v>0</v>
      </c>
      <c r="BE214" s="30">
        <f>SUMIF(Ingredients!$B$3:$B$230,I214,Ingredients!$F$3:$F$230)+SUMIF($B$3:$B$725,I214,$BJ$3:$BJ$725)</f>
        <v>0</v>
      </c>
      <c r="BF214" s="30">
        <f>SUMIF(Ingredients!$B$3:$B$230,J214,Ingredients!$F$3:$F$230)+SUMIF($B$3:$B$725,J214,$BJ$3:$BJ$725)</f>
        <v>0</v>
      </c>
      <c r="BG214" s="30">
        <f>SUMIF(Ingredients!$B$3:$B$230,K214,Ingredients!$F$3:$F$230)+SUMIF($B$3:$B$725,K214,$BJ$3:$BJ$725)</f>
        <v>0</v>
      </c>
      <c r="BH214" s="30">
        <f>SUMIF(Ingredients!$B$3:$B$230,L214,Ingredients!$F$3:$F$230)+SUMIF($B$3:$B$725,L214,$BJ$3:$BJ$725)</f>
        <v>0</v>
      </c>
      <c r="BI214" s="30">
        <f>SUMIF(Ingredients!$B$3:$B$230,M214,Ingredients!$F$3:$F$230)+SUMIF($B$3:$B$725,M214,$BJ$3:$BJ$725)</f>
        <v>0</v>
      </c>
      <c r="BJ214" s="35">
        <f t="shared" si="43"/>
        <v>0</v>
      </c>
      <c r="BK214" s="30">
        <f>SUMIF(Ingredients!$B$3:$B$230,F214,Ingredients!$G$3:$G$230)+SUMIF($B$3:$B$725,F214,$BS$3:$BS$725)</f>
        <v>0.84500000000000008</v>
      </c>
      <c r="BL214" s="30">
        <f>SUMIF(Ingredients!$B$3:$B$230,G214,Ingredients!$G$3:$G$230)+SUMIF($B$3:$B$725,G214,$BS$3:$BS$725)</f>
        <v>0.84500000000000008</v>
      </c>
      <c r="BM214" s="30">
        <f>SUMIF(Ingredients!$B$3:$B$230,H214,Ingredients!$G$3:$G$230)+SUMIF($B$3:$B$725,H214,$BS$3:$BS$725)</f>
        <v>0</v>
      </c>
      <c r="BN214" s="30">
        <f>SUMIF(Ingredients!$B$3:$B$230,I214,Ingredients!$G$3:$G$230)+SUMIF($B$3:$B$725,I214,$BS$3:$BS$725)</f>
        <v>0</v>
      </c>
      <c r="BO214" s="30">
        <f>SUMIF(Ingredients!$B$3:$B$230,J214,Ingredients!$G$3:$G$230)+SUMIF($B$3:$B$725,J214,$BS$3:$BS$725)</f>
        <v>0</v>
      </c>
      <c r="BP214" s="30">
        <f>SUMIF(Ingredients!$B$3:$B$230,K214,Ingredients!$G$3:$G$230)+SUMIF($B$3:$B$725,K214,$BS$3:$BS$725)</f>
        <v>0</v>
      </c>
      <c r="BQ214" s="30">
        <f>SUMIF(Ingredients!$B$3:$B$230,L214,Ingredients!$G$3:$G$230)+SUMIF($B$3:$B$725,L214,$BS$3:$BS$725)</f>
        <v>0</v>
      </c>
      <c r="BR214" s="30">
        <f>SUMIF(Ingredients!$B$3:$B$230,M214,Ingredients!$G$3:$G$230)+SUMIF($B$3:$B$725,M214,$BS$3:$BS$725)</f>
        <v>0</v>
      </c>
      <c r="BS214" s="36">
        <f t="shared" si="44"/>
        <v>1.6900000000000002</v>
      </c>
      <c r="BT214" s="30">
        <f>SUMIF(Ingredients!$B$3:$B$230,F214,Ingredients!$H$3:$H$230)+SUMIF($B$3:$B$725,F214,$CB$3:$CB$725)</f>
        <v>0</v>
      </c>
      <c r="BU214" s="30">
        <f>SUMIF(Ingredients!$B$3:$B$230,G214,Ingredients!$H$3:$H$230)+SUMIF($B$3:$B$725,G214,$CB$3:$CB$725)</f>
        <v>0</v>
      </c>
      <c r="BV214" s="30">
        <f>SUMIF(Ingredients!$B$3:$B$230,H214,Ingredients!$H$3:$H$230)+SUMIF($B$3:$B$725,H214,$CB$3:$CB$725)</f>
        <v>0</v>
      </c>
      <c r="BW214" s="30">
        <f>SUMIF(Ingredients!$B$3:$B$230,I214,Ingredients!$H$3:$H$230)+SUMIF($B$3:$B$725,I214,$CB$3:$CB$725)</f>
        <v>0</v>
      </c>
      <c r="BX214" s="30">
        <f>SUMIF(Ingredients!$B$3:$B$230,J214,Ingredients!$H$3:$H$230)+SUMIF($B$3:$B$725,J214,$CB$3:$CB$725)</f>
        <v>0</v>
      </c>
      <c r="BY214" s="30">
        <f>SUMIF(Ingredients!$B$3:$B$230,K214,Ingredients!$H$3:$H$230)+SUMIF($B$3:$B$725,K214,$CB$3:$CB$725)</f>
        <v>0</v>
      </c>
      <c r="BZ214" s="30">
        <f>SUMIF(Ingredients!$B$3:$B$230,L214,Ingredients!$H$3:$H$230)+SUMIF($B$3:$B$725,L214,$CB$3:$CB$725)</f>
        <v>0</v>
      </c>
      <c r="CA214" s="30">
        <f>SUMIF(Ingredients!$B$3:$B$230,M214,Ingredients!$H$3:$H$230)+SUMIF($B$3:$B$725,M214,$CB$3:$CB$725)</f>
        <v>0</v>
      </c>
      <c r="CB214" s="42">
        <f t="shared" si="45"/>
        <v>0</v>
      </c>
      <c r="CC214" s="30">
        <f>SUMIF(Ingredients!$B$3:$B$230,F214,Ingredients!$I$3:$I$230)+SUMIF($B$3:$B$725,F214,$CK$3:$CK$725)</f>
        <v>0</v>
      </c>
      <c r="CD214" s="30">
        <f>SUMIF(Ingredients!$B$3:$B$230,G214,Ingredients!$I$3:$I$230)+SUMIF($B$3:$B$725,G214,$CK$3:$CK$725)</f>
        <v>0</v>
      </c>
      <c r="CE214" s="30">
        <f>SUMIF(Ingredients!$B$3:$B$230,H214,Ingredients!$I$3:$I$230)+SUMIF($B$3:$B$725,H214,$CK$3:$CK$725)</f>
        <v>0</v>
      </c>
      <c r="CF214" s="30">
        <f>SUMIF(Ingredients!$B$3:$B$230,I214,Ingredients!$I$3:$I$230)+SUMIF($B$3:$B$725,I214,$CK$3:$CK$725)</f>
        <v>0</v>
      </c>
      <c r="CG214" s="30">
        <f>SUMIF(Ingredients!$B$3:$B$230,J214,Ingredients!$I$3:$I$230)+SUMIF($B$3:$B$725,J214,$CK$3:$CK$725)</f>
        <v>0</v>
      </c>
      <c r="CH214" s="30">
        <f>SUMIF(Ingredients!$B$3:$B$230,K214,Ingredients!$I$3:$I$230)+SUMIF($B$3:$B$725,K214,$CK$3:$CK$725)</f>
        <v>0</v>
      </c>
      <c r="CI214" s="30">
        <f>SUMIF(Ingredients!$B$3:$B$230,L214,Ingredients!$I$3:$I$230)+SUMIF($B$3:$B$725,L214,$CK$3:$CK$725)</f>
        <v>0</v>
      </c>
      <c r="CJ214" s="30">
        <f>SUMIF(Ingredients!$B$3:$B$230,M214,Ingredients!$I$3:$I$230)+SUMIF($B$3:$B$725,M214,$CK$3:$CK$725)</f>
        <v>0</v>
      </c>
      <c r="CK214" s="38">
        <f t="shared" si="46"/>
        <v>0</v>
      </c>
      <c r="CL214" s="30">
        <f>SUMIF(Ingredients!$B$3:$B$230,F214,Ingredients!$J$3:$J$230)+SUMIF($B$3:$B$725,F214,$CT$3:$CT$725)</f>
        <v>0</v>
      </c>
      <c r="CM214" s="30">
        <f>SUMIF(Ingredients!$B$3:$B$230,G214,Ingredients!$J$3:$J$230)+SUMIF($B$3:$B$725,G214,$CT$3:$CT$725)</f>
        <v>0</v>
      </c>
      <c r="CN214" s="30">
        <f>SUMIF(Ingredients!$B$3:$B$230,H214,Ingredients!$J$3:$J$230)+SUMIF($B$3:$B$725,H214,$CT$3:$CT$725)</f>
        <v>0</v>
      </c>
      <c r="CO214" s="30">
        <f>SUMIF(Ingredients!$B$3:$B$230,I214,Ingredients!$J$3:$J$230)+SUMIF($B$3:$B$725,I214,$CT$3:$CT$725)</f>
        <v>0</v>
      </c>
      <c r="CP214" s="30">
        <f>SUMIF(Ingredients!$B$3:$B$230,J214,Ingredients!$J$3:$J$230)+SUMIF($B$3:$B$725,J214,$CT$3:$CT$725)</f>
        <v>0</v>
      </c>
      <c r="CQ214" s="30">
        <f>SUMIF(Ingredients!$B$3:$B$230,K214,Ingredients!$J$3:$J$230)+SUMIF($B$3:$B$725,K214,$CT$3:$CT$725)</f>
        <v>0</v>
      </c>
      <c r="CR214" s="30">
        <f>SUMIF(Ingredients!$B$3:$B$230,L214,Ingredients!$J$3:$J$230)+SUMIF($B$3:$B$725,L214,$CT$3:$CT$725)</f>
        <v>0</v>
      </c>
      <c r="CS214" s="30">
        <f>SUMIF(Ingredients!$B$3:$B$230,M214,Ingredients!$J$3:$J$230)+SUMIF($B$3:$B$725,M214,$CT$3:$CT$725)</f>
        <v>0</v>
      </c>
      <c r="CT214" s="43">
        <f t="shared" si="47"/>
        <v>0</v>
      </c>
      <c r="CU214" s="34">
        <v>5</v>
      </c>
      <c r="CV214" s="30">
        <v>15</v>
      </c>
      <c r="CW214" s="30">
        <v>9</v>
      </c>
      <c r="CX214" s="35">
        <v>0</v>
      </c>
      <c r="CY214" s="36">
        <v>1.5</v>
      </c>
      <c r="CZ214" s="37">
        <v>0</v>
      </c>
      <c r="DA214" s="38">
        <v>0</v>
      </c>
      <c r="DB214" s="39">
        <v>0</v>
      </c>
      <c r="DC214" t="s">
        <v>202</v>
      </c>
      <c r="DD214" t="str">
        <f t="shared" ca="1" si="48"/>
        <v/>
      </c>
      <c r="DE214" t="str">
        <f t="shared" ca="1" si="49"/>
        <v>-</v>
      </c>
      <c r="DG214" t="s">
        <v>199</v>
      </c>
      <c r="DH214" t="str">
        <f t="shared" ca="1" si="50"/>
        <v/>
      </c>
      <c r="DI214" t="s">
        <v>2271</v>
      </c>
    </row>
    <row r="215" spans="2:113" x14ac:dyDescent="0.3">
      <c r="B215" t="s">
        <v>481</v>
      </c>
      <c r="C215">
        <f>INDEX('PH Itemnames'!$B$1:$B$723,MATCH(B215,'PH Itemnames'!$A$1:$A$723),1)</f>
        <v>0</v>
      </c>
      <c r="D215" t="s">
        <v>240</v>
      </c>
      <c r="E215" t="s">
        <v>1190</v>
      </c>
      <c r="F215" s="10" t="s">
        <v>480</v>
      </c>
      <c r="G215" s="11" t="s">
        <v>454</v>
      </c>
      <c r="H215" s="11"/>
      <c r="I215" s="11"/>
      <c r="J215" s="11"/>
      <c r="K215" s="11"/>
      <c r="L215" s="11"/>
      <c r="M215" s="11"/>
      <c r="N215" s="46">
        <f ca="1">SUMIF(Ingredients!$B$3:$B$230,'PH complex foods'!F215,Ingredients!$A$3:$A$119)+SUMIF($B$3:$B$725,F215,$V$3:$V$724)</f>
        <v>1</v>
      </c>
      <c r="O215" s="11">
        <f ca="1">SUMIF(Ingredients!$B$3:$B$230,'PH complex foods'!G215,Ingredients!$A$3:$A$119)+SUMIF($B$3:$B$725,G215,$V$3:$V$724)</f>
        <v>1</v>
      </c>
      <c r="P215" s="11">
        <f ca="1">SUMIF(Ingredients!$B$3:$B$230,'PH complex foods'!H215,Ingredients!$A$3:$A$119)+SUMIF($B$3:$B$725,H215,$V$3:$V$724)</f>
        <v>0</v>
      </c>
      <c r="Q215" s="11">
        <f ca="1">SUMIF(Ingredients!$B$3:$B$230,'PH complex foods'!I215,Ingredients!$A$3:$A$119)+SUMIF($B$3:$B$725,I215,$V$3:$V$724)</f>
        <v>0</v>
      </c>
      <c r="R215" s="11">
        <f ca="1">SUMIF(Ingredients!$B$3:$B$230,'PH complex foods'!J215,Ingredients!$A$3:$A$119)+SUMIF($B$3:$B$725,J215,$V$3:$V$724)</f>
        <v>0</v>
      </c>
      <c r="S215" s="11">
        <f ca="1">SUMIF(Ingredients!$B$3:$B$230,'PH complex foods'!K215,Ingredients!$A$3:$A$119)+SUMIF($B$3:$B$725,K215,$V$3:$V$724)</f>
        <v>0</v>
      </c>
      <c r="T215" s="11">
        <f ca="1">SUMIF(Ingredients!$B$3:$B$230,'PH complex foods'!L215,Ingredients!$A$3:$A$119)+SUMIF($B$3:$B$725,L215,$V$3:$V$724)</f>
        <v>0</v>
      </c>
      <c r="U215" s="11">
        <f ca="1">SUMIF(Ingredients!$B$3:$B$230,'PH complex foods'!M215,Ingredients!$A$3:$A$119)+SUMIF($B$3:$B$725,M215,$V$3:$V$724)</f>
        <v>0</v>
      </c>
      <c r="V215" s="10">
        <f t="shared" ca="1" si="51"/>
        <v>1</v>
      </c>
      <c r="W215" s="10">
        <v>1</v>
      </c>
      <c r="X215" s="11">
        <v>1</v>
      </c>
      <c r="Y215" s="11">
        <f>COUNTIF(F215:M940,B215)</f>
        <v>1</v>
      </c>
      <c r="Z215" s="44" t="str">
        <f t="shared" ca="1" si="52"/>
        <v>Yes</v>
      </c>
      <c r="AA215" s="34">
        <f>SUMIF(Ingredients!$B$3:$B$230,F215,Ingredients!$C$3:$C$230)+SUMIF($B$3:$B$725,F215,$AI$3:$AI$725)</f>
        <v>1.5</v>
      </c>
      <c r="AB215" s="30">
        <f>SUMIF(Ingredients!$B$3:$B$230,G215,Ingredients!$C$3:$C$230)+SUMIF($B$3:$B$725,G215,$AI$3:$AI$725)</f>
        <v>10</v>
      </c>
      <c r="AC215" s="30">
        <f>SUMIF(Ingredients!$B$3:$B$230,H215,Ingredients!$C$3:$C$230)+SUMIF($B$3:$B$725,H215,$AI$3:$AI$725)</f>
        <v>0</v>
      </c>
      <c r="AD215" s="30">
        <f>SUMIF(Ingredients!$B$3:$B$230,I215,Ingredients!$C$3:$C$230)+SUMIF($B$3:$B$725,I215,$AI$3:$AI$725)</f>
        <v>0</v>
      </c>
      <c r="AE215" s="30">
        <f>SUMIF(Ingredients!$B$3:$B$230,J215,Ingredients!$C$3:$C$230)+SUMIF($B$3:$B$725,J215,$AI$3:$AI$725)</f>
        <v>0</v>
      </c>
      <c r="AF215" s="30">
        <f>SUMIF(Ingredients!$B$3:$B$230,K215,Ingredients!$C$3:$C$230)+SUMIF($B$3:$B$725,K215,$AI$3:$AI$725)</f>
        <v>0</v>
      </c>
      <c r="AG215" s="30">
        <f>SUMIF(Ingredients!$B$3:$B$230,L215,Ingredients!$C$3:$C$230)+SUMIF($B$3:$B$725,L215,$AI$3:$AI$725)</f>
        <v>0</v>
      </c>
      <c r="AH215" s="30">
        <f>SUMIF(Ingredients!$B$3:$B$230,M215,Ingredients!$C$3:$C$230)+SUMIF($B$3:$B$725,M215,$AI$3:$AI$725)</f>
        <v>0</v>
      </c>
      <c r="AI215" s="29">
        <f t="shared" si="40"/>
        <v>11.5</v>
      </c>
      <c r="AJ215" s="30">
        <f>SUMIF(Ingredients!$B$3:$B$230,F215,Ingredients!$D$3:$D$230)+SUMIF($B$3:$B$725,F215,$AR$3:$AR$725)</f>
        <v>4.75</v>
      </c>
      <c r="AK215" s="30">
        <f>SUMIF(Ingredients!$B$3:$B$230,G215,Ingredients!$D$3:$D$230)+SUMIF($B$3:$B$725,G215,$AR$3:$AR$725)</f>
        <v>5</v>
      </c>
      <c r="AL215" s="30">
        <f>SUMIF(Ingredients!$B$3:$B$230,H215,Ingredients!$D$3:$D$230)+SUMIF($B$3:$B$725,H215,$AR$3:$AR$725)</f>
        <v>0</v>
      </c>
      <c r="AM215" s="30">
        <f>SUMIF(Ingredients!$B$3:$B$230,I215,Ingredients!$D$3:$D$230)+SUMIF($B$3:$B$725,I215,$AR$3:$AR$725)</f>
        <v>0</v>
      </c>
      <c r="AN215" s="30">
        <f>SUMIF(Ingredients!$B$3:$B$230,J215,Ingredients!$D$3:$D$230)+SUMIF($B$3:$B$725,J215,$AR$3:$AR$725)</f>
        <v>0</v>
      </c>
      <c r="AO215" s="30">
        <f>SUMIF(Ingredients!$B$3:$B$230,K215,Ingredients!$D$3:$D$230)+SUMIF($B$3:$B$725,K215,$AR$3:$AR$725)</f>
        <v>0</v>
      </c>
      <c r="AP215" s="30">
        <f>SUMIF(Ingredients!$B$3:$B$230,L215,Ingredients!$D$3:$D$230)+SUMIF($B$3:$B$725,L215,$AR$3:$AR$725)</f>
        <v>0</v>
      </c>
      <c r="AQ215" s="30">
        <f>SUMIF(Ingredients!$B$3:$B$230,M215,Ingredients!$D$3:$D$230)+SUMIF($B$3:$B$725,M215,$AR$3:$AR$725)</f>
        <v>0</v>
      </c>
      <c r="AR215" s="29">
        <f t="shared" si="41"/>
        <v>9.75</v>
      </c>
      <c r="AS215" s="30">
        <f>SUMIF(Ingredients!$B$3:$B$230,F215,Ingredients!$E$3:$E$230)+SUMIF($B$3:$B$725,F215,$BA$3:$BA$730)</f>
        <v>6.65</v>
      </c>
      <c r="AT215" s="30">
        <f>SUMIF(Ingredients!$B$3:$B$230,G215,Ingredients!$E$3:$E$230)+SUMIF($B$3:$B$725,G215,$BA$3:$BA$730)</f>
        <v>7</v>
      </c>
      <c r="AU215" s="30">
        <f>SUMIF(Ingredients!$B$3:$B$230,H215,Ingredients!$E$3:$E$230)+SUMIF($B$3:$B$725,H215,$BA$3:$BA$730)</f>
        <v>0</v>
      </c>
      <c r="AV215" s="30">
        <f>SUMIF(Ingredients!$B$3:$B$230,I215,Ingredients!$E$3:$E$230)+SUMIF($B$3:$B$725,I215,$BA$3:$BA$730)</f>
        <v>0</v>
      </c>
      <c r="AW215" s="30">
        <f>SUMIF(Ingredients!$B$3:$B$230,J215,Ingredients!$E$3:$E$230)+SUMIF($B$3:$B$725,J215,$BA$3:$BA$730)</f>
        <v>0</v>
      </c>
      <c r="AX215" s="30">
        <f>SUMIF(Ingredients!$B$3:$B$230,K215,Ingredients!$E$3:$E$230)+SUMIF($B$3:$B$725,K215,$BA$3:$BA$730)</f>
        <v>0</v>
      </c>
      <c r="AY215" s="30">
        <f>SUMIF(Ingredients!$B$3:$B$230,L215,Ingredients!$E$3:$E$230)+SUMIF($B$3:$B$725,L215,$BA$3:$BA$730)</f>
        <v>0</v>
      </c>
      <c r="AZ215" s="30">
        <f>SUMIF(Ingredients!$B$3:$B$230,M215,Ingredients!$E$3:$E$230)+SUMIF($B$3:$B$725,M215,$BA$3:$BA$730)</f>
        <v>0</v>
      </c>
      <c r="BA215" s="29">
        <f t="shared" si="42"/>
        <v>6.8250000000000002</v>
      </c>
      <c r="BB215" s="30">
        <f>SUMIF(Ingredients!$B$3:$B$230,F215,Ingredients!$F$3:$F$230)+SUMIF($B$3:$B$725,F215,$BJ$3:$BJ$725)</f>
        <v>0</v>
      </c>
      <c r="BC215" s="30">
        <f>SUMIF(Ingredients!$B$3:$B$230,G215,Ingredients!$F$3:$F$230)+SUMIF($B$3:$B$725,G215,$BJ$3:$BJ$725)</f>
        <v>0</v>
      </c>
      <c r="BD215" s="30">
        <f>SUMIF(Ingredients!$B$3:$B$230,H215,Ingredients!$F$3:$F$230)+SUMIF($B$3:$B$725,H215,$BJ$3:$BJ$725)</f>
        <v>0</v>
      </c>
      <c r="BE215" s="30">
        <f>SUMIF(Ingredients!$B$3:$B$230,I215,Ingredients!$F$3:$F$230)+SUMIF($B$3:$B$725,I215,$BJ$3:$BJ$725)</f>
        <v>0</v>
      </c>
      <c r="BF215" s="30">
        <f>SUMIF(Ingredients!$B$3:$B$230,J215,Ingredients!$F$3:$F$230)+SUMIF($B$3:$B$725,J215,$BJ$3:$BJ$725)</f>
        <v>0</v>
      </c>
      <c r="BG215" s="30">
        <f>SUMIF(Ingredients!$B$3:$B$230,K215,Ingredients!$F$3:$F$230)+SUMIF($B$3:$B$725,K215,$BJ$3:$BJ$725)</f>
        <v>0</v>
      </c>
      <c r="BH215" s="30">
        <f>SUMIF(Ingredients!$B$3:$B$230,L215,Ingredients!$F$3:$F$230)+SUMIF($B$3:$B$725,L215,$BJ$3:$BJ$725)</f>
        <v>0</v>
      </c>
      <c r="BI215" s="30">
        <f>SUMIF(Ingredients!$B$3:$B$230,M215,Ingredients!$F$3:$F$230)+SUMIF($B$3:$B$725,M215,$BJ$3:$BJ$725)</f>
        <v>0</v>
      </c>
      <c r="BJ215" s="35">
        <f t="shared" si="43"/>
        <v>0</v>
      </c>
      <c r="BK215" s="30">
        <f>SUMIF(Ingredients!$B$3:$B$230,F215,Ingredients!$G$3:$G$230)+SUMIF($B$3:$B$725,F215,$BS$3:$BS$725)</f>
        <v>0.84500000000000008</v>
      </c>
      <c r="BL215" s="30">
        <f>SUMIF(Ingredients!$B$3:$B$230,G215,Ingredients!$G$3:$G$230)+SUMIF($B$3:$B$725,G215,$BS$3:$BS$725)</f>
        <v>0</v>
      </c>
      <c r="BM215" s="30">
        <f>SUMIF(Ingredients!$B$3:$B$230,H215,Ingredients!$G$3:$G$230)+SUMIF($B$3:$B$725,H215,$BS$3:$BS$725)</f>
        <v>0</v>
      </c>
      <c r="BN215" s="30">
        <f>SUMIF(Ingredients!$B$3:$B$230,I215,Ingredients!$G$3:$G$230)+SUMIF($B$3:$B$725,I215,$BS$3:$BS$725)</f>
        <v>0</v>
      </c>
      <c r="BO215" s="30">
        <f>SUMIF(Ingredients!$B$3:$B$230,J215,Ingredients!$G$3:$G$230)+SUMIF($B$3:$B$725,J215,$BS$3:$BS$725)</f>
        <v>0</v>
      </c>
      <c r="BP215" s="30">
        <f>SUMIF(Ingredients!$B$3:$B$230,K215,Ingredients!$G$3:$G$230)+SUMIF($B$3:$B$725,K215,$BS$3:$BS$725)</f>
        <v>0</v>
      </c>
      <c r="BQ215" s="30">
        <f>SUMIF(Ingredients!$B$3:$B$230,L215,Ingredients!$G$3:$G$230)+SUMIF($B$3:$B$725,L215,$BS$3:$BS$725)</f>
        <v>0</v>
      </c>
      <c r="BR215" s="30">
        <f>SUMIF(Ingredients!$B$3:$B$230,M215,Ingredients!$G$3:$G$230)+SUMIF($B$3:$B$725,M215,$BS$3:$BS$725)</f>
        <v>0</v>
      </c>
      <c r="BS215" s="36">
        <f t="shared" si="44"/>
        <v>0.84500000000000008</v>
      </c>
      <c r="BT215" s="30">
        <f>SUMIF(Ingredients!$B$3:$B$230,F215,Ingredients!$H$3:$H$230)+SUMIF($B$3:$B$725,F215,$CB$3:$CB$725)</f>
        <v>0</v>
      </c>
      <c r="BU215" s="30">
        <f>SUMIF(Ingredients!$B$3:$B$230,G215,Ingredients!$H$3:$H$230)+SUMIF($B$3:$B$725,G215,$CB$3:$CB$725)</f>
        <v>0</v>
      </c>
      <c r="BV215" s="30">
        <f>SUMIF(Ingredients!$B$3:$B$230,H215,Ingredients!$H$3:$H$230)+SUMIF($B$3:$B$725,H215,$CB$3:$CB$725)</f>
        <v>0</v>
      </c>
      <c r="BW215" s="30">
        <f>SUMIF(Ingredients!$B$3:$B$230,I215,Ingredients!$H$3:$H$230)+SUMIF($B$3:$B$725,I215,$CB$3:$CB$725)</f>
        <v>0</v>
      </c>
      <c r="BX215" s="30">
        <f>SUMIF(Ingredients!$B$3:$B$230,J215,Ingredients!$H$3:$H$230)+SUMIF($B$3:$B$725,J215,$CB$3:$CB$725)</f>
        <v>0</v>
      </c>
      <c r="BY215" s="30">
        <f>SUMIF(Ingredients!$B$3:$B$230,K215,Ingredients!$H$3:$H$230)+SUMIF($B$3:$B$725,K215,$CB$3:$CB$725)</f>
        <v>0</v>
      </c>
      <c r="BZ215" s="30">
        <f>SUMIF(Ingredients!$B$3:$B$230,L215,Ingredients!$H$3:$H$230)+SUMIF($B$3:$B$725,L215,$CB$3:$CB$725)</f>
        <v>0</v>
      </c>
      <c r="CA215" s="30">
        <f>SUMIF(Ingredients!$B$3:$B$230,M215,Ingredients!$H$3:$H$230)+SUMIF($B$3:$B$725,M215,$CB$3:$CB$725)</f>
        <v>0</v>
      </c>
      <c r="CB215" s="42">
        <f t="shared" si="45"/>
        <v>0</v>
      </c>
      <c r="CC215" s="30">
        <f>SUMIF(Ingredients!$B$3:$B$230,F215,Ingredients!$I$3:$I$230)+SUMIF($B$3:$B$725,F215,$CK$3:$CK$725)</f>
        <v>0</v>
      </c>
      <c r="CD215" s="30">
        <f>SUMIF(Ingredients!$B$3:$B$230,G215,Ingredients!$I$3:$I$230)+SUMIF($B$3:$B$725,G215,$CK$3:$CK$725)</f>
        <v>0</v>
      </c>
      <c r="CE215" s="30">
        <f>SUMIF(Ingredients!$B$3:$B$230,H215,Ingredients!$I$3:$I$230)+SUMIF($B$3:$B$725,H215,$CK$3:$CK$725)</f>
        <v>0</v>
      </c>
      <c r="CF215" s="30">
        <f>SUMIF(Ingredients!$B$3:$B$230,I215,Ingredients!$I$3:$I$230)+SUMIF($B$3:$B$725,I215,$CK$3:$CK$725)</f>
        <v>0</v>
      </c>
      <c r="CG215" s="30">
        <f>SUMIF(Ingredients!$B$3:$B$230,J215,Ingredients!$I$3:$I$230)+SUMIF($B$3:$B$725,J215,$CK$3:$CK$725)</f>
        <v>0</v>
      </c>
      <c r="CH215" s="30">
        <f>SUMIF(Ingredients!$B$3:$B$230,K215,Ingredients!$I$3:$I$230)+SUMIF($B$3:$B$725,K215,$CK$3:$CK$725)</f>
        <v>0</v>
      </c>
      <c r="CI215" s="30">
        <f>SUMIF(Ingredients!$B$3:$B$230,L215,Ingredients!$I$3:$I$230)+SUMIF($B$3:$B$725,L215,$CK$3:$CK$725)</f>
        <v>0</v>
      </c>
      <c r="CJ215" s="30">
        <f>SUMIF(Ingredients!$B$3:$B$230,M215,Ingredients!$I$3:$I$230)+SUMIF($B$3:$B$725,M215,$CK$3:$CK$725)</f>
        <v>0</v>
      </c>
      <c r="CK215" s="38">
        <f t="shared" si="46"/>
        <v>0</v>
      </c>
      <c r="CL215" s="30">
        <f>SUMIF(Ingredients!$B$3:$B$230,F215,Ingredients!$J$3:$J$230)+SUMIF($B$3:$B$725,F215,$CT$3:$CT$725)</f>
        <v>0</v>
      </c>
      <c r="CM215" s="30">
        <f>SUMIF(Ingredients!$B$3:$B$230,G215,Ingredients!$J$3:$J$230)+SUMIF($B$3:$B$725,G215,$CT$3:$CT$725)</f>
        <v>1.5</v>
      </c>
      <c r="CN215" s="30">
        <f>SUMIF(Ingredients!$B$3:$B$230,H215,Ingredients!$J$3:$J$230)+SUMIF($B$3:$B$725,H215,$CT$3:$CT$725)</f>
        <v>0</v>
      </c>
      <c r="CO215" s="30">
        <f>SUMIF(Ingredients!$B$3:$B$230,I215,Ingredients!$J$3:$J$230)+SUMIF($B$3:$B$725,I215,$CT$3:$CT$725)</f>
        <v>0</v>
      </c>
      <c r="CP215" s="30">
        <f>SUMIF(Ingredients!$B$3:$B$230,J215,Ingredients!$J$3:$J$230)+SUMIF($B$3:$B$725,J215,$CT$3:$CT$725)</f>
        <v>0</v>
      </c>
      <c r="CQ215" s="30">
        <f>SUMIF(Ingredients!$B$3:$B$230,K215,Ingredients!$J$3:$J$230)+SUMIF($B$3:$B$725,K215,$CT$3:$CT$725)</f>
        <v>0</v>
      </c>
      <c r="CR215" s="30">
        <f>SUMIF(Ingredients!$B$3:$B$230,L215,Ingredients!$J$3:$J$230)+SUMIF($B$3:$B$725,L215,$CT$3:$CT$725)</f>
        <v>0</v>
      </c>
      <c r="CS215" s="30">
        <f>SUMIF(Ingredients!$B$3:$B$230,M215,Ingredients!$J$3:$J$230)+SUMIF($B$3:$B$725,M215,$CT$3:$CT$725)</f>
        <v>0</v>
      </c>
      <c r="CT215" s="43">
        <f t="shared" si="47"/>
        <v>1.5</v>
      </c>
      <c r="CU215" s="34">
        <v>15</v>
      </c>
      <c r="CV215" s="30">
        <v>5</v>
      </c>
      <c r="CW215" s="30">
        <v>6.8250000000000002</v>
      </c>
      <c r="CX215" s="35">
        <v>0</v>
      </c>
      <c r="CY215" s="36">
        <v>1</v>
      </c>
      <c r="CZ215" s="37">
        <v>0</v>
      </c>
      <c r="DA215" s="38">
        <v>0</v>
      </c>
      <c r="DB215" s="39">
        <v>1.5</v>
      </c>
      <c r="DC215" t="s">
        <v>202</v>
      </c>
      <c r="DD215" t="str">
        <f t="shared" ca="1" si="48"/>
        <v/>
      </c>
      <c r="DE215" t="str">
        <f t="shared" ca="1" si="49"/>
        <v>-</v>
      </c>
      <c r="DG215" t="s">
        <v>199</v>
      </c>
      <c r="DH215" t="str">
        <f t="shared" ca="1" si="50"/>
        <v/>
      </c>
      <c r="DI215" t="s">
        <v>2271</v>
      </c>
    </row>
    <row r="216" spans="2:113" x14ac:dyDescent="0.3">
      <c r="B216" t="s">
        <v>482</v>
      </c>
      <c r="C216" t="str">
        <f>INDEX('PH Itemnames'!$B$1:$B$723,MATCH(B216,'PH Itemnames'!$A$1:$A$723),1)</f>
        <v>cinnamonrollItem</v>
      </c>
      <c r="D216" t="s">
        <v>240</v>
      </c>
      <c r="E216" t="s">
        <v>1191</v>
      </c>
      <c r="F216" s="10" t="s">
        <v>399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SUMIF(Ingredients!$B$3:$B$230,'PH complex foods'!F216,Ingredients!$A$3:$A$119)+SUMIF($B$3:$B$725,F216,$V$3:$V$724)</f>
        <v>1</v>
      </c>
      <c r="O216" s="11">
        <f ca="1">SUMIF(Ingredients!$B$3:$B$230,'PH complex foods'!G216,Ingredients!$A$3:$A$119)+SUMIF($B$3:$B$725,G216,$V$3:$V$724)</f>
        <v>1</v>
      </c>
      <c r="P216" s="11">
        <f ca="1">SUMIF(Ingredients!$B$3:$B$230,'PH complex foods'!H216,Ingredients!$A$3:$A$119)+SUMIF($B$3:$B$725,H216,$V$3:$V$724)</f>
        <v>1</v>
      </c>
      <c r="Q216" s="11">
        <f ca="1">SUMIF(Ingredients!$B$3:$B$230,'PH complex foods'!I216,Ingredients!$A$3:$A$119)+SUMIF($B$3:$B$725,I216,$V$3:$V$724)</f>
        <v>0</v>
      </c>
      <c r="R216" s="11">
        <f ca="1">SUMIF(Ingredients!$B$3:$B$230,'PH complex foods'!J216,Ingredients!$A$3:$A$119)+SUMIF($B$3:$B$725,J216,$V$3:$V$724)</f>
        <v>0</v>
      </c>
      <c r="S216" s="11">
        <f ca="1">SUMIF(Ingredients!$B$3:$B$230,'PH complex foods'!K216,Ingredients!$A$3:$A$119)+SUMIF($B$3:$B$725,K216,$V$3:$V$724)</f>
        <v>0</v>
      </c>
      <c r="T216" s="11">
        <f ca="1">SUMIF(Ingredients!$B$3:$B$230,'PH complex foods'!L216,Ingredients!$A$3:$A$119)+SUMIF($B$3:$B$725,L216,$V$3:$V$724)</f>
        <v>0</v>
      </c>
      <c r="U216" s="11">
        <f ca="1">SUMIF(Ingredients!$B$3:$B$230,'PH complex foods'!M216,Ingredients!$A$3:$A$119)+SUMIF($B$3:$B$725,M216,$V$3:$V$724)</f>
        <v>0</v>
      </c>
      <c r="V216" s="10">
        <f t="shared" ca="1" si="51"/>
        <v>1</v>
      </c>
      <c r="W216" s="10">
        <v>1</v>
      </c>
      <c r="X216" s="11">
        <v>0</v>
      </c>
      <c r="Y216" s="11">
        <f>COUNTIF(F216:M941,B216)</f>
        <v>0</v>
      </c>
      <c r="Z216" s="44" t="str">
        <f t="shared" ca="1" si="52"/>
        <v>Yes</v>
      </c>
      <c r="AA216" s="34">
        <f>SUMIF(Ingredients!$B$3:$B$230,F216,Ingredients!$C$3:$C$230)+SUMIF($B$3:$B$725,F216,$AI$3:$AI$725)</f>
        <v>0</v>
      </c>
      <c r="AB216" s="30">
        <f>SUMIF(Ingredients!$B$3:$B$230,G216,Ingredients!$C$3:$C$230)+SUMIF($B$3:$B$725,G216,$AI$3:$AI$725)</f>
        <v>0</v>
      </c>
      <c r="AC216" s="30">
        <f>SUMIF(Ingredients!$B$3:$B$230,H216,Ingredients!$C$3:$C$230)+SUMIF($B$3:$B$725,H216,$AI$3:$AI$725)</f>
        <v>5</v>
      </c>
      <c r="AD216" s="30">
        <f>SUMIF(Ingredients!$B$3:$B$230,I216,Ingredients!$C$3:$C$230)+SUMIF($B$3:$B$725,I216,$AI$3:$AI$725)</f>
        <v>0</v>
      </c>
      <c r="AE216" s="30">
        <f>SUMIF(Ingredients!$B$3:$B$230,J216,Ingredients!$C$3:$C$230)+SUMIF($B$3:$B$725,J216,$AI$3:$AI$725)</f>
        <v>0</v>
      </c>
      <c r="AF216" s="30">
        <f>SUMIF(Ingredients!$B$3:$B$230,K216,Ingredients!$C$3:$C$230)+SUMIF($B$3:$B$725,K216,$AI$3:$AI$725)</f>
        <v>0</v>
      </c>
      <c r="AG216" s="30">
        <f>SUMIF(Ingredients!$B$3:$B$230,L216,Ingredients!$C$3:$C$230)+SUMIF($B$3:$B$725,L216,$AI$3:$AI$725)</f>
        <v>0</v>
      </c>
      <c r="AH216" s="30">
        <f>SUMIF(Ingredients!$B$3:$B$230,M216,Ingredients!$C$3:$C$230)+SUMIF($B$3:$B$725,M216,$AI$3:$AI$725)</f>
        <v>0</v>
      </c>
      <c r="AI216" s="29">
        <f t="shared" si="40"/>
        <v>5</v>
      </c>
      <c r="AJ216" s="30">
        <f>SUMIF(Ingredients!$B$3:$B$230,F216,Ingredients!$D$3:$D$230)+SUMIF($B$3:$B$725,F216,$AR$3:$AR$725)</f>
        <v>0</v>
      </c>
      <c r="AK216" s="30">
        <f>SUMIF(Ingredients!$B$3:$B$230,G216,Ingredients!$D$3:$D$230)+SUMIF($B$3:$B$725,G216,$AR$3:$AR$725)</f>
        <v>0</v>
      </c>
      <c r="AL216" s="30">
        <f>SUMIF(Ingredients!$B$3:$B$230,H216,Ingredients!$D$3:$D$230)+SUMIF($B$3:$B$725,H216,$AR$3:$AR$725)</f>
        <v>0</v>
      </c>
      <c r="AM216" s="30">
        <f>SUMIF(Ingredients!$B$3:$B$230,I216,Ingredients!$D$3:$D$230)+SUMIF($B$3:$B$725,I216,$AR$3:$AR$725)</f>
        <v>0</v>
      </c>
      <c r="AN216" s="30">
        <f>SUMIF(Ingredients!$B$3:$B$230,J216,Ingredients!$D$3:$D$230)+SUMIF($B$3:$B$725,J216,$AR$3:$AR$725)</f>
        <v>0</v>
      </c>
      <c r="AO216" s="30">
        <f>SUMIF(Ingredients!$B$3:$B$230,K216,Ingredients!$D$3:$D$230)+SUMIF($B$3:$B$725,K216,$AR$3:$AR$725)</f>
        <v>0</v>
      </c>
      <c r="AP216" s="30">
        <f>SUMIF(Ingredients!$B$3:$B$230,L216,Ingredients!$D$3:$D$230)+SUMIF($B$3:$B$725,L216,$AR$3:$AR$725)</f>
        <v>0</v>
      </c>
      <c r="AQ216" s="30">
        <f>SUMIF(Ingredients!$B$3:$B$230,M216,Ingredients!$D$3:$D$230)+SUMIF($B$3:$B$725,M216,$AR$3:$AR$725)</f>
        <v>0</v>
      </c>
      <c r="AR216" s="29">
        <f t="shared" si="41"/>
        <v>0</v>
      </c>
      <c r="AS216" s="30">
        <f>SUMIF(Ingredients!$B$3:$B$230,F216,Ingredients!$E$3:$E$230)+SUMIF($B$3:$B$725,F216,$BA$3:$BA$730)</f>
        <v>21</v>
      </c>
      <c r="AT216" s="30">
        <f>SUMIF(Ingredients!$B$3:$B$230,G216,Ingredients!$E$3:$E$230)+SUMIF($B$3:$B$725,G216,$BA$3:$BA$730)</f>
        <v>30</v>
      </c>
      <c r="AU216" s="30">
        <f>SUMIF(Ingredients!$B$3:$B$230,H216,Ingredients!$E$3:$E$230)+SUMIF($B$3:$B$725,H216,$BA$3:$BA$730)</f>
        <v>7</v>
      </c>
      <c r="AV216" s="30">
        <f>SUMIF(Ingredients!$B$3:$B$230,I216,Ingredients!$E$3:$E$230)+SUMIF($B$3:$B$725,I216,$BA$3:$BA$730)</f>
        <v>0</v>
      </c>
      <c r="AW216" s="30">
        <f>SUMIF(Ingredients!$B$3:$B$230,J216,Ingredients!$E$3:$E$230)+SUMIF($B$3:$B$725,J216,$BA$3:$BA$730)</f>
        <v>0</v>
      </c>
      <c r="AX216" s="30">
        <f>SUMIF(Ingredients!$B$3:$B$230,K216,Ingredients!$E$3:$E$230)+SUMIF($B$3:$B$725,K216,$BA$3:$BA$730)</f>
        <v>0</v>
      </c>
      <c r="AY216" s="30">
        <f>SUMIF(Ingredients!$B$3:$B$230,L216,Ingredients!$E$3:$E$230)+SUMIF($B$3:$B$725,L216,$BA$3:$BA$730)</f>
        <v>0</v>
      </c>
      <c r="AZ216" s="30">
        <f>SUMIF(Ingredients!$B$3:$B$230,M216,Ingredients!$E$3:$E$230)+SUMIF($B$3:$B$725,M216,$BA$3:$BA$730)</f>
        <v>0</v>
      </c>
      <c r="BA216" s="29">
        <f t="shared" si="42"/>
        <v>19.333333333333332</v>
      </c>
      <c r="BB216" s="30">
        <f>SUMIF(Ingredients!$B$3:$B$230,F216,Ingredients!$F$3:$F$230)+SUMIF($B$3:$B$725,F216,$BJ$3:$BJ$725)</f>
        <v>0</v>
      </c>
      <c r="BC216" s="30">
        <f>SUMIF(Ingredients!$B$3:$B$230,G216,Ingredients!$F$3:$F$230)+SUMIF($B$3:$B$725,G216,$BJ$3:$BJ$725)</f>
        <v>0</v>
      </c>
      <c r="BD216" s="30">
        <f>SUMIF(Ingredients!$B$3:$B$230,H216,Ingredients!$F$3:$F$230)+SUMIF($B$3:$B$725,H216,$BJ$3:$BJ$725)</f>
        <v>1</v>
      </c>
      <c r="BE216" s="30">
        <f>SUMIF(Ingredients!$B$3:$B$230,I216,Ingredients!$F$3:$F$230)+SUMIF($B$3:$B$725,I216,$BJ$3:$BJ$725)</f>
        <v>0</v>
      </c>
      <c r="BF216" s="30">
        <f>SUMIF(Ingredients!$B$3:$B$230,J216,Ingredients!$F$3:$F$230)+SUMIF($B$3:$B$725,J216,$BJ$3:$BJ$725)</f>
        <v>0</v>
      </c>
      <c r="BG216" s="30">
        <f>SUMIF(Ingredients!$B$3:$B$230,K216,Ingredients!$F$3:$F$230)+SUMIF($B$3:$B$725,K216,$BJ$3:$BJ$725)</f>
        <v>0</v>
      </c>
      <c r="BH216" s="30">
        <f>SUMIF(Ingredients!$B$3:$B$230,L216,Ingredients!$F$3:$F$230)+SUMIF($B$3:$B$725,L216,$BJ$3:$BJ$725)</f>
        <v>0</v>
      </c>
      <c r="BI216" s="30">
        <f>SUMIF(Ingredients!$B$3:$B$230,M216,Ingredients!$F$3:$F$230)+SUMIF($B$3:$B$725,M216,$BJ$3:$BJ$725)</f>
        <v>0</v>
      </c>
      <c r="BJ216" s="35">
        <f t="shared" si="43"/>
        <v>1</v>
      </c>
      <c r="BK216" s="30">
        <f>SUMIF(Ingredients!$B$3:$B$230,F216,Ingredients!$G$3:$G$230)+SUMIF($B$3:$B$725,F216,$BS$3:$BS$725)</f>
        <v>0</v>
      </c>
      <c r="BL216" s="30">
        <f>SUMIF(Ingredients!$B$3:$B$230,G216,Ingredients!$G$3:$G$230)+SUMIF($B$3:$B$725,G216,$BS$3:$BS$725)</f>
        <v>0</v>
      </c>
      <c r="BM216" s="30">
        <f>SUMIF(Ingredients!$B$3:$B$230,H216,Ingredients!$G$3:$G$230)+SUMIF($B$3:$B$725,H216,$BS$3:$BS$725)</f>
        <v>0</v>
      </c>
      <c r="BN216" s="30">
        <f>SUMIF(Ingredients!$B$3:$B$230,I216,Ingredients!$G$3:$G$230)+SUMIF($B$3:$B$725,I216,$BS$3:$BS$725)</f>
        <v>0</v>
      </c>
      <c r="BO216" s="30">
        <f>SUMIF(Ingredients!$B$3:$B$230,J216,Ingredients!$G$3:$G$230)+SUMIF($B$3:$B$725,J216,$BS$3:$BS$725)</f>
        <v>0</v>
      </c>
      <c r="BP216" s="30">
        <f>SUMIF(Ingredients!$B$3:$B$230,K216,Ingredients!$G$3:$G$230)+SUMIF($B$3:$B$725,K216,$BS$3:$BS$725)</f>
        <v>0</v>
      </c>
      <c r="BQ216" s="30">
        <f>SUMIF(Ingredients!$B$3:$B$230,L216,Ingredients!$G$3:$G$230)+SUMIF($B$3:$B$725,L216,$BS$3:$BS$725)</f>
        <v>0</v>
      </c>
      <c r="BR216" s="30">
        <f>SUMIF(Ingredients!$B$3:$B$230,M216,Ingredients!$G$3:$G$230)+SUMIF($B$3:$B$725,M216,$BS$3:$BS$725)</f>
        <v>0</v>
      </c>
      <c r="BS216" s="36">
        <f t="shared" si="44"/>
        <v>0</v>
      </c>
      <c r="BT216" s="30">
        <f>SUMIF(Ingredients!$B$3:$B$230,F216,Ingredients!$H$3:$H$230)+SUMIF($B$3:$B$725,F216,$CB$3:$CB$725)</f>
        <v>0</v>
      </c>
      <c r="BU216" s="30">
        <f>SUMIF(Ingredients!$B$3:$B$230,G216,Ingredients!$H$3:$H$230)+SUMIF($B$3:$B$725,G216,$CB$3:$CB$725)</f>
        <v>0</v>
      </c>
      <c r="BV216" s="30">
        <f>SUMIF(Ingredients!$B$3:$B$230,H216,Ingredients!$H$3:$H$230)+SUMIF($B$3:$B$725,H216,$CB$3:$CB$725)</f>
        <v>0</v>
      </c>
      <c r="BW216" s="30">
        <f>SUMIF(Ingredients!$B$3:$B$230,I216,Ingredients!$H$3:$H$230)+SUMIF($B$3:$B$725,I216,$CB$3:$CB$725)</f>
        <v>0</v>
      </c>
      <c r="BX216" s="30">
        <f>SUMIF(Ingredients!$B$3:$B$230,J216,Ingredients!$H$3:$H$230)+SUMIF($B$3:$B$725,J216,$CB$3:$CB$725)</f>
        <v>0</v>
      </c>
      <c r="BY216" s="30">
        <f>SUMIF(Ingredients!$B$3:$B$230,K216,Ingredients!$H$3:$H$230)+SUMIF($B$3:$B$725,K216,$CB$3:$CB$725)</f>
        <v>0</v>
      </c>
      <c r="BZ216" s="30">
        <f>SUMIF(Ingredients!$B$3:$B$230,L216,Ingredients!$H$3:$H$230)+SUMIF($B$3:$B$725,L216,$CB$3:$CB$725)</f>
        <v>0</v>
      </c>
      <c r="CA216" s="30">
        <f>SUMIF(Ingredients!$B$3:$B$230,M216,Ingredients!$H$3:$H$230)+SUMIF($B$3:$B$725,M216,$CB$3:$CB$725)</f>
        <v>0</v>
      </c>
      <c r="CB216" s="42">
        <f t="shared" si="45"/>
        <v>0</v>
      </c>
      <c r="CC216" s="30">
        <f>SUMIF(Ingredients!$B$3:$B$230,F216,Ingredients!$I$3:$I$230)+SUMIF($B$3:$B$725,F216,$CK$3:$CK$725)</f>
        <v>0</v>
      </c>
      <c r="CD216" s="30">
        <f>SUMIF(Ingredients!$B$3:$B$230,G216,Ingredients!$I$3:$I$230)+SUMIF($B$3:$B$725,G216,$CK$3:$CK$725)</f>
        <v>0</v>
      </c>
      <c r="CE216" s="30">
        <f>SUMIF(Ingredients!$B$3:$B$230,H216,Ingredients!$I$3:$I$230)+SUMIF($B$3:$B$725,H216,$CK$3:$CK$725)</f>
        <v>0</v>
      </c>
      <c r="CF216" s="30">
        <f>SUMIF(Ingredients!$B$3:$B$230,I216,Ingredients!$I$3:$I$230)+SUMIF($B$3:$B$725,I216,$CK$3:$CK$725)</f>
        <v>0</v>
      </c>
      <c r="CG216" s="30">
        <f>SUMIF(Ingredients!$B$3:$B$230,J216,Ingredients!$I$3:$I$230)+SUMIF($B$3:$B$725,J216,$CK$3:$CK$725)</f>
        <v>0</v>
      </c>
      <c r="CH216" s="30">
        <f>SUMIF(Ingredients!$B$3:$B$230,K216,Ingredients!$I$3:$I$230)+SUMIF($B$3:$B$725,K216,$CK$3:$CK$725)</f>
        <v>0</v>
      </c>
      <c r="CI216" s="30">
        <f>SUMIF(Ingredients!$B$3:$B$230,L216,Ingredients!$I$3:$I$230)+SUMIF($B$3:$B$725,L216,$CK$3:$CK$725)</f>
        <v>0</v>
      </c>
      <c r="CJ216" s="30">
        <f>SUMIF(Ingredients!$B$3:$B$230,M216,Ingredients!$I$3:$I$230)+SUMIF($B$3:$B$725,M216,$CK$3:$CK$725)</f>
        <v>0</v>
      </c>
      <c r="CK216" s="38">
        <f t="shared" si="46"/>
        <v>0</v>
      </c>
      <c r="CL216" s="30">
        <f>SUMIF(Ingredients!$B$3:$B$230,F216,Ingredients!$J$3:$J$230)+SUMIF($B$3:$B$725,F216,$CT$3:$CT$725)</f>
        <v>0</v>
      </c>
      <c r="CM216" s="30">
        <f>SUMIF(Ingredients!$B$3:$B$230,G216,Ingredients!$J$3:$J$230)+SUMIF($B$3:$B$725,G216,$CT$3:$CT$725)</f>
        <v>0</v>
      </c>
      <c r="CN216" s="30">
        <f>SUMIF(Ingredients!$B$3:$B$230,H216,Ingredients!$J$3:$J$230)+SUMIF($B$3:$B$725,H216,$CT$3:$CT$725)</f>
        <v>0</v>
      </c>
      <c r="CO216" s="30">
        <f>SUMIF(Ingredients!$B$3:$B$230,I216,Ingredients!$J$3:$J$230)+SUMIF($B$3:$B$725,I216,$CT$3:$CT$725)</f>
        <v>0</v>
      </c>
      <c r="CP216" s="30">
        <f>SUMIF(Ingredients!$B$3:$B$230,J216,Ingredients!$J$3:$J$230)+SUMIF($B$3:$B$725,J216,$CT$3:$CT$725)</f>
        <v>0</v>
      </c>
      <c r="CQ216" s="30">
        <f>SUMIF(Ingredients!$B$3:$B$230,K216,Ingredients!$J$3:$J$230)+SUMIF($B$3:$B$725,K216,$CT$3:$CT$725)</f>
        <v>0</v>
      </c>
      <c r="CR216" s="30">
        <f>SUMIF(Ingredients!$B$3:$B$230,L216,Ingredients!$J$3:$J$230)+SUMIF($B$3:$B$725,L216,$CT$3:$CT$725)</f>
        <v>0</v>
      </c>
      <c r="CS216" s="30">
        <f>SUMIF(Ingredients!$B$3:$B$230,M216,Ingredients!$J$3:$J$230)+SUMIF($B$3:$B$725,M216,$CT$3:$CT$725)</f>
        <v>0</v>
      </c>
      <c r="CT216" s="43">
        <f t="shared" si="47"/>
        <v>0</v>
      </c>
      <c r="CU216" s="34">
        <v>5</v>
      </c>
      <c r="CV216" s="30">
        <v>0</v>
      </c>
      <c r="CW216" s="30">
        <v>19</v>
      </c>
      <c r="CX216" s="35">
        <v>1</v>
      </c>
      <c r="CY216" s="36">
        <v>0</v>
      </c>
      <c r="CZ216" s="37">
        <v>0</v>
      </c>
      <c r="DA216" s="38">
        <v>0</v>
      </c>
      <c r="DB216" s="39">
        <v>0</v>
      </c>
      <c r="DC216" t="s">
        <v>202</v>
      </c>
      <c r="DD216" t="str">
        <f t="shared" ca="1" si="48"/>
        <v/>
      </c>
      <c r="DE216" t="str">
        <f t="shared" ca="1" si="49"/>
        <v>-</v>
      </c>
      <c r="DG216" t="s">
        <v>200</v>
      </c>
      <c r="DH216" t="str">
        <f t="shared" ca="1" si="50"/>
        <v>CINNAMONROLLITEM(MEAL, ItemRegistry.cinnamonrollItem, 4 ,1f,0f,1f,0f,0f,0f,0f,1.11f),</v>
      </c>
      <c r="DI216" t="s">
        <v>2271</v>
      </c>
    </row>
    <row r="217" spans="2:113" x14ac:dyDescent="0.3">
      <c r="B217" t="s">
        <v>483</v>
      </c>
      <c r="C217" t="str">
        <f>INDEX('PH Itemnames'!$B$1:$B$723,MATCH(B217,'PH Itemnames'!$A$1:$A$723),1)</f>
        <v>frenchtoastItem</v>
      </c>
      <c r="D217" t="s">
        <v>240</v>
      </c>
      <c r="E217" t="s">
        <v>1191</v>
      </c>
      <c r="F217" s="10" t="s">
        <v>399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SUMIF(Ingredients!$B$3:$B$230,'PH complex foods'!F217,Ingredients!$A$3:$A$119)+SUMIF($B$3:$B$725,F217,$V$3:$V$724)</f>
        <v>1</v>
      </c>
      <c r="O217" s="11">
        <f ca="1">SUMIF(Ingredients!$B$3:$B$230,'PH complex foods'!G217,Ingredients!$A$3:$A$119)+SUMIF($B$3:$B$725,G217,$V$3:$V$724)</f>
        <v>1</v>
      </c>
      <c r="P217" s="11">
        <f ca="1">SUMIF(Ingredients!$B$3:$B$230,'PH complex foods'!H217,Ingredients!$A$3:$A$119)+SUMIF($B$3:$B$725,H217,$V$3:$V$724)</f>
        <v>1</v>
      </c>
      <c r="Q217" s="11">
        <f ca="1">SUMIF(Ingredients!$B$3:$B$230,'PH complex foods'!I217,Ingredients!$A$3:$A$119)+SUMIF($B$3:$B$725,I217,$V$3:$V$724)</f>
        <v>1</v>
      </c>
      <c r="R217" s="11">
        <f ca="1">SUMIF(Ingredients!$B$3:$B$230,'PH complex foods'!J217,Ingredients!$A$3:$A$119)+SUMIF($B$3:$B$725,J217,$V$3:$V$724)</f>
        <v>0</v>
      </c>
      <c r="S217" s="11">
        <f ca="1">SUMIF(Ingredients!$B$3:$B$230,'PH complex foods'!K217,Ingredients!$A$3:$A$119)+SUMIF($B$3:$B$725,K217,$V$3:$V$724)</f>
        <v>0</v>
      </c>
      <c r="T217" s="11">
        <f ca="1">SUMIF(Ingredients!$B$3:$B$230,'PH complex foods'!L217,Ingredients!$A$3:$A$119)+SUMIF($B$3:$B$725,L217,$V$3:$V$724)</f>
        <v>0</v>
      </c>
      <c r="U217" s="11">
        <f ca="1">SUMIF(Ingredients!$B$3:$B$230,'PH complex foods'!M217,Ingredients!$A$3:$A$119)+SUMIF($B$3:$B$725,M217,$V$3:$V$724)</f>
        <v>0</v>
      </c>
      <c r="V217" s="10">
        <f t="shared" ca="1" si="51"/>
        <v>1</v>
      </c>
      <c r="W217" s="10">
        <v>1</v>
      </c>
      <c r="X217" s="11">
        <v>0</v>
      </c>
      <c r="Y217" s="11">
        <f>COUNTIF(F217:M942,B217)</f>
        <v>0</v>
      </c>
      <c r="Z217" s="44" t="str">
        <f t="shared" ca="1" si="52"/>
        <v>Yes</v>
      </c>
      <c r="AA217" s="34">
        <f>SUMIF(Ingredients!$B$3:$B$230,F217,Ingredients!$C$3:$C$230)+SUMIF($B$3:$B$725,F217,$AI$3:$AI$725)</f>
        <v>0</v>
      </c>
      <c r="AB217" s="30">
        <f>SUMIF(Ingredients!$B$3:$B$230,G217,Ingredients!$C$3:$C$230)+SUMIF($B$3:$B$725,G217,$AI$3:$AI$725)</f>
        <v>10</v>
      </c>
      <c r="AC217" s="30">
        <f>SUMIF(Ingredients!$B$3:$B$230,H217,Ingredients!$C$3:$C$230)+SUMIF($B$3:$B$725,H217,$AI$3:$AI$725)</f>
        <v>0</v>
      </c>
      <c r="AD217" s="30">
        <f>SUMIF(Ingredients!$B$3:$B$230,I217,Ingredients!$C$3:$C$230)+SUMIF($B$3:$B$725,I217,$AI$3:$AI$725)</f>
        <v>0</v>
      </c>
      <c r="AE217" s="30">
        <f>SUMIF(Ingredients!$B$3:$B$230,J217,Ingredients!$C$3:$C$230)+SUMIF($B$3:$B$725,J217,$AI$3:$AI$725)</f>
        <v>0</v>
      </c>
      <c r="AF217" s="30">
        <f>SUMIF(Ingredients!$B$3:$B$230,K217,Ingredients!$C$3:$C$230)+SUMIF($B$3:$B$725,K217,$AI$3:$AI$725)</f>
        <v>0</v>
      </c>
      <c r="AG217" s="30">
        <f>SUMIF(Ingredients!$B$3:$B$230,L217,Ingredients!$C$3:$C$230)+SUMIF($B$3:$B$725,L217,$AI$3:$AI$725)</f>
        <v>0</v>
      </c>
      <c r="AH217" s="30">
        <f>SUMIF(Ingredients!$B$3:$B$230,M217,Ingredients!$C$3:$C$230)+SUMIF($B$3:$B$725,M217,$AI$3:$AI$725)</f>
        <v>0</v>
      </c>
      <c r="AI217" s="29">
        <f t="shared" si="40"/>
        <v>10</v>
      </c>
      <c r="AJ217" s="30">
        <f>SUMIF(Ingredients!$B$3:$B$230,F217,Ingredients!$D$3:$D$230)+SUMIF($B$3:$B$725,F217,$AR$3:$AR$725)</f>
        <v>0</v>
      </c>
      <c r="AK217" s="30">
        <f>SUMIF(Ingredients!$B$3:$B$230,G217,Ingredients!$D$3:$D$230)+SUMIF($B$3:$B$725,G217,$AR$3:$AR$725)</f>
        <v>0</v>
      </c>
      <c r="AL217" s="30">
        <f>SUMIF(Ingredients!$B$3:$B$230,H217,Ingredients!$D$3:$D$230)+SUMIF($B$3:$B$725,H217,$AR$3:$AR$725)</f>
        <v>0</v>
      </c>
      <c r="AM217" s="30">
        <f>SUMIF(Ingredients!$B$3:$B$230,I217,Ingredients!$D$3:$D$230)+SUMIF($B$3:$B$725,I217,$AR$3:$AR$725)</f>
        <v>0</v>
      </c>
      <c r="AN217" s="30">
        <f>SUMIF(Ingredients!$B$3:$B$230,J217,Ingredients!$D$3:$D$230)+SUMIF($B$3:$B$725,J217,$AR$3:$AR$725)</f>
        <v>0</v>
      </c>
      <c r="AO217" s="30">
        <f>SUMIF(Ingredients!$B$3:$B$230,K217,Ingredients!$D$3:$D$230)+SUMIF($B$3:$B$725,K217,$AR$3:$AR$725)</f>
        <v>0</v>
      </c>
      <c r="AP217" s="30">
        <f>SUMIF(Ingredients!$B$3:$B$230,L217,Ingredients!$D$3:$D$230)+SUMIF($B$3:$B$725,L217,$AR$3:$AR$725)</f>
        <v>0</v>
      </c>
      <c r="AQ217" s="30">
        <f>SUMIF(Ingredients!$B$3:$B$230,M217,Ingredients!$D$3:$D$230)+SUMIF($B$3:$B$725,M217,$AR$3:$AR$725)</f>
        <v>0</v>
      </c>
      <c r="AR217" s="29">
        <f t="shared" si="41"/>
        <v>0</v>
      </c>
      <c r="AS217" s="30">
        <f>SUMIF(Ingredients!$B$3:$B$230,F217,Ingredients!$E$3:$E$230)+SUMIF($B$3:$B$725,F217,$BA$3:$BA$730)</f>
        <v>21</v>
      </c>
      <c r="AT217" s="30">
        <f>SUMIF(Ingredients!$B$3:$B$230,G217,Ingredients!$E$3:$E$230)+SUMIF($B$3:$B$725,G217,$BA$3:$BA$730)</f>
        <v>16.5</v>
      </c>
      <c r="AU217" s="30">
        <f>SUMIF(Ingredients!$B$3:$B$230,H217,Ingredients!$E$3:$E$230)+SUMIF($B$3:$B$725,H217,$BA$3:$BA$730)</f>
        <v>30</v>
      </c>
      <c r="AV217" s="30">
        <f>SUMIF(Ingredients!$B$3:$B$230,I217,Ingredients!$E$3:$E$230)+SUMIF($B$3:$B$725,I217,$BA$3:$BA$730)</f>
        <v>16</v>
      </c>
      <c r="AW217" s="30">
        <f>SUMIF(Ingredients!$B$3:$B$230,J217,Ingredients!$E$3:$E$230)+SUMIF($B$3:$B$725,J217,$BA$3:$BA$730)</f>
        <v>0</v>
      </c>
      <c r="AX217" s="30">
        <f>SUMIF(Ingredients!$B$3:$B$230,K217,Ingredients!$E$3:$E$230)+SUMIF($B$3:$B$725,K217,$BA$3:$BA$730)</f>
        <v>0</v>
      </c>
      <c r="AY217" s="30">
        <f>SUMIF(Ingredients!$B$3:$B$230,L217,Ingredients!$E$3:$E$230)+SUMIF($B$3:$B$725,L217,$BA$3:$BA$730)</f>
        <v>0</v>
      </c>
      <c r="AZ217" s="30">
        <f>SUMIF(Ingredients!$B$3:$B$230,M217,Ingredients!$E$3:$E$230)+SUMIF($B$3:$B$725,M217,$BA$3:$BA$730)</f>
        <v>0</v>
      </c>
      <c r="BA217" s="29">
        <f t="shared" si="42"/>
        <v>20.875</v>
      </c>
      <c r="BB217" s="30">
        <f>SUMIF(Ingredients!$B$3:$B$230,F217,Ingredients!$F$3:$F$230)+SUMIF($B$3:$B$725,F217,$BJ$3:$BJ$725)</f>
        <v>0</v>
      </c>
      <c r="BC217" s="30">
        <f>SUMIF(Ingredients!$B$3:$B$230,G217,Ingredients!$F$3:$F$230)+SUMIF($B$3:$B$725,G217,$BJ$3:$BJ$725)</f>
        <v>1.5</v>
      </c>
      <c r="BD217" s="30">
        <f>SUMIF(Ingredients!$B$3:$B$230,H217,Ingredients!$F$3:$F$230)+SUMIF($B$3:$B$725,H217,$BJ$3:$BJ$725)</f>
        <v>0</v>
      </c>
      <c r="BE217" s="30">
        <f>SUMIF(Ingredients!$B$3:$B$230,I217,Ingredients!$F$3:$F$230)+SUMIF($B$3:$B$725,I217,$BJ$3:$BJ$725)</f>
        <v>0</v>
      </c>
      <c r="BF217" s="30">
        <f>SUMIF(Ingredients!$B$3:$B$230,J217,Ingredients!$F$3:$F$230)+SUMIF($B$3:$B$725,J217,$BJ$3:$BJ$725)</f>
        <v>0</v>
      </c>
      <c r="BG217" s="30">
        <f>SUMIF(Ingredients!$B$3:$B$230,K217,Ingredients!$F$3:$F$230)+SUMIF($B$3:$B$725,K217,$BJ$3:$BJ$725)</f>
        <v>0</v>
      </c>
      <c r="BH217" s="30">
        <f>SUMIF(Ingredients!$B$3:$B$230,L217,Ingredients!$F$3:$F$230)+SUMIF($B$3:$B$725,L217,$BJ$3:$BJ$725)</f>
        <v>0</v>
      </c>
      <c r="BI217" s="30">
        <f>SUMIF(Ingredients!$B$3:$B$230,M217,Ingredients!$F$3:$F$230)+SUMIF($B$3:$B$725,M217,$BJ$3:$BJ$725)</f>
        <v>0</v>
      </c>
      <c r="BJ217" s="35">
        <f t="shared" si="43"/>
        <v>1.5</v>
      </c>
      <c r="BK217" s="30">
        <f>SUMIF(Ingredients!$B$3:$B$230,F217,Ingredients!$G$3:$G$230)+SUMIF($B$3:$B$725,F217,$BS$3:$BS$725)</f>
        <v>0</v>
      </c>
      <c r="BL217" s="30">
        <f>SUMIF(Ingredients!$B$3:$B$230,G217,Ingredients!$G$3:$G$230)+SUMIF($B$3:$B$725,G217,$BS$3:$BS$725)</f>
        <v>0</v>
      </c>
      <c r="BM217" s="30">
        <f>SUMIF(Ingredients!$B$3:$B$230,H217,Ingredients!$G$3:$G$230)+SUMIF($B$3:$B$725,H217,$BS$3:$BS$725)</f>
        <v>0</v>
      </c>
      <c r="BN217" s="30">
        <f>SUMIF(Ingredients!$B$3:$B$230,I217,Ingredients!$G$3:$G$230)+SUMIF($B$3:$B$725,I217,$BS$3:$BS$725)</f>
        <v>0</v>
      </c>
      <c r="BO217" s="30">
        <f>SUMIF(Ingredients!$B$3:$B$230,J217,Ingredients!$G$3:$G$230)+SUMIF($B$3:$B$725,J217,$BS$3:$BS$725)</f>
        <v>0</v>
      </c>
      <c r="BP217" s="30">
        <f>SUMIF(Ingredients!$B$3:$B$230,K217,Ingredients!$G$3:$G$230)+SUMIF($B$3:$B$725,K217,$BS$3:$BS$725)</f>
        <v>0</v>
      </c>
      <c r="BQ217" s="30">
        <f>SUMIF(Ingredients!$B$3:$B$230,L217,Ingredients!$G$3:$G$230)+SUMIF($B$3:$B$725,L217,$BS$3:$BS$725)</f>
        <v>0</v>
      </c>
      <c r="BR217" s="30">
        <f>SUMIF(Ingredients!$B$3:$B$230,M217,Ingredients!$G$3:$G$230)+SUMIF($B$3:$B$725,M217,$BS$3:$BS$725)</f>
        <v>0</v>
      </c>
      <c r="BS217" s="36">
        <f t="shared" si="44"/>
        <v>0</v>
      </c>
      <c r="BT217" s="30">
        <f>SUMIF(Ingredients!$B$3:$B$230,F217,Ingredients!$H$3:$H$230)+SUMIF($B$3:$B$725,F217,$CB$3:$CB$725)</f>
        <v>0</v>
      </c>
      <c r="BU217" s="30">
        <f>SUMIF(Ingredients!$B$3:$B$230,G217,Ingredients!$H$3:$H$230)+SUMIF($B$3:$B$725,G217,$CB$3:$CB$725)</f>
        <v>0</v>
      </c>
      <c r="BV217" s="30">
        <f>SUMIF(Ingredients!$B$3:$B$230,H217,Ingredients!$H$3:$H$230)+SUMIF($B$3:$B$725,H217,$CB$3:$CB$725)</f>
        <v>0</v>
      </c>
      <c r="BW217" s="30">
        <f>SUMIF(Ingredients!$B$3:$B$230,I217,Ingredients!$H$3:$H$230)+SUMIF($B$3:$B$725,I217,$CB$3:$CB$725)</f>
        <v>0</v>
      </c>
      <c r="BX217" s="30">
        <f>SUMIF(Ingredients!$B$3:$B$230,J217,Ingredients!$H$3:$H$230)+SUMIF($B$3:$B$725,J217,$CB$3:$CB$725)</f>
        <v>0</v>
      </c>
      <c r="BY217" s="30">
        <f>SUMIF(Ingredients!$B$3:$B$230,K217,Ingredients!$H$3:$H$230)+SUMIF($B$3:$B$725,K217,$CB$3:$CB$725)</f>
        <v>0</v>
      </c>
      <c r="BZ217" s="30">
        <f>SUMIF(Ingredients!$B$3:$B$230,L217,Ingredients!$H$3:$H$230)+SUMIF($B$3:$B$725,L217,$CB$3:$CB$725)</f>
        <v>0</v>
      </c>
      <c r="CA217" s="30">
        <f>SUMIF(Ingredients!$B$3:$B$230,M217,Ingredients!$H$3:$H$230)+SUMIF($B$3:$B$725,M217,$CB$3:$CB$725)</f>
        <v>0</v>
      </c>
      <c r="CB217" s="42">
        <f t="shared" si="45"/>
        <v>0</v>
      </c>
      <c r="CC217" s="30">
        <f>SUMIF(Ingredients!$B$3:$B$230,F217,Ingredients!$I$3:$I$230)+SUMIF($B$3:$B$725,F217,$CK$3:$CK$725)</f>
        <v>0</v>
      </c>
      <c r="CD217" s="30">
        <f>SUMIF(Ingredients!$B$3:$B$230,G217,Ingredients!$I$3:$I$230)+SUMIF($B$3:$B$725,G217,$CK$3:$CK$725)</f>
        <v>0</v>
      </c>
      <c r="CE217" s="30">
        <f>SUMIF(Ingredients!$B$3:$B$230,H217,Ingredients!$I$3:$I$230)+SUMIF($B$3:$B$725,H217,$CK$3:$CK$725)</f>
        <v>0</v>
      </c>
      <c r="CF217" s="30">
        <f>SUMIF(Ingredients!$B$3:$B$230,I217,Ingredients!$I$3:$I$230)+SUMIF($B$3:$B$725,I217,$CK$3:$CK$725)</f>
        <v>0</v>
      </c>
      <c r="CG217" s="30">
        <f>SUMIF(Ingredients!$B$3:$B$230,J217,Ingredients!$I$3:$I$230)+SUMIF($B$3:$B$725,J217,$CK$3:$CK$725)</f>
        <v>0</v>
      </c>
      <c r="CH217" s="30">
        <f>SUMIF(Ingredients!$B$3:$B$230,K217,Ingredients!$I$3:$I$230)+SUMIF($B$3:$B$725,K217,$CK$3:$CK$725)</f>
        <v>0</v>
      </c>
      <c r="CI217" s="30">
        <f>SUMIF(Ingredients!$B$3:$B$230,L217,Ingredients!$I$3:$I$230)+SUMIF($B$3:$B$725,L217,$CK$3:$CK$725)</f>
        <v>0</v>
      </c>
      <c r="CJ217" s="30">
        <f>SUMIF(Ingredients!$B$3:$B$230,M217,Ingredients!$I$3:$I$230)+SUMIF($B$3:$B$725,M217,$CK$3:$CK$725)</f>
        <v>0</v>
      </c>
      <c r="CK217" s="38">
        <f t="shared" si="46"/>
        <v>0</v>
      </c>
      <c r="CL217" s="30">
        <f>SUMIF(Ingredients!$B$3:$B$230,F217,Ingredients!$J$3:$J$230)+SUMIF($B$3:$B$725,F217,$CT$3:$CT$725)</f>
        <v>0</v>
      </c>
      <c r="CM217" s="30">
        <f>SUMIF(Ingredients!$B$3:$B$230,G217,Ingredients!$J$3:$J$230)+SUMIF($B$3:$B$725,G217,$CT$3:$CT$725)</f>
        <v>1</v>
      </c>
      <c r="CN217" s="30">
        <f>SUMIF(Ingredients!$B$3:$B$230,H217,Ingredients!$J$3:$J$230)+SUMIF($B$3:$B$725,H217,$CT$3:$CT$725)</f>
        <v>0</v>
      </c>
      <c r="CO217" s="30">
        <f>SUMIF(Ingredients!$B$3:$B$230,I217,Ingredients!$J$3:$J$230)+SUMIF($B$3:$B$725,I217,$CT$3:$CT$725)</f>
        <v>0</v>
      </c>
      <c r="CP217" s="30">
        <f>SUMIF(Ingredients!$B$3:$B$230,J217,Ingredients!$J$3:$J$230)+SUMIF($B$3:$B$725,J217,$CT$3:$CT$725)</f>
        <v>0</v>
      </c>
      <c r="CQ217" s="30">
        <f>SUMIF(Ingredients!$B$3:$B$230,K217,Ingredients!$J$3:$J$230)+SUMIF($B$3:$B$725,K217,$CT$3:$CT$725)</f>
        <v>0</v>
      </c>
      <c r="CR217" s="30">
        <f>SUMIF(Ingredients!$B$3:$B$230,L217,Ingredients!$J$3:$J$230)+SUMIF($B$3:$B$725,L217,$CT$3:$CT$725)</f>
        <v>0</v>
      </c>
      <c r="CS217" s="30">
        <f>SUMIF(Ingredients!$B$3:$B$230,M217,Ingredients!$J$3:$J$230)+SUMIF($B$3:$B$725,M217,$CT$3:$CT$725)</f>
        <v>0</v>
      </c>
      <c r="CT217" s="43">
        <f t="shared" si="47"/>
        <v>1</v>
      </c>
      <c r="CU217" s="34">
        <v>10</v>
      </c>
      <c r="CV217" s="30">
        <v>0</v>
      </c>
      <c r="CW217" s="30">
        <v>21</v>
      </c>
      <c r="CX217" s="35">
        <v>1.5</v>
      </c>
      <c r="CY217" s="36">
        <v>0</v>
      </c>
      <c r="CZ217" s="37">
        <v>0</v>
      </c>
      <c r="DA217" s="38">
        <v>0</v>
      </c>
      <c r="DB217" s="39">
        <v>1</v>
      </c>
      <c r="DC217" t="s">
        <v>202</v>
      </c>
      <c r="DD217" t="str">
        <f t="shared" ca="1" si="48"/>
        <v/>
      </c>
      <c r="DE217" t="str">
        <f t="shared" ca="1" si="49"/>
        <v>-</v>
      </c>
      <c r="DG217" t="s">
        <v>200</v>
      </c>
      <c r="DH217" t="str">
        <f t="shared" ca="1" si="50"/>
        <v>FRENCHTOASTITEM(MEAL, ItemRegistry.frenchtoastItem, 4 ,2f,0f,1.5f,0f,0f,0f,1f,1f),</v>
      </c>
      <c r="DI217" t="s">
        <v>2271</v>
      </c>
    </row>
    <row r="218" spans="2:113" x14ac:dyDescent="0.3">
      <c r="B218" t="s">
        <v>413</v>
      </c>
      <c r="C218" t="str">
        <f>INDEX('PH Itemnames'!$B$1:$B$723,MATCH(B218,'PH Itemnames'!$A$1:$A$723),1)</f>
        <v>marshmellowsItem</v>
      </c>
      <c r="D218" t="s">
        <v>240</v>
      </c>
      <c r="E218" t="s">
        <v>1191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SUMIF(Ingredients!$B$3:$B$230,'PH complex foods'!F218,Ingredients!$A$3:$A$119)+SUMIF($B$3:$B$725,F218,$V$3:$V$724)</f>
        <v>1</v>
      </c>
      <c r="O218" s="11">
        <f ca="1">SUMIF(Ingredients!$B$3:$B$230,'PH complex foods'!G218,Ingredients!$A$3:$A$119)+SUMIF($B$3:$B$725,G218,$V$3:$V$724)</f>
        <v>1</v>
      </c>
      <c r="P218" s="11">
        <f ca="1">SUMIF(Ingredients!$B$3:$B$230,'PH complex foods'!H218,Ingredients!$A$3:$A$119)+SUMIF($B$3:$B$725,H218,$V$3:$V$724)</f>
        <v>1</v>
      </c>
      <c r="Q218" s="11">
        <f ca="1">SUMIF(Ingredients!$B$3:$B$230,'PH complex foods'!I218,Ingredients!$A$3:$A$119)+SUMIF($B$3:$B$725,I218,$V$3:$V$724)</f>
        <v>0</v>
      </c>
      <c r="R218" s="11">
        <f ca="1">SUMIF(Ingredients!$B$3:$B$230,'PH complex foods'!J218,Ingredients!$A$3:$A$119)+SUMIF($B$3:$B$725,J218,$V$3:$V$724)</f>
        <v>0</v>
      </c>
      <c r="S218" s="11">
        <f ca="1">SUMIF(Ingredients!$B$3:$B$230,'PH complex foods'!K218,Ingredients!$A$3:$A$119)+SUMIF($B$3:$B$725,K218,$V$3:$V$724)</f>
        <v>0</v>
      </c>
      <c r="T218" s="11">
        <f ca="1">SUMIF(Ingredients!$B$3:$B$230,'PH complex foods'!L218,Ingredients!$A$3:$A$119)+SUMIF($B$3:$B$725,L218,$V$3:$V$724)</f>
        <v>0</v>
      </c>
      <c r="U218" s="11">
        <f ca="1">SUMIF(Ingredients!$B$3:$B$230,'PH complex foods'!M218,Ingredients!$A$3:$A$119)+SUMIF($B$3:$B$725,M218,$V$3:$V$724)</f>
        <v>0</v>
      </c>
      <c r="V218" s="10">
        <f t="shared" ca="1" si="51"/>
        <v>1</v>
      </c>
      <c r="W218" s="10">
        <v>1</v>
      </c>
      <c r="X218" s="11">
        <v>1</v>
      </c>
      <c r="Y218" s="11">
        <f>COUNTIF(F218:M943,B218)</f>
        <v>5</v>
      </c>
      <c r="Z218" s="44" t="str">
        <f t="shared" ca="1" si="52"/>
        <v>Yes</v>
      </c>
      <c r="AA218" s="34">
        <f>SUMIF(Ingredients!$B$3:$B$230,F218,Ingredients!$C$3:$C$230)+SUMIF($B$3:$B$725,F218,$AI$3:$AI$725)</f>
        <v>0</v>
      </c>
      <c r="AB218" s="30">
        <f>SUMIF(Ingredients!$B$3:$B$230,G218,Ingredients!$C$3:$C$230)+SUMIF($B$3:$B$725,G218,$AI$3:$AI$725)</f>
        <v>0</v>
      </c>
      <c r="AC218" s="30">
        <f>SUMIF(Ingredients!$B$3:$B$230,H218,Ingredients!$C$3:$C$230)+SUMIF($B$3:$B$725,H218,$AI$3:$AI$725)</f>
        <v>0</v>
      </c>
      <c r="AD218" s="30">
        <f>SUMIF(Ingredients!$B$3:$B$230,I218,Ingredients!$C$3:$C$230)+SUMIF($B$3:$B$725,I218,$AI$3:$AI$725)</f>
        <v>0</v>
      </c>
      <c r="AE218" s="30">
        <f>SUMIF(Ingredients!$B$3:$B$230,J218,Ingredients!$C$3:$C$230)+SUMIF($B$3:$B$725,J218,$AI$3:$AI$725)</f>
        <v>0</v>
      </c>
      <c r="AF218" s="30">
        <f>SUMIF(Ingredients!$B$3:$B$230,K218,Ingredients!$C$3:$C$230)+SUMIF($B$3:$B$725,K218,$AI$3:$AI$725)</f>
        <v>0</v>
      </c>
      <c r="AG218" s="30">
        <f>SUMIF(Ingredients!$B$3:$B$230,L218,Ingredients!$C$3:$C$230)+SUMIF($B$3:$B$725,L218,$AI$3:$AI$725)</f>
        <v>0</v>
      </c>
      <c r="AH218" s="30">
        <f>SUMIF(Ingredients!$B$3:$B$230,M218,Ingredients!$C$3:$C$230)+SUMIF($B$3:$B$725,M218,$AI$3:$AI$725)</f>
        <v>0</v>
      </c>
      <c r="AI218" s="29">
        <f t="shared" si="40"/>
        <v>0</v>
      </c>
      <c r="AJ218" s="30">
        <f>SUMIF(Ingredients!$B$3:$B$230,F218,Ingredients!$D$3:$D$230)+SUMIF($B$3:$B$725,F218,$AR$3:$AR$725)</f>
        <v>0</v>
      </c>
      <c r="AK218" s="30">
        <f>SUMIF(Ingredients!$B$3:$B$230,G218,Ingredients!$D$3:$D$230)+SUMIF($B$3:$B$725,G218,$AR$3:$AR$725)</f>
        <v>10</v>
      </c>
      <c r="AL218" s="30">
        <f>SUMIF(Ingredients!$B$3:$B$230,H218,Ingredients!$D$3:$D$230)+SUMIF($B$3:$B$725,H218,$AR$3:$AR$725)</f>
        <v>0</v>
      </c>
      <c r="AM218" s="30">
        <f>SUMIF(Ingredients!$B$3:$B$230,I218,Ingredients!$D$3:$D$230)+SUMIF($B$3:$B$725,I218,$AR$3:$AR$725)</f>
        <v>0</v>
      </c>
      <c r="AN218" s="30">
        <f>SUMIF(Ingredients!$B$3:$B$230,J218,Ingredients!$D$3:$D$230)+SUMIF($B$3:$B$725,J218,$AR$3:$AR$725)</f>
        <v>0</v>
      </c>
      <c r="AO218" s="30">
        <f>SUMIF(Ingredients!$B$3:$B$230,K218,Ingredients!$D$3:$D$230)+SUMIF($B$3:$B$725,K218,$AR$3:$AR$725)</f>
        <v>0</v>
      </c>
      <c r="AP218" s="30">
        <f>SUMIF(Ingredients!$B$3:$B$230,L218,Ingredients!$D$3:$D$230)+SUMIF($B$3:$B$725,L218,$AR$3:$AR$725)</f>
        <v>0</v>
      </c>
      <c r="AQ218" s="30">
        <f>SUMIF(Ingredients!$B$3:$B$230,M218,Ingredients!$D$3:$D$230)+SUMIF($B$3:$B$725,M218,$AR$3:$AR$725)</f>
        <v>0</v>
      </c>
      <c r="AR218" s="29">
        <f t="shared" si="41"/>
        <v>10</v>
      </c>
      <c r="AS218" s="30">
        <f>SUMIF(Ingredients!$B$3:$B$230,F218,Ingredients!$E$3:$E$230)+SUMIF($B$3:$B$725,F218,$BA$3:$BA$730)</f>
        <v>30</v>
      </c>
      <c r="AT218" s="30">
        <f>SUMIF(Ingredients!$B$3:$B$230,G218,Ingredients!$E$3:$E$230)+SUMIF($B$3:$B$725,G218,$BA$3:$BA$730)</f>
        <v>0</v>
      </c>
      <c r="AU218" s="30">
        <f>SUMIF(Ingredients!$B$3:$B$230,H218,Ingredients!$E$3:$E$230)+SUMIF($B$3:$B$725,H218,$BA$3:$BA$730)</f>
        <v>16</v>
      </c>
      <c r="AV218" s="30">
        <f>SUMIF(Ingredients!$B$3:$B$230,I218,Ingredients!$E$3:$E$230)+SUMIF($B$3:$B$725,I218,$BA$3:$BA$730)</f>
        <v>0</v>
      </c>
      <c r="AW218" s="30">
        <f>SUMIF(Ingredients!$B$3:$B$230,J218,Ingredients!$E$3:$E$230)+SUMIF($B$3:$B$725,J218,$BA$3:$BA$730)</f>
        <v>0</v>
      </c>
      <c r="AX218" s="30">
        <f>SUMIF(Ingredients!$B$3:$B$230,K218,Ingredients!$E$3:$E$230)+SUMIF($B$3:$B$725,K218,$BA$3:$BA$730)</f>
        <v>0</v>
      </c>
      <c r="AY218" s="30">
        <f>SUMIF(Ingredients!$B$3:$B$230,L218,Ingredients!$E$3:$E$230)+SUMIF($B$3:$B$725,L218,$BA$3:$BA$730)</f>
        <v>0</v>
      </c>
      <c r="AZ218" s="30">
        <f>SUMIF(Ingredients!$B$3:$B$230,M218,Ingredients!$E$3:$E$230)+SUMIF($B$3:$B$725,M218,$BA$3:$BA$730)</f>
        <v>0</v>
      </c>
      <c r="BA218" s="29">
        <f t="shared" si="42"/>
        <v>15.333333333333334</v>
      </c>
      <c r="BB218" s="30">
        <f>SUMIF(Ingredients!$B$3:$B$230,F218,Ingredients!$F$3:$F$230)+SUMIF($B$3:$B$725,F218,$BJ$3:$BJ$725)</f>
        <v>0</v>
      </c>
      <c r="BC218" s="30">
        <f>SUMIF(Ingredients!$B$3:$B$230,G218,Ingredients!$F$3:$F$230)+SUMIF($B$3:$B$725,G218,$BJ$3:$BJ$725)</f>
        <v>0</v>
      </c>
      <c r="BD218" s="30">
        <f>SUMIF(Ingredients!$B$3:$B$230,H218,Ingredients!$F$3:$F$230)+SUMIF($B$3:$B$725,H218,$BJ$3:$BJ$725)</f>
        <v>0</v>
      </c>
      <c r="BE218" s="30">
        <f>SUMIF(Ingredients!$B$3:$B$230,I218,Ingredients!$F$3:$F$230)+SUMIF($B$3:$B$725,I218,$BJ$3:$BJ$725)</f>
        <v>0</v>
      </c>
      <c r="BF218" s="30">
        <f>SUMIF(Ingredients!$B$3:$B$230,J218,Ingredients!$F$3:$F$230)+SUMIF($B$3:$B$725,J218,$BJ$3:$BJ$725)</f>
        <v>0</v>
      </c>
      <c r="BG218" s="30">
        <f>SUMIF(Ingredients!$B$3:$B$230,K218,Ingredients!$F$3:$F$230)+SUMIF($B$3:$B$725,K218,$BJ$3:$BJ$725)</f>
        <v>0</v>
      </c>
      <c r="BH218" s="30">
        <f>SUMIF(Ingredients!$B$3:$B$230,L218,Ingredients!$F$3:$F$230)+SUMIF($B$3:$B$725,L218,$BJ$3:$BJ$725)</f>
        <v>0</v>
      </c>
      <c r="BI218" s="30">
        <f>SUMIF(Ingredients!$B$3:$B$230,M218,Ingredients!$F$3:$F$230)+SUMIF($B$3:$B$725,M218,$BJ$3:$BJ$725)</f>
        <v>0</v>
      </c>
      <c r="BJ218" s="35">
        <f t="shared" si="43"/>
        <v>0</v>
      </c>
      <c r="BK218" s="30">
        <f>SUMIF(Ingredients!$B$3:$B$230,F218,Ingredients!$G$3:$G$230)+SUMIF($B$3:$B$725,F218,$BS$3:$BS$725)</f>
        <v>0</v>
      </c>
      <c r="BL218" s="30">
        <f>SUMIF(Ingredients!$B$3:$B$230,G218,Ingredients!$G$3:$G$230)+SUMIF($B$3:$B$725,G218,$BS$3:$BS$725)</f>
        <v>0</v>
      </c>
      <c r="BM218" s="30">
        <f>SUMIF(Ingredients!$B$3:$B$230,H218,Ingredients!$G$3:$G$230)+SUMIF($B$3:$B$725,H218,$BS$3:$BS$725)</f>
        <v>0</v>
      </c>
      <c r="BN218" s="30">
        <f>SUMIF(Ingredients!$B$3:$B$230,I218,Ingredients!$G$3:$G$230)+SUMIF($B$3:$B$725,I218,$BS$3:$BS$725)</f>
        <v>0</v>
      </c>
      <c r="BO218" s="30">
        <f>SUMIF(Ingredients!$B$3:$B$230,J218,Ingredients!$G$3:$G$230)+SUMIF($B$3:$B$725,J218,$BS$3:$BS$725)</f>
        <v>0</v>
      </c>
      <c r="BP218" s="30">
        <f>SUMIF(Ingredients!$B$3:$B$230,K218,Ingredients!$G$3:$G$230)+SUMIF($B$3:$B$725,K218,$BS$3:$BS$725)</f>
        <v>0</v>
      </c>
      <c r="BQ218" s="30">
        <f>SUMIF(Ingredients!$B$3:$B$230,L218,Ingredients!$G$3:$G$230)+SUMIF($B$3:$B$725,L218,$BS$3:$BS$725)</f>
        <v>0</v>
      </c>
      <c r="BR218" s="30">
        <f>SUMIF(Ingredients!$B$3:$B$230,M218,Ingredients!$G$3:$G$230)+SUMIF($B$3:$B$725,M218,$BS$3:$BS$725)</f>
        <v>0</v>
      </c>
      <c r="BS218" s="36">
        <f t="shared" si="44"/>
        <v>0</v>
      </c>
      <c r="BT218" s="30">
        <f>SUMIF(Ingredients!$B$3:$B$230,F218,Ingredients!$H$3:$H$230)+SUMIF($B$3:$B$725,F218,$CB$3:$CB$725)</f>
        <v>0</v>
      </c>
      <c r="BU218" s="30">
        <f>SUMIF(Ingredients!$B$3:$B$230,G218,Ingredients!$H$3:$H$230)+SUMIF($B$3:$B$725,G218,$CB$3:$CB$725)</f>
        <v>0</v>
      </c>
      <c r="BV218" s="30">
        <f>SUMIF(Ingredients!$B$3:$B$230,H218,Ingredients!$H$3:$H$230)+SUMIF($B$3:$B$725,H218,$CB$3:$CB$725)</f>
        <v>0</v>
      </c>
      <c r="BW218" s="30">
        <f>SUMIF(Ingredients!$B$3:$B$230,I218,Ingredients!$H$3:$H$230)+SUMIF($B$3:$B$725,I218,$CB$3:$CB$725)</f>
        <v>0</v>
      </c>
      <c r="BX218" s="30">
        <f>SUMIF(Ingredients!$B$3:$B$230,J218,Ingredients!$H$3:$H$230)+SUMIF($B$3:$B$725,J218,$CB$3:$CB$725)</f>
        <v>0</v>
      </c>
      <c r="BY218" s="30">
        <f>SUMIF(Ingredients!$B$3:$B$230,K218,Ingredients!$H$3:$H$230)+SUMIF($B$3:$B$725,K218,$CB$3:$CB$725)</f>
        <v>0</v>
      </c>
      <c r="BZ218" s="30">
        <f>SUMIF(Ingredients!$B$3:$B$230,L218,Ingredients!$H$3:$H$230)+SUMIF($B$3:$B$725,L218,$CB$3:$CB$725)</f>
        <v>0</v>
      </c>
      <c r="CA218" s="30">
        <f>SUMIF(Ingredients!$B$3:$B$230,M218,Ingredients!$H$3:$H$230)+SUMIF($B$3:$B$725,M218,$CB$3:$CB$725)</f>
        <v>0</v>
      </c>
      <c r="CB218" s="42">
        <f t="shared" si="45"/>
        <v>0</v>
      </c>
      <c r="CC218" s="30">
        <f>SUMIF(Ingredients!$B$3:$B$230,F218,Ingredients!$I$3:$I$230)+SUMIF($B$3:$B$725,F218,$CK$3:$CK$725)</f>
        <v>0</v>
      </c>
      <c r="CD218" s="30">
        <f>SUMIF(Ingredients!$B$3:$B$230,G218,Ingredients!$I$3:$I$230)+SUMIF($B$3:$B$725,G218,$CK$3:$CK$725)</f>
        <v>0</v>
      </c>
      <c r="CE218" s="30">
        <f>SUMIF(Ingredients!$B$3:$B$230,H218,Ingredients!$I$3:$I$230)+SUMIF($B$3:$B$725,H218,$CK$3:$CK$725)</f>
        <v>0</v>
      </c>
      <c r="CF218" s="30">
        <f>SUMIF(Ingredients!$B$3:$B$230,I218,Ingredients!$I$3:$I$230)+SUMIF($B$3:$B$725,I218,$CK$3:$CK$725)</f>
        <v>0</v>
      </c>
      <c r="CG218" s="30">
        <f>SUMIF(Ingredients!$B$3:$B$230,J218,Ingredients!$I$3:$I$230)+SUMIF($B$3:$B$725,J218,$CK$3:$CK$725)</f>
        <v>0</v>
      </c>
      <c r="CH218" s="30">
        <f>SUMIF(Ingredients!$B$3:$B$230,K218,Ingredients!$I$3:$I$230)+SUMIF($B$3:$B$725,K218,$CK$3:$CK$725)</f>
        <v>0</v>
      </c>
      <c r="CI218" s="30">
        <f>SUMIF(Ingredients!$B$3:$B$230,L218,Ingredients!$I$3:$I$230)+SUMIF($B$3:$B$725,L218,$CK$3:$CK$725)</f>
        <v>0</v>
      </c>
      <c r="CJ218" s="30">
        <f>SUMIF(Ingredients!$B$3:$B$230,M218,Ingredients!$I$3:$I$230)+SUMIF($B$3:$B$725,M218,$CK$3:$CK$725)</f>
        <v>0</v>
      </c>
      <c r="CK218" s="38">
        <f t="shared" si="46"/>
        <v>0</v>
      </c>
      <c r="CL218" s="30">
        <f>SUMIF(Ingredients!$B$3:$B$230,F218,Ingredients!$J$3:$J$230)+SUMIF($B$3:$B$725,F218,$CT$3:$CT$725)</f>
        <v>0</v>
      </c>
      <c r="CM218" s="30">
        <f>SUMIF(Ingredients!$B$3:$B$230,G218,Ingredients!$J$3:$J$230)+SUMIF($B$3:$B$725,G218,$CT$3:$CT$725)</f>
        <v>0</v>
      </c>
      <c r="CN218" s="30">
        <f>SUMIF(Ingredients!$B$3:$B$230,H218,Ingredients!$J$3:$J$230)+SUMIF($B$3:$B$725,H218,$CT$3:$CT$725)</f>
        <v>0</v>
      </c>
      <c r="CO218" s="30">
        <f>SUMIF(Ingredients!$B$3:$B$230,I218,Ingredients!$J$3:$J$230)+SUMIF($B$3:$B$725,I218,$CT$3:$CT$725)</f>
        <v>0</v>
      </c>
      <c r="CP218" s="30">
        <f>SUMIF(Ingredients!$B$3:$B$230,J218,Ingredients!$J$3:$J$230)+SUMIF($B$3:$B$725,J218,$CT$3:$CT$725)</f>
        <v>0</v>
      </c>
      <c r="CQ218" s="30">
        <f>SUMIF(Ingredients!$B$3:$B$230,K218,Ingredients!$J$3:$J$230)+SUMIF($B$3:$B$725,K218,$CT$3:$CT$725)</f>
        <v>0</v>
      </c>
      <c r="CR218" s="30">
        <f>SUMIF(Ingredients!$B$3:$B$230,L218,Ingredients!$J$3:$J$230)+SUMIF($B$3:$B$725,L218,$CT$3:$CT$725)</f>
        <v>0</v>
      </c>
      <c r="CS218" s="30">
        <f>SUMIF(Ingredients!$B$3:$B$230,M218,Ingredients!$J$3:$J$230)+SUMIF($B$3:$B$725,M218,$CT$3:$CT$725)</f>
        <v>0</v>
      </c>
      <c r="CT218" s="43">
        <f t="shared" si="47"/>
        <v>0</v>
      </c>
      <c r="CU218" s="34">
        <v>2</v>
      </c>
      <c r="CV218" s="30">
        <v>0</v>
      </c>
      <c r="CW218" s="30">
        <v>30</v>
      </c>
      <c r="CX218" s="35">
        <v>0</v>
      </c>
      <c r="CY218" s="36">
        <v>0</v>
      </c>
      <c r="CZ218" s="37">
        <v>0</v>
      </c>
      <c r="DA218" s="38">
        <v>0</v>
      </c>
      <c r="DB218" s="39">
        <v>0.3</v>
      </c>
      <c r="DC218" t="s">
        <v>202</v>
      </c>
      <c r="DD218" t="str">
        <f t="shared" ca="1" si="48"/>
        <v/>
      </c>
      <c r="DE218" t="str">
        <f t="shared" ca="1" si="49"/>
        <v>-</v>
      </c>
      <c r="DG218" t="s">
        <v>200</v>
      </c>
      <c r="DH218" t="str">
        <f t="shared" ca="1" si="50"/>
        <v>MARSHMELLOWSITEM(MEAL, ItemRegistry.marshmellowsItem, 4 ,0.4f,0f,0f,0f,0f,0f,0.3f,0.7f),</v>
      </c>
      <c r="DI218" t="s">
        <v>2423</v>
      </c>
    </row>
    <row r="219" spans="2:113" x14ac:dyDescent="0.3">
      <c r="B219" t="s">
        <v>484</v>
      </c>
      <c r="C219" t="str">
        <f>INDEX('PH Itemnames'!$B$1:$B$723,MATCH(B219,'PH Itemnames'!$A$1:$A$723),1)</f>
        <v>donutItem</v>
      </c>
      <c r="D219" t="s">
        <v>240</v>
      </c>
      <c r="E219" t="s">
        <v>1191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SUMIF(Ingredients!$B$3:$B$230,'PH complex foods'!F219,Ingredients!$A$3:$A$119)+SUMIF($B$3:$B$725,F219,$V$3:$V$724)</f>
        <v>1</v>
      </c>
      <c r="O219" s="11">
        <f ca="1">SUMIF(Ingredients!$B$3:$B$230,'PH complex foods'!G219,Ingredients!$A$3:$A$119)+SUMIF($B$3:$B$725,G219,$V$3:$V$724)</f>
        <v>1</v>
      </c>
      <c r="P219" s="11">
        <f ca="1">SUMIF(Ingredients!$B$3:$B$230,'PH complex foods'!H219,Ingredients!$A$3:$A$119)+SUMIF($B$3:$B$725,H219,$V$3:$V$724)</f>
        <v>0</v>
      </c>
      <c r="Q219" s="11">
        <f ca="1">SUMIF(Ingredients!$B$3:$B$230,'PH complex foods'!I219,Ingredients!$A$3:$A$119)+SUMIF($B$3:$B$725,I219,$V$3:$V$724)</f>
        <v>0</v>
      </c>
      <c r="R219" s="11">
        <f ca="1">SUMIF(Ingredients!$B$3:$B$230,'PH complex foods'!J219,Ingredients!$A$3:$A$119)+SUMIF($B$3:$B$725,J219,$V$3:$V$724)</f>
        <v>0</v>
      </c>
      <c r="S219" s="11">
        <f ca="1">SUMIF(Ingredients!$B$3:$B$230,'PH complex foods'!K219,Ingredients!$A$3:$A$119)+SUMIF($B$3:$B$725,K219,$V$3:$V$724)</f>
        <v>0</v>
      </c>
      <c r="T219" s="11">
        <f ca="1">SUMIF(Ingredients!$B$3:$B$230,'PH complex foods'!L219,Ingredients!$A$3:$A$119)+SUMIF($B$3:$B$725,L219,$V$3:$V$724)</f>
        <v>0</v>
      </c>
      <c r="U219" s="11">
        <f ca="1">SUMIF(Ingredients!$B$3:$B$230,'PH complex foods'!M219,Ingredients!$A$3:$A$119)+SUMIF($B$3:$B$725,M219,$V$3:$V$724)</f>
        <v>0</v>
      </c>
      <c r="V219" s="10">
        <f t="shared" ca="1" si="51"/>
        <v>1</v>
      </c>
      <c r="W219" s="10">
        <v>1</v>
      </c>
      <c r="X219" s="11">
        <v>1</v>
      </c>
      <c r="Y219" s="11">
        <f>COUNTIF(F219:M944,B219)</f>
        <v>5</v>
      </c>
      <c r="Z219" s="44" t="str">
        <f t="shared" ca="1" si="52"/>
        <v>Yes</v>
      </c>
      <c r="AA219" s="34">
        <f>SUMIF(Ingredients!$B$3:$B$230,F219,Ingredients!$C$3:$C$230)+SUMIF($B$3:$B$725,F219,$AI$3:$AI$725)</f>
        <v>5</v>
      </c>
      <c r="AB219" s="30">
        <f>SUMIF(Ingredients!$B$3:$B$230,G219,Ingredients!$C$3:$C$230)+SUMIF($B$3:$B$725,G219,$AI$3:$AI$725)</f>
        <v>4</v>
      </c>
      <c r="AC219" s="30">
        <f>SUMIF(Ingredients!$B$3:$B$230,H219,Ingredients!$C$3:$C$230)+SUMIF($B$3:$B$725,H219,$AI$3:$AI$725)</f>
        <v>0</v>
      </c>
      <c r="AD219" s="30">
        <f>SUMIF(Ingredients!$B$3:$B$230,I219,Ingredients!$C$3:$C$230)+SUMIF($B$3:$B$725,I219,$AI$3:$AI$725)</f>
        <v>0</v>
      </c>
      <c r="AE219" s="30">
        <f>SUMIF(Ingredients!$B$3:$B$230,J219,Ingredients!$C$3:$C$230)+SUMIF($B$3:$B$725,J219,$AI$3:$AI$725)</f>
        <v>0</v>
      </c>
      <c r="AF219" s="30">
        <f>SUMIF(Ingredients!$B$3:$B$230,K219,Ingredients!$C$3:$C$230)+SUMIF($B$3:$B$725,K219,$AI$3:$AI$725)</f>
        <v>0</v>
      </c>
      <c r="AG219" s="30">
        <f>SUMIF(Ingredients!$B$3:$B$230,L219,Ingredients!$C$3:$C$230)+SUMIF($B$3:$B$725,L219,$AI$3:$AI$725)</f>
        <v>0</v>
      </c>
      <c r="AH219" s="30">
        <f>SUMIF(Ingredients!$B$3:$B$230,M219,Ingredients!$C$3:$C$230)+SUMIF($B$3:$B$725,M219,$AI$3:$AI$725)</f>
        <v>0</v>
      </c>
      <c r="AI219" s="29">
        <f t="shared" si="40"/>
        <v>9</v>
      </c>
      <c r="AJ219" s="30">
        <f>SUMIF(Ingredients!$B$3:$B$230,F219,Ingredients!$D$3:$D$230)+SUMIF($B$3:$B$725,F219,$AR$3:$AR$725)</f>
        <v>0</v>
      </c>
      <c r="AK219" s="30">
        <f>SUMIF(Ingredients!$B$3:$B$230,G219,Ingredients!$D$3:$D$230)+SUMIF($B$3:$B$725,G219,$AR$3:$AR$725)</f>
        <v>0</v>
      </c>
      <c r="AL219" s="30">
        <f>SUMIF(Ingredients!$B$3:$B$230,H219,Ingredients!$D$3:$D$230)+SUMIF($B$3:$B$725,H219,$AR$3:$AR$725)</f>
        <v>0</v>
      </c>
      <c r="AM219" s="30">
        <f>SUMIF(Ingredients!$B$3:$B$230,I219,Ingredients!$D$3:$D$230)+SUMIF($B$3:$B$725,I219,$AR$3:$AR$725)</f>
        <v>0</v>
      </c>
      <c r="AN219" s="30">
        <f>SUMIF(Ingredients!$B$3:$B$230,J219,Ingredients!$D$3:$D$230)+SUMIF($B$3:$B$725,J219,$AR$3:$AR$725)</f>
        <v>0</v>
      </c>
      <c r="AO219" s="30">
        <f>SUMIF(Ingredients!$B$3:$B$230,K219,Ingredients!$D$3:$D$230)+SUMIF($B$3:$B$725,K219,$AR$3:$AR$725)</f>
        <v>0</v>
      </c>
      <c r="AP219" s="30">
        <f>SUMIF(Ingredients!$B$3:$B$230,L219,Ingredients!$D$3:$D$230)+SUMIF($B$3:$B$725,L219,$AR$3:$AR$725)</f>
        <v>0</v>
      </c>
      <c r="AQ219" s="30">
        <f>SUMIF(Ingredients!$B$3:$B$230,M219,Ingredients!$D$3:$D$230)+SUMIF($B$3:$B$725,M219,$AR$3:$AR$725)</f>
        <v>0</v>
      </c>
      <c r="AR219" s="29">
        <f t="shared" si="41"/>
        <v>0</v>
      </c>
      <c r="AS219" s="30">
        <f>SUMIF(Ingredients!$B$3:$B$230,F219,Ingredients!$E$3:$E$230)+SUMIF($B$3:$B$725,F219,$BA$3:$BA$730)</f>
        <v>7</v>
      </c>
      <c r="AT219" s="30">
        <f>SUMIF(Ingredients!$B$3:$B$230,G219,Ingredients!$E$3:$E$230)+SUMIF($B$3:$B$725,G219,$BA$3:$BA$730)</f>
        <v>0</v>
      </c>
      <c r="AU219" s="30">
        <f>SUMIF(Ingredients!$B$3:$B$230,H219,Ingredients!$E$3:$E$230)+SUMIF($B$3:$B$725,H219,$BA$3:$BA$730)</f>
        <v>0</v>
      </c>
      <c r="AV219" s="30">
        <f>SUMIF(Ingredients!$B$3:$B$230,I219,Ingredients!$E$3:$E$230)+SUMIF($B$3:$B$725,I219,$BA$3:$BA$730)</f>
        <v>0</v>
      </c>
      <c r="AW219" s="30">
        <f>SUMIF(Ingredients!$B$3:$B$230,J219,Ingredients!$E$3:$E$230)+SUMIF($B$3:$B$725,J219,$BA$3:$BA$730)</f>
        <v>0</v>
      </c>
      <c r="AX219" s="30">
        <f>SUMIF(Ingredients!$B$3:$B$230,K219,Ingredients!$E$3:$E$230)+SUMIF($B$3:$B$725,K219,$BA$3:$BA$730)</f>
        <v>0</v>
      </c>
      <c r="AY219" s="30">
        <f>SUMIF(Ingredients!$B$3:$B$230,L219,Ingredients!$E$3:$E$230)+SUMIF($B$3:$B$725,L219,$BA$3:$BA$730)</f>
        <v>0</v>
      </c>
      <c r="AZ219" s="30">
        <f>SUMIF(Ingredients!$B$3:$B$230,M219,Ingredients!$E$3:$E$230)+SUMIF($B$3:$B$725,M219,$BA$3:$BA$730)</f>
        <v>0</v>
      </c>
      <c r="BA219" s="29">
        <f t="shared" si="42"/>
        <v>3.5</v>
      </c>
      <c r="BB219" s="30">
        <f>SUMIF(Ingredients!$B$3:$B$230,F219,Ingredients!$F$3:$F$230)+SUMIF($B$3:$B$725,F219,$BJ$3:$BJ$725)</f>
        <v>1</v>
      </c>
      <c r="BC219" s="30">
        <f>SUMIF(Ingredients!$B$3:$B$230,G219,Ingredients!$F$3:$F$230)+SUMIF($B$3:$B$725,G219,$BJ$3:$BJ$725)</f>
        <v>0</v>
      </c>
      <c r="BD219" s="30">
        <f>SUMIF(Ingredients!$B$3:$B$230,H219,Ingredients!$F$3:$F$230)+SUMIF($B$3:$B$725,H219,$BJ$3:$BJ$725)</f>
        <v>0</v>
      </c>
      <c r="BE219" s="30">
        <f>SUMIF(Ingredients!$B$3:$B$230,I219,Ingredients!$F$3:$F$230)+SUMIF($B$3:$B$725,I219,$BJ$3:$BJ$725)</f>
        <v>0</v>
      </c>
      <c r="BF219" s="30">
        <f>SUMIF(Ingredients!$B$3:$B$230,J219,Ingredients!$F$3:$F$230)+SUMIF($B$3:$B$725,J219,$BJ$3:$BJ$725)</f>
        <v>0</v>
      </c>
      <c r="BG219" s="30">
        <f>SUMIF(Ingredients!$B$3:$B$230,K219,Ingredients!$F$3:$F$230)+SUMIF($B$3:$B$725,K219,$BJ$3:$BJ$725)</f>
        <v>0</v>
      </c>
      <c r="BH219" s="30">
        <f>SUMIF(Ingredients!$B$3:$B$230,L219,Ingredients!$F$3:$F$230)+SUMIF($B$3:$B$725,L219,$BJ$3:$BJ$725)</f>
        <v>0</v>
      </c>
      <c r="BI219" s="30">
        <f>SUMIF(Ingredients!$B$3:$B$230,M219,Ingredients!$F$3:$F$230)+SUMIF($B$3:$B$725,M219,$BJ$3:$BJ$725)</f>
        <v>0</v>
      </c>
      <c r="BJ219" s="35">
        <f t="shared" si="43"/>
        <v>1</v>
      </c>
      <c r="BK219" s="30">
        <f>SUMIF(Ingredients!$B$3:$B$230,F219,Ingredients!$G$3:$G$230)+SUMIF($B$3:$B$725,F219,$BS$3:$BS$725)</f>
        <v>0</v>
      </c>
      <c r="BL219" s="30">
        <f>SUMIF(Ingredients!$B$3:$B$230,G219,Ingredients!$G$3:$G$230)+SUMIF($B$3:$B$725,G219,$BS$3:$BS$725)</f>
        <v>0</v>
      </c>
      <c r="BM219" s="30">
        <f>SUMIF(Ingredients!$B$3:$B$230,H219,Ingredients!$G$3:$G$230)+SUMIF($B$3:$B$725,H219,$BS$3:$BS$725)</f>
        <v>0</v>
      </c>
      <c r="BN219" s="30">
        <f>SUMIF(Ingredients!$B$3:$B$230,I219,Ingredients!$G$3:$G$230)+SUMIF($B$3:$B$725,I219,$BS$3:$BS$725)</f>
        <v>0</v>
      </c>
      <c r="BO219" s="30">
        <f>SUMIF(Ingredients!$B$3:$B$230,J219,Ingredients!$G$3:$G$230)+SUMIF($B$3:$B$725,J219,$BS$3:$BS$725)</f>
        <v>0</v>
      </c>
      <c r="BP219" s="30">
        <f>SUMIF(Ingredients!$B$3:$B$230,K219,Ingredients!$G$3:$G$230)+SUMIF($B$3:$B$725,K219,$BS$3:$BS$725)</f>
        <v>0</v>
      </c>
      <c r="BQ219" s="30">
        <f>SUMIF(Ingredients!$B$3:$B$230,L219,Ingredients!$G$3:$G$230)+SUMIF($B$3:$B$725,L219,$BS$3:$BS$725)</f>
        <v>0</v>
      </c>
      <c r="BR219" s="30">
        <f>SUMIF(Ingredients!$B$3:$B$230,M219,Ingredients!$G$3:$G$230)+SUMIF($B$3:$B$725,M219,$BS$3:$BS$725)</f>
        <v>0</v>
      </c>
      <c r="BS219" s="36">
        <f t="shared" si="44"/>
        <v>0</v>
      </c>
      <c r="BT219" s="30">
        <f>SUMIF(Ingredients!$B$3:$B$230,F219,Ingredients!$H$3:$H$230)+SUMIF($B$3:$B$725,F219,$CB$3:$CB$725)</f>
        <v>0</v>
      </c>
      <c r="BU219" s="30">
        <f>SUMIF(Ingredients!$B$3:$B$230,G219,Ingredients!$H$3:$H$230)+SUMIF($B$3:$B$725,G219,$CB$3:$CB$725)</f>
        <v>0</v>
      </c>
      <c r="BV219" s="30">
        <f>SUMIF(Ingredients!$B$3:$B$230,H219,Ingredients!$H$3:$H$230)+SUMIF($B$3:$B$725,H219,$CB$3:$CB$725)</f>
        <v>0</v>
      </c>
      <c r="BW219" s="30">
        <f>SUMIF(Ingredients!$B$3:$B$230,I219,Ingredients!$H$3:$H$230)+SUMIF($B$3:$B$725,I219,$CB$3:$CB$725)</f>
        <v>0</v>
      </c>
      <c r="BX219" s="30">
        <f>SUMIF(Ingredients!$B$3:$B$230,J219,Ingredients!$H$3:$H$230)+SUMIF($B$3:$B$725,J219,$CB$3:$CB$725)</f>
        <v>0</v>
      </c>
      <c r="BY219" s="30">
        <f>SUMIF(Ingredients!$B$3:$B$230,K219,Ingredients!$H$3:$H$230)+SUMIF($B$3:$B$725,K219,$CB$3:$CB$725)</f>
        <v>0</v>
      </c>
      <c r="BZ219" s="30">
        <f>SUMIF(Ingredients!$B$3:$B$230,L219,Ingredients!$H$3:$H$230)+SUMIF($B$3:$B$725,L219,$CB$3:$CB$725)</f>
        <v>0</v>
      </c>
      <c r="CA219" s="30">
        <f>SUMIF(Ingredients!$B$3:$B$230,M219,Ingredients!$H$3:$H$230)+SUMIF($B$3:$B$725,M219,$CB$3:$CB$725)</f>
        <v>0</v>
      </c>
      <c r="CB219" s="42">
        <f t="shared" si="45"/>
        <v>0</v>
      </c>
      <c r="CC219" s="30">
        <f>SUMIF(Ingredients!$B$3:$B$230,F219,Ingredients!$I$3:$I$230)+SUMIF($B$3:$B$725,F219,$CK$3:$CK$725)</f>
        <v>0</v>
      </c>
      <c r="CD219" s="30">
        <f>SUMIF(Ingredients!$B$3:$B$230,G219,Ingredients!$I$3:$I$230)+SUMIF($B$3:$B$725,G219,$CK$3:$CK$725)</f>
        <v>0</v>
      </c>
      <c r="CE219" s="30">
        <f>SUMIF(Ingredients!$B$3:$B$230,H219,Ingredients!$I$3:$I$230)+SUMIF($B$3:$B$725,H219,$CK$3:$CK$725)</f>
        <v>0</v>
      </c>
      <c r="CF219" s="30">
        <f>SUMIF(Ingredients!$B$3:$B$230,I219,Ingredients!$I$3:$I$230)+SUMIF($B$3:$B$725,I219,$CK$3:$CK$725)</f>
        <v>0</v>
      </c>
      <c r="CG219" s="30">
        <f>SUMIF(Ingredients!$B$3:$B$230,J219,Ingredients!$I$3:$I$230)+SUMIF($B$3:$B$725,J219,$CK$3:$CK$725)</f>
        <v>0</v>
      </c>
      <c r="CH219" s="30">
        <f>SUMIF(Ingredients!$B$3:$B$230,K219,Ingredients!$I$3:$I$230)+SUMIF($B$3:$B$725,K219,$CK$3:$CK$725)</f>
        <v>0</v>
      </c>
      <c r="CI219" s="30">
        <f>SUMIF(Ingredients!$B$3:$B$230,L219,Ingredients!$I$3:$I$230)+SUMIF($B$3:$B$725,L219,$CK$3:$CK$725)</f>
        <v>0</v>
      </c>
      <c r="CJ219" s="30">
        <f>SUMIF(Ingredients!$B$3:$B$230,M219,Ingredients!$I$3:$I$230)+SUMIF($B$3:$B$725,M219,$CK$3:$CK$725)</f>
        <v>0</v>
      </c>
      <c r="CK219" s="38">
        <f t="shared" si="46"/>
        <v>0</v>
      </c>
      <c r="CL219" s="30">
        <f>SUMIF(Ingredients!$B$3:$B$230,F219,Ingredients!$J$3:$J$230)+SUMIF($B$3:$B$725,F219,$CT$3:$CT$725)</f>
        <v>0</v>
      </c>
      <c r="CM219" s="30">
        <f>SUMIF(Ingredients!$B$3:$B$230,G219,Ingredients!$J$3:$J$230)+SUMIF($B$3:$B$725,G219,$CT$3:$CT$725)</f>
        <v>0</v>
      </c>
      <c r="CN219" s="30">
        <f>SUMIF(Ingredients!$B$3:$B$230,H219,Ingredients!$J$3:$J$230)+SUMIF($B$3:$B$725,H219,$CT$3:$CT$725)</f>
        <v>0</v>
      </c>
      <c r="CO219" s="30">
        <f>SUMIF(Ingredients!$B$3:$B$230,I219,Ingredients!$J$3:$J$230)+SUMIF($B$3:$B$725,I219,$CT$3:$CT$725)</f>
        <v>0</v>
      </c>
      <c r="CP219" s="30">
        <f>SUMIF(Ingredients!$B$3:$B$230,J219,Ingredients!$J$3:$J$230)+SUMIF($B$3:$B$725,J219,$CT$3:$CT$725)</f>
        <v>0</v>
      </c>
      <c r="CQ219" s="30">
        <f>SUMIF(Ingredients!$B$3:$B$230,K219,Ingredients!$J$3:$J$230)+SUMIF($B$3:$B$725,K219,$CT$3:$CT$725)</f>
        <v>0</v>
      </c>
      <c r="CR219" s="30">
        <f>SUMIF(Ingredients!$B$3:$B$230,L219,Ingredients!$J$3:$J$230)+SUMIF($B$3:$B$725,L219,$CT$3:$CT$725)</f>
        <v>0</v>
      </c>
      <c r="CS219" s="30">
        <f>SUMIF(Ingredients!$B$3:$B$230,M219,Ingredients!$J$3:$J$230)+SUMIF($B$3:$B$725,M219,$CT$3:$CT$725)</f>
        <v>0</v>
      </c>
      <c r="CT219" s="43">
        <f t="shared" si="47"/>
        <v>0</v>
      </c>
      <c r="CU219" s="34">
        <v>10</v>
      </c>
      <c r="CV219" s="30">
        <v>0</v>
      </c>
      <c r="CW219" s="30">
        <v>18</v>
      </c>
      <c r="CX219" s="35">
        <v>1</v>
      </c>
      <c r="CY219" s="36">
        <v>0</v>
      </c>
      <c r="CZ219" s="37">
        <v>0</v>
      </c>
      <c r="DA219" s="38">
        <v>0</v>
      </c>
      <c r="DB219" s="39">
        <v>0</v>
      </c>
      <c r="DC219" t="s">
        <v>202</v>
      </c>
      <c r="DD219" t="str">
        <f t="shared" ca="1" si="48"/>
        <v/>
      </c>
      <c r="DE219" t="str">
        <f t="shared" ca="1" si="49"/>
        <v>-</v>
      </c>
      <c r="DG219" t="s">
        <v>200</v>
      </c>
      <c r="DH219" t="str">
        <f t="shared" ca="1" si="50"/>
        <v>DONUTITEM(MEAL, ItemRegistry.donutItem, 4 ,2f,0f,1f,0f,0f,0f,0f,1.17f),</v>
      </c>
      <c r="DI219" t="s">
        <v>2424</v>
      </c>
    </row>
    <row r="220" spans="2:113" x14ac:dyDescent="0.3">
      <c r="B220" t="s">
        <v>485</v>
      </c>
      <c r="C220" t="str">
        <f>INDEX('PH Itemnames'!$B$1:$B$723,MATCH(B220,'PH Itemnames'!$A$1:$A$723),1)</f>
        <v>chocolatedonutItem</v>
      </c>
      <c r="D220" t="s">
        <v>240</v>
      </c>
      <c r="E220" t="s">
        <v>1191</v>
      </c>
      <c r="F220" s="10" t="s">
        <v>484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SUMIF(Ingredients!$B$3:$B$230,'PH complex foods'!F220,Ingredients!$A$3:$A$119)+SUMIF($B$3:$B$725,F220,$V$3:$V$724)</f>
        <v>1</v>
      </c>
      <c r="O220" s="11">
        <f ca="1">SUMIF(Ingredients!$B$3:$B$230,'PH complex foods'!G220,Ingredients!$A$3:$A$119)+SUMIF($B$3:$B$725,G220,$V$3:$V$724)</f>
        <v>1</v>
      </c>
      <c r="P220" s="11">
        <f ca="1">SUMIF(Ingredients!$B$3:$B$230,'PH complex foods'!H220,Ingredients!$A$3:$A$119)+SUMIF($B$3:$B$725,H220,$V$3:$V$724)</f>
        <v>0</v>
      </c>
      <c r="Q220" s="11">
        <f ca="1">SUMIF(Ingredients!$B$3:$B$230,'PH complex foods'!I220,Ingredients!$A$3:$A$119)+SUMIF($B$3:$B$725,I220,$V$3:$V$724)</f>
        <v>0</v>
      </c>
      <c r="R220" s="11">
        <f ca="1">SUMIF(Ingredients!$B$3:$B$230,'PH complex foods'!J220,Ingredients!$A$3:$A$119)+SUMIF($B$3:$B$725,J220,$V$3:$V$724)</f>
        <v>0</v>
      </c>
      <c r="S220" s="11">
        <f ca="1">SUMIF(Ingredients!$B$3:$B$230,'PH complex foods'!K220,Ingredients!$A$3:$A$119)+SUMIF($B$3:$B$725,K220,$V$3:$V$724)</f>
        <v>0</v>
      </c>
      <c r="T220" s="11">
        <f ca="1">SUMIF(Ingredients!$B$3:$B$230,'PH complex foods'!L220,Ingredients!$A$3:$A$119)+SUMIF($B$3:$B$725,L220,$V$3:$V$724)</f>
        <v>0</v>
      </c>
      <c r="U220" s="11">
        <f ca="1">SUMIF(Ingredients!$B$3:$B$230,'PH complex foods'!M220,Ingredients!$A$3:$A$119)+SUMIF($B$3:$B$725,M220,$V$3:$V$724)</f>
        <v>0</v>
      </c>
      <c r="V220" s="10">
        <f t="shared" ca="1" si="51"/>
        <v>1</v>
      </c>
      <c r="W220" s="10">
        <v>1</v>
      </c>
      <c r="X220" s="11">
        <v>0</v>
      </c>
      <c r="Y220" s="11">
        <f>COUNTIF(F220:M945,B220)</f>
        <v>0</v>
      </c>
      <c r="Z220" s="44" t="str">
        <f t="shared" ca="1" si="52"/>
        <v>Yes</v>
      </c>
      <c r="AA220" s="34">
        <f>SUMIF(Ingredients!$B$3:$B$230,F220,Ingredients!$C$3:$C$230)+SUMIF($B$3:$B$725,F220,$AI$3:$AI$725)</f>
        <v>9</v>
      </c>
      <c r="AB220" s="30">
        <f>SUMIF(Ingredients!$B$3:$B$230,G220,Ingredients!$C$3:$C$230)+SUMIF($B$3:$B$725,G220,$AI$3:$AI$725)</f>
        <v>1</v>
      </c>
      <c r="AC220" s="30">
        <f>SUMIF(Ingredients!$B$3:$B$230,H220,Ingredients!$C$3:$C$230)+SUMIF($B$3:$B$725,H220,$AI$3:$AI$725)</f>
        <v>0</v>
      </c>
      <c r="AD220" s="30">
        <f>SUMIF(Ingredients!$B$3:$B$230,I220,Ingredients!$C$3:$C$230)+SUMIF($B$3:$B$725,I220,$AI$3:$AI$725)</f>
        <v>0</v>
      </c>
      <c r="AE220" s="30">
        <f>SUMIF(Ingredients!$B$3:$B$230,J220,Ingredients!$C$3:$C$230)+SUMIF($B$3:$B$725,J220,$AI$3:$AI$725)</f>
        <v>0</v>
      </c>
      <c r="AF220" s="30">
        <f>SUMIF(Ingredients!$B$3:$B$230,K220,Ingredients!$C$3:$C$230)+SUMIF($B$3:$B$725,K220,$AI$3:$AI$725)</f>
        <v>0</v>
      </c>
      <c r="AG220" s="30">
        <f>SUMIF(Ingredients!$B$3:$B$230,L220,Ingredients!$C$3:$C$230)+SUMIF($B$3:$B$725,L220,$AI$3:$AI$725)</f>
        <v>0</v>
      </c>
      <c r="AH220" s="30">
        <f>SUMIF(Ingredients!$B$3:$B$230,M220,Ingredients!$C$3:$C$230)+SUMIF($B$3:$B$725,M220,$AI$3:$AI$725)</f>
        <v>0</v>
      </c>
      <c r="AI220" s="29">
        <f t="shared" si="40"/>
        <v>10</v>
      </c>
      <c r="AJ220" s="30">
        <f>SUMIF(Ingredients!$B$3:$B$230,F220,Ingredients!$D$3:$D$230)+SUMIF($B$3:$B$725,F220,$AR$3:$AR$725)</f>
        <v>0</v>
      </c>
      <c r="AK220" s="30">
        <f>SUMIF(Ingredients!$B$3:$B$230,G220,Ingredients!$D$3:$D$230)+SUMIF($B$3:$B$725,G220,$AR$3:$AR$725)</f>
        <v>0</v>
      </c>
      <c r="AL220" s="30">
        <f>SUMIF(Ingredients!$B$3:$B$230,H220,Ingredients!$D$3:$D$230)+SUMIF($B$3:$B$725,H220,$AR$3:$AR$725)</f>
        <v>0</v>
      </c>
      <c r="AM220" s="30">
        <f>SUMIF(Ingredients!$B$3:$B$230,I220,Ingredients!$D$3:$D$230)+SUMIF($B$3:$B$725,I220,$AR$3:$AR$725)</f>
        <v>0</v>
      </c>
      <c r="AN220" s="30">
        <f>SUMIF(Ingredients!$B$3:$B$230,J220,Ingredients!$D$3:$D$230)+SUMIF($B$3:$B$725,J220,$AR$3:$AR$725)</f>
        <v>0</v>
      </c>
      <c r="AO220" s="30">
        <f>SUMIF(Ingredients!$B$3:$B$230,K220,Ingredients!$D$3:$D$230)+SUMIF($B$3:$B$725,K220,$AR$3:$AR$725)</f>
        <v>0</v>
      </c>
      <c r="AP220" s="30">
        <f>SUMIF(Ingredients!$B$3:$B$230,L220,Ingredients!$D$3:$D$230)+SUMIF($B$3:$B$725,L220,$AR$3:$AR$725)</f>
        <v>0</v>
      </c>
      <c r="AQ220" s="30">
        <f>SUMIF(Ingredients!$B$3:$B$230,M220,Ingredients!$D$3:$D$230)+SUMIF($B$3:$B$725,M220,$AR$3:$AR$725)</f>
        <v>0</v>
      </c>
      <c r="AR220" s="29">
        <f t="shared" si="41"/>
        <v>0</v>
      </c>
      <c r="AS220" s="30">
        <f>SUMIF(Ingredients!$B$3:$B$230,F220,Ingredients!$E$3:$E$230)+SUMIF($B$3:$B$725,F220,$BA$3:$BA$730)</f>
        <v>3.5</v>
      </c>
      <c r="AT220" s="30">
        <f>SUMIF(Ingredients!$B$3:$B$230,G220,Ingredients!$E$3:$E$230)+SUMIF($B$3:$B$725,G220,$BA$3:$BA$730)</f>
        <v>19</v>
      </c>
      <c r="AU220" s="30">
        <f>SUMIF(Ingredients!$B$3:$B$230,H220,Ingredients!$E$3:$E$230)+SUMIF($B$3:$B$725,H220,$BA$3:$BA$730)</f>
        <v>0</v>
      </c>
      <c r="AV220" s="30">
        <f>SUMIF(Ingredients!$B$3:$B$230,I220,Ingredients!$E$3:$E$230)+SUMIF($B$3:$B$725,I220,$BA$3:$BA$730)</f>
        <v>0</v>
      </c>
      <c r="AW220" s="30">
        <f>SUMIF(Ingredients!$B$3:$B$230,J220,Ingredients!$E$3:$E$230)+SUMIF($B$3:$B$725,J220,$BA$3:$BA$730)</f>
        <v>0</v>
      </c>
      <c r="AX220" s="30">
        <f>SUMIF(Ingredients!$B$3:$B$230,K220,Ingredients!$E$3:$E$230)+SUMIF($B$3:$B$725,K220,$BA$3:$BA$730)</f>
        <v>0</v>
      </c>
      <c r="AY220" s="30">
        <f>SUMIF(Ingredients!$B$3:$B$230,L220,Ingredients!$E$3:$E$230)+SUMIF($B$3:$B$725,L220,$BA$3:$BA$730)</f>
        <v>0</v>
      </c>
      <c r="AZ220" s="30">
        <f>SUMIF(Ingredients!$B$3:$B$230,M220,Ingredients!$E$3:$E$230)+SUMIF($B$3:$B$725,M220,$BA$3:$BA$730)</f>
        <v>0</v>
      </c>
      <c r="BA220" s="29">
        <f t="shared" si="42"/>
        <v>11.25</v>
      </c>
      <c r="BB220" s="30">
        <f>SUMIF(Ingredients!$B$3:$B$230,F220,Ingredients!$F$3:$F$230)+SUMIF($B$3:$B$725,F220,$BJ$3:$BJ$725)</f>
        <v>1</v>
      </c>
      <c r="BC220" s="30">
        <f>SUMIF(Ingredients!$B$3:$B$230,G220,Ingredients!$F$3:$F$230)+SUMIF($B$3:$B$725,G220,$BJ$3:$BJ$725)</f>
        <v>0</v>
      </c>
      <c r="BD220" s="30">
        <f>SUMIF(Ingredients!$B$3:$B$230,H220,Ingredients!$F$3:$F$230)+SUMIF($B$3:$B$725,H220,$BJ$3:$BJ$725)</f>
        <v>0</v>
      </c>
      <c r="BE220" s="30">
        <f>SUMIF(Ingredients!$B$3:$B$230,I220,Ingredients!$F$3:$F$230)+SUMIF($B$3:$B$725,I220,$BJ$3:$BJ$725)</f>
        <v>0</v>
      </c>
      <c r="BF220" s="30">
        <f>SUMIF(Ingredients!$B$3:$B$230,J220,Ingredients!$F$3:$F$230)+SUMIF($B$3:$B$725,J220,$BJ$3:$BJ$725)</f>
        <v>0</v>
      </c>
      <c r="BG220" s="30">
        <f>SUMIF(Ingredients!$B$3:$B$230,K220,Ingredients!$F$3:$F$230)+SUMIF($B$3:$B$725,K220,$BJ$3:$BJ$725)</f>
        <v>0</v>
      </c>
      <c r="BH220" s="30">
        <f>SUMIF(Ingredients!$B$3:$B$230,L220,Ingredients!$F$3:$F$230)+SUMIF($B$3:$B$725,L220,$BJ$3:$BJ$725)</f>
        <v>0</v>
      </c>
      <c r="BI220" s="30">
        <f>SUMIF(Ingredients!$B$3:$B$230,M220,Ingredients!$F$3:$F$230)+SUMIF($B$3:$B$725,M220,$BJ$3:$BJ$725)</f>
        <v>0</v>
      </c>
      <c r="BJ220" s="35">
        <f t="shared" si="43"/>
        <v>1</v>
      </c>
      <c r="BK220" s="30">
        <f>SUMIF(Ingredients!$B$3:$B$230,F220,Ingredients!$G$3:$G$230)+SUMIF($B$3:$B$725,F220,$BS$3:$BS$725)</f>
        <v>0</v>
      </c>
      <c r="BL220" s="30">
        <f>SUMIF(Ingredients!$B$3:$B$230,G220,Ingredients!$G$3:$G$230)+SUMIF($B$3:$B$725,G220,$BS$3:$BS$725)</f>
        <v>0</v>
      </c>
      <c r="BM220" s="30">
        <f>SUMIF(Ingredients!$B$3:$B$230,H220,Ingredients!$G$3:$G$230)+SUMIF($B$3:$B$725,H220,$BS$3:$BS$725)</f>
        <v>0</v>
      </c>
      <c r="BN220" s="30">
        <f>SUMIF(Ingredients!$B$3:$B$230,I220,Ingredients!$G$3:$G$230)+SUMIF($B$3:$B$725,I220,$BS$3:$BS$725)</f>
        <v>0</v>
      </c>
      <c r="BO220" s="30">
        <f>SUMIF(Ingredients!$B$3:$B$230,J220,Ingredients!$G$3:$G$230)+SUMIF($B$3:$B$725,J220,$BS$3:$BS$725)</f>
        <v>0</v>
      </c>
      <c r="BP220" s="30">
        <f>SUMIF(Ingredients!$B$3:$B$230,K220,Ingredients!$G$3:$G$230)+SUMIF($B$3:$B$725,K220,$BS$3:$BS$725)</f>
        <v>0</v>
      </c>
      <c r="BQ220" s="30">
        <f>SUMIF(Ingredients!$B$3:$B$230,L220,Ingredients!$G$3:$G$230)+SUMIF($B$3:$B$725,L220,$BS$3:$BS$725)</f>
        <v>0</v>
      </c>
      <c r="BR220" s="30">
        <f>SUMIF(Ingredients!$B$3:$B$230,M220,Ingredients!$G$3:$G$230)+SUMIF($B$3:$B$725,M220,$BS$3:$BS$725)</f>
        <v>0</v>
      </c>
      <c r="BS220" s="36">
        <f t="shared" si="44"/>
        <v>0</v>
      </c>
      <c r="BT220" s="30">
        <f>SUMIF(Ingredients!$B$3:$B$230,F220,Ingredients!$H$3:$H$230)+SUMIF($B$3:$B$725,F220,$CB$3:$CB$725)</f>
        <v>0</v>
      </c>
      <c r="BU220" s="30">
        <f>SUMIF(Ingredients!$B$3:$B$230,G220,Ingredients!$H$3:$H$230)+SUMIF($B$3:$B$725,G220,$CB$3:$CB$725)</f>
        <v>0</v>
      </c>
      <c r="BV220" s="30">
        <f>SUMIF(Ingredients!$B$3:$B$230,H220,Ingredients!$H$3:$H$230)+SUMIF($B$3:$B$725,H220,$CB$3:$CB$725)</f>
        <v>0</v>
      </c>
      <c r="BW220" s="30">
        <f>SUMIF(Ingredients!$B$3:$B$230,I220,Ingredients!$H$3:$H$230)+SUMIF($B$3:$B$725,I220,$CB$3:$CB$725)</f>
        <v>0</v>
      </c>
      <c r="BX220" s="30">
        <f>SUMIF(Ingredients!$B$3:$B$230,J220,Ingredients!$H$3:$H$230)+SUMIF($B$3:$B$725,J220,$CB$3:$CB$725)</f>
        <v>0</v>
      </c>
      <c r="BY220" s="30">
        <f>SUMIF(Ingredients!$B$3:$B$230,K220,Ingredients!$H$3:$H$230)+SUMIF($B$3:$B$725,K220,$CB$3:$CB$725)</f>
        <v>0</v>
      </c>
      <c r="BZ220" s="30">
        <f>SUMIF(Ingredients!$B$3:$B$230,L220,Ingredients!$H$3:$H$230)+SUMIF($B$3:$B$725,L220,$CB$3:$CB$725)</f>
        <v>0</v>
      </c>
      <c r="CA220" s="30">
        <f>SUMIF(Ingredients!$B$3:$B$230,M220,Ingredients!$H$3:$H$230)+SUMIF($B$3:$B$725,M220,$CB$3:$CB$725)</f>
        <v>0</v>
      </c>
      <c r="CB220" s="42">
        <f t="shared" si="45"/>
        <v>0</v>
      </c>
      <c r="CC220" s="30">
        <f>SUMIF(Ingredients!$B$3:$B$230,F220,Ingredients!$I$3:$I$230)+SUMIF($B$3:$B$725,F220,$CK$3:$CK$725)</f>
        <v>0</v>
      </c>
      <c r="CD220" s="30">
        <f>SUMIF(Ingredients!$B$3:$B$230,G220,Ingredients!$I$3:$I$230)+SUMIF($B$3:$B$725,G220,$CK$3:$CK$725)</f>
        <v>0</v>
      </c>
      <c r="CE220" s="30">
        <f>SUMIF(Ingredients!$B$3:$B$230,H220,Ingredients!$I$3:$I$230)+SUMIF($B$3:$B$725,H220,$CK$3:$CK$725)</f>
        <v>0</v>
      </c>
      <c r="CF220" s="30">
        <f>SUMIF(Ingredients!$B$3:$B$230,I220,Ingredients!$I$3:$I$230)+SUMIF($B$3:$B$725,I220,$CK$3:$CK$725)</f>
        <v>0</v>
      </c>
      <c r="CG220" s="30">
        <f>SUMIF(Ingredients!$B$3:$B$230,J220,Ingredients!$I$3:$I$230)+SUMIF($B$3:$B$725,J220,$CK$3:$CK$725)</f>
        <v>0</v>
      </c>
      <c r="CH220" s="30">
        <f>SUMIF(Ingredients!$B$3:$B$230,K220,Ingredients!$I$3:$I$230)+SUMIF($B$3:$B$725,K220,$CK$3:$CK$725)</f>
        <v>0</v>
      </c>
      <c r="CI220" s="30">
        <f>SUMIF(Ingredients!$B$3:$B$230,L220,Ingredients!$I$3:$I$230)+SUMIF($B$3:$B$725,L220,$CK$3:$CK$725)</f>
        <v>0</v>
      </c>
      <c r="CJ220" s="30">
        <f>SUMIF(Ingredients!$B$3:$B$230,M220,Ingredients!$I$3:$I$230)+SUMIF($B$3:$B$725,M220,$CK$3:$CK$725)</f>
        <v>0</v>
      </c>
      <c r="CK220" s="38">
        <f t="shared" si="46"/>
        <v>0</v>
      </c>
      <c r="CL220" s="30">
        <f>SUMIF(Ingredients!$B$3:$B$230,F220,Ingredients!$J$3:$J$230)+SUMIF($B$3:$B$725,F220,$CT$3:$CT$725)</f>
        <v>0</v>
      </c>
      <c r="CM220" s="30">
        <f>SUMIF(Ingredients!$B$3:$B$230,G220,Ingredients!$J$3:$J$230)+SUMIF($B$3:$B$725,G220,$CT$3:$CT$725)</f>
        <v>0.2</v>
      </c>
      <c r="CN220" s="30">
        <f>SUMIF(Ingredients!$B$3:$B$230,H220,Ingredients!$J$3:$J$230)+SUMIF($B$3:$B$725,H220,$CT$3:$CT$725)</f>
        <v>0</v>
      </c>
      <c r="CO220" s="30">
        <f>SUMIF(Ingredients!$B$3:$B$230,I220,Ingredients!$J$3:$J$230)+SUMIF($B$3:$B$725,I220,$CT$3:$CT$725)</f>
        <v>0</v>
      </c>
      <c r="CP220" s="30">
        <f>SUMIF(Ingredients!$B$3:$B$230,J220,Ingredients!$J$3:$J$230)+SUMIF($B$3:$B$725,J220,$CT$3:$CT$725)</f>
        <v>0</v>
      </c>
      <c r="CQ220" s="30">
        <f>SUMIF(Ingredients!$B$3:$B$230,K220,Ingredients!$J$3:$J$230)+SUMIF($B$3:$B$725,K220,$CT$3:$CT$725)</f>
        <v>0</v>
      </c>
      <c r="CR220" s="30">
        <f>SUMIF(Ingredients!$B$3:$B$230,L220,Ingredients!$J$3:$J$230)+SUMIF($B$3:$B$725,L220,$CT$3:$CT$725)</f>
        <v>0</v>
      </c>
      <c r="CS220" s="30">
        <f>SUMIF(Ingredients!$B$3:$B$230,M220,Ingredients!$J$3:$J$230)+SUMIF($B$3:$B$725,M220,$CT$3:$CT$725)</f>
        <v>0</v>
      </c>
      <c r="CT220" s="43">
        <f t="shared" si="47"/>
        <v>0.2</v>
      </c>
      <c r="CU220" s="34">
        <v>10</v>
      </c>
      <c r="CV220" s="30">
        <v>0</v>
      </c>
      <c r="CW220" s="30">
        <v>11</v>
      </c>
      <c r="CX220" s="35">
        <v>1</v>
      </c>
      <c r="CY220" s="36">
        <v>0</v>
      </c>
      <c r="CZ220" s="37">
        <v>0</v>
      </c>
      <c r="DA220" s="38">
        <v>0</v>
      </c>
      <c r="DB220" s="39">
        <v>0.2</v>
      </c>
      <c r="DC220" t="s">
        <v>202</v>
      </c>
      <c r="DD220" t="str">
        <f t="shared" ca="1" si="48"/>
        <v/>
      </c>
      <c r="DE220" t="str">
        <f t="shared" ca="1" si="49"/>
        <v>-</v>
      </c>
      <c r="DG220" t="s">
        <v>200</v>
      </c>
      <c r="DH220" t="str">
        <f t="shared" ca="1" si="50"/>
        <v>CHOCOLATEDONUTITEM(MEAL, ItemRegistry.chocolatedonutItem, 4 ,2f,0f,1f,0f,0f,0f,0.2f,1.91f),</v>
      </c>
      <c r="DI220" t="s">
        <v>2271</v>
      </c>
    </row>
    <row r="221" spans="2:113" x14ac:dyDescent="0.3">
      <c r="B221" t="s">
        <v>486</v>
      </c>
      <c r="C221" t="str">
        <f>INDEX('PH Itemnames'!$B$1:$B$723,MATCH(B221,'PH Itemnames'!$A$1:$A$723),1)</f>
        <v>powdereddonutItem</v>
      </c>
      <c r="D221" t="s">
        <v>240</v>
      </c>
      <c r="E221" t="s">
        <v>1191</v>
      </c>
      <c r="F221" s="10" t="s">
        <v>484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SUMIF(Ingredients!$B$3:$B$230,'PH complex foods'!F221,Ingredients!$A$3:$A$119)+SUMIF($B$3:$B$725,F221,$V$3:$V$724)</f>
        <v>1</v>
      </c>
      <c r="O221" s="11">
        <f ca="1">SUMIF(Ingredients!$B$3:$B$230,'PH complex foods'!G221,Ingredients!$A$3:$A$119)+SUMIF($B$3:$B$725,G221,$V$3:$V$724)</f>
        <v>1</v>
      </c>
      <c r="P221" s="11">
        <f ca="1">SUMIF(Ingredients!$B$3:$B$230,'PH complex foods'!H221,Ingredients!$A$3:$A$119)+SUMIF($B$3:$B$725,H221,$V$3:$V$724)</f>
        <v>0</v>
      </c>
      <c r="Q221" s="11">
        <f ca="1">SUMIF(Ingredients!$B$3:$B$230,'PH complex foods'!I221,Ingredients!$A$3:$A$119)+SUMIF($B$3:$B$725,I221,$V$3:$V$724)</f>
        <v>0</v>
      </c>
      <c r="R221" s="11">
        <f ca="1">SUMIF(Ingredients!$B$3:$B$230,'PH complex foods'!J221,Ingredients!$A$3:$A$119)+SUMIF($B$3:$B$725,J221,$V$3:$V$724)</f>
        <v>0</v>
      </c>
      <c r="S221" s="11">
        <f ca="1">SUMIF(Ingredients!$B$3:$B$230,'PH complex foods'!K221,Ingredients!$A$3:$A$119)+SUMIF($B$3:$B$725,K221,$V$3:$V$724)</f>
        <v>0</v>
      </c>
      <c r="T221" s="11">
        <f ca="1">SUMIF(Ingredients!$B$3:$B$230,'PH complex foods'!L221,Ingredients!$A$3:$A$119)+SUMIF($B$3:$B$725,L221,$V$3:$V$724)</f>
        <v>0</v>
      </c>
      <c r="U221" s="11">
        <f ca="1">SUMIF(Ingredients!$B$3:$B$230,'PH complex foods'!M221,Ingredients!$A$3:$A$119)+SUMIF($B$3:$B$725,M221,$V$3:$V$724)</f>
        <v>0</v>
      </c>
      <c r="V221" s="10">
        <f t="shared" ca="1" si="51"/>
        <v>1</v>
      </c>
      <c r="W221" s="10">
        <v>1</v>
      </c>
      <c r="X221" s="11">
        <v>1</v>
      </c>
      <c r="Y221" s="11">
        <f>COUNTIF(F221:M946,B221)</f>
        <v>0</v>
      </c>
      <c r="Z221" s="44" t="str">
        <f t="shared" ca="1" si="52"/>
        <v>Yes</v>
      </c>
      <c r="AA221" s="34">
        <f>SUMIF(Ingredients!$B$3:$B$230,F221,Ingredients!$C$3:$C$230)+SUMIF($B$3:$B$725,F221,$AI$3:$AI$725)</f>
        <v>9</v>
      </c>
      <c r="AB221" s="30">
        <f>SUMIF(Ingredients!$B$3:$B$230,G221,Ingredients!$C$3:$C$230)+SUMIF($B$3:$B$725,G221,$AI$3:$AI$725)</f>
        <v>0</v>
      </c>
      <c r="AC221" s="30">
        <f>SUMIF(Ingredients!$B$3:$B$230,H221,Ingredients!$C$3:$C$230)+SUMIF($B$3:$B$725,H221,$AI$3:$AI$725)</f>
        <v>0</v>
      </c>
      <c r="AD221" s="30">
        <f>SUMIF(Ingredients!$B$3:$B$230,I221,Ingredients!$C$3:$C$230)+SUMIF($B$3:$B$725,I221,$AI$3:$AI$725)</f>
        <v>0</v>
      </c>
      <c r="AE221" s="30">
        <f>SUMIF(Ingredients!$B$3:$B$230,J221,Ingredients!$C$3:$C$230)+SUMIF($B$3:$B$725,J221,$AI$3:$AI$725)</f>
        <v>0</v>
      </c>
      <c r="AF221" s="30">
        <f>SUMIF(Ingredients!$B$3:$B$230,K221,Ingredients!$C$3:$C$230)+SUMIF($B$3:$B$725,K221,$AI$3:$AI$725)</f>
        <v>0</v>
      </c>
      <c r="AG221" s="30">
        <f>SUMIF(Ingredients!$B$3:$B$230,L221,Ingredients!$C$3:$C$230)+SUMIF($B$3:$B$725,L221,$AI$3:$AI$725)</f>
        <v>0</v>
      </c>
      <c r="AH221" s="30">
        <f>SUMIF(Ingredients!$B$3:$B$230,M221,Ingredients!$C$3:$C$230)+SUMIF($B$3:$B$725,M221,$AI$3:$AI$725)</f>
        <v>0</v>
      </c>
      <c r="AI221" s="29">
        <f t="shared" si="40"/>
        <v>9</v>
      </c>
      <c r="AJ221" s="30">
        <f>SUMIF(Ingredients!$B$3:$B$230,F221,Ingredients!$D$3:$D$230)+SUMIF($B$3:$B$725,F221,$AR$3:$AR$725)</f>
        <v>0</v>
      </c>
      <c r="AK221" s="30">
        <f>SUMIF(Ingredients!$B$3:$B$230,G221,Ingredients!$D$3:$D$230)+SUMIF($B$3:$B$725,G221,$AR$3:$AR$725)</f>
        <v>0</v>
      </c>
      <c r="AL221" s="30">
        <f>SUMIF(Ingredients!$B$3:$B$230,H221,Ingredients!$D$3:$D$230)+SUMIF($B$3:$B$725,H221,$AR$3:$AR$725)</f>
        <v>0</v>
      </c>
      <c r="AM221" s="30">
        <f>SUMIF(Ingredients!$B$3:$B$230,I221,Ingredients!$D$3:$D$230)+SUMIF($B$3:$B$725,I221,$AR$3:$AR$725)</f>
        <v>0</v>
      </c>
      <c r="AN221" s="30">
        <f>SUMIF(Ingredients!$B$3:$B$230,J221,Ingredients!$D$3:$D$230)+SUMIF($B$3:$B$725,J221,$AR$3:$AR$725)</f>
        <v>0</v>
      </c>
      <c r="AO221" s="30">
        <f>SUMIF(Ingredients!$B$3:$B$230,K221,Ingredients!$D$3:$D$230)+SUMIF($B$3:$B$725,K221,$AR$3:$AR$725)</f>
        <v>0</v>
      </c>
      <c r="AP221" s="30">
        <f>SUMIF(Ingredients!$B$3:$B$230,L221,Ingredients!$D$3:$D$230)+SUMIF($B$3:$B$725,L221,$AR$3:$AR$725)</f>
        <v>0</v>
      </c>
      <c r="AQ221" s="30">
        <f>SUMIF(Ingredients!$B$3:$B$230,M221,Ingredients!$D$3:$D$230)+SUMIF($B$3:$B$725,M221,$AR$3:$AR$725)</f>
        <v>0</v>
      </c>
      <c r="AR221" s="29">
        <f t="shared" si="41"/>
        <v>0</v>
      </c>
      <c r="AS221" s="30">
        <f>SUMIF(Ingredients!$B$3:$B$230,F221,Ingredients!$E$3:$E$230)+SUMIF($B$3:$B$725,F221,$BA$3:$BA$730)</f>
        <v>3.5</v>
      </c>
      <c r="AT221" s="30">
        <f>SUMIF(Ingredients!$B$3:$B$230,G221,Ingredients!$E$3:$E$230)+SUMIF($B$3:$B$725,G221,$BA$3:$BA$730)</f>
        <v>30</v>
      </c>
      <c r="AU221" s="30">
        <f>SUMIF(Ingredients!$B$3:$B$230,H221,Ingredients!$E$3:$E$230)+SUMIF($B$3:$B$725,H221,$BA$3:$BA$730)</f>
        <v>0</v>
      </c>
      <c r="AV221" s="30">
        <f>SUMIF(Ingredients!$B$3:$B$230,I221,Ingredients!$E$3:$E$230)+SUMIF($B$3:$B$725,I221,$BA$3:$BA$730)</f>
        <v>0</v>
      </c>
      <c r="AW221" s="30">
        <f>SUMIF(Ingredients!$B$3:$B$230,J221,Ingredients!$E$3:$E$230)+SUMIF($B$3:$B$725,J221,$BA$3:$BA$730)</f>
        <v>0</v>
      </c>
      <c r="AX221" s="30">
        <f>SUMIF(Ingredients!$B$3:$B$230,K221,Ingredients!$E$3:$E$230)+SUMIF($B$3:$B$725,K221,$BA$3:$BA$730)</f>
        <v>0</v>
      </c>
      <c r="AY221" s="30">
        <f>SUMIF(Ingredients!$B$3:$B$230,L221,Ingredients!$E$3:$E$230)+SUMIF($B$3:$B$725,L221,$BA$3:$BA$730)</f>
        <v>0</v>
      </c>
      <c r="AZ221" s="30">
        <f>SUMIF(Ingredients!$B$3:$B$230,M221,Ingredients!$E$3:$E$230)+SUMIF($B$3:$B$725,M221,$BA$3:$BA$730)</f>
        <v>0</v>
      </c>
      <c r="BA221" s="29">
        <f t="shared" si="42"/>
        <v>16.75</v>
      </c>
      <c r="BB221" s="30">
        <f>SUMIF(Ingredients!$B$3:$B$230,F221,Ingredients!$F$3:$F$230)+SUMIF($B$3:$B$725,F221,$BJ$3:$BJ$725)</f>
        <v>1</v>
      </c>
      <c r="BC221" s="30">
        <f>SUMIF(Ingredients!$B$3:$B$230,G221,Ingredients!$F$3:$F$230)+SUMIF($B$3:$B$725,G221,$BJ$3:$BJ$725)</f>
        <v>0</v>
      </c>
      <c r="BD221" s="30">
        <f>SUMIF(Ingredients!$B$3:$B$230,H221,Ingredients!$F$3:$F$230)+SUMIF($B$3:$B$725,H221,$BJ$3:$BJ$725)</f>
        <v>0</v>
      </c>
      <c r="BE221" s="30">
        <f>SUMIF(Ingredients!$B$3:$B$230,I221,Ingredients!$F$3:$F$230)+SUMIF($B$3:$B$725,I221,$BJ$3:$BJ$725)</f>
        <v>0</v>
      </c>
      <c r="BF221" s="30">
        <f>SUMIF(Ingredients!$B$3:$B$230,J221,Ingredients!$F$3:$F$230)+SUMIF($B$3:$B$725,J221,$BJ$3:$BJ$725)</f>
        <v>0</v>
      </c>
      <c r="BG221" s="30">
        <f>SUMIF(Ingredients!$B$3:$B$230,K221,Ingredients!$F$3:$F$230)+SUMIF($B$3:$B$725,K221,$BJ$3:$BJ$725)</f>
        <v>0</v>
      </c>
      <c r="BH221" s="30">
        <f>SUMIF(Ingredients!$B$3:$B$230,L221,Ingredients!$F$3:$F$230)+SUMIF($B$3:$B$725,L221,$BJ$3:$BJ$725)</f>
        <v>0</v>
      </c>
      <c r="BI221" s="30">
        <f>SUMIF(Ingredients!$B$3:$B$230,M221,Ingredients!$F$3:$F$230)+SUMIF($B$3:$B$725,M221,$BJ$3:$BJ$725)</f>
        <v>0</v>
      </c>
      <c r="BJ221" s="35">
        <f t="shared" si="43"/>
        <v>1</v>
      </c>
      <c r="BK221" s="30">
        <f>SUMIF(Ingredients!$B$3:$B$230,F221,Ingredients!$G$3:$G$230)+SUMIF($B$3:$B$725,F221,$BS$3:$BS$725)</f>
        <v>0</v>
      </c>
      <c r="BL221" s="30">
        <f>SUMIF(Ingredients!$B$3:$B$230,G221,Ingredients!$G$3:$G$230)+SUMIF($B$3:$B$725,G221,$BS$3:$BS$725)</f>
        <v>0</v>
      </c>
      <c r="BM221" s="30">
        <f>SUMIF(Ingredients!$B$3:$B$230,H221,Ingredients!$G$3:$G$230)+SUMIF($B$3:$B$725,H221,$BS$3:$BS$725)</f>
        <v>0</v>
      </c>
      <c r="BN221" s="30">
        <f>SUMIF(Ingredients!$B$3:$B$230,I221,Ingredients!$G$3:$G$230)+SUMIF($B$3:$B$725,I221,$BS$3:$BS$725)</f>
        <v>0</v>
      </c>
      <c r="BO221" s="30">
        <f>SUMIF(Ingredients!$B$3:$B$230,J221,Ingredients!$G$3:$G$230)+SUMIF($B$3:$B$725,J221,$BS$3:$BS$725)</f>
        <v>0</v>
      </c>
      <c r="BP221" s="30">
        <f>SUMIF(Ingredients!$B$3:$B$230,K221,Ingredients!$G$3:$G$230)+SUMIF($B$3:$B$725,K221,$BS$3:$BS$725)</f>
        <v>0</v>
      </c>
      <c r="BQ221" s="30">
        <f>SUMIF(Ingredients!$B$3:$B$230,L221,Ingredients!$G$3:$G$230)+SUMIF($B$3:$B$725,L221,$BS$3:$BS$725)</f>
        <v>0</v>
      </c>
      <c r="BR221" s="30">
        <f>SUMIF(Ingredients!$B$3:$B$230,M221,Ingredients!$G$3:$G$230)+SUMIF($B$3:$B$725,M221,$BS$3:$BS$725)</f>
        <v>0</v>
      </c>
      <c r="BS221" s="36">
        <f t="shared" si="44"/>
        <v>0</v>
      </c>
      <c r="BT221" s="30">
        <f>SUMIF(Ingredients!$B$3:$B$230,F221,Ingredients!$H$3:$H$230)+SUMIF($B$3:$B$725,F221,$CB$3:$CB$725)</f>
        <v>0</v>
      </c>
      <c r="BU221" s="30">
        <f>SUMIF(Ingredients!$B$3:$B$230,G221,Ingredients!$H$3:$H$230)+SUMIF($B$3:$B$725,G221,$CB$3:$CB$725)</f>
        <v>0</v>
      </c>
      <c r="BV221" s="30">
        <f>SUMIF(Ingredients!$B$3:$B$230,H221,Ingredients!$H$3:$H$230)+SUMIF($B$3:$B$725,H221,$CB$3:$CB$725)</f>
        <v>0</v>
      </c>
      <c r="BW221" s="30">
        <f>SUMIF(Ingredients!$B$3:$B$230,I221,Ingredients!$H$3:$H$230)+SUMIF($B$3:$B$725,I221,$CB$3:$CB$725)</f>
        <v>0</v>
      </c>
      <c r="BX221" s="30">
        <f>SUMIF(Ingredients!$B$3:$B$230,J221,Ingredients!$H$3:$H$230)+SUMIF($B$3:$B$725,J221,$CB$3:$CB$725)</f>
        <v>0</v>
      </c>
      <c r="BY221" s="30">
        <f>SUMIF(Ingredients!$B$3:$B$230,K221,Ingredients!$H$3:$H$230)+SUMIF($B$3:$B$725,K221,$CB$3:$CB$725)</f>
        <v>0</v>
      </c>
      <c r="BZ221" s="30">
        <f>SUMIF(Ingredients!$B$3:$B$230,L221,Ingredients!$H$3:$H$230)+SUMIF($B$3:$B$725,L221,$CB$3:$CB$725)</f>
        <v>0</v>
      </c>
      <c r="CA221" s="30">
        <f>SUMIF(Ingredients!$B$3:$B$230,M221,Ingredients!$H$3:$H$230)+SUMIF($B$3:$B$725,M221,$CB$3:$CB$725)</f>
        <v>0</v>
      </c>
      <c r="CB221" s="42">
        <f t="shared" si="45"/>
        <v>0</v>
      </c>
      <c r="CC221" s="30">
        <f>SUMIF(Ingredients!$B$3:$B$230,F221,Ingredients!$I$3:$I$230)+SUMIF($B$3:$B$725,F221,$CK$3:$CK$725)</f>
        <v>0</v>
      </c>
      <c r="CD221" s="30">
        <f>SUMIF(Ingredients!$B$3:$B$230,G221,Ingredients!$I$3:$I$230)+SUMIF($B$3:$B$725,G221,$CK$3:$CK$725)</f>
        <v>0</v>
      </c>
      <c r="CE221" s="30">
        <f>SUMIF(Ingredients!$B$3:$B$230,H221,Ingredients!$I$3:$I$230)+SUMIF($B$3:$B$725,H221,$CK$3:$CK$725)</f>
        <v>0</v>
      </c>
      <c r="CF221" s="30">
        <f>SUMIF(Ingredients!$B$3:$B$230,I221,Ingredients!$I$3:$I$230)+SUMIF($B$3:$B$725,I221,$CK$3:$CK$725)</f>
        <v>0</v>
      </c>
      <c r="CG221" s="30">
        <f>SUMIF(Ingredients!$B$3:$B$230,J221,Ingredients!$I$3:$I$230)+SUMIF($B$3:$B$725,J221,$CK$3:$CK$725)</f>
        <v>0</v>
      </c>
      <c r="CH221" s="30">
        <f>SUMIF(Ingredients!$B$3:$B$230,K221,Ingredients!$I$3:$I$230)+SUMIF($B$3:$B$725,K221,$CK$3:$CK$725)</f>
        <v>0</v>
      </c>
      <c r="CI221" s="30">
        <f>SUMIF(Ingredients!$B$3:$B$230,L221,Ingredients!$I$3:$I$230)+SUMIF($B$3:$B$725,L221,$CK$3:$CK$725)</f>
        <v>0</v>
      </c>
      <c r="CJ221" s="30">
        <f>SUMIF(Ingredients!$B$3:$B$230,M221,Ingredients!$I$3:$I$230)+SUMIF($B$3:$B$725,M221,$CK$3:$CK$725)</f>
        <v>0</v>
      </c>
      <c r="CK221" s="38">
        <f t="shared" si="46"/>
        <v>0</v>
      </c>
      <c r="CL221" s="30">
        <f>SUMIF(Ingredients!$B$3:$B$230,F221,Ingredients!$J$3:$J$230)+SUMIF($B$3:$B$725,F221,$CT$3:$CT$725)</f>
        <v>0</v>
      </c>
      <c r="CM221" s="30">
        <f>SUMIF(Ingredients!$B$3:$B$230,G221,Ingredients!$J$3:$J$230)+SUMIF($B$3:$B$725,G221,$CT$3:$CT$725)</f>
        <v>0</v>
      </c>
      <c r="CN221" s="30">
        <f>SUMIF(Ingredients!$B$3:$B$230,H221,Ingredients!$J$3:$J$230)+SUMIF($B$3:$B$725,H221,$CT$3:$CT$725)</f>
        <v>0</v>
      </c>
      <c r="CO221" s="30">
        <f>SUMIF(Ingredients!$B$3:$B$230,I221,Ingredients!$J$3:$J$230)+SUMIF($B$3:$B$725,I221,$CT$3:$CT$725)</f>
        <v>0</v>
      </c>
      <c r="CP221" s="30">
        <f>SUMIF(Ingredients!$B$3:$B$230,J221,Ingredients!$J$3:$J$230)+SUMIF($B$3:$B$725,J221,$CT$3:$CT$725)</f>
        <v>0</v>
      </c>
      <c r="CQ221" s="30">
        <f>SUMIF(Ingredients!$B$3:$B$230,K221,Ingredients!$J$3:$J$230)+SUMIF($B$3:$B$725,K221,$CT$3:$CT$725)</f>
        <v>0</v>
      </c>
      <c r="CR221" s="30">
        <f>SUMIF(Ingredients!$B$3:$B$230,L221,Ingredients!$J$3:$J$230)+SUMIF($B$3:$B$725,L221,$CT$3:$CT$725)</f>
        <v>0</v>
      </c>
      <c r="CS221" s="30">
        <f>SUMIF(Ingredients!$B$3:$B$230,M221,Ingredients!$J$3:$J$230)+SUMIF($B$3:$B$725,M221,$CT$3:$CT$725)</f>
        <v>0</v>
      </c>
      <c r="CT221" s="43">
        <f t="shared" si="47"/>
        <v>0</v>
      </c>
      <c r="CU221" s="34">
        <v>10</v>
      </c>
      <c r="CV221" s="30">
        <v>0</v>
      </c>
      <c r="CW221" s="30">
        <v>21</v>
      </c>
      <c r="CX221" s="35">
        <v>1</v>
      </c>
      <c r="CY221" s="36">
        <v>0</v>
      </c>
      <c r="CZ221" s="37">
        <v>0</v>
      </c>
      <c r="DA221" s="38">
        <v>0</v>
      </c>
      <c r="DB221" s="39">
        <v>0</v>
      </c>
      <c r="DC221" t="s">
        <v>202</v>
      </c>
      <c r="DD221" t="str">
        <f t="shared" ca="1" si="48"/>
        <v/>
      </c>
      <c r="DE221" t="str">
        <f t="shared" ca="1" si="49"/>
        <v>-</v>
      </c>
      <c r="DG221" t="s">
        <v>200</v>
      </c>
      <c r="DH221" t="str">
        <f t="shared" ca="1" si="50"/>
        <v>POWDEREDDONUTITEM(MEAL, ItemRegistry.powdereddonutItem, 4 ,2f,0f,1f,0f,0f,0f,0f,1f),</v>
      </c>
      <c r="DI221" t="s">
        <v>2277</v>
      </c>
    </row>
    <row r="222" spans="2:113" x14ac:dyDescent="0.3">
      <c r="B222" t="s">
        <v>487</v>
      </c>
      <c r="C222" t="str">
        <f>INDEX('PH Itemnames'!$B$1:$B$723,MATCH(B222,'PH Itemnames'!$A$1:$A$723),1)</f>
        <v>jellydonutItem</v>
      </c>
      <c r="D222" t="s">
        <v>240</v>
      </c>
      <c r="E222" t="s">
        <v>1191</v>
      </c>
      <c r="F222" s="10" t="s">
        <v>484</v>
      </c>
      <c r="G222" s="11" t="s">
        <v>488</v>
      </c>
      <c r="H222" s="11"/>
      <c r="I222" s="11"/>
      <c r="J222" s="11"/>
      <c r="K222" s="11"/>
      <c r="L222" s="11"/>
      <c r="M222" s="11"/>
      <c r="N222" s="46">
        <f ca="1">SUMIF(Ingredients!$B$3:$B$230,'PH complex foods'!F222,Ingredients!$A$3:$A$119)+SUMIF($B$3:$B$725,F222,$V$3:$V$724)</f>
        <v>1</v>
      </c>
      <c r="O222" s="11">
        <f ca="1">SUMIF(Ingredients!$B$3:$B$230,'PH complex foods'!G222,Ingredients!$A$3:$A$119)+SUMIF($B$3:$B$725,G222,$V$3:$V$724)</f>
        <v>1</v>
      </c>
      <c r="P222" s="11">
        <f ca="1">SUMIF(Ingredients!$B$3:$B$230,'PH complex foods'!H222,Ingredients!$A$3:$A$119)+SUMIF($B$3:$B$725,H222,$V$3:$V$724)</f>
        <v>0</v>
      </c>
      <c r="Q222" s="11">
        <f ca="1">SUMIF(Ingredients!$B$3:$B$230,'PH complex foods'!I222,Ingredients!$A$3:$A$119)+SUMIF($B$3:$B$725,I222,$V$3:$V$724)</f>
        <v>0</v>
      </c>
      <c r="R222" s="11">
        <f ca="1">SUMIF(Ingredients!$B$3:$B$230,'PH complex foods'!J222,Ingredients!$A$3:$A$119)+SUMIF($B$3:$B$725,J222,$V$3:$V$724)</f>
        <v>0</v>
      </c>
      <c r="S222" s="11">
        <f ca="1">SUMIF(Ingredients!$B$3:$B$230,'PH complex foods'!K222,Ingredients!$A$3:$A$119)+SUMIF($B$3:$B$725,K222,$V$3:$V$724)</f>
        <v>0</v>
      </c>
      <c r="T222" s="11">
        <f ca="1">SUMIF(Ingredients!$B$3:$B$230,'PH complex foods'!L222,Ingredients!$A$3:$A$119)+SUMIF($B$3:$B$725,L222,$V$3:$V$724)</f>
        <v>0</v>
      </c>
      <c r="U222" s="11">
        <f ca="1">SUMIF(Ingredients!$B$3:$B$230,'PH complex foods'!M222,Ingredients!$A$3:$A$119)+SUMIF($B$3:$B$725,M222,$V$3:$V$724)</f>
        <v>0</v>
      </c>
      <c r="V222" s="10">
        <f t="shared" ca="1" si="51"/>
        <v>1</v>
      </c>
      <c r="W222" s="10">
        <v>1</v>
      </c>
      <c r="X222" s="11">
        <v>1</v>
      </c>
      <c r="Y222" s="11">
        <f>COUNTIF(F222:M947,B222)</f>
        <v>0</v>
      </c>
      <c r="Z222" s="44" t="str">
        <f t="shared" ca="1" si="52"/>
        <v>Yes</v>
      </c>
      <c r="AA222" s="34">
        <f>SUMIF(Ingredients!$B$3:$B$230,F222,Ingredients!$C$3:$C$230)+SUMIF($B$3:$B$725,F222,$AI$3:$AI$725)</f>
        <v>9</v>
      </c>
      <c r="AB222" s="30">
        <f>SUMIF(Ingredients!$B$3:$B$230,G222,Ingredients!$C$3:$C$230)+SUMIF($B$3:$B$725,G222,$AI$3:$AI$725)</f>
        <v>1.5</v>
      </c>
      <c r="AC222" s="30">
        <f>SUMIF(Ingredients!$B$3:$B$230,H222,Ingredients!$C$3:$C$230)+SUMIF($B$3:$B$725,H222,$AI$3:$AI$725)</f>
        <v>0</v>
      </c>
      <c r="AD222" s="30">
        <f>SUMIF(Ingredients!$B$3:$B$230,I222,Ingredients!$C$3:$C$230)+SUMIF($B$3:$B$725,I222,$AI$3:$AI$725)</f>
        <v>0</v>
      </c>
      <c r="AE222" s="30">
        <f>SUMIF(Ingredients!$B$3:$B$230,J222,Ingredients!$C$3:$C$230)+SUMIF($B$3:$B$725,J222,$AI$3:$AI$725)</f>
        <v>0</v>
      </c>
      <c r="AF222" s="30">
        <f>SUMIF(Ingredients!$B$3:$B$230,K222,Ingredients!$C$3:$C$230)+SUMIF($B$3:$B$725,K222,$AI$3:$AI$725)</f>
        <v>0</v>
      </c>
      <c r="AG222" s="30">
        <f>SUMIF(Ingredients!$B$3:$B$230,L222,Ingredients!$C$3:$C$230)+SUMIF($B$3:$B$725,L222,$AI$3:$AI$725)</f>
        <v>0</v>
      </c>
      <c r="AH222" s="30">
        <f>SUMIF(Ingredients!$B$3:$B$230,M222,Ingredients!$C$3:$C$230)+SUMIF($B$3:$B$725,M222,$AI$3:$AI$725)</f>
        <v>0</v>
      </c>
      <c r="AI222" s="29">
        <f t="shared" si="40"/>
        <v>10.5</v>
      </c>
      <c r="AJ222" s="30">
        <f>SUMIF(Ingredients!$B$3:$B$230,F222,Ingredients!$D$3:$D$230)+SUMIF($B$3:$B$725,F222,$AR$3:$AR$725)</f>
        <v>0</v>
      </c>
      <c r="AK222" s="30">
        <f>SUMIF(Ingredients!$B$3:$B$230,G222,Ingredients!$D$3:$D$230)+SUMIF($B$3:$B$725,G222,$AR$3:$AR$725)</f>
        <v>4.75</v>
      </c>
      <c r="AL222" s="30">
        <f>SUMIF(Ingredients!$B$3:$B$230,H222,Ingredients!$D$3:$D$230)+SUMIF($B$3:$B$725,H222,$AR$3:$AR$725)</f>
        <v>0</v>
      </c>
      <c r="AM222" s="30">
        <f>SUMIF(Ingredients!$B$3:$B$230,I222,Ingredients!$D$3:$D$230)+SUMIF($B$3:$B$725,I222,$AR$3:$AR$725)</f>
        <v>0</v>
      </c>
      <c r="AN222" s="30">
        <f>SUMIF(Ingredients!$B$3:$B$230,J222,Ingredients!$D$3:$D$230)+SUMIF($B$3:$B$725,J222,$AR$3:$AR$725)</f>
        <v>0</v>
      </c>
      <c r="AO222" s="30">
        <f>SUMIF(Ingredients!$B$3:$B$230,K222,Ingredients!$D$3:$D$230)+SUMIF($B$3:$B$725,K222,$AR$3:$AR$725)</f>
        <v>0</v>
      </c>
      <c r="AP222" s="30">
        <f>SUMIF(Ingredients!$B$3:$B$230,L222,Ingredients!$D$3:$D$230)+SUMIF($B$3:$B$725,L222,$AR$3:$AR$725)</f>
        <v>0</v>
      </c>
      <c r="AQ222" s="30">
        <f>SUMIF(Ingredients!$B$3:$B$230,M222,Ingredients!$D$3:$D$230)+SUMIF($B$3:$B$725,M222,$AR$3:$AR$725)</f>
        <v>0</v>
      </c>
      <c r="AR222" s="29">
        <f t="shared" si="41"/>
        <v>4.75</v>
      </c>
      <c r="AS222" s="30">
        <f>SUMIF(Ingredients!$B$3:$B$230,F222,Ingredients!$E$3:$E$230)+SUMIF($B$3:$B$725,F222,$BA$3:$BA$730)</f>
        <v>3.5</v>
      </c>
      <c r="AT222" s="30">
        <f>SUMIF(Ingredients!$B$3:$B$230,G222,Ingredients!$E$3:$E$230)+SUMIF($B$3:$B$725,G222,$BA$3:$BA$730)</f>
        <v>18.324999999999999</v>
      </c>
      <c r="AU222" s="30">
        <f>SUMIF(Ingredients!$B$3:$B$230,H222,Ingredients!$E$3:$E$230)+SUMIF($B$3:$B$725,H222,$BA$3:$BA$730)</f>
        <v>0</v>
      </c>
      <c r="AV222" s="30">
        <f>SUMIF(Ingredients!$B$3:$B$230,I222,Ingredients!$E$3:$E$230)+SUMIF($B$3:$B$725,I222,$BA$3:$BA$730)</f>
        <v>0</v>
      </c>
      <c r="AW222" s="30">
        <f>SUMIF(Ingredients!$B$3:$B$230,J222,Ingredients!$E$3:$E$230)+SUMIF($B$3:$B$725,J222,$BA$3:$BA$730)</f>
        <v>0</v>
      </c>
      <c r="AX222" s="30">
        <f>SUMIF(Ingredients!$B$3:$B$230,K222,Ingredients!$E$3:$E$230)+SUMIF($B$3:$B$725,K222,$BA$3:$BA$730)</f>
        <v>0</v>
      </c>
      <c r="AY222" s="30">
        <f>SUMIF(Ingredients!$B$3:$B$230,L222,Ingredients!$E$3:$E$230)+SUMIF($B$3:$B$725,L222,$BA$3:$BA$730)</f>
        <v>0</v>
      </c>
      <c r="AZ222" s="30">
        <f>SUMIF(Ingredients!$B$3:$B$230,M222,Ingredients!$E$3:$E$230)+SUMIF($B$3:$B$725,M222,$BA$3:$BA$730)</f>
        <v>0</v>
      </c>
      <c r="BA222" s="29">
        <f t="shared" si="42"/>
        <v>10.9125</v>
      </c>
      <c r="BB222" s="30">
        <f>SUMIF(Ingredients!$B$3:$B$230,F222,Ingredients!$F$3:$F$230)+SUMIF($B$3:$B$725,F222,$BJ$3:$BJ$725)</f>
        <v>1</v>
      </c>
      <c r="BC222" s="30">
        <f>SUMIF(Ingredients!$B$3:$B$230,G222,Ingredients!$F$3:$F$230)+SUMIF($B$3:$B$725,G222,$BJ$3:$BJ$725)</f>
        <v>0</v>
      </c>
      <c r="BD222" s="30">
        <f>SUMIF(Ingredients!$B$3:$B$230,H222,Ingredients!$F$3:$F$230)+SUMIF($B$3:$B$725,H222,$BJ$3:$BJ$725)</f>
        <v>0</v>
      </c>
      <c r="BE222" s="30">
        <f>SUMIF(Ingredients!$B$3:$B$230,I222,Ingredients!$F$3:$F$230)+SUMIF($B$3:$B$725,I222,$BJ$3:$BJ$725)</f>
        <v>0</v>
      </c>
      <c r="BF222" s="30">
        <f>SUMIF(Ingredients!$B$3:$B$230,J222,Ingredients!$F$3:$F$230)+SUMIF($B$3:$B$725,J222,$BJ$3:$BJ$725)</f>
        <v>0</v>
      </c>
      <c r="BG222" s="30">
        <f>SUMIF(Ingredients!$B$3:$B$230,K222,Ingredients!$F$3:$F$230)+SUMIF($B$3:$B$725,K222,$BJ$3:$BJ$725)</f>
        <v>0</v>
      </c>
      <c r="BH222" s="30">
        <f>SUMIF(Ingredients!$B$3:$B$230,L222,Ingredients!$F$3:$F$230)+SUMIF($B$3:$B$725,L222,$BJ$3:$BJ$725)</f>
        <v>0</v>
      </c>
      <c r="BI222" s="30">
        <f>SUMIF(Ingredients!$B$3:$B$230,M222,Ingredients!$F$3:$F$230)+SUMIF($B$3:$B$725,M222,$BJ$3:$BJ$725)</f>
        <v>0</v>
      </c>
      <c r="BJ222" s="35">
        <f t="shared" si="43"/>
        <v>1</v>
      </c>
      <c r="BK222" s="30">
        <f>SUMIF(Ingredients!$B$3:$B$230,F222,Ingredients!$G$3:$G$230)+SUMIF($B$3:$B$725,F222,$BS$3:$BS$725)</f>
        <v>0</v>
      </c>
      <c r="BL222" s="30">
        <f>SUMIF(Ingredients!$B$3:$B$230,G222,Ingredients!$G$3:$G$230)+SUMIF($B$3:$B$725,G222,$BS$3:$BS$725)</f>
        <v>0.84500000000000008</v>
      </c>
      <c r="BM222" s="30">
        <f>SUMIF(Ingredients!$B$3:$B$230,H222,Ingredients!$G$3:$G$230)+SUMIF($B$3:$B$725,H222,$BS$3:$BS$725)</f>
        <v>0</v>
      </c>
      <c r="BN222" s="30">
        <f>SUMIF(Ingredients!$B$3:$B$230,I222,Ingredients!$G$3:$G$230)+SUMIF($B$3:$B$725,I222,$BS$3:$BS$725)</f>
        <v>0</v>
      </c>
      <c r="BO222" s="30">
        <f>SUMIF(Ingredients!$B$3:$B$230,J222,Ingredients!$G$3:$G$230)+SUMIF($B$3:$B$725,J222,$BS$3:$BS$725)</f>
        <v>0</v>
      </c>
      <c r="BP222" s="30">
        <f>SUMIF(Ingredients!$B$3:$B$230,K222,Ingredients!$G$3:$G$230)+SUMIF($B$3:$B$725,K222,$BS$3:$BS$725)</f>
        <v>0</v>
      </c>
      <c r="BQ222" s="30">
        <f>SUMIF(Ingredients!$B$3:$B$230,L222,Ingredients!$G$3:$G$230)+SUMIF($B$3:$B$725,L222,$BS$3:$BS$725)</f>
        <v>0</v>
      </c>
      <c r="BR222" s="30">
        <f>SUMIF(Ingredients!$B$3:$B$230,M222,Ingredients!$G$3:$G$230)+SUMIF($B$3:$B$725,M222,$BS$3:$BS$725)</f>
        <v>0</v>
      </c>
      <c r="BS222" s="36">
        <f t="shared" si="44"/>
        <v>0.84500000000000008</v>
      </c>
      <c r="BT222" s="30">
        <f>SUMIF(Ingredients!$B$3:$B$230,F222,Ingredients!$H$3:$H$230)+SUMIF($B$3:$B$725,F222,$CB$3:$CB$725)</f>
        <v>0</v>
      </c>
      <c r="BU222" s="30">
        <f>SUMIF(Ingredients!$B$3:$B$230,G222,Ingredients!$H$3:$H$230)+SUMIF($B$3:$B$725,G222,$CB$3:$CB$725)</f>
        <v>0</v>
      </c>
      <c r="BV222" s="30">
        <f>SUMIF(Ingredients!$B$3:$B$230,H222,Ingredients!$H$3:$H$230)+SUMIF($B$3:$B$725,H222,$CB$3:$CB$725)</f>
        <v>0</v>
      </c>
      <c r="BW222" s="30">
        <f>SUMIF(Ingredients!$B$3:$B$230,I222,Ingredients!$H$3:$H$230)+SUMIF($B$3:$B$725,I222,$CB$3:$CB$725)</f>
        <v>0</v>
      </c>
      <c r="BX222" s="30">
        <f>SUMIF(Ingredients!$B$3:$B$230,J222,Ingredients!$H$3:$H$230)+SUMIF($B$3:$B$725,J222,$CB$3:$CB$725)</f>
        <v>0</v>
      </c>
      <c r="BY222" s="30">
        <f>SUMIF(Ingredients!$B$3:$B$230,K222,Ingredients!$H$3:$H$230)+SUMIF($B$3:$B$725,K222,$CB$3:$CB$725)</f>
        <v>0</v>
      </c>
      <c r="BZ222" s="30">
        <f>SUMIF(Ingredients!$B$3:$B$230,L222,Ingredients!$H$3:$H$230)+SUMIF($B$3:$B$725,L222,$CB$3:$CB$725)</f>
        <v>0</v>
      </c>
      <c r="CA222" s="30">
        <f>SUMIF(Ingredients!$B$3:$B$230,M222,Ingredients!$H$3:$H$230)+SUMIF($B$3:$B$725,M222,$CB$3:$CB$725)</f>
        <v>0</v>
      </c>
      <c r="CB222" s="42">
        <f t="shared" si="45"/>
        <v>0</v>
      </c>
      <c r="CC222" s="30">
        <f>SUMIF(Ingredients!$B$3:$B$230,F222,Ingredients!$I$3:$I$230)+SUMIF($B$3:$B$725,F222,$CK$3:$CK$725)</f>
        <v>0</v>
      </c>
      <c r="CD222" s="30">
        <f>SUMIF(Ingredients!$B$3:$B$230,G222,Ingredients!$I$3:$I$230)+SUMIF($B$3:$B$725,G222,$CK$3:$CK$725)</f>
        <v>0</v>
      </c>
      <c r="CE222" s="30">
        <f>SUMIF(Ingredients!$B$3:$B$230,H222,Ingredients!$I$3:$I$230)+SUMIF($B$3:$B$725,H222,$CK$3:$CK$725)</f>
        <v>0</v>
      </c>
      <c r="CF222" s="30">
        <f>SUMIF(Ingredients!$B$3:$B$230,I222,Ingredients!$I$3:$I$230)+SUMIF($B$3:$B$725,I222,$CK$3:$CK$725)</f>
        <v>0</v>
      </c>
      <c r="CG222" s="30">
        <f>SUMIF(Ingredients!$B$3:$B$230,J222,Ingredients!$I$3:$I$230)+SUMIF($B$3:$B$725,J222,$CK$3:$CK$725)</f>
        <v>0</v>
      </c>
      <c r="CH222" s="30">
        <f>SUMIF(Ingredients!$B$3:$B$230,K222,Ingredients!$I$3:$I$230)+SUMIF($B$3:$B$725,K222,$CK$3:$CK$725)</f>
        <v>0</v>
      </c>
      <c r="CI222" s="30">
        <f>SUMIF(Ingredients!$B$3:$B$230,L222,Ingredients!$I$3:$I$230)+SUMIF($B$3:$B$725,L222,$CK$3:$CK$725)</f>
        <v>0</v>
      </c>
      <c r="CJ222" s="30">
        <f>SUMIF(Ingredients!$B$3:$B$230,M222,Ingredients!$I$3:$I$230)+SUMIF($B$3:$B$725,M222,$CK$3:$CK$725)</f>
        <v>0</v>
      </c>
      <c r="CK222" s="38">
        <f t="shared" si="46"/>
        <v>0</v>
      </c>
      <c r="CL222" s="30">
        <f>SUMIF(Ingredients!$B$3:$B$230,F222,Ingredients!$J$3:$J$230)+SUMIF($B$3:$B$725,F222,$CT$3:$CT$725)</f>
        <v>0</v>
      </c>
      <c r="CM222" s="30">
        <f>SUMIF(Ingredients!$B$3:$B$230,G222,Ingredients!$J$3:$J$230)+SUMIF($B$3:$B$725,G222,$CT$3:$CT$725)</f>
        <v>0</v>
      </c>
      <c r="CN222" s="30">
        <f>SUMIF(Ingredients!$B$3:$B$230,H222,Ingredients!$J$3:$J$230)+SUMIF($B$3:$B$725,H222,$CT$3:$CT$725)</f>
        <v>0</v>
      </c>
      <c r="CO222" s="30">
        <f>SUMIF(Ingredients!$B$3:$B$230,I222,Ingredients!$J$3:$J$230)+SUMIF($B$3:$B$725,I222,$CT$3:$CT$725)</f>
        <v>0</v>
      </c>
      <c r="CP222" s="30">
        <f>SUMIF(Ingredients!$B$3:$B$230,J222,Ingredients!$J$3:$J$230)+SUMIF($B$3:$B$725,J222,$CT$3:$CT$725)</f>
        <v>0</v>
      </c>
      <c r="CQ222" s="30">
        <f>SUMIF(Ingredients!$B$3:$B$230,K222,Ingredients!$J$3:$J$230)+SUMIF($B$3:$B$725,K222,$CT$3:$CT$725)</f>
        <v>0</v>
      </c>
      <c r="CR222" s="30">
        <f>SUMIF(Ingredients!$B$3:$B$230,L222,Ingredients!$J$3:$J$230)+SUMIF($B$3:$B$725,L222,$CT$3:$CT$725)</f>
        <v>0</v>
      </c>
      <c r="CS222" s="30">
        <f>SUMIF(Ingredients!$B$3:$B$230,M222,Ingredients!$J$3:$J$230)+SUMIF($B$3:$B$725,M222,$CT$3:$CT$725)</f>
        <v>0</v>
      </c>
      <c r="CT222" s="43">
        <f t="shared" si="47"/>
        <v>0</v>
      </c>
      <c r="CU222" s="34">
        <v>15</v>
      </c>
      <c r="CV222" s="30">
        <v>0</v>
      </c>
      <c r="CW222" s="30">
        <v>18</v>
      </c>
      <c r="CX222" s="35">
        <v>1</v>
      </c>
      <c r="CY222" s="36">
        <v>1</v>
      </c>
      <c r="CZ222" s="37">
        <v>0</v>
      </c>
      <c r="DA222" s="38">
        <v>0</v>
      </c>
      <c r="DB222" s="39">
        <v>0</v>
      </c>
      <c r="DC222" t="s">
        <v>202</v>
      </c>
      <c r="DD222" t="str">
        <f t="shared" ca="1" si="48"/>
        <v/>
      </c>
      <c r="DE222" t="str">
        <f t="shared" ca="1" si="49"/>
        <v>-</v>
      </c>
      <c r="DG222" t="s">
        <v>200</v>
      </c>
      <c r="DH222" t="str">
        <f t="shared" ca="1" si="50"/>
        <v>JELLYDONUTITEM(MEAL, ItemRegistry.jellydonutItem, 4 ,3f,0f,1f,0f,1f,0f,0f,1.17f),</v>
      </c>
      <c r="DI222" t="s">
        <v>2425</v>
      </c>
    </row>
    <row r="223" spans="2:113" x14ac:dyDescent="0.3">
      <c r="B223" t="s">
        <v>489</v>
      </c>
      <c r="C223" t="str">
        <f>INDEX('PH Itemnames'!$B$1:$B$723,MATCH(B223,'PH Itemnames'!$A$1:$A$723),1)</f>
        <v>frosteddonutItem</v>
      </c>
      <c r="D223" t="s">
        <v>240</v>
      </c>
      <c r="E223" t="s">
        <v>1191</v>
      </c>
      <c r="F223" s="10" t="s">
        <v>484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SUMIF(Ingredients!$B$3:$B$230,'PH complex foods'!F223,Ingredients!$A$3:$A$119)+SUMIF($B$3:$B$725,F223,$V$3:$V$724)</f>
        <v>1</v>
      </c>
      <c r="O223" s="11">
        <f ca="1">SUMIF(Ingredients!$B$3:$B$230,'PH complex foods'!G223,Ingredients!$A$3:$A$119)+SUMIF($B$3:$B$725,G223,$V$3:$V$724)</f>
        <v>1</v>
      </c>
      <c r="P223" s="11">
        <f ca="1">SUMIF(Ingredients!$B$3:$B$230,'PH complex foods'!H223,Ingredients!$A$3:$A$119)+SUMIF($B$3:$B$725,H223,$V$3:$V$724)</f>
        <v>1</v>
      </c>
      <c r="Q223" s="11">
        <f ca="1">SUMIF(Ingredients!$B$3:$B$230,'PH complex foods'!I223,Ingredients!$A$3:$A$119)+SUMIF($B$3:$B$725,I223,$V$3:$V$724)</f>
        <v>1</v>
      </c>
      <c r="R223" s="11">
        <f ca="1">SUMIF(Ingredients!$B$3:$B$230,'PH complex foods'!J223,Ingredients!$A$3:$A$119)+SUMIF($B$3:$B$725,J223,$V$3:$V$724)</f>
        <v>1</v>
      </c>
      <c r="S223" s="11">
        <f ca="1">SUMIF(Ingredients!$B$3:$B$230,'PH complex foods'!K223,Ingredients!$A$3:$A$119)+SUMIF($B$3:$B$725,K223,$V$3:$V$724)</f>
        <v>0</v>
      </c>
      <c r="T223" s="11">
        <f ca="1">SUMIF(Ingredients!$B$3:$B$230,'PH complex foods'!L223,Ingredients!$A$3:$A$119)+SUMIF($B$3:$B$725,L223,$V$3:$V$724)</f>
        <v>0</v>
      </c>
      <c r="U223" s="11">
        <f ca="1">SUMIF(Ingredients!$B$3:$B$230,'PH complex foods'!M223,Ingredients!$A$3:$A$119)+SUMIF($B$3:$B$725,M223,$V$3:$V$724)</f>
        <v>0</v>
      </c>
      <c r="V223" s="10">
        <f t="shared" ca="1" si="51"/>
        <v>1</v>
      </c>
      <c r="W223" s="10">
        <v>1</v>
      </c>
      <c r="X223" s="11">
        <v>1</v>
      </c>
      <c r="Y223" s="11">
        <f>COUNTIF(F223:M948,B223)</f>
        <v>0</v>
      </c>
      <c r="Z223" s="44" t="str">
        <f t="shared" ca="1" si="52"/>
        <v>Yes</v>
      </c>
      <c r="AA223" s="34">
        <f>SUMIF(Ingredients!$B$3:$B$230,F223,Ingredients!$C$3:$C$230)+SUMIF($B$3:$B$725,F223,$AI$3:$AI$725)</f>
        <v>9</v>
      </c>
      <c r="AB223" s="30">
        <f>SUMIF(Ingredients!$B$3:$B$230,G223,Ingredients!$C$3:$C$230)+SUMIF($B$3:$B$725,G223,$AI$3:$AI$725)</f>
        <v>0</v>
      </c>
      <c r="AC223" s="30">
        <f>SUMIF(Ingredients!$B$3:$B$230,H223,Ingredients!$C$3:$C$230)+SUMIF($B$3:$B$725,H223,$AI$3:$AI$725)</f>
        <v>0</v>
      </c>
      <c r="AD223" s="30">
        <f>SUMIF(Ingredients!$B$3:$B$230,I223,Ingredients!$C$3:$C$230)+SUMIF($B$3:$B$725,I223,$AI$3:$AI$725)</f>
        <v>0</v>
      </c>
      <c r="AE223" s="30">
        <f>SUMIF(Ingredients!$B$3:$B$230,J223,Ingredients!$C$3:$C$230)+SUMIF($B$3:$B$725,J223,$AI$3:$AI$725)</f>
        <v>0</v>
      </c>
      <c r="AF223" s="30">
        <f>SUMIF(Ingredients!$B$3:$B$230,K223,Ingredients!$C$3:$C$230)+SUMIF($B$3:$B$725,K223,$AI$3:$AI$725)</f>
        <v>0</v>
      </c>
      <c r="AG223" s="30">
        <f>SUMIF(Ingredients!$B$3:$B$230,L223,Ingredients!$C$3:$C$230)+SUMIF($B$3:$B$725,L223,$AI$3:$AI$725)</f>
        <v>0</v>
      </c>
      <c r="AH223" s="30">
        <f>SUMIF(Ingredients!$B$3:$B$230,M223,Ingredients!$C$3:$C$230)+SUMIF($B$3:$B$725,M223,$AI$3:$AI$725)</f>
        <v>0</v>
      </c>
      <c r="AI223" s="29">
        <f t="shared" si="40"/>
        <v>9</v>
      </c>
      <c r="AJ223" s="30">
        <f>SUMIF(Ingredients!$B$3:$B$230,F223,Ingredients!$D$3:$D$230)+SUMIF($B$3:$B$725,F223,$AR$3:$AR$725)</f>
        <v>0</v>
      </c>
      <c r="AK223" s="30">
        <f>SUMIF(Ingredients!$B$3:$B$230,G223,Ingredients!$D$3:$D$230)+SUMIF($B$3:$B$725,G223,$AR$3:$AR$725)</f>
        <v>0</v>
      </c>
      <c r="AL223" s="30">
        <f>SUMIF(Ingredients!$B$3:$B$230,H223,Ingredients!$D$3:$D$230)+SUMIF($B$3:$B$725,H223,$AR$3:$AR$725)</f>
        <v>0</v>
      </c>
      <c r="AM223" s="30">
        <f>SUMIF(Ingredients!$B$3:$B$230,I223,Ingredients!$D$3:$D$230)+SUMIF($B$3:$B$725,I223,$AR$3:$AR$725)</f>
        <v>0</v>
      </c>
      <c r="AN223" s="30">
        <f>SUMIF(Ingredients!$B$3:$B$230,J223,Ingredients!$D$3:$D$230)+SUMIF($B$3:$B$725,J223,$AR$3:$AR$725)</f>
        <v>0</v>
      </c>
      <c r="AO223" s="30">
        <f>SUMIF(Ingredients!$B$3:$B$230,K223,Ingredients!$D$3:$D$230)+SUMIF($B$3:$B$725,K223,$AR$3:$AR$725)</f>
        <v>0</v>
      </c>
      <c r="AP223" s="30">
        <f>SUMIF(Ingredients!$B$3:$B$230,L223,Ingredients!$D$3:$D$230)+SUMIF($B$3:$B$725,L223,$AR$3:$AR$725)</f>
        <v>0</v>
      </c>
      <c r="AQ223" s="30">
        <f>SUMIF(Ingredients!$B$3:$B$230,M223,Ingredients!$D$3:$D$230)+SUMIF($B$3:$B$725,M223,$AR$3:$AR$725)</f>
        <v>0</v>
      </c>
      <c r="AR223" s="29">
        <f t="shared" si="41"/>
        <v>0</v>
      </c>
      <c r="AS223" s="30">
        <f>SUMIF(Ingredients!$B$3:$B$230,F223,Ingredients!$E$3:$E$230)+SUMIF($B$3:$B$725,F223,$BA$3:$BA$730)</f>
        <v>3.5</v>
      </c>
      <c r="AT223" s="30">
        <f>SUMIF(Ingredients!$B$3:$B$230,G223,Ingredients!$E$3:$E$230)+SUMIF($B$3:$B$725,G223,$BA$3:$BA$730)</f>
        <v>30</v>
      </c>
      <c r="AU223" s="30">
        <f>SUMIF(Ingredients!$B$3:$B$230,H223,Ingredients!$E$3:$E$230)+SUMIF($B$3:$B$725,H223,$BA$3:$BA$730)</f>
        <v>0</v>
      </c>
      <c r="AV223" s="30">
        <f>SUMIF(Ingredients!$B$3:$B$230,I223,Ingredients!$E$3:$E$230)+SUMIF($B$3:$B$725,I223,$BA$3:$BA$730)</f>
        <v>0</v>
      </c>
      <c r="AW223" s="30">
        <f>SUMIF(Ingredients!$B$3:$B$230,J223,Ingredients!$E$3:$E$230)+SUMIF($B$3:$B$725,J223,$BA$3:$BA$730)</f>
        <v>0</v>
      </c>
      <c r="AX223" s="30">
        <f>SUMIF(Ingredients!$B$3:$B$230,K223,Ingredients!$E$3:$E$230)+SUMIF($B$3:$B$725,K223,$BA$3:$BA$730)</f>
        <v>0</v>
      </c>
      <c r="AY223" s="30">
        <f>SUMIF(Ingredients!$B$3:$B$230,L223,Ingredients!$E$3:$E$230)+SUMIF($B$3:$B$725,L223,$BA$3:$BA$730)</f>
        <v>0</v>
      </c>
      <c r="AZ223" s="30">
        <f>SUMIF(Ingredients!$B$3:$B$230,M223,Ingredients!$E$3:$E$230)+SUMIF($B$3:$B$725,M223,$BA$3:$BA$730)</f>
        <v>0</v>
      </c>
      <c r="BA223" s="29">
        <f t="shared" si="42"/>
        <v>6.7</v>
      </c>
      <c r="BB223" s="30">
        <f>SUMIF(Ingredients!$B$3:$B$230,F223,Ingredients!$F$3:$F$230)+SUMIF($B$3:$B$725,F223,$BJ$3:$BJ$725)</f>
        <v>1</v>
      </c>
      <c r="BC223" s="30">
        <f>SUMIF(Ingredients!$B$3:$B$230,G223,Ingredients!$F$3:$F$230)+SUMIF($B$3:$B$725,G223,$BJ$3:$BJ$725)</f>
        <v>0</v>
      </c>
      <c r="BD223" s="30">
        <f>SUMIF(Ingredients!$B$3:$B$230,H223,Ingredients!$F$3:$F$230)+SUMIF($B$3:$B$725,H223,$BJ$3:$BJ$725)</f>
        <v>0</v>
      </c>
      <c r="BE223" s="30">
        <f>SUMIF(Ingredients!$B$3:$B$230,I223,Ingredients!$F$3:$F$230)+SUMIF($B$3:$B$725,I223,$BJ$3:$BJ$725)</f>
        <v>0</v>
      </c>
      <c r="BF223" s="30">
        <f>SUMIF(Ingredients!$B$3:$B$230,J223,Ingredients!$F$3:$F$230)+SUMIF($B$3:$B$725,J223,$BJ$3:$BJ$725)</f>
        <v>0</v>
      </c>
      <c r="BG223" s="30">
        <f>SUMIF(Ingredients!$B$3:$B$230,K223,Ingredients!$F$3:$F$230)+SUMIF($B$3:$B$725,K223,$BJ$3:$BJ$725)</f>
        <v>0</v>
      </c>
      <c r="BH223" s="30">
        <f>SUMIF(Ingredients!$B$3:$B$230,L223,Ingredients!$F$3:$F$230)+SUMIF($B$3:$B$725,L223,$BJ$3:$BJ$725)</f>
        <v>0</v>
      </c>
      <c r="BI223" s="30">
        <f>SUMIF(Ingredients!$B$3:$B$230,M223,Ingredients!$F$3:$F$230)+SUMIF($B$3:$B$725,M223,$BJ$3:$BJ$725)</f>
        <v>0</v>
      </c>
      <c r="BJ223" s="35">
        <f t="shared" si="43"/>
        <v>1</v>
      </c>
      <c r="BK223" s="30">
        <f>SUMIF(Ingredients!$B$3:$B$230,F223,Ingredients!$G$3:$G$230)+SUMIF($B$3:$B$725,F223,$BS$3:$BS$725)</f>
        <v>0</v>
      </c>
      <c r="BL223" s="30">
        <f>SUMIF(Ingredients!$B$3:$B$230,G223,Ingredients!$G$3:$G$230)+SUMIF($B$3:$B$725,G223,$BS$3:$BS$725)</f>
        <v>0</v>
      </c>
      <c r="BM223" s="30">
        <f>SUMIF(Ingredients!$B$3:$B$230,H223,Ingredients!$G$3:$G$230)+SUMIF($B$3:$B$725,H223,$BS$3:$BS$725)</f>
        <v>0</v>
      </c>
      <c r="BN223" s="30">
        <f>SUMIF(Ingredients!$B$3:$B$230,I223,Ingredients!$G$3:$G$230)+SUMIF($B$3:$B$725,I223,$BS$3:$BS$725)</f>
        <v>0</v>
      </c>
      <c r="BO223" s="30">
        <f>SUMIF(Ingredients!$B$3:$B$230,J223,Ingredients!$G$3:$G$230)+SUMIF($B$3:$B$725,J223,$BS$3:$BS$725)</f>
        <v>0</v>
      </c>
      <c r="BP223" s="30">
        <f>SUMIF(Ingredients!$B$3:$B$230,K223,Ingredients!$G$3:$G$230)+SUMIF($B$3:$B$725,K223,$BS$3:$BS$725)</f>
        <v>0</v>
      </c>
      <c r="BQ223" s="30">
        <f>SUMIF(Ingredients!$B$3:$B$230,L223,Ingredients!$G$3:$G$230)+SUMIF($B$3:$B$725,L223,$BS$3:$BS$725)</f>
        <v>0</v>
      </c>
      <c r="BR223" s="30">
        <f>SUMIF(Ingredients!$B$3:$B$230,M223,Ingredients!$G$3:$G$230)+SUMIF($B$3:$B$725,M223,$BS$3:$BS$725)</f>
        <v>0</v>
      </c>
      <c r="BS223" s="36">
        <f t="shared" si="44"/>
        <v>0</v>
      </c>
      <c r="BT223" s="30">
        <f>SUMIF(Ingredients!$B$3:$B$230,F223,Ingredients!$H$3:$H$230)+SUMIF($B$3:$B$725,F223,$CB$3:$CB$725)</f>
        <v>0</v>
      </c>
      <c r="BU223" s="30">
        <f>SUMIF(Ingredients!$B$3:$B$230,G223,Ingredients!$H$3:$H$230)+SUMIF($B$3:$B$725,G223,$CB$3:$CB$725)</f>
        <v>0</v>
      </c>
      <c r="BV223" s="30">
        <f>SUMIF(Ingredients!$B$3:$B$230,H223,Ingredients!$H$3:$H$230)+SUMIF($B$3:$B$725,H223,$CB$3:$CB$725)</f>
        <v>0</v>
      </c>
      <c r="BW223" s="30">
        <f>SUMIF(Ingredients!$B$3:$B$230,I223,Ingredients!$H$3:$H$230)+SUMIF($B$3:$B$725,I223,$CB$3:$CB$725)</f>
        <v>0</v>
      </c>
      <c r="BX223" s="30">
        <f>SUMIF(Ingredients!$B$3:$B$230,J223,Ingredients!$H$3:$H$230)+SUMIF($B$3:$B$725,J223,$CB$3:$CB$725)</f>
        <v>0</v>
      </c>
      <c r="BY223" s="30">
        <f>SUMIF(Ingredients!$B$3:$B$230,K223,Ingredients!$H$3:$H$230)+SUMIF($B$3:$B$725,K223,$CB$3:$CB$725)</f>
        <v>0</v>
      </c>
      <c r="BZ223" s="30">
        <f>SUMIF(Ingredients!$B$3:$B$230,L223,Ingredients!$H$3:$H$230)+SUMIF($B$3:$B$725,L223,$CB$3:$CB$725)</f>
        <v>0</v>
      </c>
      <c r="CA223" s="30">
        <f>SUMIF(Ingredients!$B$3:$B$230,M223,Ingredients!$H$3:$H$230)+SUMIF($B$3:$B$725,M223,$CB$3:$CB$725)</f>
        <v>0</v>
      </c>
      <c r="CB223" s="42">
        <f t="shared" si="45"/>
        <v>0</v>
      </c>
      <c r="CC223" s="30">
        <f>SUMIF(Ingredients!$B$3:$B$230,F223,Ingredients!$I$3:$I$230)+SUMIF($B$3:$B$725,F223,$CK$3:$CK$725)</f>
        <v>0</v>
      </c>
      <c r="CD223" s="30">
        <f>SUMIF(Ingredients!$B$3:$B$230,G223,Ingredients!$I$3:$I$230)+SUMIF($B$3:$B$725,G223,$CK$3:$CK$725)</f>
        <v>0</v>
      </c>
      <c r="CE223" s="30">
        <f>SUMIF(Ingredients!$B$3:$B$230,H223,Ingredients!$I$3:$I$230)+SUMIF($B$3:$B$725,H223,$CK$3:$CK$725)</f>
        <v>0</v>
      </c>
      <c r="CF223" s="30">
        <f>SUMIF(Ingredients!$B$3:$B$230,I223,Ingredients!$I$3:$I$230)+SUMIF($B$3:$B$725,I223,$CK$3:$CK$725)</f>
        <v>0</v>
      </c>
      <c r="CG223" s="30">
        <f>SUMIF(Ingredients!$B$3:$B$230,J223,Ingredients!$I$3:$I$230)+SUMIF($B$3:$B$725,J223,$CK$3:$CK$725)</f>
        <v>0</v>
      </c>
      <c r="CH223" s="30">
        <f>SUMIF(Ingredients!$B$3:$B$230,K223,Ingredients!$I$3:$I$230)+SUMIF($B$3:$B$725,K223,$CK$3:$CK$725)</f>
        <v>0</v>
      </c>
      <c r="CI223" s="30">
        <f>SUMIF(Ingredients!$B$3:$B$230,L223,Ingredients!$I$3:$I$230)+SUMIF($B$3:$B$725,L223,$CK$3:$CK$725)</f>
        <v>0</v>
      </c>
      <c r="CJ223" s="30">
        <f>SUMIF(Ingredients!$B$3:$B$230,M223,Ingredients!$I$3:$I$230)+SUMIF($B$3:$B$725,M223,$CK$3:$CK$725)</f>
        <v>0</v>
      </c>
      <c r="CK223" s="38">
        <f t="shared" si="46"/>
        <v>0</v>
      </c>
      <c r="CL223" s="30">
        <f>SUMIF(Ingredients!$B$3:$B$230,F223,Ingredients!$J$3:$J$230)+SUMIF($B$3:$B$725,F223,$CT$3:$CT$725)</f>
        <v>0</v>
      </c>
      <c r="CM223" s="30">
        <f>SUMIF(Ingredients!$B$3:$B$230,G223,Ingredients!$J$3:$J$230)+SUMIF($B$3:$B$725,G223,$CT$3:$CT$725)</f>
        <v>0</v>
      </c>
      <c r="CN223" s="30">
        <f>SUMIF(Ingredients!$B$3:$B$230,H223,Ingredients!$J$3:$J$230)+SUMIF($B$3:$B$725,H223,$CT$3:$CT$725)</f>
        <v>0</v>
      </c>
      <c r="CO223" s="30">
        <f>SUMIF(Ingredients!$B$3:$B$230,I223,Ingredients!$J$3:$J$230)+SUMIF($B$3:$B$725,I223,$CT$3:$CT$725)</f>
        <v>0</v>
      </c>
      <c r="CP223" s="30">
        <f>SUMIF(Ingredients!$B$3:$B$230,J223,Ingredients!$J$3:$J$230)+SUMIF($B$3:$B$725,J223,$CT$3:$CT$725)</f>
        <v>0</v>
      </c>
      <c r="CQ223" s="30">
        <f>SUMIF(Ingredients!$B$3:$B$230,K223,Ingredients!$J$3:$J$230)+SUMIF($B$3:$B$725,K223,$CT$3:$CT$725)</f>
        <v>0</v>
      </c>
      <c r="CR223" s="30">
        <f>SUMIF(Ingredients!$B$3:$B$230,L223,Ingredients!$J$3:$J$230)+SUMIF($B$3:$B$725,L223,$CT$3:$CT$725)</f>
        <v>0</v>
      </c>
      <c r="CS223" s="30">
        <f>SUMIF(Ingredients!$B$3:$B$230,M223,Ingredients!$J$3:$J$230)+SUMIF($B$3:$B$725,M223,$CT$3:$CT$725)</f>
        <v>0</v>
      </c>
      <c r="CT223" s="43">
        <f t="shared" si="47"/>
        <v>0</v>
      </c>
      <c r="CU223" s="34">
        <v>10</v>
      </c>
      <c r="CV223" s="30">
        <v>0</v>
      </c>
      <c r="CW223" s="30">
        <v>21</v>
      </c>
      <c r="CX223" s="35">
        <v>1</v>
      </c>
      <c r="CY223" s="36">
        <v>0</v>
      </c>
      <c r="CZ223" s="37">
        <v>0</v>
      </c>
      <c r="DA223" s="38">
        <v>0</v>
      </c>
      <c r="DB223" s="39">
        <v>0</v>
      </c>
      <c r="DC223" t="s">
        <v>202</v>
      </c>
      <c r="DD223" t="str">
        <f t="shared" ca="1" si="48"/>
        <v/>
      </c>
      <c r="DE223" t="str">
        <f t="shared" ca="1" si="49"/>
        <v>-</v>
      </c>
      <c r="DG223" t="s">
        <v>200</v>
      </c>
      <c r="DH223" t="str">
        <f t="shared" ca="1" si="50"/>
        <v>FROSTEDDONUTITEM(MEAL, ItemRegistry.frosteddonutItem, 4 ,2f,0f,1f,0f,0f,0f,0f,1f),</v>
      </c>
      <c r="DI223" t="s">
        <v>2278</v>
      </c>
    </row>
    <row r="224" spans="2:113" x14ac:dyDescent="0.3">
      <c r="B224" t="s">
        <v>490</v>
      </c>
      <c r="C224" t="str">
        <f>INDEX('PH Itemnames'!$B$1:$B$723,MATCH(B224,'PH Itemnames'!$A$1:$A$723),1)</f>
        <v>cactussoupItem</v>
      </c>
      <c r="D224" t="s">
        <v>240</v>
      </c>
      <c r="E224" t="s">
        <v>1191</v>
      </c>
      <c r="F224" s="10" t="s">
        <v>491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SUMIF(Ingredients!$B$3:$B$230,'PH complex foods'!F224,Ingredients!$A$3:$A$119)+SUMIF($B$3:$B$725,F224,$V$3:$V$724)</f>
        <v>1</v>
      </c>
      <c r="O224" s="11">
        <f ca="1">SUMIF(Ingredients!$B$3:$B$230,'PH complex foods'!G224,Ingredients!$A$3:$A$119)+SUMIF($B$3:$B$725,G224,$V$3:$V$724)</f>
        <v>1</v>
      </c>
      <c r="P224" s="11">
        <f ca="1">SUMIF(Ingredients!$B$3:$B$230,'PH complex foods'!H224,Ingredients!$A$3:$A$119)+SUMIF($B$3:$B$725,H224,$V$3:$V$724)</f>
        <v>0</v>
      </c>
      <c r="Q224" s="11">
        <f ca="1">SUMIF(Ingredients!$B$3:$B$230,'PH complex foods'!I224,Ingredients!$A$3:$A$119)+SUMIF($B$3:$B$725,I224,$V$3:$V$724)</f>
        <v>0</v>
      </c>
      <c r="R224" s="11">
        <f ca="1">SUMIF(Ingredients!$B$3:$B$230,'PH complex foods'!J224,Ingredients!$A$3:$A$119)+SUMIF($B$3:$B$725,J224,$V$3:$V$724)</f>
        <v>0</v>
      </c>
      <c r="S224" s="11">
        <f ca="1">SUMIF(Ingredients!$B$3:$B$230,'PH complex foods'!K224,Ingredients!$A$3:$A$119)+SUMIF($B$3:$B$725,K224,$V$3:$V$724)</f>
        <v>0</v>
      </c>
      <c r="T224" s="11">
        <f ca="1">SUMIF(Ingredients!$B$3:$B$230,'PH complex foods'!L224,Ingredients!$A$3:$A$119)+SUMIF($B$3:$B$725,L224,$V$3:$V$724)</f>
        <v>0</v>
      </c>
      <c r="U224" s="11">
        <f ca="1">SUMIF(Ingredients!$B$3:$B$230,'PH complex foods'!M224,Ingredients!$A$3:$A$119)+SUMIF($B$3:$B$725,M224,$V$3:$V$724)</f>
        <v>0</v>
      </c>
      <c r="V224" s="10">
        <f t="shared" ca="1" si="51"/>
        <v>1</v>
      </c>
      <c r="W224" s="10">
        <v>1</v>
      </c>
      <c r="X224" s="11">
        <v>1</v>
      </c>
      <c r="Y224" s="11">
        <f>COUNTIF(F224:M949,B224)</f>
        <v>0</v>
      </c>
      <c r="Z224" s="44" t="str">
        <f t="shared" ca="1" si="52"/>
        <v>Yes</v>
      </c>
      <c r="AA224" s="34">
        <f>SUMIF(Ingredients!$B$3:$B$230,F224,Ingredients!$C$3:$C$230)+SUMIF($B$3:$B$725,F224,$AI$3:$AI$725)</f>
        <v>5</v>
      </c>
      <c r="AB224" s="30">
        <f>SUMIF(Ingredients!$B$3:$B$230,G224,Ingredients!$C$3:$C$230)+SUMIF($B$3:$B$725,G224,$AI$3:$AI$725)</f>
        <v>12.30952380952381</v>
      </c>
      <c r="AC224" s="30">
        <f>SUMIF(Ingredients!$B$3:$B$230,H224,Ingredients!$C$3:$C$230)+SUMIF($B$3:$B$725,H224,$AI$3:$AI$725)</f>
        <v>0</v>
      </c>
      <c r="AD224" s="30">
        <f>SUMIF(Ingredients!$B$3:$B$230,I224,Ingredients!$C$3:$C$230)+SUMIF($B$3:$B$725,I224,$AI$3:$AI$725)</f>
        <v>0</v>
      </c>
      <c r="AE224" s="30">
        <f>SUMIF(Ingredients!$B$3:$B$230,J224,Ingredients!$C$3:$C$230)+SUMIF($B$3:$B$725,J224,$AI$3:$AI$725)</f>
        <v>0</v>
      </c>
      <c r="AF224" s="30">
        <f>SUMIF(Ingredients!$B$3:$B$230,K224,Ingredients!$C$3:$C$230)+SUMIF($B$3:$B$725,K224,$AI$3:$AI$725)</f>
        <v>0</v>
      </c>
      <c r="AG224" s="30">
        <f>SUMIF(Ingredients!$B$3:$B$230,L224,Ingredients!$C$3:$C$230)+SUMIF($B$3:$B$725,L224,$AI$3:$AI$725)</f>
        <v>0</v>
      </c>
      <c r="AH224" s="30">
        <f>SUMIF(Ingredients!$B$3:$B$230,M224,Ingredients!$C$3:$C$230)+SUMIF($B$3:$B$725,M224,$AI$3:$AI$725)</f>
        <v>0</v>
      </c>
      <c r="AI224" s="29">
        <f t="shared" si="40"/>
        <v>17.30952380952381</v>
      </c>
      <c r="AJ224" s="30">
        <f>SUMIF(Ingredients!$B$3:$B$230,F224,Ingredients!$D$3:$D$230)+SUMIF($B$3:$B$725,F224,$AR$3:$AR$725)</f>
        <v>0</v>
      </c>
      <c r="AK224" s="30">
        <f>SUMIF(Ingredients!$B$3:$B$230,G224,Ingredients!$D$3:$D$230)+SUMIF($B$3:$B$725,G224,$AR$3:$AR$725)</f>
        <v>0.35714285714285715</v>
      </c>
      <c r="AL224" s="30">
        <f>SUMIF(Ingredients!$B$3:$B$230,H224,Ingredients!$D$3:$D$230)+SUMIF($B$3:$B$725,H224,$AR$3:$AR$725)</f>
        <v>0</v>
      </c>
      <c r="AM224" s="30">
        <f>SUMIF(Ingredients!$B$3:$B$230,I224,Ingredients!$D$3:$D$230)+SUMIF($B$3:$B$725,I224,$AR$3:$AR$725)</f>
        <v>0</v>
      </c>
      <c r="AN224" s="30">
        <f>SUMIF(Ingredients!$B$3:$B$230,J224,Ingredients!$D$3:$D$230)+SUMIF($B$3:$B$725,J224,$AR$3:$AR$725)</f>
        <v>0</v>
      </c>
      <c r="AO224" s="30">
        <f>SUMIF(Ingredients!$B$3:$B$230,K224,Ingredients!$D$3:$D$230)+SUMIF($B$3:$B$725,K224,$AR$3:$AR$725)</f>
        <v>0</v>
      </c>
      <c r="AP224" s="30">
        <f>SUMIF(Ingredients!$B$3:$B$230,L224,Ingredients!$D$3:$D$230)+SUMIF($B$3:$B$725,L224,$AR$3:$AR$725)</f>
        <v>0</v>
      </c>
      <c r="AQ224" s="30">
        <f>SUMIF(Ingredients!$B$3:$B$230,M224,Ingredients!$D$3:$D$230)+SUMIF($B$3:$B$725,M224,$AR$3:$AR$725)</f>
        <v>0</v>
      </c>
      <c r="AR224" s="29">
        <f t="shared" si="41"/>
        <v>0.35714285714285715</v>
      </c>
      <c r="AS224" s="30">
        <f>SUMIF(Ingredients!$B$3:$B$230,F224,Ingredients!$E$3:$E$230)+SUMIF($B$3:$B$725,F224,$BA$3:$BA$730)</f>
        <v>20</v>
      </c>
      <c r="AT224" s="30">
        <f>SUMIF(Ingredients!$B$3:$B$230,G224,Ingredients!$E$3:$E$230)+SUMIF($B$3:$B$725,G224,$BA$3:$BA$730)</f>
        <v>10.428571428571429</v>
      </c>
      <c r="AU224" s="30">
        <f>SUMIF(Ingredients!$B$3:$B$230,H224,Ingredients!$E$3:$E$230)+SUMIF($B$3:$B$725,H224,$BA$3:$BA$730)</f>
        <v>0</v>
      </c>
      <c r="AV224" s="30">
        <f>SUMIF(Ingredients!$B$3:$B$230,I224,Ingredients!$E$3:$E$230)+SUMIF($B$3:$B$725,I224,$BA$3:$BA$730)</f>
        <v>0</v>
      </c>
      <c r="AW224" s="30">
        <f>SUMIF(Ingredients!$B$3:$B$230,J224,Ingredients!$E$3:$E$230)+SUMIF($B$3:$B$725,J224,$BA$3:$BA$730)</f>
        <v>0</v>
      </c>
      <c r="AX224" s="30">
        <f>SUMIF(Ingredients!$B$3:$B$230,K224,Ingredients!$E$3:$E$230)+SUMIF($B$3:$B$725,K224,$BA$3:$BA$730)</f>
        <v>0</v>
      </c>
      <c r="AY224" s="30">
        <f>SUMIF(Ingredients!$B$3:$B$230,L224,Ingredients!$E$3:$E$230)+SUMIF($B$3:$B$725,L224,$BA$3:$BA$730)</f>
        <v>0</v>
      </c>
      <c r="AZ224" s="30">
        <f>SUMIF(Ingredients!$B$3:$B$230,M224,Ingredients!$E$3:$E$230)+SUMIF($B$3:$B$725,M224,$BA$3:$BA$730)</f>
        <v>0</v>
      </c>
      <c r="BA224" s="29">
        <f t="shared" si="42"/>
        <v>15.214285714285715</v>
      </c>
      <c r="BB224" s="30">
        <f>SUMIF(Ingredients!$B$3:$B$230,F224,Ingredients!$F$3:$F$230)+SUMIF($B$3:$B$725,F224,$BJ$3:$BJ$725)</f>
        <v>0</v>
      </c>
      <c r="BC224" s="30">
        <f>SUMIF(Ingredients!$B$3:$B$230,G224,Ingredients!$F$3:$F$230)+SUMIF($B$3:$B$725,G224,$BJ$3:$BJ$725)</f>
        <v>0</v>
      </c>
      <c r="BD224" s="30">
        <f>SUMIF(Ingredients!$B$3:$B$230,H224,Ingredients!$F$3:$F$230)+SUMIF($B$3:$B$725,H224,$BJ$3:$BJ$725)</f>
        <v>0</v>
      </c>
      <c r="BE224" s="30">
        <f>SUMIF(Ingredients!$B$3:$B$230,I224,Ingredients!$F$3:$F$230)+SUMIF($B$3:$B$725,I224,$BJ$3:$BJ$725)</f>
        <v>0</v>
      </c>
      <c r="BF224" s="30">
        <f>SUMIF(Ingredients!$B$3:$B$230,J224,Ingredients!$F$3:$F$230)+SUMIF($B$3:$B$725,J224,$BJ$3:$BJ$725)</f>
        <v>0</v>
      </c>
      <c r="BG224" s="30">
        <f>SUMIF(Ingredients!$B$3:$B$230,K224,Ingredients!$F$3:$F$230)+SUMIF($B$3:$B$725,K224,$BJ$3:$BJ$725)</f>
        <v>0</v>
      </c>
      <c r="BH224" s="30">
        <f>SUMIF(Ingredients!$B$3:$B$230,L224,Ingredients!$F$3:$F$230)+SUMIF($B$3:$B$725,L224,$BJ$3:$BJ$725)</f>
        <v>0</v>
      </c>
      <c r="BI224" s="30">
        <f>SUMIF(Ingredients!$B$3:$B$230,M224,Ingredients!$F$3:$F$230)+SUMIF($B$3:$B$725,M224,$BJ$3:$BJ$725)</f>
        <v>0</v>
      </c>
      <c r="BJ224" s="35">
        <f t="shared" si="43"/>
        <v>0</v>
      </c>
      <c r="BK224" s="30">
        <f>SUMIF(Ingredients!$B$3:$B$230,F224,Ingredients!$G$3:$G$230)+SUMIF($B$3:$B$725,F224,$BS$3:$BS$725)</f>
        <v>0</v>
      </c>
      <c r="BL224" s="30">
        <f>SUMIF(Ingredients!$B$3:$B$230,G224,Ingredients!$G$3:$G$230)+SUMIF($B$3:$B$725,G224,$BS$3:$BS$725)</f>
        <v>0</v>
      </c>
      <c r="BM224" s="30">
        <f>SUMIF(Ingredients!$B$3:$B$230,H224,Ingredients!$G$3:$G$230)+SUMIF($B$3:$B$725,H224,$BS$3:$BS$725)</f>
        <v>0</v>
      </c>
      <c r="BN224" s="30">
        <f>SUMIF(Ingredients!$B$3:$B$230,I224,Ingredients!$G$3:$G$230)+SUMIF($B$3:$B$725,I224,$BS$3:$BS$725)</f>
        <v>0</v>
      </c>
      <c r="BO224" s="30">
        <f>SUMIF(Ingredients!$B$3:$B$230,J224,Ingredients!$G$3:$G$230)+SUMIF($B$3:$B$725,J224,$BS$3:$BS$725)</f>
        <v>0</v>
      </c>
      <c r="BP224" s="30">
        <f>SUMIF(Ingredients!$B$3:$B$230,K224,Ingredients!$G$3:$G$230)+SUMIF($B$3:$B$725,K224,$BS$3:$BS$725)</f>
        <v>0</v>
      </c>
      <c r="BQ224" s="30">
        <f>SUMIF(Ingredients!$B$3:$B$230,L224,Ingredients!$G$3:$G$230)+SUMIF($B$3:$B$725,L224,$BS$3:$BS$725)</f>
        <v>0</v>
      </c>
      <c r="BR224" s="30">
        <f>SUMIF(Ingredients!$B$3:$B$230,M224,Ingredients!$G$3:$G$230)+SUMIF($B$3:$B$725,M224,$BS$3:$BS$725)</f>
        <v>0</v>
      </c>
      <c r="BS224" s="36">
        <f t="shared" si="44"/>
        <v>0</v>
      </c>
      <c r="BT224" s="30">
        <f>SUMIF(Ingredients!$B$3:$B$230,F224,Ingredients!$H$3:$H$230)+SUMIF($B$3:$B$725,F224,$CB$3:$CB$725)</f>
        <v>1</v>
      </c>
      <c r="BU224" s="30">
        <f>SUMIF(Ingredients!$B$3:$B$230,G224,Ingredients!$H$3:$H$230)+SUMIF($B$3:$B$725,G224,$CB$3:$CB$725)</f>
        <v>1.1428571428571428</v>
      </c>
      <c r="BV224" s="30">
        <f>SUMIF(Ingredients!$B$3:$B$230,H224,Ingredients!$H$3:$H$230)+SUMIF($B$3:$B$725,H224,$CB$3:$CB$725)</f>
        <v>0</v>
      </c>
      <c r="BW224" s="30">
        <f>SUMIF(Ingredients!$B$3:$B$230,I224,Ingredients!$H$3:$H$230)+SUMIF($B$3:$B$725,I224,$CB$3:$CB$725)</f>
        <v>0</v>
      </c>
      <c r="BX224" s="30">
        <f>SUMIF(Ingredients!$B$3:$B$230,J224,Ingredients!$H$3:$H$230)+SUMIF($B$3:$B$725,J224,$CB$3:$CB$725)</f>
        <v>0</v>
      </c>
      <c r="BY224" s="30">
        <f>SUMIF(Ingredients!$B$3:$B$230,K224,Ingredients!$H$3:$H$230)+SUMIF($B$3:$B$725,K224,$CB$3:$CB$725)</f>
        <v>0</v>
      </c>
      <c r="BZ224" s="30">
        <f>SUMIF(Ingredients!$B$3:$B$230,L224,Ingredients!$H$3:$H$230)+SUMIF($B$3:$B$725,L224,$CB$3:$CB$725)</f>
        <v>0</v>
      </c>
      <c r="CA224" s="30">
        <f>SUMIF(Ingredients!$B$3:$B$230,M224,Ingredients!$H$3:$H$230)+SUMIF($B$3:$B$725,M224,$CB$3:$CB$725)</f>
        <v>0</v>
      </c>
      <c r="CB224" s="42">
        <f t="shared" si="45"/>
        <v>2.1428571428571428</v>
      </c>
      <c r="CC224" s="30">
        <f>SUMIF(Ingredients!$B$3:$B$230,F224,Ingredients!$I$3:$I$230)+SUMIF($B$3:$B$725,F224,$CK$3:$CK$725)</f>
        <v>0</v>
      </c>
      <c r="CD224" s="30">
        <f>SUMIF(Ingredients!$B$3:$B$230,G224,Ingredients!$I$3:$I$230)+SUMIF($B$3:$B$725,G224,$CK$3:$CK$725)</f>
        <v>2.5</v>
      </c>
      <c r="CE224" s="30">
        <f>SUMIF(Ingredients!$B$3:$B$230,H224,Ingredients!$I$3:$I$230)+SUMIF($B$3:$B$725,H224,$CK$3:$CK$725)</f>
        <v>0</v>
      </c>
      <c r="CF224" s="30">
        <f>SUMIF(Ingredients!$B$3:$B$230,I224,Ingredients!$I$3:$I$230)+SUMIF($B$3:$B$725,I224,$CK$3:$CK$725)</f>
        <v>0</v>
      </c>
      <c r="CG224" s="30">
        <f>SUMIF(Ingredients!$B$3:$B$230,J224,Ingredients!$I$3:$I$230)+SUMIF($B$3:$B$725,J224,$CK$3:$CK$725)</f>
        <v>0</v>
      </c>
      <c r="CH224" s="30">
        <f>SUMIF(Ingredients!$B$3:$B$230,K224,Ingredients!$I$3:$I$230)+SUMIF($B$3:$B$725,K224,$CK$3:$CK$725)</f>
        <v>0</v>
      </c>
      <c r="CI224" s="30">
        <f>SUMIF(Ingredients!$B$3:$B$230,L224,Ingredients!$I$3:$I$230)+SUMIF($B$3:$B$725,L224,$CK$3:$CK$725)</f>
        <v>0</v>
      </c>
      <c r="CJ224" s="30">
        <f>SUMIF(Ingredients!$B$3:$B$230,M224,Ingredients!$I$3:$I$230)+SUMIF($B$3:$B$725,M224,$CK$3:$CK$725)</f>
        <v>0</v>
      </c>
      <c r="CK224" s="38">
        <f t="shared" si="46"/>
        <v>2.5</v>
      </c>
      <c r="CL224" s="30">
        <f>SUMIF(Ingredients!$B$3:$B$230,F224,Ingredients!$J$3:$J$230)+SUMIF($B$3:$B$725,F224,$CT$3:$CT$725)</f>
        <v>0</v>
      </c>
      <c r="CM224" s="30">
        <f>SUMIF(Ingredients!$B$3:$B$230,G224,Ingredients!$J$3:$J$230)+SUMIF($B$3:$B$725,G224,$CT$3:$CT$725)</f>
        <v>0</v>
      </c>
      <c r="CN224" s="30">
        <f>SUMIF(Ingredients!$B$3:$B$230,H224,Ingredients!$J$3:$J$230)+SUMIF($B$3:$B$725,H224,$CT$3:$CT$725)</f>
        <v>0</v>
      </c>
      <c r="CO224" s="30">
        <f>SUMIF(Ingredients!$B$3:$B$230,I224,Ingredients!$J$3:$J$230)+SUMIF($B$3:$B$725,I224,$CT$3:$CT$725)</f>
        <v>0</v>
      </c>
      <c r="CP224" s="30">
        <f>SUMIF(Ingredients!$B$3:$B$230,J224,Ingredients!$J$3:$J$230)+SUMIF($B$3:$B$725,J224,$CT$3:$CT$725)</f>
        <v>0</v>
      </c>
      <c r="CQ224" s="30">
        <f>SUMIF(Ingredients!$B$3:$B$230,K224,Ingredients!$J$3:$J$230)+SUMIF($B$3:$B$725,K224,$CT$3:$CT$725)</f>
        <v>0</v>
      </c>
      <c r="CR224" s="30">
        <f>SUMIF(Ingredients!$B$3:$B$230,L224,Ingredients!$J$3:$J$230)+SUMIF($B$3:$B$725,L224,$CT$3:$CT$725)</f>
        <v>0</v>
      </c>
      <c r="CS224" s="30">
        <f>SUMIF(Ingredients!$B$3:$B$230,M224,Ingredients!$J$3:$J$230)+SUMIF($B$3:$B$725,M224,$CT$3:$CT$725)</f>
        <v>0</v>
      </c>
      <c r="CT224" s="43">
        <f t="shared" si="47"/>
        <v>0</v>
      </c>
      <c r="CU224" s="34">
        <v>15</v>
      </c>
      <c r="CV224" s="30">
        <v>15</v>
      </c>
      <c r="CW224" s="30">
        <v>6</v>
      </c>
      <c r="CX224" s="35">
        <v>0</v>
      </c>
      <c r="CY224" s="36">
        <v>0</v>
      </c>
      <c r="CZ224" s="37">
        <v>2</v>
      </c>
      <c r="DA224" s="38">
        <v>2.5</v>
      </c>
      <c r="DB224" s="39">
        <v>0</v>
      </c>
      <c r="DC224" t="s">
        <v>202</v>
      </c>
      <c r="DD224" t="str">
        <f t="shared" ca="1" si="48"/>
        <v/>
      </c>
      <c r="DE224" t="str">
        <f t="shared" ca="1" si="49"/>
        <v>-</v>
      </c>
      <c r="DG224" t="s">
        <v>200</v>
      </c>
      <c r="DH224" t="str">
        <f t="shared" ca="1" si="50"/>
        <v>CACTUSSOUPITEM(MEAL, ItemRegistry.cactussoupItem, 4 ,3f,15f,0f,2f,0f,2.5f,0f,3.5f),</v>
      </c>
      <c r="DI224" t="s">
        <v>2426</v>
      </c>
    </row>
    <row r="225" spans="2:113" x14ac:dyDescent="0.3">
      <c r="B225" t="s">
        <v>492</v>
      </c>
      <c r="C225" t="str">
        <f>INDEX('PH Itemnames'!$B$1:$B$723,MATCH(B225,'PH Itemnames'!$A$1:$A$723),1)</f>
        <v>wafflesItem</v>
      </c>
      <c r="D225" t="s">
        <v>240</v>
      </c>
      <c r="E225" t="s">
        <v>1191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SUMIF(Ingredients!$B$3:$B$230,'PH complex foods'!F225,Ingredients!$A$3:$A$119)+SUMIF($B$3:$B$725,F225,$V$3:$V$724)</f>
        <v>1</v>
      </c>
      <c r="O225" s="11">
        <f ca="1">SUMIF(Ingredients!$B$3:$B$230,'PH complex foods'!G225,Ingredients!$A$3:$A$119)+SUMIF($B$3:$B$725,G225,$V$3:$V$724)</f>
        <v>1</v>
      </c>
      <c r="P225" s="11">
        <f ca="1">SUMIF(Ingredients!$B$3:$B$230,'PH complex foods'!H225,Ingredients!$A$3:$A$119)+SUMIF($B$3:$B$725,H225,$V$3:$V$724)</f>
        <v>1</v>
      </c>
      <c r="Q225" s="11">
        <f ca="1">SUMIF(Ingredients!$B$3:$B$230,'PH complex foods'!I225,Ingredients!$A$3:$A$119)+SUMIF($B$3:$B$725,I225,$V$3:$V$724)</f>
        <v>0</v>
      </c>
      <c r="R225" s="11">
        <f ca="1">SUMIF(Ingredients!$B$3:$B$230,'PH complex foods'!J225,Ingredients!$A$3:$A$119)+SUMIF($B$3:$B$725,J225,$V$3:$V$724)</f>
        <v>0</v>
      </c>
      <c r="S225" s="11">
        <f ca="1">SUMIF(Ingredients!$B$3:$B$230,'PH complex foods'!K225,Ingredients!$A$3:$A$119)+SUMIF($B$3:$B$725,K225,$V$3:$V$724)</f>
        <v>0</v>
      </c>
      <c r="T225" s="11">
        <f ca="1">SUMIF(Ingredients!$B$3:$B$230,'PH complex foods'!L225,Ingredients!$A$3:$A$119)+SUMIF($B$3:$B$725,L225,$V$3:$V$724)</f>
        <v>0</v>
      </c>
      <c r="U225" s="11">
        <f ca="1">SUMIF(Ingredients!$B$3:$B$230,'PH complex foods'!M225,Ingredients!$A$3:$A$119)+SUMIF($B$3:$B$725,M225,$V$3:$V$724)</f>
        <v>0</v>
      </c>
      <c r="V225" s="10">
        <f t="shared" ca="1" si="51"/>
        <v>1</v>
      </c>
      <c r="W225" s="10">
        <v>1</v>
      </c>
      <c r="X225" s="11">
        <v>1</v>
      </c>
      <c r="Y225" s="11">
        <f>COUNTIF(F225:M950,B225)</f>
        <v>2</v>
      </c>
      <c r="Z225" s="44" t="str">
        <f t="shared" ca="1" si="52"/>
        <v>Yes</v>
      </c>
      <c r="AA225" s="34">
        <f>SUMIF(Ingredients!$B$3:$B$230,F225,Ingredients!$C$3:$C$230)+SUMIF($B$3:$B$725,F225,$AI$3:$AI$725)</f>
        <v>5</v>
      </c>
      <c r="AB225" s="30">
        <f>SUMIF(Ingredients!$B$3:$B$230,G225,Ingredients!$C$3:$C$230)+SUMIF($B$3:$B$725,G225,$AI$3:$AI$725)</f>
        <v>5</v>
      </c>
      <c r="AC225" s="30">
        <f>SUMIF(Ingredients!$B$3:$B$230,H225,Ingredients!$C$3:$C$230)+SUMIF($B$3:$B$725,H225,$AI$3:$AI$725)</f>
        <v>5</v>
      </c>
      <c r="AD225" s="30">
        <f>SUMIF(Ingredients!$B$3:$B$230,I225,Ingredients!$C$3:$C$230)+SUMIF($B$3:$B$725,I225,$AI$3:$AI$725)</f>
        <v>0</v>
      </c>
      <c r="AE225" s="30">
        <f>SUMIF(Ingredients!$B$3:$B$230,J225,Ingredients!$C$3:$C$230)+SUMIF($B$3:$B$725,J225,$AI$3:$AI$725)</f>
        <v>0</v>
      </c>
      <c r="AF225" s="30">
        <f>SUMIF(Ingredients!$B$3:$B$230,K225,Ingredients!$C$3:$C$230)+SUMIF($B$3:$B$725,K225,$AI$3:$AI$725)</f>
        <v>0</v>
      </c>
      <c r="AG225" s="30">
        <f>SUMIF(Ingredients!$B$3:$B$230,L225,Ingredients!$C$3:$C$230)+SUMIF($B$3:$B$725,L225,$AI$3:$AI$725)</f>
        <v>0</v>
      </c>
      <c r="AH225" s="30">
        <f>SUMIF(Ingredients!$B$3:$B$230,M225,Ingredients!$C$3:$C$230)+SUMIF($B$3:$B$725,M225,$AI$3:$AI$725)</f>
        <v>0</v>
      </c>
      <c r="AI225" s="29">
        <f t="shared" si="40"/>
        <v>15</v>
      </c>
      <c r="AJ225" s="30">
        <f>SUMIF(Ingredients!$B$3:$B$230,F225,Ingredients!$D$3:$D$230)+SUMIF($B$3:$B$725,F225,$AR$3:$AR$725)</f>
        <v>0</v>
      </c>
      <c r="AK225" s="30">
        <f>SUMIF(Ingredients!$B$3:$B$230,G225,Ingredients!$D$3:$D$230)+SUMIF($B$3:$B$725,G225,$AR$3:$AR$725)</f>
        <v>5</v>
      </c>
      <c r="AL225" s="30">
        <f>SUMIF(Ingredients!$B$3:$B$230,H225,Ingredients!$D$3:$D$230)+SUMIF($B$3:$B$725,H225,$AR$3:$AR$725)</f>
        <v>0</v>
      </c>
      <c r="AM225" s="30">
        <f>SUMIF(Ingredients!$B$3:$B$230,I225,Ingredients!$D$3:$D$230)+SUMIF($B$3:$B$725,I225,$AR$3:$AR$725)</f>
        <v>0</v>
      </c>
      <c r="AN225" s="30">
        <f>SUMIF(Ingredients!$B$3:$B$230,J225,Ingredients!$D$3:$D$230)+SUMIF($B$3:$B$725,J225,$AR$3:$AR$725)</f>
        <v>0</v>
      </c>
      <c r="AO225" s="30">
        <f>SUMIF(Ingredients!$B$3:$B$230,K225,Ingredients!$D$3:$D$230)+SUMIF($B$3:$B$725,K225,$AR$3:$AR$725)</f>
        <v>0</v>
      </c>
      <c r="AP225" s="30">
        <f>SUMIF(Ingredients!$B$3:$B$230,L225,Ingredients!$D$3:$D$230)+SUMIF($B$3:$B$725,L225,$AR$3:$AR$725)</f>
        <v>0</v>
      </c>
      <c r="AQ225" s="30">
        <f>SUMIF(Ingredients!$B$3:$B$230,M225,Ingredients!$D$3:$D$230)+SUMIF($B$3:$B$725,M225,$AR$3:$AR$725)</f>
        <v>0</v>
      </c>
      <c r="AR225" s="29">
        <f t="shared" si="41"/>
        <v>5</v>
      </c>
      <c r="AS225" s="30">
        <f>SUMIF(Ingredients!$B$3:$B$230,F225,Ingredients!$E$3:$E$230)+SUMIF($B$3:$B$725,F225,$BA$3:$BA$730)</f>
        <v>29.5</v>
      </c>
      <c r="AT225" s="30">
        <f>SUMIF(Ingredients!$B$3:$B$230,G225,Ingredients!$E$3:$E$230)+SUMIF($B$3:$B$725,G225,$BA$3:$BA$730)</f>
        <v>23</v>
      </c>
      <c r="AU225" s="30">
        <f>SUMIF(Ingredients!$B$3:$B$230,H225,Ingredients!$E$3:$E$230)+SUMIF($B$3:$B$725,H225,$BA$3:$BA$730)</f>
        <v>12</v>
      </c>
      <c r="AV225" s="30">
        <f>SUMIF(Ingredients!$B$3:$B$230,I225,Ingredients!$E$3:$E$230)+SUMIF($B$3:$B$725,I225,$BA$3:$BA$730)</f>
        <v>0</v>
      </c>
      <c r="AW225" s="30">
        <f>SUMIF(Ingredients!$B$3:$B$230,J225,Ingredients!$E$3:$E$230)+SUMIF($B$3:$B$725,J225,$BA$3:$BA$730)</f>
        <v>0</v>
      </c>
      <c r="AX225" s="30">
        <f>SUMIF(Ingredients!$B$3:$B$230,K225,Ingredients!$E$3:$E$230)+SUMIF($B$3:$B$725,K225,$BA$3:$BA$730)</f>
        <v>0</v>
      </c>
      <c r="AY225" s="30">
        <f>SUMIF(Ingredients!$B$3:$B$230,L225,Ingredients!$E$3:$E$230)+SUMIF($B$3:$B$725,L225,$BA$3:$BA$730)</f>
        <v>0</v>
      </c>
      <c r="AZ225" s="30">
        <f>SUMIF(Ingredients!$B$3:$B$230,M225,Ingredients!$E$3:$E$230)+SUMIF($B$3:$B$725,M225,$BA$3:$BA$730)</f>
        <v>0</v>
      </c>
      <c r="BA225" s="29">
        <f t="shared" si="42"/>
        <v>21.5</v>
      </c>
      <c r="BB225" s="30">
        <f>SUMIF(Ingredients!$B$3:$B$230,F225,Ingredients!$F$3:$F$230)+SUMIF($B$3:$B$725,F225,$BJ$3:$BJ$725)</f>
        <v>1</v>
      </c>
      <c r="BC225" s="30">
        <f>SUMIF(Ingredients!$B$3:$B$230,G225,Ingredients!$F$3:$F$230)+SUMIF($B$3:$B$725,G225,$BJ$3:$BJ$725)</f>
        <v>0</v>
      </c>
      <c r="BD225" s="30">
        <f>SUMIF(Ingredients!$B$3:$B$230,H225,Ingredients!$F$3:$F$230)+SUMIF($B$3:$B$725,H225,$BJ$3:$BJ$725)</f>
        <v>0</v>
      </c>
      <c r="BE225" s="30">
        <f>SUMIF(Ingredients!$B$3:$B$230,I225,Ingredients!$F$3:$F$230)+SUMIF($B$3:$B$725,I225,$BJ$3:$BJ$725)</f>
        <v>0</v>
      </c>
      <c r="BF225" s="30">
        <f>SUMIF(Ingredients!$B$3:$B$230,J225,Ingredients!$F$3:$F$230)+SUMIF($B$3:$B$725,J225,$BJ$3:$BJ$725)</f>
        <v>0</v>
      </c>
      <c r="BG225" s="30">
        <f>SUMIF(Ingredients!$B$3:$B$230,K225,Ingredients!$F$3:$F$230)+SUMIF($B$3:$B$725,K225,$BJ$3:$BJ$725)</f>
        <v>0</v>
      </c>
      <c r="BH225" s="30">
        <f>SUMIF(Ingredients!$B$3:$B$230,L225,Ingredients!$F$3:$F$230)+SUMIF($B$3:$B$725,L225,$BJ$3:$BJ$725)</f>
        <v>0</v>
      </c>
      <c r="BI225" s="30">
        <f>SUMIF(Ingredients!$B$3:$B$230,M225,Ingredients!$F$3:$F$230)+SUMIF($B$3:$B$725,M225,$BJ$3:$BJ$725)</f>
        <v>0</v>
      </c>
      <c r="BJ225" s="35">
        <f t="shared" si="43"/>
        <v>1</v>
      </c>
      <c r="BK225" s="30">
        <f>SUMIF(Ingredients!$B$3:$B$230,F225,Ingredients!$G$3:$G$230)+SUMIF($B$3:$B$725,F225,$BS$3:$BS$725)</f>
        <v>0</v>
      </c>
      <c r="BL225" s="30">
        <f>SUMIF(Ingredients!$B$3:$B$230,G225,Ingredients!$G$3:$G$230)+SUMIF($B$3:$B$725,G225,$BS$3:$BS$725)</f>
        <v>0</v>
      </c>
      <c r="BM225" s="30">
        <f>SUMIF(Ingredients!$B$3:$B$230,H225,Ingredients!$G$3:$G$230)+SUMIF($B$3:$B$725,H225,$BS$3:$BS$725)</f>
        <v>0</v>
      </c>
      <c r="BN225" s="30">
        <f>SUMIF(Ingredients!$B$3:$B$230,I225,Ingredients!$G$3:$G$230)+SUMIF($B$3:$B$725,I225,$BS$3:$BS$725)</f>
        <v>0</v>
      </c>
      <c r="BO225" s="30">
        <f>SUMIF(Ingredients!$B$3:$B$230,J225,Ingredients!$G$3:$G$230)+SUMIF($B$3:$B$725,J225,$BS$3:$BS$725)</f>
        <v>0</v>
      </c>
      <c r="BP225" s="30">
        <f>SUMIF(Ingredients!$B$3:$B$230,K225,Ingredients!$G$3:$G$230)+SUMIF($B$3:$B$725,K225,$BS$3:$BS$725)</f>
        <v>0</v>
      </c>
      <c r="BQ225" s="30">
        <f>SUMIF(Ingredients!$B$3:$B$230,L225,Ingredients!$G$3:$G$230)+SUMIF($B$3:$B$725,L225,$BS$3:$BS$725)</f>
        <v>0</v>
      </c>
      <c r="BR225" s="30">
        <f>SUMIF(Ingredients!$B$3:$B$230,M225,Ingredients!$G$3:$G$230)+SUMIF($B$3:$B$725,M225,$BS$3:$BS$725)</f>
        <v>0</v>
      </c>
      <c r="BS225" s="36">
        <f t="shared" si="44"/>
        <v>0</v>
      </c>
      <c r="BT225" s="30">
        <f>SUMIF(Ingredients!$B$3:$B$230,F225,Ingredients!$H$3:$H$230)+SUMIF($B$3:$B$725,F225,$CB$3:$CB$725)</f>
        <v>0</v>
      </c>
      <c r="BU225" s="30">
        <f>SUMIF(Ingredients!$B$3:$B$230,G225,Ingredients!$H$3:$H$230)+SUMIF($B$3:$B$725,G225,$CB$3:$CB$725)</f>
        <v>0</v>
      </c>
      <c r="BV225" s="30">
        <f>SUMIF(Ingredients!$B$3:$B$230,H225,Ingredients!$H$3:$H$230)+SUMIF($B$3:$B$725,H225,$CB$3:$CB$725)</f>
        <v>0</v>
      </c>
      <c r="BW225" s="30">
        <f>SUMIF(Ingredients!$B$3:$B$230,I225,Ingredients!$H$3:$H$230)+SUMIF($B$3:$B$725,I225,$CB$3:$CB$725)</f>
        <v>0</v>
      </c>
      <c r="BX225" s="30">
        <f>SUMIF(Ingredients!$B$3:$B$230,J225,Ingredients!$H$3:$H$230)+SUMIF($B$3:$B$725,J225,$CB$3:$CB$725)</f>
        <v>0</v>
      </c>
      <c r="BY225" s="30">
        <f>SUMIF(Ingredients!$B$3:$B$230,K225,Ingredients!$H$3:$H$230)+SUMIF($B$3:$B$725,K225,$CB$3:$CB$725)</f>
        <v>0</v>
      </c>
      <c r="BZ225" s="30">
        <f>SUMIF(Ingredients!$B$3:$B$230,L225,Ingredients!$H$3:$H$230)+SUMIF($B$3:$B$725,L225,$CB$3:$CB$725)</f>
        <v>0</v>
      </c>
      <c r="CA225" s="30">
        <f>SUMIF(Ingredients!$B$3:$B$230,M225,Ingredients!$H$3:$H$230)+SUMIF($B$3:$B$725,M225,$CB$3:$CB$725)</f>
        <v>0</v>
      </c>
      <c r="CB225" s="42">
        <f t="shared" si="45"/>
        <v>0</v>
      </c>
      <c r="CC225" s="30">
        <f>SUMIF(Ingredients!$B$3:$B$230,F225,Ingredients!$I$3:$I$230)+SUMIF($B$3:$B$725,F225,$CK$3:$CK$725)</f>
        <v>0</v>
      </c>
      <c r="CD225" s="30">
        <f>SUMIF(Ingredients!$B$3:$B$230,G225,Ingredients!$I$3:$I$230)+SUMIF($B$3:$B$725,G225,$CK$3:$CK$725)</f>
        <v>0</v>
      </c>
      <c r="CE225" s="30">
        <f>SUMIF(Ingredients!$B$3:$B$230,H225,Ingredients!$I$3:$I$230)+SUMIF($B$3:$B$725,H225,$CK$3:$CK$725)</f>
        <v>0</v>
      </c>
      <c r="CF225" s="30">
        <f>SUMIF(Ingredients!$B$3:$B$230,I225,Ingredients!$I$3:$I$230)+SUMIF($B$3:$B$725,I225,$CK$3:$CK$725)</f>
        <v>0</v>
      </c>
      <c r="CG225" s="30">
        <f>SUMIF(Ingredients!$B$3:$B$230,J225,Ingredients!$I$3:$I$230)+SUMIF($B$3:$B$725,J225,$CK$3:$CK$725)</f>
        <v>0</v>
      </c>
      <c r="CH225" s="30">
        <f>SUMIF(Ingredients!$B$3:$B$230,K225,Ingredients!$I$3:$I$230)+SUMIF($B$3:$B$725,K225,$CK$3:$CK$725)</f>
        <v>0</v>
      </c>
      <c r="CI225" s="30">
        <f>SUMIF(Ingredients!$B$3:$B$230,L225,Ingredients!$I$3:$I$230)+SUMIF($B$3:$B$725,L225,$CK$3:$CK$725)</f>
        <v>0</v>
      </c>
      <c r="CJ225" s="30">
        <f>SUMIF(Ingredients!$B$3:$B$230,M225,Ingredients!$I$3:$I$230)+SUMIF($B$3:$B$725,M225,$CK$3:$CK$725)</f>
        <v>0</v>
      </c>
      <c r="CK225" s="38">
        <f t="shared" si="46"/>
        <v>0</v>
      </c>
      <c r="CL225" s="30">
        <f>SUMIF(Ingredients!$B$3:$B$230,F225,Ingredients!$J$3:$J$230)+SUMIF($B$3:$B$725,F225,$CT$3:$CT$725)</f>
        <v>0</v>
      </c>
      <c r="CM225" s="30">
        <f>SUMIF(Ingredients!$B$3:$B$230,G225,Ingredients!$J$3:$J$230)+SUMIF($B$3:$B$725,G225,$CT$3:$CT$725)</f>
        <v>2</v>
      </c>
      <c r="CN225" s="30">
        <f>SUMIF(Ingredients!$B$3:$B$230,H225,Ingredients!$J$3:$J$230)+SUMIF($B$3:$B$725,H225,$CT$3:$CT$725)</f>
        <v>1</v>
      </c>
      <c r="CO225" s="30">
        <f>SUMIF(Ingredients!$B$3:$B$230,I225,Ingredients!$J$3:$J$230)+SUMIF($B$3:$B$725,I225,$CT$3:$CT$725)</f>
        <v>0</v>
      </c>
      <c r="CP225" s="30">
        <f>SUMIF(Ingredients!$B$3:$B$230,J225,Ingredients!$J$3:$J$230)+SUMIF($B$3:$B$725,J225,$CT$3:$CT$725)</f>
        <v>0</v>
      </c>
      <c r="CQ225" s="30">
        <f>SUMIF(Ingredients!$B$3:$B$230,K225,Ingredients!$J$3:$J$230)+SUMIF($B$3:$B$725,K225,$CT$3:$CT$725)</f>
        <v>0</v>
      </c>
      <c r="CR225" s="30">
        <f>SUMIF(Ingredients!$B$3:$B$230,L225,Ingredients!$J$3:$J$230)+SUMIF($B$3:$B$725,L225,$CT$3:$CT$725)</f>
        <v>0</v>
      </c>
      <c r="CS225" s="30">
        <f>SUMIF(Ingredients!$B$3:$B$230,M225,Ingredients!$J$3:$J$230)+SUMIF($B$3:$B$725,M225,$CT$3:$CT$725)</f>
        <v>0</v>
      </c>
      <c r="CT225" s="43">
        <f t="shared" si="47"/>
        <v>3</v>
      </c>
      <c r="CU225" s="34">
        <v>15</v>
      </c>
      <c r="CV225" s="30">
        <v>0</v>
      </c>
      <c r="CW225" s="30">
        <v>21</v>
      </c>
      <c r="CX225" s="35">
        <v>1</v>
      </c>
      <c r="CY225" s="36">
        <v>0</v>
      </c>
      <c r="CZ225" s="37">
        <v>0</v>
      </c>
      <c r="DA225" s="38">
        <v>0</v>
      </c>
      <c r="DB225" s="39">
        <v>1</v>
      </c>
      <c r="DC225" t="s">
        <v>202</v>
      </c>
      <c r="DD225" t="str">
        <f t="shared" ca="1" si="48"/>
        <v/>
      </c>
      <c r="DE225" t="str">
        <f t="shared" ca="1" si="49"/>
        <v>-</v>
      </c>
      <c r="DG225" t="s">
        <v>200</v>
      </c>
      <c r="DH225" t="str">
        <f t="shared" ca="1" si="50"/>
        <v>WAFFLESITEM(MEAL, ItemRegistry.wafflesItem, 4 ,3f,0f,1f,0f,0f,0f,1f,1f),</v>
      </c>
      <c r="DI225" t="s">
        <v>2279</v>
      </c>
    </row>
    <row r="226" spans="2:113" x14ac:dyDescent="0.3">
      <c r="B226" t="s">
        <v>493</v>
      </c>
      <c r="C226" t="str">
        <f>INDEX('PH Itemnames'!$B$1:$B$723,MATCH(B226,'PH Itemnames'!$A$1:$A$723),1)</f>
        <v>seedsoupItem</v>
      </c>
      <c r="D226" t="s">
        <v>240</v>
      </c>
      <c r="E226" t="s">
        <v>1191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SUMIF(Ingredients!$B$3:$B$230,'PH complex foods'!F226,Ingredients!$A$3:$A$119)+SUMIF($B$3:$B$725,F226,$V$3:$V$724)</f>
        <v>1</v>
      </c>
      <c r="O226" s="11">
        <f ca="1">SUMIF(Ingredients!$B$3:$B$230,'PH complex foods'!G226,Ingredients!$A$3:$A$119)+SUMIF($B$3:$B$725,G226,$V$3:$V$724)</f>
        <v>1</v>
      </c>
      <c r="P226" s="11">
        <f ca="1">SUMIF(Ingredients!$B$3:$B$230,'PH complex foods'!H226,Ingredients!$A$3:$A$119)+SUMIF($B$3:$B$725,H226,$V$3:$V$724)</f>
        <v>0</v>
      </c>
      <c r="Q226" s="11">
        <f ca="1">SUMIF(Ingredients!$B$3:$B$230,'PH complex foods'!I226,Ingredients!$A$3:$A$119)+SUMIF($B$3:$B$725,I226,$V$3:$V$724)</f>
        <v>0</v>
      </c>
      <c r="R226" s="11">
        <f ca="1">SUMIF(Ingredients!$B$3:$B$230,'PH complex foods'!J226,Ingredients!$A$3:$A$119)+SUMIF($B$3:$B$725,J226,$V$3:$V$724)</f>
        <v>0</v>
      </c>
      <c r="S226" s="11">
        <f ca="1">SUMIF(Ingredients!$B$3:$B$230,'PH complex foods'!K226,Ingredients!$A$3:$A$119)+SUMIF($B$3:$B$725,K226,$V$3:$V$724)</f>
        <v>0</v>
      </c>
      <c r="T226" s="11">
        <f ca="1">SUMIF(Ingredients!$B$3:$B$230,'PH complex foods'!L226,Ingredients!$A$3:$A$119)+SUMIF($B$3:$B$725,L226,$V$3:$V$724)</f>
        <v>0</v>
      </c>
      <c r="U226" s="11">
        <f ca="1">SUMIF(Ingredients!$B$3:$B$230,'PH complex foods'!M226,Ingredients!$A$3:$A$119)+SUMIF($B$3:$B$725,M226,$V$3:$V$724)</f>
        <v>0</v>
      </c>
      <c r="V226" s="10">
        <f t="shared" ca="1" si="51"/>
        <v>1</v>
      </c>
      <c r="W226" s="10">
        <v>1</v>
      </c>
      <c r="X226" s="11">
        <v>1</v>
      </c>
      <c r="Y226" s="11">
        <f>COUNTIF(F226:M951,B226)</f>
        <v>0</v>
      </c>
      <c r="Z226" s="44" t="str">
        <f t="shared" ca="1" si="52"/>
        <v>Yes</v>
      </c>
      <c r="AA226" s="34">
        <f>SUMIF(Ingredients!$B$3:$B$230,F226,Ingredients!$C$3:$C$230)+SUMIF($B$3:$B$725,F226,$AI$3:$AI$725)</f>
        <v>2</v>
      </c>
      <c r="AB226" s="30">
        <f>SUMIF(Ingredients!$B$3:$B$230,G226,Ingredients!$C$3:$C$230)+SUMIF($B$3:$B$725,G226,$AI$3:$AI$725)</f>
        <v>12.30952380952381</v>
      </c>
      <c r="AC226" s="30">
        <f>SUMIF(Ingredients!$B$3:$B$230,H226,Ingredients!$C$3:$C$230)+SUMIF($B$3:$B$725,H226,$AI$3:$AI$725)</f>
        <v>0</v>
      </c>
      <c r="AD226" s="30">
        <f>SUMIF(Ingredients!$B$3:$B$230,I226,Ingredients!$C$3:$C$230)+SUMIF($B$3:$B$725,I226,$AI$3:$AI$725)</f>
        <v>0</v>
      </c>
      <c r="AE226" s="30">
        <f>SUMIF(Ingredients!$B$3:$B$230,J226,Ingredients!$C$3:$C$230)+SUMIF($B$3:$B$725,J226,$AI$3:$AI$725)</f>
        <v>0</v>
      </c>
      <c r="AF226" s="30">
        <f>SUMIF(Ingredients!$B$3:$B$230,K226,Ingredients!$C$3:$C$230)+SUMIF($B$3:$B$725,K226,$AI$3:$AI$725)</f>
        <v>0</v>
      </c>
      <c r="AG226" s="30">
        <f>SUMIF(Ingredients!$B$3:$B$230,L226,Ingredients!$C$3:$C$230)+SUMIF($B$3:$B$725,L226,$AI$3:$AI$725)</f>
        <v>0</v>
      </c>
      <c r="AH226" s="30">
        <f>SUMIF(Ingredients!$B$3:$B$230,M226,Ingredients!$C$3:$C$230)+SUMIF($B$3:$B$725,M226,$AI$3:$AI$725)</f>
        <v>0</v>
      </c>
      <c r="AI226" s="29">
        <f t="shared" si="40"/>
        <v>14.30952380952381</v>
      </c>
      <c r="AJ226" s="30">
        <f>SUMIF(Ingredients!$B$3:$B$230,F226,Ingredients!$D$3:$D$230)+SUMIF($B$3:$B$725,F226,$AR$3:$AR$725)</f>
        <v>0</v>
      </c>
      <c r="AK226" s="30">
        <f>SUMIF(Ingredients!$B$3:$B$230,G226,Ingredients!$D$3:$D$230)+SUMIF($B$3:$B$725,G226,$AR$3:$AR$725)</f>
        <v>0.35714285714285715</v>
      </c>
      <c r="AL226" s="30">
        <f>SUMIF(Ingredients!$B$3:$B$230,H226,Ingredients!$D$3:$D$230)+SUMIF($B$3:$B$725,H226,$AR$3:$AR$725)</f>
        <v>0</v>
      </c>
      <c r="AM226" s="30">
        <f>SUMIF(Ingredients!$B$3:$B$230,I226,Ingredients!$D$3:$D$230)+SUMIF($B$3:$B$725,I226,$AR$3:$AR$725)</f>
        <v>0</v>
      </c>
      <c r="AN226" s="30">
        <f>SUMIF(Ingredients!$B$3:$B$230,J226,Ingredients!$D$3:$D$230)+SUMIF($B$3:$B$725,J226,$AR$3:$AR$725)</f>
        <v>0</v>
      </c>
      <c r="AO226" s="30">
        <f>SUMIF(Ingredients!$B$3:$B$230,K226,Ingredients!$D$3:$D$230)+SUMIF($B$3:$B$725,K226,$AR$3:$AR$725)</f>
        <v>0</v>
      </c>
      <c r="AP226" s="30">
        <f>SUMIF(Ingredients!$B$3:$B$230,L226,Ingredients!$D$3:$D$230)+SUMIF($B$3:$B$725,L226,$AR$3:$AR$725)</f>
        <v>0</v>
      </c>
      <c r="AQ226" s="30">
        <f>SUMIF(Ingredients!$B$3:$B$230,M226,Ingredients!$D$3:$D$230)+SUMIF($B$3:$B$725,M226,$AR$3:$AR$725)</f>
        <v>0</v>
      </c>
      <c r="AR226" s="29">
        <f t="shared" si="41"/>
        <v>0.35714285714285715</v>
      </c>
      <c r="AS226" s="30">
        <f>SUMIF(Ingredients!$B$3:$B$230,F226,Ingredients!$E$3:$E$230)+SUMIF($B$3:$B$725,F226,$BA$3:$BA$730)</f>
        <v>0</v>
      </c>
      <c r="AT226" s="30">
        <f>SUMIF(Ingredients!$B$3:$B$230,G226,Ingredients!$E$3:$E$230)+SUMIF($B$3:$B$725,G226,$BA$3:$BA$730)</f>
        <v>10.428571428571429</v>
      </c>
      <c r="AU226" s="30">
        <f>SUMIF(Ingredients!$B$3:$B$230,H226,Ingredients!$E$3:$E$230)+SUMIF($B$3:$B$725,H226,$BA$3:$BA$730)</f>
        <v>0</v>
      </c>
      <c r="AV226" s="30">
        <f>SUMIF(Ingredients!$B$3:$B$230,I226,Ingredients!$E$3:$E$230)+SUMIF($B$3:$B$725,I226,$BA$3:$BA$730)</f>
        <v>0</v>
      </c>
      <c r="AW226" s="30">
        <f>SUMIF(Ingredients!$B$3:$B$230,J226,Ingredients!$E$3:$E$230)+SUMIF($B$3:$B$725,J226,$BA$3:$BA$730)</f>
        <v>0</v>
      </c>
      <c r="AX226" s="30">
        <f>SUMIF(Ingredients!$B$3:$B$230,K226,Ingredients!$E$3:$E$230)+SUMIF($B$3:$B$725,K226,$BA$3:$BA$730)</f>
        <v>0</v>
      </c>
      <c r="AY226" s="30">
        <f>SUMIF(Ingredients!$B$3:$B$230,L226,Ingredients!$E$3:$E$230)+SUMIF($B$3:$B$725,L226,$BA$3:$BA$730)</f>
        <v>0</v>
      </c>
      <c r="AZ226" s="30">
        <f>SUMIF(Ingredients!$B$3:$B$230,M226,Ingredients!$E$3:$E$230)+SUMIF($B$3:$B$725,M226,$BA$3:$BA$730)</f>
        <v>0</v>
      </c>
      <c r="BA226" s="29">
        <f t="shared" si="42"/>
        <v>5.2142857142857144</v>
      </c>
      <c r="BB226" s="30">
        <f>SUMIF(Ingredients!$B$3:$B$230,F226,Ingredients!$F$3:$F$230)+SUMIF($B$3:$B$725,F226,$BJ$3:$BJ$725)</f>
        <v>0</v>
      </c>
      <c r="BC226" s="30">
        <f>SUMIF(Ingredients!$B$3:$B$230,G226,Ingredients!$F$3:$F$230)+SUMIF($B$3:$B$725,G226,$BJ$3:$BJ$725)</f>
        <v>0</v>
      </c>
      <c r="BD226" s="30">
        <f>SUMIF(Ingredients!$B$3:$B$230,H226,Ingredients!$F$3:$F$230)+SUMIF($B$3:$B$725,H226,$BJ$3:$BJ$725)</f>
        <v>0</v>
      </c>
      <c r="BE226" s="30">
        <f>SUMIF(Ingredients!$B$3:$B$230,I226,Ingredients!$F$3:$F$230)+SUMIF($B$3:$B$725,I226,$BJ$3:$BJ$725)</f>
        <v>0</v>
      </c>
      <c r="BF226" s="30">
        <f>SUMIF(Ingredients!$B$3:$B$230,J226,Ingredients!$F$3:$F$230)+SUMIF($B$3:$B$725,J226,$BJ$3:$BJ$725)</f>
        <v>0</v>
      </c>
      <c r="BG226" s="30">
        <f>SUMIF(Ingredients!$B$3:$B$230,K226,Ingredients!$F$3:$F$230)+SUMIF($B$3:$B$725,K226,$BJ$3:$BJ$725)</f>
        <v>0</v>
      </c>
      <c r="BH226" s="30">
        <f>SUMIF(Ingredients!$B$3:$B$230,L226,Ingredients!$F$3:$F$230)+SUMIF($B$3:$B$725,L226,$BJ$3:$BJ$725)</f>
        <v>0</v>
      </c>
      <c r="BI226" s="30">
        <f>SUMIF(Ingredients!$B$3:$B$230,M226,Ingredients!$F$3:$F$230)+SUMIF($B$3:$B$725,M226,$BJ$3:$BJ$725)</f>
        <v>0</v>
      </c>
      <c r="BJ226" s="35">
        <f t="shared" si="43"/>
        <v>0</v>
      </c>
      <c r="BK226" s="30">
        <f>SUMIF(Ingredients!$B$3:$B$230,F226,Ingredients!$G$3:$G$230)+SUMIF($B$3:$B$725,F226,$BS$3:$BS$725)</f>
        <v>0</v>
      </c>
      <c r="BL226" s="30">
        <f>SUMIF(Ingredients!$B$3:$B$230,G226,Ingredients!$G$3:$G$230)+SUMIF($B$3:$B$725,G226,$BS$3:$BS$725)</f>
        <v>0</v>
      </c>
      <c r="BM226" s="30">
        <f>SUMIF(Ingredients!$B$3:$B$230,H226,Ingredients!$G$3:$G$230)+SUMIF($B$3:$B$725,H226,$BS$3:$BS$725)</f>
        <v>0</v>
      </c>
      <c r="BN226" s="30">
        <f>SUMIF(Ingredients!$B$3:$B$230,I226,Ingredients!$G$3:$G$230)+SUMIF($B$3:$B$725,I226,$BS$3:$BS$725)</f>
        <v>0</v>
      </c>
      <c r="BO226" s="30">
        <f>SUMIF(Ingredients!$B$3:$B$230,J226,Ingredients!$G$3:$G$230)+SUMIF($B$3:$B$725,J226,$BS$3:$BS$725)</f>
        <v>0</v>
      </c>
      <c r="BP226" s="30">
        <f>SUMIF(Ingredients!$B$3:$B$230,K226,Ingredients!$G$3:$G$230)+SUMIF($B$3:$B$725,K226,$BS$3:$BS$725)</f>
        <v>0</v>
      </c>
      <c r="BQ226" s="30">
        <f>SUMIF(Ingredients!$B$3:$B$230,L226,Ingredients!$G$3:$G$230)+SUMIF($B$3:$B$725,L226,$BS$3:$BS$725)</f>
        <v>0</v>
      </c>
      <c r="BR226" s="30">
        <f>SUMIF(Ingredients!$B$3:$B$230,M226,Ingredients!$G$3:$G$230)+SUMIF($B$3:$B$725,M226,$BS$3:$BS$725)</f>
        <v>0</v>
      </c>
      <c r="BS226" s="36">
        <f t="shared" si="44"/>
        <v>0</v>
      </c>
      <c r="BT226" s="30">
        <f>SUMIF(Ingredients!$B$3:$B$230,F226,Ingredients!$H$3:$H$230)+SUMIF($B$3:$B$725,F226,$CB$3:$CB$725)</f>
        <v>0</v>
      </c>
      <c r="BU226" s="30">
        <f>SUMIF(Ingredients!$B$3:$B$230,G226,Ingredients!$H$3:$H$230)+SUMIF($B$3:$B$725,G226,$CB$3:$CB$725)</f>
        <v>1.1428571428571428</v>
      </c>
      <c r="BV226" s="30">
        <f>SUMIF(Ingredients!$B$3:$B$230,H226,Ingredients!$H$3:$H$230)+SUMIF($B$3:$B$725,H226,$CB$3:$CB$725)</f>
        <v>0</v>
      </c>
      <c r="BW226" s="30">
        <f>SUMIF(Ingredients!$B$3:$B$230,I226,Ingredients!$H$3:$H$230)+SUMIF($B$3:$B$725,I226,$CB$3:$CB$725)</f>
        <v>0</v>
      </c>
      <c r="BX226" s="30">
        <f>SUMIF(Ingredients!$B$3:$B$230,J226,Ingredients!$H$3:$H$230)+SUMIF($B$3:$B$725,J226,$CB$3:$CB$725)</f>
        <v>0</v>
      </c>
      <c r="BY226" s="30">
        <f>SUMIF(Ingredients!$B$3:$B$230,K226,Ingredients!$H$3:$H$230)+SUMIF($B$3:$B$725,K226,$CB$3:$CB$725)</f>
        <v>0</v>
      </c>
      <c r="BZ226" s="30">
        <f>SUMIF(Ingredients!$B$3:$B$230,L226,Ingredients!$H$3:$H$230)+SUMIF($B$3:$B$725,L226,$CB$3:$CB$725)</f>
        <v>0</v>
      </c>
      <c r="CA226" s="30">
        <f>SUMIF(Ingredients!$B$3:$B$230,M226,Ingredients!$H$3:$H$230)+SUMIF($B$3:$B$725,M226,$CB$3:$CB$725)</f>
        <v>0</v>
      </c>
      <c r="CB226" s="42">
        <f t="shared" si="45"/>
        <v>1.1428571428571428</v>
      </c>
      <c r="CC226" s="30">
        <f>SUMIF(Ingredients!$B$3:$B$230,F226,Ingredients!$I$3:$I$230)+SUMIF($B$3:$B$725,F226,$CK$3:$CK$725)</f>
        <v>0</v>
      </c>
      <c r="CD226" s="30">
        <f>SUMIF(Ingredients!$B$3:$B$230,G226,Ingredients!$I$3:$I$230)+SUMIF($B$3:$B$725,G226,$CK$3:$CK$725)</f>
        <v>2.5</v>
      </c>
      <c r="CE226" s="30">
        <f>SUMIF(Ingredients!$B$3:$B$230,H226,Ingredients!$I$3:$I$230)+SUMIF($B$3:$B$725,H226,$CK$3:$CK$725)</f>
        <v>0</v>
      </c>
      <c r="CF226" s="30">
        <f>SUMIF(Ingredients!$B$3:$B$230,I226,Ingredients!$I$3:$I$230)+SUMIF($B$3:$B$725,I226,$CK$3:$CK$725)</f>
        <v>0</v>
      </c>
      <c r="CG226" s="30">
        <f>SUMIF(Ingredients!$B$3:$B$230,J226,Ingredients!$I$3:$I$230)+SUMIF($B$3:$B$725,J226,$CK$3:$CK$725)</f>
        <v>0</v>
      </c>
      <c r="CH226" s="30">
        <f>SUMIF(Ingredients!$B$3:$B$230,K226,Ingredients!$I$3:$I$230)+SUMIF($B$3:$B$725,K226,$CK$3:$CK$725)</f>
        <v>0</v>
      </c>
      <c r="CI226" s="30">
        <f>SUMIF(Ingredients!$B$3:$B$230,L226,Ingredients!$I$3:$I$230)+SUMIF($B$3:$B$725,L226,$CK$3:$CK$725)</f>
        <v>0</v>
      </c>
      <c r="CJ226" s="30">
        <f>SUMIF(Ingredients!$B$3:$B$230,M226,Ingredients!$I$3:$I$230)+SUMIF($B$3:$B$725,M226,$CK$3:$CK$725)</f>
        <v>0</v>
      </c>
      <c r="CK226" s="38">
        <f t="shared" si="46"/>
        <v>2.5</v>
      </c>
      <c r="CL226" s="30">
        <f>SUMIF(Ingredients!$B$3:$B$230,F226,Ingredients!$J$3:$J$230)+SUMIF($B$3:$B$725,F226,$CT$3:$CT$725)</f>
        <v>0</v>
      </c>
      <c r="CM226" s="30">
        <f>SUMIF(Ingredients!$B$3:$B$230,G226,Ingredients!$J$3:$J$230)+SUMIF($B$3:$B$725,G226,$CT$3:$CT$725)</f>
        <v>0</v>
      </c>
      <c r="CN226" s="30">
        <f>SUMIF(Ingredients!$B$3:$B$230,H226,Ingredients!$J$3:$J$230)+SUMIF($B$3:$B$725,H226,$CT$3:$CT$725)</f>
        <v>0</v>
      </c>
      <c r="CO226" s="30">
        <f>SUMIF(Ingredients!$B$3:$B$230,I226,Ingredients!$J$3:$J$230)+SUMIF($B$3:$B$725,I226,$CT$3:$CT$725)</f>
        <v>0</v>
      </c>
      <c r="CP226" s="30">
        <f>SUMIF(Ingredients!$B$3:$B$230,J226,Ingredients!$J$3:$J$230)+SUMIF($B$3:$B$725,J226,$CT$3:$CT$725)</f>
        <v>0</v>
      </c>
      <c r="CQ226" s="30">
        <f>SUMIF(Ingredients!$B$3:$B$230,K226,Ingredients!$J$3:$J$230)+SUMIF($B$3:$B$725,K226,$CT$3:$CT$725)</f>
        <v>0</v>
      </c>
      <c r="CR226" s="30">
        <f>SUMIF(Ingredients!$B$3:$B$230,L226,Ingredients!$J$3:$J$230)+SUMIF($B$3:$B$725,L226,$CT$3:$CT$725)</f>
        <v>0</v>
      </c>
      <c r="CS226" s="30">
        <f>SUMIF(Ingredients!$B$3:$B$230,M226,Ingredients!$J$3:$J$230)+SUMIF($B$3:$B$725,M226,$CT$3:$CT$725)</f>
        <v>0</v>
      </c>
      <c r="CT226" s="43">
        <f t="shared" si="47"/>
        <v>0</v>
      </c>
      <c r="CU226" s="34">
        <v>15</v>
      </c>
      <c r="CV226" s="30">
        <v>15</v>
      </c>
      <c r="CW226" s="30">
        <v>6</v>
      </c>
      <c r="CX226" s="35">
        <v>0</v>
      </c>
      <c r="CY226" s="36">
        <v>0</v>
      </c>
      <c r="CZ226" s="37">
        <v>1</v>
      </c>
      <c r="DA226" s="38">
        <v>2.5</v>
      </c>
      <c r="DB226" s="39">
        <v>0</v>
      </c>
      <c r="DC226" t="s">
        <v>202</v>
      </c>
      <c r="DD226" t="str">
        <f t="shared" ca="1" si="48"/>
        <v/>
      </c>
      <c r="DE226" t="str">
        <f t="shared" ca="1" si="49"/>
        <v>-</v>
      </c>
      <c r="DG226" t="s">
        <v>200</v>
      </c>
      <c r="DH226" t="str">
        <f t="shared" ca="1" si="50"/>
        <v>SEEDSOUPITEM(MEAL, ItemRegistry.seedsoupItem, 4 ,3f,15f,0f,1f,0f,2.5f,0f,3.5f),</v>
      </c>
      <c r="DI226" t="s">
        <v>2427</v>
      </c>
    </row>
    <row r="227" spans="2:113" x14ac:dyDescent="0.3">
      <c r="B227" t="s">
        <v>429</v>
      </c>
      <c r="C227" t="str">
        <f>INDEX('PH Itemnames'!$B$1:$B$723,MATCH(B227,'PH Itemnames'!$A$1:$A$723),1)</f>
        <v>softpretzelItem</v>
      </c>
      <c r="D227" t="s">
        <v>240</v>
      </c>
      <c r="E227" t="s">
        <v>1186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SUMIF(Ingredients!$B$3:$B$230,'PH complex foods'!F227,Ingredients!$A$3:$A$119)+SUMIF($B$3:$B$725,F227,$V$3:$V$724)</f>
        <v>1</v>
      </c>
      <c r="O227" s="11">
        <f ca="1">SUMIF(Ingredients!$B$3:$B$230,'PH complex foods'!G227,Ingredients!$A$3:$A$119)+SUMIF($B$3:$B$725,G227,$V$3:$V$724)</f>
        <v>1</v>
      </c>
      <c r="P227" s="11">
        <f ca="1">SUMIF(Ingredients!$B$3:$B$230,'PH complex foods'!H227,Ingredients!$A$3:$A$119)+SUMIF($B$3:$B$725,H227,$V$3:$V$724)</f>
        <v>1</v>
      </c>
      <c r="Q227" s="11">
        <f ca="1">SUMIF(Ingredients!$B$3:$B$230,'PH complex foods'!I227,Ingredients!$A$3:$A$119)+SUMIF($B$3:$B$725,I227,$V$3:$V$724)</f>
        <v>1</v>
      </c>
      <c r="R227" s="11">
        <f ca="1">SUMIF(Ingredients!$B$3:$B$230,'PH complex foods'!J227,Ingredients!$A$3:$A$119)+SUMIF($B$3:$B$725,J227,$V$3:$V$724)</f>
        <v>0</v>
      </c>
      <c r="S227" s="11">
        <f ca="1">SUMIF(Ingredients!$B$3:$B$230,'PH complex foods'!K227,Ingredients!$A$3:$A$119)+SUMIF($B$3:$B$725,K227,$V$3:$V$724)</f>
        <v>0</v>
      </c>
      <c r="T227" s="11">
        <f ca="1">SUMIF(Ingredients!$B$3:$B$230,'PH complex foods'!L227,Ingredients!$A$3:$A$119)+SUMIF($B$3:$B$725,L227,$V$3:$V$724)</f>
        <v>0</v>
      </c>
      <c r="U227" s="11">
        <f ca="1">SUMIF(Ingredients!$B$3:$B$230,'PH complex foods'!M227,Ingredients!$A$3:$A$119)+SUMIF($B$3:$B$725,M227,$V$3:$V$724)</f>
        <v>0</v>
      </c>
      <c r="V227" s="10">
        <f t="shared" ca="1" si="51"/>
        <v>1</v>
      </c>
      <c r="W227" s="10">
        <v>1</v>
      </c>
      <c r="X227" s="11">
        <v>1</v>
      </c>
      <c r="Y227" s="11">
        <f>COUNTIF(F227:M952,B227)</f>
        <v>0</v>
      </c>
      <c r="Z227" s="44" t="str">
        <f t="shared" ca="1" si="52"/>
        <v>Yes</v>
      </c>
      <c r="AA227" s="34">
        <f>SUMIF(Ingredients!$B$3:$B$230,F227,Ingredients!$C$3:$C$230)+SUMIF($B$3:$B$725,F227,$AI$3:$AI$725)</f>
        <v>5</v>
      </c>
      <c r="AB227" s="30">
        <f>SUMIF(Ingredients!$B$3:$B$230,G227,Ingredients!$C$3:$C$230)+SUMIF($B$3:$B$725,G227,$AI$3:$AI$725)</f>
        <v>5</v>
      </c>
      <c r="AC227" s="30">
        <f>SUMIF(Ingredients!$B$3:$B$230,H227,Ingredients!$C$3:$C$230)+SUMIF($B$3:$B$725,H227,$AI$3:$AI$725)</f>
        <v>0</v>
      </c>
      <c r="AD227" s="30">
        <f>SUMIF(Ingredients!$B$3:$B$230,I227,Ingredients!$C$3:$C$230)+SUMIF($B$3:$B$725,I227,$AI$3:$AI$725)</f>
        <v>0</v>
      </c>
      <c r="AE227" s="30">
        <f>SUMIF(Ingredients!$B$3:$B$230,J227,Ingredients!$C$3:$C$230)+SUMIF($B$3:$B$725,J227,$AI$3:$AI$725)</f>
        <v>0</v>
      </c>
      <c r="AF227" s="30">
        <f>SUMIF(Ingredients!$B$3:$B$230,K227,Ingredients!$C$3:$C$230)+SUMIF($B$3:$B$725,K227,$AI$3:$AI$725)</f>
        <v>0</v>
      </c>
      <c r="AG227" s="30">
        <f>SUMIF(Ingredients!$B$3:$B$230,L227,Ingredients!$C$3:$C$230)+SUMIF($B$3:$B$725,L227,$AI$3:$AI$725)</f>
        <v>0</v>
      </c>
      <c r="AH227" s="30">
        <f>SUMIF(Ingredients!$B$3:$B$230,M227,Ingredients!$C$3:$C$230)+SUMIF($B$3:$B$725,M227,$AI$3:$AI$725)</f>
        <v>0</v>
      </c>
      <c r="AI227" s="29">
        <f t="shared" si="40"/>
        <v>10</v>
      </c>
      <c r="AJ227" s="30">
        <f>SUMIF(Ingredients!$B$3:$B$230,F227,Ingredients!$D$3:$D$230)+SUMIF($B$3:$B$725,F227,$AR$3:$AR$725)</f>
        <v>0</v>
      </c>
      <c r="AK227" s="30">
        <f>SUMIF(Ingredients!$B$3:$B$230,G227,Ingredients!$D$3:$D$230)+SUMIF($B$3:$B$725,G227,$AR$3:$AR$725)</f>
        <v>0</v>
      </c>
      <c r="AL227" s="30">
        <f>SUMIF(Ingredients!$B$3:$B$230,H227,Ingredients!$D$3:$D$230)+SUMIF($B$3:$B$725,H227,$AR$3:$AR$725)</f>
        <v>10</v>
      </c>
      <c r="AM227" s="30">
        <f>SUMIF(Ingredients!$B$3:$B$230,I227,Ingredients!$D$3:$D$230)+SUMIF($B$3:$B$725,I227,$AR$3:$AR$725)</f>
        <v>0</v>
      </c>
      <c r="AN227" s="30">
        <f>SUMIF(Ingredients!$B$3:$B$230,J227,Ingredients!$D$3:$D$230)+SUMIF($B$3:$B$725,J227,$AR$3:$AR$725)</f>
        <v>0</v>
      </c>
      <c r="AO227" s="30">
        <f>SUMIF(Ingredients!$B$3:$B$230,K227,Ingredients!$D$3:$D$230)+SUMIF($B$3:$B$725,K227,$AR$3:$AR$725)</f>
        <v>0</v>
      </c>
      <c r="AP227" s="30">
        <f>SUMIF(Ingredients!$B$3:$B$230,L227,Ingredients!$D$3:$D$230)+SUMIF($B$3:$B$725,L227,$AR$3:$AR$725)</f>
        <v>0</v>
      </c>
      <c r="AQ227" s="30">
        <f>SUMIF(Ingredients!$B$3:$B$230,M227,Ingredients!$D$3:$D$230)+SUMIF($B$3:$B$725,M227,$AR$3:$AR$725)</f>
        <v>0</v>
      </c>
      <c r="AR227" s="29">
        <f t="shared" si="41"/>
        <v>10</v>
      </c>
      <c r="AS227" s="30">
        <f>SUMIF(Ingredients!$B$3:$B$230,F227,Ingredients!$E$3:$E$230)+SUMIF($B$3:$B$725,F227,$BA$3:$BA$730)</f>
        <v>7</v>
      </c>
      <c r="AT227" s="30">
        <f>SUMIF(Ingredients!$B$3:$B$230,G227,Ingredients!$E$3:$E$230)+SUMIF($B$3:$B$725,G227,$BA$3:$BA$730)</f>
        <v>12</v>
      </c>
      <c r="AU227" s="30">
        <f>SUMIF(Ingredients!$B$3:$B$230,H227,Ingredients!$E$3:$E$230)+SUMIF($B$3:$B$725,H227,$BA$3:$BA$730)</f>
        <v>0</v>
      </c>
      <c r="AV227" s="30">
        <f>SUMIF(Ingredients!$B$3:$B$230,I227,Ingredients!$E$3:$E$230)+SUMIF($B$3:$B$725,I227,$BA$3:$BA$730)</f>
        <v>30</v>
      </c>
      <c r="AW227" s="30">
        <f>SUMIF(Ingredients!$B$3:$B$230,J227,Ingredients!$E$3:$E$230)+SUMIF($B$3:$B$725,J227,$BA$3:$BA$730)</f>
        <v>0</v>
      </c>
      <c r="AX227" s="30">
        <f>SUMIF(Ingredients!$B$3:$B$230,K227,Ingredients!$E$3:$E$230)+SUMIF($B$3:$B$725,K227,$BA$3:$BA$730)</f>
        <v>0</v>
      </c>
      <c r="AY227" s="30">
        <f>SUMIF(Ingredients!$B$3:$B$230,L227,Ingredients!$E$3:$E$230)+SUMIF($B$3:$B$725,L227,$BA$3:$BA$730)</f>
        <v>0</v>
      </c>
      <c r="AZ227" s="30">
        <f>SUMIF(Ingredients!$B$3:$B$230,M227,Ingredients!$E$3:$E$230)+SUMIF($B$3:$B$725,M227,$BA$3:$BA$730)</f>
        <v>0</v>
      </c>
      <c r="BA227" s="29">
        <f t="shared" si="42"/>
        <v>12.25</v>
      </c>
      <c r="BB227" s="30">
        <f>SUMIF(Ingredients!$B$3:$B$230,F227,Ingredients!$F$3:$F$230)+SUMIF($B$3:$B$725,F227,$BJ$3:$BJ$725)</f>
        <v>1</v>
      </c>
      <c r="BC227" s="30">
        <f>SUMIF(Ingredients!$B$3:$B$230,G227,Ingredients!$F$3:$F$230)+SUMIF($B$3:$B$725,G227,$BJ$3:$BJ$725)</f>
        <v>0</v>
      </c>
      <c r="BD227" s="30">
        <f>SUMIF(Ingredients!$B$3:$B$230,H227,Ingredients!$F$3:$F$230)+SUMIF($B$3:$B$725,H227,$BJ$3:$BJ$725)</f>
        <v>0</v>
      </c>
      <c r="BE227" s="30">
        <f>SUMIF(Ingredients!$B$3:$B$230,I227,Ingredients!$F$3:$F$230)+SUMIF($B$3:$B$725,I227,$BJ$3:$BJ$725)</f>
        <v>0</v>
      </c>
      <c r="BF227" s="30">
        <f>SUMIF(Ingredients!$B$3:$B$230,J227,Ingredients!$F$3:$F$230)+SUMIF($B$3:$B$725,J227,$BJ$3:$BJ$725)</f>
        <v>0</v>
      </c>
      <c r="BG227" s="30">
        <f>SUMIF(Ingredients!$B$3:$B$230,K227,Ingredients!$F$3:$F$230)+SUMIF($B$3:$B$725,K227,$BJ$3:$BJ$725)</f>
        <v>0</v>
      </c>
      <c r="BH227" s="30">
        <f>SUMIF(Ingredients!$B$3:$B$230,L227,Ingredients!$F$3:$F$230)+SUMIF($B$3:$B$725,L227,$BJ$3:$BJ$725)</f>
        <v>0</v>
      </c>
      <c r="BI227" s="30">
        <f>SUMIF(Ingredients!$B$3:$B$230,M227,Ingredients!$F$3:$F$230)+SUMIF($B$3:$B$725,M227,$BJ$3:$BJ$725)</f>
        <v>0</v>
      </c>
      <c r="BJ227" s="35">
        <f t="shared" si="43"/>
        <v>1</v>
      </c>
      <c r="BK227" s="30">
        <f>SUMIF(Ingredients!$B$3:$B$230,F227,Ingredients!$G$3:$G$230)+SUMIF($B$3:$B$725,F227,$BS$3:$BS$725)</f>
        <v>0</v>
      </c>
      <c r="BL227" s="30">
        <f>SUMIF(Ingredients!$B$3:$B$230,G227,Ingredients!$G$3:$G$230)+SUMIF($B$3:$B$725,G227,$BS$3:$BS$725)</f>
        <v>0</v>
      </c>
      <c r="BM227" s="30">
        <f>SUMIF(Ingredients!$B$3:$B$230,H227,Ingredients!$G$3:$G$230)+SUMIF($B$3:$B$725,H227,$BS$3:$BS$725)</f>
        <v>0</v>
      </c>
      <c r="BN227" s="30">
        <f>SUMIF(Ingredients!$B$3:$B$230,I227,Ingredients!$G$3:$G$230)+SUMIF($B$3:$B$725,I227,$BS$3:$BS$725)</f>
        <v>0</v>
      </c>
      <c r="BO227" s="30">
        <f>SUMIF(Ingredients!$B$3:$B$230,J227,Ingredients!$G$3:$G$230)+SUMIF($B$3:$B$725,J227,$BS$3:$BS$725)</f>
        <v>0</v>
      </c>
      <c r="BP227" s="30">
        <f>SUMIF(Ingredients!$B$3:$B$230,K227,Ingredients!$G$3:$G$230)+SUMIF($B$3:$B$725,K227,$BS$3:$BS$725)</f>
        <v>0</v>
      </c>
      <c r="BQ227" s="30">
        <f>SUMIF(Ingredients!$B$3:$B$230,L227,Ingredients!$G$3:$G$230)+SUMIF($B$3:$B$725,L227,$BS$3:$BS$725)</f>
        <v>0</v>
      </c>
      <c r="BR227" s="30">
        <f>SUMIF(Ingredients!$B$3:$B$230,M227,Ingredients!$G$3:$G$230)+SUMIF($B$3:$B$725,M227,$BS$3:$BS$725)</f>
        <v>0</v>
      </c>
      <c r="BS227" s="36">
        <f t="shared" si="44"/>
        <v>0</v>
      </c>
      <c r="BT227" s="30">
        <f>SUMIF(Ingredients!$B$3:$B$230,F227,Ingredients!$H$3:$H$230)+SUMIF($B$3:$B$725,F227,$CB$3:$CB$725)</f>
        <v>0</v>
      </c>
      <c r="BU227" s="30">
        <f>SUMIF(Ingredients!$B$3:$B$230,G227,Ingredients!$H$3:$H$230)+SUMIF($B$3:$B$725,G227,$CB$3:$CB$725)</f>
        <v>0</v>
      </c>
      <c r="BV227" s="30">
        <f>SUMIF(Ingredients!$B$3:$B$230,H227,Ingredients!$H$3:$H$230)+SUMIF($B$3:$B$725,H227,$CB$3:$CB$725)</f>
        <v>0</v>
      </c>
      <c r="BW227" s="30">
        <f>SUMIF(Ingredients!$B$3:$B$230,I227,Ingredients!$H$3:$H$230)+SUMIF($B$3:$B$725,I227,$CB$3:$CB$725)</f>
        <v>0</v>
      </c>
      <c r="BX227" s="30">
        <f>SUMIF(Ingredients!$B$3:$B$230,J227,Ingredients!$H$3:$H$230)+SUMIF($B$3:$B$725,J227,$CB$3:$CB$725)</f>
        <v>0</v>
      </c>
      <c r="BY227" s="30">
        <f>SUMIF(Ingredients!$B$3:$B$230,K227,Ingredients!$H$3:$H$230)+SUMIF($B$3:$B$725,K227,$CB$3:$CB$725)</f>
        <v>0</v>
      </c>
      <c r="BZ227" s="30">
        <f>SUMIF(Ingredients!$B$3:$B$230,L227,Ingredients!$H$3:$H$230)+SUMIF($B$3:$B$725,L227,$CB$3:$CB$725)</f>
        <v>0</v>
      </c>
      <c r="CA227" s="30">
        <f>SUMIF(Ingredients!$B$3:$B$230,M227,Ingredients!$H$3:$H$230)+SUMIF($B$3:$B$725,M227,$CB$3:$CB$725)</f>
        <v>0</v>
      </c>
      <c r="CB227" s="42">
        <f t="shared" si="45"/>
        <v>0</v>
      </c>
      <c r="CC227" s="30">
        <f>SUMIF(Ingredients!$B$3:$B$230,F227,Ingredients!$I$3:$I$230)+SUMIF($B$3:$B$725,F227,$CK$3:$CK$725)</f>
        <v>0</v>
      </c>
      <c r="CD227" s="30">
        <f>SUMIF(Ingredients!$B$3:$B$230,G227,Ingredients!$I$3:$I$230)+SUMIF($B$3:$B$725,G227,$CK$3:$CK$725)</f>
        <v>0</v>
      </c>
      <c r="CE227" s="30">
        <f>SUMIF(Ingredients!$B$3:$B$230,H227,Ingredients!$I$3:$I$230)+SUMIF($B$3:$B$725,H227,$CK$3:$CK$725)</f>
        <v>0</v>
      </c>
      <c r="CF227" s="30">
        <f>SUMIF(Ingredients!$B$3:$B$230,I227,Ingredients!$I$3:$I$230)+SUMIF($B$3:$B$725,I227,$CK$3:$CK$725)</f>
        <v>0</v>
      </c>
      <c r="CG227" s="30">
        <f>SUMIF(Ingredients!$B$3:$B$230,J227,Ingredients!$I$3:$I$230)+SUMIF($B$3:$B$725,J227,$CK$3:$CK$725)</f>
        <v>0</v>
      </c>
      <c r="CH227" s="30">
        <f>SUMIF(Ingredients!$B$3:$B$230,K227,Ingredients!$I$3:$I$230)+SUMIF($B$3:$B$725,K227,$CK$3:$CK$725)</f>
        <v>0</v>
      </c>
      <c r="CI227" s="30">
        <f>SUMIF(Ingredients!$B$3:$B$230,L227,Ingredients!$I$3:$I$230)+SUMIF($B$3:$B$725,L227,$CK$3:$CK$725)</f>
        <v>0</v>
      </c>
      <c r="CJ227" s="30">
        <f>SUMIF(Ingredients!$B$3:$B$230,M227,Ingredients!$I$3:$I$230)+SUMIF($B$3:$B$725,M227,$CK$3:$CK$725)</f>
        <v>0</v>
      </c>
      <c r="CK227" s="38">
        <f t="shared" si="46"/>
        <v>0</v>
      </c>
      <c r="CL227" s="30">
        <f>SUMIF(Ingredients!$B$3:$B$230,F227,Ingredients!$J$3:$J$230)+SUMIF($B$3:$B$725,F227,$CT$3:$CT$725)</f>
        <v>0</v>
      </c>
      <c r="CM227" s="30">
        <f>SUMIF(Ingredients!$B$3:$B$230,G227,Ingredients!$J$3:$J$230)+SUMIF($B$3:$B$725,G227,$CT$3:$CT$725)</f>
        <v>1</v>
      </c>
      <c r="CN227" s="30">
        <f>SUMIF(Ingredients!$B$3:$B$230,H227,Ingredients!$J$3:$J$230)+SUMIF($B$3:$B$725,H227,$CT$3:$CT$725)</f>
        <v>0</v>
      </c>
      <c r="CO227" s="30">
        <f>SUMIF(Ingredients!$B$3:$B$230,I227,Ingredients!$J$3:$J$230)+SUMIF($B$3:$B$725,I227,$CT$3:$CT$725)</f>
        <v>0</v>
      </c>
      <c r="CP227" s="30">
        <f>SUMIF(Ingredients!$B$3:$B$230,J227,Ingredients!$J$3:$J$230)+SUMIF($B$3:$B$725,J227,$CT$3:$CT$725)</f>
        <v>0</v>
      </c>
      <c r="CQ227" s="30">
        <f>SUMIF(Ingredients!$B$3:$B$230,K227,Ingredients!$J$3:$J$230)+SUMIF($B$3:$B$725,K227,$CT$3:$CT$725)</f>
        <v>0</v>
      </c>
      <c r="CR227" s="30">
        <f>SUMIF(Ingredients!$B$3:$B$230,L227,Ingredients!$J$3:$J$230)+SUMIF($B$3:$B$725,L227,$CT$3:$CT$725)</f>
        <v>0</v>
      </c>
      <c r="CS227" s="30">
        <f>SUMIF(Ingredients!$B$3:$B$230,M227,Ingredients!$J$3:$J$230)+SUMIF($B$3:$B$725,M227,$CT$3:$CT$725)</f>
        <v>0</v>
      </c>
      <c r="CT227" s="43">
        <f t="shared" si="47"/>
        <v>1</v>
      </c>
      <c r="CU227" s="34">
        <v>10</v>
      </c>
      <c r="CV227" s="30">
        <v>0</v>
      </c>
      <c r="CW227" s="30">
        <v>12.25</v>
      </c>
      <c r="CX227" s="35">
        <v>1</v>
      </c>
      <c r="CY227" s="36">
        <v>0</v>
      </c>
      <c r="CZ227" s="37">
        <v>0</v>
      </c>
      <c r="DA227" s="38">
        <v>0</v>
      </c>
      <c r="DB227" s="39">
        <v>0</v>
      </c>
      <c r="DC227" t="s">
        <v>202</v>
      </c>
      <c r="DD227" t="str">
        <f t="shared" ca="1" si="48"/>
        <v/>
      </c>
      <c r="DE227" t="str">
        <f t="shared" ca="1" si="49"/>
        <v>-</v>
      </c>
      <c r="DG227" t="s">
        <v>200</v>
      </c>
      <c r="DH227" t="str">
        <f t="shared" ca="1" si="50"/>
        <v>SOFTPRETZELITEM(BREAD, ItemRegistry.softpretzelItem, 4 ,2f,0f,1f,0f,0f,0f,0f,1.71f),</v>
      </c>
      <c r="DI227" t="s">
        <v>2428</v>
      </c>
    </row>
    <row r="228" spans="2:113" x14ac:dyDescent="0.3">
      <c r="B228" t="s">
        <v>494</v>
      </c>
      <c r="C228" t="str">
        <f>INDEX('PH Itemnames'!$B$1:$B$723,MATCH(B228,'PH Itemnames'!$A$1:$A$723),1)</f>
        <v>jellybeansItem</v>
      </c>
      <c r="D228" t="s">
        <v>240</v>
      </c>
      <c r="E228" t="s">
        <v>1183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SUMIF(Ingredients!$B$3:$B$230,'PH complex foods'!F228,Ingredients!$A$3:$A$119)+SUMIF($B$3:$B$725,F228,$V$3:$V$724)</f>
        <v>1</v>
      </c>
      <c r="O228" s="11">
        <f ca="1">SUMIF(Ingredients!$B$3:$B$230,'PH complex foods'!G228,Ingredients!$A$3:$A$119)+SUMIF($B$3:$B$725,G228,$V$3:$V$724)</f>
        <v>1</v>
      </c>
      <c r="P228" s="11">
        <f ca="1">SUMIF(Ingredients!$B$3:$B$230,'PH complex foods'!H228,Ingredients!$A$3:$A$119)+SUMIF($B$3:$B$725,H228,$V$3:$V$724)</f>
        <v>1</v>
      </c>
      <c r="Q228" s="11">
        <f ca="1">SUMIF(Ingredients!$B$3:$B$230,'PH complex foods'!I228,Ingredients!$A$3:$A$119)+SUMIF($B$3:$B$725,I228,$V$3:$V$724)</f>
        <v>0</v>
      </c>
      <c r="R228" s="11">
        <f ca="1">SUMIF(Ingredients!$B$3:$B$230,'PH complex foods'!J228,Ingredients!$A$3:$A$119)+SUMIF($B$3:$B$725,J228,$V$3:$V$724)</f>
        <v>0</v>
      </c>
      <c r="S228" s="11">
        <f ca="1">SUMIF(Ingredients!$B$3:$B$230,'PH complex foods'!K228,Ingredients!$A$3:$A$119)+SUMIF($B$3:$B$725,K228,$V$3:$V$724)</f>
        <v>0</v>
      </c>
      <c r="T228" s="11">
        <f ca="1">SUMIF(Ingredients!$B$3:$B$230,'PH complex foods'!L228,Ingredients!$A$3:$A$119)+SUMIF($B$3:$B$725,L228,$V$3:$V$724)</f>
        <v>0</v>
      </c>
      <c r="U228" s="11">
        <f ca="1">SUMIF(Ingredients!$B$3:$B$230,'PH complex foods'!M228,Ingredients!$A$3:$A$119)+SUMIF($B$3:$B$725,M228,$V$3:$V$724)</f>
        <v>0</v>
      </c>
      <c r="V228" s="10">
        <f t="shared" ca="1" si="51"/>
        <v>1</v>
      </c>
      <c r="W228" s="10">
        <v>1</v>
      </c>
      <c r="X228" s="11">
        <v>1</v>
      </c>
      <c r="Y228" s="11">
        <f>COUNTIF(F228:M953,B228)</f>
        <v>0</v>
      </c>
      <c r="Z228" s="44" t="str">
        <f t="shared" ca="1" si="52"/>
        <v>Yes</v>
      </c>
      <c r="AA228" s="34">
        <f>SUMIF(Ingredients!$B$3:$B$230,F228,Ingredients!$C$3:$C$230)+SUMIF($B$3:$B$725,F228,$AI$3:$AI$725)</f>
        <v>0</v>
      </c>
      <c r="AB228" s="30">
        <f>SUMIF(Ingredients!$B$3:$B$230,G228,Ingredients!$C$3:$C$230)+SUMIF($B$3:$B$725,G228,$AI$3:$AI$725)</f>
        <v>0</v>
      </c>
      <c r="AC228" s="30">
        <f>SUMIF(Ingredients!$B$3:$B$230,H228,Ingredients!$C$3:$C$230)+SUMIF($B$3:$B$725,H228,$AI$3:$AI$725)</f>
        <v>0</v>
      </c>
      <c r="AD228" s="30">
        <f>SUMIF(Ingredients!$B$3:$B$230,I228,Ingredients!$C$3:$C$230)+SUMIF($B$3:$B$725,I228,$AI$3:$AI$725)</f>
        <v>0</v>
      </c>
      <c r="AE228" s="30">
        <f>SUMIF(Ingredients!$B$3:$B$230,J228,Ingredients!$C$3:$C$230)+SUMIF($B$3:$B$725,J228,$AI$3:$AI$725)</f>
        <v>0</v>
      </c>
      <c r="AF228" s="30">
        <f>SUMIF(Ingredients!$B$3:$B$230,K228,Ingredients!$C$3:$C$230)+SUMIF($B$3:$B$725,K228,$AI$3:$AI$725)</f>
        <v>0</v>
      </c>
      <c r="AG228" s="30">
        <f>SUMIF(Ingredients!$B$3:$B$230,L228,Ingredients!$C$3:$C$230)+SUMIF($B$3:$B$725,L228,$AI$3:$AI$725)</f>
        <v>0</v>
      </c>
      <c r="AH228" s="30">
        <f>SUMIF(Ingredients!$B$3:$B$230,M228,Ingredients!$C$3:$C$230)+SUMIF($B$3:$B$725,M228,$AI$3:$AI$725)</f>
        <v>0</v>
      </c>
      <c r="AI228" s="29">
        <f t="shared" si="40"/>
        <v>0</v>
      </c>
      <c r="AJ228" s="30">
        <f>SUMIF(Ingredients!$B$3:$B$230,F228,Ingredients!$D$3:$D$230)+SUMIF($B$3:$B$725,F228,$AR$3:$AR$725)</f>
        <v>0</v>
      </c>
      <c r="AK228" s="30">
        <f>SUMIF(Ingredients!$B$3:$B$230,G228,Ingredients!$D$3:$D$230)+SUMIF($B$3:$B$725,G228,$AR$3:$AR$725)</f>
        <v>0</v>
      </c>
      <c r="AL228" s="30">
        <f>SUMIF(Ingredients!$B$3:$B$230,H228,Ingredients!$D$3:$D$230)+SUMIF($B$3:$B$725,H228,$AR$3:$AR$725)</f>
        <v>0</v>
      </c>
      <c r="AM228" s="30">
        <f>SUMIF(Ingredients!$B$3:$B$230,I228,Ingredients!$D$3:$D$230)+SUMIF($B$3:$B$725,I228,$AR$3:$AR$725)</f>
        <v>0</v>
      </c>
      <c r="AN228" s="30">
        <f>SUMIF(Ingredients!$B$3:$B$230,J228,Ingredients!$D$3:$D$230)+SUMIF($B$3:$B$725,J228,$AR$3:$AR$725)</f>
        <v>0</v>
      </c>
      <c r="AO228" s="30">
        <f>SUMIF(Ingredients!$B$3:$B$230,K228,Ingredients!$D$3:$D$230)+SUMIF($B$3:$B$725,K228,$AR$3:$AR$725)</f>
        <v>0</v>
      </c>
      <c r="AP228" s="30">
        <f>SUMIF(Ingredients!$B$3:$B$230,L228,Ingredients!$D$3:$D$230)+SUMIF($B$3:$B$725,L228,$AR$3:$AR$725)</f>
        <v>0</v>
      </c>
      <c r="AQ228" s="30">
        <f>SUMIF(Ingredients!$B$3:$B$230,M228,Ingredients!$D$3:$D$230)+SUMIF($B$3:$B$725,M228,$AR$3:$AR$725)</f>
        <v>0</v>
      </c>
      <c r="AR228" s="29">
        <f t="shared" si="41"/>
        <v>0</v>
      </c>
      <c r="AS228" s="30">
        <f>SUMIF(Ingredients!$B$3:$B$230,F228,Ingredients!$E$3:$E$230)+SUMIF($B$3:$B$725,F228,$BA$3:$BA$730)</f>
        <v>30</v>
      </c>
      <c r="AT228" s="30">
        <f>SUMIF(Ingredients!$B$3:$B$230,G228,Ingredients!$E$3:$E$230)+SUMIF($B$3:$B$725,G228,$BA$3:$BA$730)</f>
        <v>0</v>
      </c>
      <c r="AU228" s="30">
        <f>SUMIF(Ingredients!$B$3:$B$230,H228,Ingredients!$E$3:$E$230)+SUMIF($B$3:$B$725,H228,$BA$3:$BA$730)</f>
        <v>0</v>
      </c>
      <c r="AV228" s="30">
        <f>SUMIF(Ingredients!$B$3:$B$230,I228,Ingredients!$E$3:$E$230)+SUMIF($B$3:$B$725,I228,$BA$3:$BA$730)</f>
        <v>0</v>
      </c>
      <c r="AW228" s="30">
        <f>SUMIF(Ingredients!$B$3:$B$230,J228,Ingredients!$E$3:$E$230)+SUMIF($B$3:$B$725,J228,$BA$3:$BA$730)</f>
        <v>0</v>
      </c>
      <c r="AX228" s="30">
        <f>SUMIF(Ingredients!$B$3:$B$230,K228,Ingredients!$E$3:$E$230)+SUMIF($B$3:$B$725,K228,$BA$3:$BA$730)</f>
        <v>0</v>
      </c>
      <c r="AY228" s="30">
        <f>SUMIF(Ingredients!$B$3:$B$230,L228,Ingredients!$E$3:$E$230)+SUMIF($B$3:$B$725,L228,$BA$3:$BA$730)</f>
        <v>0</v>
      </c>
      <c r="AZ228" s="30">
        <f>SUMIF(Ingredients!$B$3:$B$230,M228,Ingredients!$E$3:$E$230)+SUMIF($B$3:$B$725,M228,$BA$3:$BA$730)</f>
        <v>0</v>
      </c>
      <c r="BA228" s="29">
        <f t="shared" si="42"/>
        <v>10</v>
      </c>
      <c r="BB228" s="30">
        <f>SUMIF(Ingredients!$B$3:$B$230,F228,Ingredients!$F$3:$F$230)+SUMIF($B$3:$B$725,F228,$BJ$3:$BJ$725)</f>
        <v>0</v>
      </c>
      <c r="BC228" s="30">
        <f>SUMIF(Ingredients!$B$3:$B$230,G228,Ingredients!$F$3:$F$230)+SUMIF($B$3:$B$725,G228,$BJ$3:$BJ$725)</f>
        <v>0</v>
      </c>
      <c r="BD228" s="30">
        <f>SUMIF(Ingredients!$B$3:$B$230,H228,Ingredients!$F$3:$F$230)+SUMIF($B$3:$B$725,H228,$BJ$3:$BJ$725)</f>
        <v>0</v>
      </c>
      <c r="BE228" s="30">
        <f>SUMIF(Ingredients!$B$3:$B$230,I228,Ingredients!$F$3:$F$230)+SUMIF($B$3:$B$725,I228,$BJ$3:$BJ$725)</f>
        <v>0</v>
      </c>
      <c r="BF228" s="30">
        <f>SUMIF(Ingredients!$B$3:$B$230,J228,Ingredients!$F$3:$F$230)+SUMIF($B$3:$B$725,J228,$BJ$3:$BJ$725)</f>
        <v>0</v>
      </c>
      <c r="BG228" s="30">
        <f>SUMIF(Ingredients!$B$3:$B$230,K228,Ingredients!$F$3:$F$230)+SUMIF($B$3:$B$725,K228,$BJ$3:$BJ$725)</f>
        <v>0</v>
      </c>
      <c r="BH228" s="30">
        <f>SUMIF(Ingredients!$B$3:$B$230,L228,Ingredients!$F$3:$F$230)+SUMIF($B$3:$B$725,L228,$BJ$3:$BJ$725)</f>
        <v>0</v>
      </c>
      <c r="BI228" s="30">
        <f>SUMIF(Ingredients!$B$3:$B$230,M228,Ingredients!$F$3:$F$230)+SUMIF($B$3:$B$725,M228,$BJ$3:$BJ$725)</f>
        <v>0</v>
      </c>
      <c r="BJ228" s="35">
        <f t="shared" si="43"/>
        <v>0</v>
      </c>
      <c r="BK228" s="30">
        <f>SUMIF(Ingredients!$B$3:$B$230,F228,Ingredients!$G$3:$G$230)+SUMIF($B$3:$B$725,F228,$BS$3:$BS$725)</f>
        <v>0</v>
      </c>
      <c r="BL228" s="30">
        <f>SUMIF(Ingredients!$B$3:$B$230,G228,Ingredients!$G$3:$G$230)+SUMIF($B$3:$B$725,G228,$BS$3:$BS$725)</f>
        <v>0</v>
      </c>
      <c r="BM228" s="30">
        <f>SUMIF(Ingredients!$B$3:$B$230,H228,Ingredients!$G$3:$G$230)+SUMIF($B$3:$B$725,H228,$BS$3:$BS$725)</f>
        <v>0</v>
      </c>
      <c r="BN228" s="30">
        <f>SUMIF(Ingredients!$B$3:$B$230,I228,Ingredients!$G$3:$G$230)+SUMIF($B$3:$B$725,I228,$BS$3:$BS$725)</f>
        <v>0</v>
      </c>
      <c r="BO228" s="30">
        <f>SUMIF(Ingredients!$B$3:$B$230,J228,Ingredients!$G$3:$G$230)+SUMIF($B$3:$B$725,J228,$BS$3:$BS$725)</f>
        <v>0</v>
      </c>
      <c r="BP228" s="30">
        <f>SUMIF(Ingredients!$B$3:$B$230,K228,Ingredients!$G$3:$G$230)+SUMIF($B$3:$B$725,K228,$BS$3:$BS$725)</f>
        <v>0</v>
      </c>
      <c r="BQ228" s="30">
        <f>SUMIF(Ingredients!$B$3:$B$230,L228,Ingredients!$G$3:$G$230)+SUMIF($B$3:$B$725,L228,$BS$3:$BS$725)</f>
        <v>0</v>
      </c>
      <c r="BR228" s="30">
        <f>SUMIF(Ingredients!$B$3:$B$230,M228,Ingredients!$G$3:$G$230)+SUMIF($B$3:$B$725,M228,$BS$3:$BS$725)</f>
        <v>0</v>
      </c>
      <c r="BS228" s="36">
        <f t="shared" si="44"/>
        <v>0</v>
      </c>
      <c r="BT228" s="30">
        <f>SUMIF(Ingredients!$B$3:$B$230,F228,Ingredients!$H$3:$H$230)+SUMIF($B$3:$B$725,F228,$CB$3:$CB$725)</f>
        <v>0</v>
      </c>
      <c r="BU228" s="30">
        <f>SUMIF(Ingredients!$B$3:$B$230,G228,Ingredients!$H$3:$H$230)+SUMIF($B$3:$B$725,G228,$CB$3:$CB$725)</f>
        <v>0</v>
      </c>
      <c r="BV228" s="30">
        <f>SUMIF(Ingredients!$B$3:$B$230,H228,Ingredients!$H$3:$H$230)+SUMIF($B$3:$B$725,H228,$CB$3:$CB$725)</f>
        <v>0</v>
      </c>
      <c r="BW228" s="30">
        <f>SUMIF(Ingredients!$B$3:$B$230,I228,Ingredients!$H$3:$H$230)+SUMIF($B$3:$B$725,I228,$CB$3:$CB$725)</f>
        <v>0</v>
      </c>
      <c r="BX228" s="30">
        <f>SUMIF(Ingredients!$B$3:$B$230,J228,Ingredients!$H$3:$H$230)+SUMIF($B$3:$B$725,J228,$CB$3:$CB$725)</f>
        <v>0</v>
      </c>
      <c r="BY228" s="30">
        <f>SUMIF(Ingredients!$B$3:$B$230,K228,Ingredients!$H$3:$H$230)+SUMIF($B$3:$B$725,K228,$CB$3:$CB$725)</f>
        <v>0</v>
      </c>
      <c r="BZ228" s="30">
        <f>SUMIF(Ingredients!$B$3:$B$230,L228,Ingredients!$H$3:$H$230)+SUMIF($B$3:$B$725,L228,$CB$3:$CB$725)</f>
        <v>0</v>
      </c>
      <c r="CA228" s="30">
        <f>SUMIF(Ingredients!$B$3:$B$230,M228,Ingredients!$H$3:$H$230)+SUMIF($B$3:$B$725,M228,$CB$3:$CB$725)</f>
        <v>0</v>
      </c>
      <c r="CB228" s="42">
        <f t="shared" si="45"/>
        <v>0</v>
      </c>
      <c r="CC228" s="30">
        <f>SUMIF(Ingredients!$B$3:$B$230,F228,Ingredients!$I$3:$I$230)+SUMIF($B$3:$B$725,F228,$CK$3:$CK$725)</f>
        <v>0</v>
      </c>
      <c r="CD228" s="30">
        <f>SUMIF(Ingredients!$B$3:$B$230,G228,Ingredients!$I$3:$I$230)+SUMIF($B$3:$B$725,G228,$CK$3:$CK$725)</f>
        <v>0</v>
      </c>
      <c r="CE228" s="30">
        <f>SUMIF(Ingredients!$B$3:$B$230,H228,Ingredients!$I$3:$I$230)+SUMIF($B$3:$B$725,H228,$CK$3:$CK$725)</f>
        <v>0</v>
      </c>
      <c r="CF228" s="30">
        <f>SUMIF(Ingredients!$B$3:$B$230,I228,Ingredients!$I$3:$I$230)+SUMIF($B$3:$B$725,I228,$CK$3:$CK$725)</f>
        <v>0</v>
      </c>
      <c r="CG228" s="30">
        <f>SUMIF(Ingredients!$B$3:$B$230,J228,Ingredients!$I$3:$I$230)+SUMIF($B$3:$B$725,J228,$CK$3:$CK$725)</f>
        <v>0</v>
      </c>
      <c r="CH228" s="30">
        <f>SUMIF(Ingredients!$B$3:$B$230,K228,Ingredients!$I$3:$I$230)+SUMIF($B$3:$B$725,K228,$CK$3:$CK$725)</f>
        <v>0</v>
      </c>
      <c r="CI228" s="30">
        <f>SUMIF(Ingredients!$B$3:$B$230,L228,Ingredients!$I$3:$I$230)+SUMIF($B$3:$B$725,L228,$CK$3:$CK$725)</f>
        <v>0</v>
      </c>
      <c r="CJ228" s="30">
        <f>SUMIF(Ingredients!$B$3:$B$230,M228,Ingredients!$I$3:$I$230)+SUMIF($B$3:$B$725,M228,$CK$3:$CK$725)</f>
        <v>0</v>
      </c>
      <c r="CK228" s="38">
        <f t="shared" si="46"/>
        <v>0</v>
      </c>
      <c r="CL228" s="30">
        <f>SUMIF(Ingredients!$B$3:$B$230,F228,Ingredients!$J$3:$J$230)+SUMIF($B$3:$B$725,F228,$CT$3:$CT$725)</f>
        <v>0</v>
      </c>
      <c r="CM228" s="30">
        <f>SUMIF(Ingredients!$B$3:$B$230,G228,Ingredients!$J$3:$J$230)+SUMIF($B$3:$B$725,G228,$CT$3:$CT$725)</f>
        <v>0</v>
      </c>
      <c r="CN228" s="30">
        <f>SUMIF(Ingredients!$B$3:$B$230,H228,Ingredients!$J$3:$J$230)+SUMIF($B$3:$B$725,H228,$CT$3:$CT$725)</f>
        <v>0</v>
      </c>
      <c r="CO228" s="30">
        <f>SUMIF(Ingredients!$B$3:$B$230,I228,Ingredients!$J$3:$J$230)+SUMIF($B$3:$B$725,I228,$CT$3:$CT$725)</f>
        <v>0</v>
      </c>
      <c r="CP228" s="30">
        <f>SUMIF(Ingredients!$B$3:$B$230,J228,Ingredients!$J$3:$J$230)+SUMIF($B$3:$B$725,J228,$CT$3:$CT$725)</f>
        <v>0</v>
      </c>
      <c r="CQ228" s="30">
        <f>SUMIF(Ingredients!$B$3:$B$230,K228,Ingredients!$J$3:$J$230)+SUMIF($B$3:$B$725,K228,$CT$3:$CT$725)</f>
        <v>0</v>
      </c>
      <c r="CR228" s="30">
        <f>SUMIF(Ingredients!$B$3:$B$230,L228,Ingredients!$J$3:$J$230)+SUMIF($B$3:$B$725,L228,$CT$3:$CT$725)</f>
        <v>0</v>
      </c>
      <c r="CS228" s="30">
        <f>SUMIF(Ingredients!$B$3:$B$230,M228,Ingredients!$J$3:$J$230)+SUMIF($B$3:$B$725,M228,$CT$3:$CT$725)</f>
        <v>0</v>
      </c>
      <c r="CT228" s="43">
        <f t="shared" si="47"/>
        <v>0</v>
      </c>
      <c r="CU228" s="34">
        <v>2</v>
      </c>
      <c r="CV228" s="30">
        <v>0</v>
      </c>
      <c r="CW228" s="30">
        <v>30</v>
      </c>
      <c r="CX228" s="35">
        <v>0</v>
      </c>
      <c r="CY228" s="36">
        <v>0</v>
      </c>
      <c r="CZ228" s="37">
        <v>0</v>
      </c>
      <c r="DA228" s="38">
        <v>0</v>
      </c>
      <c r="DB228" s="39">
        <v>0</v>
      </c>
      <c r="DC228" t="s">
        <v>202</v>
      </c>
      <c r="DD228" t="str">
        <f t="shared" ca="1" si="48"/>
        <v/>
      </c>
      <c r="DE228" t="str">
        <f t="shared" ca="1" si="49"/>
        <v>-</v>
      </c>
      <c r="DG228" t="s">
        <v>200</v>
      </c>
      <c r="DH228" t="str">
        <f t="shared" ca="1" si="50"/>
        <v>JELLYBEANSITEM(OTHER, ItemRegistry.jellybeansItem, 4 ,0.4f,0f,0f,0f,0f,0f,0f,0.7f),</v>
      </c>
      <c r="DI228" t="s">
        <v>2429</v>
      </c>
    </row>
    <row r="229" spans="2:113" x14ac:dyDescent="0.3">
      <c r="B229" t="s">
        <v>495</v>
      </c>
      <c r="C229" t="str">
        <f>INDEX('PH Itemnames'!$B$1:$B$723,MATCH(B229,'PH Itemnames'!$A$1:$A$723),1)</f>
        <v>biscuitItem</v>
      </c>
      <c r="D229" t="s">
        <v>240</v>
      </c>
      <c r="E229" t="s">
        <v>1191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SUMIF(Ingredients!$B$3:$B$230,'PH complex foods'!F229,Ingredients!$A$3:$A$119)+SUMIF($B$3:$B$725,F229,$V$3:$V$724)</f>
        <v>1</v>
      </c>
      <c r="O229" s="11">
        <f ca="1">SUMIF(Ingredients!$B$3:$B$230,'PH complex foods'!G229,Ingredients!$A$3:$A$119)+SUMIF($B$3:$B$725,G229,$V$3:$V$724)</f>
        <v>1</v>
      </c>
      <c r="P229" s="11">
        <f ca="1">SUMIF(Ingredients!$B$3:$B$230,'PH complex foods'!H229,Ingredients!$A$3:$A$119)+SUMIF($B$3:$B$725,H229,$V$3:$V$724)</f>
        <v>0</v>
      </c>
      <c r="Q229" s="11">
        <f ca="1">SUMIF(Ingredients!$B$3:$B$230,'PH complex foods'!I229,Ingredients!$A$3:$A$119)+SUMIF($B$3:$B$725,I229,$V$3:$V$724)</f>
        <v>0</v>
      </c>
      <c r="R229" s="11">
        <f ca="1">SUMIF(Ingredients!$B$3:$B$230,'PH complex foods'!J229,Ingredients!$A$3:$A$119)+SUMIF($B$3:$B$725,J229,$V$3:$V$724)</f>
        <v>0</v>
      </c>
      <c r="S229" s="11">
        <f ca="1">SUMIF(Ingredients!$B$3:$B$230,'PH complex foods'!K229,Ingredients!$A$3:$A$119)+SUMIF($B$3:$B$725,K229,$V$3:$V$724)</f>
        <v>0</v>
      </c>
      <c r="T229" s="11">
        <f ca="1">SUMIF(Ingredients!$B$3:$B$230,'PH complex foods'!L229,Ingredients!$A$3:$A$119)+SUMIF($B$3:$B$725,L229,$V$3:$V$724)</f>
        <v>0</v>
      </c>
      <c r="U229" s="11">
        <f ca="1">SUMIF(Ingredients!$B$3:$B$230,'PH complex foods'!M229,Ingredients!$A$3:$A$119)+SUMIF($B$3:$B$725,M229,$V$3:$V$724)</f>
        <v>0</v>
      </c>
      <c r="V229" s="10">
        <f t="shared" ca="1" si="51"/>
        <v>1</v>
      </c>
      <c r="W229" s="10">
        <v>1</v>
      </c>
      <c r="X229" s="11">
        <v>1</v>
      </c>
      <c r="Y229" s="11">
        <f>COUNTIF(F229:M954,B229)</f>
        <v>4</v>
      </c>
      <c r="Z229" s="44" t="str">
        <f t="shared" ca="1" si="52"/>
        <v>Yes</v>
      </c>
      <c r="AA229" s="34">
        <f>SUMIF(Ingredients!$B$3:$B$230,F229,Ingredients!$C$3:$C$230)+SUMIF($B$3:$B$725,F229,$AI$3:$AI$725)</f>
        <v>5</v>
      </c>
      <c r="AB229" s="30">
        <f>SUMIF(Ingredients!$B$3:$B$230,G229,Ingredients!$C$3:$C$230)+SUMIF($B$3:$B$725,G229,$AI$3:$AI$725)</f>
        <v>5</v>
      </c>
      <c r="AC229" s="30">
        <f>SUMIF(Ingredients!$B$3:$B$230,H229,Ingredients!$C$3:$C$230)+SUMIF($B$3:$B$725,H229,$AI$3:$AI$725)</f>
        <v>0</v>
      </c>
      <c r="AD229" s="30">
        <f>SUMIF(Ingredients!$B$3:$B$230,I229,Ingredients!$C$3:$C$230)+SUMIF($B$3:$B$725,I229,$AI$3:$AI$725)</f>
        <v>0</v>
      </c>
      <c r="AE229" s="30">
        <f>SUMIF(Ingredients!$B$3:$B$230,J229,Ingredients!$C$3:$C$230)+SUMIF($B$3:$B$725,J229,$AI$3:$AI$725)</f>
        <v>0</v>
      </c>
      <c r="AF229" s="30">
        <f>SUMIF(Ingredients!$B$3:$B$230,K229,Ingredients!$C$3:$C$230)+SUMIF($B$3:$B$725,K229,$AI$3:$AI$725)</f>
        <v>0</v>
      </c>
      <c r="AG229" s="30">
        <f>SUMIF(Ingredients!$B$3:$B$230,L229,Ingredients!$C$3:$C$230)+SUMIF($B$3:$B$725,L229,$AI$3:$AI$725)</f>
        <v>0</v>
      </c>
      <c r="AH229" s="30">
        <f>SUMIF(Ingredients!$B$3:$B$230,M229,Ingredients!$C$3:$C$230)+SUMIF($B$3:$B$725,M229,$AI$3:$AI$725)</f>
        <v>0</v>
      </c>
      <c r="AI229" s="29">
        <f t="shared" si="40"/>
        <v>10</v>
      </c>
      <c r="AJ229" s="30">
        <f>SUMIF(Ingredients!$B$3:$B$230,F229,Ingredients!$D$3:$D$230)+SUMIF($B$3:$B$725,F229,$AR$3:$AR$725)</f>
        <v>0</v>
      </c>
      <c r="AK229" s="30">
        <f>SUMIF(Ingredients!$B$3:$B$230,G229,Ingredients!$D$3:$D$230)+SUMIF($B$3:$B$725,G229,$AR$3:$AR$725)</f>
        <v>0</v>
      </c>
      <c r="AL229" s="30">
        <f>SUMIF(Ingredients!$B$3:$B$230,H229,Ingredients!$D$3:$D$230)+SUMIF($B$3:$B$725,H229,$AR$3:$AR$725)</f>
        <v>0</v>
      </c>
      <c r="AM229" s="30">
        <f>SUMIF(Ingredients!$B$3:$B$230,I229,Ingredients!$D$3:$D$230)+SUMIF($B$3:$B$725,I229,$AR$3:$AR$725)</f>
        <v>0</v>
      </c>
      <c r="AN229" s="30">
        <f>SUMIF(Ingredients!$B$3:$B$230,J229,Ingredients!$D$3:$D$230)+SUMIF($B$3:$B$725,J229,$AR$3:$AR$725)</f>
        <v>0</v>
      </c>
      <c r="AO229" s="30">
        <f>SUMIF(Ingredients!$B$3:$B$230,K229,Ingredients!$D$3:$D$230)+SUMIF($B$3:$B$725,K229,$AR$3:$AR$725)</f>
        <v>0</v>
      </c>
      <c r="AP229" s="30">
        <f>SUMIF(Ingredients!$B$3:$B$230,L229,Ingredients!$D$3:$D$230)+SUMIF($B$3:$B$725,L229,$AR$3:$AR$725)</f>
        <v>0</v>
      </c>
      <c r="AQ229" s="30">
        <f>SUMIF(Ingredients!$B$3:$B$230,M229,Ingredients!$D$3:$D$230)+SUMIF($B$3:$B$725,M229,$AR$3:$AR$725)</f>
        <v>0</v>
      </c>
      <c r="AR229" s="29">
        <f t="shared" si="41"/>
        <v>0</v>
      </c>
      <c r="AS229" s="30">
        <f>SUMIF(Ingredients!$B$3:$B$230,F229,Ingredients!$E$3:$E$230)+SUMIF($B$3:$B$725,F229,$BA$3:$BA$730)</f>
        <v>7</v>
      </c>
      <c r="AT229" s="30">
        <f>SUMIF(Ingredients!$B$3:$B$230,G229,Ingredients!$E$3:$E$230)+SUMIF($B$3:$B$725,G229,$BA$3:$BA$730)</f>
        <v>12</v>
      </c>
      <c r="AU229" s="30">
        <f>SUMIF(Ingredients!$B$3:$B$230,H229,Ingredients!$E$3:$E$230)+SUMIF($B$3:$B$725,H229,$BA$3:$BA$730)</f>
        <v>0</v>
      </c>
      <c r="AV229" s="30">
        <f>SUMIF(Ingredients!$B$3:$B$230,I229,Ingredients!$E$3:$E$230)+SUMIF($B$3:$B$725,I229,$BA$3:$BA$730)</f>
        <v>0</v>
      </c>
      <c r="AW229" s="30">
        <f>SUMIF(Ingredients!$B$3:$B$230,J229,Ingredients!$E$3:$E$230)+SUMIF($B$3:$B$725,J229,$BA$3:$BA$730)</f>
        <v>0</v>
      </c>
      <c r="AX229" s="30">
        <f>SUMIF(Ingredients!$B$3:$B$230,K229,Ingredients!$E$3:$E$230)+SUMIF($B$3:$B$725,K229,$BA$3:$BA$730)</f>
        <v>0</v>
      </c>
      <c r="AY229" s="30">
        <f>SUMIF(Ingredients!$B$3:$B$230,L229,Ingredients!$E$3:$E$230)+SUMIF($B$3:$B$725,L229,$BA$3:$BA$730)</f>
        <v>0</v>
      </c>
      <c r="AZ229" s="30">
        <f>SUMIF(Ingredients!$B$3:$B$230,M229,Ingredients!$E$3:$E$230)+SUMIF($B$3:$B$725,M229,$BA$3:$BA$730)</f>
        <v>0</v>
      </c>
      <c r="BA229" s="29">
        <f t="shared" si="42"/>
        <v>9.5</v>
      </c>
      <c r="BB229" s="30">
        <f>SUMIF(Ingredients!$B$3:$B$230,F229,Ingredients!$F$3:$F$230)+SUMIF($B$3:$B$725,F229,$BJ$3:$BJ$725)</f>
        <v>1</v>
      </c>
      <c r="BC229" s="30">
        <f>SUMIF(Ingredients!$B$3:$B$230,G229,Ingredients!$F$3:$F$230)+SUMIF($B$3:$B$725,G229,$BJ$3:$BJ$725)</f>
        <v>0</v>
      </c>
      <c r="BD229" s="30">
        <f>SUMIF(Ingredients!$B$3:$B$230,H229,Ingredients!$F$3:$F$230)+SUMIF($B$3:$B$725,H229,$BJ$3:$BJ$725)</f>
        <v>0</v>
      </c>
      <c r="BE229" s="30">
        <f>SUMIF(Ingredients!$B$3:$B$230,I229,Ingredients!$F$3:$F$230)+SUMIF($B$3:$B$725,I229,$BJ$3:$BJ$725)</f>
        <v>0</v>
      </c>
      <c r="BF229" s="30">
        <f>SUMIF(Ingredients!$B$3:$B$230,J229,Ingredients!$F$3:$F$230)+SUMIF($B$3:$B$725,J229,$BJ$3:$BJ$725)</f>
        <v>0</v>
      </c>
      <c r="BG229" s="30">
        <f>SUMIF(Ingredients!$B$3:$B$230,K229,Ingredients!$F$3:$F$230)+SUMIF($B$3:$B$725,K229,$BJ$3:$BJ$725)</f>
        <v>0</v>
      </c>
      <c r="BH229" s="30">
        <f>SUMIF(Ingredients!$B$3:$B$230,L229,Ingredients!$F$3:$F$230)+SUMIF($B$3:$B$725,L229,$BJ$3:$BJ$725)</f>
        <v>0</v>
      </c>
      <c r="BI229" s="30">
        <f>SUMIF(Ingredients!$B$3:$B$230,M229,Ingredients!$F$3:$F$230)+SUMIF($B$3:$B$725,M229,$BJ$3:$BJ$725)</f>
        <v>0</v>
      </c>
      <c r="BJ229" s="35">
        <f t="shared" si="43"/>
        <v>1</v>
      </c>
      <c r="BK229" s="30">
        <f>SUMIF(Ingredients!$B$3:$B$230,F229,Ingredients!$G$3:$G$230)+SUMIF($B$3:$B$725,F229,$BS$3:$BS$725)</f>
        <v>0</v>
      </c>
      <c r="BL229" s="30">
        <f>SUMIF(Ingredients!$B$3:$B$230,G229,Ingredients!$G$3:$G$230)+SUMIF($B$3:$B$725,G229,$BS$3:$BS$725)</f>
        <v>0</v>
      </c>
      <c r="BM229" s="30">
        <f>SUMIF(Ingredients!$B$3:$B$230,H229,Ingredients!$G$3:$G$230)+SUMIF($B$3:$B$725,H229,$BS$3:$BS$725)</f>
        <v>0</v>
      </c>
      <c r="BN229" s="30">
        <f>SUMIF(Ingredients!$B$3:$B$230,I229,Ingredients!$G$3:$G$230)+SUMIF($B$3:$B$725,I229,$BS$3:$BS$725)</f>
        <v>0</v>
      </c>
      <c r="BO229" s="30">
        <f>SUMIF(Ingredients!$B$3:$B$230,J229,Ingredients!$G$3:$G$230)+SUMIF($B$3:$B$725,J229,$BS$3:$BS$725)</f>
        <v>0</v>
      </c>
      <c r="BP229" s="30">
        <f>SUMIF(Ingredients!$B$3:$B$230,K229,Ingredients!$G$3:$G$230)+SUMIF($B$3:$B$725,K229,$BS$3:$BS$725)</f>
        <v>0</v>
      </c>
      <c r="BQ229" s="30">
        <f>SUMIF(Ingredients!$B$3:$B$230,L229,Ingredients!$G$3:$G$230)+SUMIF($B$3:$B$725,L229,$BS$3:$BS$725)</f>
        <v>0</v>
      </c>
      <c r="BR229" s="30">
        <f>SUMIF(Ingredients!$B$3:$B$230,M229,Ingredients!$G$3:$G$230)+SUMIF($B$3:$B$725,M229,$BS$3:$BS$725)</f>
        <v>0</v>
      </c>
      <c r="BS229" s="36">
        <f t="shared" si="44"/>
        <v>0</v>
      </c>
      <c r="BT229" s="30">
        <f>SUMIF(Ingredients!$B$3:$B$230,F229,Ingredients!$H$3:$H$230)+SUMIF($B$3:$B$725,F229,$CB$3:$CB$725)</f>
        <v>0</v>
      </c>
      <c r="BU229" s="30">
        <f>SUMIF(Ingredients!$B$3:$B$230,G229,Ingredients!$H$3:$H$230)+SUMIF($B$3:$B$725,G229,$CB$3:$CB$725)</f>
        <v>0</v>
      </c>
      <c r="BV229" s="30">
        <f>SUMIF(Ingredients!$B$3:$B$230,H229,Ingredients!$H$3:$H$230)+SUMIF($B$3:$B$725,H229,$CB$3:$CB$725)</f>
        <v>0</v>
      </c>
      <c r="BW229" s="30">
        <f>SUMIF(Ingredients!$B$3:$B$230,I229,Ingredients!$H$3:$H$230)+SUMIF($B$3:$B$725,I229,$CB$3:$CB$725)</f>
        <v>0</v>
      </c>
      <c r="BX229" s="30">
        <f>SUMIF(Ingredients!$B$3:$B$230,J229,Ingredients!$H$3:$H$230)+SUMIF($B$3:$B$725,J229,$CB$3:$CB$725)</f>
        <v>0</v>
      </c>
      <c r="BY229" s="30">
        <f>SUMIF(Ingredients!$B$3:$B$230,K229,Ingredients!$H$3:$H$230)+SUMIF($B$3:$B$725,K229,$CB$3:$CB$725)</f>
        <v>0</v>
      </c>
      <c r="BZ229" s="30">
        <f>SUMIF(Ingredients!$B$3:$B$230,L229,Ingredients!$H$3:$H$230)+SUMIF($B$3:$B$725,L229,$CB$3:$CB$725)</f>
        <v>0</v>
      </c>
      <c r="CA229" s="30">
        <f>SUMIF(Ingredients!$B$3:$B$230,M229,Ingredients!$H$3:$H$230)+SUMIF($B$3:$B$725,M229,$CB$3:$CB$725)</f>
        <v>0</v>
      </c>
      <c r="CB229" s="42">
        <f t="shared" si="45"/>
        <v>0</v>
      </c>
      <c r="CC229" s="30">
        <f>SUMIF(Ingredients!$B$3:$B$230,F229,Ingredients!$I$3:$I$230)+SUMIF($B$3:$B$725,F229,$CK$3:$CK$725)</f>
        <v>0</v>
      </c>
      <c r="CD229" s="30">
        <f>SUMIF(Ingredients!$B$3:$B$230,G229,Ingredients!$I$3:$I$230)+SUMIF($B$3:$B$725,G229,$CK$3:$CK$725)</f>
        <v>0</v>
      </c>
      <c r="CE229" s="30">
        <f>SUMIF(Ingredients!$B$3:$B$230,H229,Ingredients!$I$3:$I$230)+SUMIF($B$3:$B$725,H229,$CK$3:$CK$725)</f>
        <v>0</v>
      </c>
      <c r="CF229" s="30">
        <f>SUMIF(Ingredients!$B$3:$B$230,I229,Ingredients!$I$3:$I$230)+SUMIF($B$3:$B$725,I229,$CK$3:$CK$725)</f>
        <v>0</v>
      </c>
      <c r="CG229" s="30">
        <f>SUMIF(Ingredients!$B$3:$B$230,J229,Ingredients!$I$3:$I$230)+SUMIF($B$3:$B$725,J229,$CK$3:$CK$725)</f>
        <v>0</v>
      </c>
      <c r="CH229" s="30">
        <f>SUMIF(Ingredients!$B$3:$B$230,K229,Ingredients!$I$3:$I$230)+SUMIF($B$3:$B$725,K229,$CK$3:$CK$725)</f>
        <v>0</v>
      </c>
      <c r="CI229" s="30">
        <f>SUMIF(Ingredients!$B$3:$B$230,L229,Ingredients!$I$3:$I$230)+SUMIF($B$3:$B$725,L229,$CK$3:$CK$725)</f>
        <v>0</v>
      </c>
      <c r="CJ229" s="30">
        <f>SUMIF(Ingredients!$B$3:$B$230,M229,Ingredients!$I$3:$I$230)+SUMIF($B$3:$B$725,M229,$CK$3:$CK$725)</f>
        <v>0</v>
      </c>
      <c r="CK229" s="38">
        <f t="shared" si="46"/>
        <v>0</v>
      </c>
      <c r="CL229" s="30">
        <f>SUMIF(Ingredients!$B$3:$B$230,F229,Ingredients!$J$3:$J$230)+SUMIF($B$3:$B$725,F229,$CT$3:$CT$725)</f>
        <v>0</v>
      </c>
      <c r="CM229" s="30">
        <f>SUMIF(Ingredients!$B$3:$B$230,G229,Ingredients!$J$3:$J$230)+SUMIF($B$3:$B$725,G229,$CT$3:$CT$725)</f>
        <v>1</v>
      </c>
      <c r="CN229" s="30">
        <f>SUMIF(Ingredients!$B$3:$B$230,H229,Ingredients!$J$3:$J$230)+SUMIF($B$3:$B$725,H229,$CT$3:$CT$725)</f>
        <v>0</v>
      </c>
      <c r="CO229" s="30">
        <f>SUMIF(Ingredients!$B$3:$B$230,I229,Ingredients!$J$3:$J$230)+SUMIF($B$3:$B$725,I229,$CT$3:$CT$725)</f>
        <v>0</v>
      </c>
      <c r="CP229" s="30">
        <f>SUMIF(Ingredients!$B$3:$B$230,J229,Ingredients!$J$3:$J$230)+SUMIF($B$3:$B$725,J229,$CT$3:$CT$725)</f>
        <v>0</v>
      </c>
      <c r="CQ229" s="30">
        <f>SUMIF(Ingredients!$B$3:$B$230,K229,Ingredients!$J$3:$J$230)+SUMIF($B$3:$B$725,K229,$CT$3:$CT$725)</f>
        <v>0</v>
      </c>
      <c r="CR229" s="30">
        <f>SUMIF(Ingredients!$B$3:$B$230,L229,Ingredients!$J$3:$J$230)+SUMIF($B$3:$B$725,L229,$CT$3:$CT$725)</f>
        <v>0</v>
      </c>
      <c r="CS229" s="30">
        <f>SUMIF(Ingredients!$B$3:$B$230,M229,Ingredients!$J$3:$J$230)+SUMIF($B$3:$B$725,M229,$CT$3:$CT$725)</f>
        <v>0</v>
      </c>
      <c r="CT229" s="43">
        <f t="shared" si="47"/>
        <v>1</v>
      </c>
      <c r="CU229" s="34">
        <v>10</v>
      </c>
      <c r="CV229" s="30">
        <v>0</v>
      </c>
      <c r="CW229" s="30">
        <v>9.5</v>
      </c>
      <c r="CX229" s="35">
        <v>1</v>
      </c>
      <c r="CY229" s="36">
        <v>0</v>
      </c>
      <c r="CZ229" s="37">
        <v>0</v>
      </c>
      <c r="DA229" s="38">
        <v>0</v>
      </c>
      <c r="DB229" s="39">
        <v>0</v>
      </c>
      <c r="DC229" t="s">
        <v>202</v>
      </c>
      <c r="DD229" t="str">
        <f t="shared" ca="1" si="48"/>
        <v/>
      </c>
      <c r="DE229" t="str">
        <f t="shared" ca="1" si="49"/>
        <v>-</v>
      </c>
      <c r="DG229" t="s">
        <v>200</v>
      </c>
      <c r="DH229" t="str">
        <f t="shared" ca="1" si="50"/>
        <v>BISCUITITEM(MEAL, ItemRegistry.biscuitItem, 4 ,2f,0f,1f,0f,0f,0f,0f,2.21f),</v>
      </c>
      <c r="DI229" t="s">
        <v>2430</v>
      </c>
    </row>
    <row r="230" spans="2:113" x14ac:dyDescent="0.3">
      <c r="B230" t="s">
        <v>496</v>
      </c>
      <c r="C230" t="str">
        <f>INDEX('PH Itemnames'!$B$1:$B$723,MATCH(B230,'PH Itemnames'!$A$1:$A$723),1)</f>
        <v>creamcookieItem</v>
      </c>
      <c r="D230" t="s">
        <v>240</v>
      </c>
      <c r="E230" t="s">
        <v>1191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SUMIF(Ingredients!$B$3:$B$230,'PH complex foods'!F230,Ingredients!$A$3:$A$119)+SUMIF($B$3:$B$725,F230,$V$3:$V$724)</f>
        <v>1</v>
      </c>
      <c r="O230" s="11">
        <f ca="1">SUMIF(Ingredients!$B$3:$B$230,'PH complex foods'!G230,Ingredients!$A$3:$A$119)+SUMIF($B$3:$B$725,G230,$V$3:$V$724)</f>
        <v>1</v>
      </c>
      <c r="P230" s="11">
        <f ca="1">SUMIF(Ingredients!$B$3:$B$230,'PH complex foods'!H230,Ingredients!$A$3:$A$119)+SUMIF($B$3:$B$725,H230,$V$3:$V$724)</f>
        <v>1</v>
      </c>
      <c r="Q230" s="11">
        <f ca="1">SUMIF(Ingredients!$B$3:$B$230,'PH complex foods'!I230,Ingredients!$A$3:$A$119)+SUMIF($B$3:$B$725,I230,$V$3:$V$724)</f>
        <v>1</v>
      </c>
      <c r="R230" s="11">
        <f ca="1">SUMIF(Ingredients!$B$3:$B$230,'PH complex foods'!J230,Ingredients!$A$3:$A$119)+SUMIF($B$3:$B$725,J230,$V$3:$V$724)</f>
        <v>0</v>
      </c>
      <c r="S230" s="11">
        <f ca="1">SUMIF(Ingredients!$B$3:$B$230,'PH complex foods'!K230,Ingredients!$A$3:$A$119)+SUMIF($B$3:$B$725,K230,$V$3:$V$724)</f>
        <v>0</v>
      </c>
      <c r="T230" s="11">
        <f ca="1">SUMIF(Ingredients!$B$3:$B$230,'PH complex foods'!L230,Ingredients!$A$3:$A$119)+SUMIF($B$3:$B$725,L230,$V$3:$V$724)</f>
        <v>0</v>
      </c>
      <c r="U230" s="11">
        <f ca="1">SUMIF(Ingredients!$B$3:$B$230,'PH complex foods'!M230,Ingredients!$A$3:$A$119)+SUMIF($B$3:$B$725,M230,$V$3:$V$724)</f>
        <v>0</v>
      </c>
      <c r="V230" s="10">
        <f t="shared" ca="1" si="51"/>
        <v>1</v>
      </c>
      <c r="W230" s="10">
        <v>1</v>
      </c>
      <c r="X230" s="11">
        <v>0</v>
      </c>
      <c r="Y230" s="11">
        <f>COUNTIF(F230:M955,B230)</f>
        <v>0</v>
      </c>
      <c r="Z230" s="44" t="str">
        <f t="shared" ca="1" si="52"/>
        <v>Yes</v>
      </c>
      <c r="AA230" s="34">
        <f>SUMIF(Ingredients!$B$3:$B$230,F230,Ingredients!$C$3:$C$230)+SUMIF($B$3:$B$725,F230,$AI$3:$AI$725)</f>
        <v>5</v>
      </c>
      <c r="AB230" s="30">
        <f>SUMIF(Ingredients!$B$3:$B$230,G230,Ingredients!$C$3:$C$230)+SUMIF($B$3:$B$725,G230,$AI$3:$AI$725)</f>
        <v>5</v>
      </c>
      <c r="AC230" s="30">
        <f>SUMIF(Ingredients!$B$3:$B$230,H230,Ingredients!$C$3:$C$230)+SUMIF($B$3:$B$725,H230,$AI$3:$AI$725)</f>
        <v>0</v>
      </c>
      <c r="AD230" s="30">
        <f>SUMIF(Ingredients!$B$3:$B$230,I230,Ingredients!$C$3:$C$230)+SUMIF($B$3:$B$725,I230,$AI$3:$AI$725)</f>
        <v>0</v>
      </c>
      <c r="AE230" s="30">
        <f>SUMIF(Ingredients!$B$3:$B$230,J230,Ingredients!$C$3:$C$230)+SUMIF($B$3:$B$725,J230,$AI$3:$AI$725)</f>
        <v>0</v>
      </c>
      <c r="AF230" s="30">
        <f>SUMIF(Ingredients!$B$3:$B$230,K230,Ingredients!$C$3:$C$230)+SUMIF($B$3:$B$725,K230,$AI$3:$AI$725)</f>
        <v>0</v>
      </c>
      <c r="AG230" s="30">
        <f>SUMIF(Ingredients!$B$3:$B$230,L230,Ingredients!$C$3:$C$230)+SUMIF($B$3:$B$725,L230,$AI$3:$AI$725)</f>
        <v>0</v>
      </c>
      <c r="AH230" s="30">
        <f>SUMIF(Ingredients!$B$3:$B$230,M230,Ingredients!$C$3:$C$230)+SUMIF($B$3:$B$725,M230,$AI$3:$AI$725)</f>
        <v>0</v>
      </c>
      <c r="AI230" s="29">
        <f t="shared" si="40"/>
        <v>10</v>
      </c>
      <c r="AJ230" s="30">
        <f>SUMIF(Ingredients!$B$3:$B$230,F230,Ingredients!$D$3:$D$230)+SUMIF($B$3:$B$725,F230,$AR$3:$AR$725)</f>
        <v>0</v>
      </c>
      <c r="AK230" s="30">
        <f>SUMIF(Ingredients!$B$3:$B$230,G230,Ingredients!$D$3:$D$230)+SUMIF($B$3:$B$725,G230,$AR$3:$AR$725)</f>
        <v>0</v>
      </c>
      <c r="AL230" s="30">
        <f>SUMIF(Ingredients!$B$3:$B$230,H230,Ingredients!$D$3:$D$230)+SUMIF($B$3:$B$725,H230,$AR$3:$AR$725)</f>
        <v>0</v>
      </c>
      <c r="AM230" s="30">
        <f>SUMIF(Ingredients!$B$3:$B$230,I230,Ingredients!$D$3:$D$230)+SUMIF($B$3:$B$725,I230,$AR$3:$AR$725)</f>
        <v>0</v>
      </c>
      <c r="AN230" s="30">
        <f>SUMIF(Ingredients!$B$3:$B$230,J230,Ingredients!$D$3:$D$230)+SUMIF($B$3:$B$725,J230,$AR$3:$AR$725)</f>
        <v>0</v>
      </c>
      <c r="AO230" s="30">
        <f>SUMIF(Ingredients!$B$3:$B$230,K230,Ingredients!$D$3:$D$230)+SUMIF($B$3:$B$725,K230,$AR$3:$AR$725)</f>
        <v>0</v>
      </c>
      <c r="AP230" s="30">
        <f>SUMIF(Ingredients!$B$3:$B$230,L230,Ingredients!$D$3:$D$230)+SUMIF($B$3:$B$725,L230,$AR$3:$AR$725)</f>
        <v>0</v>
      </c>
      <c r="AQ230" s="30">
        <f>SUMIF(Ingredients!$B$3:$B$230,M230,Ingredients!$D$3:$D$230)+SUMIF($B$3:$B$725,M230,$AR$3:$AR$725)</f>
        <v>0</v>
      </c>
      <c r="AR230" s="29">
        <f t="shared" si="41"/>
        <v>0</v>
      </c>
      <c r="AS230" s="30">
        <f>SUMIF(Ingredients!$B$3:$B$230,F230,Ingredients!$E$3:$E$230)+SUMIF($B$3:$B$725,F230,$BA$3:$BA$730)</f>
        <v>7</v>
      </c>
      <c r="AT230" s="30">
        <f>SUMIF(Ingredients!$B$3:$B$230,G230,Ingredients!$E$3:$E$230)+SUMIF($B$3:$B$725,G230,$BA$3:$BA$730)</f>
        <v>7</v>
      </c>
      <c r="AU230" s="30">
        <f>SUMIF(Ingredients!$B$3:$B$230,H230,Ingredients!$E$3:$E$230)+SUMIF($B$3:$B$725,H230,$BA$3:$BA$730)</f>
        <v>30</v>
      </c>
      <c r="AV230" s="30">
        <f>SUMIF(Ingredients!$B$3:$B$230,I230,Ingredients!$E$3:$E$230)+SUMIF($B$3:$B$725,I230,$BA$3:$BA$730)</f>
        <v>21</v>
      </c>
      <c r="AW230" s="30">
        <f>SUMIF(Ingredients!$B$3:$B$230,J230,Ingredients!$E$3:$E$230)+SUMIF($B$3:$B$725,J230,$BA$3:$BA$730)</f>
        <v>0</v>
      </c>
      <c r="AX230" s="30">
        <f>SUMIF(Ingredients!$B$3:$B$230,K230,Ingredients!$E$3:$E$230)+SUMIF($B$3:$B$725,K230,$BA$3:$BA$730)</f>
        <v>0</v>
      </c>
      <c r="AY230" s="30">
        <f>SUMIF(Ingredients!$B$3:$B$230,L230,Ingredients!$E$3:$E$230)+SUMIF($B$3:$B$725,L230,$BA$3:$BA$730)</f>
        <v>0</v>
      </c>
      <c r="AZ230" s="30">
        <f>SUMIF(Ingredients!$B$3:$B$230,M230,Ingredients!$E$3:$E$230)+SUMIF($B$3:$B$725,M230,$BA$3:$BA$730)</f>
        <v>0</v>
      </c>
      <c r="BA230" s="29">
        <f t="shared" si="42"/>
        <v>16.25</v>
      </c>
      <c r="BB230" s="30">
        <f>SUMIF(Ingredients!$B$3:$B$230,F230,Ingredients!$F$3:$F$230)+SUMIF($B$3:$B$725,F230,$BJ$3:$BJ$725)</f>
        <v>1</v>
      </c>
      <c r="BC230" s="30">
        <f>SUMIF(Ingredients!$B$3:$B$230,G230,Ingredients!$F$3:$F$230)+SUMIF($B$3:$B$725,G230,$BJ$3:$BJ$725)</f>
        <v>0</v>
      </c>
      <c r="BD230" s="30">
        <f>SUMIF(Ingredients!$B$3:$B$230,H230,Ingredients!$F$3:$F$230)+SUMIF($B$3:$B$725,H230,$BJ$3:$BJ$725)</f>
        <v>0</v>
      </c>
      <c r="BE230" s="30">
        <f>SUMIF(Ingredients!$B$3:$B$230,I230,Ingredients!$F$3:$F$230)+SUMIF($B$3:$B$725,I230,$BJ$3:$BJ$725)</f>
        <v>0</v>
      </c>
      <c r="BF230" s="30">
        <f>SUMIF(Ingredients!$B$3:$B$230,J230,Ingredients!$F$3:$F$230)+SUMIF($B$3:$B$725,J230,$BJ$3:$BJ$725)</f>
        <v>0</v>
      </c>
      <c r="BG230" s="30">
        <f>SUMIF(Ingredients!$B$3:$B$230,K230,Ingredients!$F$3:$F$230)+SUMIF($B$3:$B$725,K230,$BJ$3:$BJ$725)</f>
        <v>0</v>
      </c>
      <c r="BH230" s="30">
        <f>SUMIF(Ingredients!$B$3:$B$230,L230,Ingredients!$F$3:$F$230)+SUMIF($B$3:$B$725,L230,$BJ$3:$BJ$725)</f>
        <v>0</v>
      </c>
      <c r="BI230" s="30">
        <f>SUMIF(Ingredients!$B$3:$B$230,M230,Ingredients!$F$3:$F$230)+SUMIF($B$3:$B$725,M230,$BJ$3:$BJ$725)</f>
        <v>0</v>
      </c>
      <c r="BJ230" s="35">
        <f t="shared" si="43"/>
        <v>1</v>
      </c>
      <c r="BK230" s="30">
        <f>SUMIF(Ingredients!$B$3:$B$230,F230,Ingredients!$G$3:$G$230)+SUMIF($B$3:$B$725,F230,$BS$3:$BS$725)</f>
        <v>0</v>
      </c>
      <c r="BL230" s="30">
        <f>SUMIF(Ingredients!$B$3:$B$230,G230,Ingredients!$G$3:$G$230)+SUMIF($B$3:$B$725,G230,$BS$3:$BS$725)</f>
        <v>0</v>
      </c>
      <c r="BM230" s="30">
        <f>SUMIF(Ingredients!$B$3:$B$230,H230,Ingredients!$G$3:$G$230)+SUMIF($B$3:$B$725,H230,$BS$3:$BS$725)</f>
        <v>0</v>
      </c>
      <c r="BN230" s="30">
        <f>SUMIF(Ingredients!$B$3:$B$230,I230,Ingredients!$G$3:$G$230)+SUMIF($B$3:$B$725,I230,$BS$3:$BS$725)</f>
        <v>0</v>
      </c>
      <c r="BO230" s="30">
        <f>SUMIF(Ingredients!$B$3:$B$230,J230,Ingredients!$G$3:$G$230)+SUMIF($B$3:$B$725,J230,$BS$3:$BS$725)</f>
        <v>0</v>
      </c>
      <c r="BP230" s="30">
        <f>SUMIF(Ingredients!$B$3:$B$230,K230,Ingredients!$G$3:$G$230)+SUMIF($B$3:$B$725,K230,$BS$3:$BS$725)</f>
        <v>0</v>
      </c>
      <c r="BQ230" s="30">
        <f>SUMIF(Ingredients!$B$3:$B$230,L230,Ingredients!$G$3:$G$230)+SUMIF($B$3:$B$725,L230,$BS$3:$BS$725)</f>
        <v>0</v>
      </c>
      <c r="BR230" s="30">
        <f>SUMIF(Ingredients!$B$3:$B$230,M230,Ingredients!$G$3:$G$230)+SUMIF($B$3:$B$725,M230,$BS$3:$BS$725)</f>
        <v>0</v>
      </c>
      <c r="BS230" s="36">
        <f t="shared" si="44"/>
        <v>0</v>
      </c>
      <c r="BT230" s="30">
        <f>SUMIF(Ingredients!$B$3:$B$230,F230,Ingredients!$H$3:$H$230)+SUMIF($B$3:$B$725,F230,$CB$3:$CB$725)</f>
        <v>0</v>
      </c>
      <c r="BU230" s="30">
        <f>SUMIF(Ingredients!$B$3:$B$230,G230,Ingredients!$H$3:$H$230)+SUMIF($B$3:$B$725,G230,$CB$3:$CB$725)</f>
        <v>0</v>
      </c>
      <c r="BV230" s="30">
        <f>SUMIF(Ingredients!$B$3:$B$230,H230,Ingredients!$H$3:$H$230)+SUMIF($B$3:$B$725,H230,$CB$3:$CB$725)</f>
        <v>0</v>
      </c>
      <c r="BW230" s="30">
        <f>SUMIF(Ingredients!$B$3:$B$230,I230,Ingredients!$H$3:$H$230)+SUMIF($B$3:$B$725,I230,$CB$3:$CB$725)</f>
        <v>0</v>
      </c>
      <c r="BX230" s="30">
        <f>SUMIF(Ingredients!$B$3:$B$230,J230,Ingredients!$H$3:$H$230)+SUMIF($B$3:$B$725,J230,$CB$3:$CB$725)</f>
        <v>0</v>
      </c>
      <c r="BY230" s="30">
        <f>SUMIF(Ingredients!$B$3:$B$230,K230,Ingredients!$H$3:$H$230)+SUMIF($B$3:$B$725,K230,$CB$3:$CB$725)</f>
        <v>0</v>
      </c>
      <c r="BZ230" s="30">
        <f>SUMIF(Ingredients!$B$3:$B$230,L230,Ingredients!$H$3:$H$230)+SUMIF($B$3:$B$725,L230,$CB$3:$CB$725)</f>
        <v>0</v>
      </c>
      <c r="CA230" s="30">
        <f>SUMIF(Ingredients!$B$3:$B$230,M230,Ingredients!$H$3:$H$230)+SUMIF($B$3:$B$725,M230,$CB$3:$CB$725)</f>
        <v>0</v>
      </c>
      <c r="CB230" s="42">
        <f t="shared" si="45"/>
        <v>0</v>
      </c>
      <c r="CC230" s="30">
        <f>SUMIF(Ingredients!$B$3:$B$230,F230,Ingredients!$I$3:$I$230)+SUMIF($B$3:$B$725,F230,$CK$3:$CK$725)</f>
        <v>0</v>
      </c>
      <c r="CD230" s="30">
        <f>SUMIF(Ingredients!$B$3:$B$230,G230,Ingredients!$I$3:$I$230)+SUMIF($B$3:$B$725,G230,$CK$3:$CK$725)</f>
        <v>0</v>
      </c>
      <c r="CE230" s="30">
        <f>SUMIF(Ingredients!$B$3:$B$230,H230,Ingredients!$I$3:$I$230)+SUMIF($B$3:$B$725,H230,$CK$3:$CK$725)</f>
        <v>0</v>
      </c>
      <c r="CF230" s="30">
        <f>SUMIF(Ingredients!$B$3:$B$230,I230,Ingredients!$I$3:$I$230)+SUMIF($B$3:$B$725,I230,$CK$3:$CK$725)</f>
        <v>0</v>
      </c>
      <c r="CG230" s="30">
        <f>SUMIF(Ingredients!$B$3:$B$230,J230,Ingredients!$I$3:$I$230)+SUMIF($B$3:$B$725,J230,$CK$3:$CK$725)</f>
        <v>0</v>
      </c>
      <c r="CH230" s="30">
        <f>SUMIF(Ingredients!$B$3:$B$230,K230,Ingredients!$I$3:$I$230)+SUMIF($B$3:$B$725,K230,$CK$3:$CK$725)</f>
        <v>0</v>
      </c>
      <c r="CI230" s="30">
        <f>SUMIF(Ingredients!$B$3:$B$230,L230,Ingredients!$I$3:$I$230)+SUMIF($B$3:$B$725,L230,$CK$3:$CK$725)</f>
        <v>0</v>
      </c>
      <c r="CJ230" s="30">
        <f>SUMIF(Ingredients!$B$3:$B$230,M230,Ingredients!$I$3:$I$230)+SUMIF($B$3:$B$725,M230,$CK$3:$CK$725)</f>
        <v>0</v>
      </c>
      <c r="CK230" s="38">
        <f t="shared" si="46"/>
        <v>0</v>
      </c>
      <c r="CL230" s="30">
        <f>SUMIF(Ingredients!$B$3:$B$230,F230,Ingredients!$J$3:$J$230)+SUMIF($B$3:$B$725,F230,$CT$3:$CT$725)</f>
        <v>0</v>
      </c>
      <c r="CM230" s="30">
        <f>SUMIF(Ingredients!$B$3:$B$230,G230,Ingredients!$J$3:$J$230)+SUMIF($B$3:$B$725,G230,$CT$3:$CT$725)</f>
        <v>1</v>
      </c>
      <c r="CN230" s="30">
        <f>SUMIF(Ingredients!$B$3:$B$230,H230,Ingredients!$J$3:$J$230)+SUMIF($B$3:$B$725,H230,$CT$3:$CT$725)</f>
        <v>0</v>
      </c>
      <c r="CO230" s="30">
        <f>SUMIF(Ingredients!$B$3:$B$230,I230,Ingredients!$J$3:$J$230)+SUMIF($B$3:$B$725,I230,$CT$3:$CT$725)</f>
        <v>0.2</v>
      </c>
      <c r="CP230" s="30">
        <f>SUMIF(Ingredients!$B$3:$B$230,J230,Ingredients!$J$3:$J$230)+SUMIF($B$3:$B$725,J230,$CT$3:$CT$725)</f>
        <v>0</v>
      </c>
      <c r="CQ230" s="30">
        <f>SUMIF(Ingredients!$B$3:$B$230,K230,Ingredients!$J$3:$J$230)+SUMIF($B$3:$B$725,K230,$CT$3:$CT$725)</f>
        <v>0</v>
      </c>
      <c r="CR230" s="30">
        <f>SUMIF(Ingredients!$B$3:$B$230,L230,Ingredients!$J$3:$J$230)+SUMIF($B$3:$B$725,L230,$CT$3:$CT$725)</f>
        <v>0</v>
      </c>
      <c r="CS230" s="30">
        <f>SUMIF(Ingredients!$B$3:$B$230,M230,Ingredients!$J$3:$J$230)+SUMIF($B$3:$B$725,M230,$CT$3:$CT$725)</f>
        <v>0</v>
      </c>
      <c r="CT230" s="43">
        <f t="shared" si="47"/>
        <v>1.2</v>
      </c>
      <c r="CU230" s="34">
        <v>10</v>
      </c>
      <c r="CV230" s="30">
        <v>0</v>
      </c>
      <c r="CW230" s="30">
        <v>16</v>
      </c>
      <c r="CX230" s="35">
        <v>1</v>
      </c>
      <c r="CY230" s="36">
        <v>0</v>
      </c>
      <c r="CZ230" s="37">
        <v>0</v>
      </c>
      <c r="DA230" s="38">
        <v>0</v>
      </c>
      <c r="DB230" s="39">
        <v>1</v>
      </c>
      <c r="DC230" t="s">
        <v>202</v>
      </c>
      <c r="DD230" t="str">
        <f t="shared" ca="1" si="48"/>
        <v/>
      </c>
      <c r="DE230" t="str">
        <f t="shared" ca="1" si="49"/>
        <v>-</v>
      </c>
      <c r="DG230" t="s">
        <v>200</v>
      </c>
      <c r="DH230" t="str">
        <f t="shared" ca="1" si="50"/>
        <v>CREAMCOOKIEITEM(MEAL, ItemRegistry.creamcookieItem, 4 ,2f,0f,1f,0f,0f,0f,1f,1.31f),</v>
      </c>
      <c r="DI230" t="s">
        <v>2271</v>
      </c>
    </row>
    <row r="231" spans="2:113" x14ac:dyDescent="0.3">
      <c r="B231" t="s">
        <v>497</v>
      </c>
      <c r="C231" t="str">
        <f>INDEX('PH Itemnames'!$B$1:$B$723,MATCH(B231,'PH Itemnames'!$A$1:$A$723),1)</f>
        <v>jaffaItem</v>
      </c>
      <c r="D231" t="s">
        <v>240</v>
      </c>
      <c r="E231" t="s">
        <v>1191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SUMIF(Ingredients!$B$3:$B$230,'PH complex foods'!F231,Ingredients!$A$3:$A$119)+SUMIF($B$3:$B$725,F231,$V$3:$V$724)</f>
        <v>1</v>
      </c>
      <c r="O231" s="11">
        <f ca="1">SUMIF(Ingredients!$B$3:$B$230,'PH complex foods'!G231,Ingredients!$A$3:$A$119)+SUMIF($B$3:$B$725,G231,$V$3:$V$724)</f>
        <v>1</v>
      </c>
      <c r="P231" s="11">
        <f ca="1">SUMIF(Ingredients!$B$3:$B$230,'PH complex foods'!H231,Ingredients!$A$3:$A$119)+SUMIF($B$3:$B$725,H231,$V$3:$V$724)</f>
        <v>1</v>
      </c>
      <c r="Q231" s="11">
        <f ca="1">SUMIF(Ingredients!$B$3:$B$230,'PH complex foods'!I231,Ingredients!$A$3:$A$119)+SUMIF($B$3:$B$725,I231,$V$3:$V$724)</f>
        <v>1</v>
      </c>
      <c r="R231" s="11">
        <f ca="1">SUMIF(Ingredients!$B$3:$B$230,'PH complex foods'!J231,Ingredients!$A$3:$A$119)+SUMIF($B$3:$B$725,J231,$V$3:$V$724)</f>
        <v>1</v>
      </c>
      <c r="S231" s="11">
        <f ca="1">SUMIF(Ingredients!$B$3:$B$230,'PH complex foods'!K231,Ingredients!$A$3:$A$119)+SUMIF($B$3:$B$725,K231,$V$3:$V$724)</f>
        <v>0</v>
      </c>
      <c r="T231" s="11">
        <f ca="1">SUMIF(Ingredients!$B$3:$B$230,'PH complex foods'!L231,Ingredients!$A$3:$A$119)+SUMIF($B$3:$B$725,L231,$V$3:$V$724)</f>
        <v>0</v>
      </c>
      <c r="U231" s="11">
        <f ca="1">SUMIF(Ingredients!$B$3:$B$230,'PH complex foods'!M231,Ingredients!$A$3:$A$119)+SUMIF($B$3:$B$725,M231,$V$3:$V$724)</f>
        <v>0</v>
      </c>
      <c r="V231" s="10">
        <f t="shared" ca="1" si="51"/>
        <v>1</v>
      </c>
      <c r="W231" s="10">
        <v>1</v>
      </c>
      <c r="X231" s="11">
        <v>0</v>
      </c>
      <c r="Y231" s="11">
        <f>COUNTIF(F231:M956,B231)</f>
        <v>0</v>
      </c>
      <c r="Z231" s="44" t="str">
        <f t="shared" ca="1" si="52"/>
        <v>Yes</v>
      </c>
      <c r="AA231" s="34">
        <f>SUMIF(Ingredients!$B$3:$B$230,F231,Ingredients!$C$3:$C$230)+SUMIF($B$3:$B$725,F231,$AI$3:$AI$725)</f>
        <v>0</v>
      </c>
      <c r="AB231" s="30">
        <f>SUMIF(Ingredients!$B$3:$B$230,G231,Ingredients!$C$3:$C$230)+SUMIF($B$3:$B$725,G231,$AI$3:$AI$725)</f>
        <v>0</v>
      </c>
      <c r="AC231" s="30">
        <f>SUMIF(Ingredients!$B$3:$B$230,H231,Ingredients!$C$3:$C$230)+SUMIF($B$3:$B$725,H231,$AI$3:$AI$725)</f>
        <v>5</v>
      </c>
      <c r="AD231" s="30">
        <f>SUMIF(Ingredients!$B$3:$B$230,I231,Ingredients!$C$3:$C$230)+SUMIF($B$3:$B$725,I231,$AI$3:$AI$725)</f>
        <v>1</v>
      </c>
      <c r="AE231" s="30">
        <f>SUMIF(Ingredients!$B$3:$B$230,J231,Ingredients!$C$3:$C$230)+SUMIF($B$3:$B$725,J231,$AI$3:$AI$725)</f>
        <v>2</v>
      </c>
      <c r="AF231" s="30">
        <f>SUMIF(Ingredients!$B$3:$B$230,K231,Ingredients!$C$3:$C$230)+SUMIF($B$3:$B$725,K231,$AI$3:$AI$725)</f>
        <v>0</v>
      </c>
      <c r="AG231" s="30">
        <f>SUMIF(Ingredients!$B$3:$B$230,L231,Ingredients!$C$3:$C$230)+SUMIF($B$3:$B$725,L231,$AI$3:$AI$725)</f>
        <v>0</v>
      </c>
      <c r="AH231" s="30">
        <f>SUMIF(Ingredients!$B$3:$B$230,M231,Ingredients!$C$3:$C$230)+SUMIF($B$3:$B$725,M231,$AI$3:$AI$725)</f>
        <v>0</v>
      </c>
      <c r="AI231" s="29">
        <f t="shared" si="40"/>
        <v>8</v>
      </c>
      <c r="AJ231" s="30">
        <f>SUMIF(Ingredients!$B$3:$B$230,F231,Ingredients!$D$3:$D$230)+SUMIF($B$3:$B$725,F231,$AR$3:$AR$725)</f>
        <v>0</v>
      </c>
      <c r="AK231" s="30">
        <f>SUMIF(Ingredients!$B$3:$B$230,G231,Ingredients!$D$3:$D$230)+SUMIF($B$3:$B$725,G231,$AR$3:$AR$725)</f>
        <v>0</v>
      </c>
      <c r="AL231" s="30">
        <f>SUMIF(Ingredients!$B$3:$B$230,H231,Ingredients!$D$3:$D$230)+SUMIF($B$3:$B$725,H231,$AR$3:$AR$725)</f>
        <v>0</v>
      </c>
      <c r="AM231" s="30">
        <f>SUMIF(Ingredients!$B$3:$B$230,I231,Ingredients!$D$3:$D$230)+SUMIF($B$3:$B$725,I231,$AR$3:$AR$725)</f>
        <v>0</v>
      </c>
      <c r="AN231" s="30">
        <f>SUMIF(Ingredients!$B$3:$B$230,J231,Ingredients!$D$3:$D$230)+SUMIF($B$3:$B$725,J231,$AR$3:$AR$725)</f>
        <v>10</v>
      </c>
      <c r="AO231" s="30">
        <f>SUMIF(Ingredients!$B$3:$B$230,K231,Ingredients!$D$3:$D$230)+SUMIF($B$3:$B$725,K231,$AR$3:$AR$725)</f>
        <v>0</v>
      </c>
      <c r="AP231" s="30">
        <f>SUMIF(Ingredients!$B$3:$B$230,L231,Ingredients!$D$3:$D$230)+SUMIF($B$3:$B$725,L231,$AR$3:$AR$725)</f>
        <v>0</v>
      </c>
      <c r="AQ231" s="30">
        <f>SUMIF(Ingredients!$B$3:$B$230,M231,Ingredients!$D$3:$D$230)+SUMIF($B$3:$B$725,M231,$AR$3:$AR$725)</f>
        <v>0</v>
      </c>
      <c r="AR231" s="29">
        <f t="shared" si="41"/>
        <v>10</v>
      </c>
      <c r="AS231" s="30">
        <f>SUMIF(Ingredients!$B$3:$B$230,F231,Ingredients!$E$3:$E$230)+SUMIF($B$3:$B$725,F231,$BA$3:$BA$730)</f>
        <v>16</v>
      </c>
      <c r="AT231" s="30">
        <f>SUMIF(Ingredients!$B$3:$B$230,G231,Ingredients!$E$3:$E$230)+SUMIF($B$3:$B$725,G231,$BA$3:$BA$730)</f>
        <v>30</v>
      </c>
      <c r="AU231" s="30">
        <f>SUMIF(Ingredients!$B$3:$B$230,H231,Ingredients!$E$3:$E$230)+SUMIF($B$3:$B$725,H231,$BA$3:$BA$730)</f>
        <v>43</v>
      </c>
      <c r="AV231" s="30">
        <f>SUMIF(Ingredients!$B$3:$B$230,I231,Ingredients!$E$3:$E$230)+SUMIF($B$3:$B$725,I231,$BA$3:$BA$730)</f>
        <v>19</v>
      </c>
      <c r="AW231" s="30">
        <f>SUMIF(Ingredients!$B$3:$B$230,J231,Ingredients!$E$3:$E$230)+SUMIF($B$3:$B$725,J231,$BA$3:$BA$730)</f>
        <v>9</v>
      </c>
      <c r="AX231" s="30">
        <f>SUMIF(Ingredients!$B$3:$B$230,K231,Ingredients!$E$3:$E$230)+SUMIF($B$3:$B$725,K231,$BA$3:$BA$730)</f>
        <v>0</v>
      </c>
      <c r="AY231" s="30">
        <f>SUMIF(Ingredients!$B$3:$B$230,L231,Ingredients!$E$3:$E$230)+SUMIF($B$3:$B$725,L231,$BA$3:$BA$730)</f>
        <v>0</v>
      </c>
      <c r="AZ231" s="30">
        <f>SUMIF(Ingredients!$B$3:$B$230,M231,Ingredients!$E$3:$E$230)+SUMIF($B$3:$B$725,M231,$BA$3:$BA$730)</f>
        <v>0</v>
      </c>
      <c r="BA231" s="29">
        <f t="shared" si="42"/>
        <v>23.4</v>
      </c>
      <c r="BB231" s="30">
        <f>SUMIF(Ingredients!$B$3:$B$230,F231,Ingredients!$F$3:$F$230)+SUMIF($B$3:$B$725,F231,$BJ$3:$BJ$725)</f>
        <v>0</v>
      </c>
      <c r="BC231" s="30">
        <f>SUMIF(Ingredients!$B$3:$B$230,G231,Ingredients!$F$3:$F$230)+SUMIF($B$3:$B$725,G231,$BJ$3:$BJ$725)</f>
        <v>0</v>
      </c>
      <c r="BD231" s="30">
        <f>SUMIF(Ingredients!$B$3:$B$230,H231,Ingredients!$F$3:$F$230)+SUMIF($B$3:$B$725,H231,$BJ$3:$BJ$725)</f>
        <v>1</v>
      </c>
      <c r="BE231" s="30">
        <f>SUMIF(Ingredients!$B$3:$B$230,I231,Ingredients!$F$3:$F$230)+SUMIF($B$3:$B$725,I231,$BJ$3:$BJ$725)</f>
        <v>0</v>
      </c>
      <c r="BF231" s="30">
        <f>SUMIF(Ingredients!$B$3:$B$230,J231,Ingredients!$F$3:$F$230)+SUMIF($B$3:$B$725,J231,$BJ$3:$BJ$725)</f>
        <v>0</v>
      </c>
      <c r="BG231" s="30">
        <f>SUMIF(Ingredients!$B$3:$B$230,K231,Ingredients!$F$3:$F$230)+SUMIF($B$3:$B$725,K231,$BJ$3:$BJ$725)</f>
        <v>0</v>
      </c>
      <c r="BH231" s="30">
        <f>SUMIF(Ingredients!$B$3:$B$230,L231,Ingredients!$F$3:$F$230)+SUMIF($B$3:$B$725,L231,$BJ$3:$BJ$725)</f>
        <v>0</v>
      </c>
      <c r="BI231" s="30">
        <f>SUMIF(Ingredients!$B$3:$B$230,M231,Ingredients!$F$3:$F$230)+SUMIF($B$3:$B$725,M231,$BJ$3:$BJ$725)</f>
        <v>0</v>
      </c>
      <c r="BJ231" s="35">
        <f t="shared" si="43"/>
        <v>1</v>
      </c>
      <c r="BK231" s="30">
        <f>SUMIF(Ingredients!$B$3:$B$230,F231,Ingredients!$G$3:$G$230)+SUMIF($B$3:$B$725,F231,$BS$3:$BS$725)</f>
        <v>0</v>
      </c>
      <c r="BL231" s="30">
        <f>SUMIF(Ingredients!$B$3:$B$230,G231,Ingredients!$G$3:$G$230)+SUMIF($B$3:$B$725,G231,$BS$3:$BS$725)</f>
        <v>0</v>
      </c>
      <c r="BM231" s="30">
        <f>SUMIF(Ingredients!$B$3:$B$230,H231,Ingredients!$G$3:$G$230)+SUMIF($B$3:$B$725,H231,$BS$3:$BS$725)</f>
        <v>0</v>
      </c>
      <c r="BN231" s="30">
        <f>SUMIF(Ingredients!$B$3:$B$230,I231,Ingredients!$G$3:$G$230)+SUMIF($B$3:$B$725,I231,$BS$3:$BS$725)</f>
        <v>0</v>
      </c>
      <c r="BO231" s="30">
        <f>SUMIF(Ingredients!$B$3:$B$230,J231,Ingredients!$G$3:$G$230)+SUMIF($B$3:$B$725,J231,$BS$3:$BS$725)</f>
        <v>0.5</v>
      </c>
      <c r="BP231" s="30">
        <f>SUMIF(Ingredients!$B$3:$B$230,K231,Ingredients!$G$3:$G$230)+SUMIF($B$3:$B$725,K231,$BS$3:$BS$725)</f>
        <v>0</v>
      </c>
      <c r="BQ231" s="30">
        <f>SUMIF(Ingredients!$B$3:$B$230,L231,Ingredients!$G$3:$G$230)+SUMIF($B$3:$B$725,L231,$BS$3:$BS$725)</f>
        <v>0</v>
      </c>
      <c r="BR231" s="30">
        <f>SUMIF(Ingredients!$B$3:$B$230,M231,Ingredients!$G$3:$G$230)+SUMIF($B$3:$B$725,M231,$BS$3:$BS$725)</f>
        <v>0</v>
      </c>
      <c r="BS231" s="36">
        <f t="shared" si="44"/>
        <v>0.5</v>
      </c>
      <c r="BT231" s="30">
        <f>SUMIF(Ingredients!$B$3:$B$230,F231,Ingredients!$H$3:$H$230)+SUMIF($B$3:$B$725,F231,$CB$3:$CB$725)</f>
        <v>0</v>
      </c>
      <c r="BU231" s="30">
        <f>SUMIF(Ingredients!$B$3:$B$230,G231,Ingredients!$H$3:$H$230)+SUMIF($B$3:$B$725,G231,$CB$3:$CB$725)</f>
        <v>0</v>
      </c>
      <c r="BV231" s="30">
        <f>SUMIF(Ingredients!$B$3:$B$230,H231,Ingredients!$H$3:$H$230)+SUMIF($B$3:$B$725,H231,$CB$3:$CB$725)</f>
        <v>0</v>
      </c>
      <c r="BW231" s="30">
        <f>SUMIF(Ingredients!$B$3:$B$230,I231,Ingredients!$H$3:$H$230)+SUMIF($B$3:$B$725,I231,$CB$3:$CB$725)</f>
        <v>0</v>
      </c>
      <c r="BX231" s="30">
        <f>SUMIF(Ingredients!$B$3:$B$230,J231,Ingredients!$H$3:$H$230)+SUMIF($B$3:$B$725,J231,$CB$3:$CB$725)</f>
        <v>0</v>
      </c>
      <c r="BY231" s="30">
        <f>SUMIF(Ingredients!$B$3:$B$230,K231,Ingredients!$H$3:$H$230)+SUMIF($B$3:$B$725,K231,$CB$3:$CB$725)</f>
        <v>0</v>
      </c>
      <c r="BZ231" s="30">
        <f>SUMIF(Ingredients!$B$3:$B$230,L231,Ingredients!$H$3:$H$230)+SUMIF($B$3:$B$725,L231,$CB$3:$CB$725)</f>
        <v>0</v>
      </c>
      <c r="CA231" s="30">
        <f>SUMIF(Ingredients!$B$3:$B$230,M231,Ingredients!$H$3:$H$230)+SUMIF($B$3:$B$725,M231,$CB$3:$CB$725)</f>
        <v>0</v>
      </c>
      <c r="CB231" s="42">
        <f t="shared" si="45"/>
        <v>0</v>
      </c>
      <c r="CC231" s="30">
        <f>SUMIF(Ingredients!$B$3:$B$230,F231,Ingredients!$I$3:$I$230)+SUMIF($B$3:$B$725,F231,$CK$3:$CK$725)</f>
        <v>0</v>
      </c>
      <c r="CD231" s="30">
        <f>SUMIF(Ingredients!$B$3:$B$230,G231,Ingredients!$I$3:$I$230)+SUMIF($B$3:$B$725,G231,$CK$3:$CK$725)</f>
        <v>0</v>
      </c>
      <c r="CE231" s="30">
        <f>SUMIF(Ingredients!$B$3:$B$230,H231,Ingredients!$I$3:$I$230)+SUMIF($B$3:$B$725,H231,$CK$3:$CK$725)</f>
        <v>0</v>
      </c>
      <c r="CF231" s="30">
        <f>SUMIF(Ingredients!$B$3:$B$230,I231,Ingredients!$I$3:$I$230)+SUMIF($B$3:$B$725,I231,$CK$3:$CK$725)</f>
        <v>0</v>
      </c>
      <c r="CG231" s="30">
        <f>SUMIF(Ingredients!$B$3:$B$230,J231,Ingredients!$I$3:$I$230)+SUMIF($B$3:$B$725,J231,$CK$3:$CK$725)</f>
        <v>0</v>
      </c>
      <c r="CH231" s="30">
        <f>SUMIF(Ingredients!$B$3:$B$230,K231,Ingredients!$I$3:$I$230)+SUMIF($B$3:$B$725,K231,$CK$3:$CK$725)</f>
        <v>0</v>
      </c>
      <c r="CI231" s="30">
        <f>SUMIF(Ingredients!$B$3:$B$230,L231,Ingredients!$I$3:$I$230)+SUMIF($B$3:$B$725,L231,$CK$3:$CK$725)</f>
        <v>0</v>
      </c>
      <c r="CJ231" s="30">
        <f>SUMIF(Ingredients!$B$3:$B$230,M231,Ingredients!$I$3:$I$230)+SUMIF($B$3:$B$725,M231,$CK$3:$CK$725)</f>
        <v>0</v>
      </c>
      <c r="CK231" s="38">
        <f t="shared" si="46"/>
        <v>0</v>
      </c>
      <c r="CL231" s="30">
        <f>SUMIF(Ingredients!$B$3:$B$230,F231,Ingredients!$J$3:$J$230)+SUMIF($B$3:$B$725,F231,$CT$3:$CT$725)</f>
        <v>0</v>
      </c>
      <c r="CM231" s="30">
        <f>SUMIF(Ingredients!$B$3:$B$230,G231,Ingredients!$J$3:$J$230)+SUMIF($B$3:$B$725,G231,$CT$3:$CT$725)</f>
        <v>0</v>
      </c>
      <c r="CN231" s="30">
        <f>SUMIF(Ingredients!$B$3:$B$230,H231,Ingredients!$J$3:$J$230)+SUMIF($B$3:$B$725,H231,$CT$3:$CT$725)</f>
        <v>0</v>
      </c>
      <c r="CO231" s="30">
        <f>SUMIF(Ingredients!$B$3:$B$230,I231,Ingredients!$J$3:$J$230)+SUMIF($B$3:$B$725,I231,$CT$3:$CT$725)</f>
        <v>0.2</v>
      </c>
      <c r="CP231" s="30">
        <f>SUMIF(Ingredients!$B$3:$B$230,J231,Ingredients!$J$3:$J$230)+SUMIF($B$3:$B$725,J231,$CT$3:$CT$725)</f>
        <v>0</v>
      </c>
      <c r="CQ231" s="30">
        <f>SUMIF(Ingredients!$B$3:$B$230,K231,Ingredients!$J$3:$J$230)+SUMIF($B$3:$B$725,K231,$CT$3:$CT$725)</f>
        <v>0</v>
      </c>
      <c r="CR231" s="30">
        <f>SUMIF(Ingredients!$B$3:$B$230,L231,Ingredients!$J$3:$J$230)+SUMIF($B$3:$B$725,L231,$CT$3:$CT$725)</f>
        <v>0</v>
      </c>
      <c r="CS231" s="30">
        <f>SUMIF(Ingredients!$B$3:$B$230,M231,Ingredients!$J$3:$J$230)+SUMIF($B$3:$B$725,M231,$CT$3:$CT$725)</f>
        <v>0</v>
      </c>
      <c r="CT231" s="43">
        <f t="shared" si="47"/>
        <v>0.2</v>
      </c>
      <c r="CU231" s="34">
        <v>10</v>
      </c>
      <c r="CV231" s="30">
        <v>0</v>
      </c>
      <c r="CW231" s="30">
        <v>21</v>
      </c>
      <c r="CX231" s="35">
        <v>1</v>
      </c>
      <c r="CY231" s="36">
        <v>0.5</v>
      </c>
      <c r="CZ231" s="37">
        <v>0</v>
      </c>
      <c r="DA231" s="38">
        <v>0</v>
      </c>
      <c r="DB231" s="39">
        <v>0.2</v>
      </c>
      <c r="DC231" t="s">
        <v>202</v>
      </c>
      <c r="DD231" t="str">
        <f t="shared" ca="1" si="48"/>
        <v/>
      </c>
      <c r="DE231" t="str">
        <f t="shared" ca="1" si="49"/>
        <v>-</v>
      </c>
      <c r="DG231" t="s">
        <v>200</v>
      </c>
      <c r="DH231" t="str">
        <f t="shared" ca="1" si="50"/>
        <v>JAFFAITEM(MEAL, ItemRegistry.jaffaItem, 4 ,2f,0f,1f,0f,0.5f,0f,0.2f,1f),</v>
      </c>
      <c r="DI231" t="s">
        <v>2271</v>
      </c>
    </row>
    <row r="232" spans="2:113" x14ac:dyDescent="0.3">
      <c r="B232" t="s">
        <v>498</v>
      </c>
      <c r="C232" t="str">
        <f>INDEX('PH Itemnames'!$B$1:$B$723,MATCH(B232,'PH Itemnames'!$A$1:$A$723),1)</f>
        <v>friedchickenItem</v>
      </c>
      <c r="D232" t="s">
        <v>245</v>
      </c>
      <c r="E232" t="s">
        <v>1191</v>
      </c>
      <c r="F232" s="10" t="s">
        <v>287</v>
      </c>
      <c r="G232" s="11" t="s">
        <v>216</v>
      </c>
      <c r="H232" s="11" t="s">
        <v>122</v>
      </c>
      <c r="I232" s="11" t="s">
        <v>400</v>
      </c>
      <c r="J232" s="11" t="s">
        <v>346</v>
      </c>
      <c r="K232" s="11"/>
      <c r="L232" s="11"/>
      <c r="M232" s="11"/>
      <c r="N232" s="46">
        <f ca="1">SUMIF(Ingredients!$B$3:$B$230,'PH complex foods'!F232,Ingredients!$A$3:$A$119)+SUMIF($B$3:$B$725,F232,$V$3:$V$724)</f>
        <v>1</v>
      </c>
      <c r="O232" s="11">
        <f ca="1">SUMIF(Ingredients!$B$3:$B$230,'PH complex foods'!G232,Ingredients!$A$3:$A$119)+SUMIF($B$3:$B$725,G232,$V$3:$V$724)</f>
        <v>1</v>
      </c>
      <c r="P232" s="11">
        <f ca="1">SUMIF(Ingredients!$B$3:$B$230,'PH complex foods'!H232,Ingredients!$A$3:$A$119)+SUMIF($B$3:$B$725,H232,$V$3:$V$724)</f>
        <v>1</v>
      </c>
      <c r="Q232" s="11">
        <f ca="1">SUMIF(Ingredients!$B$3:$B$230,'PH complex foods'!I232,Ingredients!$A$3:$A$119)+SUMIF($B$3:$B$725,I232,$V$3:$V$724)</f>
        <v>1</v>
      </c>
      <c r="R232" s="11">
        <f ca="1">SUMIF(Ingredients!$B$3:$B$230,'PH complex foods'!J232,Ingredients!$A$3:$A$119)+SUMIF($B$3:$B$725,J232,$V$3:$V$724)</f>
        <v>1</v>
      </c>
      <c r="S232" s="11">
        <f ca="1">SUMIF(Ingredients!$B$3:$B$230,'PH complex foods'!K232,Ingredients!$A$3:$A$119)+SUMIF($B$3:$B$725,K232,$V$3:$V$724)</f>
        <v>0</v>
      </c>
      <c r="T232" s="11">
        <f ca="1">SUMIF(Ingredients!$B$3:$B$230,'PH complex foods'!L232,Ingredients!$A$3:$A$119)+SUMIF($B$3:$B$725,L232,$V$3:$V$724)</f>
        <v>0</v>
      </c>
      <c r="U232" s="11">
        <f ca="1">SUMIF(Ingredients!$B$3:$B$230,'PH complex foods'!M232,Ingredients!$A$3:$A$119)+SUMIF($B$3:$B$725,M232,$V$3:$V$724)</f>
        <v>0</v>
      </c>
      <c r="V232" s="10">
        <f t="shared" ca="1" si="51"/>
        <v>1</v>
      </c>
      <c r="W232" s="10">
        <v>1</v>
      </c>
      <c r="X232" s="11">
        <v>1</v>
      </c>
      <c r="Y232" s="11">
        <f>COUNTIF(F232:M957,B232)</f>
        <v>5</v>
      </c>
      <c r="Z232" s="44" t="str">
        <f t="shared" ca="1" si="52"/>
        <v>Yes</v>
      </c>
      <c r="AA232" s="34">
        <f>SUMIF(Ingredients!$B$3:$B$230,F232,Ingredients!$C$3:$C$230)+SUMIF($B$3:$B$725,F232,$AI$3:$AI$725)</f>
        <v>10</v>
      </c>
      <c r="AB232" s="30">
        <f>SUMIF(Ingredients!$B$3:$B$230,G232,Ingredients!$C$3:$C$230)+SUMIF($B$3:$B$725,G232,$AI$3:$AI$725)</f>
        <v>5</v>
      </c>
      <c r="AC232" s="30">
        <f>SUMIF(Ingredients!$B$3:$B$230,H232,Ingredients!$C$3:$C$230)+SUMIF($B$3:$B$725,H232,$AI$3:$AI$725)</f>
        <v>0</v>
      </c>
      <c r="AD232" s="30">
        <f>SUMIF(Ingredients!$B$3:$B$230,I232,Ingredients!$C$3:$C$230)+SUMIF($B$3:$B$725,I232,$AI$3:$AI$725)</f>
        <v>0</v>
      </c>
      <c r="AE232" s="30">
        <f>SUMIF(Ingredients!$B$3:$B$230,J232,Ingredients!$C$3:$C$230)+SUMIF($B$3:$B$725,J232,$AI$3:$AI$725)</f>
        <v>4</v>
      </c>
      <c r="AF232" s="30">
        <f>SUMIF(Ingredients!$B$3:$B$230,K232,Ingredients!$C$3:$C$230)+SUMIF($B$3:$B$725,K232,$AI$3:$AI$725)</f>
        <v>0</v>
      </c>
      <c r="AG232" s="30">
        <f>SUMIF(Ingredients!$B$3:$B$230,L232,Ingredients!$C$3:$C$230)+SUMIF($B$3:$B$725,L232,$AI$3:$AI$725)</f>
        <v>0</v>
      </c>
      <c r="AH232" s="30">
        <f>SUMIF(Ingredients!$B$3:$B$230,M232,Ingredients!$C$3:$C$230)+SUMIF($B$3:$B$725,M232,$AI$3:$AI$725)</f>
        <v>0</v>
      </c>
      <c r="AI232" s="29">
        <f t="shared" si="40"/>
        <v>19</v>
      </c>
      <c r="AJ232" s="30">
        <f>SUMIF(Ingredients!$B$3:$B$230,F232,Ingredients!$D$3:$D$230)+SUMIF($B$3:$B$725,F232,$AR$3:$AR$725)</f>
        <v>0</v>
      </c>
      <c r="AK232" s="30">
        <f>SUMIF(Ingredients!$B$3:$B$230,G232,Ingredients!$D$3:$D$230)+SUMIF($B$3:$B$725,G232,$AR$3:$AR$725)</f>
        <v>0</v>
      </c>
      <c r="AL232" s="30">
        <f>SUMIF(Ingredients!$B$3:$B$230,H232,Ingredients!$D$3:$D$230)+SUMIF($B$3:$B$725,H232,$AR$3:$AR$725)</f>
        <v>0</v>
      </c>
      <c r="AM232" s="30">
        <f>SUMIF(Ingredients!$B$3:$B$230,I232,Ingredients!$D$3:$D$230)+SUMIF($B$3:$B$725,I232,$AR$3:$AR$725)</f>
        <v>0</v>
      </c>
      <c r="AN232" s="30">
        <f>SUMIF(Ingredients!$B$3:$B$230,J232,Ingredients!$D$3:$D$230)+SUMIF($B$3:$B$725,J232,$AR$3:$AR$725)</f>
        <v>0</v>
      </c>
      <c r="AO232" s="30">
        <f>SUMIF(Ingredients!$B$3:$B$230,K232,Ingredients!$D$3:$D$230)+SUMIF($B$3:$B$725,K232,$AR$3:$AR$725)</f>
        <v>0</v>
      </c>
      <c r="AP232" s="30">
        <f>SUMIF(Ingredients!$B$3:$B$230,L232,Ingredients!$D$3:$D$230)+SUMIF($B$3:$B$725,L232,$AR$3:$AR$725)</f>
        <v>0</v>
      </c>
      <c r="AQ232" s="30">
        <f>SUMIF(Ingredients!$B$3:$B$230,M232,Ingredients!$D$3:$D$230)+SUMIF($B$3:$B$725,M232,$AR$3:$AR$725)</f>
        <v>0</v>
      </c>
      <c r="AR232" s="29">
        <f t="shared" si="41"/>
        <v>0</v>
      </c>
      <c r="AS232" s="30">
        <f>SUMIF(Ingredients!$B$3:$B$230,F232,Ingredients!$E$3:$E$230)+SUMIF($B$3:$B$725,F232,$BA$3:$BA$730)</f>
        <v>7</v>
      </c>
      <c r="AT232" s="30">
        <f>SUMIF(Ingredients!$B$3:$B$230,G232,Ingredients!$E$3:$E$230)+SUMIF($B$3:$B$725,G232,$BA$3:$BA$730)</f>
        <v>29.5</v>
      </c>
      <c r="AU232" s="30">
        <f>SUMIF(Ingredients!$B$3:$B$230,H232,Ingredients!$E$3:$E$230)+SUMIF($B$3:$B$725,H232,$BA$3:$BA$730)</f>
        <v>48</v>
      </c>
      <c r="AV232" s="30">
        <f>SUMIF(Ingredients!$B$3:$B$230,I232,Ingredients!$E$3:$E$230)+SUMIF($B$3:$B$725,I232,$BA$3:$BA$730)</f>
        <v>0</v>
      </c>
      <c r="AW232" s="30">
        <f>SUMIF(Ingredients!$B$3:$B$230,J232,Ingredients!$E$3:$E$230)+SUMIF($B$3:$B$725,J232,$BA$3:$BA$730)</f>
        <v>0</v>
      </c>
      <c r="AX232" s="30">
        <f>SUMIF(Ingredients!$B$3:$B$230,K232,Ingredients!$E$3:$E$230)+SUMIF($B$3:$B$725,K232,$BA$3:$BA$730)</f>
        <v>0</v>
      </c>
      <c r="AY232" s="30">
        <f>SUMIF(Ingredients!$B$3:$B$230,L232,Ingredients!$E$3:$E$230)+SUMIF($B$3:$B$725,L232,$BA$3:$BA$730)</f>
        <v>0</v>
      </c>
      <c r="AZ232" s="30">
        <f>SUMIF(Ingredients!$B$3:$B$230,M232,Ingredients!$E$3:$E$230)+SUMIF($B$3:$B$725,M232,$BA$3:$BA$730)</f>
        <v>0</v>
      </c>
      <c r="BA232" s="29">
        <f t="shared" si="42"/>
        <v>16.899999999999999</v>
      </c>
      <c r="BB232" s="30">
        <f>SUMIF(Ingredients!$B$3:$B$230,F232,Ingredients!$F$3:$F$230)+SUMIF($B$3:$B$725,F232,$BJ$3:$BJ$725)</f>
        <v>0</v>
      </c>
      <c r="BC232" s="30">
        <f>SUMIF(Ingredients!$B$3:$B$230,G232,Ingredients!$F$3:$F$230)+SUMIF($B$3:$B$725,G232,$BJ$3:$BJ$725)</f>
        <v>1</v>
      </c>
      <c r="BD232" s="30">
        <f>SUMIF(Ingredients!$B$3:$B$230,H232,Ingredients!$F$3:$F$230)+SUMIF($B$3:$B$725,H232,$BJ$3:$BJ$725)</f>
        <v>0</v>
      </c>
      <c r="BE232" s="30">
        <f>SUMIF(Ingredients!$B$3:$B$230,I232,Ingredients!$F$3:$F$230)+SUMIF($B$3:$B$725,I232,$BJ$3:$BJ$725)</f>
        <v>0</v>
      </c>
      <c r="BF232" s="30">
        <f>SUMIF(Ingredients!$B$3:$B$230,J232,Ingredients!$F$3:$F$230)+SUMIF($B$3:$B$725,J232,$BJ$3:$BJ$725)</f>
        <v>0</v>
      </c>
      <c r="BG232" s="30">
        <f>SUMIF(Ingredients!$B$3:$B$230,K232,Ingredients!$F$3:$F$230)+SUMIF($B$3:$B$725,K232,$BJ$3:$BJ$725)</f>
        <v>0</v>
      </c>
      <c r="BH232" s="30">
        <f>SUMIF(Ingredients!$B$3:$B$230,L232,Ingredients!$F$3:$F$230)+SUMIF($B$3:$B$725,L232,$BJ$3:$BJ$725)</f>
        <v>0</v>
      </c>
      <c r="BI232" s="30">
        <f>SUMIF(Ingredients!$B$3:$B$230,M232,Ingredients!$F$3:$F$230)+SUMIF($B$3:$B$725,M232,$BJ$3:$BJ$725)</f>
        <v>0</v>
      </c>
      <c r="BJ232" s="35">
        <f t="shared" si="43"/>
        <v>1</v>
      </c>
      <c r="BK232" s="30">
        <f>SUMIF(Ingredients!$B$3:$B$230,F232,Ingredients!$G$3:$G$230)+SUMIF($B$3:$B$725,F232,$BS$3:$BS$725)</f>
        <v>0</v>
      </c>
      <c r="BL232" s="30">
        <f>SUMIF(Ingredients!$B$3:$B$230,G232,Ingredients!$G$3:$G$230)+SUMIF($B$3:$B$725,G232,$BS$3:$BS$725)</f>
        <v>0</v>
      </c>
      <c r="BM232" s="30">
        <f>SUMIF(Ingredients!$B$3:$B$230,H232,Ingredients!$G$3:$G$230)+SUMIF($B$3:$B$725,H232,$BS$3:$BS$725)</f>
        <v>0</v>
      </c>
      <c r="BN232" s="30">
        <f>SUMIF(Ingredients!$B$3:$B$230,I232,Ingredients!$G$3:$G$230)+SUMIF($B$3:$B$725,I232,$BS$3:$BS$725)</f>
        <v>0</v>
      </c>
      <c r="BO232" s="30">
        <f>SUMIF(Ingredients!$B$3:$B$230,J232,Ingredients!$G$3:$G$230)+SUMIF($B$3:$B$725,J232,$BS$3:$BS$725)</f>
        <v>0</v>
      </c>
      <c r="BP232" s="30">
        <f>SUMIF(Ingredients!$B$3:$B$230,K232,Ingredients!$G$3:$G$230)+SUMIF($B$3:$B$725,K232,$BS$3:$BS$725)</f>
        <v>0</v>
      </c>
      <c r="BQ232" s="30">
        <f>SUMIF(Ingredients!$B$3:$B$230,L232,Ingredients!$G$3:$G$230)+SUMIF($B$3:$B$725,L232,$BS$3:$BS$725)</f>
        <v>0</v>
      </c>
      <c r="BR232" s="30">
        <f>SUMIF(Ingredients!$B$3:$B$230,M232,Ingredients!$G$3:$G$230)+SUMIF($B$3:$B$725,M232,$BS$3:$BS$725)</f>
        <v>0</v>
      </c>
      <c r="BS232" s="36">
        <f t="shared" si="44"/>
        <v>0</v>
      </c>
      <c r="BT232" s="30">
        <f>SUMIF(Ingredients!$B$3:$B$230,F232,Ingredients!$H$3:$H$230)+SUMIF($B$3:$B$725,F232,$CB$3:$CB$725)</f>
        <v>0</v>
      </c>
      <c r="BU232" s="30">
        <f>SUMIF(Ingredients!$B$3:$B$230,G232,Ingredients!$H$3:$H$230)+SUMIF($B$3:$B$725,G232,$CB$3:$CB$725)</f>
        <v>0</v>
      </c>
      <c r="BV232" s="30">
        <f>SUMIF(Ingredients!$B$3:$B$230,H232,Ingredients!$H$3:$H$230)+SUMIF($B$3:$B$725,H232,$CB$3:$CB$725)</f>
        <v>0</v>
      </c>
      <c r="BW232" s="30">
        <f>SUMIF(Ingredients!$B$3:$B$230,I232,Ingredients!$H$3:$H$230)+SUMIF($B$3:$B$725,I232,$CB$3:$CB$725)</f>
        <v>0</v>
      </c>
      <c r="BX232" s="30">
        <f>SUMIF(Ingredients!$B$3:$B$230,J232,Ingredients!$H$3:$H$230)+SUMIF($B$3:$B$725,J232,$CB$3:$CB$725)</f>
        <v>0</v>
      </c>
      <c r="BY232" s="30">
        <f>SUMIF(Ingredients!$B$3:$B$230,K232,Ingredients!$H$3:$H$230)+SUMIF($B$3:$B$725,K232,$CB$3:$CB$725)</f>
        <v>0</v>
      </c>
      <c r="BZ232" s="30">
        <f>SUMIF(Ingredients!$B$3:$B$230,L232,Ingredients!$H$3:$H$230)+SUMIF($B$3:$B$725,L232,$CB$3:$CB$725)</f>
        <v>0</v>
      </c>
      <c r="CA232" s="30">
        <f>SUMIF(Ingredients!$B$3:$B$230,M232,Ingredients!$H$3:$H$230)+SUMIF($B$3:$B$725,M232,$CB$3:$CB$725)</f>
        <v>0</v>
      </c>
      <c r="CB232" s="42">
        <f t="shared" si="45"/>
        <v>0</v>
      </c>
      <c r="CC232" s="30">
        <f>SUMIF(Ingredients!$B$3:$B$230,F232,Ingredients!$I$3:$I$230)+SUMIF($B$3:$B$725,F232,$CK$3:$CK$725)</f>
        <v>2.5</v>
      </c>
      <c r="CD232" s="30">
        <f>SUMIF(Ingredients!$B$3:$B$230,G232,Ingredients!$I$3:$I$230)+SUMIF($B$3:$B$725,G232,$CK$3:$CK$725)</f>
        <v>0</v>
      </c>
      <c r="CE232" s="30">
        <f>SUMIF(Ingredients!$B$3:$B$230,H232,Ingredients!$I$3:$I$230)+SUMIF($B$3:$B$725,H232,$CK$3:$CK$725)</f>
        <v>0</v>
      </c>
      <c r="CF232" s="30">
        <f>SUMIF(Ingredients!$B$3:$B$230,I232,Ingredients!$I$3:$I$230)+SUMIF($B$3:$B$725,I232,$CK$3:$CK$725)</f>
        <v>0</v>
      </c>
      <c r="CG232" s="30">
        <f>SUMIF(Ingredients!$B$3:$B$230,J232,Ingredients!$I$3:$I$230)+SUMIF($B$3:$B$725,J232,$CK$3:$CK$725)</f>
        <v>0</v>
      </c>
      <c r="CH232" s="30">
        <f>SUMIF(Ingredients!$B$3:$B$230,K232,Ingredients!$I$3:$I$230)+SUMIF($B$3:$B$725,K232,$CK$3:$CK$725)</f>
        <v>0</v>
      </c>
      <c r="CI232" s="30">
        <f>SUMIF(Ingredients!$B$3:$B$230,L232,Ingredients!$I$3:$I$230)+SUMIF($B$3:$B$725,L232,$CK$3:$CK$725)</f>
        <v>0</v>
      </c>
      <c r="CJ232" s="30">
        <f>SUMIF(Ingredients!$B$3:$B$230,M232,Ingredients!$I$3:$I$230)+SUMIF($B$3:$B$725,M232,$CK$3:$CK$725)</f>
        <v>0</v>
      </c>
      <c r="CK232" s="38">
        <f t="shared" si="46"/>
        <v>2.5</v>
      </c>
      <c r="CL232" s="30">
        <f>SUMIF(Ingredients!$B$3:$B$230,F232,Ingredients!$J$3:$J$230)+SUMIF($B$3:$B$725,F232,$CT$3:$CT$725)</f>
        <v>0</v>
      </c>
      <c r="CM232" s="30">
        <f>SUMIF(Ingredients!$B$3:$B$230,G232,Ingredients!$J$3:$J$230)+SUMIF($B$3:$B$725,G232,$CT$3:$CT$725)</f>
        <v>0</v>
      </c>
      <c r="CN232" s="30">
        <f>SUMIF(Ingredients!$B$3:$B$230,H232,Ingredients!$J$3:$J$230)+SUMIF($B$3:$B$725,H232,$CT$3:$CT$725)</f>
        <v>0</v>
      </c>
      <c r="CO232" s="30">
        <f>SUMIF(Ingredients!$B$3:$B$230,I232,Ingredients!$J$3:$J$230)+SUMIF($B$3:$B$725,I232,$CT$3:$CT$725)</f>
        <v>0</v>
      </c>
      <c r="CP232" s="30">
        <f>SUMIF(Ingredients!$B$3:$B$230,J232,Ingredients!$J$3:$J$230)+SUMIF($B$3:$B$725,J232,$CT$3:$CT$725)</f>
        <v>0</v>
      </c>
      <c r="CQ232" s="30">
        <f>SUMIF(Ingredients!$B$3:$B$230,K232,Ingredients!$J$3:$J$230)+SUMIF($B$3:$B$725,K232,$CT$3:$CT$725)</f>
        <v>0</v>
      </c>
      <c r="CR232" s="30">
        <f>SUMIF(Ingredients!$B$3:$B$230,L232,Ingredients!$J$3:$J$230)+SUMIF($B$3:$B$725,L232,$CT$3:$CT$725)</f>
        <v>0</v>
      </c>
      <c r="CS232" s="30">
        <f>SUMIF(Ingredients!$B$3:$B$230,M232,Ingredients!$J$3:$J$230)+SUMIF($B$3:$B$725,M232,$CT$3:$CT$725)</f>
        <v>0</v>
      </c>
      <c r="CT232" s="43">
        <f t="shared" si="47"/>
        <v>0</v>
      </c>
      <c r="CU232" s="34">
        <v>20</v>
      </c>
      <c r="CV232" s="30">
        <v>0</v>
      </c>
      <c r="CW232" s="30">
        <v>10</v>
      </c>
      <c r="CX232" s="35">
        <v>1</v>
      </c>
      <c r="CY232" s="36">
        <v>0</v>
      </c>
      <c r="CZ232" s="37">
        <v>0</v>
      </c>
      <c r="DA232" s="38">
        <v>2.5</v>
      </c>
      <c r="DB232" s="39">
        <v>0</v>
      </c>
      <c r="DC232" t="s">
        <v>202</v>
      </c>
      <c r="DD232" t="str">
        <f t="shared" ca="1" si="48"/>
        <v/>
      </c>
      <c r="DE232" t="str">
        <f t="shared" ca="1" si="49"/>
        <v>-</v>
      </c>
      <c r="DG232" t="s">
        <v>200</v>
      </c>
      <c r="DH232" t="str">
        <f t="shared" ca="1" si="50"/>
        <v>FRIEDCHICKENITEM(MEAL, ItemRegistry.friedchickenItem, 4 ,4f,0f,1f,0f,0f,2.5f,0f,2.1f),</v>
      </c>
      <c r="DI232" t="s">
        <v>2431</v>
      </c>
    </row>
    <row r="233" spans="2:113" x14ac:dyDescent="0.3">
      <c r="B233" t="s">
        <v>499</v>
      </c>
      <c r="C233" t="str">
        <f>INDEX('PH Itemnames'!$B$1:$B$723,MATCH(B233,'PH Itemnames'!$A$1:$A$723),1)</f>
        <v>footlongItem</v>
      </c>
      <c r="D233" t="s">
        <v>245</v>
      </c>
      <c r="E233" t="s">
        <v>1191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SUMIF(Ingredients!$B$3:$B$230,'PH complex foods'!F233,Ingredients!$A$3:$A$119)+SUMIF($B$3:$B$725,F233,$V$3:$V$724)</f>
        <v>1</v>
      </c>
      <c r="O233" s="11">
        <f ca="1">SUMIF(Ingredients!$B$3:$B$230,'PH complex foods'!G233,Ingredients!$A$3:$A$119)+SUMIF($B$3:$B$725,G233,$V$3:$V$724)</f>
        <v>1</v>
      </c>
      <c r="P233" s="11">
        <f ca="1">SUMIF(Ingredients!$B$3:$B$230,'PH complex foods'!H233,Ingredients!$A$3:$A$119)+SUMIF($B$3:$B$725,H233,$V$3:$V$724)</f>
        <v>1</v>
      </c>
      <c r="Q233" s="11">
        <f ca="1">SUMIF(Ingredients!$B$3:$B$230,'PH complex foods'!I233,Ingredients!$A$3:$A$119)+SUMIF($B$3:$B$725,I233,$V$3:$V$724)</f>
        <v>1</v>
      </c>
      <c r="R233" s="11">
        <f ca="1">SUMIF(Ingredients!$B$3:$B$230,'PH complex foods'!J233,Ingredients!$A$3:$A$119)+SUMIF($B$3:$B$725,J233,$V$3:$V$724)</f>
        <v>1</v>
      </c>
      <c r="S233" s="11">
        <f ca="1">SUMIF(Ingredients!$B$3:$B$230,'PH complex foods'!K233,Ingredients!$A$3:$A$119)+SUMIF($B$3:$B$725,K233,$V$3:$V$724)</f>
        <v>0</v>
      </c>
      <c r="T233" s="11">
        <f ca="1">SUMIF(Ingredients!$B$3:$B$230,'PH complex foods'!L233,Ingredients!$A$3:$A$119)+SUMIF($B$3:$B$725,L233,$V$3:$V$724)</f>
        <v>0</v>
      </c>
      <c r="U233" s="11">
        <f ca="1">SUMIF(Ingredients!$B$3:$B$230,'PH complex foods'!M233,Ingredients!$A$3:$A$119)+SUMIF($B$3:$B$725,M233,$V$3:$V$724)</f>
        <v>0</v>
      </c>
      <c r="V233" s="10">
        <f t="shared" ca="1" si="51"/>
        <v>1</v>
      </c>
      <c r="W233" s="10">
        <v>1</v>
      </c>
      <c r="X233" s="11">
        <v>1</v>
      </c>
      <c r="Y233" s="11">
        <f>COUNTIF(F233:M958,B233)</f>
        <v>0</v>
      </c>
      <c r="Z233" s="44" t="str">
        <f t="shared" ca="1" si="52"/>
        <v>Yes</v>
      </c>
      <c r="AA233" s="34">
        <f>SUMIF(Ingredients!$B$3:$B$230,F233,Ingredients!$C$3:$C$230)+SUMIF($B$3:$B$725,F233,$AI$3:$AI$725)</f>
        <v>5</v>
      </c>
      <c r="AB233" s="30">
        <f>SUMIF(Ingredients!$B$3:$B$230,G233,Ingredients!$C$3:$C$230)+SUMIF($B$3:$B$725,G233,$AI$3:$AI$725)</f>
        <v>7.166666666666667</v>
      </c>
      <c r="AC233" s="30">
        <f>SUMIF(Ingredients!$B$3:$B$230,H233,Ingredients!$C$3:$C$230)+SUMIF($B$3:$B$725,H233,$AI$3:$AI$725)</f>
        <v>2</v>
      </c>
      <c r="AD233" s="30">
        <f>SUMIF(Ingredients!$B$3:$B$230,I233,Ingredients!$C$3:$C$230)+SUMIF($B$3:$B$725,I233,$AI$3:$AI$725)</f>
        <v>2</v>
      </c>
      <c r="AE233" s="30">
        <f>SUMIF(Ingredients!$B$3:$B$230,J233,Ingredients!$C$3:$C$230)+SUMIF($B$3:$B$725,J233,$AI$3:$AI$725)</f>
        <v>0</v>
      </c>
      <c r="AF233" s="30">
        <f>SUMIF(Ingredients!$B$3:$B$230,K233,Ingredients!$C$3:$C$230)+SUMIF($B$3:$B$725,K233,$AI$3:$AI$725)</f>
        <v>0</v>
      </c>
      <c r="AG233" s="30">
        <f>SUMIF(Ingredients!$B$3:$B$230,L233,Ingredients!$C$3:$C$230)+SUMIF($B$3:$B$725,L233,$AI$3:$AI$725)</f>
        <v>0</v>
      </c>
      <c r="AH233" s="30">
        <f>SUMIF(Ingredients!$B$3:$B$230,M233,Ingredients!$C$3:$C$230)+SUMIF($B$3:$B$725,M233,$AI$3:$AI$725)</f>
        <v>0</v>
      </c>
      <c r="AI233" s="29">
        <f t="shared" si="40"/>
        <v>16.166666666666668</v>
      </c>
      <c r="AJ233" s="30">
        <f>SUMIF(Ingredients!$B$3:$B$230,F233,Ingredients!$D$3:$D$230)+SUMIF($B$3:$B$725,F233,$AR$3:$AR$725)</f>
        <v>0</v>
      </c>
      <c r="AK233" s="30">
        <f>SUMIF(Ingredients!$B$3:$B$230,G233,Ingredients!$D$3:$D$230)+SUMIF($B$3:$B$725,G233,$AR$3:$AR$725)</f>
        <v>0</v>
      </c>
      <c r="AL233" s="30">
        <f>SUMIF(Ingredients!$B$3:$B$230,H233,Ingredients!$D$3:$D$230)+SUMIF($B$3:$B$725,H233,$AR$3:$AR$725)</f>
        <v>0</v>
      </c>
      <c r="AM233" s="30">
        <f>SUMIF(Ingredients!$B$3:$B$230,I233,Ingredients!$D$3:$D$230)+SUMIF($B$3:$B$725,I233,$AR$3:$AR$725)</f>
        <v>5</v>
      </c>
      <c r="AN233" s="30">
        <f>SUMIF(Ingredients!$B$3:$B$230,J233,Ingredients!$D$3:$D$230)+SUMIF($B$3:$B$725,J233,$AR$3:$AR$725)</f>
        <v>0</v>
      </c>
      <c r="AO233" s="30">
        <f>SUMIF(Ingredients!$B$3:$B$230,K233,Ingredients!$D$3:$D$230)+SUMIF($B$3:$B$725,K233,$AR$3:$AR$725)</f>
        <v>0</v>
      </c>
      <c r="AP233" s="30">
        <f>SUMIF(Ingredients!$B$3:$B$230,L233,Ingredients!$D$3:$D$230)+SUMIF($B$3:$B$725,L233,$AR$3:$AR$725)</f>
        <v>0</v>
      </c>
      <c r="AQ233" s="30">
        <f>SUMIF(Ingredients!$B$3:$B$230,M233,Ingredients!$D$3:$D$230)+SUMIF($B$3:$B$725,M233,$AR$3:$AR$725)</f>
        <v>0</v>
      </c>
      <c r="AR233" s="29">
        <f t="shared" si="41"/>
        <v>5</v>
      </c>
      <c r="AS233" s="30">
        <f>SUMIF(Ingredients!$B$3:$B$230,F233,Ingredients!$E$3:$E$230)+SUMIF($B$3:$B$725,F233,$BA$3:$BA$730)</f>
        <v>21</v>
      </c>
      <c r="AT233" s="30">
        <f>SUMIF(Ingredients!$B$3:$B$230,G233,Ingredients!$E$3:$E$230)+SUMIF($B$3:$B$725,G233,$BA$3:$BA$730)</f>
        <v>12</v>
      </c>
      <c r="AU233" s="30">
        <f>SUMIF(Ingredients!$B$3:$B$230,H233,Ingredients!$E$3:$E$230)+SUMIF($B$3:$B$725,H233,$BA$3:$BA$730)</f>
        <v>18</v>
      </c>
      <c r="AV233" s="30">
        <f>SUMIF(Ingredients!$B$3:$B$230,I233,Ingredients!$E$3:$E$230)+SUMIF($B$3:$B$725,I233,$BA$3:$BA$730)</f>
        <v>5</v>
      </c>
      <c r="AW233" s="30">
        <f>SUMIF(Ingredients!$B$3:$B$230,J233,Ingredients!$E$3:$E$230)+SUMIF($B$3:$B$725,J233,$BA$3:$BA$730)</f>
        <v>16</v>
      </c>
      <c r="AX233" s="30">
        <f>SUMIF(Ingredients!$B$3:$B$230,K233,Ingredients!$E$3:$E$230)+SUMIF($B$3:$B$725,K233,$BA$3:$BA$730)</f>
        <v>0</v>
      </c>
      <c r="AY233" s="30">
        <f>SUMIF(Ingredients!$B$3:$B$230,L233,Ingredients!$E$3:$E$230)+SUMIF($B$3:$B$725,L233,$BA$3:$BA$730)</f>
        <v>0</v>
      </c>
      <c r="AZ233" s="30">
        <f>SUMIF(Ingredients!$B$3:$B$230,M233,Ingredients!$E$3:$E$230)+SUMIF($B$3:$B$725,M233,$BA$3:$BA$730)</f>
        <v>0</v>
      </c>
      <c r="BA233" s="29">
        <f t="shared" si="42"/>
        <v>14.4</v>
      </c>
      <c r="BB233" s="30">
        <f>SUMIF(Ingredients!$B$3:$B$230,F233,Ingredients!$F$3:$F$230)+SUMIF($B$3:$B$725,F233,$BJ$3:$BJ$725)</f>
        <v>1.5</v>
      </c>
      <c r="BC233" s="30">
        <f>SUMIF(Ingredients!$B$3:$B$230,G233,Ingredients!$F$3:$F$230)+SUMIF($B$3:$B$725,G233,$BJ$3:$BJ$725)</f>
        <v>0</v>
      </c>
      <c r="BD233" s="30">
        <f>SUMIF(Ingredients!$B$3:$B$230,H233,Ingredients!$F$3:$F$230)+SUMIF($B$3:$B$725,H233,$BJ$3:$BJ$725)</f>
        <v>0</v>
      </c>
      <c r="BE233" s="30">
        <f>SUMIF(Ingredients!$B$3:$B$230,I233,Ingredients!$F$3:$F$230)+SUMIF($B$3:$B$725,I233,$BJ$3:$BJ$725)</f>
        <v>0</v>
      </c>
      <c r="BF233" s="30">
        <f>SUMIF(Ingredients!$B$3:$B$230,J233,Ingredients!$F$3:$F$230)+SUMIF($B$3:$B$725,J233,$BJ$3:$BJ$725)</f>
        <v>0</v>
      </c>
      <c r="BG233" s="30">
        <f>SUMIF(Ingredients!$B$3:$B$230,K233,Ingredients!$F$3:$F$230)+SUMIF($B$3:$B$725,K233,$BJ$3:$BJ$725)</f>
        <v>0</v>
      </c>
      <c r="BH233" s="30">
        <f>SUMIF(Ingredients!$B$3:$B$230,L233,Ingredients!$F$3:$F$230)+SUMIF($B$3:$B$725,L233,$BJ$3:$BJ$725)</f>
        <v>0</v>
      </c>
      <c r="BI233" s="30">
        <f>SUMIF(Ingredients!$B$3:$B$230,M233,Ingredients!$F$3:$F$230)+SUMIF($B$3:$B$725,M233,$BJ$3:$BJ$725)</f>
        <v>0</v>
      </c>
      <c r="BJ233" s="35">
        <f t="shared" si="43"/>
        <v>1.5</v>
      </c>
      <c r="BK233" s="30">
        <f>SUMIF(Ingredients!$B$3:$B$230,F233,Ingredients!$G$3:$G$230)+SUMIF($B$3:$B$725,F233,$BS$3:$BS$725)</f>
        <v>0</v>
      </c>
      <c r="BL233" s="30">
        <f>SUMIF(Ingredients!$B$3:$B$230,G233,Ingredients!$G$3:$G$230)+SUMIF($B$3:$B$725,G233,$BS$3:$BS$725)</f>
        <v>0</v>
      </c>
      <c r="BM233" s="30">
        <f>SUMIF(Ingredients!$B$3:$B$230,H233,Ingredients!$G$3:$G$230)+SUMIF($B$3:$B$725,H233,$BS$3:$BS$725)</f>
        <v>0</v>
      </c>
      <c r="BN233" s="30">
        <f>SUMIF(Ingredients!$B$3:$B$230,I233,Ingredients!$G$3:$G$230)+SUMIF($B$3:$B$725,I233,$BS$3:$BS$725)</f>
        <v>0</v>
      </c>
      <c r="BO233" s="30">
        <f>SUMIF(Ingredients!$B$3:$B$230,J233,Ingredients!$G$3:$G$230)+SUMIF($B$3:$B$725,J233,$BS$3:$BS$725)</f>
        <v>0</v>
      </c>
      <c r="BP233" s="30">
        <f>SUMIF(Ingredients!$B$3:$B$230,K233,Ingredients!$G$3:$G$230)+SUMIF($B$3:$B$725,K233,$BS$3:$BS$725)</f>
        <v>0</v>
      </c>
      <c r="BQ233" s="30">
        <f>SUMIF(Ingredients!$B$3:$B$230,L233,Ingredients!$G$3:$G$230)+SUMIF($B$3:$B$725,L233,$BS$3:$BS$725)</f>
        <v>0</v>
      </c>
      <c r="BR233" s="30">
        <f>SUMIF(Ingredients!$B$3:$B$230,M233,Ingredients!$G$3:$G$230)+SUMIF($B$3:$B$725,M233,$BS$3:$BS$725)</f>
        <v>0</v>
      </c>
      <c r="BS233" s="36">
        <f t="shared" si="44"/>
        <v>0</v>
      </c>
      <c r="BT233" s="30">
        <f>SUMIF(Ingredients!$B$3:$B$230,F233,Ingredients!$H$3:$H$230)+SUMIF($B$3:$B$725,F233,$CB$3:$CB$725)</f>
        <v>0</v>
      </c>
      <c r="BU233" s="30">
        <f>SUMIF(Ingredients!$B$3:$B$230,G233,Ingredients!$H$3:$H$230)+SUMIF($B$3:$B$725,G233,$CB$3:$CB$725)</f>
        <v>0</v>
      </c>
      <c r="BV233" s="30">
        <f>SUMIF(Ingredients!$B$3:$B$230,H233,Ingredients!$H$3:$H$230)+SUMIF($B$3:$B$725,H233,$CB$3:$CB$725)</f>
        <v>1</v>
      </c>
      <c r="BW233" s="30">
        <f>SUMIF(Ingredients!$B$3:$B$230,I233,Ingredients!$H$3:$H$230)+SUMIF($B$3:$B$725,I233,$CB$3:$CB$725)</f>
        <v>1.5</v>
      </c>
      <c r="BX233" s="30">
        <f>SUMIF(Ingredients!$B$3:$B$230,J233,Ingredients!$H$3:$H$230)+SUMIF($B$3:$B$725,J233,$CB$3:$CB$725)</f>
        <v>0</v>
      </c>
      <c r="BY233" s="30">
        <f>SUMIF(Ingredients!$B$3:$B$230,K233,Ingredients!$H$3:$H$230)+SUMIF($B$3:$B$725,K233,$CB$3:$CB$725)</f>
        <v>0</v>
      </c>
      <c r="BZ233" s="30">
        <f>SUMIF(Ingredients!$B$3:$B$230,L233,Ingredients!$H$3:$H$230)+SUMIF($B$3:$B$725,L233,$CB$3:$CB$725)</f>
        <v>0</v>
      </c>
      <c r="CA233" s="30">
        <f>SUMIF(Ingredients!$B$3:$B$230,M233,Ingredients!$H$3:$H$230)+SUMIF($B$3:$B$725,M233,$CB$3:$CB$725)</f>
        <v>0</v>
      </c>
      <c r="CB233" s="42">
        <f t="shared" si="45"/>
        <v>2.5</v>
      </c>
      <c r="CC233" s="30">
        <f>SUMIF(Ingredients!$B$3:$B$230,F233,Ingredients!$I$3:$I$230)+SUMIF($B$3:$B$725,F233,$CK$3:$CK$725)</f>
        <v>0</v>
      </c>
      <c r="CD233" s="30">
        <f>SUMIF(Ingredients!$B$3:$B$230,G233,Ingredients!$I$3:$I$230)+SUMIF($B$3:$B$725,G233,$CK$3:$CK$725)</f>
        <v>2</v>
      </c>
      <c r="CE233" s="30">
        <f>SUMIF(Ingredients!$B$3:$B$230,H233,Ingredients!$I$3:$I$230)+SUMIF($B$3:$B$725,H233,$CK$3:$CK$725)</f>
        <v>0</v>
      </c>
      <c r="CF233" s="30">
        <f>SUMIF(Ingredients!$B$3:$B$230,I233,Ingredients!$I$3:$I$230)+SUMIF($B$3:$B$725,I233,$CK$3:$CK$725)</f>
        <v>0</v>
      </c>
      <c r="CG233" s="30">
        <f>SUMIF(Ingredients!$B$3:$B$230,J233,Ingredients!$I$3:$I$230)+SUMIF($B$3:$B$725,J233,$CK$3:$CK$725)</f>
        <v>0</v>
      </c>
      <c r="CH233" s="30">
        <f>SUMIF(Ingredients!$B$3:$B$230,K233,Ingredients!$I$3:$I$230)+SUMIF($B$3:$B$725,K233,$CK$3:$CK$725)</f>
        <v>0</v>
      </c>
      <c r="CI233" s="30">
        <f>SUMIF(Ingredients!$B$3:$B$230,L233,Ingredients!$I$3:$I$230)+SUMIF($B$3:$B$725,L233,$CK$3:$CK$725)</f>
        <v>0</v>
      </c>
      <c r="CJ233" s="30">
        <f>SUMIF(Ingredients!$B$3:$B$230,M233,Ingredients!$I$3:$I$230)+SUMIF($B$3:$B$725,M233,$CK$3:$CK$725)</f>
        <v>0</v>
      </c>
      <c r="CK233" s="38">
        <f t="shared" si="46"/>
        <v>2</v>
      </c>
      <c r="CL233" s="30">
        <f>SUMIF(Ingredients!$B$3:$B$230,F233,Ingredients!$J$3:$J$230)+SUMIF($B$3:$B$725,F233,$CT$3:$CT$725)</f>
        <v>0</v>
      </c>
      <c r="CM233" s="30">
        <f>SUMIF(Ingredients!$B$3:$B$230,G233,Ingredients!$J$3:$J$230)+SUMIF($B$3:$B$725,G233,$CT$3:$CT$725)</f>
        <v>0</v>
      </c>
      <c r="CN233" s="30">
        <f>SUMIF(Ingredients!$B$3:$B$230,H233,Ingredients!$J$3:$J$230)+SUMIF($B$3:$B$725,H233,$CT$3:$CT$725)</f>
        <v>0</v>
      </c>
      <c r="CO233" s="30">
        <f>SUMIF(Ingredients!$B$3:$B$230,I233,Ingredients!$J$3:$J$230)+SUMIF($B$3:$B$725,I233,$CT$3:$CT$725)</f>
        <v>0</v>
      </c>
      <c r="CP233" s="30">
        <f>SUMIF(Ingredients!$B$3:$B$230,J233,Ingredients!$J$3:$J$230)+SUMIF($B$3:$B$725,J233,$CT$3:$CT$725)</f>
        <v>0</v>
      </c>
      <c r="CQ233" s="30">
        <f>SUMIF(Ingredients!$B$3:$B$230,K233,Ingredients!$J$3:$J$230)+SUMIF($B$3:$B$725,K233,$CT$3:$CT$725)</f>
        <v>0</v>
      </c>
      <c r="CR233" s="30">
        <f>SUMIF(Ingredients!$B$3:$B$230,L233,Ingredients!$J$3:$J$230)+SUMIF($B$3:$B$725,L233,$CT$3:$CT$725)</f>
        <v>0</v>
      </c>
      <c r="CS233" s="30">
        <f>SUMIF(Ingredients!$B$3:$B$230,M233,Ingredients!$J$3:$J$230)+SUMIF($B$3:$B$725,M233,$CT$3:$CT$725)</f>
        <v>0</v>
      </c>
      <c r="CT233" s="43">
        <f t="shared" si="47"/>
        <v>0</v>
      </c>
      <c r="CU233" s="34">
        <v>15</v>
      </c>
      <c r="CV233" s="30">
        <v>0</v>
      </c>
      <c r="CW233" s="30">
        <v>9</v>
      </c>
      <c r="CX233" s="35">
        <v>1.5</v>
      </c>
      <c r="CY233" s="36">
        <v>0</v>
      </c>
      <c r="CZ233" s="37">
        <v>2.5</v>
      </c>
      <c r="DA233" s="38">
        <v>2</v>
      </c>
      <c r="DB233" s="39">
        <v>0</v>
      </c>
      <c r="DC233" t="s">
        <v>202</v>
      </c>
      <c r="DD233" t="str">
        <f t="shared" ca="1" si="48"/>
        <v/>
      </c>
      <c r="DE233" t="str">
        <f t="shared" ca="1" si="49"/>
        <v>-</v>
      </c>
      <c r="DG233" t="s">
        <v>200</v>
      </c>
      <c r="DH233" t="str">
        <f t="shared" ca="1" si="50"/>
        <v>FOOTLONGITEM(MEAL, ItemRegistry.footlongItem, 4 ,3f,0f,1.5f,2.5f,0f,2f,0f,2.33f),</v>
      </c>
      <c r="DI233" t="s">
        <v>2432</v>
      </c>
    </row>
    <row r="234" spans="2:113" x14ac:dyDescent="0.3">
      <c r="B234" t="s">
        <v>500</v>
      </c>
      <c r="C234" t="str">
        <f>INDEX('PH Itemnames'!$B$1:$B$723,MATCH(B234,'PH Itemnames'!$A$1:$A$723),1)</f>
        <v>blackberrycobblerItem</v>
      </c>
      <c r="D234" t="s">
        <v>245</v>
      </c>
      <c r="E234" t="s">
        <v>1191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SUMIF(Ingredients!$B$3:$B$230,'PH complex foods'!F234,Ingredients!$A$3:$A$119)+SUMIF($B$3:$B$725,F234,$V$3:$V$724)</f>
        <v>1</v>
      </c>
      <c r="O234" s="11">
        <f ca="1">SUMIF(Ingredients!$B$3:$B$230,'PH complex foods'!G234,Ingredients!$A$3:$A$119)+SUMIF($B$3:$B$725,G234,$V$3:$V$724)</f>
        <v>1</v>
      </c>
      <c r="P234" s="11">
        <f ca="1">SUMIF(Ingredients!$B$3:$B$230,'PH complex foods'!H234,Ingredients!$A$3:$A$119)+SUMIF($B$3:$B$725,H234,$V$3:$V$724)</f>
        <v>1</v>
      </c>
      <c r="Q234" s="11">
        <f ca="1">SUMIF(Ingredients!$B$3:$B$230,'PH complex foods'!I234,Ingredients!$A$3:$A$119)+SUMIF($B$3:$B$725,I234,$V$3:$V$724)</f>
        <v>0</v>
      </c>
      <c r="R234" s="11">
        <f ca="1">SUMIF(Ingredients!$B$3:$B$230,'PH complex foods'!J234,Ingredients!$A$3:$A$119)+SUMIF($B$3:$B$725,J234,$V$3:$V$724)</f>
        <v>0</v>
      </c>
      <c r="S234" s="11">
        <f ca="1">SUMIF(Ingredients!$B$3:$B$230,'PH complex foods'!K234,Ingredients!$A$3:$A$119)+SUMIF($B$3:$B$725,K234,$V$3:$V$724)</f>
        <v>0</v>
      </c>
      <c r="T234" s="11">
        <f ca="1">SUMIF(Ingredients!$B$3:$B$230,'PH complex foods'!L234,Ingredients!$A$3:$A$119)+SUMIF($B$3:$B$725,L234,$V$3:$V$724)</f>
        <v>0</v>
      </c>
      <c r="U234" s="11">
        <f ca="1">SUMIF(Ingredients!$B$3:$B$230,'PH complex foods'!M234,Ingredients!$A$3:$A$119)+SUMIF($B$3:$B$725,M234,$V$3:$V$724)</f>
        <v>0</v>
      </c>
      <c r="V234" s="10">
        <f t="shared" ca="1" si="51"/>
        <v>1</v>
      </c>
      <c r="W234" s="10">
        <v>1</v>
      </c>
      <c r="X234" s="11">
        <v>1</v>
      </c>
      <c r="Y234" s="11">
        <f>COUNTIF(F234:M959,B234)</f>
        <v>0</v>
      </c>
      <c r="Z234" s="44" t="str">
        <f t="shared" ca="1" si="52"/>
        <v>Yes</v>
      </c>
      <c r="AA234" s="34">
        <f>SUMIF(Ingredients!$B$3:$B$230,F234,Ingredients!$C$3:$C$230)+SUMIF($B$3:$B$725,F234,$AI$3:$AI$725)</f>
        <v>1</v>
      </c>
      <c r="AB234" s="30">
        <f>SUMIF(Ingredients!$B$3:$B$230,G234,Ingredients!$C$3:$C$230)+SUMIF($B$3:$B$725,G234,$AI$3:$AI$725)</f>
        <v>0</v>
      </c>
      <c r="AC234" s="30">
        <f>SUMIF(Ingredients!$B$3:$B$230,H234,Ingredients!$C$3:$C$230)+SUMIF($B$3:$B$725,H234,$AI$3:$AI$725)</f>
        <v>5</v>
      </c>
      <c r="AD234" s="30">
        <f>SUMIF(Ingredients!$B$3:$B$230,I234,Ingredients!$C$3:$C$230)+SUMIF($B$3:$B$725,I234,$AI$3:$AI$725)</f>
        <v>0</v>
      </c>
      <c r="AE234" s="30">
        <f>SUMIF(Ingredients!$B$3:$B$230,J234,Ingredients!$C$3:$C$230)+SUMIF($B$3:$B$725,J234,$AI$3:$AI$725)</f>
        <v>0</v>
      </c>
      <c r="AF234" s="30">
        <f>SUMIF(Ingredients!$B$3:$B$230,K234,Ingredients!$C$3:$C$230)+SUMIF($B$3:$B$725,K234,$AI$3:$AI$725)</f>
        <v>0</v>
      </c>
      <c r="AG234" s="30">
        <f>SUMIF(Ingredients!$B$3:$B$230,L234,Ingredients!$C$3:$C$230)+SUMIF($B$3:$B$725,L234,$AI$3:$AI$725)</f>
        <v>0</v>
      </c>
      <c r="AH234" s="30">
        <f>SUMIF(Ingredients!$B$3:$B$230,M234,Ingredients!$C$3:$C$230)+SUMIF($B$3:$B$725,M234,$AI$3:$AI$725)</f>
        <v>0</v>
      </c>
      <c r="AI234" s="29">
        <f t="shared" si="40"/>
        <v>6</v>
      </c>
      <c r="AJ234" s="30">
        <f>SUMIF(Ingredients!$B$3:$B$230,F234,Ingredients!$D$3:$D$230)+SUMIF($B$3:$B$725,F234,$AR$3:$AR$725)</f>
        <v>5</v>
      </c>
      <c r="AK234" s="30">
        <f>SUMIF(Ingredients!$B$3:$B$230,G234,Ingredients!$D$3:$D$230)+SUMIF($B$3:$B$725,G234,$AR$3:$AR$725)</f>
        <v>0</v>
      </c>
      <c r="AL234" s="30">
        <f>SUMIF(Ingredients!$B$3:$B$230,H234,Ingredients!$D$3:$D$230)+SUMIF($B$3:$B$725,H234,$AR$3:$AR$725)</f>
        <v>0</v>
      </c>
      <c r="AM234" s="30">
        <f>SUMIF(Ingredients!$B$3:$B$230,I234,Ingredients!$D$3:$D$230)+SUMIF($B$3:$B$725,I234,$AR$3:$AR$725)</f>
        <v>0</v>
      </c>
      <c r="AN234" s="30">
        <f>SUMIF(Ingredients!$B$3:$B$230,J234,Ingredients!$D$3:$D$230)+SUMIF($B$3:$B$725,J234,$AR$3:$AR$725)</f>
        <v>0</v>
      </c>
      <c r="AO234" s="30">
        <f>SUMIF(Ingredients!$B$3:$B$230,K234,Ingredients!$D$3:$D$230)+SUMIF($B$3:$B$725,K234,$AR$3:$AR$725)</f>
        <v>0</v>
      </c>
      <c r="AP234" s="30">
        <f>SUMIF(Ingredients!$B$3:$B$230,L234,Ingredients!$D$3:$D$230)+SUMIF($B$3:$B$725,L234,$AR$3:$AR$725)</f>
        <v>0</v>
      </c>
      <c r="AQ234" s="30">
        <f>SUMIF(Ingredients!$B$3:$B$230,M234,Ingredients!$D$3:$D$230)+SUMIF($B$3:$B$725,M234,$AR$3:$AR$725)</f>
        <v>0</v>
      </c>
      <c r="AR234" s="29">
        <f t="shared" si="41"/>
        <v>5</v>
      </c>
      <c r="AS234" s="30">
        <f>SUMIF(Ingredients!$B$3:$B$230,F234,Ingredients!$E$3:$E$230)+SUMIF($B$3:$B$725,F234,$BA$3:$BA$730)</f>
        <v>4</v>
      </c>
      <c r="AT234" s="30">
        <f>SUMIF(Ingredients!$B$3:$B$230,G234,Ingredients!$E$3:$E$230)+SUMIF($B$3:$B$725,G234,$BA$3:$BA$730)</f>
        <v>30</v>
      </c>
      <c r="AU234" s="30">
        <f>SUMIF(Ingredients!$B$3:$B$230,H234,Ingredients!$E$3:$E$230)+SUMIF($B$3:$B$725,H234,$BA$3:$BA$730)</f>
        <v>7</v>
      </c>
      <c r="AV234" s="30">
        <f>SUMIF(Ingredients!$B$3:$B$230,I234,Ingredients!$E$3:$E$230)+SUMIF($B$3:$B$725,I234,$BA$3:$BA$730)</f>
        <v>0</v>
      </c>
      <c r="AW234" s="30">
        <f>SUMIF(Ingredients!$B$3:$B$230,J234,Ingredients!$E$3:$E$230)+SUMIF($B$3:$B$725,J234,$BA$3:$BA$730)</f>
        <v>0</v>
      </c>
      <c r="AX234" s="30">
        <f>SUMIF(Ingredients!$B$3:$B$230,K234,Ingredients!$E$3:$E$230)+SUMIF($B$3:$B$725,K234,$BA$3:$BA$730)</f>
        <v>0</v>
      </c>
      <c r="AY234" s="30">
        <f>SUMIF(Ingredients!$B$3:$B$230,L234,Ingredients!$E$3:$E$230)+SUMIF($B$3:$B$725,L234,$BA$3:$BA$730)</f>
        <v>0</v>
      </c>
      <c r="AZ234" s="30">
        <f>SUMIF(Ingredients!$B$3:$B$230,M234,Ingredients!$E$3:$E$230)+SUMIF($B$3:$B$725,M234,$BA$3:$BA$730)</f>
        <v>0</v>
      </c>
      <c r="BA234" s="29">
        <f t="shared" si="42"/>
        <v>13.666666666666666</v>
      </c>
      <c r="BB234" s="30">
        <f>SUMIF(Ingredients!$B$3:$B$230,F234,Ingredients!$F$3:$F$230)+SUMIF($B$3:$B$725,F234,$BJ$3:$BJ$725)</f>
        <v>0</v>
      </c>
      <c r="BC234" s="30">
        <f>SUMIF(Ingredients!$B$3:$B$230,G234,Ingredients!$F$3:$F$230)+SUMIF($B$3:$B$725,G234,$BJ$3:$BJ$725)</f>
        <v>0</v>
      </c>
      <c r="BD234" s="30">
        <f>SUMIF(Ingredients!$B$3:$B$230,H234,Ingredients!$F$3:$F$230)+SUMIF($B$3:$B$725,H234,$BJ$3:$BJ$725)</f>
        <v>1</v>
      </c>
      <c r="BE234" s="30">
        <f>SUMIF(Ingredients!$B$3:$B$230,I234,Ingredients!$F$3:$F$230)+SUMIF($B$3:$B$725,I234,$BJ$3:$BJ$725)</f>
        <v>0</v>
      </c>
      <c r="BF234" s="30">
        <f>SUMIF(Ingredients!$B$3:$B$230,J234,Ingredients!$F$3:$F$230)+SUMIF($B$3:$B$725,J234,$BJ$3:$BJ$725)</f>
        <v>0</v>
      </c>
      <c r="BG234" s="30">
        <f>SUMIF(Ingredients!$B$3:$B$230,K234,Ingredients!$F$3:$F$230)+SUMIF($B$3:$B$725,K234,$BJ$3:$BJ$725)</f>
        <v>0</v>
      </c>
      <c r="BH234" s="30">
        <f>SUMIF(Ingredients!$B$3:$B$230,L234,Ingredients!$F$3:$F$230)+SUMIF($B$3:$B$725,L234,$BJ$3:$BJ$725)</f>
        <v>0</v>
      </c>
      <c r="BI234" s="30">
        <f>SUMIF(Ingredients!$B$3:$B$230,M234,Ingredients!$F$3:$F$230)+SUMIF($B$3:$B$725,M234,$BJ$3:$BJ$725)</f>
        <v>0</v>
      </c>
      <c r="BJ234" s="35">
        <f t="shared" si="43"/>
        <v>1</v>
      </c>
      <c r="BK234" s="30">
        <f>SUMIF(Ingredients!$B$3:$B$230,F234,Ingredients!$G$3:$G$230)+SUMIF($B$3:$B$725,F234,$BS$3:$BS$725)</f>
        <v>0.8</v>
      </c>
      <c r="BL234" s="30">
        <f>SUMIF(Ingredients!$B$3:$B$230,G234,Ingredients!$G$3:$G$230)+SUMIF($B$3:$B$725,G234,$BS$3:$BS$725)</f>
        <v>0</v>
      </c>
      <c r="BM234" s="30">
        <f>SUMIF(Ingredients!$B$3:$B$230,H234,Ingredients!$G$3:$G$230)+SUMIF($B$3:$B$725,H234,$BS$3:$BS$725)</f>
        <v>0</v>
      </c>
      <c r="BN234" s="30">
        <f>SUMIF(Ingredients!$B$3:$B$230,I234,Ingredients!$G$3:$G$230)+SUMIF($B$3:$B$725,I234,$BS$3:$BS$725)</f>
        <v>0</v>
      </c>
      <c r="BO234" s="30">
        <f>SUMIF(Ingredients!$B$3:$B$230,J234,Ingredients!$G$3:$G$230)+SUMIF($B$3:$B$725,J234,$BS$3:$BS$725)</f>
        <v>0</v>
      </c>
      <c r="BP234" s="30">
        <f>SUMIF(Ingredients!$B$3:$B$230,K234,Ingredients!$G$3:$G$230)+SUMIF($B$3:$B$725,K234,$BS$3:$BS$725)</f>
        <v>0</v>
      </c>
      <c r="BQ234" s="30">
        <f>SUMIF(Ingredients!$B$3:$B$230,L234,Ingredients!$G$3:$G$230)+SUMIF($B$3:$B$725,L234,$BS$3:$BS$725)</f>
        <v>0</v>
      </c>
      <c r="BR234" s="30">
        <f>SUMIF(Ingredients!$B$3:$B$230,M234,Ingredients!$G$3:$G$230)+SUMIF($B$3:$B$725,M234,$BS$3:$BS$725)</f>
        <v>0</v>
      </c>
      <c r="BS234" s="36">
        <f t="shared" si="44"/>
        <v>0.8</v>
      </c>
      <c r="BT234" s="30">
        <f>SUMIF(Ingredients!$B$3:$B$230,F234,Ingredients!$H$3:$H$230)+SUMIF($B$3:$B$725,F234,$CB$3:$CB$725)</f>
        <v>0</v>
      </c>
      <c r="BU234" s="30">
        <f>SUMIF(Ingredients!$B$3:$B$230,G234,Ingredients!$H$3:$H$230)+SUMIF($B$3:$B$725,G234,$CB$3:$CB$725)</f>
        <v>0</v>
      </c>
      <c r="BV234" s="30">
        <f>SUMIF(Ingredients!$B$3:$B$230,H234,Ingredients!$H$3:$H$230)+SUMIF($B$3:$B$725,H234,$CB$3:$CB$725)</f>
        <v>0</v>
      </c>
      <c r="BW234" s="30">
        <f>SUMIF(Ingredients!$B$3:$B$230,I234,Ingredients!$H$3:$H$230)+SUMIF($B$3:$B$725,I234,$CB$3:$CB$725)</f>
        <v>0</v>
      </c>
      <c r="BX234" s="30">
        <f>SUMIF(Ingredients!$B$3:$B$230,J234,Ingredients!$H$3:$H$230)+SUMIF($B$3:$B$725,J234,$CB$3:$CB$725)</f>
        <v>0</v>
      </c>
      <c r="BY234" s="30">
        <f>SUMIF(Ingredients!$B$3:$B$230,K234,Ingredients!$H$3:$H$230)+SUMIF($B$3:$B$725,K234,$CB$3:$CB$725)</f>
        <v>0</v>
      </c>
      <c r="BZ234" s="30">
        <f>SUMIF(Ingredients!$B$3:$B$230,L234,Ingredients!$H$3:$H$230)+SUMIF($B$3:$B$725,L234,$CB$3:$CB$725)</f>
        <v>0</v>
      </c>
      <c r="CA234" s="30">
        <f>SUMIF(Ingredients!$B$3:$B$230,M234,Ingredients!$H$3:$H$230)+SUMIF($B$3:$B$725,M234,$CB$3:$CB$725)</f>
        <v>0</v>
      </c>
      <c r="CB234" s="42">
        <f t="shared" si="45"/>
        <v>0</v>
      </c>
      <c r="CC234" s="30">
        <f>SUMIF(Ingredients!$B$3:$B$230,F234,Ingredients!$I$3:$I$230)+SUMIF($B$3:$B$725,F234,$CK$3:$CK$725)</f>
        <v>0</v>
      </c>
      <c r="CD234" s="30">
        <f>SUMIF(Ingredients!$B$3:$B$230,G234,Ingredients!$I$3:$I$230)+SUMIF($B$3:$B$725,G234,$CK$3:$CK$725)</f>
        <v>0</v>
      </c>
      <c r="CE234" s="30">
        <f>SUMIF(Ingredients!$B$3:$B$230,H234,Ingredients!$I$3:$I$230)+SUMIF($B$3:$B$725,H234,$CK$3:$CK$725)</f>
        <v>0</v>
      </c>
      <c r="CF234" s="30">
        <f>SUMIF(Ingredients!$B$3:$B$230,I234,Ingredients!$I$3:$I$230)+SUMIF($B$3:$B$725,I234,$CK$3:$CK$725)</f>
        <v>0</v>
      </c>
      <c r="CG234" s="30">
        <f>SUMIF(Ingredients!$B$3:$B$230,J234,Ingredients!$I$3:$I$230)+SUMIF($B$3:$B$725,J234,$CK$3:$CK$725)</f>
        <v>0</v>
      </c>
      <c r="CH234" s="30">
        <f>SUMIF(Ingredients!$B$3:$B$230,K234,Ingredients!$I$3:$I$230)+SUMIF($B$3:$B$725,K234,$CK$3:$CK$725)</f>
        <v>0</v>
      </c>
      <c r="CI234" s="30">
        <f>SUMIF(Ingredients!$B$3:$B$230,L234,Ingredients!$I$3:$I$230)+SUMIF($B$3:$B$725,L234,$CK$3:$CK$725)</f>
        <v>0</v>
      </c>
      <c r="CJ234" s="30">
        <f>SUMIF(Ingredients!$B$3:$B$230,M234,Ingredients!$I$3:$I$230)+SUMIF($B$3:$B$725,M234,$CK$3:$CK$725)</f>
        <v>0</v>
      </c>
      <c r="CK234" s="38">
        <f t="shared" si="46"/>
        <v>0</v>
      </c>
      <c r="CL234" s="30">
        <f>SUMIF(Ingredients!$B$3:$B$230,F234,Ingredients!$J$3:$J$230)+SUMIF($B$3:$B$725,F234,$CT$3:$CT$725)</f>
        <v>0</v>
      </c>
      <c r="CM234" s="30">
        <f>SUMIF(Ingredients!$B$3:$B$230,G234,Ingredients!$J$3:$J$230)+SUMIF($B$3:$B$725,G234,$CT$3:$CT$725)</f>
        <v>0</v>
      </c>
      <c r="CN234" s="30">
        <f>SUMIF(Ingredients!$B$3:$B$230,H234,Ingredients!$J$3:$J$230)+SUMIF($B$3:$B$725,H234,$CT$3:$CT$725)</f>
        <v>0</v>
      </c>
      <c r="CO234" s="30">
        <f>SUMIF(Ingredients!$B$3:$B$230,I234,Ingredients!$J$3:$J$230)+SUMIF($B$3:$B$725,I234,$CT$3:$CT$725)</f>
        <v>0</v>
      </c>
      <c r="CP234" s="30">
        <f>SUMIF(Ingredients!$B$3:$B$230,J234,Ingredients!$J$3:$J$230)+SUMIF($B$3:$B$725,J234,$CT$3:$CT$725)</f>
        <v>0</v>
      </c>
      <c r="CQ234" s="30">
        <f>SUMIF(Ingredients!$B$3:$B$230,K234,Ingredients!$J$3:$J$230)+SUMIF($B$3:$B$725,K234,$CT$3:$CT$725)</f>
        <v>0</v>
      </c>
      <c r="CR234" s="30">
        <f>SUMIF(Ingredients!$B$3:$B$230,L234,Ingredients!$J$3:$J$230)+SUMIF($B$3:$B$725,L234,$CT$3:$CT$725)</f>
        <v>0</v>
      </c>
      <c r="CS234" s="30">
        <f>SUMIF(Ingredients!$B$3:$B$230,M234,Ingredients!$J$3:$J$230)+SUMIF($B$3:$B$725,M234,$CT$3:$CT$725)</f>
        <v>0</v>
      </c>
      <c r="CT234" s="43">
        <f t="shared" si="47"/>
        <v>0</v>
      </c>
      <c r="CU234" s="34">
        <v>5</v>
      </c>
      <c r="CV234" s="30">
        <v>0</v>
      </c>
      <c r="CW234" s="30">
        <v>11</v>
      </c>
      <c r="CX234" s="35">
        <v>1</v>
      </c>
      <c r="CY234" s="36">
        <v>1</v>
      </c>
      <c r="CZ234" s="37">
        <v>0</v>
      </c>
      <c r="DA234" s="38">
        <v>0</v>
      </c>
      <c r="DB234" s="39">
        <v>0</v>
      </c>
      <c r="DC234" t="s">
        <v>202</v>
      </c>
      <c r="DD234" t="str">
        <f t="shared" ca="1" si="48"/>
        <v/>
      </c>
      <c r="DE234" t="str">
        <f t="shared" ca="1" si="49"/>
        <v>-</v>
      </c>
      <c r="DG234" t="s">
        <v>200</v>
      </c>
      <c r="DH234" t="str">
        <f t="shared" ca="1" si="50"/>
        <v>BLACKBERRYCOBBLERITEM(MEAL, ItemRegistry.blackberrycobblerItem, 4 ,1f,0f,1f,0f,1f,0f,0f,1.91f),</v>
      </c>
      <c r="DI234" t="s">
        <v>2433</v>
      </c>
    </row>
    <row r="235" spans="2:113" x14ac:dyDescent="0.3">
      <c r="B235" t="s">
        <v>501</v>
      </c>
      <c r="C235" t="str">
        <f>INDEX('PH Itemnames'!$B$1:$B$723,MATCH(B235,'PH Itemnames'!$A$1:$A$723),1)</f>
        <v>chocolatemilkItem</v>
      </c>
      <c r="D235" t="s">
        <v>240</v>
      </c>
      <c r="E235" t="s">
        <v>1190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SUMIF(Ingredients!$B$3:$B$230,'PH complex foods'!F235,Ingredients!$A$3:$A$119)+SUMIF($B$3:$B$725,F235,$V$3:$V$724)</f>
        <v>1</v>
      </c>
      <c r="O235" s="11">
        <f ca="1">SUMIF(Ingredients!$B$3:$B$230,'PH complex foods'!G235,Ingredients!$A$3:$A$119)+SUMIF($B$3:$B$725,G235,$V$3:$V$724)</f>
        <v>1</v>
      </c>
      <c r="P235" s="11">
        <f ca="1">SUMIF(Ingredients!$B$3:$B$230,'PH complex foods'!H235,Ingredients!$A$3:$A$119)+SUMIF($B$3:$B$725,H235,$V$3:$V$724)</f>
        <v>0</v>
      </c>
      <c r="Q235" s="11">
        <f ca="1">SUMIF(Ingredients!$B$3:$B$230,'PH complex foods'!I235,Ingredients!$A$3:$A$119)+SUMIF($B$3:$B$725,I235,$V$3:$V$724)</f>
        <v>0</v>
      </c>
      <c r="R235" s="11">
        <f ca="1">SUMIF(Ingredients!$B$3:$B$230,'PH complex foods'!J235,Ingredients!$A$3:$A$119)+SUMIF($B$3:$B$725,J235,$V$3:$V$724)</f>
        <v>0</v>
      </c>
      <c r="S235" s="11">
        <f ca="1">SUMIF(Ingredients!$B$3:$B$230,'PH complex foods'!K235,Ingredients!$A$3:$A$119)+SUMIF($B$3:$B$725,K235,$V$3:$V$724)</f>
        <v>0</v>
      </c>
      <c r="T235" s="11">
        <f ca="1">SUMIF(Ingredients!$B$3:$B$230,'PH complex foods'!L235,Ingredients!$A$3:$A$119)+SUMIF($B$3:$B$725,L235,$V$3:$V$724)</f>
        <v>0</v>
      </c>
      <c r="U235" s="11">
        <f ca="1">SUMIF(Ingredients!$B$3:$B$230,'PH complex foods'!M235,Ingredients!$A$3:$A$119)+SUMIF($B$3:$B$725,M235,$V$3:$V$724)</f>
        <v>0</v>
      </c>
      <c r="V235" s="10">
        <f t="shared" ca="1" si="51"/>
        <v>1</v>
      </c>
      <c r="W235" s="10">
        <v>1</v>
      </c>
      <c r="X235" s="11">
        <v>0</v>
      </c>
      <c r="Y235" s="11">
        <f>COUNTIF(F235:M960,B235)</f>
        <v>1</v>
      </c>
      <c r="Z235" s="44" t="str">
        <f t="shared" ca="1" si="52"/>
        <v>Yes</v>
      </c>
      <c r="AA235" s="34">
        <f>SUMIF(Ingredients!$B$3:$B$230,F235,Ingredients!$C$3:$C$230)+SUMIF($B$3:$B$725,F235,$AI$3:$AI$725)</f>
        <v>5</v>
      </c>
      <c r="AB235" s="30">
        <f>SUMIF(Ingredients!$B$3:$B$230,G235,Ingredients!$C$3:$C$230)+SUMIF($B$3:$B$725,G235,$AI$3:$AI$725)</f>
        <v>0</v>
      </c>
      <c r="AC235" s="30">
        <f>SUMIF(Ingredients!$B$3:$B$230,H235,Ingredients!$C$3:$C$230)+SUMIF($B$3:$B$725,H235,$AI$3:$AI$725)</f>
        <v>0</v>
      </c>
      <c r="AD235" s="30">
        <f>SUMIF(Ingredients!$B$3:$B$230,I235,Ingredients!$C$3:$C$230)+SUMIF($B$3:$B$725,I235,$AI$3:$AI$725)</f>
        <v>0</v>
      </c>
      <c r="AE235" s="30">
        <f>SUMIF(Ingredients!$B$3:$B$230,J235,Ingredients!$C$3:$C$230)+SUMIF($B$3:$B$725,J235,$AI$3:$AI$725)</f>
        <v>0</v>
      </c>
      <c r="AF235" s="30">
        <f>SUMIF(Ingredients!$B$3:$B$230,K235,Ingredients!$C$3:$C$230)+SUMIF($B$3:$B$725,K235,$AI$3:$AI$725)</f>
        <v>0</v>
      </c>
      <c r="AG235" s="30">
        <f>SUMIF(Ingredients!$B$3:$B$230,L235,Ingredients!$C$3:$C$230)+SUMIF($B$3:$B$725,L235,$AI$3:$AI$725)</f>
        <v>0</v>
      </c>
      <c r="AH235" s="30">
        <f>SUMIF(Ingredients!$B$3:$B$230,M235,Ingredients!$C$3:$C$230)+SUMIF($B$3:$B$725,M235,$AI$3:$AI$725)</f>
        <v>0</v>
      </c>
      <c r="AI235" s="29">
        <f t="shared" si="40"/>
        <v>5</v>
      </c>
      <c r="AJ235" s="30">
        <f>SUMIF(Ingredients!$B$3:$B$230,F235,Ingredients!$D$3:$D$230)+SUMIF($B$3:$B$725,F235,$AR$3:$AR$725)</f>
        <v>5</v>
      </c>
      <c r="AK235" s="30">
        <f>SUMIF(Ingredients!$B$3:$B$230,G235,Ingredients!$D$3:$D$230)+SUMIF($B$3:$B$725,G235,$AR$3:$AR$725)</f>
        <v>0</v>
      </c>
      <c r="AL235" s="30">
        <f>SUMIF(Ingredients!$B$3:$B$230,H235,Ingredients!$D$3:$D$230)+SUMIF($B$3:$B$725,H235,$AR$3:$AR$725)</f>
        <v>0</v>
      </c>
      <c r="AM235" s="30">
        <f>SUMIF(Ingredients!$B$3:$B$230,I235,Ingredients!$D$3:$D$230)+SUMIF($B$3:$B$725,I235,$AR$3:$AR$725)</f>
        <v>0</v>
      </c>
      <c r="AN235" s="30">
        <f>SUMIF(Ingredients!$B$3:$B$230,J235,Ingredients!$D$3:$D$230)+SUMIF($B$3:$B$725,J235,$AR$3:$AR$725)</f>
        <v>0</v>
      </c>
      <c r="AO235" s="30">
        <f>SUMIF(Ingredients!$B$3:$B$230,K235,Ingredients!$D$3:$D$230)+SUMIF($B$3:$B$725,K235,$AR$3:$AR$725)</f>
        <v>0</v>
      </c>
      <c r="AP235" s="30">
        <f>SUMIF(Ingredients!$B$3:$B$230,L235,Ingredients!$D$3:$D$230)+SUMIF($B$3:$B$725,L235,$AR$3:$AR$725)</f>
        <v>0</v>
      </c>
      <c r="AQ235" s="30">
        <f>SUMIF(Ingredients!$B$3:$B$230,M235,Ingredients!$D$3:$D$230)+SUMIF($B$3:$B$725,M235,$AR$3:$AR$725)</f>
        <v>0</v>
      </c>
      <c r="AR235" s="29">
        <f t="shared" si="41"/>
        <v>5</v>
      </c>
      <c r="AS235" s="30">
        <f>SUMIF(Ingredients!$B$3:$B$230,F235,Ingredients!$E$3:$E$230)+SUMIF($B$3:$B$725,F235,$BA$3:$BA$730)</f>
        <v>23</v>
      </c>
      <c r="AT235" s="30">
        <f>SUMIF(Ingredients!$B$3:$B$230,G235,Ingredients!$E$3:$E$230)+SUMIF($B$3:$B$725,G235,$BA$3:$BA$730)</f>
        <v>21</v>
      </c>
      <c r="AU235" s="30">
        <f>SUMIF(Ingredients!$B$3:$B$230,H235,Ingredients!$E$3:$E$230)+SUMIF($B$3:$B$725,H235,$BA$3:$BA$730)</f>
        <v>0</v>
      </c>
      <c r="AV235" s="30">
        <f>SUMIF(Ingredients!$B$3:$B$230,I235,Ingredients!$E$3:$E$230)+SUMIF($B$3:$B$725,I235,$BA$3:$BA$730)</f>
        <v>0</v>
      </c>
      <c r="AW235" s="30">
        <f>SUMIF(Ingredients!$B$3:$B$230,J235,Ingredients!$E$3:$E$230)+SUMIF($B$3:$B$725,J235,$BA$3:$BA$730)</f>
        <v>0</v>
      </c>
      <c r="AX235" s="30">
        <f>SUMIF(Ingredients!$B$3:$B$230,K235,Ingredients!$E$3:$E$230)+SUMIF($B$3:$B$725,K235,$BA$3:$BA$730)</f>
        <v>0</v>
      </c>
      <c r="AY235" s="30">
        <f>SUMIF(Ingredients!$B$3:$B$230,L235,Ingredients!$E$3:$E$230)+SUMIF($B$3:$B$725,L235,$BA$3:$BA$730)</f>
        <v>0</v>
      </c>
      <c r="AZ235" s="30">
        <f>SUMIF(Ingredients!$B$3:$B$230,M235,Ingredients!$E$3:$E$230)+SUMIF($B$3:$B$725,M235,$BA$3:$BA$730)</f>
        <v>0</v>
      </c>
      <c r="BA235" s="29">
        <f t="shared" si="42"/>
        <v>22</v>
      </c>
      <c r="BB235" s="30">
        <f>SUMIF(Ingredients!$B$3:$B$230,F235,Ingredients!$F$3:$F$230)+SUMIF($B$3:$B$725,F235,$BJ$3:$BJ$725)</f>
        <v>0</v>
      </c>
      <c r="BC235" s="30">
        <f>SUMIF(Ingredients!$B$3:$B$230,G235,Ingredients!$F$3:$F$230)+SUMIF($B$3:$B$725,G235,$BJ$3:$BJ$725)</f>
        <v>0</v>
      </c>
      <c r="BD235" s="30">
        <f>SUMIF(Ingredients!$B$3:$B$230,H235,Ingredients!$F$3:$F$230)+SUMIF($B$3:$B$725,H235,$BJ$3:$BJ$725)</f>
        <v>0</v>
      </c>
      <c r="BE235" s="30">
        <f>SUMIF(Ingredients!$B$3:$B$230,I235,Ingredients!$F$3:$F$230)+SUMIF($B$3:$B$725,I235,$BJ$3:$BJ$725)</f>
        <v>0</v>
      </c>
      <c r="BF235" s="30">
        <f>SUMIF(Ingredients!$B$3:$B$230,J235,Ingredients!$F$3:$F$230)+SUMIF($B$3:$B$725,J235,$BJ$3:$BJ$725)</f>
        <v>0</v>
      </c>
      <c r="BG235" s="30">
        <f>SUMIF(Ingredients!$B$3:$B$230,K235,Ingredients!$F$3:$F$230)+SUMIF($B$3:$B$725,K235,$BJ$3:$BJ$725)</f>
        <v>0</v>
      </c>
      <c r="BH235" s="30">
        <f>SUMIF(Ingredients!$B$3:$B$230,L235,Ingredients!$F$3:$F$230)+SUMIF($B$3:$B$725,L235,$BJ$3:$BJ$725)</f>
        <v>0</v>
      </c>
      <c r="BI235" s="30">
        <f>SUMIF(Ingredients!$B$3:$B$230,M235,Ingredients!$F$3:$F$230)+SUMIF($B$3:$B$725,M235,$BJ$3:$BJ$725)</f>
        <v>0</v>
      </c>
      <c r="BJ235" s="35">
        <f t="shared" si="43"/>
        <v>0</v>
      </c>
      <c r="BK235" s="30">
        <f>SUMIF(Ingredients!$B$3:$B$230,F235,Ingredients!$G$3:$G$230)+SUMIF($B$3:$B$725,F235,$BS$3:$BS$725)</f>
        <v>0</v>
      </c>
      <c r="BL235" s="30">
        <f>SUMIF(Ingredients!$B$3:$B$230,G235,Ingredients!$G$3:$G$230)+SUMIF($B$3:$B$725,G235,$BS$3:$BS$725)</f>
        <v>0</v>
      </c>
      <c r="BM235" s="30">
        <f>SUMIF(Ingredients!$B$3:$B$230,H235,Ingredients!$G$3:$G$230)+SUMIF($B$3:$B$725,H235,$BS$3:$BS$725)</f>
        <v>0</v>
      </c>
      <c r="BN235" s="30">
        <f>SUMIF(Ingredients!$B$3:$B$230,I235,Ingredients!$G$3:$G$230)+SUMIF($B$3:$B$725,I235,$BS$3:$BS$725)</f>
        <v>0</v>
      </c>
      <c r="BO235" s="30">
        <f>SUMIF(Ingredients!$B$3:$B$230,J235,Ingredients!$G$3:$G$230)+SUMIF($B$3:$B$725,J235,$BS$3:$BS$725)</f>
        <v>0</v>
      </c>
      <c r="BP235" s="30">
        <f>SUMIF(Ingredients!$B$3:$B$230,K235,Ingredients!$G$3:$G$230)+SUMIF($B$3:$B$725,K235,$BS$3:$BS$725)</f>
        <v>0</v>
      </c>
      <c r="BQ235" s="30">
        <f>SUMIF(Ingredients!$B$3:$B$230,L235,Ingredients!$G$3:$G$230)+SUMIF($B$3:$B$725,L235,$BS$3:$BS$725)</f>
        <v>0</v>
      </c>
      <c r="BR235" s="30">
        <f>SUMIF(Ingredients!$B$3:$B$230,M235,Ingredients!$G$3:$G$230)+SUMIF($B$3:$B$725,M235,$BS$3:$BS$725)</f>
        <v>0</v>
      </c>
      <c r="BS235" s="36">
        <f t="shared" si="44"/>
        <v>0</v>
      </c>
      <c r="BT235" s="30">
        <f>SUMIF(Ingredients!$B$3:$B$230,F235,Ingredients!$H$3:$H$230)+SUMIF($B$3:$B$725,F235,$CB$3:$CB$725)</f>
        <v>0</v>
      </c>
      <c r="BU235" s="30">
        <f>SUMIF(Ingredients!$B$3:$B$230,G235,Ingredients!$H$3:$H$230)+SUMIF($B$3:$B$725,G235,$CB$3:$CB$725)</f>
        <v>0</v>
      </c>
      <c r="BV235" s="30">
        <f>SUMIF(Ingredients!$B$3:$B$230,H235,Ingredients!$H$3:$H$230)+SUMIF($B$3:$B$725,H235,$CB$3:$CB$725)</f>
        <v>0</v>
      </c>
      <c r="BW235" s="30">
        <f>SUMIF(Ingredients!$B$3:$B$230,I235,Ingredients!$H$3:$H$230)+SUMIF($B$3:$B$725,I235,$CB$3:$CB$725)</f>
        <v>0</v>
      </c>
      <c r="BX235" s="30">
        <f>SUMIF(Ingredients!$B$3:$B$230,J235,Ingredients!$H$3:$H$230)+SUMIF($B$3:$B$725,J235,$CB$3:$CB$725)</f>
        <v>0</v>
      </c>
      <c r="BY235" s="30">
        <f>SUMIF(Ingredients!$B$3:$B$230,K235,Ingredients!$H$3:$H$230)+SUMIF($B$3:$B$725,K235,$CB$3:$CB$725)</f>
        <v>0</v>
      </c>
      <c r="BZ235" s="30">
        <f>SUMIF(Ingredients!$B$3:$B$230,L235,Ingredients!$H$3:$H$230)+SUMIF($B$3:$B$725,L235,$CB$3:$CB$725)</f>
        <v>0</v>
      </c>
      <c r="CA235" s="30">
        <f>SUMIF(Ingredients!$B$3:$B$230,M235,Ingredients!$H$3:$H$230)+SUMIF($B$3:$B$725,M235,$CB$3:$CB$725)</f>
        <v>0</v>
      </c>
      <c r="CB235" s="42">
        <f t="shared" si="45"/>
        <v>0</v>
      </c>
      <c r="CC235" s="30">
        <f>SUMIF(Ingredients!$B$3:$B$230,F235,Ingredients!$I$3:$I$230)+SUMIF($B$3:$B$725,F235,$CK$3:$CK$725)</f>
        <v>0</v>
      </c>
      <c r="CD235" s="30">
        <f>SUMIF(Ingredients!$B$3:$B$230,G235,Ingredients!$I$3:$I$230)+SUMIF($B$3:$B$725,G235,$CK$3:$CK$725)</f>
        <v>0</v>
      </c>
      <c r="CE235" s="30">
        <f>SUMIF(Ingredients!$B$3:$B$230,H235,Ingredients!$I$3:$I$230)+SUMIF($B$3:$B$725,H235,$CK$3:$CK$725)</f>
        <v>0</v>
      </c>
      <c r="CF235" s="30">
        <f>SUMIF(Ingredients!$B$3:$B$230,I235,Ingredients!$I$3:$I$230)+SUMIF($B$3:$B$725,I235,$CK$3:$CK$725)</f>
        <v>0</v>
      </c>
      <c r="CG235" s="30">
        <f>SUMIF(Ingredients!$B$3:$B$230,J235,Ingredients!$I$3:$I$230)+SUMIF($B$3:$B$725,J235,$CK$3:$CK$725)</f>
        <v>0</v>
      </c>
      <c r="CH235" s="30">
        <f>SUMIF(Ingredients!$B$3:$B$230,K235,Ingredients!$I$3:$I$230)+SUMIF($B$3:$B$725,K235,$CK$3:$CK$725)</f>
        <v>0</v>
      </c>
      <c r="CI235" s="30">
        <f>SUMIF(Ingredients!$B$3:$B$230,L235,Ingredients!$I$3:$I$230)+SUMIF($B$3:$B$725,L235,$CK$3:$CK$725)</f>
        <v>0</v>
      </c>
      <c r="CJ235" s="30">
        <f>SUMIF(Ingredients!$B$3:$B$230,M235,Ingredients!$I$3:$I$230)+SUMIF($B$3:$B$725,M235,$CK$3:$CK$725)</f>
        <v>0</v>
      </c>
      <c r="CK235" s="38">
        <f t="shared" si="46"/>
        <v>0</v>
      </c>
      <c r="CL235" s="30">
        <f>SUMIF(Ingredients!$B$3:$B$230,F235,Ingredients!$J$3:$J$230)+SUMIF($B$3:$B$725,F235,$CT$3:$CT$725)</f>
        <v>2</v>
      </c>
      <c r="CM235" s="30">
        <f>SUMIF(Ingredients!$B$3:$B$230,G235,Ingredients!$J$3:$J$230)+SUMIF($B$3:$B$725,G235,$CT$3:$CT$725)</f>
        <v>0.2</v>
      </c>
      <c r="CN235" s="30">
        <f>SUMIF(Ingredients!$B$3:$B$230,H235,Ingredients!$J$3:$J$230)+SUMIF($B$3:$B$725,H235,$CT$3:$CT$725)</f>
        <v>0</v>
      </c>
      <c r="CO235" s="30">
        <f>SUMIF(Ingredients!$B$3:$B$230,I235,Ingredients!$J$3:$J$230)+SUMIF($B$3:$B$725,I235,$CT$3:$CT$725)</f>
        <v>0</v>
      </c>
      <c r="CP235" s="30">
        <f>SUMIF(Ingredients!$B$3:$B$230,J235,Ingredients!$J$3:$J$230)+SUMIF($B$3:$B$725,J235,$CT$3:$CT$725)</f>
        <v>0</v>
      </c>
      <c r="CQ235" s="30">
        <f>SUMIF(Ingredients!$B$3:$B$230,K235,Ingredients!$J$3:$J$230)+SUMIF($B$3:$B$725,K235,$CT$3:$CT$725)</f>
        <v>0</v>
      </c>
      <c r="CR235" s="30">
        <f>SUMIF(Ingredients!$B$3:$B$230,L235,Ingredients!$J$3:$J$230)+SUMIF($B$3:$B$725,L235,$CT$3:$CT$725)</f>
        <v>0</v>
      </c>
      <c r="CS235" s="30">
        <f>SUMIF(Ingredients!$B$3:$B$230,M235,Ingredients!$J$3:$J$230)+SUMIF($B$3:$B$725,M235,$CT$3:$CT$725)</f>
        <v>0</v>
      </c>
      <c r="CT235" s="43">
        <f t="shared" si="47"/>
        <v>2.2000000000000002</v>
      </c>
      <c r="CU235" s="34">
        <v>5</v>
      </c>
      <c r="CV235" s="30">
        <v>5</v>
      </c>
      <c r="CW235" s="30">
        <v>11.5</v>
      </c>
      <c r="CX235" s="35">
        <v>0</v>
      </c>
      <c r="CY235" s="36">
        <v>0</v>
      </c>
      <c r="CZ235" s="37">
        <v>0</v>
      </c>
      <c r="DA235" s="38">
        <v>0</v>
      </c>
      <c r="DB235" s="39">
        <v>2</v>
      </c>
      <c r="DC235" t="s">
        <v>202</v>
      </c>
      <c r="DD235" t="str">
        <f t="shared" ca="1" si="48"/>
        <v/>
      </c>
      <c r="DE235" t="str">
        <f t="shared" ca="1" si="49"/>
        <v>-</v>
      </c>
      <c r="DG235" t="s">
        <v>200</v>
      </c>
      <c r="DH235" t="str">
        <f t="shared" ca="1" si="50"/>
        <v>CHOCOLATEMILKITEM(DAIRY, ItemRegistry.chocolatemilkItem, 4 ,1f,5f,0f,0f,0f,0f,2f,1.83f),</v>
      </c>
      <c r="DI235" t="s">
        <v>2271</v>
      </c>
    </row>
    <row r="236" spans="2:113" x14ac:dyDescent="0.3">
      <c r="B236" t="s">
        <v>502</v>
      </c>
      <c r="C236" t="str">
        <f>INDEX('PH Itemnames'!$B$1:$B$723,MATCH(B236,'PH Itemnames'!$A$1:$A$723),1)</f>
        <v>raspberrypieItem</v>
      </c>
      <c r="D236" t="s">
        <v>245</v>
      </c>
      <c r="E236" t="s">
        <v>1191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SUMIF(Ingredients!$B$3:$B$230,'PH complex foods'!F236,Ingredients!$A$3:$A$119)+SUMIF($B$3:$B$725,F236,$V$3:$V$724)</f>
        <v>1</v>
      </c>
      <c r="O236" s="11">
        <f ca="1">SUMIF(Ingredients!$B$3:$B$230,'PH complex foods'!G236,Ingredients!$A$3:$A$119)+SUMIF($B$3:$B$725,G236,$V$3:$V$724)</f>
        <v>1</v>
      </c>
      <c r="P236" s="11">
        <f ca="1">SUMIF(Ingredients!$B$3:$B$230,'PH complex foods'!H236,Ingredients!$A$3:$A$119)+SUMIF($B$3:$B$725,H236,$V$3:$V$724)</f>
        <v>1</v>
      </c>
      <c r="Q236" s="11">
        <f ca="1">SUMIF(Ingredients!$B$3:$B$230,'PH complex foods'!I236,Ingredients!$A$3:$A$119)+SUMIF($B$3:$B$725,I236,$V$3:$V$724)</f>
        <v>0</v>
      </c>
      <c r="R236" s="11">
        <f ca="1">SUMIF(Ingredients!$B$3:$B$230,'PH complex foods'!J236,Ingredients!$A$3:$A$119)+SUMIF($B$3:$B$725,J236,$V$3:$V$724)</f>
        <v>0</v>
      </c>
      <c r="S236" s="11">
        <f ca="1">SUMIF(Ingredients!$B$3:$B$230,'PH complex foods'!K236,Ingredients!$A$3:$A$119)+SUMIF($B$3:$B$725,K236,$V$3:$V$724)</f>
        <v>0</v>
      </c>
      <c r="T236" s="11">
        <f ca="1">SUMIF(Ingredients!$B$3:$B$230,'PH complex foods'!L236,Ingredients!$A$3:$A$119)+SUMIF($B$3:$B$725,L236,$V$3:$V$724)</f>
        <v>0</v>
      </c>
      <c r="U236" s="11">
        <f ca="1">SUMIF(Ingredients!$B$3:$B$230,'PH complex foods'!M236,Ingredients!$A$3:$A$119)+SUMIF($B$3:$B$725,M236,$V$3:$V$724)</f>
        <v>0</v>
      </c>
      <c r="V236" s="10">
        <f t="shared" ca="1" si="51"/>
        <v>1</v>
      </c>
      <c r="W236" s="10">
        <v>1</v>
      </c>
      <c r="X236" s="11">
        <v>1</v>
      </c>
      <c r="Y236" s="11">
        <f>COUNTIF(F236:M961,B236)</f>
        <v>0</v>
      </c>
      <c r="Z236" s="44" t="str">
        <f t="shared" ca="1" si="52"/>
        <v>Yes</v>
      </c>
      <c r="AA236" s="34">
        <f>SUMIF(Ingredients!$B$3:$B$230,F236,Ingredients!$C$3:$C$230)+SUMIF($B$3:$B$725,F236,$AI$3:$AI$725)</f>
        <v>2</v>
      </c>
      <c r="AB236" s="30">
        <f>SUMIF(Ingredients!$B$3:$B$230,G236,Ingredients!$C$3:$C$230)+SUMIF($B$3:$B$725,G236,$AI$3:$AI$725)</f>
        <v>0</v>
      </c>
      <c r="AC236" s="30">
        <f>SUMIF(Ingredients!$B$3:$B$230,H236,Ingredients!$C$3:$C$230)+SUMIF($B$3:$B$725,H236,$AI$3:$AI$725)</f>
        <v>5</v>
      </c>
      <c r="AD236" s="30">
        <f>SUMIF(Ingredients!$B$3:$B$230,I236,Ingredients!$C$3:$C$230)+SUMIF($B$3:$B$725,I236,$AI$3:$AI$725)</f>
        <v>0</v>
      </c>
      <c r="AE236" s="30">
        <f>SUMIF(Ingredients!$B$3:$B$230,J236,Ingredients!$C$3:$C$230)+SUMIF($B$3:$B$725,J236,$AI$3:$AI$725)</f>
        <v>0</v>
      </c>
      <c r="AF236" s="30">
        <f>SUMIF(Ingredients!$B$3:$B$230,K236,Ingredients!$C$3:$C$230)+SUMIF($B$3:$B$725,K236,$AI$3:$AI$725)</f>
        <v>0</v>
      </c>
      <c r="AG236" s="30">
        <f>SUMIF(Ingredients!$B$3:$B$230,L236,Ingredients!$C$3:$C$230)+SUMIF($B$3:$B$725,L236,$AI$3:$AI$725)</f>
        <v>0</v>
      </c>
      <c r="AH236" s="30">
        <f>SUMIF(Ingredients!$B$3:$B$230,M236,Ingredients!$C$3:$C$230)+SUMIF($B$3:$B$725,M236,$AI$3:$AI$725)</f>
        <v>0</v>
      </c>
      <c r="AI236" s="29">
        <f t="shared" si="40"/>
        <v>7</v>
      </c>
      <c r="AJ236" s="30">
        <f>SUMIF(Ingredients!$B$3:$B$230,F236,Ingredients!$D$3:$D$230)+SUMIF($B$3:$B$725,F236,$AR$3:$AR$725)</f>
        <v>5</v>
      </c>
      <c r="AK236" s="30">
        <f>SUMIF(Ingredients!$B$3:$B$230,G236,Ingredients!$D$3:$D$230)+SUMIF($B$3:$B$725,G236,$AR$3:$AR$725)</f>
        <v>0</v>
      </c>
      <c r="AL236" s="30">
        <f>SUMIF(Ingredients!$B$3:$B$230,H236,Ingredients!$D$3:$D$230)+SUMIF($B$3:$B$725,H236,$AR$3:$AR$725)</f>
        <v>0</v>
      </c>
      <c r="AM236" s="30">
        <f>SUMIF(Ingredients!$B$3:$B$230,I236,Ingredients!$D$3:$D$230)+SUMIF($B$3:$B$725,I236,$AR$3:$AR$725)</f>
        <v>0</v>
      </c>
      <c r="AN236" s="30">
        <f>SUMIF(Ingredients!$B$3:$B$230,J236,Ingredients!$D$3:$D$230)+SUMIF($B$3:$B$725,J236,$AR$3:$AR$725)</f>
        <v>0</v>
      </c>
      <c r="AO236" s="30">
        <f>SUMIF(Ingredients!$B$3:$B$230,K236,Ingredients!$D$3:$D$230)+SUMIF($B$3:$B$725,K236,$AR$3:$AR$725)</f>
        <v>0</v>
      </c>
      <c r="AP236" s="30">
        <f>SUMIF(Ingredients!$B$3:$B$230,L236,Ingredients!$D$3:$D$230)+SUMIF($B$3:$B$725,L236,$AR$3:$AR$725)</f>
        <v>0</v>
      </c>
      <c r="AQ236" s="30">
        <f>SUMIF(Ingredients!$B$3:$B$230,M236,Ingredients!$D$3:$D$230)+SUMIF($B$3:$B$725,M236,$AR$3:$AR$725)</f>
        <v>0</v>
      </c>
      <c r="AR236" s="29">
        <f t="shared" si="41"/>
        <v>5</v>
      </c>
      <c r="AS236" s="30">
        <f>SUMIF(Ingredients!$B$3:$B$230,F236,Ingredients!$E$3:$E$230)+SUMIF($B$3:$B$725,F236,$BA$3:$BA$730)</f>
        <v>4</v>
      </c>
      <c r="AT236" s="30">
        <f>SUMIF(Ingredients!$B$3:$B$230,G236,Ingredients!$E$3:$E$230)+SUMIF($B$3:$B$725,G236,$BA$3:$BA$730)</f>
        <v>30</v>
      </c>
      <c r="AU236" s="30">
        <f>SUMIF(Ingredients!$B$3:$B$230,H236,Ingredients!$E$3:$E$230)+SUMIF($B$3:$B$725,H236,$BA$3:$BA$730)</f>
        <v>7</v>
      </c>
      <c r="AV236" s="30">
        <f>SUMIF(Ingredients!$B$3:$B$230,I236,Ingredients!$E$3:$E$230)+SUMIF($B$3:$B$725,I236,$BA$3:$BA$730)</f>
        <v>0</v>
      </c>
      <c r="AW236" s="30">
        <f>SUMIF(Ingredients!$B$3:$B$230,J236,Ingredients!$E$3:$E$230)+SUMIF($B$3:$B$725,J236,$BA$3:$BA$730)</f>
        <v>0</v>
      </c>
      <c r="AX236" s="30">
        <f>SUMIF(Ingredients!$B$3:$B$230,K236,Ingredients!$E$3:$E$230)+SUMIF($B$3:$B$725,K236,$BA$3:$BA$730)</f>
        <v>0</v>
      </c>
      <c r="AY236" s="30">
        <f>SUMIF(Ingredients!$B$3:$B$230,L236,Ingredients!$E$3:$E$230)+SUMIF($B$3:$B$725,L236,$BA$3:$BA$730)</f>
        <v>0</v>
      </c>
      <c r="AZ236" s="30">
        <f>SUMIF(Ingredients!$B$3:$B$230,M236,Ingredients!$E$3:$E$230)+SUMIF($B$3:$B$725,M236,$BA$3:$BA$730)</f>
        <v>0</v>
      </c>
      <c r="BA236" s="29">
        <f t="shared" si="42"/>
        <v>13.666666666666666</v>
      </c>
      <c r="BB236" s="30">
        <f>SUMIF(Ingredients!$B$3:$B$230,F236,Ingredients!$F$3:$F$230)+SUMIF($B$3:$B$725,F236,$BJ$3:$BJ$725)</f>
        <v>0</v>
      </c>
      <c r="BC236" s="30">
        <f>SUMIF(Ingredients!$B$3:$B$230,G236,Ingredients!$F$3:$F$230)+SUMIF($B$3:$B$725,G236,$BJ$3:$BJ$725)</f>
        <v>0</v>
      </c>
      <c r="BD236" s="30">
        <f>SUMIF(Ingredients!$B$3:$B$230,H236,Ingredients!$F$3:$F$230)+SUMIF($B$3:$B$725,H236,$BJ$3:$BJ$725)</f>
        <v>1</v>
      </c>
      <c r="BE236" s="30">
        <f>SUMIF(Ingredients!$B$3:$B$230,I236,Ingredients!$F$3:$F$230)+SUMIF($B$3:$B$725,I236,$BJ$3:$BJ$725)</f>
        <v>0</v>
      </c>
      <c r="BF236" s="30">
        <f>SUMIF(Ingredients!$B$3:$B$230,J236,Ingredients!$F$3:$F$230)+SUMIF($B$3:$B$725,J236,$BJ$3:$BJ$725)</f>
        <v>0</v>
      </c>
      <c r="BG236" s="30">
        <f>SUMIF(Ingredients!$B$3:$B$230,K236,Ingredients!$F$3:$F$230)+SUMIF($B$3:$B$725,K236,$BJ$3:$BJ$725)</f>
        <v>0</v>
      </c>
      <c r="BH236" s="30">
        <f>SUMIF(Ingredients!$B$3:$B$230,L236,Ingredients!$F$3:$F$230)+SUMIF($B$3:$B$725,L236,$BJ$3:$BJ$725)</f>
        <v>0</v>
      </c>
      <c r="BI236" s="30">
        <f>SUMIF(Ingredients!$B$3:$B$230,M236,Ingredients!$F$3:$F$230)+SUMIF($B$3:$B$725,M236,$BJ$3:$BJ$725)</f>
        <v>0</v>
      </c>
      <c r="BJ236" s="35">
        <f t="shared" si="43"/>
        <v>1</v>
      </c>
      <c r="BK236" s="30">
        <f>SUMIF(Ingredients!$B$3:$B$230,F236,Ingredients!$G$3:$G$230)+SUMIF($B$3:$B$725,F236,$BS$3:$BS$725)</f>
        <v>0.8</v>
      </c>
      <c r="BL236" s="30">
        <f>SUMIF(Ingredients!$B$3:$B$230,G236,Ingredients!$G$3:$G$230)+SUMIF($B$3:$B$725,G236,$BS$3:$BS$725)</f>
        <v>0</v>
      </c>
      <c r="BM236" s="30">
        <f>SUMIF(Ingredients!$B$3:$B$230,H236,Ingredients!$G$3:$G$230)+SUMIF($B$3:$B$725,H236,$BS$3:$BS$725)</f>
        <v>0</v>
      </c>
      <c r="BN236" s="30">
        <f>SUMIF(Ingredients!$B$3:$B$230,I236,Ingredients!$G$3:$G$230)+SUMIF($B$3:$B$725,I236,$BS$3:$BS$725)</f>
        <v>0</v>
      </c>
      <c r="BO236" s="30">
        <f>SUMIF(Ingredients!$B$3:$B$230,J236,Ingredients!$G$3:$G$230)+SUMIF($B$3:$B$725,J236,$BS$3:$BS$725)</f>
        <v>0</v>
      </c>
      <c r="BP236" s="30">
        <f>SUMIF(Ingredients!$B$3:$B$230,K236,Ingredients!$G$3:$G$230)+SUMIF($B$3:$B$725,K236,$BS$3:$BS$725)</f>
        <v>0</v>
      </c>
      <c r="BQ236" s="30">
        <f>SUMIF(Ingredients!$B$3:$B$230,L236,Ingredients!$G$3:$G$230)+SUMIF($B$3:$B$725,L236,$BS$3:$BS$725)</f>
        <v>0</v>
      </c>
      <c r="BR236" s="30">
        <f>SUMIF(Ingredients!$B$3:$B$230,M236,Ingredients!$G$3:$G$230)+SUMIF($B$3:$B$725,M236,$BS$3:$BS$725)</f>
        <v>0</v>
      </c>
      <c r="BS236" s="36">
        <f t="shared" si="44"/>
        <v>0.8</v>
      </c>
      <c r="BT236" s="30">
        <f>SUMIF(Ingredients!$B$3:$B$230,F236,Ingredients!$H$3:$H$230)+SUMIF($B$3:$B$725,F236,$CB$3:$CB$725)</f>
        <v>0</v>
      </c>
      <c r="BU236" s="30">
        <f>SUMIF(Ingredients!$B$3:$B$230,G236,Ingredients!$H$3:$H$230)+SUMIF($B$3:$B$725,G236,$CB$3:$CB$725)</f>
        <v>0</v>
      </c>
      <c r="BV236" s="30">
        <f>SUMIF(Ingredients!$B$3:$B$230,H236,Ingredients!$H$3:$H$230)+SUMIF($B$3:$B$725,H236,$CB$3:$CB$725)</f>
        <v>0</v>
      </c>
      <c r="BW236" s="30">
        <f>SUMIF(Ingredients!$B$3:$B$230,I236,Ingredients!$H$3:$H$230)+SUMIF($B$3:$B$725,I236,$CB$3:$CB$725)</f>
        <v>0</v>
      </c>
      <c r="BX236" s="30">
        <f>SUMIF(Ingredients!$B$3:$B$230,J236,Ingredients!$H$3:$H$230)+SUMIF($B$3:$B$725,J236,$CB$3:$CB$725)</f>
        <v>0</v>
      </c>
      <c r="BY236" s="30">
        <f>SUMIF(Ingredients!$B$3:$B$230,K236,Ingredients!$H$3:$H$230)+SUMIF($B$3:$B$725,K236,$CB$3:$CB$725)</f>
        <v>0</v>
      </c>
      <c r="BZ236" s="30">
        <f>SUMIF(Ingredients!$B$3:$B$230,L236,Ingredients!$H$3:$H$230)+SUMIF($B$3:$B$725,L236,$CB$3:$CB$725)</f>
        <v>0</v>
      </c>
      <c r="CA236" s="30">
        <f>SUMIF(Ingredients!$B$3:$B$230,M236,Ingredients!$H$3:$H$230)+SUMIF($B$3:$B$725,M236,$CB$3:$CB$725)</f>
        <v>0</v>
      </c>
      <c r="CB236" s="42">
        <f t="shared" si="45"/>
        <v>0</v>
      </c>
      <c r="CC236" s="30">
        <f>SUMIF(Ingredients!$B$3:$B$230,F236,Ingredients!$I$3:$I$230)+SUMIF($B$3:$B$725,F236,$CK$3:$CK$725)</f>
        <v>0</v>
      </c>
      <c r="CD236" s="30">
        <f>SUMIF(Ingredients!$B$3:$B$230,G236,Ingredients!$I$3:$I$230)+SUMIF($B$3:$B$725,G236,$CK$3:$CK$725)</f>
        <v>0</v>
      </c>
      <c r="CE236" s="30">
        <f>SUMIF(Ingredients!$B$3:$B$230,H236,Ingredients!$I$3:$I$230)+SUMIF($B$3:$B$725,H236,$CK$3:$CK$725)</f>
        <v>0</v>
      </c>
      <c r="CF236" s="30">
        <f>SUMIF(Ingredients!$B$3:$B$230,I236,Ingredients!$I$3:$I$230)+SUMIF($B$3:$B$725,I236,$CK$3:$CK$725)</f>
        <v>0</v>
      </c>
      <c r="CG236" s="30">
        <f>SUMIF(Ingredients!$B$3:$B$230,J236,Ingredients!$I$3:$I$230)+SUMIF($B$3:$B$725,J236,$CK$3:$CK$725)</f>
        <v>0</v>
      </c>
      <c r="CH236" s="30">
        <f>SUMIF(Ingredients!$B$3:$B$230,K236,Ingredients!$I$3:$I$230)+SUMIF($B$3:$B$725,K236,$CK$3:$CK$725)</f>
        <v>0</v>
      </c>
      <c r="CI236" s="30">
        <f>SUMIF(Ingredients!$B$3:$B$230,L236,Ingredients!$I$3:$I$230)+SUMIF($B$3:$B$725,L236,$CK$3:$CK$725)</f>
        <v>0</v>
      </c>
      <c r="CJ236" s="30">
        <f>SUMIF(Ingredients!$B$3:$B$230,M236,Ingredients!$I$3:$I$230)+SUMIF($B$3:$B$725,M236,$CK$3:$CK$725)</f>
        <v>0</v>
      </c>
      <c r="CK236" s="38">
        <f t="shared" si="46"/>
        <v>0</v>
      </c>
      <c r="CL236" s="30">
        <f>SUMIF(Ingredients!$B$3:$B$230,F236,Ingredients!$J$3:$J$230)+SUMIF($B$3:$B$725,F236,$CT$3:$CT$725)</f>
        <v>0</v>
      </c>
      <c r="CM236" s="30">
        <f>SUMIF(Ingredients!$B$3:$B$230,G236,Ingredients!$J$3:$J$230)+SUMIF($B$3:$B$725,G236,$CT$3:$CT$725)</f>
        <v>0</v>
      </c>
      <c r="CN236" s="30">
        <f>SUMIF(Ingredients!$B$3:$B$230,H236,Ingredients!$J$3:$J$230)+SUMIF($B$3:$B$725,H236,$CT$3:$CT$725)</f>
        <v>0</v>
      </c>
      <c r="CO236" s="30">
        <f>SUMIF(Ingredients!$B$3:$B$230,I236,Ingredients!$J$3:$J$230)+SUMIF($B$3:$B$725,I236,$CT$3:$CT$725)</f>
        <v>0</v>
      </c>
      <c r="CP236" s="30">
        <f>SUMIF(Ingredients!$B$3:$B$230,J236,Ingredients!$J$3:$J$230)+SUMIF($B$3:$B$725,J236,$CT$3:$CT$725)</f>
        <v>0</v>
      </c>
      <c r="CQ236" s="30">
        <f>SUMIF(Ingredients!$B$3:$B$230,K236,Ingredients!$J$3:$J$230)+SUMIF($B$3:$B$725,K236,$CT$3:$CT$725)</f>
        <v>0</v>
      </c>
      <c r="CR236" s="30">
        <f>SUMIF(Ingredients!$B$3:$B$230,L236,Ingredients!$J$3:$J$230)+SUMIF($B$3:$B$725,L236,$CT$3:$CT$725)</f>
        <v>0</v>
      </c>
      <c r="CS236" s="30">
        <f>SUMIF(Ingredients!$B$3:$B$230,M236,Ingredients!$J$3:$J$230)+SUMIF($B$3:$B$725,M236,$CT$3:$CT$725)</f>
        <v>0</v>
      </c>
      <c r="CT236" s="43">
        <f t="shared" si="47"/>
        <v>0</v>
      </c>
      <c r="CU236" s="34">
        <v>10</v>
      </c>
      <c r="CV236" s="30">
        <v>0</v>
      </c>
      <c r="CW236" s="30">
        <v>12</v>
      </c>
      <c r="CX236" s="35">
        <v>1</v>
      </c>
      <c r="CY236" s="36">
        <v>1</v>
      </c>
      <c r="CZ236" s="37">
        <v>0</v>
      </c>
      <c r="DA236" s="38">
        <v>0</v>
      </c>
      <c r="DB236" s="39">
        <v>0</v>
      </c>
      <c r="DC236" t="s">
        <v>202</v>
      </c>
      <c r="DD236" t="str">
        <f t="shared" ca="1" si="48"/>
        <v/>
      </c>
      <c r="DE236" t="str">
        <f t="shared" ca="1" si="49"/>
        <v>-</v>
      </c>
      <c r="DG236" t="s">
        <v>200</v>
      </c>
      <c r="DH236" t="str">
        <f t="shared" ca="1" si="50"/>
        <v>RASPBERRYPIEITEM(MEAL, ItemRegistry.raspberrypieItem, 4 ,2f,0f,1f,0f,1f,0f,0f,1.75f),</v>
      </c>
      <c r="DI236" t="s">
        <v>2434</v>
      </c>
    </row>
    <row r="237" spans="2:113" x14ac:dyDescent="0.3">
      <c r="B237" t="s">
        <v>503</v>
      </c>
      <c r="C237" t="str">
        <f>INDEX('PH Itemnames'!$B$1:$B$723,MATCH(B237,'PH Itemnames'!$A$1:$A$723),1)</f>
        <v>cinnamonsugardonutItem</v>
      </c>
      <c r="D237" t="s">
        <v>240</v>
      </c>
      <c r="E237" t="s">
        <v>1191</v>
      </c>
      <c r="F237" s="10" t="s">
        <v>484</v>
      </c>
      <c r="G237" s="11" t="s">
        <v>210</v>
      </c>
      <c r="H237" s="11" t="s">
        <v>399</v>
      </c>
      <c r="I237" s="11"/>
      <c r="J237" s="11"/>
      <c r="K237" s="11"/>
      <c r="L237" s="11"/>
      <c r="M237" s="11"/>
      <c r="N237" s="46">
        <f ca="1">SUMIF(Ingredients!$B$3:$B$230,'PH complex foods'!F237,Ingredients!$A$3:$A$119)+SUMIF($B$3:$B$725,F237,$V$3:$V$724)</f>
        <v>1</v>
      </c>
      <c r="O237" s="11">
        <f ca="1">SUMIF(Ingredients!$B$3:$B$230,'PH complex foods'!G237,Ingredients!$A$3:$A$119)+SUMIF($B$3:$B$725,G237,$V$3:$V$724)</f>
        <v>1</v>
      </c>
      <c r="P237" s="11">
        <f ca="1">SUMIF(Ingredients!$B$3:$B$230,'PH complex foods'!H237,Ingredients!$A$3:$A$119)+SUMIF($B$3:$B$725,H237,$V$3:$V$724)</f>
        <v>1</v>
      </c>
      <c r="Q237" s="11">
        <f ca="1">SUMIF(Ingredients!$B$3:$B$230,'PH complex foods'!I237,Ingredients!$A$3:$A$119)+SUMIF($B$3:$B$725,I237,$V$3:$V$724)</f>
        <v>0</v>
      </c>
      <c r="R237" s="11">
        <f ca="1">SUMIF(Ingredients!$B$3:$B$230,'PH complex foods'!J237,Ingredients!$A$3:$A$119)+SUMIF($B$3:$B$725,J237,$V$3:$V$724)</f>
        <v>0</v>
      </c>
      <c r="S237" s="11">
        <f ca="1">SUMIF(Ingredients!$B$3:$B$230,'PH complex foods'!K237,Ingredients!$A$3:$A$119)+SUMIF($B$3:$B$725,K237,$V$3:$V$724)</f>
        <v>0</v>
      </c>
      <c r="T237" s="11">
        <f ca="1">SUMIF(Ingredients!$B$3:$B$230,'PH complex foods'!L237,Ingredients!$A$3:$A$119)+SUMIF($B$3:$B$725,L237,$V$3:$V$724)</f>
        <v>0</v>
      </c>
      <c r="U237" s="11">
        <f ca="1">SUMIF(Ingredients!$B$3:$B$230,'PH complex foods'!M237,Ingredients!$A$3:$A$119)+SUMIF($B$3:$B$725,M237,$V$3:$V$724)</f>
        <v>0</v>
      </c>
      <c r="V237" s="10">
        <f t="shared" ca="1" si="51"/>
        <v>1</v>
      </c>
      <c r="W237" s="10">
        <v>1</v>
      </c>
      <c r="X237" s="11">
        <v>0</v>
      </c>
      <c r="Y237" s="11">
        <f>COUNTIF(F237:M962,B237)</f>
        <v>0</v>
      </c>
      <c r="Z237" s="44" t="str">
        <f t="shared" ca="1" si="52"/>
        <v>Yes</v>
      </c>
      <c r="AA237" s="34">
        <f>SUMIF(Ingredients!$B$3:$B$230,F237,Ingredients!$C$3:$C$230)+SUMIF($B$3:$B$725,F237,$AI$3:$AI$725)</f>
        <v>9</v>
      </c>
      <c r="AB237" s="30">
        <f>SUMIF(Ingredients!$B$3:$B$230,G237,Ingredients!$C$3:$C$230)+SUMIF($B$3:$B$725,G237,$AI$3:$AI$725)</f>
        <v>0</v>
      </c>
      <c r="AC237" s="30">
        <f>SUMIF(Ingredients!$B$3:$B$230,H237,Ingredients!$C$3:$C$230)+SUMIF($B$3:$B$725,H237,$AI$3:$AI$725)</f>
        <v>0</v>
      </c>
      <c r="AD237" s="30">
        <f>SUMIF(Ingredients!$B$3:$B$230,I237,Ingredients!$C$3:$C$230)+SUMIF($B$3:$B$725,I237,$AI$3:$AI$725)</f>
        <v>0</v>
      </c>
      <c r="AE237" s="30">
        <f>SUMIF(Ingredients!$B$3:$B$230,J237,Ingredients!$C$3:$C$230)+SUMIF($B$3:$B$725,J237,$AI$3:$AI$725)</f>
        <v>0</v>
      </c>
      <c r="AF237" s="30">
        <f>SUMIF(Ingredients!$B$3:$B$230,K237,Ingredients!$C$3:$C$230)+SUMIF($B$3:$B$725,K237,$AI$3:$AI$725)</f>
        <v>0</v>
      </c>
      <c r="AG237" s="30">
        <f>SUMIF(Ingredients!$B$3:$B$230,L237,Ingredients!$C$3:$C$230)+SUMIF($B$3:$B$725,L237,$AI$3:$AI$725)</f>
        <v>0</v>
      </c>
      <c r="AH237" s="30">
        <f>SUMIF(Ingredients!$B$3:$B$230,M237,Ingredients!$C$3:$C$230)+SUMIF($B$3:$B$725,M237,$AI$3:$AI$725)</f>
        <v>0</v>
      </c>
      <c r="AI237" s="29">
        <f t="shared" si="40"/>
        <v>9</v>
      </c>
      <c r="AJ237" s="30">
        <f>SUMIF(Ingredients!$B$3:$B$230,F237,Ingredients!$D$3:$D$230)+SUMIF($B$3:$B$725,F237,$AR$3:$AR$725)</f>
        <v>0</v>
      </c>
      <c r="AK237" s="30">
        <f>SUMIF(Ingredients!$B$3:$B$230,G237,Ingredients!$D$3:$D$230)+SUMIF($B$3:$B$725,G237,$AR$3:$AR$725)</f>
        <v>0</v>
      </c>
      <c r="AL237" s="30">
        <f>SUMIF(Ingredients!$B$3:$B$230,H237,Ingredients!$D$3:$D$230)+SUMIF($B$3:$B$725,H237,$AR$3:$AR$725)</f>
        <v>0</v>
      </c>
      <c r="AM237" s="30">
        <f>SUMIF(Ingredients!$B$3:$B$230,I237,Ingredients!$D$3:$D$230)+SUMIF($B$3:$B$725,I237,$AR$3:$AR$725)</f>
        <v>0</v>
      </c>
      <c r="AN237" s="30">
        <f>SUMIF(Ingredients!$B$3:$B$230,J237,Ingredients!$D$3:$D$230)+SUMIF($B$3:$B$725,J237,$AR$3:$AR$725)</f>
        <v>0</v>
      </c>
      <c r="AO237" s="30">
        <f>SUMIF(Ingredients!$B$3:$B$230,K237,Ingredients!$D$3:$D$230)+SUMIF($B$3:$B$725,K237,$AR$3:$AR$725)</f>
        <v>0</v>
      </c>
      <c r="AP237" s="30">
        <f>SUMIF(Ingredients!$B$3:$B$230,L237,Ingredients!$D$3:$D$230)+SUMIF($B$3:$B$725,L237,$AR$3:$AR$725)</f>
        <v>0</v>
      </c>
      <c r="AQ237" s="30">
        <f>SUMIF(Ingredients!$B$3:$B$230,M237,Ingredients!$D$3:$D$230)+SUMIF($B$3:$B$725,M237,$AR$3:$AR$725)</f>
        <v>0</v>
      </c>
      <c r="AR237" s="29">
        <f t="shared" si="41"/>
        <v>0</v>
      </c>
      <c r="AS237" s="30">
        <f>SUMIF(Ingredients!$B$3:$B$230,F237,Ingredients!$E$3:$E$230)+SUMIF($B$3:$B$725,F237,$BA$3:$BA$730)</f>
        <v>3.5</v>
      </c>
      <c r="AT237" s="30">
        <f>SUMIF(Ingredients!$B$3:$B$230,G237,Ingredients!$E$3:$E$230)+SUMIF($B$3:$B$725,G237,$BA$3:$BA$730)</f>
        <v>30</v>
      </c>
      <c r="AU237" s="30">
        <f>SUMIF(Ingredients!$B$3:$B$230,H237,Ingredients!$E$3:$E$230)+SUMIF($B$3:$B$725,H237,$BA$3:$BA$730)</f>
        <v>21</v>
      </c>
      <c r="AV237" s="30">
        <f>SUMIF(Ingredients!$B$3:$B$230,I237,Ingredients!$E$3:$E$230)+SUMIF($B$3:$B$725,I237,$BA$3:$BA$730)</f>
        <v>0</v>
      </c>
      <c r="AW237" s="30">
        <f>SUMIF(Ingredients!$B$3:$B$230,J237,Ingredients!$E$3:$E$230)+SUMIF($B$3:$B$725,J237,$BA$3:$BA$730)</f>
        <v>0</v>
      </c>
      <c r="AX237" s="30">
        <f>SUMIF(Ingredients!$B$3:$B$230,K237,Ingredients!$E$3:$E$230)+SUMIF($B$3:$B$725,K237,$BA$3:$BA$730)</f>
        <v>0</v>
      </c>
      <c r="AY237" s="30">
        <f>SUMIF(Ingredients!$B$3:$B$230,L237,Ingredients!$E$3:$E$230)+SUMIF($B$3:$B$725,L237,$BA$3:$BA$730)</f>
        <v>0</v>
      </c>
      <c r="AZ237" s="30">
        <f>SUMIF(Ingredients!$B$3:$B$230,M237,Ingredients!$E$3:$E$230)+SUMIF($B$3:$B$725,M237,$BA$3:$BA$730)</f>
        <v>0</v>
      </c>
      <c r="BA237" s="29">
        <f t="shared" si="42"/>
        <v>18.166666666666668</v>
      </c>
      <c r="BB237" s="30">
        <f>SUMIF(Ingredients!$B$3:$B$230,F237,Ingredients!$F$3:$F$230)+SUMIF($B$3:$B$725,F237,$BJ$3:$BJ$725)</f>
        <v>1</v>
      </c>
      <c r="BC237" s="30">
        <f>SUMIF(Ingredients!$B$3:$B$230,G237,Ingredients!$F$3:$F$230)+SUMIF($B$3:$B$725,G237,$BJ$3:$BJ$725)</f>
        <v>0</v>
      </c>
      <c r="BD237" s="30">
        <f>SUMIF(Ingredients!$B$3:$B$230,H237,Ingredients!$F$3:$F$230)+SUMIF($B$3:$B$725,H237,$BJ$3:$BJ$725)</f>
        <v>0</v>
      </c>
      <c r="BE237" s="30">
        <f>SUMIF(Ingredients!$B$3:$B$230,I237,Ingredients!$F$3:$F$230)+SUMIF($B$3:$B$725,I237,$BJ$3:$BJ$725)</f>
        <v>0</v>
      </c>
      <c r="BF237" s="30">
        <f>SUMIF(Ingredients!$B$3:$B$230,J237,Ingredients!$F$3:$F$230)+SUMIF($B$3:$B$725,J237,$BJ$3:$BJ$725)</f>
        <v>0</v>
      </c>
      <c r="BG237" s="30">
        <f>SUMIF(Ingredients!$B$3:$B$230,K237,Ingredients!$F$3:$F$230)+SUMIF($B$3:$B$725,K237,$BJ$3:$BJ$725)</f>
        <v>0</v>
      </c>
      <c r="BH237" s="30">
        <f>SUMIF(Ingredients!$B$3:$B$230,L237,Ingredients!$F$3:$F$230)+SUMIF($B$3:$B$725,L237,$BJ$3:$BJ$725)</f>
        <v>0</v>
      </c>
      <c r="BI237" s="30">
        <f>SUMIF(Ingredients!$B$3:$B$230,M237,Ingredients!$F$3:$F$230)+SUMIF($B$3:$B$725,M237,$BJ$3:$BJ$725)</f>
        <v>0</v>
      </c>
      <c r="BJ237" s="35">
        <f t="shared" si="43"/>
        <v>1</v>
      </c>
      <c r="BK237" s="30">
        <f>SUMIF(Ingredients!$B$3:$B$230,F237,Ingredients!$G$3:$G$230)+SUMIF($B$3:$B$725,F237,$BS$3:$BS$725)</f>
        <v>0</v>
      </c>
      <c r="BL237" s="30">
        <f>SUMIF(Ingredients!$B$3:$B$230,G237,Ingredients!$G$3:$G$230)+SUMIF($B$3:$B$725,G237,$BS$3:$BS$725)</f>
        <v>0</v>
      </c>
      <c r="BM237" s="30">
        <f>SUMIF(Ingredients!$B$3:$B$230,H237,Ingredients!$G$3:$G$230)+SUMIF($B$3:$B$725,H237,$BS$3:$BS$725)</f>
        <v>0</v>
      </c>
      <c r="BN237" s="30">
        <f>SUMIF(Ingredients!$B$3:$B$230,I237,Ingredients!$G$3:$G$230)+SUMIF($B$3:$B$725,I237,$BS$3:$BS$725)</f>
        <v>0</v>
      </c>
      <c r="BO237" s="30">
        <f>SUMIF(Ingredients!$B$3:$B$230,J237,Ingredients!$G$3:$G$230)+SUMIF($B$3:$B$725,J237,$BS$3:$BS$725)</f>
        <v>0</v>
      </c>
      <c r="BP237" s="30">
        <f>SUMIF(Ingredients!$B$3:$B$230,K237,Ingredients!$G$3:$G$230)+SUMIF($B$3:$B$725,K237,$BS$3:$BS$725)</f>
        <v>0</v>
      </c>
      <c r="BQ237" s="30">
        <f>SUMIF(Ingredients!$B$3:$B$230,L237,Ingredients!$G$3:$G$230)+SUMIF($B$3:$B$725,L237,$BS$3:$BS$725)</f>
        <v>0</v>
      </c>
      <c r="BR237" s="30">
        <f>SUMIF(Ingredients!$B$3:$B$230,M237,Ingredients!$G$3:$G$230)+SUMIF($B$3:$B$725,M237,$BS$3:$BS$725)</f>
        <v>0</v>
      </c>
      <c r="BS237" s="36">
        <f t="shared" si="44"/>
        <v>0</v>
      </c>
      <c r="BT237" s="30">
        <f>SUMIF(Ingredients!$B$3:$B$230,F237,Ingredients!$H$3:$H$230)+SUMIF($B$3:$B$725,F237,$CB$3:$CB$725)</f>
        <v>0</v>
      </c>
      <c r="BU237" s="30">
        <f>SUMIF(Ingredients!$B$3:$B$230,G237,Ingredients!$H$3:$H$230)+SUMIF($B$3:$B$725,G237,$CB$3:$CB$725)</f>
        <v>0</v>
      </c>
      <c r="BV237" s="30">
        <f>SUMIF(Ingredients!$B$3:$B$230,H237,Ingredients!$H$3:$H$230)+SUMIF($B$3:$B$725,H237,$CB$3:$CB$725)</f>
        <v>0</v>
      </c>
      <c r="BW237" s="30">
        <f>SUMIF(Ingredients!$B$3:$B$230,I237,Ingredients!$H$3:$H$230)+SUMIF($B$3:$B$725,I237,$CB$3:$CB$725)</f>
        <v>0</v>
      </c>
      <c r="BX237" s="30">
        <f>SUMIF(Ingredients!$B$3:$B$230,J237,Ingredients!$H$3:$H$230)+SUMIF($B$3:$B$725,J237,$CB$3:$CB$725)</f>
        <v>0</v>
      </c>
      <c r="BY237" s="30">
        <f>SUMIF(Ingredients!$B$3:$B$230,K237,Ingredients!$H$3:$H$230)+SUMIF($B$3:$B$725,K237,$CB$3:$CB$725)</f>
        <v>0</v>
      </c>
      <c r="BZ237" s="30">
        <f>SUMIF(Ingredients!$B$3:$B$230,L237,Ingredients!$H$3:$H$230)+SUMIF($B$3:$B$725,L237,$CB$3:$CB$725)</f>
        <v>0</v>
      </c>
      <c r="CA237" s="30">
        <f>SUMIF(Ingredients!$B$3:$B$230,M237,Ingredients!$H$3:$H$230)+SUMIF($B$3:$B$725,M237,$CB$3:$CB$725)</f>
        <v>0</v>
      </c>
      <c r="CB237" s="42">
        <f t="shared" si="45"/>
        <v>0</v>
      </c>
      <c r="CC237" s="30">
        <f>SUMIF(Ingredients!$B$3:$B$230,F237,Ingredients!$I$3:$I$230)+SUMIF($B$3:$B$725,F237,$CK$3:$CK$725)</f>
        <v>0</v>
      </c>
      <c r="CD237" s="30">
        <f>SUMIF(Ingredients!$B$3:$B$230,G237,Ingredients!$I$3:$I$230)+SUMIF($B$3:$B$725,G237,$CK$3:$CK$725)</f>
        <v>0</v>
      </c>
      <c r="CE237" s="30">
        <f>SUMIF(Ingredients!$B$3:$B$230,H237,Ingredients!$I$3:$I$230)+SUMIF($B$3:$B$725,H237,$CK$3:$CK$725)</f>
        <v>0</v>
      </c>
      <c r="CF237" s="30">
        <f>SUMIF(Ingredients!$B$3:$B$230,I237,Ingredients!$I$3:$I$230)+SUMIF($B$3:$B$725,I237,$CK$3:$CK$725)</f>
        <v>0</v>
      </c>
      <c r="CG237" s="30">
        <f>SUMIF(Ingredients!$B$3:$B$230,J237,Ingredients!$I$3:$I$230)+SUMIF($B$3:$B$725,J237,$CK$3:$CK$725)</f>
        <v>0</v>
      </c>
      <c r="CH237" s="30">
        <f>SUMIF(Ingredients!$B$3:$B$230,K237,Ingredients!$I$3:$I$230)+SUMIF($B$3:$B$725,K237,$CK$3:$CK$725)</f>
        <v>0</v>
      </c>
      <c r="CI237" s="30">
        <f>SUMIF(Ingredients!$B$3:$B$230,L237,Ingredients!$I$3:$I$230)+SUMIF($B$3:$B$725,L237,$CK$3:$CK$725)</f>
        <v>0</v>
      </c>
      <c r="CJ237" s="30">
        <f>SUMIF(Ingredients!$B$3:$B$230,M237,Ingredients!$I$3:$I$230)+SUMIF($B$3:$B$725,M237,$CK$3:$CK$725)</f>
        <v>0</v>
      </c>
      <c r="CK237" s="38">
        <f t="shared" si="46"/>
        <v>0</v>
      </c>
      <c r="CL237" s="30">
        <f>SUMIF(Ingredients!$B$3:$B$230,F237,Ingredients!$J$3:$J$230)+SUMIF($B$3:$B$725,F237,$CT$3:$CT$725)</f>
        <v>0</v>
      </c>
      <c r="CM237" s="30">
        <f>SUMIF(Ingredients!$B$3:$B$230,G237,Ingredients!$J$3:$J$230)+SUMIF($B$3:$B$725,G237,$CT$3:$CT$725)</f>
        <v>0</v>
      </c>
      <c r="CN237" s="30">
        <f>SUMIF(Ingredients!$B$3:$B$230,H237,Ingredients!$J$3:$J$230)+SUMIF($B$3:$B$725,H237,$CT$3:$CT$725)</f>
        <v>0</v>
      </c>
      <c r="CO237" s="30">
        <f>SUMIF(Ingredients!$B$3:$B$230,I237,Ingredients!$J$3:$J$230)+SUMIF($B$3:$B$725,I237,$CT$3:$CT$725)</f>
        <v>0</v>
      </c>
      <c r="CP237" s="30">
        <f>SUMIF(Ingredients!$B$3:$B$230,J237,Ingredients!$J$3:$J$230)+SUMIF($B$3:$B$725,J237,$CT$3:$CT$725)</f>
        <v>0</v>
      </c>
      <c r="CQ237" s="30">
        <f>SUMIF(Ingredients!$B$3:$B$230,K237,Ingredients!$J$3:$J$230)+SUMIF($B$3:$B$725,K237,$CT$3:$CT$725)</f>
        <v>0</v>
      </c>
      <c r="CR237" s="30">
        <f>SUMIF(Ingredients!$B$3:$B$230,L237,Ingredients!$J$3:$J$230)+SUMIF($B$3:$B$725,L237,$CT$3:$CT$725)</f>
        <v>0</v>
      </c>
      <c r="CS237" s="30">
        <f>SUMIF(Ingredients!$B$3:$B$230,M237,Ingredients!$J$3:$J$230)+SUMIF($B$3:$B$725,M237,$CT$3:$CT$725)</f>
        <v>0</v>
      </c>
      <c r="CT237" s="43">
        <f t="shared" si="47"/>
        <v>0</v>
      </c>
      <c r="CU237" s="34">
        <v>10</v>
      </c>
      <c r="CV237" s="30">
        <v>0</v>
      </c>
      <c r="CW237" s="30">
        <v>11.166666666666666</v>
      </c>
      <c r="CX237" s="35">
        <v>1</v>
      </c>
      <c r="CY237" s="36">
        <v>0</v>
      </c>
      <c r="CZ237" s="37">
        <v>0</v>
      </c>
      <c r="DA237" s="38">
        <v>0</v>
      </c>
      <c r="DB237" s="39">
        <v>0</v>
      </c>
      <c r="DC237" t="s">
        <v>202</v>
      </c>
      <c r="DD237" t="str">
        <f t="shared" ca="1" si="48"/>
        <v/>
      </c>
      <c r="DE237" t="str">
        <f t="shared" ca="1" si="49"/>
        <v>-</v>
      </c>
      <c r="DG237" t="s">
        <v>200</v>
      </c>
      <c r="DH237" t="str">
        <f t="shared" ca="1" si="50"/>
        <v>CINNAMONSUGARDONUTITEM(MEAL, ItemRegistry.cinnamonsugardonutItem, 4 ,2f,0f,1f,0f,0f,0f,0f,1.88f),</v>
      </c>
      <c r="DI237" t="s">
        <v>2271</v>
      </c>
    </row>
    <row r="238" spans="2:113" x14ac:dyDescent="0.3">
      <c r="B238" t="s">
        <v>504</v>
      </c>
      <c r="C238" t="str">
        <f>INDEX('PH Itemnames'!$B$1:$B$723,MATCH(B238,'PH Itemnames'!$A$1:$A$723),1)</f>
        <v>saltedsunflowerseedsItem</v>
      </c>
      <c r="D238" t="s">
        <v>240</v>
      </c>
      <c r="E238" t="s">
        <v>1191</v>
      </c>
      <c r="F238" s="10" t="s">
        <v>505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SUMIF(Ingredients!$B$3:$B$230,'PH complex foods'!F238,Ingredients!$A$3:$A$119)+SUMIF($B$3:$B$725,F238,$V$3:$V$724)</f>
        <v>0</v>
      </c>
      <c r="O238" s="11">
        <f ca="1">SUMIF(Ingredients!$B$3:$B$230,'PH complex foods'!G238,Ingredients!$A$3:$A$119)+SUMIF($B$3:$B$725,G238,$V$3:$V$724)</f>
        <v>1</v>
      </c>
      <c r="P238" s="11">
        <f ca="1">SUMIF(Ingredients!$B$3:$B$230,'PH complex foods'!H238,Ingredients!$A$3:$A$119)+SUMIF($B$3:$B$725,H238,$V$3:$V$724)</f>
        <v>0</v>
      </c>
      <c r="Q238" s="11">
        <f ca="1">SUMIF(Ingredients!$B$3:$B$230,'PH complex foods'!I238,Ingredients!$A$3:$A$119)+SUMIF($B$3:$B$725,I238,$V$3:$V$724)</f>
        <v>0</v>
      </c>
      <c r="R238" s="11">
        <f ca="1">SUMIF(Ingredients!$B$3:$B$230,'PH complex foods'!J238,Ingredients!$A$3:$A$119)+SUMIF($B$3:$B$725,J238,$V$3:$V$724)</f>
        <v>0</v>
      </c>
      <c r="S238" s="11">
        <f ca="1">SUMIF(Ingredients!$B$3:$B$230,'PH complex foods'!K238,Ingredients!$A$3:$A$119)+SUMIF($B$3:$B$725,K238,$V$3:$V$724)</f>
        <v>0</v>
      </c>
      <c r="T238" s="11">
        <f ca="1">SUMIF(Ingredients!$B$3:$B$230,'PH complex foods'!L238,Ingredients!$A$3:$A$119)+SUMIF($B$3:$B$725,L238,$V$3:$V$724)</f>
        <v>0</v>
      </c>
      <c r="U238" s="11">
        <f ca="1">SUMIF(Ingredients!$B$3:$B$230,'PH complex foods'!M238,Ingredients!$A$3:$A$119)+SUMIF($B$3:$B$725,M238,$V$3:$V$724)</f>
        <v>0</v>
      </c>
      <c r="V238" s="10">
        <f t="shared" ca="1" si="51"/>
        <v>0</v>
      </c>
      <c r="W238" s="10">
        <v>0</v>
      </c>
      <c r="X238" s="11">
        <v>0</v>
      </c>
      <c r="Y238" s="11">
        <f>COUNTIF(F238:M963,B238)</f>
        <v>0</v>
      </c>
      <c r="Z238" s="44" t="str">
        <f t="shared" ca="1" si="52"/>
        <v>No</v>
      </c>
      <c r="AA238" s="34">
        <f>SUMIF(Ingredients!$B$3:$B$230,F238,Ingredients!$C$3:$C$230)+SUMIF($B$3:$B$725,F238,$AI$3:$AI$725)</f>
        <v>0</v>
      </c>
      <c r="AB238" s="30">
        <f>SUMIF(Ingredients!$B$3:$B$230,G238,Ingredients!$C$3:$C$230)+SUMIF($B$3:$B$725,G238,$AI$3:$AI$725)</f>
        <v>0</v>
      </c>
      <c r="AC238" s="30">
        <f>SUMIF(Ingredients!$B$3:$B$230,H238,Ingredients!$C$3:$C$230)+SUMIF($B$3:$B$725,H238,$AI$3:$AI$725)</f>
        <v>0</v>
      </c>
      <c r="AD238" s="30">
        <f>SUMIF(Ingredients!$B$3:$B$230,I238,Ingredients!$C$3:$C$230)+SUMIF($B$3:$B$725,I238,$AI$3:$AI$725)</f>
        <v>0</v>
      </c>
      <c r="AE238" s="30">
        <f>SUMIF(Ingredients!$B$3:$B$230,J238,Ingredients!$C$3:$C$230)+SUMIF($B$3:$B$725,J238,$AI$3:$AI$725)</f>
        <v>0</v>
      </c>
      <c r="AF238" s="30">
        <f>SUMIF(Ingredients!$B$3:$B$230,K238,Ingredients!$C$3:$C$230)+SUMIF($B$3:$B$725,K238,$AI$3:$AI$725)</f>
        <v>0</v>
      </c>
      <c r="AG238" s="30">
        <f>SUMIF(Ingredients!$B$3:$B$230,L238,Ingredients!$C$3:$C$230)+SUMIF($B$3:$B$725,L238,$AI$3:$AI$725)</f>
        <v>0</v>
      </c>
      <c r="AH238" s="30">
        <f>SUMIF(Ingredients!$B$3:$B$230,M238,Ingredients!$C$3:$C$230)+SUMIF($B$3:$B$725,M238,$AI$3:$AI$725)</f>
        <v>0</v>
      </c>
      <c r="AI238" s="29">
        <f t="shared" si="40"/>
        <v>0</v>
      </c>
      <c r="AJ238" s="30">
        <f>SUMIF(Ingredients!$B$3:$B$230,F238,Ingredients!$D$3:$D$230)+SUMIF($B$3:$B$725,F238,$AR$3:$AR$725)</f>
        <v>0</v>
      </c>
      <c r="AK238" s="30">
        <f>SUMIF(Ingredients!$B$3:$B$230,G238,Ingredients!$D$3:$D$230)+SUMIF($B$3:$B$725,G238,$AR$3:$AR$725)</f>
        <v>0</v>
      </c>
      <c r="AL238" s="30">
        <f>SUMIF(Ingredients!$B$3:$B$230,H238,Ingredients!$D$3:$D$230)+SUMIF($B$3:$B$725,H238,$AR$3:$AR$725)</f>
        <v>0</v>
      </c>
      <c r="AM238" s="30">
        <f>SUMIF(Ingredients!$B$3:$B$230,I238,Ingredients!$D$3:$D$230)+SUMIF($B$3:$B$725,I238,$AR$3:$AR$725)</f>
        <v>0</v>
      </c>
      <c r="AN238" s="30">
        <f>SUMIF(Ingredients!$B$3:$B$230,J238,Ingredients!$D$3:$D$230)+SUMIF($B$3:$B$725,J238,$AR$3:$AR$725)</f>
        <v>0</v>
      </c>
      <c r="AO238" s="30">
        <f>SUMIF(Ingredients!$B$3:$B$230,K238,Ingredients!$D$3:$D$230)+SUMIF($B$3:$B$725,K238,$AR$3:$AR$725)</f>
        <v>0</v>
      </c>
      <c r="AP238" s="30">
        <f>SUMIF(Ingredients!$B$3:$B$230,L238,Ingredients!$D$3:$D$230)+SUMIF($B$3:$B$725,L238,$AR$3:$AR$725)</f>
        <v>0</v>
      </c>
      <c r="AQ238" s="30">
        <f>SUMIF(Ingredients!$B$3:$B$230,M238,Ingredients!$D$3:$D$230)+SUMIF($B$3:$B$725,M238,$AR$3:$AR$725)</f>
        <v>0</v>
      </c>
      <c r="AR238" s="29">
        <f t="shared" si="41"/>
        <v>0</v>
      </c>
      <c r="AS238" s="30">
        <f>SUMIF(Ingredients!$B$3:$B$230,F238,Ingredients!$E$3:$E$230)+SUMIF($B$3:$B$725,F238,$BA$3:$BA$730)</f>
        <v>0</v>
      </c>
      <c r="AT238" s="30">
        <f>SUMIF(Ingredients!$B$3:$B$230,G238,Ingredients!$E$3:$E$230)+SUMIF($B$3:$B$725,G238,$BA$3:$BA$730)</f>
        <v>30</v>
      </c>
      <c r="AU238" s="30">
        <f>SUMIF(Ingredients!$B$3:$B$230,H238,Ingredients!$E$3:$E$230)+SUMIF($B$3:$B$725,H238,$BA$3:$BA$730)</f>
        <v>0</v>
      </c>
      <c r="AV238" s="30">
        <f>SUMIF(Ingredients!$B$3:$B$230,I238,Ingredients!$E$3:$E$230)+SUMIF($B$3:$B$725,I238,$BA$3:$BA$730)</f>
        <v>0</v>
      </c>
      <c r="AW238" s="30">
        <f>SUMIF(Ingredients!$B$3:$B$230,J238,Ingredients!$E$3:$E$230)+SUMIF($B$3:$B$725,J238,$BA$3:$BA$730)</f>
        <v>0</v>
      </c>
      <c r="AX238" s="30">
        <f>SUMIF(Ingredients!$B$3:$B$230,K238,Ingredients!$E$3:$E$230)+SUMIF($B$3:$B$725,K238,$BA$3:$BA$730)</f>
        <v>0</v>
      </c>
      <c r="AY238" s="30">
        <f>SUMIF(Ingredients!$B$3:$B$230,L238,Ingredients!$E$3:$E$230)+SUMIF($B$3:$B$725,L238,$BA$3:$BA$730)</f>
        <v>0</v>
      </c>
      <c r="AZ238" s="30">
        <f>SUMIF(Ingredients!$B$3:$B$230,M238,Ingredients!$E$3:$E$230)+SUMIF($B$3:$B$725,M238,$BA$3:$BA$730)</f>
        <v>0</v>
      </c>
      <c r="BA238" s="29">
        <f t="shared" si="42"/>
        <v>15</v>
      </c>
      <c r="BB238" s="30">
        <f>SUMIF(Ingredients!$B$3:$B$230,F238,Ingredients!$F$3:$F$230)+SUMIF($B$3:$B$725,F238,$BJ$3:$BJ$725)</f>
        <v>0</v>
      </c>
      <c r="BC238" s="30">
        <f>SUMIF(Ingredients!$B$3:$B$230,G238,Ingredients!$F$3:$F$230)+SUMIF($B$3:$B$725,G238,$BJ$3:$BJ$725)</f>
        <v>0</v>
      </c>
      <c r="BD238" s="30">
        <f>SUMIF(Ingredients!$B$3:$B$230,H238,Ingredients!$F$3:$F$230)+SUMIF($B$3:$B$725,H238,$BJ$3:$BJ$725)</f>
        <v>0</v>
      </c>
      <c r="BE238" s="30">
        <f>SUMIF(Ingredients!$B$3:$B$230,I238,Ingredients!$F$3:$F$230)+SUMIF($B$3:$B$725,I238,$BJ$3:$BJ$725)</f>
        <v>0</v>
      </c>
      <c r="BF238" s="30">
        <f>SUMIF(Ingredients!$B$3:$B$230,J238,Ingredients!$F$3:$F$230)+SUMIF($B$3:$B$725,J238,$BJ$3:$BJ$725)</f>
        <v>0</v>
      </c>
      <c r="BG238" s="30">
        <f>SUMIF(Ingredients!$B$3:$B$230,K238,Ingredients!$F$3:$F$230)+SUMIF($B$3:$B$725,K238,$BJ$3:$BJ$725)</f>
        <v>0</v>
      </c>
      <c r="BH238" s="30">
        <f>SUMIF(Ingredients!$B$3:$B$230,L238,Ingredients!$F$3:$F$230)+SUMIF($B$3:$B$725,L238,$BJ$3:$BJ$725)</f>
        <v>0</v>
      </c>
      <c r="BI238" s="30">
        <f>SUMIF(Ingredients!$B$3:$B$230,M238,Ingredients!$F$3:$F$230)+SUMIF($B$3:$B$725,M238,$BJ$3:$BJ$725)</f>
        <v>0</v>
      </c>
      <c r="BJ238" s="35">
        <f t="shared" si="43"/>
        <v>0</v>
      </c>
      <c r="BK238" s="30">
        <f>SUMIF(Ingredients!$B$3:$B$230,F238,Ingredients!$G$3:$G$230)+SUMIF($B$3:$B$725,F238,$BS$3:$BS$725)</f>
        <v>0</v>
      </c>
      <c r="BL238" s="30">
        <f>SUMIF(Ingredients!$B$3:$B$230,G238,Ingredients!$G$3:$G$230)+SUMIF($B$3:$B$725,G238,$BS$3:$BS$725)</f>
        <v>0</v>
      </c>
      <c r="BM238" s="30">
        <f>SUMIF(Ingredients!$B$3:$B$230,H238,Ingredients!$G$3:$G$230)+SUMIF($B$3:$B$725,H238,$BS$3:$BS$725)</f>
        <v>0</v>
      </c>
      <c r="BN238" s="30">
        <f>SUMIF(Ingredients!$B$3:$B$230,I238,Ingredients!$G$3:$G$230)+SUMIF($B$3:$B$725,I238,$BS$3:$BS$725)</f>
        <v>0</v>
      </c>
      <c r="BO238" s="30">
        <f>SUMIF(Ingredients!$B$3:$B$230,J238,Ingredients!$G$3:$G$230)+SUMIF($B$3:$B$725,J238,$BS$3:$BS$725)</f>
        <v>0</v>
      </c>
      <c r="BP238" s="30">
        <f>SUMIF(Ingredients!$B$3:$B$230,K238,Ingredients!$G$3:$G$230)+SUMIF($B$3:$B$725,K238,$BS$3:$BS$725)</f>
        <v>0</v>
      </c>
      <c r="BQ238" s="30">
        <f>SUMIF(Ingredients!$B$3:$B$230,L238,Ingredients!$G$3:$G$230)+SUMIF($B$3:$B$725,L238,$BS$3:$BS$725)</f>
        <v>0</v>
      </c>
      <c r="BR238" s="30">
        <f>SUMIF(Ingredients!$B$3:$B$230,M238,Ingredients!$G$3:$G$230)+SUMIF($B$3:$B$725,M238,$BS$3:$BS$725)</f>
        <v>0</v>
      </c>
      <c r="BS238" s="36">
        <f t="shared" si="44"/>
        <v>0</v>
      </c>
      <c r="BT238" s="30">
        <f>SUMIF(Ingredients!$B$3:$B$230,F238,Ingredients!$H$3:$H$230)+SUMIF($B$3:$B$725,F238,$CB$3:$CB$725)</f>
        <v>0</v>
      </c>
      <c r="BU238" s="30">
        <f>SUMIF(Ingredients!$B$3:$B$230,G238,Ingredients!$H$3:$H$230)+SUMIF($B$3:$B$725,G238,$CB$3:$CB$725)</f>
        <v>0</v>
      </c>
      <c r="BV238" s="30">
        <f>SUMIF(Ingredients!$B$3:$B$230,H238,Ingredients!$H$3:$H$230)+SUMIF($B$3:$B$725,H238,$CB$3:$CB$725)</f>
        <v>0</v>
      </c>
      <c r="BW238" s="30">
        <f>SUMIF(Ingredients!$B$3:$B$230,I238,Ingredients!$H$3:$H$230)+SUMIF($B$3:$B$725,I238,$CB$3:$CB$725)</f>
        <v>0</v>
      </c>
      <c r="BX238" s="30">
        <f>SUMIF(Ingredients!$B$3:$B$230,J238,Ingredients!$H$3:$H$230)+SUMIF($B$3:$B$725,J238,$CB$3:$CB$725)</f>
        <v>0</v>
      </c>
      <c r="BY238" s="30">
        <f>SUMIF(Ingredients!$B$3:$B$230,K238,Ingredients!$H$3:$H$230)+SUMIF($B$3:$B$725,K238,$CB$3:$CB$725)</f>
        <v>0</v>
      </c>
      <c r="BZ238" s="30">
        <f>SUMIF(Ingredients!$B$3:$B$230,L238,Ingredients!$H$3:$H$230)+SUMIF($B$3:$B$725,L238,$CB$3:$CB$725)</f>
        <v>0</v>
      </c>
      <c r="CA238" s="30">
        <f>SUMIF(Ingredients!$B$3:$B$230,M238,Ingredients!$H$3:$H$230)+SUMIF($B$3:$B$725,M238,$CB$3:$CB$725)</f>
        <v>0</v>
      </c>
      <c r="CB238" s="42">
        <f t="shared" si="45"/>
        <v>0</v>
      </c>
      <c r="CC238" s="30">
        <f>SUMIF(Ingredients!$B$3:$B$230,F238,Ingredients!$I$3:$I$230)+SUMIF($B$3:$B$725,F238,$CK$3:$CK$725)</f>
        <v>0</v>
      </c>
      <c r="CD238" s="30">
        <f>SUMIF(Ingredients!$B$3:$B$230,G238,Ingredients!$I$3:$I$230)+SUMIF($B$3:$B$725,G238,$CK$3:$CK$725)</f>
        <v>0</v>
      </c>
      <c r="CE238" s="30">
        <f>SUMIF(Ingredients!$B$3:$B$230,H238,Ingredients!$I$3:$I$230)+SUMIF($B$3:$B$725,H238,$CK$3:$CK$725)</f>
        <v>0</v>
      </c>
      <c r="CF238" s="30">
        <f>SUMIF(Ingredients!$B$3:$B$230,I238,Ingredients!$I$3:$I$230)+SUMIF($B$3:$B$725,I238,$CK$3:$CK$725)</f>
        <v>0</v>
      </c>
      <c r="CG238" s="30">
        <f>SUMIF(Ingredients!$B$3:$B$230,J238,Ingredients!$I$3:$I$230)+SUMIF($B$3:$B$725,J238,$CK$3:$CK$725)</f>
        <v>0</v>
      </c>
      <c r="CH238" s="30">
        <f>SUMIF(Ingredients!$B$3:$B$230,K238,Ingredients!$I$3:$I$230)+SUMIF($B$3:$B$725,K238,$CK$3:$CK$725)</f>
        <v>0</v>
      </c>
      <c r="CI238" s="30">
        <f>SUMIF(Ingredients!$B$3:$B$230,L238,Ingredients!$I$3:$I$230)+SUMIF($B$3:$B$725,L238,$CK$3:$CK$725)</f>
        <v>0</v>
      </c>
      <c r="CJ238" s="30">
        <f>SUMIF(Ingredients!$B$3:$B$230,M238,Ingredients!$I$3:$I$230)+SUMIF($B$3:$B$725,M238,$CK$3:$CK$725)</f>
        <v>0</v>
      </c>
      <c r="CK238" s="38">
        <f t="shared" si="46"/>
        <v>0</v>
      </c>
      <c r="CL238" s="30">
        <f>SUMIF(Ingredients!$B$3:$B$230,F238,Ingredients!$J$3:$J$230)+SUMIF($B$3:$B$725,F238,$CT$3:$CT$725)</f>
        <v>0</v>
      </c>
      <c r="CM238" s="30">
        <f>SUMIF(Ingredients!$B$3:$B$230,G238,Ingredients!$J$3:$J$230)+SUMIF($B$3:$B$725,G238,$CT$3:$CT$725)</f>
        <v>0</v>
      </c>
      <c r="CN238" s="30">
        <f>SUMIF(Ingredients!$B$3:$B$230,H238,Ingredients!$J$3:$J$230)+SUMIF($B$3:$B$725,H238,$CT$3:$CT$725)</f>
        <v>0</v>
      </c>
      <c r="CO238" s="30">
        <f>SUMIF(Ingredients!$B$3:$B$230,I238,Ingredients!$J$3:$J$230)+SUMIF($B$3:$B$725,I238,$CT$3:$CT$725)</f>
        <v>0</v>
      </c>
      <c r="CP238" s="30">
        <f>SUMIF(Ingredients!$B$3:$B$230,J238,Ingredients!$J$3:$J$230)+SUMIF($B$3:$B$725,J238,$CT$3:$CT$725)</f>
        <v>0</v>
      </c>
      <c r="CQ238" s="30">
        <f>SUMIF(Ingredients!$B$3:$B$230,K238,Ingredients!$J$3:$J$230)+SUMIF($B$3:$B$725,K238,$CT$3:$CT$725)</f>
        <v>0</v>
      </c>
      <c r="CR238" s="30">
        <f>SUMIF(Ingredients!$B$3:$B$230,L238,Ingredients!$J$3:$J$230)+SUMIF($B$3:$B$725,L238,$CT$3:$CT$725)</f>
        <v>0</v>
      </c>
      <c r="CS238" s="30">
        <f>SUMIF(Ingredients!$B$3:$B$230,M238,Ingredients!$J$3:$J$230)+SUMIF($B$3:$B$725,M238,$CT$3:$CT$725)</f>
        <v>0</v>
      </c>
      <c r="CT238" s="43">
        <f t="shared" si="47"/>
        <v>0</v>
      </c>
      <c r="CU238" s="34">
        <v>0</v>
      </c>
      <c r="CV238" s="30">
        <v>0</v>
      </c>
      <c r="CW238" s="30">
        <v>15</v>
      </c>
      <c r="CX238" s="35">
        <v>0</v>
      </c>
      <c r="CY238" s="36">
        <v>0</v>
      </c>
      <c r="CZ238" s="37">
        <v>0</v>
      </c>
      <c r="DA238" s="38">
        <v>0</v>
      </c>
      <c r="DB238" s="39">
        <v>0</v>
      </c>
      <c r="DC238" t="s">
        <v>199</v>
      </c>
      <c r="DD238" t="str">
        <f t="shared" ca="1" si="48"/>
        <v/>
      </c>
      <c r="DE238" t="str">
        <f t="shared" ca="1" si="49"/>
        <v>No</v>
      </c>
      <c r="DG238" t="s">
        <v>200</v>
      </c>
      <c r="DH238" t="str">
        <f t="shared" ca="1" si="50"/>
        <v/>
      </c>
      <c r="DI238" t="s">
        <v>2271</v>
      </c>
    </row>
    <row r="239" spans="2:113" x14ac:dyDescent="0.3">
      <c r="B239" t="s">
        <v>506</v>
      </c>
      <c r="C239" t="str">
        <f>INDEX('PH Itemnames'!$B$1:$B$723,MATCH(B239,'PH Itemnames'!$A$1:$A$723),1)</f>
        <v>sunflowerwheatrollsItem</v>
      </c>
      <c r="D239" t="s">
        <v>240</v>
      </c>
      <c r="E239" t="s">
        <v>1191</v>
      </c>
      <c r="F239" s="10" t="s">
        <v>505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SUMIF(Ingredients!$B$3:$B$230,'PH complex foods'!F239,Ingredients!$A$3:$A$119)+SUMIF($B$3:$B$725,F239,$V$3:$V$724)</f>
        <v>0</v>
      </c>
      <c r="O239" s="11">
        <f ca="1">SUMIF(Ingredients!$B$3:$B$230,'PH complex foods'!G239,Ingredients!$A$3:$A$119)+SUMIF($B$3:$B$725,G239,$V$3:$V$724)</f>
        <v>1</v>
      </c>
      <c r="P239" s="11">
        <f ca="1">SUMIF(Ingredients!$B$3:$B$230,'PH complex foods'!H239,Ingredients!$A$3:$A$119)+SUMIF($B$3:$B$725,H239,$V$3:$V$724)</f>
        <v>1</v>
      </c>
      <c r="Q239" s="11">
        <f ca="1">SUMIF(Ingredients!$B$3:$B$230,'PH complex foods'!I239,Ingredients!$A$3:$A$119)+SUMIF($B$3:$B$725,I239,$V$3:$V$724)</f>
        <v>1</v>
      </c>
      <c r="R239" s="11">
        <f ca="1">SUMIF(Ingredients!$B$3:$B$230,'PH complex foods'!J239,Ingredients!$A$3:$A$119)+SUMIF($B$3:$B$725,J239,$V$3:$V$724)</f>
        <v>0</v>
      </c>
      <c r="S239" s="11">
        <f ca="1">SUMIF(Ingredients!$B$3:$B$230,'PH complex foods'!K239,Ingredients!$A$3:$A$119)+SUMIF($B$3:$B$725,K239,$V$3:$V$724)</f>
        <v>0</v>
      </c>
      <c r="T239" s="11">
        <f ca="1">SUMIF(Ingredients!$B$3:$B$230,'PH complex foods'!L239,Ingredients!$A$3:$A$119)+SUMIF($B$3:$B$725,L239,$V$3:$V$724)</f>
        <v>0</v>
      </c>
      <c r="U239" s="11">
        <f ca="1">SUMIF(Ingredients!$B$3:$B$230,'PH complex foods'!M239,Ingredients!$A$3:$A$119)+SUMIF($B$3:$B$725,M239,$V$3:$V$724)</f>
        <v>0</v>
      </c>
      <c r="V239" s="10">
        <f t="shared" ca="1" si="51"/>
        <v>0</v>
      </c>
      <c r="W239" s="10">
        <v>0</v>
      </c>
      <c r="X239" s="11">
        <v>0</v>
      </c>
      <c r="Y239" s="11">
        <f>COUNTIF(F239:M964,B239)</f>
        <v>0</v>
      </c>
      <c r="Z239" s="44" t="str">
        <f t="shared" ca="1" si="52"/>
        <v>No</v>
      </c>
      <c r="AA239" s="34">
        <f>SUMIF(Ingredients!$B$3:$B$230,F239,Ingredients!$C$3:$C$230)+SUMIF($B$3:$B$725,F239,$AI$3:$AI$725)</f>
        <v>0</v>
      </c>
      <c r="AB239" s="30">
        <f>SUMIF(Ingredients!$B$3:$B$230,G239,Ingredients!$C$3:$C$230)+SUMIF($B$3:$B$725,G239,$AI$3:$AI$725)</f>
        <v>5</v>
      </c>
      <c r="AC239" s="30">
        <f>SUMIF(Ingredients!$B$3:$B$230,H239,Ingredients!$C$3:$C$230)+SUMIF($B$3:$B$725,H239,$AI$3:$AI$725)</f>
        <v>0</v>
      </c>
      <c r="AD239" s="30">
        <f>SUMIF(Ingredients!$B$3:$B$230,I239,Ingredients!$C$3:$C$230)+SUMIF($B$3:$B$725,I239,$AI$3:$AI$725)</f>
        <v>4</v>
      </c>
      <c r="AE239" s="30">
        <f>SUMIF(Ingredients!$B$3:$B$230,J239,Ingredients!$C$3:$C$230)+SUMIF($B$3:$B$725,J239,$AI$3:$AI$725)</f>
        <v>0</v>
      </c>
      <c r="AF239" s="30">
        <f>SUMIF(Ingredients!$B$3:$B$230,K239,Ingredients!$C$3:$C$230)+SUMIF($B$3:$B$725,K239,$AI$3:$AI$725)</f>
        <v>0</v>
      </c>
      <c r="AG239" s="30">
        <f>SUMIF(Ingredients!$B$3:$B$230,L239,Ingredients!$C$3:$C$230)+SUMIF($B$3:$B$725,L239,$AI$3:$AI$725)</f>
        <v>0</v>
      </c>
      <c r="AH239" s="30">
        <f>SUMIF(Ingredients!$B$3:$B$230,M239,Ingredients!$C$3:$C$230)+SUMIF($B$3:$B$725,M239,$AI$3:$AI$725)</f>
        <v>0</v>
      </c>
      <c r="AI239" s="29">
        <f t="shared" si="40"/>
        <v>9</v>
      </c>
      <c r="AJ239" s="30">
        <f>SUMIF(Ingredients!$B$3:$B$230,F239,Ingredients!$D$3:$D$230)+SUMIF($B$3:$B$725,F239,$AR$3:$AR$725)</f>
        <v>0</v>
      </c>
      <c r="AK239" s="30">
        <f>SUMIF(Ingredients!$B$3:$B$230,G239,Ingredients!$D$3:$D$230)+SUMIF($B$3:$B$725,G239,$AR$3:$AR$725)</f>
        <v>0</v>
      </c>
      <c r="AL239" s="30">
        <f>SUMIF(Ingredients!$B$3:$B$230,H239,Ingredients!$D$3:$D$230)+SUMIF($B$3:$B$725,H239,$AR$3:$AR$725)</f>
        <v>0</v>
      </c>
      <c r="AM239" s="30">
        <f>SUMIF(Ingredients!$B$3:$B$230,I239,Ingredients!$D$3:$D$230)+SUMIF($B$3:$B$725,I239,$AR$3:$AR$725)</f>
        <v>0</v>
      </c>
      <c r="AN239" s="30">
        <f>SUMIF(Ingredients!$B$3:$B$230,J239,Ingredients!$D$3:$D$230)+SUMIF($B$3:$B$725,J239,$AR$3:$AR$725)</f>
        <v>0</v>
      </c>
      <c r="AO239" s="30">
        <f>SUMIF(Ingredients!$B$3:$B$230,K239,Ingredients!$D$3:$D$230)+SUMIF($B$3:$B$725,K239,$AR$3:$AR$725)</f>
        <v>0</v>
      </c>
      <c r="AP239" s="30">
        <f>SUMIF(Ingredients!$B$3:$B$230,L239,Ingredients!$D$3:$D$230)+SUMIF($B$3:$B$725,L239,$AR$3:$AR$725)</f>
        <v>0</v>
      </c>
      <c r="AQ239" s="30">
        <f>SUMIF(Ingredients!$B$3:$B$230,M239,Ingredients!$D$3:$D$230)+SUMIF($B$3:$B$725,M239,$AR$3:$AR$725)</f>
        <v>0</v>
      </c>
      <c r="AR239" s="29">
        <f t="shared" si="41"/>
        <v>0</v>
      </c>
      <c r="AS239" s="30">
        <f>SUMIF(Ingredients!$B$3:$B$230,F239,Ingredients!$E$3:$E$230)+SUMIF($B$3:$B$725,F239,$BA$3:$BA$730)</f>
        <v>0</v>
      </c>
      <c r="AT239" s="30">
        <f>SUMIF(Ingredients!$B$3:$B$230,G239,Ingredients!$E$3:$E$230)+SUMIF($B$3:$B$725,G239,$BA$3:$BA$730)</f>
        <v>29.5</v>
      </c>
      <c r="AU239" s="30">
        <f>SUMIF(Ingredients!$B$3:$B$230,H239,Ingredients!$E$3:$E$230)+SUMIF($B$3:$B$725,H239,$BA$3:$BA$730)</f>
        <v>30</v>
      </c>
      <c r="AV239" s="30">
        <f>SUMIF(Ingredients!$B$3:$B$230,I239,Ingredients!$E$3:$E$230)+SUMIF($B$3:$B$725,I239,$BA$3:$BA$730)</f>
        <v>0</v>
      </c>
      <c r="AW239" s="30">
        <f>SUMIF(Ingredients!$B$3:$B$230,J239,Ingredients!$E$3:$E$230)+SUMIF($B$3:$B$725,J239,$BA$3:$BA$730)</f>
        <v>0</v>
      </c>
      <c r="AX239" s="30">
        <f>SUMIF(Ingredients!$B$3:$B$230,K239,Ingredients!$E$3:$E$230)+SUMIF($B$3:$B$725,K239,$BA$3:$BA$730)</f>
        <v>0</v>
      </c>
      <c r="AY239" s="30">
        <f>SUMIF(Ingredients!$B$3:$B$230,L239,Ingredients!$E$3:$E$230)+SUMIF($B$3:$B$725,L239,$BA$3:$BA$730)</f>
        <v>0</v>
      </c>
      <c r="AZ239" s="30">
        <f>SUMIF(Ingredients!$B$3:$B$230,M239,Ingredients!$E$3:$E$230)+SUMIF($B$3:$B$725,M239,$BA$3:$BA$730)</f>
        <v>0</v>
      </c>
      <c r="BA239" s="29">
        <f t="shared" si="42"/>
        <v>14.875</v>
      </c>
      <c r="BB239" s="30">
        <f>SUMIF(Ingredients!$B$3:$B$230,F239,Ingredients!$F$3:$F$230)+SUMIF($B$3:$B$725,F239,$BJ$3:$BJ$725)</f>
        <v>0</v>
      </c>
      <c r="BC239" s="30">
        <f>SUMIF(Ingredients!$B$3:$B$230,G239,Ingredients!$F$3:$F$230)+SUMIF($B$3:$B$725,G239,$BJ$3:$BJ$725)</f>
        <v>1</v>
      </c>
      <c r="BD239" s="30">
        <f>SUMIF(Ingredients!$B$3:$B$230,H239,Ingredients!$F$3:$F$230)+SUMIF($B$3:$B$725,H239,$BJ$3:$BJ$725)</f>
        <v>0</v>
      </c>
      <c r="BE239" s="30">
        <f>SUMIF(Ingredients!$B$3:$B$230,I239,Ingredients!$F$3:$F$230)+SUMIF($B$3:$B$725,I239,$BJ$3:$BJ$725)</f>
        <v>0</v>
      </c>
      <c r="BF239" s="30">
        <f>SUMIF(Ingredients!$B$3:$B$230,J239,Ingredients!$F$3:$F$230)+SUMIF($B$3:$B$725,J239,$BJ$3:$BJ$725)</f>
        <v>0</v>
      </c>
      <c r="BG239" s="30">
        <f>SUMIF(Ingredients!$B$3:$B$230,K239,Ingredients!$F$3:$F$230)+SUMIF($B$3:$B$725,K239,$BJ$3:$BJ$725)</f>
        <v>0</v>
      </c>
      <c r="BH239" s="30">
        <f>SUMIF(Ingredients!$B$3:$B$230,L239,Ingredients!$F$3:$F$230)+SUMIF($B$3:$B$725,L239,$BJ$3:$BJ$725)</f>
        <v>0</v>
      </c>
      <c r="BI239" s="30">
        <f>SUMIF(Ingredients!$B$3:$B$230,M239,Ingredients!$F$3:$F$230)+SUMIF($B$3:$B$725,M239,$BJ$3:$BJ$725)</f>
        <v>0</v>
      </c>
      <c r="BJ239" s="35">
        <f t="shared" si="43"/>
        <v>1</v>
      </c>
      <c r="BK239" s="30">
        <f>SUMIF(Ingredients!$B$3:$B$230,F239,Ingredients!$G$3:$G$230)+SUMIF($B$3:$B$725,F239,$BS$3:$BS$725)</f>
        <v>0</v>
      </c>
      <c r="BL239" s="30">
        <f>SUMIF(Ingredients!$B$3:$B$230,G239,Ingredients!$G$3:$G$230)+SUMIF($B$3:$B$725,G239,$BS$3:$BS$725)</f>
        <v>0</v>
      </c>
      <c r="BM239" s="30">
        <f>SUMIF(Ingredients!$B$3:$B$230,H239,Ingredients!$G$3:$G$230)+SUMIF($B$3:$B$725,H239,$BS$3:$BS$725)</f>
        <v>0</v>
      </c>
      <c r="BN239" s="30">
        <f>SUMIF(Ingredients!$B$3:$B$230,I239,Ingredients!$G$3:$G$230)+SUMIF($B$3:$B$725,I239,$BS$3:$BS$725)</f>
        <v>0</v>
      </c>
      <c r="BO239" s="30">
        <f>SUMIF(Ingredients!$B$3:$B$230,J239,Ingredients!$G$3:$G$230)+SUMIF($B$3:$B$725,J239,$BS$3:$BS$725)</f>
        <v>0</v>
      </c>
      <c r="BP239" s="30">
        <f>SUMIF(Ingredients!$B$3:$B$230,K239,Ingredients!$G$3:$G$230)+SUMIF($B$3:$B$725,K239,$BS$3:$BS$725)</f>
        <v>0</v>
      </c>
      <c r="BQ239" s="30">
        <f>SUMIF(Ingredients!$B$3:$B$230,L239,Ingredients!$G$3:$G$230)+SUMIF($B$3:$B$725,L239,$BS$3:$BS$725)</f>
        <v>0</v>
      </c>
      <c r="BR239" s="30">
        <f>SUMIF(Ingredients!$B$3:$B$230,M239,Ingredients!$G$3:$G$230)+SUMIF($B$3:$B$725,M239,$BS$3:$BS$725)</f>
        <v>0</v>
      </c>
      <c r="BS239" s="36">
        <f t="shared" si="44"/>
        <v>0</v>
      </c>
      <c r="BT239" s="30">
        <f>SUMIF(Ingredients!$B$3:$B$230,F239,Ingredients!$H$3:$H$230)+SUMIF($B$3:$B$725,F239,$CB$3:$CB$725)</f>
        <v>0</v>
      </c>
      <c r="BU239" s="30">
        <f>SUMIF(Ingredients!$B$3:$B$230,G239,Ingredients!$H$3:$H$230)+SUMIF($B$3:$B$725,G239,$CB$3:$CB$725)</f>
        <v>0</v>
      </c>
      <c r="BV239" s="30">
        <f>SUMIF(Ingredients!$B$3:$B$230,H239,Ingredients!$H$3:$H$230)+SUMIF($B$3:$B$725,H239,$CB$3:$CB$725)</f>
        <v>0</v>
      </c>
      <c r="BW239" s="30">
        <f>SUMIF(Ingredients!$B$3:$B$230,I239,Ingredients!$H$3:$H$230)+SUMIF($B$3:$B$725,I239,$CB$3:$CB$725)</f>
        <v>0</v>
      </c>
      <c r="BX239" s="30">
        <f>SUMIF(Ingredients!$B$3:$B$230,J239,Ingredients!$H$3:$H$230)+SUMIF($B$3:$B$725,J239,$CB$3:$CB$725)</f>
        <v>0</v>
      </c>
      <c r="BY239" s="30">
        <f>SUMIF(Ingredients!$B$3:$B$230,K239,Ingredients!$H$3:$H$230)+SUMIF($B$3:$B$725,K239,$CB$3:$CB$725)</f>
        <v>0</v>
      </c>
      <c r="BZ239" s="30">
        <f>SUMIF(Ingredients!$B$3:$B$230,L239,Ingredients!$H$3:$H$230)+SUMIF($B$3:$B$725,L239,$CB$3:$CB$725)</f>
        <v>0</v>
      </c>
      <c r="CA239" s="30">
        <f>SUMIF(Ingredients!$B$3:$B$230,M239,Ingredients!$H$3:$H$230)+SUMIF($B$3:$B$725,M239,$CB$3:$CB$725)</f>
        <v>0</v>
      </c>
      <c r="CB239" s="42">
        <f t="shared" si="45"/>
        <v>0</v>
      </c>
      <c r="CC239" s="30">
        <f>SUMIF(Ingredients!$B$3:$B$230,F239,Ingredients!$I$3:$I$230)+SUMIF($B$3:$B$725,F239,$CK$3:$CK$725)</f>
        <v>0</v>
      </c>
      <c r="CD239" s="30">
        <f>SUMIF(Ingredients!$B$3:$B$230,G239,Ingredients!$I$3:$I$230)+SUMIF($B$3:$B$725,G239,$CK$3:$CK$725)</f>
        <v>0</v>
      </c>
      <c r="CE239" s="30">
        <f>SUMIF(Ingredients!$B$3:$B$230,H239,Ingredients!$I$3:$I$230)+SUMIF($B$3:$B$725,H239,$CK$3:$CK$725)</f>
        <v>0</v>
      </c>
      <c r="CF239" s="30">
        <f>SUMIF(Ingredients!$B$3:$B$230,I239,Ingredients!$I$3:$I$230)+SUMIF($B$3:$B$725,I239,$CK$3:$CK$725)</f>
        <v>0</v>
      </c>
      <c r="CG239" s="30">
        <f>SUMIF(Ingredients!$B$3:$B$230,J239,Ingredients!$I$3:$I$230)+SUMIF($B$3:$B$725,J239,$CK$3:$CK$725)</f>
        <v>0</v>
      </c>
      <c r="CH239" s="30">
        <f>SUMIF(Ingredients!$B$3:$B$230,K239,Ingredients!$I$3:$I$230)+SUMIF($B$3:$B$725,K239,$CK$3:$CK$725)</f>
        <v>0</v>
      </c>
      <c r="CI239" s="30">
        <f>SUMIF(Ingredients!$B$3:$B$230,L239,Ingredients!$I$3:$I$230)+SUMIF($B$3:$B$725,L239,$CK$3:$CK$725)</f>
        <v>0</v>
      </c>
      <c r="CJ239" s="30">
        <f>SUMIF(Ingredients!$B$3:$B$230,M239,Ingredients!$I$3:$I$230)+SUMIF($B$3:$B$725,M239,$CK$3:$CK$725)</f>
        <v>0</v>
      </c>
      <c r="CK239" s="38">
        <f t="shared" si="46"/>
        <v>0</v>
      </c>
      <c r="CL239" s="30">
        <f>SUMIF(Ingredients!$B$3:$B$230,F239,Ingredients!$J$3:$J$230)+SUMIF($B$3:$B$725,F239,$CT$3:$CT$725)</f>
        <v>0</v>
      </c>
      <c r="CM239" s="30">
        <f>SUMIF(Ingredients!$B$3:$B$230,G239,Ingredients!$J$3:$J$230)+SUMIF($B$3:$B$725,G239,$CT$3:$CT$725)</f>
        <v>0</v>
      </c>
      <c r="CN239" s="30">
        <f>SUMIF(Ingredients!$B$3:$B$230,H239,Ingredients!$J$3:$J$230)+SUMIF($B$3:$B$725,H239,$CT$3:$CT$725)</f>
        <v>0</v>
      </c>
      <c r="CO239" s="30">
        <f>SUMIF(Ingredients!$B$3:$B$230,I239,Ingredients!$J$3:$J$230)+SUMIF($B$3:$B$725,I239,$CT$3:$CT$725)</f>
        <v>0</v>
      </c>
      <c r="CP239" s="30">
        <f>SUMIF(Ingredients!$B$3:$B$230,J239,Ingredients!$J$3:$J$230)+SUMIF($B$3:$B$725,J239,$CT$3:$CT$725)</f>
        <v>0</v>
      </c>
      <c r="CQ239" s="30">
        <f>SUMIF(Ingredients!$B$3:$B$230,K239,Ingredients!$J$3:$J$230)+SUMIF($B$3:$B$725,K239,$CT$3:$CT$725)</f>
        <v>0</v>
      </c>
      <c r="CR239" s="30">
        <f>SUMIF(Ingredients!$B$3:$B$230,L239,Ingredients!$J$3:$J$230)+SUMIF($B$3:$B$725,L239,$CT$3:$CT$725)</f>
        <v>0</v>
      </c>
      <c r="CS239" s="30">
        <f>SUMIF(Ingredients!$B$3:$B$230,M239,Ingredients!$J$3:$J$230)+SUMIF($B$3:$B$725,M239,$CT$3:$CT$725)</f>
        <v>0</v>
      </c>
      <c r="CT239" s="43">
        <f t="shared" si="47"/>
        <v>0</v>
      </c>
      <c r="CU239" s="34">
        <v>9</v>
      </c>
      <c r="CV239" s="30">
        <v>0</v>
      </c>
      <c r="CW239" s="30">
        <v>14.875</v>
      </c>
      <c r="CX239" s="35">
        <v>1</v>
      </c>
      <c r="CY239" s="36">
        <v>0</v>
      </c>
      <c r="CZ239" s="37">
        <v>0</v>
      </c>
      <c r="DA239" s="38">
        <v>0</v>
      </c>
      <c r="DB239" s="39">
        <v>0</v>
      </c>
      <c r="DC239" t="s">
        <v>199</v>
      </c>
      <c r="DD239" t="str">
        <f t="shared" ca="1" si="48"/>
        <v/>
      </c>
      <c r="DE239" t="str">
        <f t="shared" ca="1" si="49"/>
        <v>No</v>
      </c>
      <c r="DG239" t="s">
        <v>200</v>
      </c>
      <c r="DH239" t="str">
        <f t="shared" ca="1" si="50"/>
        <v/>
      </c>
      <c r="DI239" t="s">
        <v>2271</v>
      </c>
    </row>
    <row r="240" spans="2:113" x14ac:dyDescent="0.3">
      <c r="B240" t="s">
        <v>507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1191</v>
      </c>
      <c r="F240" s="10" t="s">
        <v>505</v>
      </c>
      <c r="G240" s="11" t="s">
        <v>409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SUMIF(Ingredients!$B$3:$B$230,'PH complex foods'!F240,Ingredients!$A$3:$A$119)+SUMIF($B$3:$B$725,F240,$V$3:$V$724)</f>
        <v>0</v>
      </c>
      <c r="O240" s="11">
        <f ca="1">SUMIF(Ingredients!$B$3:$B$230,'PH complex foods'!G240,Ingredients!$A$3:$A$119)+SUMIF($B$3:$B$725,G240,$V$3:$V$724)</f>
        <v>1</v>
      </c>
      <c r="P240" s="11">
        <f ca="1">SUMIF(Ingredients!$B$3:$B$230,'PH complex foods'!H240,Ingredients!$A$3:$A$119)+SUMIF($B$3:$B$725,H240,$V$3:$V$724)</f>
        <v>1</v>
      </c>
      <c r="Q240" s="11">
        <f ca="1">SUMIF(Ingredients!$B$3:$B$230,'PH complex foods'!I240,Ingredients!$A$3:$A$119)+SUMIF($B$3:$B$725,I240,$V$3:$V$724)</f>
        <v>1</v>
      </c>
      <c r="R240" s="11">
        <f ca="1">SUMIF(Ingredients!$B$3:$B$230,'PH complex foods'!J240,Ingredients!$A$3:$A$119)+SUMIF($B$3:$B$725,J240,$V$3:$V$724)</f>
        <v>1</v>
      </c>
      <c r="S240" s="11">
        <f ca="1">SUMIF(Ingredients!$B$3:$B$230,'PH complex foods'!K240,Ingredients!$A$3:$A$119)+SUMIF($B$3:$B$725,K240,$V$3:$V$724)</f>
        <v>0</v>
      </c>
      <c r="T240" s="11">
        <f ca="1">SUMIF(Ingredients!$B$3:$B$230,'PH complex foods'!L240,Ingredients!$A$3:$A$119)+SUMIF($B$3:$B$725,L240,$V$3:$V$724)</f>
        <v>0</v>
      </c>
      <c r="U240" s="11">
        <f ca="1">SUMIF(Ingredients!$B$3:$B$230,'PH complex foods'!M240,Ingredients!$A$3:$A$119)+SUMIF($B$3:$B$725,M240,$V$3:$V$724)</f>
        <v>0</v>
      </c>
      <c r="V240" s="10">
        <f t="shared" ca="1" si="51"/>
        <v>0</v>
      </c>
      <c r="W240" s="10">
        <v>0</v>
      </c>
      <c r="X240" s="11">
        <v>0</v>
      </c>
      <c r="Y240" s="11">
        <f>COUNTIF(F240:M965,B240)</f>
        <v>0</v>
      </c>
      <c r="Z240" s="44" t="str">
        <f t="shared" ca="1" si="52"/>
        <v>No</v>
      </c>
      <c r="AA240" s="34">
        <f>SUMIF(Ingredients!$B$3:$B$230,F240,Ingredients!$C$3:$C$230)+SUMIF($B$3:$B$725,F240,$AI$3:$AI$725)</f>
        <v>0</v>
      </c>
      <c r="AB240" s="30">
        <f>SUMIF(Ingredients!$B$3:$B$230,G240,Ingredients!$C$3:$C$230)+SUMIF($B$3:$B$725,G240,$AI$3:$AI$725)</f>
        <v>2</v>
      </c>
      <c r="AC240" s="30">
        <f>SUMIF(Ingredients!$B$3:$B$230,H240,Ingredients!$C$3:$C$230)+SUMIF($B$3:$B$725,H240,$AI$3:$AI$725)</f>
        <v>0</v>
      </c>
      <c r="AD240" s="30">
        <f>SUMIF(Ingredients!$B$3:$B$230,I240,Ingredients!$C$3:$C$230)+SUMIF($B$3:$B$725,I240,$AI$3:$AI$725)</f>
        <v>0</v>
      </c>
      <c r="AE240" s="30">
        <f>SUMIF(Ingredients!$B$3:$B$230,J240,Ingredients!$C$3:$C$230)+SUMIF($B$3:$B$725,J240,$AI$3:$AI$725)</f>
        <v>10</v>
      </c>
      <c r="AF240" s="30">
        <f>SUMIF(Ingredients!$B$3:$B$230,K240,Ingredients!$C$3:$C$230)+SUMIF($B$3:$B$725,K240,$AI$3:$AI$725)</f>
        <v>0</v>
      </c>
      <c r="AG240" s="30">
        <f>SUMIF(Ingredients!$B$3:$B$230,L240,Ingredients!$C$3:$C$230)+SUMIF($B$3:$B$725,L240,$AI$3:$AI$725)</f>
        <v>0</v>
      </c>
      <c r="AH240" s="30">
        <f>SUMIF(Ingredients!$B$3:$B$230,M240,Ingredients!$C$3:$C$230)+SUMIF($B$3:$B$725,M240,$AI$3:$AI$725)</f>
        <v>0</v>
      </c>
      <c r="AI240" s="29">
        <f t="shared" si="40"/>
        <v>12</v>
      </c>
      <c r="AJ240" s="30">
        <f>SUMIF(Ingredients!$B$3:$B$230,F240,Ingredients!$D$3:$D$230)+SUMIF($B$3:$B$725,F240,$AR$3:$AR$725)</f>
        <v>0</v>
      </c>
      <c r="AK240" s="30">
        <f>SUMIF(Ingredients!$B$3:$B$230,G240,Ingredients!$D$3:$D$230)+SUMIF($B$3:$B$725,G240,$AR$3:$AR$725)</f>
        <v>0</v>
      </c>
      <c r="AL240" s="30">
        <f>SUMIF(Ingredients!$B$3:$B$230,H240,Ingredients!$D$3:$D$230)+SUMIF($B$3:$B$725,H240,$AR$3:$AR$725)</f>
        <v>0</v>
      </c>
      <c r="AM240" s="30">
        <f>SUMIF(Ingredients!$B$3:$B$230,I240,Ingredients!$D$3:$D$230)+SUMIF($B$3:$B$725,I240,$AR$3:$AR$725)</f>
        <v>0</v>
      </c>
      <c r="AN240" s="30">
        <f>SUMIF(Ingredients!$B$3:$B$230,J240,Ingredients!$D$3:$D$230)+SUMIF($B$3:$B$725,J240,$AR$3:$AR$725)</f>
        <v>0</v>
      </c>
      <c r="AO240" s="30">
        <f>SUMIF(Ingredients!$B$3:$B$230,K240,Ingredients!$D$3:$D$230)+SUMIF($B$3:$B$725,K240,$AR$3:$AR$725)</f>
        <v>0</v>
      </c>
      <c r="AP240" s="30">
        <f>SUMIF(Ingredients!$B$3:$B$230,L240,Ingredients!$D$3:$D$230)+SUMIF($B$3:$B$725,L240,$AR$3:$AR$725)</f>
        <v>0</v>
      </c>
      <c r="AQ240" s="30">
        <f>SUMIF(Ingredients!$B$3:$B$230,M240,Ingredients!$D$3:$D$230)+SUMIF($B$3:$B$725,M240,$AR$3:$AR$725)</f>
        <v>0</v>
      </c>
      <c r="AR240" s="29">
        <f t="shared" si="41"/>
        <v>0</v>
      </c>
      <c r="AS240" s="30">
        <f>SUMIF(Ingredients!$B$3:$B$230,F240,Ingredients!$E$3:$E$230)+SUMIF($B$3:$B$725,F240,$BA$3:$BA$730)</f>
        <v>0</v>
      </c>
      <c r="AT240" s="30">
        <f>SUMIF(Ingredients!$B$3:$B$230,G240,Ingredients!$E$3:$E$230)+SUMIF($B$3:$B$725,G240,$BA$3:$BA$730)</f>
        <v>7</v>
      </c>
      <c r="AU240" s="30">
        <f>SUMIF(Ingredients!$B$3:$B$230,H240,Ingredients!$E$3:$E$230)+SUMIF($B$3:$B$725,H240,$BA$3:$BA$730)</f>
        <v>16</v>
      </c>
      <c r="AV240" s="30">
        <f>SUMIF(Ingredients!$B$3:$B$230,I240,Ingredients!$E$3:$E$230)+SUMIF($B$3:$B$725,I240,$BA$3:$BA$730)</f>
        <v>30</v>
      </c>
      <c r="AW240" s="30">
        <f>SUMIF(Ingredients!$B$3:$B$230,J240,Ingredients!$E$3:$E$230)+SUMIF($B$3:$B$725,J240,$BA$3:$BA$730)</f>
        <v>14</v>
      </c>
      <c r="AX240" s="30">
        <f>SUMIF(Ingredients!$B$3:$B$230,K240,Ingredients!$E$3:$E$230)+SUMIF($B$3:$B$725,K240,$BA$3:$BA$730)</f>
        <v>0</v>
      </c>
      <c r="AY240" s="30">
        <f>SUMIF(Ingredients!$B$3:$B$230,L240,Ingredients!$E$3:$E$230)+SUMIF($B$3:$B$725,L240,$BA$3:$BA$730)</f>
        <v>0</v>
      </c>
      <c r="AZ240" s="30">
        <f>SUMIF(Ingredients!$B$3:$B$230,M240,Ingredients!$E$3:$E$230)+SUMIF($B$3:$B$725,M240,$BA$3:$BA$730)</f>
        <v>0</v>
      </c>
      <c r="BA240" s="29">
        <f t="shared" si="42"/>
        <v>13.4</v>
      </c>
      <c r="BB240" s="30">
        <f>SUMIF(Ingredients!$B$3:$B$230,F240,Ingredients!$F$3:$F$230)+SUMIF($B$3:$B$725,F240,$BJ$3:$BJ$725)</f>
        <v>0</v>
      </c>
      <c r="BC240" s="30">
        <f>SUMIF(Ingredients!$B$3:$B$230,G240,Ingredients!$F$3:$F$230)+SUMIF($B$3:$B$725,G240,$BJ$3:$BJ$725)</f>
        <v>0</v>
      </c>
      <c r="BD240" s="30">
        <f>SUMIF(Ingredients!$B$3:$B$230,H240,Ingredients!$F$3:$F$230)+SUMIF($B$3:$B$725,H240,$BJ$3:$BJ$725)</f>
        <v>0</v>
      </c>
      <c r="BE240" s="30">
        <f>SUMIF(Ingredients!$B$3:$B$230,I240,Ingredients!$F$3:$F$230)+SUMIF($B$3:$B$725,I240,$BJ$3:$BJ$725)</f>
        <v>0</v>
      </c>
      <c r="BF240" s="30">
        <f>SUMIF(Ingredients!$B$3:$B$230,J240,Ingredients!$F$3:$F$230)+SUMIF($B$3:$B$725,J240,$BJ$3:$BJ$725)</f>
        <v>0</v>
      </c>
      <c r="BG240" s="30">
        <f>SUMIF(Ingredients!$B$3:$B$230,K240,Ingredients!$F$3:$F$230)+SUMIF($B$3:$B$725,K240,$BJ$3:$BJ$725)</f>
        <v>0</v>
      </c>
      <c r="BH240" s="30">
        <f>SUMIF(Ingredients!$B$3:$B$230,L240,Ingredients!$F$3:$F$230)+SUMIF($B$3:$B$725,L240,$BJ$3:$BJ$725)</f>
        <v>0</v>
      </c>
      <c r="BI240" s="30">
        <f>SUMIF(Ingredients!$B$3:$B$230,M240,Ingredients!$F$3:$F$230)+SUMIF($B$3:$B$725,M240,$BJ$3:$BJ$725)</f>
        <v>0</v>
      </c>
      <c r="BJ240" s="35">
        <f t="shared" si="43"/>
        <v>0</v>
      </c>
      <c r="BK240" s="30">
        <f>SUMIF(Ingredients!$B$3:$B$230,F240,Ingredients!$G$3:$G$230)+SUMIF($B$3:$B$725,F240,$BS$3:$BS$725)</f>
        <v>0</v>
      </c>
      <c r="BL240" s="30">
        <f>SUMIF(Ingredients!$B$3:$B$230,G240,Ingredients!$G$3:$G$230)+SUMIF($B$3:$B$725,G240,$BS$3:$BS$725)</f>
        <v>0</v>
      </c>
      <c r="BM240" s="30">
        <f>SUMIF(Ingredients!$B$3:$B$230,H240,Ingredients!$G$3:$G$230)+SUMIF($B$3:$B$725,H240,$BS$3:$BS$725)</f>
        <v>0</v>
      </c>
      <c r="BN240" s="30">
        <f>SUMIF(Ingredients!$B$3:$B$230,I240,Ingredients!$G$3:$G$230)+SUMIF($B$3:$B$725,I240,$BS$3:$BS$725)</f>
        <v>0</v>
      </c>
      <c r="BO240" s="30">
        <f>SUMIF(Ingredients!$B$3:$B$230,J240,Ingredients!$G$3:$G$230)+SUMIF($B$3:$B$725,J240,$BS$3:$BS$725)</f>
        <v>0</v>
      </c>
      <c r="BP240" s="30">
        <f>SUMIF(Ingredients!$B$3:$B$230,K240,Ingredients!$G$3:$G$230)+SUMIF($B$3:$B$725,K240,$BS$3:$BS$725)</f>
        <v>0</v>
      </c>
      <c r="BQ240" s="30">
        <f>SUMIF(Ingredients!$B$3:$B$230,L240,Ingredients!$G$3:$G$230)+SUMIF($B$3:$B$725,L240,$BS$3:$BS$725)</f>
        <v>0</v>
      </c>
      <c r="BR240" s="30">
        <f>SUMIF(Ingredients!$B$3:$B$230,M240,Ingredients!$G$3:$G$230)+SUMIF($B$3:$B$725,M240,$BS$3:$BS$725)</f>
        <v>0</v>
      </c>
      <c r="BS240" s="36">
        <f t="shared" si="44"/>
        <v>0</v>
      </c>
      <c r="BT240" s="30">
        <f>SUMIF(Ingredients!$B$3:$B$230,F240,Ingredients!$H$3:$H$230)+SUMIF($B$3:$B$725,F240,$CB$3:$CB$725)</f>
        <v>0</v>
      </c>
      <c r="BU240" s="30">
        <f>SUMIF(Ingredients!$B$3:$B$230,G240,Ingredients!$H$3:$H$230)+SUMIF($B$3:$B$725,G240,$CB$3:$CB$725)</f>
        <v>1</v>
      </c>
      <c r="BV240" s="30">
        <f>SUMIF(Ingredients!$B$3:$B$230,H240,Ingredients!$H$3:$H$230)+SUMIF($B$3:$B$725,H240,$CB$3:$CB$725)</f>
        <v>0</v>
      </c>
      <c r="BW240" s="30">
        <f>SUMIF(Ingredients!$B$3:$B$230,I240,Ingredients!$H$3:$H$230)+SUMIF($B$3:$B$725,I240,$CB$3:$CB$725)</f>
        <v>0</v>
      </c>
      <c r="BX240" s="30">
        <f>SUMIF(Ingredients!$B$3:$B$230,J240,Ingredients!$H$3:$H$230)+SUMIF($B$3:$B$725,J240,$CB$3:$CB$725)</f>
        <v>0</v>
      </c>
      <c r="BY240" s="30">
        <f>SUMIF(Ingredients!$B$3:$B$230,K240,Ingredients!$H$3:$H$230)+SUMIF($B$3:$B$725,K240,$CB$3:$CB$725)</f>
        <v>0</v>
      </c>
      <c r="BZ240" s="30">
        <f>SUMIF(Ingredients!$B$3:$B$230,L240,Ingredients!$H$3:$H$230)+SUMIF($B$3:$B$725,L240,$CB$3:$CB$725)</f>
        <v>0</v>
      </c>
      <c r="CA240" s="30">
        <f>SUMIF(Ingredients!$B$3:$B$230,M240,Ingredients!$H$3:$H$230)+SUMIF($B$3:$B$725,M240,$CB$3:$CB$725)</f>
        <v>0</v>
      </c>
      <c r="CB240" s="42">
        <f t="shared" si="45"/>
        <v>1</v>
      </c>
      <c r="CC240" s="30">
        <f>SUMIF(Ingredients!$B$3:$B$230,F240,Ingredients!$I$3:$I$230)+SUMIF($B$3:$B$725,F240,$CK$3:$CK$725)</f>
        <v>0</v>
      </c>
      <c r="CD240" s="30">
        <f>SUMIF(Ingredients!$B$3:$B$230,G240,Ingredients!$I$3:$I$230)+SUMIF($B$3:$B$725,G240,$CK$3:$CK$725)</f>
        <v>0</v>
      </c>
      <c r="CE240" s="30">
        <f>SUMIF(Ingredients!$B$3:$B$230,H240,Ingredients!$I$3:$I$230)+SUMIF($B$3:$B$725,H240,$CK$3:$CK$725)</f>
        <v>0</v>
      </c>
      <c r="CF240" s="30">
        <f>SUMIF(Ingredients!$B$3:$B$230,I240,Ingredients!$I$3:$I$230)+SUMIF($B$3:$B$725,I240,$CK$3:$CK$725)</f>
        <v>0</v>
      </c>
      <c r="CG240" s="30">
        <f>SUMIF(Ingredients!$B$3:$B$230,J240,Ingredients!$I$3:$I$230)+SUMIF($B$3:$B$725,J240,$CK$3:$CK$725)</f>
        <v>2.5</v>
      </c>
      <c r="CH240" s="30">
        <f>SUMIF(Ingredients!$B$3:$B$230,K240,Ingredients!$I$3:$I$230)+SUMIF($B$3:$B$725,K240,$CK$3:$CK$725)</f>
        <v>0</v>
      </c>
      <c r="CI240" s="30">
        <f>SUMIF(Ingredients!$B$3:$B$230,L240,Ingredients!$I$3:$I$230)+SUMIF($B$3:$B$725,L240,$CK$3:$CK$725)</f>
        <v>0</v>
      </c>
      <c r="CJ240" s="30">
        <f>SUMIF(Ingredients!$B$3:$B$230,M240,Ingredients!$I$3:$I$230)+SUMIF($B$3:$B$725,M240,$CK$3:$CK$725)</f>
        <v>0</v>
      </c>
      <c r="CK240" s="38">
        <f t="shared" si="46"/>
        <v>2.5</v>
      </c>
      <c r="CL240" s="30">
        <f>SUMIF(Ingredients!$B$3:$B$230,F240,Ingredients!$J$3:$J$230)+SUMIF($B$3:$B$725,F240,$CT$3:$CT$725)</f>
        <v>0</v>
      </c>
      <c r="CM240" s="30">
        <f>SUMIF(Ingredients!$B$3:$B$230,G240,Ingredients!$J$3:$J$230)+SUMIF($B$3:$B$725,G240,$CT$3:$CT$725)</f>
        <v>0</v>
      </c>
      <c r="CN240" s="30">
        <f>SUMIF(Ingredients!$B$3:$B$230,H240,Ingredients!$J$3:$J$230)+SUMIF($B$3:$B$725,H240,$CT$3:$CT$725)</f>
        <v>0</v>
      </c>
      <c r="CO240" s="30">
        <f>SUMIF(Ingredients!$B$3:$B$230,I240,Ingredients!$J$3:$J$230)+SUMIF($B$3:$B$725,I240,$CT$3:$CT$725)</f>
        <v>0</v>
      </c>
      <c r="CP240" s="30">
        <f>SUMIF(Ingredients!$B$3:$B$230,J240,Ingredients!$J$3:$J$230)+SUMIF($B$3:$B$725,J240,$CT$3:$CT$725)</f>
        <v>0</v>
      </c>
      <c r="CQ240" s="30">
        <f>SUMIF(Ingredients!$B$3:$B$230,K240,Ingredients!$J$3:$J$230)+SUMIF($B$3:$B$725,K240,$CT$3:$CT$725)</f>
        <v>0</v>
      </c>
      <c r="CR240" s="30">
        <f>SUMIF(Ingredients!$B$3:$B$230,L240,Ingredients!$J$3:$J$230)+SUMIF($B$3:$B$725,L240,$CT$3:$CT$725)</f>
        <v>0</v>
      </c>
      <c r="CS240" s="30">
        <f>SUMIF(Ingredients!$B$3:$B$230,M240,Ingredients!$J$3:$J$230)+SUMIF($B$3:$B$725,M240,$CT$3:$CT$725)</f>
        <v>0</v>
      </c>
      <c r="CT240" s="43">
        <f t="shared" si="47"/>
        <v>0</v>
      </c>
      <c r="CU240" s="34">
        <v>12</v>
      </c>
      <c r="CV240" s="30">
        <v>0</v>
      </c>
      <c r="CW240" s="30">
        <v>13.4</v>
      </c>
      <c r="CX240" s="35">
        <v>0</v>
      </c>
      <c r="CY240" s="36">
        <v>0</v>
      </c>
      <c r="CZ240" s="37">
        <v>1</v>
      </c>
      <c r="DA240" s="38">
        <v>2.5</v>
      </c>
      <c r="DB240" s="39">
        <v>0</v>
      </c>
      <c r="DC240" t="s">
        <v>199</v>
      </c>
      <c r="DD240" t="str">
        <f t="shared" ca="1" si="48"/>
        <v/>
      </c>
      <c r="DE240" t="str">
        <f t="shared" ca="1" si="49"/>
        <v>No</v>
      </c>
      <c r="DG240" t="s">
        <v>200</v>
      </c>
      <c r="DH240" t="str">
        <f t="shared" ca="1" si="50"/>
        <v/>
      </c>
      <c r="DI240" t="s">
        <v>2271</v>
      </c>
    </row>
    <row r="241" spans="2:113" x14ac:dyDescent="0.3">
      <c r="B241" t="s">
        <v>508</v>
      </c>
      <c r="C241" t="str">
        <f>INDEX('PH Itemnames'!$B$1:$B$723,MATCH(B241,'PH Itemnames'!$A$1:$A$723),1)</f>
        <v>cranberrysauceItem</v>
      </c>
      <c r="D241" t="s">
        <v>240</v>
      </c>
      <c r="E241" t="s">
        <v>1184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SUMIF(Ingredients!$B$3:$B$230,'PH complex foods'!F241,Ingredients!$A$3:$A$119)+SUMIF($B$3:$B$725,F241,$V$3:$V$724)</f>
        <v>1</v>
      </c>
      <c r="O241" s="11">
        <f ca="1">SUMIF(Ingredients!$B$3:$B$230,'PH complex foods'!G241,Ingredients!$A$3:$A$119)+SUMIF($B$3:$B$725,G241,$V$3:$V$724)</f>
        <v>1</v>
      </c>
      <c r="P241" s="11">
        <f ca="1">SUMIF(Ingredients!$B$3:$B$230,'PH complex foods'!H241,Ingredients!$A$3:$A$119)+SUMIF($B$3:$B$725,H241,$V$3:$V$724)</f>
        <v>0</v>
      </c>
      <c r="Q241" s="11">
        <f ca="1">SUMIF(Ingredients!$B$3:$B$230,'PH complex foods'!I241,Ingredients!$A$3:$A$119)+SUMIF($B$3:$B$725,I241,$V$3:$V$724)</f>
        <v>0</v>
      </c>
      <c r="R241" s="11">
        <f ca="1">SUMIF(Ingredients!$B$3:$B$230,'PH complex foods'!J241,Ingredients!$A$3:$A$119)+SUMIF($B$3:$B$725,J241,$V$3:$V$724)</f>
        <v>0</v>
      </c>
      <c r="S241" s="11">
        <f ca="1">SUMIF(Ingredients!$B$3:$B$230,'PH complex foods'!K241,Ingredients!$A$3:$A$119)+SUMIF($B$3:$B$725,K241,$V$3:$V$724)</f>
        <v>0</v>
      </c>
      <c r="T241" s="11">
        <f ca="1">SUMIF(Ingredients!$B$3:$B$230,'PH complex foods'!L241,Ingredients!$A$3:$A$119)+SUMIF($B$3:$B$725,L241,$V$3:$V$724)</f>
        <v>0</v>
      </c>
      <c r="U241" s="11">
        <f ca="1">SUMIF(Ingredients!$B$3:$B$230,'PH complex foods'!M241,Ingredients!$A$3:$A$119)+SUMIF($B$3:$B$725,M241,$V$3:$V$724)</f>
        <v>0</v>
      </c>
      <c r="V241" s="10">
        <f t="shared" ca="1" si="51"/>
        <v>1</v>
      </c>
      <c r="W241" s="10">
        <v>1</v>
      </c>
      <c r="X241" s="11">
        <v>1</v>
      </c>
      <c r="Y241" s="11">
        <f>COUNTIF(F241:M966,B241)</f>
        <v>0</v>
      </c>
      <c r="Z241" s="44" t="str">
        <f t="shared" ca="1" si="52"/>
        <v>Yes</v>
      </c>
      <c r="AA241" s="34">
        <f>SUMIF(Ingredients!$B$3:$B$230,F241,Ingredients!$C$3:$C$230)+SUMIF($B$3:$B$725,F241,$AI$3:$AI$725)</f>
        <v>1</v>
      </c>
      <c r="AB241" s="30">
        <f>SUMIF(Ingredients!$B$3:$B$230,G241,Ingredients!$C$3:$C$230)+SUMIF($B$3:$B$725,G241,$AI$3:$AI$725)</f>
        <v>0</v>
      </c>
      <c r="AC241" s="30">
        <f>SUMIF(Ingredients!$B$3:$B$230,H241,Ingredients!$C$3:$C$230)+SUMIF($B$3:$B$725,H241,$AI$3:$AI$725)</f>
        <v>0</v>
      </c>
      <c r="AD241" s="30">
        <f>SUMIF(Ingredients!$B$3:$B$230,I241,Ingredients!$C$3:$C$230)+SUMIF($B$3:$B$725,I241,$AI$3:$AI$725)</f>
        <v>0</v>
      </c>
      <c r="AE241" s="30">
        <f>SUMIF(Ingredients!$B$3:$B$230,J241,Ingredients!$C$3:$C$230)+SUMIF($B$3:$B$725,J241,$AI$3:$AI$725)</f>
        <v>0</v>
      </c>
      <c r="AF241" s="30">
        <f>SUMIF(Ingredients!$B$3:$B$230,K241,Ingredients!$C$3:$C$230)+SUMIF($B$3:$B$725,K241,$AI$3:$AI$725)</f>
        <v>0</v>
      </c>
      <c r="AG241" s="30">
        <f>SUMIF(Ingredients!$B$3:$B$230,L241,Ingredients!$C$3:$C$230)+SUMIF($B$3:$B$725,L241,$AI$3:$AI$725)</f>
        <v>0</v>
      </c>
      <c r="AH241" s="30">
        <f>SUMIF(Ingredients!$B$3:$B$230,M241,Ingredients!$C$3:$C$230)+SUMIF($B$3:$B$725,M241,$AI$3:$AI$725)</f>
        <v>0</v>
      </c>
      <c r="AI241" s="29">
        <f t="shared" si="40"/>
        <v>1</v>
      </c>
      <c r="AJ241" s="30">
        <f>SUMIF(Ingredients!$B$3:$B$230,F241,Ingredients!$D$3:$D$230)+SUMIF($B$3:$B$725,F241,$AR$3:$AR$725)</f>
        <v>5</v>
      </c>
      <c r="AK241" s="30">
        <f>SUMIF(Ingredients!$B$3:$B$230,G241,Ingredients!$D$3:$D$230)+SUMIF($B$3:$B$725,G241,$AR$3:$AR$725)</f>
        <v>0</v>
      </c>
      <c r="AL241" s="30">
        <f>SUMIF(Ingredients!$B$3:$B$230,H241,Ingredients!$D$3:$D$230)+SUMIF($B$3:$B$725,H241,$AR$3:$AR$725)</f>
        <v>0</v>
      </c>
      <c r="AM241" s="30">
        <f>SUMIF(Ingredients!$B$3:$B$230,I241,Ingredients!$D$3:$D$230)+SUMIF($B$3:$B$725,I241,$AR$3:$AR$725)</f>
        <v>0</v>
      </c>
      <c r="AN241" s="30">
        <f>SUMIF(Ingredients!$B$3:$B$230,J241,Ingredients!$D$3:$D$230)+SUMIF($B$3:$B$725,J241,$AR$3:$AR$725)</f>
        <v>0</v>
      </c>
      <c r="AO241" s="30">
        <f>SUMIF(Ingredients!$B$3:$B$230,K241,Ingredients!$D$3:$D$230)+SUMIF($B$3:$B$725,K241,$AR$3:$AR$725)</f>
        <v>0</v>
      </c>
      <c r="AP241" s="30">
        <f>SUMIF(Ingredients!$B$3:$B$230,L241,Ingredients!$D$3:$D$230)+SUMIF($B$3:$B$725,L241,$AR$3:$AR$725)</f>
        <v>0</v>
      </c>
      <c r="AQ241" s="30">
        <f>SUMIF(Ingredients!$B$3:$B$230,M241,Ingredients!$D$3:$D$230)+SUMIF($B$3:$B$725,M241,$AR$3:$AR$725)</f>
        <v>0</v>
      </c>
      <c r="AR241" s="29">
        <f t="shared" si="41"/>
        <v>5</v>
      </c>
      <c r="AS241" s="30">
        <f>SUMIF(Ingredients!$B$3:$B$230,F241,Ingredients!$E$3:$E$230)+SUMIF($B$3:$B$725,F241,$BA$3:$BA$730)</f>
        <v>12</v>
      </c>
      <c r="AT241" s="30">
        <f>SUMIF(Ingredients!$B$3:$B$230,G241,Ingredients!$E$3:$E$230)+SUMIF($B$3:$B$725,G241,$BA$3:$BA$730)</f>
        <v>30</v>
      </c>
      <c r="AU241" s="30">
        <f>SUMIF(Ingredients!$B$3:$B$230,H241,Ingredients!$E$3:$E$230)+SUMIF($B$3:$B$725,H241,$BA$3:$BA$730)</f>
        <v>0</v>
      </c>
      <c r="AV241" s="30">
        <f>SUMIF(Ingredients!$B$3:$B$230,I241,Ingredients!$E$3:$E$230)+SUMIF($B$3:$B$725,I241,$BA$3:$BA$730)</f>
        <v>0</v>
      </c>
      <c r="AW241" s="30">
        <f>SUMIF(Ingredients!$B$3:$B$230,J241,Ingredients!$E$3:$E$230)+SUMIF($B$3:$B$725,J241,$BA$3:$BA$730)</f>
        <v>0</v>
      </c>
      <c r="AX241" s="30">
        <f>SUMIF(Ingredients!$B$3:$B$230,K241,Ingredients!$E$3:$E$230)+SUMIF($B$3:$B$725,K241,$BA$3:$BA$730)</f>
        <v>0</v>
      </c>
      <c r="AY241" s="30">
        <f>SUMIF(Ingredients!$B$3:$B$230,L241,Ingredients!$E$3:$E$230)+SUMIF($B$3:$B$725,L241,$BA$3:$BA$730)</f>
        <v>0</v>
      </c>
      <c r="AZ241" s="30">
        <f>SUMIF(Ingredients!$B$3:$B$230,M241,Ingredients!$E$3:$E$230)+SUMIF($B$3:$B$725,M241,$BA$3:$BA$730)</f>
        <v>0</v>
      </c>
      <c r="BA241" s="29">
        <f t="shared" si="42"/>
        <v>21</v>
      </c>
      <c r="BB241" s="30">
        <f>SUMIF(Ingredients!$B$3:$B$230,F241,Ingredients!$F$3:$F$230)+SUMIF($B$3:$B$725,F241,$BJ$3:$BJ$725)</f>
        <v>0</v>
      </c>
      <c r="BC241" s="30">
        <f>SUMIF(Ingredients!$B$3:$B$230,G241,Ingredients!$F$3:$F$230)+SUMIF($B$3:$B$725,G241,$BJ$3:$BJ$725)</f>
        <v>0</v>
      </c>
      <c r="BD241" s="30">
        <f>SUMIF(Ingredients!$B$3:$B$230,H241,Ingredients!$F$3:$F$230)+SUMIF($B$3:$B$725,H241,$BJ$3:$BJ$725)</f>
        <v>0</v>
      </c>
      <c r="BE241" s="30">
        <f>SUMIF(Ingredients!$B$3:$B$230,I241,Ingredients!$F$3:$F$230)+SUMIF($B$3:$B$725,I241,$BJ$3:$BJ$725)</f>
        <v>0</v>
      </c>
      <c r="BF241" s="30">
        <f>SUMIF(Ingredients!$B$3:$B$230,J241,Ingredients!$F$3:$F$230)+SUMIF($B$3:$B$725,J241,$BJ$3:$BJ$725)</f>
        <v>0</v>
      </c>
      <c r="BG241" s="30">
        <f>SUMIF(Ingredients!$B$3:$B$230,K241,Ingredients!$F$3:$F$230)+SUMIF($B$3:$B$725,K241,$BJ$3:$BJ$725)</f>
        <v>0</v>
      </c>
      <c r="BH241" s="30">
        <f>SUMIF(Ingredients!$B$3:$B$230,L241,Ingredients!$F$3:$F$230)+SUMIF($B$3:$B$725,L241,$BJ$3:$BJ$725)</f>
        <v>0</v>
      </c>
      <c r="BI241" s="30">
        <f>SUMIF(Ingredients!$B$3:$B$230,M241,Ingredients!$F$3:$F$230)+SUMIF($B$3:$B$725,M241,$BJ$3:$BJ$725)</f>
        <v>0</v>
      </c>
      <c r="BJ241" s="35">
        <f t="shared" si="43"/>
        <v>0</v>
      </c>
      <c r="BK241" s="30">
        <f>SUMIF(Ingredients!$B$3:$B$230,F241,Ingredients!$G$3:$G$230)+SUMIF($B$3:$B$725,F241,$BS$3:$BS$725)</f>
        <v>1</v>
      </c>
      <c r="BL241" s="30">
        <f>SUMIF(Ingredients!$B$3:$B$230,G241,Ingredients!$G$3:$G$230)+SUMIF($B$3:$B$725,G241,$BS$3:$BS$725)</f>
        <v>0</v>
      </c>
      <c r="BM241" s="30">
        <f>SUMIF(Ingredients!$B$3:$B$230,H241,Ingredients!$G$3:$G$230)+SUMIF($B$3:$B$725,H241,$BS$3:$BS$725)</f>
        <v>0</v>
      </c>
      <c r="BN241" s="30">
        <f>SUMIF(Ingredients!$B$3:$B$230,I241,Ingredients!$G$3:$G$230)+SUMIF($B$3:$B$725,I241,$BS$3:$BS$725)</f>
        <v>0</v>
      </c>
      <c r="BO241" s="30">
        <f>SUMIF(Ingredients!$B$3:$B$230,J241,Ingredients!$G$3:$G$230)+SUMIF($B$3:$B$725,J241,$BS$3:$BS$725)</f>
        <v>0</v>
      </c>
      <c r="BP241" s="30">
        <f>SUMIF(Ingredients!$B$3:$B$230,K241,Ingredients!$G$3:$G$230)+SUMIF($B$3:$B$725,K241,$BS$3:$BS$725)</f>
        <v>0</v>
      </c>
      <c r="BQ241" s="30">
        <f>SUMIF(Ingredients!$B$3:$B$230,L241,Ingredients!$G$3:$G$230)+SUMIF($B$3:$B$725,L241,$BS$3:$BS$725)</f>
        <v>0</v>
      </c>
      <c r="BR241" s="30">
        <f>SUMIF(Ingredients!$B$3:$B$230,M241,Ingredients!$G$3:$G$230)+SUMIF($B$3:$B$725,M241,$BS$3:$BS$725)</f>
        <v>0</v>
      </c>
      <c r="BS241" s="36">
        <f t="shared" si="44"/>
        <v>1</v>
      </c>
      <c r="BT241" s="30">
        <f>SUMIF(Ingredients!$B$3:$B$230,F241,Ingredients!$H$3:$H$230)+SUMIF($B$3:$B$725,F241,$CB$3:$CB$725)</f>
        <v>0</v>
      </c>
      <c r="BU241" s="30">
        <f>SUMIF(Ingredients!$B$3:$B$230,G241,Ingredients!$H$3:$H$230)+SUMIF($B$3:$B$725,G241,$CB$3:$CB$725)</f>
        <v>0</v>
      </c>
      <c r="BV241" s="30">
        <f>SUMIF(Ingredients!$B$3:$B$230,H241,Ingredients!$H$3:$H$230)+SUMIF($B$3:$B$725,H241,$CB$3:$CB$725)</f>
        <v>0</v>
      </c>
      <c r="BW241" s="30">
        <f>SUMIF(Ingredients!$B$3:$B$230,I241,Ingredients!$H$3:$H$230)+SUMIF($B$3:$B$725,I241,$CB$3:$CB$725)</f>
        <v>0</v>
      </c>
      <c r="BX241" s="30">
        <f>SUMIF(Ingredients!$B$3:$B$230,J241,Ingredients!$H$3:$H$230)+SUMIF($B$3:$B$725,J241,$CB$3:$CB$725)</f>
        <v>0</v>
      </c>
      <c r="BY241" s="30">
        <f>SUMIF(Ingredients!$B$3:$B$230,K241,Ingredients!$H$3:$H$230)+SUMIF($B$3:$B$725,K241,$CB$3:$CB$725)</f>
        <v>0</v>
      </c>
      <c r="BZ241" s="30">
        <f>SUMIF(Ingredients!$B$3:$B$230,L241,Ingredients!$H$3:$H$230)+SUMIF($B$3:$B$725,L241,$CB$3:$CB$725)</f>
        <v>0</v>
      </c>
      <c r="CA241" s="30">
        <f>SUMIF(Ingredients!$B$3:$B$230,M241,Ingredients!$H$3:$H$230)+SUMIF($B$3:$B$725,M241,$CB$3:$CB$725)</f>
        <v>0</v>
      </c>
      <c r="CB241" s="42">
        <f t="shared" si="45"/>
        <v>0</v>
      </c>
      <c r="CC241" s="30">
        <f>SUMIF(Ingredients!$B$3:$B$230,F241,Ingredients!$I$3:$I$230)+SUMIF($B$3:$B$725,F241,$CK$3:$CK$725)</f>
        <v>0</v>
      </c>
      <c r="CD241" s="30">
        <f>SUMIF(Ingredients!$B$3:$B$230,G241,Ingredients!$I$3:$I$230)+SUMIF($B$3:$B$725,G241,$CK$3:$CK$725)</f>
        <v>0</v>
      </c>
      <c r="CE241" s="30">
        <f>SUMIF(Ingredients!$B$3:$B$230,H241,Ingredients!$I$3:$I$230)+SUMIF($B$3:$B$725,H241,$CK$3:$CK$725)</f>
        <v>0</v>
      </c>
      <c r="CF241" s="30">
        <f>SUMIF(Ingredients!$B$3:$B$230,I241,Ingredients!$I$3:$I$230)+SUMIF($B$3:$B$725,I241,$CK$3:$CK$725)</f>
        <v>0</v>
      </c>
      <c r="CG241" s="30">
        <f>SUMIF(Ingredients!$B$3:$B$230,J241,Ingredients!$I$3:$I$230)+SUMIF($B$3:$B$725,J241,$CK$3:$CK$725)</f>
        <v>0</v>
      </c>
      <c r="CH241" s="30">
        <f>SUMIF(Ingredients!$B$3:$B$230,K241,Ingredients!$I$3:$I$230)+SUMIF($B$3:$B$725,K241,$CK$3:$CK$725)</f>
        <v>0</v>
      </c>
      <c r="CI241" s="30">
        <f>SUMIF(Ingredients!$B$3:$B$230,L241,Ingredients!$I$3:$I$230)+SUMIF($B$3:$B$725,L241,$CK$3:$CK$725)</f>
        <v>0</v>
      </c>
      <c r="CJ241" s="30">
        <f>SUMIF(Ingredients!$B$3:$B$230,M241,Ingredients!$I$3:$I$230)+SUMIF($B$3:$B$725,M241,$CK$3:$CK$725)</f>
        <v>0</v>
      </c>
      <c r="CK241" s="38">
        <f t="shared" si="46"/>
        <v>0</v>
      </c>
      <c r="CL241" s="30">
        <f>SUMIF(Ingredients!$B$3:$B$230,F241,Ingredients!$J$3:$J$230)+SUMIF($B$3:$B$725,F241,$CT$3:$CT$725)</f>
        <v>0</v>
      </c>
      <c r="CM241" s="30">
        <f>SUMIF(Ingredients!$B$3:$B$230,G241,Ingredients!$J$3:$J$230)+SUMIF($B$3:$B$725,G241,$CT$3:$CT$725)</f>
        <v>0</v>
      </c>
      <c r="CN241" s="30">
        <f>SUMIF(Ingredients!$B$3:$B$230,H241,Ingredients!$J$3:$J$230)+SUMIF($B$3:$B$725,H241,$CT$3:$CT$725)</f>
        <v>0</v>
      </c>
      <c r="CO241" s="30">
        <f>SUMIF(Ingredients!$B$3:$B$230,I241,Ingredients!$J$3:$J$230)+SUMIF($B$3:$B$725,I241,$CT$3:$CT$725)</f>
        <v>0</v>
      </c>
      <c r="CP241" s="30">
        <f>SUMIF(Ingredients!$B$3:$B$230,J241,Ingredients!$J$3:$J$230)+SUMIF($B$3:$B$725,J241,$CT$3:$CT$725)</f>
        <v>0</v>
      </c>
      <c r="CQ241" s="30">
        <f>SUMIF(Ingredients!$B$3:$B$230,K241,Ingredients!$J$3:$J$230)+SUMIF($B$3:$B$725,K241,$CT$3:$CT$725)</f>
        <v>0</v>
      </c>
      <c r="CR241" s="30">
        <f>SUMIF(Ingredients!$B$3:$B$230,L241,Ingredients!$J$3:$J$230)+SUMIF($B$3:$B$725,L241,$CT$3:$CT$725)</f>
        <v>0</v>
      </c>
      <c r="CS241" s="30">
        <f>SUMIF(Ingredients!$B$3:$B$230,M241,Ingredients!$J$3:$J$230)+SUMIF($B$3:$B$725,M241,$CT$3:$CT$725)</f>
        <v>0</v>
      </c>
      <c r="CT241" s="43">
        <f t="shared" si="47"/>
        <v>0</v>
      </c>
      <c r="CU241" s="34">
        <v>1</v>
      </c>
      <c r="CV241" s="30">
        <v>5</v>
      </c>
      <c r="CW241" s="30">
        <v>21</v>
      </c>
      <c r="CX241" s="35">
        <v>0</v>
      </c>
      <c r="CY241" s="36">
        <v>1</v>
      </c>
      <c r="CZ241" s="37">
        <v>0</v>
      </c>
      <c r="DA241" s="38">
        <v>0</v>
      </c>
      <c r="DB241" s="39">
        <v>0</v>
      </c>
      <c r="DC241" t="s">
        <v>202</v>
      </c>
      <c r="DD241" t="str">
        <f t="shared" ca="1" si="48"/>
        <v/>
      </c>
      <c r="DE241" t="str">
        <f t="shared" ca="1" si="49"/>
        <v>-</v>
      </c>
      <c r="DG241" t="s">
        <v>200</v>
      </c>
      <c r="DH241" t="str">
        <f t="shared" ca="1" si="50"/>
        <v>CRANBERRYSAUCEITEM(FRUIT, ItemRegistry.cranberrysauceItem, 4 ,0.2f,5f,0f,0f,1f,0f,0f,1f),</v>
      </c>
      <c r="DI241" t="s">
        <v>2435</v>
      </c>
    </row>
    <row r="242" spans="2:113" x14ac:dyDescent="0.3">
      <c r="B242" t="s">
        <v>509</v>
      </c>
      <c r="C242" t="str">
        <f>INDEX('PH Itemnames'!$B$1:$B$723,MATCH(B242,'PH Itemnames'!$A$1:$A$723),1)</f>
        <v>cranberrybarItem</v>
      </c>
      <c r="D242" t="s">
        <v>240</v>
      </c>
      <c r="E242" t="s">
        <v>1191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SUMIF(Ingredients!$B$3:$B$230,'PH complex foods'!F242,Ingredients!$A$3:$A$119)+SUMIF($B$3:$B$725,F242,$V$3:$V$724)</f>
        <v>1</v>
      </c>
      <c r="O242" s="11">
        <f ca="1">SUMIF(Ingredients!$B$3:$B$230,'PH complex foods'!G242,Ingredients!$A$3:$A$119)+SUMIF($B$3:$B$725,G242,$V$3:$V$724)</f>
        <v>1</v>
      </c>
      <c r="P242" s="11">
        <f ca="1">SUMIF(Ingredients!$B$3:$B$230,'PH complex foods'!H242,Ingredients!$A$3:$A$119)+SUMIF($B$3:$B$725,H242,$V$3:$V$724)</f>
        <v>1</v>
      </c>
      <c r="Q242" s="11">
        <f ca="1">SUMIF(Ingredients!$B$3:$B$230,'PH complex foods'!I242,Ingredients!$A$3:$A$119)+SUMIF($B$3:$B$725,I242,$V$3:$V$724)</f>
        <v>0</v>
      </c>
      <c r="R242" s="11">
        <f ca="1">SUMIF(Ingredients!$B$3:$B$230,'PH complex foods'!J242,Ingredients!$A$3:$A$119)+SUMIF($B$3:$B$725,J242,$V$3:$V$724)</f>
        <v>0</v>
      </c>
      <c r="S242" s="11">
        <f ca="1">SUMIF(Ingredients!$B$3:$B$230,'PH complex foods'!K242,Ingredients!$A$3:$A$119)+SUMIF($B$3:$B$725,K242,$V$3:$V$724)</f>
        <v>0</v>
      </c>
      <c r="T242" s="11">
        <f ca="1">SUMIF(Ingredients!$B$3:$B$230,'PH complex foods'!L242,Ingredients!$A$3:$A$119)+SUMIF($B$3:$B$725,L242,$V$3:$V$724)</f>
        <v>0</v>
      </c>
      <c r="U242" s="11">
        <f ca="1">SUMIF(Ingredients!$B$3:$B$230,'PH complex foods'!M242,Ingredients!$A$3:$A$119)+SUMIF($B$3:$B$725,M242,$V$3:$V$724)</f>
        <v>0</v>
      </c>
      <c r="V242" s="10">
        <f t="shared" ca="1" si="51"/>
        <v>1</v>
      </c>
      <c r="W242" s="10">
        <v>1</v>
      </c>
      <c r="X242" s="11">
        <v>1</v>
      </c>
      <c r="Y242" s="11">
        <f>COUNTIF(F242:M967,B242)</f>
        <v>0</v>
      </c>
      <c r="Z242" s="44" t="str">
        <f t="shared" ca="1" si="52"/>
        <v>Yes</v>
      </c>
      <c r="AA242" s="34">
        <f>SUMIF(Ingredients!$B$3:$B$230,F242,Ingredients!$C$3:$C$230)+SUMIF($B$3:$B$725,F242,$AI$3:$AI$725)</f>
        <v>1</v>
      </c>
      <c r="AB242" s="30">
        <f>SUMIF(Ingredients!$B$3:$B$230,G242,Ingredients!$C$3:$C$230)+SUMIF($B$3:$B$725,G242,$AI$3:$AI$725)</f>
        <v>0</v>
      </c>
      <c r="AC242" s="30">
        <f>SUMIF(Ingredients!$B$3:$B$230,H242,Ingredients!$C$3:$C$230)+SUMIF($B$3:$B$725,H242,$AI$3:$AI$725)</f>
        <v>5</v>
      </c>
      <c r="AD242" s="30">
        <f>SUMIF(Ingredients!$B$3:$B$230,I242,Ingredients!$C$3:$C$230)+SUMIF($B$3:$B$725,I242,$AI$3:$AI$725)</f>
        <v>0</v>
      </c>
      <c r="AE242" s="30">
        <f>SUMIF(Ingredients!$B$3:$B$230,J242,Ingredients!$C$3:$C$230)+SUMIF($B$3:$B$725,J242,$AI$3:$AI$725)</f>
        <v>0</v>
      </c>
      <c r="AF242" s="30">
        <f>SUMIF(Ingredients!$B$3:$B$230,K242,Ingredients!$C$3:$C$230)+SUMIF($B$3:$B$725,K242,$AI$3:$AI$725)</f>
        <v>0</v>
      </c>
      <c r="AG242" s="30">
        <f>SUMIF(Ingredients!$B$3:$B$230,L242,Ingredients!$C$3:$C$230)+SUMIF($B$3:$B$725,L242,$AI$3:$AI$725)</f>
        <v>0</v>
      </c>
      <c r="AH242" s="30">
        <f>SUMIF(Ingredients!$B$3:$B$230,M242,Ingredients!$C$3:$C$230)+SUMIF($B$3:$B$725,M242,$AI$3:$AI$725)</f>
        <v>0</v>
      </c>
      <c r="AI242" s="29">
        <f t="shared" si="40"/>
        <v>6</v>
      </c>
      <c r="AJ242" s="30">
        <f>SUMIF(Ingredients!$B$3:$B$230,F242,Ingredients!$D$3:$D$230)+SUMIF($B$3:$B$725,F242,$AR$3:$AR$725)</f>
        <v>5</v>
      </c>
      <c r="AK242" s="30">
        <f>SUMIF(Ingredients!$B$3:$B$230,G242,Ingredients!$D$3:$D$230)+SUMIF($B$3:$B$725,G242,$AR$3:$AR$725)</f>
        <v>0</v>
      </c>
      <c r="AL242" s="30">
        <f>SUMIF(Ingredients!$B$3:$B$230,H242,Ingredients!$D$3:$D$230)+SUMIF($B$3:$B$725,H242,$AR$3:$AR$725)</f>
        <v>0</v>
      </c>
      <c r="AM242" s="30">
        <f>SUMIF(Ingredients!$B$3:$B$230,I242,Ingredients!$D$3:$D$230)+SUMIF($B$3:$B$725,I242,$AR$3:$AR$725)</f>
        <v>0</v>
      </c>
      <c r="AN242" s="30">
        <f>SUMIF(Ingredients!$B$3:$B$230,J242,Ingredients!$D$3:$D$230)+SUMIF($B$3:$B$725,J242,$AR$3:$AR$725)</f>
        <v>0</v>
      </c>
      <c r="AO242" s="30">
        <f>SUMIF(Ingredients!$B$3:$B$230,K242,Ingredients!$D$3:$D$230)+SUMIF($B$3:$B$725,K242,$AR$3:$AR$725)</f>
        <v>0</v>
      </c>
      <c r="AP242" s="30">
        <f>SUMIF(Ingredients!$B$3:$B$230,L242,Ingredients!$D$3:$D$230)+SUMIF($B$3:$B$725,L242,$AR$3:$AR$725)</f>
        <v>0</v>
      </c>
      <c r="AQ242" s="30">
        <f>SUMIF(Ingredients!$B$3:$B$230,M242,Ingredients!$D$3:$D$230)+SUMIF($B$3:$B$725,M242,$AR$3:$AR$725)</f>
        <v>0</v>
      </c>
      <c r="AR242" s="29">
        <f t="shared" si="41"/>
        <v>5</v>
      </c>
      <c r="AS242" s="30">
        <f>SUMIF(Ingredients!$B$3:$B$230,F242,Ingredients!$E$3:$E$230)+SUMIF($B$3:$B$725,F242,$BA$3:$BA$730)</f>
        <v>12</v>
      </c>
      <c r="AT242" s="30">
        <f>SUMIF(Ingredients!$B$3:$B$230,G242,Ingredients!$E$3:$E$230)+SUMIF($B$3:$B$725,G242,$BA$3:$BA$730)</f>
        <v>30</v>
      </c>
      <c r="AU242" s="30">
        <f>SUMIF(Ingredients!$B$3:$B$230,H242,Ingredients!$E$3:$E$230)+SUMIF($B$3:$B$725,H242,$BA$3:$BA$730)</f>
        <v>7</v>
      </c>
      <c r="AV242" s="30">
        <f>SUMIF(Ingredients!$B$3:$B$230,I242,Ingredients!$E$3:$E$230)+SUMIF($B$3:$B$725,I242,$BA$3:$BA$730)</f>
        <v>0</v>
      </c>
      <c r="AW242" s="30">
        <f>SUMIF(Ingredients!$B$3:$B$230,J242,Ingredients!$E$3:$E$230)+SUMIF($B$3:$B$725,J242,$BA$3:$BA$730)</f>
        <v>0</v>
      </c>
      <c r="AX242" s="30">
        <f>SUMIF(Ingredients!$B$3:$B$230,K242,Ingredients!$E$3:$E$230)+SUMIF($B$3:$B$725,K242,$BA$3:$BA$730)</f>
        <v>0</v>
      </c>
      <c r="AY242" s="30">
        <f>SUMIF(Ingredients!$B$3:$B$230,L242,Ingredients!$E$3:$E$230)+SUMIF($B$3:$B$725,L242,$BA$3:$BA$730)</f>
        <v>0</v>
      </c>
      <c r="AZ242" s="30">
        <f>SUMIF(Ingredients!$B$3:$B$230,M242,Ingredients!$E$3:$E$230)+SUMIF($B$3:$B$725,M242,$BA$3:$BA$730)</f>
        <v>0</v>
      </c>
      <c r="BA242" s="29">
        <f t="shared" si="42"/>
        <v>16.333333333333332</v>
      </c>
      <c r="BB242" s="30">
        <f>SUMIF(Ingredients!$B$3:$B$230,F242,Ingredients!$F$3:$F$230)+SUMIF($B$3:$B$725,F242,$BJ$3:$BJ$725)</f>
        <v>0</v>
      </c>
      <c r="BC242" s="30">
        <f>SUMIF(Ingredients!$B$3:$B$230,G242,Ingredients!$F$3:$F$230)+SUMIF($B$3:$B$725,G242,$BJ$3:$BJ$725)</f>
        <v>0</v>
      </c>
      <c r="BD242" s="30">
        <f>SUMIF(Ingredients!$B$3:$B$230,H242,Ingredients!$F$3:$F$230)+SUMIF($B$3:$B$725,H242,$BJ$3:$BJ$725)</f>
        <v>1</v>
      </c>
      <c r="BE242" s="30">
        <f>SUMIF(Ingredients!$B$3:$B$230,I242,Ingredients!$F$3:$F$230)+SUMIF($B$3:$B$725,I242,$BJ$3:$BJ$725)</f>
        <v>0</v>
      </c>
      <c r="BF242" s="30">
        <f>SUMIF(Ingredients!$B$3:$B$230,J242,Ingredients!$F$3:$F$230)+SUMIF($B$3:$B$725,J242,$BJ$3:$BJ$725)</f>
        <v>0</v>
      </c>
      <c r="BG242" s="30">
        <f>SUMIF(Ingredients!$B$3:$B$230,K242,Ingredients!$F$3:$F$230)+SUMIF($B$3:$B$725,K242,$BJ$3:$BJ$725)</f>
        <v>0</v>
      </c>
      <c r="BH242" s="30">
        <f>SUMIF(Ingredients!$B$3:$B$230,L242,Ingredients!$F$3:$F$230)+SUMIF($B$3:$B$725,L242,$BJ$3:$BJ$725)</f>
        <v>0</v>
      </c>
      <c r="BI242" s="30">
        <f>SUMIF(Ingredients!$B$3:$B$230,M242,Ingredients!$F$3:$F$230)+SUMIF($B$3:$B$725,M242,$BJ$3:$BJ$725)</f>
        <v>0</v>
      </c>
      <c r="BJ242" s="35">
        <f t="shared" si="43"/>
        <v>1</v>
      </c>
      <c r="BK242" s="30">
        <f>SUMIF(Ingredients!$B$3:$B$230,F242,Ingredients!$G$3:$G$230)+SUMIF($B$3:$B$725,F242,$BS$3:$BS$725)</f>
        <v>1</v>
      </c>
      <c r="BL242" s="30">
        <f>SUMIF(Ingredients!$B$3:$B$230,G242,Ingredients!$G$3:$G$230)+SUMIF($B$3:$B$725,G242,$BS$3:$BS$725)</f>
        <v>0</v>
      </c>
      <c r="BM242" s="30">
        <f>SUMIF(Ingredients!$B$3:$B$230,H242,Ingredients!$G$3:$G$230)+SUMIF($B$3:$B$725,H242,$BS$3:$BS$725)</f>
        <v>0</v>
      </c>
      <c r="BN242" s="30">
        <f>SUMIF(Ingredients!$B$3:$B$230,I242,Ingredients!$G$3:$G$230)+SUMIF($B$3:$B$725,I242,$BS$3:$BS$725)</f>
        <v>0</v>
      </c>
      <c r="BO242" s="30">
        <f>SUMIF(Ingredients!$B$3:$B$230,J242,Ingredients!$G$3:$G$230)+SUMIF($B$3:$B$725,J242,$BS$3:$BS$725)</f>
        <v>0</v>
      </c>
      <c r="BP242" s="30">
        <f>SUMIF(Ingredients!$B$3:$B$230,K242,Ingredients!$G$3:$G$230)+SUMIF($B$3:$B$725,K242,$BS$3:$BS$725)</f>
        <v>0</v>
      </c>
      <c r="BQ242" s="30">
        <f>SUMIF(Ingredients!$B$3:$B$230,L242,Ingredients!$G$3:$G$230)+SUMIF($B$3:$B$725,L242,$BS$3:$BS$725)</f>
        <v>0</v>
      </c>
      <c r="BR242" s="30">
        <f>SUMIF(Ingredients!$B$3:$B$230,M242,Ingredients!$G$3:$G$230)+SUMIF($B$3:$B$725,M242,$BS$3:$BS$725)</f>
        <v>0</v>
      </c>
      <c r="BS242" s="36">
        <f t="shared" si="44"/>
        <v>1</v>
      </c>
      <c r="BT242" s="30">
        <f>SUMIF(Ingredients!$B$3:$B$230,F242,Ingredients!$H$3:$H$230)+SUMIF($B$3:$B$725,F242,$CB$3:$CB$725)</f>
        <v>0</v>
      </c>
      <c r="BU242" s="30">
        <f>SUMIF(Ingredients!$B$3:$B$230,G242,Ingredients!$H$3:$H$230)+SUMIF($B$3:$B$725,G242,$CB$3:$CB$725)</f>
        <v>0</v>
      </c>
      <c r="BV242" s="30">
        <f>SUMIF(Ingredients!$B$3:$B$230,H242,Ingredients!$H$3:$H$230)+SUMIF($B$3:$B$725,H242,$CB$3:$CB$725)</f>
        <v>0</v>
      </c>
      <c r="BW242" s="30">
        <f>SUMIF(Ingredients!$B$3:$B$230,I242,Ingredients!$H$3:$H$230)+SUMIF($B$3:$B$725,I242,$CB$3:$CB$725)</f>
        <v>0</v>
      </c>
      <c r="BX242" s="30">
        <f>SUMIF(Ingredients!$B$3:$B$230,J242,Ingredients!$H$3:$H$230)+SUMIF($B$3:$B$725,J242,$CB$3:$CB$725)</f>
        <v>0</v>
      </c>
      <c r="BY242" s="30">
        <f>SUMIF(Ingredients!$B$3:$B$230,K242,Ingredients!$H$3:$H$230)+SUMIF($B$3:$B$725,K242,$CB$3:$CB$725)</f>
        <v>0</v>
      </c>
      <c r="BZ242" s="30">
        <f>SUMIF(Ingredients!$B$3:$B$230,L242,Ingredients!$H$3:$H$230)+SUMIF($B$3:$B$725,L242,$CB$3:$CB$725)</f>
        <v>0</v>
      </c>
      <c r="CA242" s="30">
        <f>SUMIF(Ingredients!$B$3:$B$230,M242,Ingredients!$H$3:$H$230)+SUMIF($B$3:$B$725,M242,$CB$3:$CB$725)</f>
        <v>0</v>
      </c>
      <c r="CB242" s="42">
        <f t="shared" si="45"/>
        <v>0</v>
      </c>
      <c r="CC242" s="30">
        <f>SUMIF(Ingredients!$B$3:$B$230,F242,Ingredients!$I$3:$I$230)+SUMIF($B$3:$B$725,F242,$CK$3:$CK$725)</f>
        <v>0</v>
      </c>
      <c r="CD242" s="30">
        <f>SUMIF(Ingredients!$B$3:$B$230,G242,Ingredients!$I$3:$I$230)+SUMIF($B$3:$B$725,G242,$CK$3:$CK$725)</f>
        <v>0</v>
      </c>
      <c r="CE242" s="30">
        <f>SUMIF(Ingredients!$B$3:$B$230,H242,Ingredients!$I$3:$I$230)+SUMIF($B$3:$B$725,H242,$CK$3:$CK$725)</f>
        <v>0</v>
      </c>
      <c r="CF242" s="30">
        <f>SUMIF(Ingredients!$B$3:$B$230,I242,Ingredients!$I$3:$I$230)+SUMIF($B$3:$B$725,I242,$CK$3:$CK$725)</f>
        <v>0</v>
      </c>
      <c r="CG242" s="30">
        <f>SUMIF(Ingredients!$B$3:$B$230,J242,Ingredients!$I$3:$I$230)+SUMIF($B$3:$B$725,J242,$CK$3:$CK$725)</f>
        <v>0</v>
      </c>
      <c r="CH242" s="30">
        <f>SUMIF(Ingredients!$B$3:$B$230,K242,Ingredients!$I$3:$I$230)+SUMIF($B$3:$B$725,K242,$CK$3:$CK$725)</f>
        <v>0</v>
      </c>
      <c r="CI242" s="30">
        <f>SUMIF(Ingredients!$B$3:$B$230,L242,Ingredients!$I$3:$I$230)+SUMIF($B$3:$B$725,L242,$CK$3:$CK$725)</f>
        <v>0</v>
      </c>
      <c r="CJ242" s="30">
        <f>SUMIF(Ingredients!$B$3:$B$230,M242,Ingredients!$I$3:$I$230)+SUMIF($B$3:$B$725,M242,$CK$3:$CK$725)</f>
        <v>0</v>
      </c>
      <c r="CK242" s="38">
        <f t="shared" si="46"/>
        <v>0</v>
      </c>
      <c r="CL242" s="30">
        <f>SUMIF(Ingredients!$B$3:$B$230,F242,Ingredients!$J$3:$J$230)+SUMIF($B$3:$B$725,F242,$CT$3:$CT$725)</f>
        <v>0</v>
      </c>
      <c r="CM242" s="30">
        <f>SUMIF(Ingredients!$B$3:$B$230,G242,Ingredients!$J$3:$J$230)+SUMIF($B$3:$B$725,G242,$CT$3:$CT$725)</f>
        <v>0</v>
      </c>
      <c r="CN242" s="30">
        <f>SUMIF(Ingredients!$B$3:$B$230,H242,Ingredients!$J$3:$J$230)+SUMIF($B$3:$B$725,H242,$CT$3:$CT$725)</f>
        <v>0</v>
      </c>
      <c r="CO242" s="30">
        <f>SUMIF(Ingredients!$B$3:$B$230,I242,Ingredients!$J$3:$J$230)+SUMIF($B$3:$B$725,I242,$CT$3:$CT$725)</f>
        <v>0</v>
      </c>
      <c r="CP242" s="30">
        <f>SUMIF(Ingredients!$B$3:$B$230,J242,Ingredients!$J$3:$J$230)+SUMIF($B$3:$B$725,J242,$CT$3:$CT$725)</f>
        <v>0</v>
      </c>
      <c r="CQ242" s="30">
        <f>SUMIF(Ingredients!$B$3:$B$230,K242,Ingredients!$J$3:$J$230)+SUMIF($B$3:$B$725,K242,$CT$3:$CT$725)</f>
        <v>0</v>
      </c>
      <c r="CR242" s="30">
        <f>SUMIF(Ingredients!$B$3:$B$230,L242,Ingredients!$J$3:$J$230)+SUMIF($B$3:$B$725,L242,$CT$3:$CT$725)</f>
        <v>0</v>
      </c>
      <c r="CS242" s="30">
        <f>SUMIF(Ingredients!$B$3:$B$230,M242,Ingredients!$J$3:$J$230)+SUMIF($B$3:$B$725,M242,$CT$3:$CT$725)</f>
        <v>0</v>
      </c>
      <c r="CT242" s="43">
        <f t="shared" si="47"/>
        <v>0</v>
      </c>
      <c r="CU242" s="34">
        <v>5</v>
      </c>
      <c r="CV242" s="30">
        <v>5</v>
      </c>
      <c r="CW242" s="30">
        <v>16.333333333333332</v>
      </c>
      <c r="CX242" s="35">
        <v>1</v>
      </c>
      <c r="CY242" s="36">
        <v>1</v>
      </c>
      <c r="CZ242" s="37">
        <v>0</v>
      </c>
      <c r="DA242" s="38">
        <v>0</v>
      </c>
      <c r="DB242" s="39">
        <v>0</v>
      </c>
      <c r="DC242" t="s">
        <v>202</v>
      </c>
      <c r="DD242" t="str">
        <f t="shared" ca="1" si="48"/>
        <v/>
      </c>
      <c r="DE242" t="str">
        <f t="shared" ca="1" si="49"/>
        <v>-</v>
      </c>
      <c r="DG242" t="s">
        <v>200</v>
      </c>
      <c r="DH242" t="str">
        <f t="shared" ca="1" si="50"/>
        <v>CRANBERRYBARITEM(MEAL, ItemRegistry.cranberrybarItem, 4 ,1f,5f,1f,0f,1f,0f,0f,1.29f),</v>
      </c>
      <c r="DI242" t="s">
        <v>2436</v>
      </c>
    </row>
    <row r="243" spans="2:113" x14ac:dyDescent="0.3">
      <c r="B243" t="s">
        <v>510</v>
      </c>
      <c r="C243" t="str">
        <f>INDEX('PH Itemnames'!$B$1:$B$723,MATCH(B243,'PH Itemnames'!$A$1:$A$723),1)</f>
        <v>peppermintItem</v>
      </c>
      <c r="D243" t="s">
        <v>240</v>
      </c>
      <c r="E243" t="s">
        <v>1191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SUMIF(Ingredients!$B$3:$B$230,'PH complex foods'!F243,Ingredients!$A$3:$A$119)+SUMIF($B$3:$B$725,F243,$V$3:$V$724)</f>
        <v>1</v>
      </c>
      <c r="O243" s="11">
        <f ca="1">SUMIF(Ingredients!$B$3:$B$230,'PH complex foods'!G243,Ingredients!$A$3:$A$119)+SUMIF($B$3:$B$725,G243,$V$3:$V$724)</f>
        <v>1</v>
      </c>
      <c r="P243" s="11">
        <f ca="1">SUMIF(Ingredients!$B$3:$B$230,'PH complex foods'!H243,Ingredients!$A$3:$A$119)+SUMIF($B$3:$B$725,H243,$V$3:$V$724)</f>
        <v>0</v>
      </c>
      <c r="Q243" s="11">
        <f ca="1">SUMIF(Ingredients!$B$3:$B$230,'PH complex foods'!I243,Ingredients!$A$3:$A$119)+SUMIF($B$3:$B$725,I243,$V$3:$V$724)</f>
        <v>0</v>
      </c>
      <c r="R243" s="11">
        <f ca="1">SUMIF(Ingredients!$B$3:$B$230,'PH complex foods'!J243,Ingredients!$A$3:$A$119)+SUMIF($B$3:$B$725,J243,$V$3:$V$724)</f>
        <v>0</v>
      </c>
      <c r="S243" s="11">
        <f ca="1">SUMIF(Ingredients!$B$3:$B$230,'PH complex foods'!K243,Ingredients!$A$3:$A$119)+SUMIF($B$3:$B$725,K243,$V$3:$V$724)</f>
        <v>0</v>
      </c>
      <c r="T243" s="11">
        <f ca="1">SUMIF(Ingredients!$B$3:$B$230,'PH complex foods'!L243,Ingredients!$A$3:$A$119)+SUMIF($B$3:$B$725,L243,$V$3:$V$724)</f>
        <v>0</v>
      </c>
      <c r="U243" s="11">
        <f ca="1">SUMIF(Ingredients!$B$3:$B$230,'PH complex foods'!M243,Ingredients!$A$3:$A$119)+SUMIF($B$3:$B$725,M243,$V$3:$V$724)</f>
        <v>0</v>
      </c>
      <c r="V243" s="10">
        <f t="shared" ca="1" si="51"/>
        <v>1</v>
      </c>
      <c r="W243" s="10">
        <v>1</v>
      </c>
      <c r="X243" s="11">
        <v>1</v>
      </c>
      <c r="Y243" s="11">
        <f>COUNTIF(F243:M968,B243)</f>
        <v>0</v>
      </c>
      <c r="Z243" s="44" t="str">
        <f t="shared" ca="1" si="52"/>
        <v>Yes</v>
      </c>
      <c r="AA243" s="34">
        <f>SUMIF(Ingredients!$B$3:$B$230,F243,Ingredients!$C$3:$C$230)+SUMIF($B$3:$B$725,F243,$AI$3:$AI$725)</f>
        <v>0</v>
      </c>
      <c r="AB243" s="30">
        <f>SUMIF(Ingredients!$B$3:$B$230,G243,Ingredients!$C$3:$C$230)+SUMIF($B$3:$B$725,G243,$AI$3:$AI$725)</f>
        <v>0</v>
      </c>
      <c r="AC243" s="30">
        <f>SUMIF(Ingredients!$B$3:$B$230,H243,Ingredients!$C$3:$C$230)+SUMIF($B$3:$B$725,H243,$AI$3:$AI$725)</f>
        <v>0</v>
      </c>
      <c r="AD243" s="30">
        <f>SUMIF(Ingredients!$B$3:$B$230,I243,Ingredients!$C$3:$C$230)+SUMIF($B$3:$B$725,I243,$AI$3:$AI$725)</f>
        <v>0</v>
      </c>
      <c r="AE243" s="30">
        <f>SUMIF(Ingredients!$B$3:$B$230,J243,Ingredients!$C$3:$C$230)+SUMIF($B$3:$B$725,J243,$AI$3:$AI$725)</f>
        <v>0</v>
      </c>
      <c r="AF243" s="30">
        <f>SUMIF(Ingredients!$B$3:$B$230,K243,Ingredients!$C$3:$C$230)+SUMIF($B$3:$B$725,K243,$AI$3:$AI$725)</f>
        <v>0</v>
      </c>
      <c r="AG243" s="30">
        <f>SUMIF(Ingredients!$B$3:$B$230,L243,Ingredients!$C$3:$C$230)+SUMIF($B$3:$B$725,L243,$AI$3:$AI$725)</f>
        <v>0</v>
      </c>
      <c r="AH243" s="30">
        <f>SUMIF(Ingredients!$B$3:$B$230,M243,Ingredients!$C$3:$C$230)+SUMIF($B$3:$B$725,M243,$AI$3:$AI$725)</f>
        <v>0</v>
      </c>
      <c r="AI243" s="29">
        <f t="shared" si="40"/>
        <v>0</v>
      </c>
      <c r="AJ243" s="30">
        <f>SUMIF(Ingredients!$B$3:$B$230,F243,Ingredients!$D$3:$D$230)+SUMIF($B$3:$B$725,F243,$AR$3:$AR$725)</f>
        <v>0</v>
      </c>
      <c r="AK243" s="30">
        <f>SUMIF(Ingredients!$B$3:$B$230,G243,Ingredients!$D$3:$D$230)+SUMIF($B$3:$B$725,G243,$AR$3:$AR$725)</f>
        <v>0</v>
      </c>
      <c r="AL243" s="30">
        <f>SUMIF(Ingredients!$B$3:$B$230,H243,Ingredients!$D$3:$D$230)+SUMIF($B$3:$B$725,H243,$AR$3:$AR$725)</f>
        <v>0</v>
      </c>
      <c r="AM243" s="30">
        <f>SUMIF(Ingredients!$B$3:$B$230,I243,Ingredients!$D$3:$D$230)+SUMIF($B$3:$B$725,I243,$AR$3:$AR$725)</f>
        <v>0</v>
      </c>
      <c r="AN243" s="30">
        <f>SUMIF(Ingredients!$B$3:$B$230,J243,Ingredients!$D$3:$D$230)+SUMIF($B$3:$B$725,J243,$AR$3:$AR$725)</f>
        <v>0</v>
      </c>
      <c r="AO243" s="30">
        <f>SUMIF(Ingredients!$B$3:$B$230,K243,Ingredients!$D$3:$D$230)+SUMIF($B$3:$B$725,K243,$AR$3:$AR$725)</f>
        <v>0</v>
      </c>
      <c r="AP243" s="30">
        <f>SUMIF(Ingredients!$B$3:$B$230,L243,Ingredients!$D$3:$D$230)+SUMIF($B$3:$B$725,L243,$AR$3:$AR$725)</f>
        <v>0</v>
      </c>
      <c r="AQ243" s="30">
        <f>SUMIF(Ingredients!$B$3:$B$230,M243,Ingredients!$D$3:$D$230)+SUMIF($B$3:$B$725,M243,$AR$3:$AR$725)</f>
        <v>0</v>
      </c>
      <c r="AR243" s="29">
        <f t="shared" si="41"/>
        <v>0</v>
      </c>
      <c r="AS243" s="30">
        <f>SUMIF(Ingredients!$B$3:$B$230,F243,Ingredients!$E$3:$E$230)+SUMIF($B$3:$B$725,F243,$BA$3:$BA$730)</f>
        <v>48</v>
      </c>
      <c r="AT243" s="30">
        <f>SUMIF(Ingredients!$B$3:$B$230,G243,Ingredients!$E$3:$E$230)+SUMIF($B$3:$B$725,G243,$BA$3:$BA$730)</f>
        <v>30</v>
      </c>
      <c r="AU243" s="30">
        <f>SUMIF(Ingredients!$B$3:$B$230,H243,Ingredients!$E$3:$E$230)+SUMIF($B$3:$B$725,H243,$BA$3:$BA$730)</f>
        <v>0</v>
      </c>
      <c r="AV243" s="30">
        <f>SUMIF(Ingredients!$B$3:$B$230,I243,Ingredients!$E$3:$E$230)+SUMIF($B$3:$B$725,I243,$BA$3:$BA$730)</f>
        <v>0</v>
      </c>
      <c r="AW243" s="30">
        <f>SUMIF(Ingredients!$B$3:$B$230,J243,Ingredients!$E$3:$E$230)+SUMIF($B$3:$B$725,J243,$BA$3:$BA$730)</f>
        <v>0</v>
      </c>
      <c r="AX243" s="30">
        <f>SUMIF(Ingredients!$B$3:$B$230,K243,Ingredients!$E$3:$E$230)+SUMIF($B$3:$B$725,K243,$BA$3:$BA$730)</f>
        <v>0</v>
      </c>
      <c r="AY243" s="30">
        <f>SUMIF(Ingredients!$B$3:$B$230,L243,Ingredients!$E$3:$E$230)+SUMIF($B$3:$B$725,L243,$BA$3:$BA$730)</f>
        <v>0</v>
      </c>
      <c r="AZ243" s="30">
        <f>SUMIF(Ingredients!$B$3:$B$230,M243,Ingredients!$E$3:$E$230)+SUMIF($B$3:$B$725,M243,$BA$3:$BA$730)</f>
        <v>0</v>
      </c>
      <c r="BA243" s="29">
        <f t="shared" si="42"/>
        <v>39</v>
      </c>
      <c r="BB243" s="30">
        <f>SUMIF(Ingredients!$B$3:$B$230,F243,Ingredients!$F$3:$F$230)+SUMIF($B$3:$B$725,F243,$BJ$3:$BJ$725)</f>
        <v>0</v>
      </c>
      <c r="BC243" s="30">
        <f>SUMIF(Ingredients!$B$3:$B$230,G243,Ingredients!$F$3:$F$230)+SUMIF($B$3:$B$725,G243,$BJ$3:$BJ$725)</f>
        <v>0</v>
      </c>
      <c r="BD243" s="30">
        <f>SUMIF(Ingredients!$B$3:$B$230,H243,Ingredients!$F$3:$F$230)+SUMIF($B$3:$B$725,H243,$BJ$3:$BJ$725)</f>
        <v>0</v>
      </c>
      <c r="BE243" s="30">
        <f>SUMIF(Ingredients!$B$3:$B$230,I243,Ingredients!$F$3:$F$230)+SUMIF($B$3:$B$725,I243,$BJ$3:$BJ$725)</f>
        <v>0</v>
      </c>
      <c r="BF243" s="30">
        <f>SUMIF(Ingredients!$B$3:$B$230,J243,Ingredients!$F$3:$F$230)+SUMIF($B$3:$B$725,J243,$BJ$3:$BJ$725)</f>
        <v>0</v>
      </c>
      <c r="BG243" s="30">
        <f>SUMIF(Ingredients!$B$3:$B$230,K243,Ingredients!$F$3:$F$230)+SUMIF($B$3:$B$725,K243,$BJ$3:$BJ$725)</f>
        <v>0</v>
      </c>
      <c r="BH243" s="30">
        <f>SUMIF(Ingredients!$B$3:$B$230,L243,Ingredients!$F$3:$F$230)+SUMIF($B$3:$B$725,L243,$BJ$3:$BJ$725)</f>
        <v>0</v>
      </c>
      <c r="BI243" s="30">
        <f>SUMIF(Ingredients!$B$3:$B$230,M243,Ingredients!$F$3:$F$230)+SUMIF($B$3:$B$725,M243,$BJ$3:$BJ$725)</f>
        <v>0</v>
      </c>
      <c r="BJ243" s="35">
        <f t="shared" si="43"/>
        <v>0</v>
      </c>
      <c r="BK243" s="30">
        <f>SUMIF(Ingredients!$B$3:$B$230,F243,Ingredients!$G$3:$G$230)+SUMIF($B$3:$B$725,F243,$BS$3:$BS$725)</f>
        <v>0</v>
      </c>
      <c r="BL243" s="30">
        <f>SUMIF(Ingredients!$B$3:$B$230,G243,Ingredients!$G$3:$G$230)+SUMIF($B$3:$B$725,G243,$BS$3:$BS$725)</f>
        <v>0</v>
      </c>
      <c r="BM243" s="30">
        <f>SUMIF(Ingredients!$B$3:$B$230,H243,Ingredients!$G$3:$G$230)+SUMIF($B$3:$B$725,H243,$BS$3:$BS$725)</f>
        <v>0</v>
      </c>
      <c r="BN243" s="30">
        <f>SUMIF(Ingredients!$B$3:$B$230,I243,Ingredients!$G$3:$G$230)+SUMIF($B$3:$B$725,I243,$BS$3:$BS$725)</f>
        <v>0</v>
      </c>
      <c r="BO243" s="30">
        <f>SUMIF(Ingredients!$B$3:$B$230,J243,Ingredients!$G$3:$G$230)+SUMIF($B$3:$B$725,J243,$BS$3:$BS$725)</f>
        <v>0</v>
      </c>
      <c r="BP243" s="30">
        <f>SUMIF(Ingredients!$B$3:$B$230,K243,Ingredients!$G$3:$G$230)+SUMIF($B$3:$B$725,K243,$BS$3:$BS$725)</f>
        <v>0</v>
      </c>
      <c r="BQ243" s="30">
        <f>SUMIF(Ingredients!$B$3:$B$230,L243,Ingredients!$G$3:$G$230)+SUMIF($B$3:$B$725,L243,$BS$3:$BS$725)</f>
        <v>0</v>
      </c>
      <c r="BR243" s="30">
        <f>SUMIF(Ingredients!$B$3:$B$230,M243,Ingredients!$G$3:$G$230)+SUMIF($B$3:$B$725,M243,$BS$3:$BS$725)</f>
        <v>0</v>
      </c>
      <c r="BS243" s="36">
        <f t="shared" si="44"/>
        <v>0</v>
      </c>
      <c r="BT243" s="30">
        <f>SUMIF(Ingredients!$B$3:$B$230,F243,Ingredients!$H$3:$H$230)+SUMIF($B$3:$B$725,F243,$CB$3:$CB$725)</f>
        <v>0</v>
      </c>
      <c r="BU243" s="30">
        <f>SUMIF(Ingredients!$B$3:$B$230,G243,Ingredients!$H$3:$H$230)+SUMIF($B$3:$B$725,G243,$CB$3:$CB$725)</f>
        <v>0</v>
      </c>
      <c r="BV243" s="30">
        <f>SUMIF(Ingredients!$B$3:$B$230,H243,Ingredients!$H$3:$H$230)+SUMIF($B$3:$B$725,H243,$CB$3:$CB$725)</f>
        <v>0</v>
      </c>
      <c r="BW243" s="30">
        <f>SUMIF(Ingredients!$B$3:$B$230,I243,Ingredients!$H$3:$H$230)+SUMIF($B$3:$B$725,I243,$CB$3:$CB$725)</f>
        <v>0</v>
      </c>
      <c r="BX243" s="30">
        <f>SUMIF(Ingredients!$B$3:$B$230,J243,Ingredients!$H$3:$H$230)+SUMIF($B$3:$B$725,J243,$CB$3:$CB$725)</f>
        <v>0</v>
      </c>
      <c r="BY243" s="30">
        <f>SUMIF(Ingredients!$B$3:$B$230,K243,Ingredients!$H$3:$H$230)+SUMIF($B$3:$B$725,K243,$CB$3:$CB$725)</f>
        <v>0</v>
      </c>
      <c r="BZ243" s="30">
        <f>SUMIF(Ingredients!$B$3:$B$230,L243,Ingredients!$H$3:$H$230)+SUMIF($B$3:$B$725,L243,$CB$3:$CB$725)</f>
        <v>0</v>
      </c>
      <c r="CA243" s="30">
        <f>SUMIF(Ingredients!$B$3:$B$230,M243,Ingredients!$H$3:$H$230)+SUMIF($B$3:$B$725,M243,$CB$3:$CB$725)</f>
        <v>0</v>
      </c>
      <c r="CB243" s="42">
        <f t="shared" si="45"/>
        <v>0</v>
      </c>
      <c r="CC243" s="30">
        <f>SUMIF(Ingredients!$B$3:$B$230,F243,Ingredients!$I$3:$I$230)+SUMIF($B$3:$B$725,F243,$CK$3:$CK$725)</f>
        <v>0</v>
      </c>
      <c r="CD243" s="30">
        <f>SUMIF(Ingredients!$B$3:$B$230,G243,Ingredients!$I$3:$I$230)+SUMIF($B$3:$B$725,G243,$CK$3:$CK$725)</f>
        <v>0</v>
      </c>
      <c r="CE243" s="30">
        <f>SUMIF(Ingredients!$B$3:$B$230,H243,Ingredients!$I$3:$I$230)+SUMIF($B$3:$B$725,H243,$CK$3:$CK$725)</f>
        <v>0</v>
      </c>
      <c r="CF243" s="30">
        <f>SUMIF(Ingredients!$B$3:$B$230,I243,Ingredients!$I$3:$I$230)+SUMIF($B$3:$B$725,I243,$CK$3:$CK$725)</f>
        <v>0</v>
      </c>
      <c r="CG243" s="30">
        <f>SUMIF(Ingredients!$B$3:$B$230,J243,Ingredients!$I$3:$I$230)+SUMIF($B$3:$B$725,J243,$CK$3:$CK$725)</f>
        <v>0</v>
      </c>
      <c r="CH243" s="30">
        <f>SUMIF(Ingredients!$B$3:$B$230,K243,Ingredients!$I$3:$I$230)+SUMIF($B$3:$B$725,K243,$CK$3:$CK$725)</f>
        <v>0</v>
      </c>
      <c r="CI243" s="30">
        <f>SUMIF(Ingredients!$B$3:$B$230,L243,Ingredients!$I$3:$I$230)+SUMIF($B$3:$B$725,L243,$CK$3:$CK$725)</f>
        <v>0</v>
      </c>
      <c r="CJ243" s="30">
        <f>SUMIF(Ingredients!$B$3:$B$230,M243,Ingredients!$I$3:$I$230)+SUMIF($B$3:$B$725,M243,$CK$3:$CK$725)</f>
        <v>0</v>
      </c>
      <c r="CK243" s="38">
        <f t="shared" si="46"/>
        <v>0</v>
      </c>
      <c r="CL243" s="30">
        <f>SUMIF(Ingredients!$B$3:$B$230,F243,Ingredients!$J$3:$J$230)+SUMIF($B$3:$B$725,F243,$CT$3:$CT$725)</f>
        <v>0</v>
      </c>
      <c r="CM243" s="30">
        <f>SUMIF(Ingredients!$B$3:$B$230,G243,Ingredients!$J$3:$J$230)+SUMIF($B$3:$B$725,G243,$CT$3:$CT$725)</f>
        <v>0</v>
      </c>
      <c r="CN243" s="30">
        <f>SUMIF(Ingredients!$B$3:$B$230,H243,Ingredients!$J$3:$J$230)+SUMIF($B$3:$B$725,H243,$CT$3:$CT$725)</f>
        <v>0</v>
      </c>
      <c r="CO243" s="30">
        <f>SUMIF(Ingredients!$B$3:$B$230,I243,Ingredients!$J$3:$J$230)+SUMIF($B$3:$B$725,I243,$CT$3:$CT$725)</f>
        <v>0</v>
      </c>
      <c r="CP243" s="30">
        <f>SUMIF(Ingredients!$B$3:$B$230,J243,Ingredients!$J$3:$J$230)+SUMIF($B$3:$B$725,J243,$CT$3:$CT$725)</f>
        <v>0</v>
      </c>
      <c r="CQ243" s="30">
        <f>SUMIF(Ingredients!$B$3:$B$230,K243,Ingredients!$J$3:$J$230)+SUMIF($B$3:$B$725,K243,$CT$3:$CT$725)</f>
        <v>0</v>
      </c>
      <c r="CR243" s="30">
        <f>SUMIF(Ingredients!$B$3:$B$230,L243,Ingredients!$J$3:$J$230)+SUMIF($B$3:$B$725,L243,$CT$3:$CT$725)</f>
        <v>0</v>
      </c>
      <c r="CS243" s="30">
        <f>SUMIF(Ingredients!$B$3:$B$230,M243,Ingredients!$J$3:$J$230)+SUMIF($B$3:$B$725,M243,$CT$3:$CT$725)</f>
        <v>0</v>
      </c>
      <c r="CT243" s="43">
        <f t="shared" si="47"/>
        <v>0</v>
      </c>
      <c r="CU243" s="34">
        <v>1</v>
      </c>
      <c r="CV243" s="30">
        <v>0</v>
      </c>
      <c r="CW243" s="30">
        <v>24</v>
      </c>
      <c r="CX243" s="35">
        <v>0</v>
      </c>
      <c r="CY243" s="36">
        <v>0</v>
      </c>
      <c r="CZ243" s="37">
        <v>0</v>
      </c>
      <c r="DA243" s="38">
        <v>0</v>
      </c>
      <c r="DB243" s="39">
        <v>0</v>
      </c>
      <c r="DC243" t="s">
        <v>202</v>
      </c>
      <c r="DD243" t="str">
        <f t="shared" ca="1" si="48"/>
        <v/>
      </c>
      <c r="DE243" t="str">
        <f t="shared" ca="1" si="49"/>
        <v>-</v>
      </c>
      <c r="DG243" t="s">
        <v>200</v>
      </c>
      <c r="DH243" t="str">
        <f t="shared" ca="1" si="50"/>
        <v>PEPPERMINTITEM(MEAL, ItemRegistry.peppermintItem, 4 ,0.2f,0f,0f,0f,0f,0f,0f,0.88f),</v>
      </c>
      <c r="DI243" t="s">
        <v>2437</v>
      </c>
    </row>
    <row r="244" spans="2:113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SUMIF(Ingredients!$B$3:$B$230,'PH complex foods'!F244,Ingredients!$A$3:$A$119)+SUMIF($B$3:$B$725,F244,$V$3:$V$724)</f>
        <v>1</v>
      </c>
      <c r="O244" s="11">
        <f ca="1">SUMIF(Ingredients!$B$3:$B$230,'PH complex foods'!G244,Ingredients!$A$3:$A$119)+SUMIF($B$3:$B$725,G244,$V$3:$V$724)</f>
        <v>1</v>
      </c>
      <c r="P244" s="11">
        <f ca="1">SUMIF(Ingredients!$B$3:$B$230,'PH complex foods'!H244,Ingredients!$A$3:$A$119)+SUMIF($B$3:$B$725,H244,$V$3:$V$724)</f>
        <v>0</v>
      </c>
      <c r="Q244" s="11">
        <f ca="1">SUMIF(Ingredients!$B$3:$B$230,'PH complex foods'!I244,Ingredients!$A$3:$A$119)+SUMIF($B$3:$B$725,I244,$V$3:$V$724)</f>
        <v>0</v>
      </c>
      <c r="R244" s="11">
        <f ca="1">SUMIF(Ingredients!$B$3:$B$230,'PH complex foods'!J244,Ingredients!$A$3:$A$119)+SUMIF($B$3:$B$725,J244,$V$3:$V$724)</f>
        <v>0</v>
      </c>
      <c r="S244" s="11">
        <f ca="1">SUMIF(Ingredients!$B$3:$B$230,'PH complex foods'!K244,Ingredients!$A$3:$A$119)+SUMIF($B$3:$B$725,K244,$V$3:$V$724)</f>
        <v>0</v>
      </c>
      <c r="T244" s="11">
        <f ca="1">SUMIF(Ingredients!$B$3:$B$230,'PH complex foods'!L244,Ingredients!$A$3:$A$119)+SUMIF($B$3:$B$725,L244,$V$3:$V$724)</f>
        <v>0</v>
      </c>
      <c r="U244" s="11">
        <f ca="1">SUMIF(Ingredients!$B$3:$B$230,'PH complex foods'!M244,Ingredients!$A$3:$A$119)+SUMIF($B$3:$B$725,M244,$V$3:$V$724)</f>
        <v>0</v>
      </c>
      <c r="V244" s="10">
        <f t="shared" ca="1" si="51"/>
        <v>1</v>
      </c>
      <c r="W244" s="10">
        <v>1</v>
      </c>
      <c r="X244" s="11">
        <v>1</v>
      </c>
      <c r="Y244" s="11">
        <f>COUNTIF(F244:M969,B244)</f>
        <v>46</v>
      </c>
      <c r="Z244" s="44" t="str">
        <f t="shared" ca="1" si="52"/>
        <v>Yes</v>
      </c>
      <c r="AA244" s="34">
        <f>SUMIF(Ingredients!$B$3:$B$230,F244,Ingredients!$C$3:$C$230)+SUMIF($B$3:$B$725,F244,$AI$3:$AI$725)</f>
        <v>2</v>
      </c>
      <c r="AB244" s="30">
        <f>SUMIF(Ingredients!$B$3:$B$230,G244,Ingredients!$C$3:$C$230)+SUMIF($B$3:$B$725,G244,$AI$3:$AI$725)</f>
        <v>2</v>
      </c>
      <c r="AC244" s="30">
        <f>SUMIF(Ingredients!$B$3:$B$230,H244,Ingredients!$C$3:$C$230)+SUMIF($B$3:$B$725,H244,$AI$3:$AI$725)</f>
        <v>0</v>
      </c>
      <c r="AD244" s="30">
        <f>SUMIF(Ingredients!$B$3:$B$230,I244,Ingredients!$C$3:$C$230)+SUMIF($B$3:$B$725,I244,$AI$3:$AI$725)</f>
        <v>0</v>
      </c>
      <c r="AE244" s="30">
        <f>SUMIF(Ingredients!$B$3:$B$230,J244,Ingredients!$C$3:$C$230)+SUMIF($B$3:$B$725,J244,$AI$3:$AI$725)</f>
        <v>0</v>
      </c>
      <c r="AF244" s="30">
        <f>SUMIF(Ingredients!$B$3:$B$230,K244,Ingredients!$C$3:$C$230)+SUMIF($B$3:$B$725,K244,$AI$3:$AI$725)</f>
        <v>0</v>
      </c>
      <c r="AG244" s="30">
        <f>SUMIF(Ingredients!$B$3:$B$230,L244,Ingredients!$C$3:$C$230)+SUMIF($B$3:$B$725,L244,$AI$3:$AI$725)</f>
        <v>0</v>
      </c>
      <c r="AH244" s="30">
        <f>SUMIF(Ingredients!$B$3:$B$230,M244,Ingredients!$C$3:$C$230)+SUMIF($B$3:$B$725,M244,$AI$3:$AI$725)</f>
        <v>0</v>
      </c>
      <c r="AI244" s="29">
        <f t="shared" si="40"/>
        <v>4</v>
      </c>
      <c r="AJ244" s="30">
        <f>SUMIF(Ingredients!$B$3:$B$230,F244,Ingredients!$D$3:$D$230)+SUMIF($B$3:$B$725,F244,$AR$3:$AR$725)</f>
        <v>0</v>
      </c>
      <c r="AK244" s="30">
        <f>SUMIF(Ingredients!$B$3:$B$230,G244,Ingredients!$D$3:$D$230)+SUMIF($B$3:$B$725,G244,$AR$3:$AR$725)</f>
        <v>0</v>
      </c>
      <c r="AL244" s="30">
        <f>SUMIF(Ingredients!$B$3:$B$230,H244,Ingredients!$D$3:$D$230)+SUMIF($B$3:$B$725,H244,$AR$3:$AR$725)</f>
        <v>0</v>
      </c>
      <c r="AM244" s="30">
        <f>SUMIF(Ingredients!$B$3:$B$230,I244,Ingredients!$D$3:$D$230)+SUMIF($B$3:$B$725,I244,$AR$3:$AR$725)</f>
        <v>0</v>
      </c>
      <c r="AN244" s="30">
        <f>SUMIF(Ingredients!$B$3:$B$230,J244,Ingredients!$D$3:$D$230)+SUMIF($B$3:$B$725,J244,$AR$3:$AR$725)</f>
        <v>0</v>
      </c>
      <c r="AO244" s="30">
        <f>SUMIF(Ingredients!$B$3:$B$230,K244,Ingredients!$D$3:$D$230)+SUMIF($B$3:$B$725,K244,$AR$3:$AR$725)</f>
        <v>0</v>
      </c>
      <c r="AP244" s="30">
        <f>SUMIF(Ingredients!$B$3:$B$230,L244,Ingredients!$D$3:$D$230)+SUMIF($B$3:$B$725,L244,$AR$3:$AR$725)</f>
        <v>0</v>
      </c>
      <c r="AQ244" s="30">
        <f>SUMIF(Ingredients!$B$3:$B$230,M244,Ingredients!$D$3:$D$230)+SUMIF($B$3:$B$725,M244,$AR$3:$AR$725)</f>
        <v>0</v>
      </c>
      <c r="AR244" s="29">
        <f t="shared" si="41"/>
        <v>0</v>
      </c>
      <c r="AS244" s="30">
        <f>SUMIF(Ingredients!$B$3:$B$230,F244,Ingredients!$E$3:$E$230)+SUMIF($B$3:$B$725,F244,$BA$3:$BA$730)</f>
        <v>0</v>
      </c>
      <c r="AT244" s="30">
        <f>SUMIF(Ingredients!$B$3:$B$230,G244,Ingredients!$E$3:$E$230)+SUMIF($B$3:$B$725,G244,$BA$3:$BA$730)</f>
        <v>0</v>
      </c>
      <c r="AU244" s="30">
        <f>SUMIF(Ingredients!$B$3:$B$230,H244,Ingredients!$E$3:$E$230)+SUMIF($B$3:$B$725,H244,$BA$3:$BA$730)</f>
        <v>0</v>
      </c>
      <c r="AV244" s="30">
        <f>SUMIF(Ingredients!$B$3:$B$230,I244,Ingredients!$E$3:$E$230)+SUMIF($B$3:$B$725,I244,$BA$3:$BA$730)</f>
        <v>0</v>
      </c>
      <c r="AW244" s="30">
        <f>SUMIF(Ingredients!$B$3:$B$230,J244,Ingredients!$E$3:$E$230)+SUMIF($B$3:$B$725,J244,$BA$3:$BA$730)</f>
        <v>0</v>
      </c>
      <c r="AX244" s="30">
        <f>SUMIF(Ingredients!$B$3:$B$230,K244,Ingredients!$E$3:$E$230)+SUMIF($B$3:$B$725,K244,$BA$3:$BA$730)</f>
        <v>0</v>
      </c>
      <c r="AY244" s="30">
        <f>SUMIF(Ingredients!$B$3:$B$230,L244,Ingredients!$E$3:$E$230)+SUMIF($B$3:$B$725,L244,$BA$3:$BA$730)</f>
        <v>0</v>
      </c>
      <c r="AZ244" s="30">
        <f>SUMIF(Ingredients!$B$3:$B$230,M244,Ingredients!$E$3:$E$230)+SUMIF($B$3:$B$725,M244,$BA$3:$BA$730)</f>
        <v>0</v>
      </c>
      <c r="BA244" s="29">
        <f t="shared" si="42"/>
        <v>0</v>
      </c>
      <c r="BB244" s="30">
        <f>SUMIF(Ingredients!$B$3:$B$230,F244,Ingredients!$F$3:$F$230)+SUMIF($B$3:$B$725,F244,$BJ$3:$BJ$725)</f>
        <v>0</v>
      </c>
      <c r="BC244" s="30">
        <f>SUMIF(Ingredients!$B$3:$B$230,G244,Ingredients!$F$3:$F$230)+SUMIF($B$3:$B$725,G244,$BJ$3:$BJ$725)</f>
        <v>0</v>
      </c>
      <c r="BD244" s="30">
        <f>SUMIF(Ingredients!$B$3:$B$230,H244,Ingredients!$F$3:$F$230)+SUMIF($B$3:$B$725,H244,$BJ$3:$BJ$725)</f>
        <v>0</v>
      </c>
      <c r="BE244" s="30">
        <f>SUMIF(Ingredients!$B$3:$B$230,I244,Ingredients!$F$3:$F$230)+SUMIF($B$3:$B$725,I244,$BJ$3:$BJ$725)</f>
        <v>0</v>
      </c>
      <c r="BF244" s="30">
        <f>SUMIF(Ingredients!$B$3:$B$230,J244,Ingredients!$F$3:$F$230)+SUMIF($B$3:$B$725,J244,$BJ$3:$BJ$725)</f>
        <v>0</v>
      </c>
      <c r="BG244" s="30">
        <f>SUMIF(Ingredients!$B$3:$B$230,K244,Ingredients!$F$3:$F$230)+SUMIF($B$3:$B$725,K244,$BJ$3:$BJ$725)</f>
        <v>0</v>
      </c>
      <c r="BH244" s="30">
        <f>SUMIF(Ingredients!$B$3:$B$230,L244,Ingredients!$F$3:$F$230)+SUMIF($B$3:$B$725,L244,$BJ$3:$BJ$725)</f>
        <v>0</v>
      </c>
      <c r="BI244" s="30">
        <f>SUMIF(Ingredients!$B$3:$B$230,M244,Ingredients!$F$3:$F$230)+SUMIF($B$3:$B$725,M244,$BJ$3:$BJ$725)</f>
        <v>0</v>
      </c>
      <c r="BJ244" s="35">
        <f t="shared" si="43"/>
        <v>0</v>
      </c>
      <c r="BK244" s="30">
        <f>SUMIF(Ingredients!$B$3:$B$230,F244,Ingredients!$G$3:$G$230)+SUMIF($B$3:$B$725,F244,$BS$3:$BS$725)</f>
        <v>0</v>
      </c>
      <c r="BL244" s="30">
        <f>SUMIF(Ingredients!$B$3:$B$230,G244,Ingredients!$G$3:$G$230)+SUMIF($B$3:$B$725,G244,$BS$3:$BS$725)</f>
        <v>0</v>
      </c>
      <c r="BM244" s="30">
        <f>SUMIF(Ingredients!$B$3:$B$230,H244,Ingredients!$G$3:$G$230)+SUMIF($B$3:$B$725,H244,$BS$3:$BS$725)</f>
        <v>0</v>
      </c>
      <c r="BN244" s="30">
        <f>SUMIF(Ingredients!$B$3:$B$230,I244,Ingredients!$G$3:$G$230)+SUMIF($B$3:$B$725,I244,$BS$3:$BS$725)</f>
        <v>0</v>
      </c>
      <c r="BO244" s="30">
        <f>SUMIF(Ingredients!$B$3:$B$230,J244,Ingredients!$G$3:$G$230)+SUMIF($B$3:$B$725,J244,$BS$3:$BS$725)</f>
        <v>0</v>
      </c>
      <c r="BP244" s="30">
        <f>SUMIF(Ingredients!$B$3:$B$230,K244,Ingredients!$G$3:$G$230)+SUMIF($B$3:$B$725,K244,$BS$3:$BS$725)</f>
        <v>0</v>
      </c>
      <c r="BQ244" s="30">
        <f>SUMIF(Ingredients!$B$3:$B$230,L244,Ingredients!$G$3:$G$230)+SUMIF($B$3:$B$725,L244,$BS$3:$BS$725)</f>
        <v>0</v>
      </c>
      <c r="BR244" s="30">
        <f>SUMIF(Ingredients!$B$3:$B$230,M244,Ingredients!$G$3:$G$230)+SUMIF($B$3:$B$725,M244,$BS$3:$BS$725)</f>
        <v>0</v>
      </c>
      <c r="BS244" s="36">
        <f t="shared" si="44"/>
        <v>0</v>
      </c>
      <c r="BT244" s="30">
        <f>SUMIF(Ingredients!$B$3:$B$230,F244,Ingredients!$H$3:$H$230)+SUMIF($B$3:$B$725,F244,$CB$3:$CB$725)</f>
        <v>0</v>
      </c>
      <c r="BU244" s="30">
        <f>SUMIF(Ingredients!$B$3:$B$230,G244,Ingredients!$H$3:$H$230)+SUMIF($B$3:$B$725,G244,$CB$3:$CB$725)</f>
        <v>0</v>
      </c>
      <c r="BV244" s="30">
        <f>SUMIF(Ingredients!$B$3:$B$230,H244,Ingredients!$H$3:$H$230)+SUMIF($B$3:$B$725,H244,$CB$3:$CB$725)</f>
        <v>0</v>
      </c>
      <c r="BW244" s="30">
        <f>SUMIF(Ingredients!$B$3:$B$230,I244,Ingredients!$H$3:$H$230)+SUMIF($B$3:$B$725,I244,$CB$3:$CB$725)</f>
        <v>0</v>
      </c>
      <c r="BX244" s="30">
        <f>SUMIF(Ingredients!$B$3:$B$230,J244,Ingredients!$H$3:$H$230)+SUMIF($B$3:$B$725,J244,$CB$3:$CB$725)</f>
        <v>0</v>
      </c>
      <c r="BY244" s="30">
        <f>SUMIF(Ingredients!$B$3:$B$230,K244,Ingredients!$H$3:$H$230)+SUMIF($B$3:$B$725,K244,$CB$3:$CB$725)</f>
        <v>0</v>
      </c>
      <c r="BZ244" s="30">
        <f>SUMIF(Ingredients!$B$3:$B$230,L244,Ingredients!$H$3:$H$230)+SUMIF($B$3:$B$725,L244,$CB$3:$CB$725)</f>
        <v>0</v>
      </c>
      <c r="CA244" s="30">
        <f>SUMIF(Ingredients!$B$3:$B$230,M244,Ingredients!$H$3:$H$230)+SUMIF($B$3:$B$725,M244,$CB$3:$CB$725)</f>
        <v>0</v>
      </c>
      <c r="CB244" s="42">
        <f t="shared" si="45"/>
        <v>0</v>
      </c>
      <c r="CC244" s="30">
        <f>SUMIF(Ingredients!$B$3:$B$230,F244,Ingredients!$I$3:$I$230)+SUMIF($B$3:$B$725,F244,$CK$3:$CK$725)</f>
        <v>0</v>
      </c>
      <c r="CD244" s="30">
        <f>SUMIF(Ingredients!$B$3:$B$230,G244,Ingredients!$I$3:$I$230)+SUMIF($B$3:$B$725,G244,$CK$3:$CK$725)</f>
        <v>0</v>
      </c>
      <c r="CE244" s="30">
        <f>SUMIF(Ingredients!$B$3:$B$230,H244,Ingredients!$I$3:$I$230)+SUMIF($B$3:$B$725,H244,$CK$3:$CK$725)</f>
        <v>0</v>
      </c>
      <c r="CF244" s="30">
        <f>SUMIF(Ingredients!$B$3:$B$230,I244,Ingredients!$I$3:$I$230)+SUMIF($B$3:$B$725,I244,$CK$3:$CK$725)</f>
        <v>0</v>
      </c>
      <c r="CG244" s="30">
        <f>SUMIF(Ingredients!$B$3:$B$230,J244,Ingredients!$I$3:$I$230)+SUMIF($B$3:$B$725,J244,$CK$3:$CK$725)</f>
        <v>0</v>
      </c>
      <c r="CH244" s="30">
        <f>SUMIF(Ingredients!$B$3:$B$230,K244,Ingredients!$I$3:$I$230)+SUMIF($B$3:$B$725,K244,$CK$3:$CK$725)</f>
        <v>0</v>
      </c>
      <c r="CI244" s="30">
        <f>SUMIF(Ingredients!$B$3:$B$230,L244,Ingredients!$I$3:$I$230)+SUMIF($B$3:$B$725,L244,$CK$3:$CK$725)</f>
        <v>0</v>
      </c>
      <c r="CJ244" s="30">
        <f>SUMIF(Ingredients!$B$3:$B$230,M244,Ingredients!$I$3:$I$230)+SUMIF($B$3:$B$725,M244,$CK$3:$CK$725)</f>
        <v>0</v>
      </c>
      <c r="CK244" s="38">
        <f t="shared" si="46"/>
        <v>0</v>
      </c>
      <c r="CL244" s="30">
        <f>SUMIF(Ingredients!$B$3:$B$230,F244,Ingredients!$J$3:$J$230)+SUMIF($B$3:$B$725,F244,$CT$3:$CT$725)</f>
        <v>0</v>
      </c>
      <c r="CM244" s="30">
        <f>SUMIF(Ingredients!$B$3:$B$230,G244,Ingredients!$J$3:$J$230)+SUMIF($B$3:$B$725,G244,$CT$3:$CT$725)</f>
        <v>0</v>
      </c>
      <c r="CN244" s="30">
        <f>SUMIF(Ingredients!$B$3:$B$230,H244,Ingredients!$J$3:$J$230)+SUMIF($B$3:$B$725,H244,$CT$3:$CT$725)</f>
        <v>0</v>
      </c>
      <c r="CO244" s="30">
        <f>SUMIF(Ingredients!$B$3:$B$230,I244,Ingredients!$J$3:$J$230)+SUMIF($B$3:$B$725,I244,$CT$3:$CT$725)</f>
        <v>0</v>
      </c>
      <c r="CP244" s="30">
        <f>SUMIF(Ingredients!$B$3:$B$230,J244,Ingredients!$J$3:$J$230)+SUMIF($B$3:$B$725,J244,$CT$3:$CT$725)</f>
        <v>0</v>
      </c>
      <c r="CQ244" s="30">
        <f>SUMIF(Ingredients!$B$3:$B$230,K244,Ingredients!$J$3:$J$230)+SUMIF($B$3:$B$725,K244,$CT$3:$CT$725)</f>
        <v>0</v>
      </c>
      <c r="CR244" s="30">
        <f>SUMIF(Ingredients!$B$3:$B$230,L244,Ingredients!$J$3:$J$230)+SUMIF($B$3:$B$725,L244,$CT$3:$CT$725)</f>
        <v>0</v>
      </c>
      <c r="CS244" s="30">
        <f>SUMIF(Ingredients!$B$3:$B$230,M244,Ingredients!$J$3:$J$230)+SUMIF($B$3:$B$725,M244,$CT$3:$CT$725)</f>
        <v>0</v>
      </c>
      <c r="CT244" s="43">
        <f t="shared" si="47"/>
        <v>0</v>
      </c>
      <c r="CU244" s="34">
        <v>4</v>
      </c>
      <c r="CV244" s="30">
        <v>0</v>
      </c>
      <c r="CW244" s="30">
        <v>0</v>
      </c>
      <c r="CX244" s="35">
        <v>0</v>
      </c>
      <c r="CY244" s="36">
        <v>0</v>
      </c>
      <c r="CZ244" s="37">
        <v>0</v>
      </c>
      <c r="DA244" s="38">
        <v>0</v>
      </c>
      <c r="DB244" s="39">
        <v>0</v>
      </c>
      <c r="DC244" t="s">
        <v>199</v>
      </c>
      <c r="DD244" t="str">
        <f t="shared" ca="1" si="48"/>
        <v>NB</v>
      </c>
      <c r="DE244" t="str">
        <f t="shared" ca="1" si="49"/>
        <v>-</v>
      </c>
      <c r="DF244" t="s">
        <v>1161</v>
      </c>
      <c r="DG244" t="s">
        <v>199</v>
      </c>
      <c r="DH244" t="str">
        <f t="shared" ca="1" si="50"/>
        <v/>
      </c>
      <c r="DI244" t="s">
        <v>2271</v>
      </c>
    </row>
    <row r="245" spans="2:113" x14ac:dyDescent="0.3">
      <c r="B245" t="s">
        <v>511</v>
      </c>
      <c r="C245" t="str">
        <f>INDEX('PH Itemnames'!$B$1:$B$723,MATCH(B245,'PH Itemnames'!$A$1:$A$723),1)</f>
        <v>baklavaItem</v>
      </c>
      <c r="D245" t="s">
        <v>240</v>
      </c>
      <c r="E245" t="s">
        <v>1191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SUMIF(Ingredients!$B$3:$B$230,'PH complex foods'!F245,Ingredients!$A$3:$A$119)+SUMIF($B$3:$B$725,F245,$V$3:$V$724)</f>
        <v>1</v>
      </c>
      <c r="O245" s="11">
        <f ca="1">SUMIF(Ingredients!$B$3:$B$230,'PH complex foods'!G245,Ingredients!$A$3:$A$119)+SUMIF($B$3:$B$725,G245,$V$3:$V$724)</f>
        <v>0</v>
      </c>
      <c r="P245" s="11">
        <f ca="1">SUMIF(Ingredients!$B$3:$B$230,'PH complex foods'!H245,Ingredients!$A$3:$A$119)+SUMIF($B$3:$B$725,H245,$V$3:$V$724)</f>
        <v>1</v>
      </c>
      <c r="Q245" s="11">
        <f ca="1">SUMIF(Ingredients!$B$3:$B$230,'PH complex foods'!I245,Ingredients!$A$3:$A$119)+SUMIF($B$3:$B$725,I245,$V$3:$V$724)</f>
        <v>1</v>
      </c>
      <c r="R245" s="11">
        <f ca="1">SUMIF(Ingredients!$B$3:$B$230,'PH complex foods'!J245,Ingredients!$A$3:$A$119)+SUMIF($B$3:$B$725,J245,$V$3:$V$724)</f>
        <v>1</v>
      </c>
      <c r="S245" s="11">
        <f ca="1">SUMIF(Ingredients!$B$3:$B$230,'PH complex foods'!K245,Ingredients!$A$3:$A$119)+SUMIF($B$3:$B$725,K245,$V$3:$V$724)</f>
        <v>0</v>
      </c>
      <c r="T245" s="11">
        <f ca="1">SUMIF(Ingredients!$B$3:$B$230,'PH complex foods'!L245,Ingredients!$A$3:$A$119)+SUMIF($B$3:$B$725,L245,$V$3:$V$724)</f>
        <v>0</v>
      </c>
      <c r="U245" s="11">
        <f ca="1">SUMIF(Ingredients!$B$3:$B$230,'PH complex foods'!M245,Ingredients!$A$3:$A$119)+SUMIF($B$3:$B$725,M245,$V$3:$V$724)</f>
        <v>0</v>
      </c>
      <c r="V245" s="10">
        <f t="shared" ca="1" si="51"/>
        <v>0</v>
      </c>
      <c r="W245" s="10">
        <v>0</v>
      </c>
      <c r="X245" s="11">
        <v>-1</v>
      </c>
      <c r="Y245" s="11">
        <f>COUNTIF(F245:M970,B245)</f>
        <v>0</v>
      </c>
      <c r="Z245" s="44" t="str">
        <f t="shared" ca="1" si="52"/>
        <v>No</v>
      </c>
      <c r="AA245" s="34">
        <f>SUMIF(Ingredients!$B$3:$B$230,F245,Ingredients!$C$3:$C$230)+SUMIF($B$3:$B$725,F245,$AI$3:$AI$725)</f>
        <v>5</v>
      </c>
      <c r="AB245" s="30">
        <f>SUMIF(Ingredients!$B$3:$B$230,G245,Ingredients!$C$3:$C$230)+SUMIF($B$3:$B$725,G245,$AI$3:$AI$725)</f>
        <v>0</v>
      </c>
      <c r="AC245" s="30">
        <f>SUMIF(Ingredients!$B$3:$B$230,H245,Ingredients!$C$3:$C$230)+SUMIF($B$3:$B$725,H245,$AI$3:$AI$725)</f>
        <v>0</v>
      </c>
      <c r="AD245" s="30">
        <f>SUMIF(Ingredients!$B$3:$B$230,I245,Ingredients!$C$3:$C$230)+SUMIF($B$3:$B$725,I245,$AI$3:$AI$725)</f>
        <v>5</v>
      </c>
      <c r="AE245" s="30">
        <f>SUMIF(Ingredients!$B$3:$B$230,J245,Ingredients!$C$3:$C$230)+SUMIF($B$3:$B$725,J245,$AI$3:$AI$725)</f>
        <v>0</v>
      </c>
      <c r="AF245" s="30">
        <f>SUMIF(Ingredients!$B$3:$B$230,K245,Ingredients!$C$3:$C$230)+SUMIF($B$3:$B$725,K245,$AI$3:$AI$725)</f>
        <v>0</v>
      </c>
      <c r="AG245" s="30">
        <f>SUMIF(Ingredients!$B$3:$B$230,L245,Ingredients!$C$3:$C$230)+SUMIF($B$3:$B$725,L245,$AI$3:$AI$725)</f>
        <v>0</v>
      </c>
      <c r="AH245" s="30">
        <f>SUMIF(Ingredients!$B$3:$B$230,M245,Ingredients!$C$3:$C$230)+SUMIF($B$3:$B$725,M245,$AI$3:$AI$725)</f>
        <v>0</v>
      </c>
      <c r="AI245" s="29">
        <f t="shared" si="40"/>
        <v>10</v>
      </c>
      <c r="AJ245" s="30">
        <f>SUMIF(Ingredients!$B$3:$B$230,F245,Ingredients!$D$3:$D$230)+SUMIF($B$3:$B$725,F245,$AR$3:$AR$725)</f>
        <v>0</v>
      </c>
      <c r="AK245" s="30">
        <f>SUMIF(Ingredients!$B$3:$B$230,G245,Ingredients!$D$3:$D$230)+SUMIF($B$3:$B$725,G245,$AR$3:$AR$725)</f>
        <v>0</v>
      </c>
      <c r="AL245" s="30">
        <f>SUMIF(Ingredients!$B$3:$B$230,H245,Ingredients!$D$3:$D$230)+SUMIF($B$3:$B$725,H245,$AR$3:$AR$725)</f>
        <v>0</v>
      </c>
      <c r="AM245" s="30">
        <f>SUMIF(Ingredients!$B$3:$B$230,I245,Ingredients!$D$3:$D$230)+SUMIF($B$3:$B$725,I245,$AR$3:$AR$725)</f>
        <v>0</v>
      </c>
      <c r="AN245" s="30">
        <f>SUMIF(Ingredients!$B$3:$B$230,J245,Ingredients!$D$3:$D$230)+SUMIF($B$3:$B$725,J245,$AR$3:$AR$725)</f>
        <v>0</v>
      </c>
      <c r="AO245" s="30">
        <f>SUMIF(Ingredients!$B$3:$B$230,K245,Ingredients!$D$3:$D$230)+SUMIF($B$3:$B$725,K245,$AR$3:$AR$725)</f>
        <v>0</v>
      </c>
      <c r="AP245" s="30">
        <f>SUMIF(Ingredients!$B$3:$B$230,L245,Ingredients!$D$3:$D$230)+SUMIF($B$3:$B$725,L245,$AR$3:$AR$725)</f>
        <v>0</v>
      </c>
      <c r="AQ245" s="30">
        <f>SUMIF(Ingredients!$B$3:$B$230,M245,Ingredients!$D$3:$D$230)+SUMIF($B$3:$B$725,M245,$AR$3:$AR$725)</f>
        <v>0</v>
      </c>
      <c r="AR245" s="29">
        <f t="shared" si="41"/>
        <v>0</v>
      </c>
      <c r="AS245" s="30">
        <f>SUMIF(Ingredients!$B$3:$B$230,F245,Ingredients!$E$3:$E$230)+SUMIF($B$3:$B$725,F245,$BA$3:$BA$730)</f>
        <v>7</v>
      </c>
      <c r="AT245" s="30">
        <f>SUMIF(Ingredients!$B$3:$B$230,G245,Ingredients!$E$3:$E$230)+SUMIF($B$3:$B$725,G245,$BA$3:$BA$730)</f>
        <v>0</v>
      </c>
      <c r="AU245" s="30">
        <f>SUMIF(Ingredients!$B$3:$B$230,H245,Ingredients!$E$3:$E$230)+SUMIF($B$3:$B$725,H245,$BA$3:$BA$730)</f>
        <v>21</v>
      </c>
      <c r="AV245" s="30">
        <f>SUMIF(Ingredients!$B$3:$B$230,I245,Ingredients!$E$3:$E$230)+SUMIF($B$3:$B$725,I245,$BA$3:$BA$730)</f>
        <v>12</v>
      </c>
      <c r="AW245" s="30">
        <f>SUMIF(Ingredients!$B$3:$B$230,J245,Ingredients!$E$3:$E$230)+SUMIF($B$3:$B$725,J245,$BA$3:$BA$730)</f>
        <v>30</v>
      </c>
      <c r="AX245" s="30">
        <f>SUMIF(Ingredients!$B$3:$B$230,K245,Ingredients!$E$3:$E$230)+SUMIF($B$3:$B$725,K245,$BA$3:$BA$730)</f>
        <v>0</v>
      </c>
      <c r="AY245" s="30">
        <f>SUMIF(Ingredients!$B$3:$B$230,L245,Ingredients!$E$3:$E$230)+SUMIF($B$3:$B$725,L245,$BA$3:$BA$730)</f>
        <v>0</v>
      </c>
      <c r="AZ245" s="30">
        <f>SUMIF(Ingredients!$B$3:$B$230,M245,Ingredients!$E$3:$E$230)+SUMIF($B$3:$B$725,M245,$BA$3:$BA$730)</f>
        <v>0</v>
      </c>
      <c r="BA245" s="29">
        <f t="shared" si="42"/>
        <v>14</v>
      </c>
      <c r="BB245" s="30">
        <f>SUMIF(Ingredients!$B$3:$B$230,F245,Ingredients!$F$3:$F$230)+SUMIF($B$3:$B$725,F245,$BJ$3:$BJ$725)</f>
        <v>1</v>
      </c>
      <c r="BC245" s="30">
        <f>SUMIF(Ingredients!$B$3:$B$230,G245,Ingredients!$F$3:$F$230)+SUMIF($B$3:$B$725,G245,$BJ$3:$BJ$725)</f>
        <v>0</v>
      </c>
      <c r="BD245" s="30">
        <f>SUMIF(Ingredients!$B$3:$B$230,H245,Ingredients!$F$3:$F$230)+SUMIF($B$3:$B$725,H245,$BJ$3:$BJ$725)</f>
        <v>0</v>
      </c>
      <c r="BE245" s="30">
        <f>SUMIF(Ingredients!$B$3:$B$230,I245,Ingredients!$F$3:$F$230)+SUMIF($B$3:$B$725,I245,$BJ$3:$BJ$725)</f>
        <v>0</v>
      </c>
      <c r="BF245" s="30">
        <f>SUMIF(Ingredients!$B$3:$B$230,J245,Ingredients!$F$3:$F$230)+SUMIF($B$3:$B$725,J245,$BJ$3:$BJ$725)</f>
        <v>0</v>
      </c>
      <c r="BG245" s="30">
        <f>SUMIF(Ingredients!$B$3:$B$230,K245,Ingredients!$F$3:$F$230)+SUMIF($B$3:$B$725,K245,$BJ$3:$BJ$725)</f>
        <v>0</v>
      </c>
      <c r="BH245" s="30">
        <f>SUMIF(Ingredients!$B$3:$B$230,L245,Ingredients!$F$3:$F$230)+SUMIF($B$3:$B$725,L245,$BJ$3:$BJ$725)</f>
        <v>0</v>
      </c>
      <c r="BI245" s="30">
        <f>SUMIF(Ingredients!$B$3:$B$230,M245,Ingredients!$F$3:$F$230)+SUMIF($B$3:$B$725,M245,$BJ$3:$BJ$725)</f>
        <v>0</v>
      </c>
      <c r="BJ245" s="35">
        <f t="shared" si="43"/>
        <v>1</v>
      </c>
      <c r="BK245" s="30">
        <f>SUMIF(Ingredients!$B$3:$B$230,F245,Ingredients!$G$3:$G$230)+SUMIF($B$3:$B$725,F245,$BS$3:$BS$725)</f>
        <v>0</v>
      </c>
      <c r="BL245" s="30">
        <f>SUMIF(Ingredients!$B$3:$B$230,G245,Ingredients!$G$3:$G$230)+SUMIF($B$3:$B$725,G245,$BS$3:$BS$725)</f>
        <v>0</v>
      </c>
      <c r="BM245" s="30">
        <f>SUMIF(Ingredients!$B$3:$B$230,H245,Ingredients!$G$3:$G$230)+SUMIF($B$3:$B$725,H245,$BS$3:$BS$725)</f>
        <v>0</v>
      </c>
      <c r="BN245" s="30">
        <f>SUMIF(Ingredients!$B$3:$B$230,I245,Ingredients!$G$3:$G$230)+SUMIF($B$3:$B$725,I245,$BS$3:$BS$725)</f>
        <v>0</v>
      </c>
      <c r="BO245" s="30">
        <f>SUMIF(Ingredients!$B$3:$B$230,J245,Ingredients!$G$3:$G$230)+SUMIF($B$3:$B$725,J245,$BS$3:$BS$725)</f>
        <v>0</v>
      </c>
      <c r="BP245" s="30">
        <f>SUMIF(Ingredients!$B$3:$B$230,K245,Ingredients!$G$3:$G$230)+SUMIF($B$3:$B$725,K245,$BS$3:$BS$725)</f>
        <v>0</v>
      </c>
      <c r="BQ245" s="30">
        <f>SUMIF(Ingredients!$B$3:$B$230,L245,Ingredients!$G$3:$G$230)+SUMIF($B$3:$B$725,L245,$BS$3:$BS$725)</f>
        <v>0</v>
      </c>
      <c r="BR245" s="30">
        <f>SUMIF(Ingredients!$B$3:$B$230,M245,Ingredients!$G$3:$G$230)+SUMIF($B$3:$B$725,M245,$BS$3:$BS$725)</f>
        <v>0</v>
      </c>
      <c r="BS245" s="36">
        <f t="shared" si="44"/>
        <v>0</v>
      </c>
      <c r="BT245" s="30">
        <f>SUMIF(Ingredients!$B$3:$B$230,F245,Ingredients!$H$3:$H$230)+SUMIF($B$3:$B$725,F245,$CB$3:$CB$725)</f>
        <v>0</v>
      </c>
      <c r="BU245" s="30">
        <f>SUMIF(Ingredients!$B$3:$B$230,G245,Ingredients!$H$3:$H$230)+SUMIF($B$3:$B$725,G245,$CB$3:$CB$725)</f>
        <v>0</v>
      </c>
      <c r="BV245" s="30">
        <f>SUMIF(Ingredients!$B$3:$B$230,H245,Ingredients!$H$3:$H$230)+SUMIF($B$3:$B$725,H245,$CB$3:$CB$725)</f>
        <v>0</v>
      </c>
      <c r="BW245" s="30">
        <f>SUMIF(Ingredients!$B$3:$B$230,I245,Ingredients!$H$3:$H$230)+SUMIF($B$3:$B$725,I245,$CB$3:$CB$725)</f>
        <v>0</v>
      </c>
      <c r="BX245" s="30">
        <f>SUMIF(Ingredients!$B$3:$B$230,J245,Ingredients!$H$3:$H$230)+SUMIF($B$3:$B$725,J245,$CB$3:$CB$725)</f>
        <v>0</v>
      </c>
      <c r="BY245" s="30">
        <f>SUMIF(Ingredients!$B$3:$B$230,K245,Ingredients!$H$3:$H$230)+SUMIF($B$3:$B$725,K245,$CB$3:$CB$725)</f>
        <v>0</v>
      </c>
      <c r="BZ245" s="30">
        <f>SUMIF(Ingredients!$B$3:$B$230,L245,Ingredients!$H$3:$H$230)+SUMIF($B$3:$B$725,L245,$CB$3:$CB$725)</f>
        <v>0</v>
      </c>
      <c r="CA245" s="30">
        <f>SUMIF(Ingredients!$B$3:$B$230,M245,Ingredients!$H$3:$H$230)+SUMIF($B$3:$B$725,M245,$CB$3:$CB$725)</f>
        <v>0</v>
      </c>
      <c r="CB245" s="42">
        <f t="shared" si="45"/>
        <v>0</v>
      </c>
      <c r="CC245" s="30">
        <f>SUMIF(Ingredients!$B$3:$B$230,F245,Ingredients!$I$3:$I$230)+SUMIF($B$3:$B$725,F245,$CK$3:$CK$725)</f>
        <v>0</v>
      </c>
      <c r="CD245" s="30">
        <f>SUMIF(Ingredients!$B$3:$B$230,G245,Ingredients!$I$3:$I$230)+SUMIF($B$3:$B$725,G245,$CK$3:$CK$725)</f>
        <v>0</v>
      </c>
      <c r="CE245" s="30">
        <f>SUMIF(Ingredients!$B$3:$B$230,H245,Ingredients!$I$3:$I$230)+SUMIF($B$3:$B$725,H245,$CK$3:$CK$725)</f>
        <v>0</v>
      </c>
      <c r="CF245" s="30">
        <f>SUMIF(Ingredients!$B$3:$B$230,I245,Ingredients!$I$3:$I$230)+SUMIF($B$3:$B$725,I245,$CK$3:$CK$725)</f>
        <v>0</v>
      </c>
      <c r="CG245" s="30">
        <f>SUMIF(Ingredients!$B$3:$B$230,J245,Ingredients!$I$3:$I$230)+SUMIF($B$3:$B$725,J245,$CK$3:$CK$725)</f>
        <v>0</v>
      </c>
      <c r="CH245" s="30">
        <f>SUMIF(Ingredients!$B$3:$B$230,K245,Ingredients!$I$3:$I$230)+SUMIF($B$3:$B$725,K245,$CK$3:$CK$725)</f>
        <v>0</v>
      </c>
      <c r="CI245" s="30">
        <f>SUMIF(Ingredients!$B$3:$B$230,L245,Ingredients!$I$3:$I$230)+SUMIF($B$3:$B$725,L245,$CK$3:$CK$725)</f>
        <v>0</v>
      </c>
      <c r="CJ245" s="30">
        <f>SUMIF(Ingredients!$B$3:$B$230,M245,Ingredients!$I$3:$I$230)+SUMIF($B$3:$B$725,M245,$CK$3:$CK$725)</f>
        <v>0</v>
      </c>
      <c r="CK245" s="38">
        <f t="shared" si="46"/>
        <v>0</v>
      </c>
      <c r="CL245" s="30">
        <f>SUMIF(Ingredients!$B$3:$B$230,F245,Ingredients!$J$3:$J$230)+SUMIF($B$3:$B$725,F245,$CT$3:$CT$725)</f>
        <v>0</v>
      </c>
      <c r="CM245" s="30">
        <f>SUMIF(Ingredients!$B$3:$B$230,G245,Ingredients!$J$3:$J$230)+SUMIF($B$3:$B$725,G245,$CT$3:$CT$725)</f>
        <v>0</v>
      </c>
      <c r="CN245" s="30">
        <f>SUMIF(Ingredients!$B$3:$B$230,H245,Ingredients!$J$3:$J$230)+SUMIF($B$3:$B$725,H245,$CT$3:$CT$725)</f>
        <v>0</v>
      </c>
      <c r="CO245" s="30">
        <f>SUMIF(Ingredients!$B$3:$B$230,I245,Ingredients!$J$3:$J$230)+SUMIF($B$3:$B$725,I245,$CT$3:$CT$725)</f>
        <v>1</v>
      </c>
      <c r="CP245" s="30">
        <f>SUMIF(Ingredients!$B$3:$B$230,J245,Ingredients!$J$3:$J$230)+SUMIF($B$3:$B$725,J245,$CT$3:$CT$725)</f>
        <v>0</v>
      </c>
      <c r="CQ245" s="30">
        <f>SUMIF(Ingredients!$B$3:$B$230,K245,Ingredients!$J$3:$J$230)+SUMIF($B$3:$B$725,K245,$CT$3:$CT$725)</f>
        <v>0</v>
      </c>
      <c r="CR245" s="30">
        <f>SUMIF(Ingredients!$B$3:$B$230,L245,Ingredients!$J$3:$J$230)+SUMIF($B$3:$B$725,L245,$CT$3:$CT$725)</f>
        <v>0</v>
      </c>
      <c r="CS245" s="30">
        <f>SUMIF(Ingredients!$B$3:$B$230,M245,Ingredients!$J$3:$J$230)+SUMIF($B$3:$B$725,M245,$CT$3:$CT$725)</f>
        <v>0</v>
      </c>
      <c r="CT245" s="43">
        <f t="shared" si="47"/>
        <v>1</v>
      </c>
      <c r="CU245" s="34">
        <v>10</v>
      </c>
      <c r="CV245" s="30">
        <v>0</v>
      </c>
      <c r="CW245" s="30">
        <v>9.8000000000000007</v>
      </c>
      <c r="CX245" s="35">
        <v>1</v>
      </c>
      <c r="CY245" s="36">
        <v>0</v>
      </c>
      <c r="CZ245" s="37">
        <v>0</v>
      </c>
      <c r="DA245" s="38">
        <v>0</v>
      </c>
      <c r="DB245" s="39">
        <v>1</v>
      </c>
      <c r="DC245" t="s">
        <v>199</v>
      </c>
      <c r="DD245" t="str">
        <f t="shared" ca="1" si="48"/>
        <v/>
      </c>
      <c r="DE245" t="str">
        <f t="shared" ca="1" si="49"/>
        <v>No</v>
      </c>
      <c r="DG245" t="s">
        <v>200</v>
      </c>
      <c r="DH245" t="str">
        <f t="shared" ca="1" si="50"/>
        <v/>
      </c>
      <c r="DI245" t="s">
        <v>2271</v>
      </c>
    </row>
    <row r="246" spans="2:113" x14ac:dyDescent="0.3">
      <c r="B246" t="s">
        <v>512</v>
      </c>
      <c r="C246" t="str">
        <f>INDEX('PH Itemnames'!$B$1:$B$723,MATCH(B246,'PH Itemnames'!$A$1:$A$723),1)</f>
        <v>gummybearsItem</v>
      </c>
      <c r="D246" t="s">
        <v>240</v>
      </c>
      <c r="E246" t="s">
        <v>1183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SUMIF(Ingredients!$B$3:$B$230,'PH complex foods'!F246,Ingredients!$A$3:$A$119)+SUMIF($B$3:$B$725,F246,$V$3:$V$724)</f>
        <v>1</v>
      </c>
      <c r="O246" s="11">
        <f ca="1">SUMIF(Ingredients!$B$3:$B$230,'PH complex foods'!G246,Ingredients!$A$3:$A$119)+SUMIF($B$3:$B$725,G246,$V$3:$V$724)</f>
        <v>1</v>
      </c>
      <c r="P246" s="11">
        <f ca="1">SUMIF(Ingredients!$B$3:$B$230,'PH complex foods'!H246,Ingredients!$A$3:$A$119)+SUMIF($B$3:$B$725,H246,$V$3:$V$724)</f>
        <v>1</v>
      </c>
      <c r="Q246" s="11">
        <f ca="1">SUMIF(Ingredients!$B$3:$B$230,'PH complex foods'!I246,Ingredients!$A$3:$A$119)+SUMIF($B$3:$B$725,I246,$V$3:$V$724)</f>
        <v>0</v>
      </c>
      <c r="R246" s="11">
        <f ca="1">SUMIF(Ingredients!$B$3:$B$230,'PH complex foods'!J246,Ingredients!$A$3:$A$119)+SUMIF($B$3:$B$725,J246,$V$3:$V$724)</f>
        <v>0</v>
      </c>
      <c r="S246" s="11">
        <f ca="1">SUMIF(Ingredients!$B$3:$B$230,'PH complex foods'!K246,Ingredients!$A$3:$A$119)+SUMIF($B$3:$B$725,K246,$V$3:$V$724)</f>
        <v>0</v>
      </c>
      <c r="T246" s="11">
        <f ca="1">SUMIF(Ingredients!$B$3:$B$230,'PH complex foods'!L246,Ingredients!$A$3:$A$119)+SUMIF($B$3:$B$725,L246,$V$3:$V$724)</f>
        <v>0</v>
      </c>
      <c r="U246" s="11">
        <f ca="1">SUMIF(Ingredients!$B$3:$B$230,'PH complex foods'!M246,Ingredients!$A$3:$A$119)+SUMIF($B$3:$B$725,M246,$V$3:$V$724)</f>
        <v>0</v>
      </c>
      <c r="V246" s="10">
        <f t="shared" ca="1" si="51"/>
        <v>1</v>
      </c>
      <c r="W246" s="10">
        <v>1</v>
      </c>
      <c r="X246" s="11">
        <v>1</v>
      </c>
      <c r="Y246" s="11">
        <f>COUNTIF(F246:M971,B246)</f>
        <v>0</v>
      </c>
      <c r="Z246" s="44" t="str">
        <f t="shared" ca="1" si="52"/>
        <v>Yes</v>
      </c>
      <c r="AA246" s="34">
        <f>SUMIF(Ingredients!$B$3:$B$230,F246,Ingredients!$C$3:$C$230)+SUMIF($B$3:$B$725,F246,$AI$3:$AI$725)</f>
        <v>0</v>
      </c>
      <c r="AB246" s="30">
        <f>SUMIF(Ingredients!$B$3:$B$230,G246,Ingredients!$C$3:$C$230)+SUMIF($B$3:$B$725,G246,$AI$3:$AI$725)</f>
        <v>0</v>
      </c>
      <c r="AC246" s="30">
        <f>SUMIF(Ingredients!$B$3:$B$230,H246,Ingredients!$C$3:$C$230)+SUMIF($B$3:$B$725,H246,$AI$3:$AI$725)</f>
        <v>0</v>
      </c>
      <c r="AD246" s="30">
        <f>SUMIF(Ingredients!$B$3:$B$230,I246,Ingredients!$C$3:$C$230)+SUMIF($B$3:$B$725,I246,$AI$3:$AI$725)</f>
        <v>0</v>
      </c>
      <c r="AE246" s="30">
        <f>SUMIF(Ingredients!$B$3:$B$230,J246,Ingredients!$C$3:$C$230)+SUMIF($B$3:$B$725,J246,$AI$3:$AI$725)</f>
        <v>0</v>
      </c>
      <c r="AF246" s="30">
        <f>SUMIF(Ingredients!$B$3:$B$230,K246,Ingredients!$C$3:$C$230)+SUMIF($B$3:$B$725,K246,$AI$3:$AI$725)</f>
        <v>0</v>
      </c>
      <c r="AG246" s="30">
        <f>SUMIF(Ingredients!$B$3:$B$230,L246,Ingredients!$C$3:$C$230)+SUMIF($B$3:$B$725,L246,$AI$3:$AI$725)</f>
        <v>0</v>
      </c>
      <c r="AH246" s="30">
        <f>SUMIF(Ingredients!$B$3:$B$230,M246,Ingredients!$C$3:$C$230)+SUMIF($B$3:$B$725,M246,$AI$3:$AI$725)</f>
        <v>0</v>
      </c>
      <c r="AI246" s="29">
        <f t="shared" si="40"/>
        <v>0</v>
      </c>
      <c r="AJ246" s="30">
        <f>SUMIF(Ingredients!$B$3:$B$230,F246,Ingredients!$D$3:$D$230)+SUMIF($B$3:$B$725,F246,$AR$3:$AR$725)</f>
        <v>0</v>
      </c>
      <c r="AK246" s="30">
        <f>SUMIF(Ingredients!$B$3:$B$230,G246,Ingredients!$D$3:$D$230)+SUMIF($B$3:$B$725,G246,$AR$3:$AR$725)</f>
        <v>0</v>
      </c>
      <c r="AL246" s="30">
        <f>SUMIF(Ingredients!$B$3:$B$230,H246,Ingredients!$D$3:$D$230)+SUMIF($B$3:$B$725,H246,$AR$3:$AR$725)</f>
        <v>0</v>
      </c>
      <c r="AM246" s="30">
        <f>SUMIF(Ingredients!$B$3:$B$230,I246,Ingredients!$D$3:$D$230)+SUMIF($B$3:$B$725,I246,$AR$3:$AR$725)</f>
        <v>0</v>
      </c>
      <c r="AN246" s="30">
        <f>SUMIF(Ingredients!$B$3:$B$230,J246,Ingredients!$D$3:$D$230)+SUMIF($B$3:$B$725,J246,$AR$3:$AR$725)</f>
        <v>0</v>
      </c>
      <c r="AO246" s="30">
        <f>SUMIF(Ingredients!$B$3:$B$230,K246,Ingredients!$D$3:$D$230)+SUMIF($B$3:$B$725,K246,$AR$3:$AR$725)</f>
        <v>0</v>
      </c>
      <c r="AP246" s="30">
        <f>SUMIF(Ingredients!$B$3:$B$230,L246,Ingredients!$D$3:$D$230)+SUMIF($B$3:$B$725,L246,$AR$3:$AR$725)</f>
        <v>0</v>
      </c>
      <c r="AQ246" s="30">
        <f>SUMIF(Ingredients!$B$3:$B$230,M246,Ingredients!$D$3:$D$230)+SUMIF($B$3:$B$725,M246,$AR$3:$AR$725)</f>
        <v>0</v>
      </c>
      <c r="AR246" s="29">
        <f t="shared" si="41"/>
        <v>0</v>
      </c>
      <c r="AS246" s="30">
        <f>SUMIF(Ingredients!$B$3:$B$230,F246,Ingredients!$E$3:$E$230)+SUMIF($B$3:$B$725,F246,$BA$3:$BA$730)</f>
        <v>30</v>
      </c>
      <c r="AT246" s="30">
        <f>SUMIF(Ingredients!$B$3:$B$230,G246,Ingredients!$E$3:$E$230)+SUMIF($B$3:$B$725,G246,$BA$3:$BA$730)</f>
        <v>0</v>
      </c>
      <c r="AU246" s="30">
        <f>SUMIF(Ingredients!$B$3:$B$230,H246,Ingredients!$E$3:$E$230)+SUMIF($B$3:$B$725,H246,$BA$3:$BA$730)</f>
        <v>0</v>
      </c>
      <c r="AV246" s="30">
        <f>SUMIF(Ingredients!$B$3:$B$230,I246,Ingredients!$E$3:$E$230)+SUMIF($B$3:$B$725,I246,$BA$3:$BA$730)</f>
        <v>0</v>
      </c>
      <c r="AW246" s="30">
        <f>SUMIF(Ingredients!$B$3:$B$230,J246,Ingredients!$E$3:$E$230)+SUMIF($B$3:$B$725,J246,$BA$3:$BA$730)</f>
        <v>0</v>
      </c>
      <c r="AX246" s="30">
        <f>SUMIF(Ingredients!$B$3:$B$230,K246,Ingredients!$E$3:$E$230)+SUMIF($B$3:$B$725,K246,$BA$3:$BA$730)</f>
        <v>0</v>
      </c>
      <c r="AY246" s="30">
        <f>SUMIF(Ingredients!$B$3:$B$230,L246,Ingredients!$E$3:$E$230)+SUMIF($B$3:$B$725,L246,$BA$3:$BA$730)</f>
        <v>0</v>
      </c>
      <c r="AZ246" s="30">
        <f>SUMIF(Ingredients!$B$3:$B$230,M246,Ingredients!$E$3:$E$230)+SUMIF($B$3:$B$725,M246,$BA$3:$BA$730)</f>
        <v>0</v>
      </c>
      <c r="BA246" s="29">
        <f t="shared" si="42"/>
        <v>10</v>
      </c>
      <c r="BB246" s="30">
        <f>SUMIF(Ingredients!$B$3:$B$230,F246,Ingredients!$F$3:$F$230)+SUMIF($B$3:$B$725,F246,$BJ$3:$BJ$725)</f>
        <v>0</v>
      </c>
      <c r="BC246" s="30">
        <f>SUMIF(Ingredients!$B$3:$B$230,G246,Ingredients!$F$3:$F$230)+SUMIF($B$3:$B$725,G246,$BJ$3:$BJ$725)</f>
        <v>0</v>
      </c>
      <c r="BD246" s="30">
        <f>SUMIF(Ingredients!$B$3:$B$230,H246,Ingredients!$F$3:$F$230)+SUMIF($B$3:$B$725,H246,$BJ$3:$BJ$725)</f>
        <v>0</v>
      </c>
      <c r="BE246" s="30">
        <f>SUMIF(Ingredients!$B$3:$B$230,I246,Ingredients!$F$3:$F$230)+SUMIF($B$3:$B$725,I246,$BJ$3:$BJ$725)</f>
        <v>0</v>
      </c>
      <c r="BF246" s="30">
        <f>SUMIF(Ingredients!$B$3:$B$230,J246,Ingredients!$F$3:$F$230)+SUMIF($B$3:$B$725,J246,$BJ$3:$BJ$725)</f>
        <v>0</v>
      </c>
      <c r="BG246" s="30">
        <f>SUMIF(Ingredients!$B$3:$B$230,K246,Ingredients!$F$3:$F$230)+SUMIF($B$3:$B$725,K246,$BJ$3:$BJ$725)</f>
        <v>0</v>
      </c>
      <c r="BH246" s="30">
        <f>SUMIF(Ingredients!$B$3:$B$230,L246,Ingredients!$F$3:$F$230)+SUMIF($B$3:$B$725,L246,$BJ$3:$BJ$725)</f>
        <v>0</v>
      </c>
      <c r="BI246" s="30">
        <f>SUMIF(Ingredients!$B$3:$B$230,M246,Ingredients!$F$3:$F$230)+SUMIF($B$3:$B$725,M246,$BJ$3:$BJ$725)</f>
        <v>0</v>
      </c>
      <c r="BJ246" s="35">
        <f t="shared" si="43"/>
        <v>0</v>
      </c>
      <c r="BK246" s="30">
        <f>SUMIF(Ingredients!$B$3:$B$230,F246,Ingredients!$G$3:$G$230)+SUMIF($B$3:$B$725,F246,$BS$3:$BS$725)</f>
        <v>0</v>
      </c>
      <c r="BL246" s="30">
        <f>SUMIF(Ingredients!$B$3:$B$230,G246,Ingredients!$G$3:$G$230)+SUMIF($B$3:$B$725,G246,$BS$3:$BS$725)</f>
        <v>0</v>
      </c>
      <c r="BM246" s="30">
        <f>SUMIF(Ingredients!$B$3:$B$230,H246,Ingredients!$G$3:$G$230)+SUMIF($B$3:$B$725,H246,$BS$3:$BS$725)</f>
        <v>0</v>
      </c>
      <c r="BN246" s="30">
        <f>SUMIF(Ingredients!$B$3:$B$230,I246,Ingredients!$G$3:$G$230)+SUMIF($B$3:$B$725,I246,$BS$3:$BS$725)</f>
        <v>0</v>
      </c>
      <c r="BO246" s="30">
        <f>SUMIF(Ingredients!$B$3:$B$230,J246,Ingredients!$G$3:$G$230)+SUMIF($B$3:$B$725,J246,$BS$3:$BS$725)</f>
        <v>0</v>
      </c>
      <c r="BP246" s="30">
        <f>SUMIF(Ingredients!$B$3:$B$230,K246,Ingredients!$G$3:$G$230)+SUMIF($B$3:$B$725,K246,$BS$3:$BS$725)</f>
        <v>0</v>
      </c>
      <c r="BQ246" s="30">
        <f>SUMIF(Ingredients!$B$3:$B$230,L246,Ingredients!$G$3:$G$230)+SUMIF($B$3:$B$725,L246,$BS$3:$BS$725)</f>
        <v>0</v>
      </c>
      <c r="BR246" s="30">
        <f>SUMIF(Ingredients!$B$3:$B$230,M246,Ingredients!$G$3:$G$230)+SUMIF($B$3:$B$725,M246,$BS$3:$BS$725)</f>
        <v>0</v>
      </c>
      <c r="BS246" s="36">
        <f t="shared" si="44"/>
        <v>0</v>
      </c>
      <c r="BT246" s="30">
        <f>SUMIF(Ingredients!$B$3:$B$230,F246,Ingredients!$H$3:$H$230)+SUMIF($B$3:$B$725,F246,$CB$3:$CB$725)</f>
        <v>0</v>
      </c>
      <c r="BU246" s="30">
        <f>SUMIF(Ingredients!$B$3:$B$230,G246,Ingredients!$H$3:$H$230)+SUMIF($B$3:$B$725,G246,$CB$3:$CB$725)</f>
        <v>0</v>
      </c>
      <c r="BV246" s="30">
        <f>SUMIF(Ingredients!$B$3:$B$230,H246,Ingredients!$H$3:$H$230)+SUMIF($B$3:$B$725,H246,$CB$3:$CB$725)</f>
        <v>0</v>
      </c>
      <c r="BW246" s="30">
        <f>SUMIF(Ingredients!$B$3:$B$230,I246,Ingredients!$H$3:$H$230)+SUMIF($B$3:$B$725,I246,$CB$3:$CB$725)</f>
        <v>0</v>
      </c>
      <c r="BX246" s="30">
        <f>SUMIF(Ingredients!$B$3:$B$230,J246,Ingredients!$H$3:$H$230)+SUMIF($B$3:$B$725,J246,$CB$3:$CB$725)</f>
        <v>0</v>
      </c>
      <c r="BY246" s="30">
        <f>SUMIF(Ingredients!$B$3:$B$230,K246,Ingredients!$H$3:$H$230)+SUMIF($B$3:$B$725,K246,$CB$3:$CB$725)</f>
        <v>0</v>
      </c>
      <c r="BZ246" s="30">
        <f>SUMIF(Ingredients!$B$3:$B$230,L246,Ingredients!$H$3:$H$230)+SUMIF($B$3:$B$725,L246,$CB$3:$CB$725)</f>
        <v>0</v>
      </c>
      <c r="CA246" s="30">
        <f>SUMIF(Ingredients!$B$3:$B$230,M246,Ingredients!$H$3:$H$230)+SUMIF($B$3:$B$725,M246,$CB$3:$CB$725)</f>
        <v>0</v>
      </c>
      <c r="CB246" s="42">
        <f t="shared" si="45"/>
        <v>0</v>
      </c>
      <c r="CC246" s="30">
        <f>SUMIF(Ingredients!$B$3:$B$230,F246,Ingredients!$I$3:$I$230)+SUMIF($B$3:$B$725,F246,$CK$3:$CK$725)</f>
        <v>0</v>
      </c>
      <c r="CD246" s="30">
        <f>SUMIF(Ingredients!$B$3:$B$230,G246,Ingredients!$I$3:$I$230)+SUMIF($B$3:$B$725,G246,$CK$3:$CK$725)</f>
        <v>0</v>
      </c>
      <c r="CE246" s="30">
        <f>SUMIF(Ingredients!$B$3:$B$230,H246,Ingredients!$I$3:$I$230)+SUMIF($B$3:$B$725,H246,$CK$3:$CK$725)</f>
        <v>0</v>
      </c>
      <c r="CF246" s="30">
        <f>SUMIF(Ingredients!$B$3:$B$230,I246,Ingredients!$I$3:$I$230)+SUMIF($B$3:$B$725,I246,$CK$3:$CK$725)</f>
        <v>0</v>
      </c>
      <c r="CG246" s="30">
        <f>SUMIF(Ingredients!$B$3:$B$230,J246,Ingredients!$I$3:$I$230)+SUMIF($B$3:$B$725,J246,$CK$3:$CK$725)</f>
        <v>0</v>
      </c>
      <c r="CH246" s="30">
        <f>SUMIF(Ingredients!$B$3:$B$230,K246,Ingredients!$I$3:$I$230)+SUMIF($B$3:$B$725,K246,$CK$3:$CK$725)</f>
        <v>0</v>
      </c>
      <c r="CI246" s="30">
        <f>SUMIF(Ingredients!$B$3:$B$230,L246,Ingredients!$I$3:$I$230)+SUMIF($B$3:$B$725,L246,$CK$3:$CK$725)</f>
        <v>0</v>
      </c>
      <c r="CJ246" s="30">
        <f>SUMIF(Ingredients!$B$3:$B$230,M246,Ingredients!$I$3:$I$230)+SUMIF($B$3:$B$725,M246,$CK$3:$CK$725)</f>
        <v>0</v>
      </c>
      <c r="CK246" s="38">
        <f t="shared" si="46"/>
        <v>0</v>
      </c>
      <c r="CL246" s="30">
        <f>SUMIF(Ingredients!$B$3:$B$230,F246,Ingredients!$J$3:$J$230)+SUMIF($B$3:$B$725,F246,$CT$3:$CT$725)</f>
        <v>0</v>
      </c>
      <c r="CM246" s="30">
        <f>SUMIF(Ingredients!$B$3:$B$230,G246,Ingredients!$J$3:$J$230)+SUMIF($B$3:$B$725,G246,$CT$3:$CT$725)</f>
        <v>0</v>
      </c>
      <c r="CN246" s="30">
        <f>SUMIF(Ingredients!$B$3:$B$230,H246,Ingredients!$J$3:$J$230)+SUMIF($B$3:$B$725,H246,$CT$3:$CT$725)</f>
        <v>0</v>
      </c>
      <c r="CO246" s="30">
        <f>SUMIF(Ingredients!$B$3:$B$230,I246,Ingredients!$J$3:$J$230)+SUMIF($B$3:$B$725,I246,$CT$3:$CT$725)</f>
        <v>0</v>
      </c>
      <c r="CP246" s="30">
        <f>SUMIF(Ingredients!$B$3:$B$230,J246,Ingredients!$J$3:$J$230)+SUMIF($B$3:$B$725,J246,$CT$3:$CT$725)</f>
        <v>0</v>
      </c>
      <c r="CQ246" s="30">
        <f>SUMIF(Ingredients!$B$3:$B$230,K246,Ingredients!$J$3:$J$230)+SUMIF($B$3:$B$725,K246,$CT$3:$CT$725)</f>
        <v>0</v>
      </c>
      <c r="CR246" s="30">
        <f>SUMIF(Ingredients!$B$3:$B$230,L246,Ingredients!$J$3:$J$230)+SUMIF($B$3:$B$725,L246,$CT$3:$CT$725)</f>
        <v>0</v>
      </c>
      <c r="CS246" s="30">
        <f>SUMIF(Ingredients!$B$3:$B$230,M246,Ingredients!$J$3:$J$230)+SUMIF($B$3:$B$725,M246,$CT$3:$CT$725)</f>
        <v>0</v>
      </c>
      <c r="CT246" s="43">
        <f t="shared" si="47"/>
        <v>0</v>
      </c>
      <c r="CU246" s="34">
        <v>1</v>
      </c>
      <c r="CV246" s="30">
        <v>0</v>
      </c>
      <c r="CW246" s="30">
        <v>24</v>
      </c>
      <c r="CX246" s="35">
        <v>0</v>
      </c>
      <c r="CY246" s="36">
        <v>0</v>
      </c>
      <c r="CZ246" s="37">
        <v>0</v>
      </c>
      <c r="DA246" s="38">
        <v>0</v>
      </c>
      <c r="DB246" s="39">
        <v>0</v>
      </c>
      <c r="DC246" t="s">
        <v>202</v>
      </c>
      <c r="DD246" t="str">
        <f t="shared" ca="1" si="48"/>
        <v/>
      </c>
      <c r="DE246" t="str">
        <f t="shared" ca="1" si="49"/>
        <v>-</v>
      </c>
      <c r="DG246" t="s">
        <v>200</v>
      </c>
      <c r="DH246" t="str">
        <f t="shared" ca="1" si="50"/>
        <v>GUMMYBEARSITEM(OTHER, ItemRegistry.gummybearsItem, 4 ,0.2f,0f,0f,0f,0f,0f,0f,0.88f),</v>
      </c>
      <c r="DI246" t="s">
        <v>2438</v>
      </c>
    </row>
    <row r="247" spans="2:113" x14ac:dyDescent="0.3">
      <c r="B247" t="s">
        <v>513</v>
      </c>
      <c r="C247" t="str">
        <f>INDEX('PH Itemnames'!$B$1:$B$723,MATCH(B247,'PH Itemnames'!$A$1:$A$723),1)</f>
        <v>fruitpunchItem</v>
      </c>
      <c r="D247" t="s">
        <v>240</v>
      </c>
      <c r="E247" t="s">
        <v>1184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SUMIF(Ingredients!$B$3:$B$230,'PH complex foods'!F247,Ingredients!$A$3:$A$119)+SUMIF($B$3:$B$725,F247,$V$3:$V$724)</f>
        <v>1</v>
      </c>
      <c r="O247" s="11">
        <f ca="1">SUMIF(Ingredients!$B$3:$B$230,'PH complex foods'!G247,Ingredients!$A$3:$A$119)+SUMIF($B$3:$B$725,G247,$V$3:$V$724)</f>
        <v>1</v>
      </c>
      <c r="P247" s="11">
        <f ca="1">SUMIF(Ingredients!$B$3:$B$230,'PH complex foods'!H247,Ingredients!$A$3:$A$119)+SUMIF($B$3:$B$725,H247,$V$3:$V$724)</f>
        <v>0</v>
      </c>
      <c r="Q247" s="11">
        <f ca="1">SUMIF(Ingredients!$B$3:$B$230,'PH complex foods'!I247,Ingredients!$A$3:$A$119)+SUMIF($B$3:$B$725,I247,$V$3:$V$724)</f>
        <v>0</v>
      </c>
      <c r="R247" s="11">
        <f ca="1">SUMIF(Ingredients!$B$3:$B$230,'PH complex foods'!J247,Ingredients!$A$3:$A$119)+SUMIF($B$3:$B$725,J247,$V$3:$V$724)</f>
        <v>0</v>
      </c>
      <c r="S247" s="11">
        <f ca="1">SUMIF(Ingredients!$B$3:$B$230,'PH complex foods'!K247,Ingredients!$A$3:$A$119)+SUMIF($B$3:$B$725,K247,$V$3:$V$724)</f>
        <v>0</v>
      </c>
      <c r="T247" s="11">
        <f ca="1">SUMIF(Ingredients!$B$3:$B$230,'PH complex foods'!L247,Ingredients!$A$3:$A$119)+SUMIF($B$3:$B$725,L247,$V$3:$V$724)</f>
        <v>0</v>
      </c>
      <c r="U247" s="11">
        <f ca="1">SUMIF(Ingredients!$B$3:$B$230,'PH complex foods'!M247,Ingredients!$A$3:$A$119)+SUMIF($B$3:$B$725,M247,$V$3:$V$724)</f>
        <v>0</v>
      </c>
      <c r="V247" s="10">
        <f t="shared" ca="1" si="51"/>
        <v>1</v>
      </c>
      <c r="W247" s="10">
        <v>1</v>
      </c>
      <c r="X247" s="11">
        <v>1</v>
      </c>
      <c r="Y247" s="11">
        <f>COUNTIF(F247:M972,B247)</f>
        <v>0</v>
      </c>
      <c r="Z247" s="44" t="str">
        <f t="shared" ca="1" si="52"/>
        <v>Yes</v>
      </c>
      <c r="AA247" s="34">
        <f>SUMIF(Ingredients!$B$3:$B$230,F247,Ingredients!$C$3:$C$230)+SUMIF($B$3:$B$725,F247,$AI$3:$AI$725)</f>
        <v>1.5</v>
      </c>
      <c r="AB247" s="30">
        <f>SUMIF(Ingredients!$B$3:$B$230,G247,Ingredients!$C$3:$C$230)+SUMIF($B$3:$B$725,G247,$AI$3:$AI$725)</f>
        <v>0</v>
      </c>
      <c r="AC247" s="30">
        <f>SUMIF(Ingredients!$B$3:$B$230,H247,Ingredients!$C$3:$C$230)+SUMIF($B$3:$B$725,H247,$AI$3:$AI$725)</f>
        <v>0</v>
      </c>
      <c r="AD247" s="30">
        <f>SUMIF(Ingredients!$B$3:$B$230,I247,Ingredients!$C$3:$C$230)+SUMIF($B$3:$B$725,I247,$AI$3:$AI$725)</f>
        <v>0</v>
      </c>
      <c r="AE247" s="30">
        <f>SUMIF(Ingredients!$B$3:$B$230,J247,Ingredients!$C$3:$C$230)+SUMIF($B$3:$B$725,J247,$AI$3:$AI$725)</f>
        <v>0</v>
      </c>
      <c r="AF247" s="30">
        <f>SUMIF(Ingredients!$B$3:$B$230,K247,Ingredients!$C$3:$C$230)+SUMIF($B$3:$B$725,K247,$AI$3:$AI$725)</f>
        <v>0</v>
      </c>
      <c r="AG247" s="30">
        <f>SUMIF(Ingredients!$B$3:$B$230,L247,Ingredients!$C$3:$C$230)+SUMIF($B$3:$B$725,L247,$AI$3:$AI$725)</f>
        <v>0</v>
      </c>
      <c r="AH247" s="30">
        <f>SUMIF(Ingredients!$B$3:$B$230,M247,Ingredients!$C$3:$C$230)+SUMIF($B$3:$B$725,M247,$AI$3:$AI$725)</f>
        <v>0</v>
      </c>
      <c r="AI247" s="29">
        <f t="shared" si="40"/>
        <v>1.5</v>
      </c>
      <c r="AJ247" s="30">
        <f>SUMIF(Ingredients!$B$3:$B$230,F247,Ingredients!$D$3:$D$230)+SUMIF($B$3:$B$725,F247,$AR$3:$AR$725)</f>
        <v>4.75</v>
      </c>
      <c r="AK247" s="30">
        <f>SUMIF(Ingredients!$B$3:$B$230,G247,Ingredients!$D$3:$D$230)+SUMIF($B$3:$B$725,G247,$AR$3:$AR$725)</f>
        <v>0</v>
      </c>
      <c r="AL247" s="30">
        <f>SUMIF(Ingredients!$B$3:$B$230,H247,Ingredients!$D$3:$D$230)+SUMIF($B$3:$B$725,H247,$AR$3:$AR$725)</f>
        <v>0</v>
      </c>
      <c r="AM247" s="30">
        <f>SUMIF(Ingredients!$B$3:$B$230,I247,Ingredients!$D$3:$D$230)+SUMIF($B$3:$B$725,I247,$AR$3:$AR$725)</f>
        <v>0</v>
      </c>
      <c r="AN247" s="30">
        <f>SUMIF(Ingredients!$B$3:$B$230,J247,Ingredients!$D$3:$D$230)+SUMIF($B$3:$B$725,J247,$AR$3:$AR$725)</f>
        <v>0</v>
      </c>
      <c r="AO247" s="30">
        <f>SUMIF(Ingredients!$B$3:$B$230,K247,Ingredients!$D$3:$D$230)+SUMIF($B$3:$B$725,K247,$AR$3:$AR$725)</f>
        <v>0</v>
      </c>
      <c r="AP247" s="30">
        <f>SUMIF(Ingredients!$B$3:$B$230,L247,Ingredients!$D$3:$D$230)+SUMIF($B$3:$B$725,L247,$AR$3:$AR$725)</f>
        <v>0</v>
      </c>
      <c r="AQ247" s="30">
        <f>SUMIF(Ingredients!$B$3:$B$230,M247,Ingredients!$D$3:$D$230)+SUMIF($B$3:$B$725,M247,$AR$3:$AR$725)</f>
        <v>0</v>
      </c>
      <c r="AR247" s="29">
        <f t="shared" si="41"/>
        <v>4.75</v>
      </c>
      <c r="AS247" s="30">
        <f>SUMIF(Ingredients!$B$3:$B$230,F247,Ingredients!$E$3:$E$230)+SUMIF($B$3:$B$725,F247,$BA$3:$BA$730)</f>
        <v>6.65</v>
      </c>
      <c r="AT247" s="30">
        <f>SUMIF(Ingredients!$B$3:$B$230,G247,Ingredients!$E$3:$E$230)+SUMIF($B$3:$B$725,G247,$BA$3:$BA$730)</f>
        <v>30</v>
      </c>
      <c r="AU247" s="30">
        <f>SUMIF(Ingredients!$B$3:$B$230,H247,Ingredients!$E$3:$E$230)+SUMIF($B$3:$B$725,H247,$BA$3:$BA$730)</f>
        <v>0</v>
      </c>
      <c r="AV247" s="30">
        <f>SUMIF(Ingredients!$B$3:$B$230,I247,Ingredients!$E$3:$E$230)+SUMIF($B$3:$B$725,I247,$BA$3:$BA$730)</f>
        <v>0</v>
      </c>
      <c r="AW247" s="30">
        <f>SUMIF(Ingredients!$B$3:$B$230,J247,Ingredients!$E$3:$E$230)+SUMIF($B$3:$B$725,J247,$BA$3:$BA$730)</f>
        <v>0</v>
      </c>
      <c r="AX247" s="30">
        <f>SUMIF(Ingredients!$B$3:$B$230,K247,Ingredients!$E$3:$E$230)+SUMIF($B$3:$B$725,K247,$BA$3:$BA$730)</f>
        <v>0</v>
      </c>
      <c r="AY247" s="30">
        <f>SUMIF(Ingredients!$B$3:$B$230,L247,Ingredients!$E$3:$E$230)+SUMIF($B$3:$B$725,L247,$BA$3:$BA$730)</f>
        <v>0</v>
      </c>
      <c r="AZ247" s="30">
        <f>SUMIF(Ingredients!$B$3:$B$230,M247,Ingredients!$E$3:$E$230)+SUMIF($B$3:$B$725,M247,$BA$3:$BA$730)</f>
        <v>0</v>
      </c>
      <c r="BA247" s="29">
        <f t="shared" si="42"/>
        <v>18.324999999999999</v>
      </c>
      <c r="BB247" s="30">
        <f>SUMIF(Ingredients!$B$3:$B$230,F247,Ingredients!$F$3:$F$230)+SUMIF($B$3:$B$725,F247,$BJ$3:$BJ$725)</f>
        <v>0</v>
      </c>
      <c r="BC247" s="30">
        <f>SUMIF(Ingredients!$B$3:$B$230,G247,Ingredients!$F$3:$F$230)+SUMIF($B$3:$B$725,G247,$BJ$3:$BJ$725)</f>
        <v>0</v>
      </c>
      <c r="BD247" s="30">
        <f>SUMIF(Ingredients!$B$3:$B$230,H247,Ingredients!$F$3:$F$230)+SUMIF($B$3:$B$725,H247,$BJ$3:$BJ$725)</f>
        <v>0</v>
      </c>
      <c r="BE247" s="30">
        <f>SUMIF(Ingredients!$B$3:$B$230,I247,Ingredients!$F$3:$F$230)+SUMIF($B$3:$B$725,I247,$BJ$3:$BJ$725)</f>
        <v>0</v>
      </c>
      <c r="BF247" s="30">
        <f>SUMIF(Ingredients!$B$3:$B$230,J247,Ingredients!$F$3:$F$230)+SUMIF($B$3:$B$725,J247,$BJ$3:$BJ$725)</f>
        <v>0</v>
      </c>
      <c r="BG247" s="30">
        <f>SUMIF(Ingredients!$B$3:$B$230,K247,Ingredients!$F$3:$F$230)+SUMIF($B$3:$B$725,K247,$BJ$3:$BJ$725)</f>
        <v>0</v>
      </c>
      <c r="BH247" s="30">
        <f>SUMIF(Ingredients!$B$3:$B$230,L247,Ingredients!$F$3:$F$230)+SUMIF($B$3:$B$725,L247,$BJ$3:$BJ$725)</f>
        <v>0</v>
      </c>
      <c r="BI247" s="30">
        <f>SUMIF(Ingredients!$B$3:$B$230,M247,Ingredients!$F$3:$F$230)+SUMIF($B$3:$B$725,M247,$BJ$3:$BJ$725)</f>
        <v>0</v>
      </c>
      <c r="BJ247" s="35">
        <f t="shared" si="43"/>
        <v>0</v>
      </c>
      <c r="BK247" s="30">
        <f>SUMIF(Ingredients!$B$3:$B$230,F247,Ingredients!$G$3:$G$230)+SUMIF($B$3:$B$725,F247,$BS$3:$BS$725)</f>
        <v>0.84500000000000008</v>
      </c>
      <c r="BL247" s="30">
        <f>SUMIF(Ingredients!$B$3:$B$230,G247,Ingredients!$G$3:$G$230)+SUMIF($B$3:$B$725,G247,$BS$3:$BS$725)</f>
        <v>0</v>
      </c>
      <c r="BM247" s="30">
        <f>SUMIF(Ingredients!$B$3:$B$230,H247,Ingredients!$G$3:$G$230)+SUMIF($B$3:$B$725,H247,$BS$3:$BS$725)</f>
        <v>0</v>
      </c>
      <c r="BN247" s="30">
        <f>SUMIF(Ingredients!$B$3:$B$230,I247,Ingredients!$G$3:$G$230)+SUMIF($B$3:$B$725,I247,$BS$3:$BS$725)</f>
        <v>0</v>
      </c>
      <c r="BO247" s="30">
        <f>SUMIF(Ingredients!$B$3:$B$230,J247,Ingredients!$G$3:$G$230)+SUMIF($B$3:$B$725,J247,$BS$3:$BS$725)</f>
        <v>0</v>
      </c>
      <c r="BP247" s="30">
        <f>SUMIF(Ingredients!$B$3:$B$230,K247,Ingredients!$G$3:$G$230)+SUMIF($B$3:$B$725,K247,$BS$3:$BS$725)</f>
        <v>0</v>
      </c>
      <c r="BQ247" s="30">
        <f>SUMIF(Ingredients!$B$3:$B$230,L247,Ingredients!$G$3:$G$230)+SUMIF($B$3:$B$725,L247,$BS$3:$BS$725)</f>
        <v>0</v>
      </c>
      <c r="BR247" s="30">
        <f>SUMIF(Ingredients!$B$3:$B$230,M247,Ingredients!$G$3:$G$230)+SUMIF($B$3:$B$725,M247,$BS$3:$BS$725)</f>
        <v>0</v>
      </c>
      <c r="BS247" s="36">
        <f t="shared" si="44"/>
        <v>0.84500000000000008</v>
      </c>
      <c r="BT247" s="30">
        <f>SUMIF(Ingredients!$B$3:$B$230,F247,Ingredients!$H$3:$H$230)+SUMIF($B$3:$B$725,F247,$CB$3:$CB$725)</f>
        <v>0</v>
      </c>
      <c r="BU247" s="30">
        <f>SUMIF(Ingredients!$B$3:$B$230,G247,Ingredients!$H$3:$H$230)+SUMIF($B$3:$B$725,G247,$CB$3:$CB$725)</f>
        <v>0</v>
      </c>
      <c r="BV247" s="30">
        <f>SUMIF(Ingredients!$B$3:$B$230,H247,Ingredients!$H$3:$H$230)+SUMIF($B$3:$B$725,H247,$CB$3:$CB$725)</f>
        <v>0</v>
      </c>
      <c r="BW247" s="30">
        <f>SUMIF(Ingredients!$B$3:$B$230,I247,Ingredients!$H$3:$H$230)+SUMIF($B$3:$B$725,I247,$CB$3:$CB$725)</f>
        <v>0</v>
      </c>
      <c r="BX247" s="30">
        <f>SUMIF(Ingredients!$B$3:$B$230,J247,Ingredients!$H$3:$H$230)+SUMIF($B$3:$B$725,J247,$CB$3:$CB$725)</f>
        <v>0</v>
      </c>
      <c r="BY247" s="30">
        <f>SUMIF(Ingredients!$B$3:$B$230,K247,Ingredients!$H$3:$H$230)+SUMIF($B$3:$B$725,K247,$CB$3:$CB$725)</f>
        <v>0</v>
      </c>
      <c r="BZ247" s="30">
        <f>SUMIF(Ingredients!$B$3:$B$230,L247,Ingredients!$H$3:$H$230)+SUMIF($B$3:$B$725,L247,$CB$3:$CB$725)</f>
        <v>0</v>
      </c>
      <c r="CA247" s="30">
        <f>SUMIF(Ingredients!$B$3:$B$230,M247,Ingredients!$H$3:$H$230)+SUMIF($B$3:$B$725,M247,$CB$3:$CB$725)</f>
        <v>0</v>
      </c>
      <c r="CB247" s="42">
        <f t="shared" si="45"/>
        <v>0</v>
      </c>
      <c r="CC247" s="30">
        <f>SUMIF(Ingredients!$B$3:$B$230,F247,Ingredients!$I$3:$I$230)+SUMIF($B$3:$B$725,F247,$CK$3:$CK$725)</f>
        <v>0</v>
      </c>
      <c r="CD247" s="30">
        <f>SUMIF(Ingredients!$B$3:$B$230,G247,Ingredients!$I$3:$I$230)+SUMIF($B$3:$B$725,G247,$CK$3:$CK$725)</f>
        <v>0</v>
      </c>
      <c r="CE247" s="30">
        <f>SUMIF(Ingredients!$B$3:$B$230,H247,Ingredients!$I$3:$I$230)+SUMIF($B$3:$B$725,H247,$CK$3:$CK$725)</f>
        <v>0</v>
      </c>
      <c r="CF247" s="30">
        <f>SUMIF(Ingredients!$B$3:$B$230,I247,Ingredients!$I$3:$I$230)+SUMIF($B$3:$B$725,I247,$CK$3:$CK$725)</f>
        <v>0</v>
      </c>
      <c r="CG247" s="30">
        <f>SUMIF(Ingredients!$B$3:$B$230,J247,Ingredients!$I$3:$I$230)+SUMIF($B$3:$B$725,J247,$CK$3:$CK$725)</f>
        <v>0</v>
      </c>
      <c r="CH247" s="30">
        <f>SUMIF(Ingredients!$B$3:$B$230,K247,Ingredients!$I$3:$I$230)+SUMIF($B$3:$B$725,K247,$CK$3:$CK$725)</f>
        <v>0</v>
      </c>
      <c r="CI247" s="30">
        <f>SUMIF(Ingredients!$B$3:$B$230,L247,Ingredients!$I$3:$I$230)+SUMIF($B$3:$B$725,L247,$CK$3:$CK$725)</f>
        <v>0</v>
      </c>
      <c r="CJ247" s="30">
        <f>SUMIF(Ingredients!$B$3:$B$230,M247,Ingredients!$I$3:$I$230)+SUMIF($B$3:$B$725,M247,$CK$3:$CK$725)</f>
        <v>0</v>
      </c>
      <c r="CK247" s="38">
        <f t="shared" si="46"/>
        <v>0</v>
      </c>
      <c r="CL247" s="30">
        <f>SUMIF(Ingredients!$B$3:$B$230,F247,Ingredients!$J$3:$J$230)+SUMIF($B$3:$B$725,F247,$CT$3:$CT$725)</f>
        <v>0</v>
      </c>
      <c r="CM247" s="30">
        <f>SUMIF(Ingredients!$B$3:$B$230,G247,Ingredients!$J$3:$J$230)+SUMIF($B$3:$B$725,G247,$CT$3:$CT$725)</f>
        <v>0</v>
      </c>
      <c r="CN247" s="30">
        <f>SUMIF(Ingredients!$B$3:$B$230,H247,Ingredients!$J$3:$J$230)+SUMIF($B$3:$B$725,H247,$CT$3:$CT$725)</f>
        <v>0</v>
      </c>
      <c r="CO247" s="30">
        <f>SUMIF(Ingredients!$B$3:$B$230,I247,Ingredients!$J$3:$J$230)+SUMIF($B$3:$B$725,I247,$CT$3:$CT$725)</f>
        <v>0</v>
      </c>
      <c r="CP247" s="30">
        <f>SUMIF(Ingredients!$B$3:$B$230,J247,Ingredients!$J$3:$J$230)+SUMIF($B$3:$B$725,J247,$CT$3:$CT$725)</f>
        <v>0</v>
      </c>
      <c r="CQ247" s="30">
        <f>SUMIF(Ingredients!$B$3:$B$230,K247,Ingredients!$J$3:$J$230)+SUMIF($B$3:$B$725,K247,$CT$3:$CT$725)</f>
        <v>0</v>
      </c>
      <c r="CR247" s="30">
        <f>SUMIF(Ingredients!$B$3:$B$230,L247,Ingredients!$J$3:$J$230)+SUMIF($B$3:$B$725,L247,$CT$3:$CT$725)</f>
        <v>0</v>
      </c>
      <c r="CS247" s="30">
        <f>SUMIF(Ingredients!$B$3:$B$230,M247,Ingredients!$J$3:$J$230)+SUMIF($B$3:$B$725,M247,$CT$3:$CT$725)</f>
        <v>0</v>
      </c>
      <c r="CT247" s="43">
        <f t="shared" si="47"/>
        <v>0</v>
      </c>
      <c r="CU247" s="34">
        <v>1.5</v>
      </c>
      <c r="CV247" s="30">
        <v>4.75</v>
      </c>
      <c r="CW247" s="30">
        <v>18.324999999999999</v>
      </c>
      <c r="CX247" s="35">
        <v>0</v>
      </c>
      <c r="CY247" s="36">
        <v>1</v>
      </c>
      <c r="CZ247" s="37">
        <v>0</v>
      </c>
      <c r="DA247" s="38">
        <v>0</v>
      </c>
      <c r="DB247" s="39">
        <v>0</v>
      </c>
      <c r="DC247" t="s">
        <v>202</v>
      </c>
      <c r="DD247" t="str">
        <f t="shared" ca="1" si="48"/>
        <v/>
      </c>
      <c r="DE247" t="str">
        <f t="shared" ca="1" si="49"/>
        <v>-</v>
      </c>
      <c r="DG247" t="s">
        <v>200</v>
      </c>
      <c r="DH247" t="str">
        <f t="shared" ca="1" si="50"/>
        <v>FRUITPUNCHITEM(FRUIT, ItemRegistry.fruitpunchItem, 4 ,0.3f,4.75f,0f,0f,1f,0f,0f,1.15f),</v>
      </c>
      <c r="DI247" t="s">
        <v>2439</v>
      </c>
    </row>
    <row r="248" spans="2:113" x14ac:dyDescent="0.3">
      <c r="B248" t="s">
        <v>514</v>
      </c>
      <c r="C248" t="str">
        <f>INDEX('PH Itemnames'!$B$1:$B$723,MATCH(B248,'PH Itemnames'!$A$1:$A$723),1)</f>
        <v>meatystewItem</v>
      </c>
      <c r="D248" t="s">
        <v>245</v>
      </c>
      <c r="E248" t="s">
        <v>1191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SUMIF(Ingredients!$B$3:$B$230,'PH complex foods'!F248,Ingredients!$A$3:$A$119)+SUMIF($B$3:$B$725,F248,$V$3:$V$724)</f>
        <v>1</v>
      </c>
      <c r="O248" s="11">
        <f ca="1">SUMIF(Ingredients!$B$3:$B$230,'PH complex foods'!G248,Ingredients!$A$3:$A$119)+SUMIF($B$3:$B$725,G248,$V$3:$V$724)</f>
        <v>1</v>
      </c>
      <c r="P248" s="11">
        <f ca="1">SUMIF(Ingredients!$B$3:$B$230,'PH complex foods'!H248,Ingredients!$A$3:$A$119)+SUMIF($B$3:$B$725,H248,$V$3:$V$724)</f>
        <v>1</v>
      </c>
      <c r="Q248" s="11">
        <f ca="1">SUMIF(Ingredients!$B$3:$B$230,'PH complex foods'!I248,Ingredients!$A$3:$A$119)+SUMIF($B$3:$B$725,I248,$V$3:$V$724)</f>
        <v>0</v>
      </c>
      <c r="R248" s="11">
        <f ca="1">SUMIF(Ingredients!$B$3:$B$230,'PH complex foods'!J248,Ingredients!$A$3:$A$119)+SUMIF($B$3:$B$725,J248,$V$3:$V$724)</f>
        <v>0</v>
      </c>
      <c r="S248" s="11">
        <f ca="1">SUMIF(Ingredients!$B$3:$B$230,'PH complex foods'!K248,Ingredients!$A$3:$A$119)+SUMIF($B$3:$B$725,K248,$V$3:$V$724)</f>
        <v>0</v>
      </c>
      <c r="T248" s="11">
        <f ca="1">SUMIF(Ingredients!$B$3:$B$230,'PH complex foods'!L248,Ingredients!$A$3:$A$119)+SUMIF($B$3:$B$725,L248,$V$3:$V$724)</f>
        <v>0</v>
      </c>
      <c r="U248" s="11">
        <f ca="1">SUMIF(Ingredients!$B$3:$B$230,'PH complex foods'!M248,Ingredients!$A$3:$A$119)+SUMIF($B$3:$B$725,M248,$V$3:$V$724)</f>
        <v>0</v>
      </c>
      <c r="V248" s="10">
        <f t="shared" ca="1" si="51"/>
        <v>1</v>
      </c>
      <c r="W248" s="10">
        <v>1</v>
      </c>
      <c r="X248" s="11">
        <v>1</v>
      </c>
      <c r="Y248" s="11">
        <f>COUNTIF(F248:M973,B248)</f>
        <v>0</v>
      </c>
      <c r="Z248" s="44" t="str">
        <f t="shared" ca="1" si="52"/>
        <v>Yes</v>
      </c>
      <c r="AA248" s="34">
        <f>SUMIF(Ingredients!$B$3:$B$230,F248,Ingredients!$C$3:$C$230)+SUMIF($B$3:$B$725,F248,$AI$3:$AI$725)</f>
        <v>7.166666666666667</v>
      </c>
      <c r="AB248" s="30">
        <f>SUMIF(Ingredients!$B$3:$B$230,G248,Ingredients!$C$3:$C$230)+SUMIF($B$3:$B$725,G248,$AI$3:$AI$725)</f>
        <v>5</v>
      </c>
      <c r="AC248" s="30">
        <f>SUMIF(Ingredients!$B$3:$B$230,H248,Ingredients!$C$3:$C$230)+SUMIF($B$3:$B$725,H248,$AI$3:$AI$725)</f>
        <v>12.30952380952381</v>
      </c>
      <c r="AD248" s="30">
        <f>SUMIF(Ingredients!$B$3:$B$230,I248,Ingredients!$C$3:$C$230)+SUMIF($B$3:$B$725,I248,$AI$3:$AI$725)</f>
        <v>0</v>
      </c>
      <c r="AE248" s="30">
        <f>SUMIF(Ingredients!$B$3:$B$230,J248,Ingredients!$C$3:$C$230)+SUMIF($B$3:$B$725,J248,$AI$3:$AI$725)</f>
        <v>0</v>
      </c>
      <c r="AF248" s="30">
        <f>SUMIF(Ingredients!$B$3:$B$230,K248,Ingredients!$C$3:$C$230)+SUMIF($B$3:$B$725,K248,$AI$3:$AI$725)</f>
        <v>0</v>
      </c>
      <c r="AG248" s="30">
        <f>SUMIF(Ingredients!$B$3:$B$230,L248,Ingredients!$C$3:$C$230)+SUMIF($B$3:$B$725,L248,$AI$3:$AI$725)</f>
        <v>0</v>
      </c>
      <c r="AH248" s="30">
        <f>SUMIF(Ingredients!$B$3:$B$230,M248,Ingredients!$C$3:$C$230)+SUMIF($B$3:$B$725,M248,$AI$3:$AI$725)</f>
        <v>0</v>
      </c>
      <c r="AI248" s="29">
        <f t="shared" si="40"/>
        <v>24.476190476190478</v>
      </c>
      <c r="AJ248" s="30">
        <f>SUMIF(Ingredients!$B$3:$B$230,F248,Ingredients!$D$3:$D$230)+SUMIF($B$3:$B$725,F248,$AR$3:$AR$725)</f>
        <v>0</v>
      </c>
      <c r="AK248" s="30">
        <f>SUMIF(Ingredients!$B$3:$B$230,G248,Ingredients!$D$3:$D$230)+SUMIF($B$3:$B$725,G248,$AR$3:$AR$725)</f>
        <v>0</v>
      </c>
      <c r="AL248" s="30">
        <f>SUMIF(Ingredients!$B$3:$B$230,H248,Ingredients!$D$3:$D$230)+SUMIF($B$3:$B$725,H248,$AR$3:$AR$725)</f>
        <v>0.35714285714285715</v>
      </c>
      <c r="AM248" s="30">
        <f>SUMIF(Ingredients!$B$3:$B$230,I248,Ingredients!$D$3:$D$230)+SUMIF($B$3:$B$725,I248,$AR$3:$AR$725)</f>
        <v>0</v>
      </c>
      <c r="AN248" s="30">
        <f>SUMIF(Ingredients!$B$3:$B$230,J248,Ingredients!$D$3:$D$230)+SUMIF($B$3:$B$725,J248,$AR$3:$AR$725)</f>
        <v>0</v>
      </c>
      <c r="AO248" s="30">
        <f>SUMIF(Ingredients!$B$3:$B$230,K248,Ingredients!$D$3:$D$230)+SUMIF($B$3:$B$725,K248,$AR$3:$AR$725)</f>
        <v>0</v>
      </c>
      <c r="AP248" s="30">
        <f>SUMIF(Ingredients!$B$3:$B$230,L248,Ingredients!$D$3:$D$230)+SUMIF($B$3:$B$725,L248,$AR$3:$AR$725)</f>
        <v>0</v>
      </c>
      <c r="AQ248" s="30">
        <f>SUMIF(Ingredients!$B$3:$B$230,M248,Ingredients!$D$3:$D$230)+SUMIF($B$3:$B$725,M248,$AR$3:$AR$725)</f>
        <v>0</v>
      </c>
      <c r="AR248" s="29">
        <f t="shared" si="41"/>
        <v>0.35714285714285715</v>
      </c>
      <c r="AS248" s="30">
        <f>SUMIF(Ingredients!$B$3:$B$230,F248,Ingredients!$E$3:$E$230)+SUMIF($B$3:$B$725,F248,$BA$3:$BA$730)</f>
        <v>12</v>
      </c>
      <c r="AT248" s="30">
        <f>SUMIF(Ingredients!$B$3:$B$230,G248,Ingredients!$E$3:$E$230)+SUMIF($B$3:$B$725,G248,$BA$3:$BA$730)</f>
        <v>43</v>
      </c>
      <c r="AU248" s="30">
        <f>SUMIF(Ingredients!$B$3:$B$230,H248,Ingredients!$E$3:$E$230)+SUMIF($B$3:$B$725,H248,$BA$3:$BA$730)</f>
        <v>10.428571428571429</v>
      </c>
      <c r="AV248" s="30">
        <f>SUMIF(Ingredients!$B$3:$B$230,I248,Ingredients!$E$3:$E$230)+SUMIF($B$3:$B$725,I248,$BA$3:$BA$730)</f>
        <v>0</v>
      </c>
      <c r="AW248" s="30">
        <f>SUMIF(Ingredients!$B$3:$B$230,J248,Ingredients!$E$3:$E$230)+SUMIF($B$3:$B$725,J248,$BA$3:$BA$730)</f>
        <v>0</v>
      </c>
      <c r="AX248" s="30">
        <f>SUMIF(Ingredients!$B$3:$B$230,K248,Ingredients!$E$3:$E$230)+SUMIF($B$3:$B$725,K248,$BA$3:$BA$730)</f>
        <v>0</v>
      </c>
      <c r="AY248" s="30">
        <f>SUMIF(Ingredients!$B$3:$B$230,L248,Ingredients!$E$3:$E$230)+SUMIF($B$3:$B$725,L248,$BA$3:$BA$730)</f>
        <v>0</v>
      </c>
      <c r="AZ248" s="30">
        <f>SUMIF(Ingredients!$B$3:$B$230,M248,Ingredients!$E$3:$E$230)+SUMIF($B$3:$B$725,M248,$BA$3:$BA$730)</f>
        <v>0</v>
      </c>
      <c r="BA248" s="29">
        <f t="shared" si="42"/>
        <v>21.80952380952381</v>
      </c>
      <c r="BB248" s="30">
        <f>SUMIF(Ingredients!$B$3:$B$230,F248,Ingredients!$F$3:$F$230)+SUMIF($B$3:$B$725,F248,$BJ$3:$BJ$725)</f>
        <v>0</v>
      </c>
      <c r="BC248" s="30">
        <f>SUMIF(Ingredients!$B$3:$B$230,G248,Ingredients!$F$3:$F$230)+SUMIF($B$3:$B$725,G248,$BJ$3:$BJ$725)</f>
        <v>1</v>
      </c>
      <c r="BD248" s="30">
        <f>SUMIF(Ingredients!$B$3:$B$230,H248,Ingredients!$F$3:$F$230)+SUMIF($B$3:$B$725,H248,$BJ$3:$BJ$725)</f>
        <v>0</v>
      </c>
      <c r="BE248" s="30">
        <f>SUMIF(Ingredients!$B$3:$B$230,I248,Ingredients!$F$3:$F$230)+SUMIF($B$3:$B$725,I248,$BJ$3:$BJ$725)</f>
        <v>0</v>
      </c>
      <c r="BF248" s="30">
        <f>SUMIF(Ingredients!$B$3:$B$230,J248,Ingredients!$F$3:$F$230)+SUMIF($B$3:$B$725,J248,$BJ$3:$BJ$725)</f>
        <v>0</v>
      </c>
      <c r="BG248" s="30">
        <f>SUMIF(Ingredients!$B$3:$B$230,K248,Ingredients!$F$3:$F$230)+SUMIF($B$3:$B$725,K248,$BJ$3:$BJ$725)</f>
        <v>0</v>
      </c>
      <c r="BH248" s="30">
        <f>SUMIF(Ingredients!$B$3:$B$230,L248,Ingredients!$F$3:$F$230)+SUMIF($B$3:$B$725,L248,$BJ$3:$BJ$725)</f>
        <v>0</v>
      </c>
      <c r="BI248" s="30">
        <f>SUMIF(Ingredients!$B$3:$B$230,M248,Ingredients!$F$3:$F$230)+SUMIF($B$3:$B$725,M248,$BJ$3:$BJ$725)</f>
        <v>0</v>
      </c>
      <c r="BJ248" s="35">
        <f t="shared" si="43"/>
        <v>1</v>
      </c>
      <c r="BK248" s="30">
        <f>SUMIF(Ingredients!$B$3:$B$230,F248,Ingredients!$G$3:$G$230)+SUMIF($B$3:$B$725,F248,$BS$3:$BS$725)</f>
        <v>0</v>
      </c>
      <c r="BL248" s="30">
        <f>SUMIF(Ingredients!$B$3:$B$230,G248,Ingredients!$G$3:$G$230)+SUMIF($B$3:$B$725,G248,$BS$3:$BS$725)</f>
        <v>0</v>
      </c>
      <c r="BM248" s="30">
        <f>SUMIF(Ingredients!$B$3:$B$230,H248,Ingredients!$G$3:$G$230)+SUMIF($B$3:$B$725,H248,$BS$3:$BS$725)</f>
        <v>0</v>
      </c>
      <c r="BN248" s="30">
        <f>SUMIF(Ingredients!$B$3:$B$230,I248,Ingredients!$G$3:$G$230)+SUMIF($B$3:$B$725,I248,$BS$3:$BS$725)</f>
        <v>0</v>
      </c>
      <c r="BO248" s="30">
        <f>SUMIF(Ingredients!$B$3:$B$230,J248,Ingredients!$G$3:$G$230)+SUMIF($B$3:$B$725,J248,$BS$3:$BS$725)</f>
        <v>0</v>
      </c>
      <c r="BP248" s="30">
        <f>SUMIF(Ingredients!$B$3:$B$230,K248,Ingredients!$G$3:$G$230)+SUMIF($B$3:$B$725,K248,$BS$3:$BS$725)</f>
        <v>0</v>
      </c>
      <c r="BQ248" s="30">
        <f>SUMIF(Ingredients!$B$3:$B$230,L248,Ingredients!$G$3:$G$230)+SUMIF($B$3:$B$725,L248,$BS$3:$BS$725)</f>
        <v>0</v>
      </c>
      <c r="BR248" s="30">
        <f>SUMIF(Ingredients!$B$3:$B$230,M248,Ingredients!$G$3:$G$230)+SUMIF($B$3:$B$725,M248,$BS$3:$BS$725)</f>
        <v>0</v>
      </c>
      <c r="BS248" s="36">
        <f t="shared" si="44"/>
        <v>0</v>
      </c>
      <c r="BT248" s="30">
        <f>SUMIF(Ingredients!$B$3:$B$230,F248,Ingredients!$H$3:$H$230)+SUMIF($B$3:$B$725,F248,$CB$3:$CB$725)</f>
        <v>0</v>
      </c>
      <c r="BU248" s="30">
        <f>SUMIF(Ingredients!$B$3:$B$230,G248,Ingredients!$H$3:$H$230)+SUMIF($B$3:$B$725,G248,$CB$3:$CB$725)</f>
        <v>0</v>
      </c>
      <c r="BV248" s="30">
        <f>SUMIF(Ingredients!$B$3:$B$230,H248,Ingredients!$H$3:$H$230)+SUMIF($B$3:$B$725,H248,$CB$3:$CB$725)</f>
        <v>1.1428571428571428</v>
      </c>
      <c r="BW248" s="30">
        <f>SUMIF(Ingredients!$B$3:$B$230,I248,Ingredients!$H$3:$H$230)+SUMIF($B$3:$B$725,I248,$CB$3:$CB$725)</f>
        <v>0</v>
      </c>
      <c r="BX248" s="30">
        <f>SUMIF(Ingredients!$B$3:$B$230,J248,Ingredients!$H$3:$H$230)+SUMIF($B$3:$B$725,J248,$CB$3:$CB$725)</f>
        <v>0</v>
      </c>
      <c r="BY248" s="30">
        <f>SUMIF(Ingredients!$B$3:$B$230,K248,Ingredients!$H$3:$H$230)+SUMIF($B$3:$B$725,K248,$CB$3:$CB$725)</f>
        <v>0</v>
      </c>
      <c r="BZ248" s="30">
        <f>SUMIF(Ingredients!$B$3:$B$230,L248,Ingredients!$H$3:$H$230)+SUMIF($B$3:$B$725,L248,$CB$3:$CB$725)</f>
        <v>0</v>
      </c>
      <c r="CA248" s="30">
        <f>SUMIF(Ingredients!$B$3:$B$230,M248,Ingredients!$H$3:$H$230)+SUMIF($B$3:$B$725,M248,$CB$3:$CB$725)</f>
        <v>0</v>
      </c>
      <c r="CB248" s="42">
        <f t="shared" si="45"/>
        <v>1.1428571428571428</v>
      </c>
      <c r="CC248" s="30">
        <f>SUMIF(Ingredients!$B$3:$B$230,F248,Ingredients!$I$3:$I$230)+SUMIF($B$3:$B$725,F248,$CK$3:$CK$725)</f>
        <v>2</v>
      </c>
      <c r="CD248" s="30">
        <f>SUMIF(Ingredients!$B$3:$B$230,G248,Ingredients!$I$3:$I$230)+SUMIF($B$3:$B$725,G248,$CK$3:$CK$725)</f>
        <v>0</v>
      </c>
      <c r="CE248" s="30">
        <f>SUMIF(Ingredients!$B$3:$B$230,H248,Ingredients!$I$3:$I$230)+SUMIF($B$3:$B$725,H248,$CK$3:$CK$725)</f>
        <v>2.5</v>
      </c>
      <c r="CF248" s="30">
        <f>SUMIF(Ingredients!$B$3:$B$230,I248,Ingredients!$I$3:$I$230)+SUMIF($B$3:$B$725,I248,$CK$3:$CK$725)</f>
        <v>0</v>
      </c>
      <c r="CG248" s="30">
        <f>SUMIF(Ingredients!$B$3:$B$230,J248,Ingredients!$I$3:$I$230)+SUMIF($B$3:$B$725,J248,$CK$3:$CK$725)</f>
        <v>0</v>
      </c>
      <c r="CH248" s="30">
        <f>SUMIF(Ingredients!$B$3:$B$230,K248,Ingredients!$I$3:$I$230)+SUMIF($B$3:$B$725,K248,$CK$3:$CK$725)</f>
        <v>0</v>
      </c>
      <c r="CI248" s="30">
        <f>SUMIF(Ingredients!$B$3:$B$230,L248,Ingredients!$I$3:$I$230)+SUMIF($B$3:$B$725,L248,$CK$3:$CK$725)</f>
        <v>0</v>
      </c>
      <c r="CJ248" s="30">
        <f>SUMIF(Ingredients!$B$3:$B$230,M248,Ingredients!$I$3:$I$230)+SUMIF($B$3:$B$725,M248,$CK$3:$CK$725)</f>
        <v>0</v>
      </c>
      <c r="CK248" s="38">
        <f t="shared" si="46"/>
        <v>4.5</v>
      </c>
      <c r="CL248" s="30">
        <f>SUMIF(Ingredients!$B$3:$B$230,F248,Ingredients!$J$3:$J$230)+SUMIF($B$3:$B$725,F248,$CT$3:$CT$725)</f>
        <v>0</v>
      </c>
      <c r="CM248" s="30">
        <f>SUMIF(Ingredients!$B$3:$B$230,G248,Ingredients!$J$3:$J$230)+SUMIF($B$3:$B$725,G248,$CT$3:$CT$725)</f>
        <v>0</v>
      </c>
      <c r="CN248" s="30">
        <f>SUMIF(Ingredients!$B$3:$B$230,H248,Ingredients!$J$3:$J$230)+SUMIF($B$3:$B$725,H248,$CT$3:$CT$725)</f>
        <v>0</v>
      </c>
      <c r="CO248" s="30">
        <f>SUMIF(Ingredients!$B$3:$B$230,I248,Ingredients!$J$3:$J$230)+SUMIF($B$3:$B$725,I248,$CT$3:$CT$725)</f>
        <v>0</v>
      </c>
      <c r="CP248" s="30">
        <f>SUMIF(Ingredients!$B$3:$B$230,J248,Ingredients!$J$3:$J$230)+SUMIF($B$3:$B$725,J248,$CT$3:$CT$725)</f>
        <v>0</v>
      </c>
      <c r="CQ248" s="30">
        <f>SUMIF(Ingredients!$B$3:$B$230,K248,Ingredients!$J$3:$J$230)+SUMIF($B$3:$B$725,K248,$CT$3:$CT$725)</f>
        <v>0</v>
      </c>
      <c r="CR248" s="30">
        <f>SUMIF(Ingredients!$B$3:$B$230,L248,Ingredients!$J$3:$J$230)+SUMIF($B$3:$B$725,L248,$CT$3:$CT$725)</f>
        <v>0</v>
      </c>
      <c r="CS248" s="30">
        <f>SUMIF(Ingredients!$B$3:$B$230,M248,Ingredients!$J$3:$J$230)+SUMIF($B$3:$B$725,M248,$CT$3:$CT$725)</f>
        <v>0</v>
      </c>
      <c r="CT248" s="43">
        <f t="shared" si="47"/>
        <v>0</v>
      </c>
      <c r="CU248" s="34">
        <v>25</v>
      </c>
      <c r="CV248" s="30">
        <v>15</v>
      </c>
      <c r="CW248" s="30">
        <v>6</v>
      </c>
      <c r="CX248" s="35">
        <v>1</v>
      </c>
      <c r="CY248" s="36">
        <v>0</v>
      </c>
      <c r="CZ248" s="37">
        <v>1</v>
      </c>
      <c r="DA248" s="38">
        <v>4.5</v>
      </c>
      <c r="DB248" s="39">
        <v>0</v>
      </c>
      <c r="DC248" t="s">
        <v>202</v>
      </c>
      <c r="DD248" t="str">
        <f t="shared" ca="1" si="48"/>
        <v/>
      </c>
      <c r="DE248" t="str">
        <f t="shared" ca="1" si="49"/>
        <v>-</v>
      </c>
      <c r="DG248" t="s">
        <v>200</v>
      </c>
      <c r="DH248" t="str">
        <f t="shared" ca="1" si="50"/>
        <v>MEATYSTEWITEM(MEAL, ItemRegistry.meatystewItem, 4 ,5f,15f,1f,1f,0f,4.5f,0f,3.5f),</v>
      </c>
      <c r="DI248" t="s">
        <v>2440</v>
      </c>
    </row>
    <row r="249" spans="2:113" x14ac:dyDescent="0.3">
      <c r="B249" t="s">
        <v>515</v>
      </c>
      <c r="C249" t="str">
        <f>INDEX('PH Itemnames'!$B$1:$B$723,MATCH(B249,'PH Itemnames'!$A$1:$A$723),1)</f>
        <v>mixedsaladItem</v>
      </c>
      <c r="D249" t="s">
        <v>245</v>
      </c>
      <c r="E249" t="s">
        <v>1187</v>
      </c>
      <c r="F249" s="10" t="s">
        <v>314</v>
      </c>
      <c r="G249" s="11" t="s">
        <v>517</v>
      </c>
      <c r="H249" s="11"/>
      <c r="I249" s="11"/>
      <c r="J249" s="11"/>
      <c r="K249" s="11"/>
      <c r="L249" s="11"/>
      <c r="M249" s="11"/>
      <c r="N249" s="46">
        <f ca="1">SUMIF(Ingredients!$B$3:$B$230,'PH complex foods'!F249,Ingredients!$A$3:$A$119)+SUMIF($B$3:$B$725,F249,$V$3:$V$724)</f>
        <v>1</v>
      </c>
      <c r="O249" s="11">
        <f ca="1">SUMIF(Ingredients!$B$3:$B$230,'PH complex foods'!G249,Ingredients!$A$3:$A$119)+SUMIF($B$3:$B$725,G249,$V$3:$V$724)</f>
        <v>1</v>
      </c>
      <c r="P249" s="11">
        <f ca="1">SUMIF(Ingredients!$B$3:$B$230,'PH complex foods'!H249,Ingredients!$A$3:$A$119)+SUMIF($B$3:$B$725,H249,$V$3:$V$724)</f>
        <v>0</v>
      </c>
      <c r="Q249" s="11">
        <f ca="1">SUMIF(Ingredients!$B$3:$B$230,'PH complex foods'!I249,Ingredients!$A$3:$A$119)+SUMIF($B$3:$B$725,I249,$V$3:$V$724)</f>
        <v>0</v>
      </c>
      <c r="R249" s="11">
        <f ca="1">SUMIF(Ingredients!$B$3:$B$230,'PH complex foods'!J249,Ingredients!$A$3:$A$119)+SUMIF($B$3:$B$725,J249,$V$3:$V$724)</f>
        <v>0</v>
      </c>
      <c r="S249" s="11">
        <f ca="1">SUMIF(Ingredients!$B$3:$B$230,'PH complex foods'!K249,Ingredients!$A$3:$A$119)+SUMIF($B$3:$B$725,K249,$V$3:$V$724)</f>
        <v>0</v>
      </c>
      <c r="T249" s="11">
        <f ca="1">SUMIF(Ingredients!$B$3:$B$230,'PH complex foods'!L249,Ingredients!$A$3:$A$119)+SUMIF($B$3:$B$725,L249,$V$3:$V$724)</f>
        <v>0</v>
      </c>
      <c r="U249" s="11">
        <f ca="1">SUMIF(Ingredients!$B$3:$B$230,'PH complex foods'!M249,Ingredients!$A$3:$A$119)+SUMIF($B$3:$B$725,M249,$V$3:$V$724)</f>
        <v>0</v>
      </c>
      <c r="V249" s="10">
        <f t="shared" ca="1" si="51"/>
        <v>1</v>
      </c>
      <c r="W249" s="10">
        <v>1</v>
      </c>
      <c r="X249" s="11">
        <v>1</v>
      </c>
      <c r="Y249" s="11">
        <f>COUNTIF(F249:M974,B249)</f>
        <v>0</v>
      </c>
      <c r="Z249" s="44" t="str">
        <f t="shared" ca="1" si="52"/>
        <v>Yes</v>
      </c>
      <c r="AA249" s="34">
        <f>SUMIF(Ingredients!$B$3:$B$230,F249,Ingredients!$C$3:$C$230)+SUMIF($B$3:$B$725,F249,$AI$3:$AI$725)</f>
        <v>5.1428571428571432</v>
      </c>
      <c r="AB249" s="30">
        <f>SUMIF(Ingredients!$B$3:$B$230,G249,Ingredients!$C$3:$C$230)+SUMIF($B$3:$B$725,G249,$AI$3:$AI$725)</f>
        <v>4</v>
      </c>
      <c r="AC249" s="30">
        <f>SUMIF(Ingredients!$B$3:$B$230,H249,Ingredients!$C$3:$C$230)+SUMIF($B$3:$B$725,H249,$AI$3:$AI$725)</f>
        <v>0</v>
      </c>
      <c r="AD249" s="30">
        <f>SUMIF(Ingredients!$B$3:$B$230,I249,Ingredients!$C$3:$C$230)+SUMIF($B$3:$B$725,I249,$AI$3:$AI$725)</f>
        <v>0</v>
      </c>
      <c r="AE249" s="30">
        <f>SUMIF(Ingredients!$B$3:$B$230,J249,Ingredients!$C$3:$C$230)+SUMIF($B$3:$B$725,J249,$AI$3:$AI$725)</f>
        <v>0</v>
      </c>
      <c r="AF249" s="30">
        <f>SUMIF(Ingredients!$B$3:$B$230,K249,Ingredients!$C$3:$C$230)+SUMIF($B$3:$B$725,K249,$AI$3:$AI$725)</f>
        <v>0</v>
      </c>
      <c r="AG249" s="30">
        <f>SUMIF(Ingredients!$B$3:$B$230,L249,Ingredients!$C$3:$C$230)+SUMIF($B$3:$B$725,L249,$AI$3:$AI$725)</f>
        <v>0</v>
      </c>
      <c r="AH249" s="30">
        <f>SUMIF(Ingredients!$B$3:$B$230,M249,Ingredients!$C$3:$C$230)+SUMIF($B$3:$B$725,M249,$AI$3:$AI$725)</f>
        <v>0</v>
      </c>
      <c r="AI249" s="29">
        <f t="shared" si="40"/>
        <v>9.1428571428571423</v>
      </c>
      <c r="AJ249" s="30">
        <f>SUMIF(Ingredients!$B$3:$B$230,F249,Ingredients!$D$3:$D$230)+SUMIF($B$3:$B$725,F249,$AR$3:$AR$725)</f>
        <v>0.35714285714285715</v>
      </c>
      <c r="AK249" s="30">
        <f>SUMIF(Ingredients!$B$3:$B$230,G249,Ingredients!$D$3:$D$230)+SUMIF($B$3:$B$725,G249,$AR$3:$AR$725)</f>
        <v>0</v>
      </c>
      <c r="AL249" s="30">
        <f>SUMIF(Ingredients!$B$3:$B$230,H249,Ingredients!$D$3:$D$230)+SUMIF($B$3:$B$725,H249,$AR$3:$AR$725)</f>
        <v>0</v>
      </c>
      <c r="AM249" s="30">
        <f>SUMIF(Ingredients!$B$3:$B$230,I249,Ingredients!$D$3:$D$230)+SUMIF($B$3:$B$725,I249,$AR$3:$AR$725)</f>
        <v>0</v>
      </c>
      <c r="AN249" s="30">
        <f>SUMIF(Ingredients!$B$3:$B$230,J249,Ingredients!$D$3:$D$230)+SUMIF($B$3:$B$725,J249,$AR$3:$AR$725)</f>
        <v>0</v>
      </c>
      <c r="AO249" s="30">
        <f>SUMIF(Ingredients!$B$3:$B$230,K249,Ingredients!$D$3:$D$230)+SUMIF($B$3:$B$725,K249,$AR$3:$AR$725)</f>
        <v>0</v>
      </c>
      <c r="AP249" s="30">
        <f>SUMIF(Ingredients!$B$3:$B$230,L249,Ingredients!$D$3:$D$230)+SUMIF($B$3:$B$725,L249,$AR$3:$AR$725)</f>
        <v>0</v>
      </c>
      <c r="AQ249" s="30">
        <f>SUMIF(Ingredients!$B$3:$B$230,M249,Ingredients!$D$3:$D$230)+SUMIF($B$3:$B$725,M249,$AR$3:$AR$725)</f>
        <v>0</v>
      </c>
      <c r="AR249" s="29">
        <f t="shared" si="41"/>
        <v>0.35714285714285715</v>
      </c>
      <c r="AS249" s="30">
        <f>SUMIF(Ingredients!$B$3:$B$230,F249,Ingredients!$E$3:$E$230)+SUMIF($B$3:$B$725,F249,$BA$3:$BA$730)</f>
        <v>19.285714285714285</v>
      </c>
      <c r="AT249" s="30">
        <f>SUMIF(Ingredients!$B$3:$B$230,G249,Ingredients!$E$3:$E$230)+SUMIF($B$3:$B$725,G249,$BA$3:$BA$730)</f>
        <v>20</v>
      </c>
      <c r="AU249" s="30">
        <f>SUMIF(Ingredients!$B$3:$B$230,H249,Ingredients!$E$3:$E$230)+SUMIF($B$3:$B$725,H249,$BA$3:$BA$730)</f>
        <v>0</v>
      </c>
      <c r="AV249" s="30">
        <f>SUMIF(Ingredients!$B$3:$B$230,I249,Ingredients!$E$3:$E$230)+SUMIF($B$3:$B$725,I249,$BA$3:$BA$730)</f>
        <v>0</v>
      </c>
      <c r="AW249" s="30">
        <f>SUMIF(Ingredients!$B$3:$B$230,J249,Ingredients!$E$3:$E$230)+SUMIF($B$3:$B$725,J249,$BA$3:$BA$730)</f>
        <v>0</v>
      </c>
      <c r="AX249" s="30">
        <f>SUMIF(Ingredients!$B$3:$B$230,K249,Ingredients!$E$3:$E$230)+SUMIF($B$3:$B$725,K249,$BA$3:$BA$730)</f>
        <v>0</v>
      </c>
      <c r="AY249" s="30">
        <f>SUMIF(Ingredients!$B$3:$B$230,L249,Ingredients!$E$3:$E$230)+SUMIF($B$3:$B$725,L249,$BA$3:$BA$730)</f>
        <v>0</v>
      </c>
      <c r="AZ249" s="30">
        <f>SUMIF(Ingredients!$B$3:$B$230,M249,Ingredients!$E$3:$E$230)+SUMIF($B$3:$B$725,M249,$BA$3:$BA$730)</f>
        <v>0</v>
      </c>
      <c r="BA249" s="29">
        <f t="shared" si="42"/>
        <v>19.642857142857142</v>
      </c>
      <c r="BB249" s="30">
        <f>SUMIF(Ingredients!$B$3:$B$230,F249,Ingredients!$F$3:$F$230)+SUMIF($B$3:$B$725,F249,$BJ$3:$BJ$725)</f>
        <v>0</v>
      </c>
      <c r="BC249" s="30">
        <f>SUMIF(Ingredients!$B$3:$B$230,G249,Ingredients!$F$3:$F$230)+SUMIF($B$3:$B$725,G249,$BJ$3:$BJ$725)</f>
        <v>0</v>
      </c>
      <c r="BD249" s="30">
        <f>SUMIF(Ingredients!$B$3:$B$230,H249,Ingredients!$F$3:$F$230)+SUMIF($B$3:$B$725,H249,$BJ$3:$BJ$725)</f>
        <v>0</v>
      </c>
      <c r="BE249" s="30">
        <f>SUMIF(Ingredients!$B$3:$B$230,I249,Ingredients!$F$3:$F$230)+SUMIF($B$3:$B$725,I249,$BJ$3:$BJ$725)</f>
        <v>0</v>
      </c>
      <c r="BF249" s="30">
        <f>SUMIF(Ingredients!$B$3:$B$230,J249,Ingredients!$F$3:$F$230)+SUMIF($B$3:$B$725,J249,$BJ$3:$BJ$725)</f>
        <v>0</v>
      </c>
      <c r="BG249" s="30">
        <f>SUMIF(Ingredients!$B$3:$B$230,K249,Ingredients!$F$3:$F$230)+SUMIF($B$3:$B$725,K249,$BJ$3:$BJ$725)</f>
        <v>0</v>
      </c>
      <c r="BH249" s="30">
        <f>SUMIF(Ingredients!$B$3:$B$230,L249,Ingredients!$F$3:$F$230)+SUMIF($B$3:$B$725,L249,$BJ$3:$BJ$725)</f>
        <v>0</v>
      </c>
      <c r="BI249" s="30">
        <f>SUMIF(Ingredients!$B$3:$B$230,M249,Ingredients!$F$3:$F$230)+SUMIF($B$3:$B$725,M249,$BJ$3:$BJ$725)</f>
        <v>0</v>
      </c>
      <c r="BJ249" s="35">
        <f t="shared" si="43"/>
        <v>0</v>
      </c>
      <c r="BK249" s="30">
        <f>SUMIF(Ingredients!$B$3:$B$230,F249,Ingredients!$G$3:$G$230)+SUMIF($B$3:$B$725,F249,$BS$3:$BS$725)</f>
        <v>0</v>
      </c>
      <c r="BL249" s="30">
        <f>SUMIF(Ingredients!$B$3:$B$230,G249,Ingredients!$G$3:$G$230)+SUMIF($B$3:$B$725,G249,$BS$3:$BS$725)</f>
        <v>0</v>
      </c>
      <c r="BM249" s="30">
        <f>SUMIF(Ingredients!$B$3:$B$230,H249,Ingredients!$G$3:$G$230)+SUMIF($B$3:$B$725,H249,$BS$3:$BS$725)</f>
        <v>0</v>
      </c>
      <c r="BN249" s="30">
        <f>SUMIF(Ingredients!$B$3:$B$230,I249,Ingredients!$G$3:$G$230)+SUMIF($B$3:$B$725,I249,$BS$3:$BS$725)</f>
        <v>0</v>
      </c>
      <c r="BO249" s="30">
        <f>SUMIF(Ingredients!$B$3:$B$230,J249,Ingredients!$G$3:$G$230)+SUMIF($B$3:$B$725,J249,$BS$3:$BS$725)</f>
        <v>0</v>
      </c>
      <c r="BP249" s="30">
        <f>SUMIF(Ingredients!$B$3:$B$230,K249,Ingredients!$G$3:$G$230)+SUMIF($B$3:$B$725,K249,$BS$3:$BS$725)</f>
        <v>0</v>
      </c>
      <c r="BQ249" s="30">
        <f>SUMIF(Ingredients!$B$3:$B$230,L249,Ingredients!$G$3:$G$230)+SUMIF($B$3:$B$725,L249,$BS$3:$BS$725)</f>
        <v>0</v>
      </c>
      <c r="BR249" s="30">
        <f>SUMIF(Ingredients!$B$3:$B$230,M249,Ingredients!$G$3:$G$230)+SUMIF($B$3:$B$725,M249,$BS$3:$BS$725)</f>
        <v>0</v>
      </c>
      <c r="BS249" s="36">
        <f t="shared" si="44"/>
        <v>0</v>
      </c>
      <c r="BT249" s="30">
        <f>SUMIF(Ingredients!$B$3:$B$230,F249,Ingredients!$H$3:$H$230)+SUMIF($B$3:$B$725,F249,$CB$3:$CB$725)</f>
        <v>1.1428571428571428</v>
      </c>
      <c r="BU249" s="30">
        <f>SUMIF(Ingredients!$B$3:$B$230,G249,Ingredients!$H$3:$H$230)+SUMIF($B$3:$B$725,G249,$CB$3:$CB$725)</f>
        <v>0</v>
      </c>
      <c r="BV249" s="30">
        <f>SUMIF(Ingredients!$B$3:$B$230,H249,Ingredients!$H$3:$H$230)+SUMIF($B$3:$B$725,H249,$CB$3:$CB$725)</f>
        <v>0</v>
      </c>
      <c r="BW249" s="30">
        <f>SUMIF(Ingredients!$B$3:$B$230,I249,Ingredients!$H$3:$H$230)+SUMIF($B$3:$B$725,I249,$CB$3:$CB$725)</f>
        <v>0</v>
      </c>
      <c r="BX249" s="30">
        <f>SUMIF(Ingredients!$B$3:$B$230,J249,Ingredients!$H$3:$H$230)+SUMIF($B$3:$B$725,J249,$CB$3:$CB$725)</f>
        <v>0</v>
      </c>
      <c r="BY249" s="30">
        <f>SUMIF(Ingredients!$B$3:$B$230,K249,Ingredients!$H$3:$H$230)+SUMIF($B$3:$B$725,K249,$CB$3:$CB$725)</f>
        <v>0</v>
      </c>
      <c r="BZ249" s="30">
        <f>SUMIF(Ingredients!$B$3:$B$230,L249,Ingredients!$H$3:$H$230)+SUMIF($B$3:$B$725,L249,$CB$3:$CB$725)</f>
        <v>0</v>
      </c>
      <c r="CA249" s="30">
        <f>SUMIF(Ingredients!$B$3:$B$230,M249,Ingredients!$H$3:$H$230)+SUMIF($B$3:$B$725,M249,$CB$3:$CB$725)</f>
        <v>0</v>
      </c>
      <c r="CB249" s="42">
        <f t="shared" si="45"/>
        <v>1.1428571428571428</v>
      </c>
      <c r="CC249" s="30">
        <f>SUMIF(Ingredients!$B$3:$B$230,F249,Ingredients!$I$3:$I$230)+SUMIF($B$3:$B$725,F249,$CK$3:$CK$725)</f>
        <v>0</v>
      </c>
      <c r="CD249" s="30">
        <f>SUMIF(Ingredients!$B$3:$B$230,G249,Ingredients!$I$3:$I$230)+SUMIF($B$3:$B$725,G249,$CK$3:$CK$725)</f>
        <v>0</v>
      </c>
      <c r="CE249" s="30">
        <f>SUMIF(Ingredients!$B$3:$B$230,H249,Ingredients!$I$3:$I$230)+SUMIF($B$3:$B$725,H249,$CK$3:$CK$725)</f>
        <v>0</v>
      </c>
      <c r="CF249" s="30">
        <f>SUMIF(Ingredients!$B$3:$B$230,I249,Ingredients!$I$3:$I$230)+SUMIF($B$3:$B$725,I249,$CK$3:$CK$725)</f>
        <v>0</v>
      </c>
      <c r="CG249" s="30">
        <f>SUMIF(Ingredients!$B$3:$B$230,J249,Ingredients!$I$3:$I$230)+SUMIF($B$3:$B$725,J249,$CK$3:$CK$725)</f>
        <v>0</v>
      </c>
      <c r="CH249" s="30">
        <f>SUMIF(Ingredients!$B$3:$B$230,K249,Ingredients!$I$3:$I$230)+SUMIF($B$3:$B$725,K249,$CK$3:$CK$725)</f>
        <v>0</v>
      </c>
      <c r="CI249" s="30">
        <f>SUMIF(Ingredients!$B$3:$B$230,L249,Ingredients!$I$3:$I$230)+SUMIF($B$3:$B$725,L249,$CK$3:$CK$725)</f>
        <v>0</v>
      </c>
      <c r="CJ249" s="30">
        <f>SUMIF(Ingredients!$B$3:$B$230,M249,Ingredients!$I$3:$I$230)+SUMIF($B$3:$B$725,M249,$CK$3:$CK$725)</f>
        <v>0</v>
      </c>
      <c r="CK249" s="38">
        <f t="shared" si="46"/>
        <v>0</v>
      </c>
      <c r="CL249" s="30">
        <f>SUMIF(Ingredients!$B$3:$B$230,F249,Ingredients!$J$3:$J$230)+SUMIF($B$3:$B$725,F249,$CT$3:$CT$725)</f>
        <v>0</v>
      </c>
      <c r="CM249" s="30">
        <f>SUMIF(Ingredients!$B$3:$B$230,G249,Ingredients!$J$3:$J$230)+SUMIF($B$3:$B$725,G249,$CT$3:$CT$725)</f>
        <v>0</v>
      </c>
      <c r="CN249" s="30">
        <f>SUMIF(Ingredients!$B$3:$B$230,H249,Ingredients!$J$3:$J$230)+SUMIF($B$3:$B$725,H249,$CT$3:$CT$725)</f>
        <v>0</v>
      </c>
      <c r="CO249" s="30">
        <f>SUMIF(Ingredients!$B$3:$B$230,I249,Ingredients!$J$3:$J$230)+SUMIF($B$3:$B$725,I249,$CT$3:$CT$725)</f>
        <v>0</v>
      </c>
      <c r="CP249" s="30">
        <f>SUMIF(Ingredients!$B$3:$B$230,J249,Ingredients!$J$3:$J$230)+SUMIF($B$3:$B$725,J249,$CT$3:$CT$725)</f>
        <v>0</v>
      </c>
      <c r="CQ249" s="30">
        <f>SUMIF(Ingredients!$B$3:$B$230,K249,Ingredients!$J$3:$J$230)+SUMIF($B$3:$B$725,K249,$CT$3:$CT$725)</f>
        <v>0</v>
      </c>
      <c r="CR249" s="30">
        <f>SUMIF(Ingredients!$B$3:$B$230,L249,Ingredients!$J$3:$J$230)+SUMIF($B$3:$B$725,L249,$CT$3:$CT$725)</f>
        <v>0</v>
      </c>
      <c r="CS249" s="30">
        <f>SUMIF(Ingredients!$B$3:$B$230,M249,Ingredients!$J$3:$J$230)+SUMIF($B$3:$B$725,M249,$CT$3:$CT$725)</f>
        <v>0</v>
      </c>
      <c r="CT249" s="43">
        <f t="shared" si="47"/>
        <v>0</v>
      </c>
      <c r="CU249" s="34">
        <v>10</v>
      </c>
      <c r="CV249" s="30">
        <v>0.35714285714285715</v>
      </c>
      <c r="CW249" s="30">
        <v>12</v>
      </c>
      <c r="CX249" s="35">
        <v>0</v>
      </c>
      <c r="CY249" s="36">
        <v>0</v>
      </c>
      <c r="CZ249" s="37">
        <v>1</v>
      </c>
      <c r="DA249" s="38">
        <v>0</v>
      </c>
      <c r="DB249" s="39">
        <v>0</v>
      </c>
      <c r="DC249" t="s">
        <v>202</v>
      </c>
      <c r="DD249" t="str">
        <f t="shared" ca="1" si="48"/>
        <v/>
      </c>
      <c r="DE249" t="str">
        <f t="shared" ca="1" si="49"/>
        <v>-</v>
      </c>
      <c r="DG249" t="s">
        <v>200</v>
      </c>
      <c r="DH249" t="str">
        <f t="shared" ca="1" si="50"/>
        <v>MIXEDSALADITEM(VEGETABLE, ItemRegistry.mixedsaladItem, 4 ,2f,0.36f,0f,1f,0f,0f,0f,1.75f),</v>
      </c>
      <c r="DI249" t="s">
        <v>2441</v>
      </c>
    </row>
    <row r="250" spans="2:113" x14ac:dyDescent="0.3">
      <c r="B250" t="s">
        <v>516</v>
      </c>
      <c r="C250" t="str">
        <f>INDEX('PH Itemnames'!$B$1:$B$723,MATCH(B250,'PH Itemnames'!$A$1:$A$723),1)</f>
        <v>pinacoladaItem</v>
      </c>
      <c r="D250" t="s">
        <v>240</v>
      </c>
      <c r="E250" t="s">
        <v>1191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SUMIF(Ingredients!$B$3:$B$230,'PH complex foods'!F250,Ingredients!$A$3:$A$119)+SUMIF($B$3:$B$725,F250,$V$3:$V$724)</f>
        <v>1</v>
      </c>
      <c r="O250" s="11">
        <f ca="1">SUMIF(Ingredients!$B$3:$B$230,'PH complex foods'!G250,Ingredients!$A$3:$A$119)+SUMIF($B$3:$B$725,G250,$V$3:$V$724)</f>
        <v>1</v>
      </c>
      <c r="P250" s="11">
        <f ca="1">SUMIF(Ingredients!$B$3:$B$230,'PH complex foods'!H250,Ingredients!$A$3:$A$119)+SUMIF($B$3:$B$725,H250,$V$3:$V$724)</f>
        <v>0</v>
      </c>
      <c r="Q250" s="11">
        <f ca="1">SUMIF(Ingredients!$B$3:$B$230,'PH complex foods'!I250,Ingredients!$A$3:$A$119)+SUMIF($B$3:$B$725,I250,$V$3:$V$724)</f>
        <v>0</v>
      </c>
      <c r="R250" s="11">
        <f ca="1">SUMIF(Ingredients!$B$3:$B$230,'PH complex foods'!J250,Ingredients!$A$3:$A$119)+SUMIF($B$3:$B$725,J250,$V$3:$V$724)</f>
        <v>0</v>
      </c>
      <c r="S250" s="11">
        <f ca="1">SUMIF(Ingredients!$B$3:$B$230,'PH complex foods'!K250,Ingredients!$A$3:$A$119)+SUMIF($B$3:$B$725,K250,$V$3:$V$724)</f>
        <v>0</v>
      </c>
      <c r="T250" s="11">
        <f ca="1">SUMIF(Ingredients!$B$3:$B$230,'PH complex foods'!L250,Ingredients!$A$3:$A$119)+SUMIF($B$3:$B$725,L250,$V$3:$V$724)</f>
        <v>0</v>
      </c>
      <c r="U250" s="11">
        <f ca="1">SUMIF(Ingredients!$B$3:$B$230,'PH complex foods'!M250,Ingredients!$A$3:$A$119)+SUMIF($B$3:$B$725,M250,$V$3:$V$724)</f>
        <v>0</v>
      </c>
      <c r="V250" s="10">
        <f t="shared" ca="1" si="51"/>
        <v>1</v>
      </c>
      <c r="W250" s="10">
        <v>0</v>
      </c>
      <c r="X250" s="11">
        <v>-1</v>
      </c>
      <c r="Y250" s="11">
        <f>COUNTIF(F250:M975,B250)</f>
        <v>0</v>
      </c>
      <c r="Z250" s="44" t="str">
        <f t="shared" ca="1" si="52"/>
        <v>Yes</v>
      </c>
      <c r="AA250" s="34">
        <f>SUMIF(Ingredients!$B$3:$B$230,F250,Ingredients!$C$3:$C$230)+SUMIF($B$3:$B$725,F250,$AI$3:$AI$725)</f>
        <v>1</v>
      </c>
      <c r="AB250" s="30">
        <f>SUMIF(Ingredients!$B$3:$B$230,G250,Ingredients!$C$3:$C$230)+SUMIF($B$3:$B$725,G250,$AI$3:$AI$725)</f>
        <v>20</v>
      </c>
      <c r="AC250" s="30">
        <f>SUMIF(Ingredients!$B$3:$B$230,H250,Ingredients!$C$3:$C$230)+SUMIF($B$3:$B$725,H250,$AI$3:$AI$725)</f>
        <v>0</v>
      </c>
      <c r="AD250" s="30">
        <f>SUMIF(Ingredients!$B$3:$B$230,I250,Ingredients!$C$3:$C$230)+SUMIF($B$3:$B$725,I250,$AI$3:$AI$725)</f>
        <v>0</v>
      </c>
      <c r="AE250" s="30">
        <f>SUMIF(Ingredients!$B$3:$B$230,J250,Ingredients!$C$3:$C$230)+SUMIF($B$3:$B$725,J250,$AI$3:$AI$725)</f>
        <v>0</v>
      </c>
      <c r="AF250" s="30">
        <f>SUMIF(Ingredients!$B$3:$B$230,K250,Ingredients!$C$3:$C$230)+SUMIF($B$3:$B$725,K250,$AI$3:$AI$725)</f>
        <v>0</v>
      </c>
      <c r="AG250" s="30">
        <f>SUMIF(Ingredients!$B$3:$B$230,L250,Ingredients!$C$3:$C$230)+SUMIF($B$3:$B$725,L250,$AI$3:$AI$725)</f>
        <v>0</v>
      </c>
      <c r="AH250" s="30">
        <f>SUMIF(Ingredients!$B$3:$B$230,M250,Ingredients!$C$3:$C$230)+SUMIF($B$3:$B$725,M250,$AI$3:$AI$725)</f>
        <v>0</v>
      </c>
      <c r="AI250" s="29">
        <f t="shared" si="40"/>
        <v>21</v>
      </c>
      <c r="AJ250" s="30">
        <f>SUMIF(Ingredients!$B$3:$B$230,F250,Ingredients!$D$3:$D$230)+SUMIF($B$3:$B$725,F250,$AR$3:$AR$725)</f>
        <v>0</v>
      </c>
      <c r="AK250" s="30">
        <f>SUMIF(Ingredients!$B$3:$B$230,G250,Ingredients!$D$3:$D$230)+SUMIF($B$3:$B$725,G250,$AR$3:$AR$725)</f>
        <v>0</v>
      </c>
      <c r="AL250" s="30">
        <f>SUMIF(Ingredients!$B$3:$B$230,H250,Ingredients!$D$3:$D$230)+SUMIF($B$3:$B$725,H250,$AR$3:$AR$725)</f>
        <v>0</v>
      </c>
      <c r="AM250" s="30">
        <f>SUMIF(Ingredients!$B$3:$B$230,I250,Ingredients!$D$3:$D$230)+SUMIF($B$3:$B$725,I250,$AR$3:$AR$725)</f>
        <v>0</v>
      </c>
      <c r="AN250" s="30">
        <f>SUMIF(Ingredients!$B$3:$B$230,J250,Ingredients!$D$3:$D$230)+SUMIF($B$3:$B$725,J250,$AR$3:$AR$725)</f>
        <v>0</v>
      </c>
      <c r="AO250" s="30">
        <f>SUMIF(Ingredients!$B$3:$B$230,K250,Ingredients!$D$3:$D$230)+SUMIF($B$3:$B$725,K250,$AR$3:$AR$725)</f>
        <v>0</v>
      </c>
      <c r="AP250" s="30">
        <f>SUMIF(Ingredients!$B$3:$B$230,L250,Ingredients!$D$3:$D$230)+SUMIF($B$3:$B$725,L250,$AR$3:$AR$725)</f>
        <v>0</v>
      </c>
      <c r="AQ250" s="30">
        <f>SUMIF(Ingredients!$B$3:$B$230,M250,Ingredients!$D$3:$D$230)+SUMIF($B$3:$B$725,M250,$AR$3:$AR$725)</f>
        <v>0</v>
      </c>
      <c r="AR250" s="29">
        <f t="shared" si="41"/>
        <v>0</v>
      </c>
      <c r="AS250" s="30">
        <f>SUMIF(Ingredients!$B$3:$B$230,F250,Ingredients!$E$3:$E$230)+SUMIF($B$3:$B$725,F250,$BA$3:$BA$730)</f>
        <v>21</v>
      </c>
      <c r="AT250" s="30">
        <f>SUMIF(Ingredients!$B$3:$B$230,G250,Ingredients!$E$3:$E$230)+SUMIF($B$3:$B$725,G250,$BA$3:$BA$730)</f>
        <v>4</v>
      </c>
      <c r="AU250" s="30">
        <f>SUMIF(Ingredients!$B$3:$B$230,H250,Ingredients!$E$3:$E$230)+SUMIF($B$3:$B$725,H250,$BA$3:$BA$730)</f>
        <v>0</v>
      </c>
      <c r="AV250" s="30">
        <f>SUMIF(Ingredients!$B$3:$B$230,I250,Ingredients!$E$3:$E$230)+SUMIF($B$3:$B$725,I250,$BA$3:$BA$730)</f>
        <v>0</v>
      </c>
      <c r="AW250" s="30">
        <f>SUMIF(Ingredients!$B$3:$B$230,J250,Ingredients!$E$3:$E$230)+SUMIF($B$3:$B$725,J250,$BA$3:$BA$730)</f>
        <v>0</v>
      </c>
      <c r="AX250" s="30">
        <f>SUMIF(Ingredients!$B$3:$B$230,K250,Ingredients!$E$3:$E$230)+SUMIF($B$3:$B$725,K250,$BA$3:$BA$730)</f>
        <v>0</v>
      </c>
      <c r="AY250" s="30">
        <f>SUMIF(Ingredients!$B$3:$B$230,L250,Ingredients!$E$3:$E$230)+SUMIF($B$3:$B$725,L250,$BA$3:$BA$730)</f>
        <v>0</v>
      </c>
      <c r="AZ250" s="30">
        <f>SUMIF(Ingredients!$B$3:$B$230,M250,Ingredients!$E$3:$E$230)+SUMIF($B$3:$B$725,M250,$BA$3:$BA$730)</f>
        <v>0</v>
      </c>
      <c r="BA250" s="29">
        <f t="shared" si="42"/>
        <v>12.5</v>
      </c>
      <c r="BB250" s="30">
        <f>SUMIF(Ingredients!$B$3:$B$230,F250,Ingredients!$F$3:$F$230)+SUMIF($B$3:$B$725,F250,$BJ$3:$BJ$725)</f>
        <v>0.3</v>
      </c>
      <c r="BC250" s="30">
        <f>SUMIF(Ingredients!$B$3:$B$230,G250,Ingredients!$F$3:$F$230)+SUMIF($B$3:$B$725,G250,$BJ$3:$BJ$725)</f>
        <v>0</v>
      </c>
      <c r="BD250" s="30">
        <f>SUMIF(Ingredients!$B$3:$B$230,H250,Ingredients!$F$3:$F$230)+SUMIF($B$3:$B$725,H250,$BJ$3:$BJ$725)</f>
        <v>0</v>
      </c>
      <c r="BE250" s="30">
        <f>SUMIF(Ingredients!$B$3:$B$230,I250,Ingredients!$F$3:$F$230)+SUMIF($B$3:$B$725,I250,$BJ$3:$BJ$725)</f>
        <v>0</v>
      </c>
      <c r="BF250" s="30">
        <f>SUMIF(Ingredients!$B$3:$B$230,J250,Ingredients!$F$3:$F$230)+SUMIF($B$3:$B$725,J250,$BJ$3:$BJ$725)</f>
        <v>0</v>
      </c>
      <c r="BG250" s="30">
        <f>SUMIF(Ingredients!$B$3:$B$230,K250,Ingredients!$F$3:$F$230)+SUMIF($B$3:$B$725,K250,$BJ$3:$BJ$725)</f>
        <v>0</v>
      </c>
      <c r="BH250" s="30">
        <f>SUMIF(Ingredients!$B$3:$B$230,L250,Ingredients!$F$3:$F$230)+SUMIF($B$3:$B$725,L250,$BJ$3:$BJ$725)</f>
        <v>0</v>
      </c>
      <c r="BI250" s="30">
        <f>SUMIF(Ingredients!$B$3:$B$230,M250,Ingredients!$F$3:$F$230)+SUMIF($B$3:$B$725,M250,$BJ$3:$BJ$725)</f>
        <v>0</v>
      </c>
      <c r="BJ250" s="35">
        <f t="shared" si="43"/>
        <v>0.3</v>
      </c>
      <c r="BK250" s="30">
        <f>SUMIF(Ingredients!$B$3:$B$230,F250,Ingredients!$G$3:$G$230)+SUMIF($B$3:$B$725,F250,$BS$3:$BS$725)</f>
        <v>0</v>
      </c>
      <c r="BL250" s="30">
        <f>SUMIF(Ingredients!$B$3:$B$230,G250,Ingredients!$G$3:$G$230)+SUMIF($B$3:$B$725,G250,$BS$3:$BS$725)</f>
        <v>0.8</v>
      </c>
      <c r="BM250" s="30">
        <f>SUMIF(Ingredients!$B$3:$B$230,H250,Ingredients!$G$3:$G$230)+SUMIF($B$3:$B$725,H250,$BS$3:$BS$725)</f>
        <v>0</v>
      </c>
      <c r="BN250" s="30">
        <f>SUMIF(Ingredients!$B$3:$B$230,I250,Ingredients!$G$3:$G$230)+SUMIF($B$3:$B$725,I250,$BS$3:$BS$725)</f>
        <v>0</v>
      </c>
      <c r="BO250" s="30">
        <f>SUMIF(Ingredients!$B$3:$B$230,J250,Ingredients!$G$3:$G$230)+SUMIF($B$3:$B$725,J250,$BS$3:$BS$725)</f>
        <v>0</v>
      </c>
      <c r="BP250" s="30">
        <f>SUMIF(Ingredients!$B$3:$B$230,K250,Ingredients!$G$3:$G$230)+SUMIF($B$3:$B$725,K250,$BS$3:$BS$725)</f>
        <v>0</v>
      </c>
      <c r="BQ250" s="30">
        <f>SUMIF(Ingredients!$B$3:$B$230,L250,Ingredients!$G$3:$G$230)+SUMIF($B$3:$B$725,L250,$BS$3:$BS$725)</f>
        <v>0</v>
      </c>
      <c r="BR250" s="30">
        <f>SUMIF(Ingredients!$B$3:$B$230,M250,Ingredients!$G$3:$G$230)+SUMIF($B$3:$B$725,M250,$BS$3:$BS$725)</f>
        <v>0</v>
      </c>
      <c r="BS250" s="36">
        <f t="shared" si="44"/>
        <v>0.8</v>
      </c>
      <c r="BT250" s="30">
        <f>SUMIF(Ingredients!$B$3:$B$230,F250,Ingredients!$H$3:$H$230)+SUMIF($B$3:$B$725,F250,$CB$3:$CB$725)</f>
        <v>0</v>
      </c>
      <c r="BU250" s="30">
        <f>SUMIF(Ingredients!$B$3:$B$230,G250,Ingredients!$H$3:$H$230)+SUMIF($B$3:$B$725,G250,$CB$3:$CB$725)</f>
        <v>0</v>
      </c>
      <c r="BV250" s="30">
        <f>SUMIF(Ingredients!$B$3:$B$230,H250,Ingredients!$H$3:$H$230)+SUMIF($B$3:$B$725,H250,$CB$3:$CB$725)</f>
        <v>0</v>
      </c>
      <c r="BW250" s="30">
        <f>SUMIF(Ingredients!$B$3:$B$230,I250,Ingredients!$H$3:$H$230)+SUMIF($B$3:$B$725,I250,$CB$3:$CB$725)</f>
        <v>0</v>
      </c>
      <c r="BX250" s="30">
        <f>SUMIF(Ingredients!$B$3:$B$230,J250,Ingredients!$H$3:$H$230)+SUMIF($B$3:$B$725,J250,$CB$3:$CB$725)</f>
        <v>0</v>
      </c>
      <c r="BY250" s="30">
        <f>SUMIF(Ingredients!$B$3:$B$230,K250,Ingredients!$H$3:$H$230)+SUMIF($B$3:$B$725,K250,$CB$3:$CB$725)</f>
        <v>0</v>
      </c>
      <c r="BZ250" s="30">
        <f>SUMIF(Ingredients!$B$3:$B$230,L250,Ingredients!$H$3:$H$230)+SUMIF($B$3:$B$725,L250,$CB$3:$CB$725)</f>
        <v>0</v>
      </c>
      <c r="CA250" s="30">
        <f>SUMIF(Ingredients!$B$3:$B$230,M250,Ingredients!$H$3:$H$230)+SUMIF($B$3:$B$725,M250,$CB$3:$CB$725)</f>
        <v>0</v>
      </c>
      <c r="CB250" s="42">
        <f t="shared" si="45"/>
        <v>0</v>
      </c>
      <c r="CC250" s="30">
        <f>SUMIF(Ingredients!$B$3:$B$230,F250,Ingredients!$I$3:$I$230)+SUMIF($B$3:$B$725,F250,$CK$3:$CK$725)</f>
        <v>0.1</v>
      </c>
      <c r="CD250" s="30">
        <f>SUMIF(Ingredients!$B$3:$B$230,G250,Ingredients!$I$3:$I$230)+SUMIF($B$3:$B$725,G250,$CK$3:$CK$725)</f>
        <v>0</v>
      </c>
      <c r="CE250" s="30">
        <f>SUMIF(Ingredients!$B$3:$B$230,H250,Ingredients!$I$3:$I$230)+SUMIF($B$3:$B$725,H250,$CK$3:$CK$725)</f>
        <v>0</v>
      </c>
      <c r="CF250" s="30">
        <f>SUMIF(Ingredients!$B$3:$B$230,I250,Ingredients!$I$3:$I$230)+SUMIF($B$3:$B$725,I250,$CK$3:$CK$725)</f>
        <v>0</v>
      </c>
      <c r="CG250" s="30">
        <f>SUMIF(Ingredients!$B$3:$B$230,J250,Ingredients!$I$3:$I$230)+SUMIF($B$3:$B$725,J250,$CK$3:$CK$725)</f>
        <v>0</v>
      </c>
      <c r="CH250" s="30">
        <f>SUMIF(Ingredients!$B$3:$B$230,K250,Ingredients!$I$3:$I$230)+SUMIF($B$3:$B$725,K250,$CK$3:$CK$725)</f>
        <v>0</v>
      </c>
      <c r="CI250" s="30">
        <f>SUMIF(Ingredients!$B$3:$B$230,L250,Ingredients!$I$3:$I$230)+SUMIF($B$3:$B$725,L250,$CK$3:$CK$725)</f>
        <v>0</v>
      </c>
      <c r="CJ250" s="30">
        <f>SUMIF(Ingredients!$B$3:$B$230,M250,Ingredients!$I$3:$I$230)+SUMIF($B$3:$B$725,M250,$CK$3:$CK$725)</f>
        <v>0</v>
      </c>
      <c r="CK250" s="38">
        <f t="shared" si="46"/>
        <v>0.1</v>
      </c>
      <c r="CL250" s="30">
        <f>SUMIF(Ingredients!$B$3:$B$230,F250,Ingredients!$J$3:$J$230)+SUMIF($B$3:$B$725,F250,$CT$3:$CT$725)</f>
        <v>0</v>
      </c>
      <c r="CM250" s="30">
        <f>SUMIF(Ingredients!$B$3:$B$230,G250,Ingredients!$J$3:$J$230)+SUMIF($B$3:$B$725,G250,$CT$3:$CT$725)</f>
        <v>0</v>
      </c>
      <c r="CN250" s="30">
        <f>SUMIF(Ingredients!$B$3:$B$230,H250,Ingredients!$J$3:$J$230)+SUMIF($B$3:$B$725,H250,$CT$3:$CT$725)</f>
        <v>0</v>
      </c>
      <c r="CO250" s="30">
        <f>SUMIF(Ingredients!$B$3:$B$230,I250,Ingredients!$J$3:$J$230)+SUMIF($B$3:$B$725,I250,$CT$3:$CT$725)</f>
        <v>0</v>
      </c>
      <c r="CP250" s="30">
        <f>SUMIF(Ingredients!$B$3:$B$230,J250,Ingredients!$J$3:$J$230)+SUMIF($B$3:$B$725,J250,$CT$3:$CT$725)</f>
        <v>0</v>
      </c>
      <c r="CQ250" s="30">
        <f>SUMIF(Ingredients!$B$3:$B$230,K250,Ingredients!$J$3:$J$230)+SUMIF($B$3:$B$725,K250,$CT$3:$CT$725)</f>
        <v>0</v>
      </c>
      <c r="CR250" s="30">
        <f>SUMIF(Ingredients!$B$3:$B$230,L250,Ingredients!$J$3:$J$230)+SUMIF($B$3:$B$725,L250,$CT$3:$CT$725)</f>
        <v>0</v>
      </c>
      <c r="CS250" s="30">
        <f>SUMIF(Ingredients!$B$3:$B$230,M250,Ingredients!$J$3:$J$230)+SUMIF($B$3:$B$725,M250,$CT$3:$CT$725)</f>
        <v>0</v>
      </c>
      <c r="CT250" s="43">
        <f t="shared" si="47"/>
        <v>0</v>
      </c>
      <c r="CU250" s="34">
        <v>0</v>
      </c>
      <c r="CV250" s="30">
        <v>0</v>
      </c>
      <c r="CW250" s="30">
        <v>0</v>
      </c>
      <c r="CX250" s="35">
        <v>0</v>
      </c>
      <c r="CY250" s="36">
        <v>0</v>
      </c>
      <c r="CZ250" s="37">
        <v>0</v>
      </c>
      <c r="DA250" s="38">
        <v>0</v>
      </c>
      <c r="DB250" s="39">
        <v>0</v>
      </c>
      <c r="DC250" t="s">
        <v>199</v>
      </c>
      <c r="DD250" t="str">
        <f t="shared" ca="1" si="48"/>
        <v>NB</v>
      </c>
      <c r="DE250" t="str">
        <f t="shared" ca="1" si="49"/>
        <v>-</v>
      </c>
      <c r="DF250" t="s">
        <v>3498</v>
      </c>
      <c r="DG250" t="s">
        <v>199</v>
      </c>
      <c r="DH250" t="str">
        <f t="shared" ca="1" si="50"/>
        <v/>
      </c>
      <c r="DI250" t="s">
        <v>2271</v>
      </c>
    </row>
    <row r="251" spans="2:113" x14ac:dyDescent="0.3">
      <c r="B251" t="s">
        <v>517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350</v>
      </c>
      <c r="I251" s="11"/>
      <c r="J251" s="11"/>
      <c r="K251" s="11"/>
      <c r="L251" s="11"/>
      <c r="M251" s="11"/>
      <c r="N251" s="46">
        <f ca="1">SUMIF(Ingredients!$B$3:$B$230,'PH complex foods'!F251,Ingredients!$A$3:$A$119)+SUMIF($B$3:$B$725,F251,$V$3:$V$724)</f>
        <v>1</v>
      </c>
      <c r="O251" s="11">
        <f ca="1">SUMIF(Ingredients!$B$3:$B$230,'PH complex foods'!G251,Ingredients!$A$3:$A$119)+SUMIF($B$3:$B$725,G251,$V$3:$V$724)</f>
        <v>1</v>
      </c>
      <c r="P251" s="11">
        <f ca="1">SUMIF(Ingredients!$B$3:$B$230,'PH complex foods'!H251,Ingredients!$A$3:$A$119)+SUMIF($B$3:$B$725,H251,$V$3:$V$724)</f>
        <v>1</v>
      </c>
      <c r="Q251" s="11">
        <f ca="1">SUMIF(Ingredients!$B$3:$B$230,'PH complex foods'!I251,Ingredients!$A$3:$A$119)+SUMIF($B$3:$B$725,I251,$V$3:$V$724)</f>
        <v>0</v>
      </c>
      <c r="R251" s="11">
        <f ca="1">SUMIF(Ingredients!$B$3:$B$230,'PH complex foods'!J251,Ingredients!$A$3:$A$119)+SUMIF($B$3:$B$725,J251,$V$3:$V$724)</f>
        <v>0</v>
      </c>
      <c r="S251" s="11">
        <f ca="1">SUMIF(Ingredients!$B$3:$B$230,'PH complex foods'!K251,Ingredients!$A$3:$A$119)+SUMIF($B$3:$B$725,K251,$V$3:$V$724)</f>
        <v>0</v>
      </c>
      <c r="T251" s="11">
        <f ca="1">SUMIF(Ingredients!$B$3:$B$230,'PH complex foods'!L251,Ingredients!$A$3:$A$119)+SUMIF($B$3:$B$725,L251,$V$3:$V$724)</f>
        <v>0</v>
      </c>
      <c r="U251" s="11">
        <f ca="1">SUMIF(Ingredients!$B$3:$B$230,'PH complex foods'!M251,Ingredients!$A$3:$A$119)+SUMIF($B$3:$B$725,M251,$V$3:$V$724)</f>
        <v>0</v>
      </c>
      <c r="V251" s="10">
        <f t="shared" ca="1" si="51"/>
        <v>1</v>
      </c>
      <c r="W251" s="10">
        <v>1</v>
      </c>
      <c r="X251" s="11">
        <v>1</v>
      </c>
      <c r="Y251" s="11">
        <f>COUNTIF(F251:M976,B251)</f>
        <v>2</v>
      </c>
      <c r="Z251" s="44" t="str">
        <f t="shared" ca="1" si="52"/>
        <v>Yes</v>
      </c>
      <c r="AA251" s="34">
        <f>SUMIF(Ingredients!$B$3:$B$230,F251,Ingredients!$C$3:$C$230)+SUMIF($B$3:$B$725,F251,$AI$3:$AI$725)</f>
        <v>4</v>
      </c>
      <c r="AB251" s="30">
        <f>SUMIF(Ingredients!$B$3:$B$230,G251,Ingredients!$C$3:$C$230)+SUMIF($B$3:$B$725,G251,$AI$3:$AI$725)</f>
        <v>0</v>
      </c>
      <c r="AC251" s="30">
        <f>SUMIF(Ingredients!$B$3:$B$230,H251,Ingredients!$C$3:$C$230)+SUMIF($B$3:$B$725,H251,$AI$3:$AI$725)</f>
        <v>0</v>
      </c>
      <c r="AD251" s="30">
        <f>SUMIF(Ingredients!$B$3:$B$230,I251,Ingredients!$C$3:$C$230)+SUMIF($B$3:$B$725,I251,$AI$3:$AI$725)</f>
        <v>0</v>
      </c>
      <c r="AE251" s="30">
        <f>SUMIF(Ingredients!$B$3:$B$230,J251,Ingredients!$C$3:$C$230)+SUMIF($B$3:$B$725,J251,$AI$3:$AI$725)</f>
        <v>0</v>
      </c>
      <c r="AF251" s="30">
        <f>SUMIF(Ingredients!$B$3:$B$230,K251,Ingredients!$C$3:$C$230)+SUMIF($B$3:$B$725,K251,$AI$3:$AI$725)</f>
        <v>0</v>
      </c>
      <c r="AG251" s="30">
        <f>SUMIF(Ingredients!$B$3:$B$230,L251,Ingredients!$C$3:$C$230)+SUMIF($B$3:$B$725,L251,$AI$3:$AI$725)</f>
        <v>0</v>
      </c>
      <c r="AH251" s="30">
        <f>SUMIF(Ingredients!$B$3:$B$230,M251,Ingredients!$C$3:$C$230)+SUMIF($B$3:$B$725,M251,$AI$3:$AI$725)</f>
        <v>0</v>
      </c>
      <c r="AI251" s="29">
        <f t="shared" si="40"/>
        <v>4</v>
      </c>
      <c r="AJ251" s="30">
        <f>SUMIF(Ingredients!$B$3:$B$230,F251,Ingredients!$D$3:$D$230)+SUMIF($B$3:$B$725,F251,$AR$3:$AR$725)</f>
        <v>0</v>
      </c>
      <c r="AK251" s="30">
        <f>SUMIF(Ingredients!$B$3:$B$230,G251,Ingredients!$D$3:$D$230)+SUMIF($B$3:$B$725,G251,$AR$3:$AR$725)</f>
        <v>0</v>
      </c>
      <c r="AL251" s="30">
        <f>SUMIF(Ingredients!$B$3:$B$230,H251,Ingredients!$D$3:$D$230)+SUMIF($B$3:$B$725,H251,$AR$3:$AR$725)</f>
        <v>0</v>
      </c>
      <c r="AM251" s="30">
        <f>SUMIF(Ingredients!$B$3:$B$230,I251,Ingredients!$D$3:$D$230)+SUMIF($B$3:$B$725,I251,$AR$3:$AR$725)</f>
        <v>0</v>
      </c>
      <c r="AN251" s="30">
        <f>SUMIF(Ingredients!$B$3:$B$230,J251,Ingredients!$D$3:$D$230)+SUMIF($B$3:$B$725,J251,$AR$3:$AR$725)</f>
        <v>0</v>
      </c>
      <c r="AO251" s="30">
        <f>SUMIF(Ingredients!$B$3:$B$230,K251,Ingredients!$D$3:$D$230)+SUMIF($B$3:$B$725,K251,$AR$3:$AR$725)</f>
        <v>0</v>
      </c>
      <c r="AP251" s="30">
        <f>SUMIF(Ingredients!$B$3:$B$230,L251,Ingredients!$D$3:$D$230)+SUMIF($B$3:$B$725,L251,$AR$3:$AR$725)</f>
        <v>0</v>
      </c>
      <c r="AQ251" s="30">
        <f>SUMIF(Ingredients!$B$3:$B$230,M251,Ingredients!$D$3:$D$230)+SUMIF($B$3:$B$725,M251,$AR$3:$AR$725)</f>
        <v>0</v>
      </c>
      <c r="AR251" s="29">
        <f t="shared" si="41"/>
        <v>0</v>
      </c>
      <c r="AS251" s="30">
        <f>SUMIF(Ingredients!$B$3:$B$230,F251,Ingredients!$E$3:$E$230)+SUMIF($B$3:$B$725,F251,$BA$3:$BA$730)</f>
        <v>0</v>
      </c>
      <c r="AT251" s="30">
        <f>SUMIF(Ingredients!$B$3:$B$230,G251,Ingredients!$E$3:$E$230)+SUMIF($B$3:$B$725,G251,$BA$3:$BA$730)</f>
        <v>30</v>
      </c>
      <c r="AU251" s="30">
        <f>SUMIF(Ingredients!$B$3:$B$230,H251,Ingredients!$E$3:$E$230)+SUMIF($B$3:$B$725,H251,$BA$3:$BA$730)</f>
        <v>30</v>
      </c>
      <c r="AV251" s="30">
        <f>SUMIF(Ingredients!$B$3:$B$230,I251,Ingredients!$E$3:$E$230)+SUMIF($B$3:$B$725,I251,$BA$3:$BA$730)</f>
        <v>0</v>
      </c>
      <c r="AW251" s="30">
        <f>SUMIF(Ingredients!$B$3:$B$230,J251,Ingredients!$E$3:$E$230)+SUMIF($B$3:$B$725,J251,$BA$3:$BA$730)</f>
        <v>0</v>
      </c>
      <c r="AX251" s="30">
        <f>SUMIF(Ingredients!$B$3:$B$230,K251,Ingredients!$E$3:$E$230)+SUMIF($B$3:$B$725,K251,$BA$3:$BA$730)</f>
        <v>0</v>
      </c>
      <c r="AY251" s="30">
        <f>SUMIF(Ingredients!$B$3:$B$230,L251,Ingredients!$E$3:$E$230)+SUMIF($B$3:$B$725,L251,$BA$3:$BA$730)</f>
        <v>0</v>
      </c>
      <c r="AZ251" s="30">
        <f>SUMIF(Ingredients!$B$3:$B$230,M251,Ingredients!$E$3:$E$230)+SUMIF($B$3:$B$725,M251,$BA$3:$BA$730)</f>
        <v>0</v>
      </c>
      <c r="BA251" s="29">
        <f t="shared" si="42"/>
        <v>20</v>
      </c>
      <c r="BB251" s="30">
        <f>SUMIF(Ingredients!$B$3:$B$230,F251,Ingredients!$F$3:$F$230)+SUMIF($B$3:$B$725,F251,$BJ$3:$BJ$725)</f>
        <v>0</v>
      </c>
      <c r="BC251" s="30">
        <f>SUMIF(Ingredients!$B$3:$B$230,G251,Ingredients!$F$3:$F$230)+SUMIF($B$3:$B$725,G251,$BJ$3:$BJ$725)</f>
        <v>0</v>
      </c>
      <c r="BD251" s="30">
        <f>SUMIF(Ingredients!$B$3:$B$230,H251,Ingredients!$F$3:$F$230)+SUMIF($B$3:$B$725,H251,$BJ$3:$BJ$725)</f>
        <v>0</v>
      </c>
      <c r="BE251" s="30">
        <f>SUMIF(Ingredients!$B$3:$B$230,I251,Ingredients!$F$3:$F$230)+SUMIF($B$3:$B$725,I251,$BJ$3:$BJ$725)</f>
        <v>0</v>
      </c>
      <c r="BF251" s="30">
        <f>SUMIF(Ingredients!$B$3:$B$230,J251,Ingredients!$F$3:$F$230)+SUMIF($B$3:$B$725,J251,$BJ$3:$BJ$725)</f>
        <v>0</v>
      </c>
      <c r="BG251" s="30">
        <f>SUMIF(Ingredients!$B$3:$B$230,K251,Ingredients!$F$3:$F$230)+SUMIF($B$3:$B$725,K251,$BJ$3:$BJ$725)</f>
        <v>0</v>
      </c>
      <c r="BH251" s="30">
        <f>SUMIF(Ingredients!$B$3:$B$230,L251,Ingredients!$F$3:$F$230)+SUMIF($B$3:$B$725,L251,$BJ$3:$BJ$725)</f>
        <v>0</v>
      </c>
      <c r="BI251" s="30">
        <f>SUMIF(Ingredients!$B$3:$B$230,M251,Ingredients!$F$3:$F$230)+SUMIF($B$3:$B$725,M251,$BJ$3:$BJ$725)</f>
        <v>0</v>
      </c>
      <c r="BJ251" s="35">
        <f t="shared" si="43"/>
        <v>0</v>
      </c>
      <c r="BK251" s="30">
        <f>SUMIF(Ingredients!$B$3:$B$230,F251,Ingredients!$G$3:$G$230)+SUMIF($B$3:$B$725,F251,$BS$3:$BS$725)</f>
        <v>0</v>
      </c>
      <c r="BL251" s="30">
        <f>SUMIF(Ingredients!$B$3:$B$230,G251,Ingredients!$G$3:$G$230)+SUMIF($B$3:$B$725,G251,$BS$3:$BS$725)</f>
        <v>0</v>
      </c>
      <c r="BM251" s="30">
        <f>SUMIF(Ingredients!$B$3:$B$230,H251,Ingredients!$G$3:$G$230)+SUMIF($B$3:$B$725,H251,$BS$3:$BS$725)</f>
        <v>0</v>
      </c>
      <c r="BN251" s="30">
        <f>SUMIF(Ingredients!$B$3:$B$230,I251,Ingredients!$G$3:$G$230)+SUMIF($B$3:$B$725,I251,$BS$3:$BS$725)</f>
        <v>0</v>
      </c>
      <c r="BO251" s="30">
        <f>SUMIF(Ingredients!$B$3:$B$230,J251,Ingredients!$G$3:$G$230)+SUMIF($B$3:$B$725,J251,$BS$3:$BS$725)</f>
        <v>0</v>
      </c>
      <c r="BP251" s="30">
        <f>SUMIF(Ingredients!$B$3:$B$230,K251,Ingredients!$G$3:$G$230)+SUMIF($B$3:$B$725,K251,$BS$3:$BS$725)</f>
        <v>0</v>
      </c>
      <c r="BQ251" s="30">
        <f>SUMIF(Ingredients!$B$3:$B$230,L251,Ingredients!$G$3:$G$230)+SUMIF($B$3:$B$725,L251,$BS$3:$BS$725)</f>
        <v>0</v>
      </c>
      <c r="BR251" s="30">
        <f>SUMIF(Ingredients!$B$3:$B$230,M251,Ingredients!$G$3:$G$230)+SUMIF($B$3:$B$725,M251,$BS$3:$BS$725)</f>
        <v>0</v>
      </c>
      <c r="BS251" s="36">
        <f t="shared" si="44"/>
        <v>0</v>
      </c>
      <c r="BT251" s="30">
        <f>SUMIF(Ingredients!$B$3:$B$230,F251,Ingredients!$H$3:$H$230)+SUMIF($B$3:$B$725,F251,$CB$3:$CB$725)</f>
        <v>0</v>
      </c>
      <c r="BU251" s="30">
        <f>SUMIF(Ingredients!$B$3:$B$230,G251,Ingredients!$H$3:$H$230)+SUMIF($B$3:$B$725,G251,$CB$3:$CB$725)</f>
        <v>0</v>
      </c>
      <c r="BV251" s="30">
        <f>SUMIF(Ingredients!$B$3:$B$230,H251,Ingredients!$H$3:$H$230)+SUMIF($B$3:$B$725,H251,$CB$3:$CB$725)</f>
        <v>0</v>
      </c>
      <c r="BW251" s="30">
        <f>SUMIF(Ingredients!$B$3:$B$230,I251,Ingredients!$H$3:$H$230)+SUMIF($B$3:$B$725,I251,$CB$3:$CB$725)</f>
        <v>0</v>
      </c>
      <c r="BX251" s="30">
        <f>SUMIF(Ingredients!$B$3:$B$230,J251,Ingredients!$H$3:$H$230)+SUMIF($B$3:$B$725,J251,$CB$3:$CB$725)</f>
        <v>0</v>
      </c>
      <c r="BY251" s="30">
        <f>SUMIF(Ingredients!$B$3:$B$230,K251,Ingredients!$H$3:$H$230)+SUMIF($B$3:$B$725,K251,$CB$3:$CB$725)</f>
        <v>0</v>
      </c>
      <c r="BZ251" s="30">
        <f>SUMIF(Ingredients!$B$3:$B$230,L251,Ingredients!$H$3:$H$230)+SUMIF($B$3:$B$725,L251,$CB$3:$CB$725)</f>
        <v>0</v>
      </c>
      <c r="CA251" s="30">
        <f>SUMIF(Ingredients!$B$3:$B$230,M251,Ingredients!$H$3:$H$230)+SUMIF($B$3:$B$725,M251,$CB$3:$CB$725)</f>
        <v>0</v>
      </c>
      <c r="CB251" s="42">
        <f t="shared" si="45"/>
        <v>0</v>
      </c>
      <c r="CC251" s="30">
        <f>SUMIF(Ingredients!$B$3:$B$230,F251,Ingredients!$I$3:$I$230)+SUMIF($B$3:$B$725,F251,$CK$3:$CK$725)</f>
        <v>0</v>
      </c>
      <c r="CD251" s="30">
        <f>SUMIF(Ingredients!$B$3:$B$230,G251,Ingredients!$I$3:$I$230)+SUMIF($B$3:$B$725,G251,$CK$3:$CK$725)</f>
        <v>0</v>
      </c>
      <c r="CE251" s="30">
        <f>SUMIF(Ingredients!$B$3:$B$230,H251,Ingredients!$I$3:$I$230)+SUMIF($B$3:$B$725,H251,$CK$3:$CK$725)</f>
        <v>0</v>
      </c>
      <c r="CF251" s="30">
        <f>SUMIF(Ingredients!$B$3:$B$230,I251,Ingredients!$I$3:$I$230)+SUMIF($B$3:$B$725,I251,$CK$3:$CK$725)</f>
        <v>0</v>
      </c>
      <c r="CG251" s="30">
        <f>SUMIF(Ingredients!$B$3:$B$230,J251,Ingredients!$I$3:$I$230)+SUMIF($B$3:$B$725,J251,$CK$3:$CK$725)</f>
        <v>0</v>
      </c>
      <c r="CH251" s="30">
        <f>SUMIF(Ingredients!$B$3:$B$230,K251,Ingredients!$I$3:$I$230)+SUMIF($B$3:$B$725,K251,$CK$3:$CK$725)</f>
        <v>0</v>
      </c>
      <c r="CI251" s="30">
        <f>SUMIF(Ingredients!$B$3:$B$230,L251,Ingredients!$I$3:$I$230)+SUMIF($B$3:$B$725,L251,$CK$3:$CK$725)</f>
        <v>0</v>
      </c>
      <c r="CJ251" s="30">
        <f>SUMIF(Ingredients!$B$3:$B$230,M251,Ingredients!$I$3:$I$230)+SUMIF($B$3:$B$725,M251,$CK$3:$CK$725)</f>
        <v>0</v>
      </c>
      <c r="CK251" s="38">
        <f t="shared" si="46"/>
        <v>0</v>
      </c>
      <c r="CL251" s="30">
        <f>SUMIF(Ingredients!$B$3:$B$230,F251,Ingredients!$J$3:$J$230)+SUMIF($B$3:$B$725,F251,$CT$3:$CT$725)</f>
        <v>0</v>
      </c>
      <c r="CM251" s="30">
        <f>SUMIF(Ingredients!$B$3:$B$230,G251,Ingredients!$J$3:$J$230)+SUMIF($B$3:$B$725,G251,$CT$3:$CT$725)</f>
        <v>0</v>
      </c>
      <c r="CN251" s="30">
        <f>SUMIF(Ingredients!$B$3:$B$230,H251,Ingredients!$J$3:$J$230)+SUMIF($B$3:$B$725,H251,$CT$3:$CT$725)</f>
        <v>0</v>
      </c>
      <c r="CO251" s="30">
        <f>SUMIF(Ingredients!$B$3:$B$230,I251,Ingredients!$J$3:$J$230)+SUMIF($B$3:$B$725,I251,$CT$3:$CT$725)</f>
        <v>0</v>
      </c>
      <c r="CP251" s="30">
        <f>SUMIF(Ingredients!$B$3:$B$230,J251,Ingredients!$J$3:$J$230)+SUMIF($B$3:$B$725,J251,$CT$3:$CT$725)</f>
        <v>0</v>
      </c>
      <c r="CQ251" s="30">
        <f>SUMIF(Ingredients!$B$3:$B$230,K251,Ingredients!$J$3:$J$230)+SUMIF($B$3:$B$725,K251,$CT$3:$CT$725)</f>
        <v>0</v>
      </c>
      <c r="CR251" s="30">
        <f>SUMIF(Ingredients!$B$3:$B$230,L251,Ingredients!$J$3:$J$230)+SUMIF($B$3:$B$725,L251,$CT$3:$CT$725)</f>
        <v>0</v>
      </c>
      <c r="CS251" s="30">
        <f>SUMIF(Ingredients!$B$3:$B$230,M251,Ingredients!$J$3:$J$230)+SUMIF($B$3:$B$725,M251,$CT$3:$CT$725)</f>
        <v>0</v>
      </c>
      <c r="CT251" s="43">
        <f t="shared" si="47"/>
        <v>0</v>
      </c>
      <c r="CU251" s="34">
        <v>4</v>
      </c>
      <c r="CV251" s="30">
        <v>0</v>
      </c>
      <c r="CW251" s="30">
        <v>20</v>
      </c>
      <c r="CX251" s="35">
        <v>0</v>
      </c>
      <c r="CY251" s="36">
        <v>0</v>
      </c>
      <c r="CZ251" s="37">
        <v>0</v>
      </c>
      <c r="DA251" s="38">
        <v>0</v>
      </c>
      <c r="DB251" s="39">
        <v>0</v>
      </c>
      <c r="DC251" t="s">
        <v>199</v>
      </c>
      <c r="DD251" t="str">
        <f t="shared" ca="1" si="48"/>
        <v>NB</v>
      </c>
      <c r="DE251" t="str">
        <f t="shared" ca="1" si="49"/>
        <v>-</v>
      </c>
      <c r="DF251" t="s">
        <v>1142</v>
      </c>
      <c r="DG251" t="s">
        <v>199</v>
      </c>
      <c r="DH251" t="str">
        <f t="shared" ca="1" si="50"/>
        <v/>
      </c>
      <c r="DI251" t="s">
        <v>2271</v>
      </c>
    </row>
    <row r="252" spans="2:113" x14ac:dyDescent="0.3">
      <c r="B252" t="s">
        <v>518</v>
      </c>
      <c r="C252" t="str">
        <f>INDEX('PH Itemnames'!$B$1:$B$723,MATCH(B252,'PH Itemnames'!$A$1:$A$723),1)</f>
        <v>shepardspieItem</v>
      </c>
      <c r="D252" t="s">
        <v>245</v>
      </c>
      <c r="E252" t="s">
        <v>1191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SUMIF(Ingredients!$B$3:$B$230,'PH complex foods'!F252,Ingredients!$A$3:$A$119)+SUMIF($B$3:$B$725,F252,$V$3:$V$724)</f>
        <v>1</v>
      </c>
      <c r="O252" s="11">
        <f ca="1">SUMIF(Ingredients!$B$3:$B$230,'PH complex foods'!G252,Ingredients!$A$3:$A$119)+SUMIF($B$3:$B$725,G252,$V$3:$V$724)</f>
        <v>1</v>
      </c>
      <c r="P252" s="11">
        <f ca="1">SUMIF(Ingredients!$B$3:$B$230,'PH complex foods'!H252,Ingredients!$A$3:$A$119)+SUMIF($B$3:$B$725,H252,$V$3:$V$724)</f>
        <v>1</v>
      </c>
      <c r="Q252" s="11">
        <f ca="1">SUMIF(Ingredients!$B$3:$B$230,'PH complex foods'!I252,Ingredients!$A$3:$A$119)+SUMIF($B$3:$B$725,I252,$V$3:$V$724)</f>
        <v>1</v>
      </c>
      <c r="R252" s="11">
        <f ca="1">SUMIF(Ingredients!$B$3:$B$230,'PH complex foods'!J252,Ingredients!$A$3:$A$119)+SUMIF($B$3:$B$725,J252,$V$3:$V$724)</f>
        <v>1</v>
      </c>
      <c r="S252" s="11">
        <f ca="1">SUMIF(Ingredients!$B$3:$B$230,'PH complex foods'!K252,Ingredients!$A$3:$A$119)+SUMIF($B$3:$B$725,K252,$V$3:$V$724)</f>
        <v>0</v>
      </c>
      <c r="T252" s="11">
        <f ca="1">SUMIF(Ingredients!$B$3:$B$230,'PH complex foods'!L252,Ingredients!$A$3:$A$119)+SUMIF($B$3:$B$725,L252,$V$3:$V$724)</f>
        <v>0</v>
      </c>
      <c r="U252" s="11">
        <f ca="1">SUMIF(Ingredients!$B$3:$B$230,'PH complex foods'!M252,Ingredients!$A$3:$A$119)+SUMIF($B$3:$B$725,M252,$V$3:$V$724)</f>
        <v>0</v>
      </c>
      <c r="V252" s="10">
        <f t="shared" ca="1" si="51"/>
        <v>1</v>
      </c>
      <c r="W252" s="10">
        <v>1</v>
      </c>
      <c r="X252" s="11">
        <v>1</v>
      </c>
      <c r="Y252" s="11">
        <f>COUNTIF(F252:M977,B252)</f>
        <v>0</v>
      </c>
      <c r="Z252" s="44" t="str">
        <f t="shared" ca="1" si="52"/>
        <v>Yes</v>
      </c>
      <c r="AA252" s="34">
        <f>SUMIF(Ingredients!$B$3:$B$230,F252,Ingredients!$C$3:$C$230)+SUMIF($B$3:$B$725,F252,$AI$3:$AI$725)</f>
        <v>10</v>
      </c>
      <c r="AB252" s="30">
        <f>SUMIF(Ingredients!$B$3:$B$230,G252,Ingredients!$C$3:$C$230)+SUMIF($B$3:$B$725,G252,$AI$3:$AI$725)</f>
        <v>10</v>
      </c>
      <c r="AC252" s="30">
        <f>SUMIF(Ingredients!$B$3:$B$230,H252,Ingredients!$C$3:$C$230)+SUMIF($B$3:$B$725,H252,$AI$3:$AI$725)</f>
        <v>10</v>
      </c>
      <c r="AD252" s="30">
        <f>SUMIF(Ingredients!$B$3:$B$230,I252,Ingredients!$C$3:$C$230)+SUMIF($B$3:$B$725,I252,$AI$3:$AI$725)</f>
        <v>5</v>
      </c>
      <c r="AE252" s="30">
        <f>SUMIF(Ingredients!$B$3:$B$230,J252,Ingredients!$C$3:$C$230)+SUMIF($B$3:$B$725,J252,$AI$3:$AI$725)</f>
        <v>2</v>
      </c>
      <c r="AF252" s="30">
        <f>SUMIF(Ingredients!$B$3:$B$230,K252,Ingredients!$C$3:$C$230)+SUMIF($B$3:$B$725,K252,$AI$3:$AI$725)</f>
        <v>0</v>
      </c>
      <c r="AG252" s="30">
        <f>SUMIF(Ingredients!$B$3:$B$230,L252,Ingredients!$C$3:$C$230)+SUMIF($B$3:$B$725,L252,$AI$3:$AI$725)</f>
        <v>0</v>
      </c>
      <c r="AH252" s="30">
        <f>SUMIF(Ingredients!$B$3:$B$230,M252,Ingredients!$C$3:$C$230)+SUMIF($B$3:$B$725,M252,$AI$3:$AI$725)</f>
        <v>0</v>
      </c>
      <c r="AI252" s="29">
        <f t="shared" si="40"/>
        <v>37</v>
      </c>
      <c r="AJ252" s="30">
        <f>SUMIF(Ingredients!$B$3:$B$230,F252,Ingredients!$D$3:$D$230)+SUMIF($B$3:$B$725,F252,$AR$3:$AR$725)</f>
        <v>0</v>
      </c>
      <c r="AK252" s="30">
        <f>SUMIF(Ingredients!$B$3:$B$230,G252,Ingredients!$D$3:$D$230)+SUMIF($B$3:$B$725,G252,$AR$3:$AR$725)</f>
        <v>0</v>
      </c>
      <c r="AL252" s="30">
        <f>SUMIF(Ingredients!$B$3:$B$230,H252,Ingredients!$D$3:$D$230)+SUMIF($B$3:$B$725,H252,$AR$3:$AR$725)</f>
        <v>0</v>
      </c>
      <c r="AM252" s="30">
        <f>SUMIF(Ingredients!$B$3:$B$230,I252,Ingredients!$D$3:$D$230)+SUMIF($B$3:$B$725,I252,$AR$3:$AR$725)</f>
        <v>0</v>
      </c>
      <c r="AN252" s="30">
        <f>SUMIF(Ingredients!$B$3:$B$230,J252,Ingredients!$D$3:$D$230)+SUMIF($B$3:$B$725,J252,$AR$3:$AR$725)</f>
        <v>0</v>
      </c>
      <c r="AO252" s="30">
        <f>SUMIF(Ingredients!$B$3:$B$230,K252,Ingredients!$D$3:$D$230)+SUMIF($B$3:$B$725,K252,$AR$3:$AR$725)</f>
        <v>0</v>
      </c>
      <c r="AP252" s="30">
        <f>SUMIF(Ingredients!$B$3:$B$230,L252,Ingredients!$D$3:$D$230)+SUMIF($B$3:$B$725,L252,$AR$3:$AR$725)</f>
        <v>0</v>
      </c>
      <c r="AQ252" s="30">
        <f>SUMIF(Ingredients!$B$3:$B$230,M252,Ingredients!$D$3:$D$230)+SUMIF($B$3:$B$725,M252,$AR$3:$AR$725)</f>
        <v>0</v>
      </c>
      <c r="AR252" s="29">
        <f t="shared" si="41"/>
        <v>0</v>
      </c>
      <c r="AS252" s="30">
        <f>SUMIF(Ingredients!$B$3:$B$230,F252,Ingredients!$E$3:$E$230)+SUMIF($B$3:$B$725,F252,$BA$3:$BA$730)</f>
        <v>6</v>
      </c>
      <c r="AT252" s="30">
        <f>SUMIF(Ingredients!$B$3:$B$230,G252,Ingredients!$E$3:$E$230)+SUMIF($B$3:$B$725,G252,$BA$3:$BA$730)</f>
        <v>32</v>
      </c>
      <c r="AU252" s="30">
        <f>SUMIF(Ingredients!$B$3:$B$230,H252,Ingredients!$E$3:$E$230)+SUMIF($B$3:$B$725,H252,$BA$3:$BA$730)</f>
        <v>31</v>
      </c>
      <c r="AV252" s="30">
        <f>SUMIF(Ingredients!$B$3:$B$230,I252,Ingredients!$E$3:$E$230)+SUMIF($B$3:$B$725,I252,$BA$3:$BA$730)</f>
        <v>7</v>
      </c>
      <c r="AW252" s="30">
        <f>SUMIF(Ingredients!$B$3:$B$230,J252,Ingredients!$E$3:$E$230)+SUMIF($B$3:$B$725,J252,$BA$3:$BA$730)</f>
        <v>5</v>
      </c>
      <c r="AX252" s="30">
        <f>SUMIF(Ingredients!$B$3:$B$230,K252,Ingredients!$E$3:$E$230)+SUMIF($B$3:$B$725,K252,$BA$3:$BA$730)</f>
        <v>0</v>
      </c>
      <c r="AY252" s="30">
        <f>SUMIF(Ingredients!$B$3:$B$230,L252,Ingredients!$E$3:$E$230)+SUMIF($B$3:$B$725,L252,$BA$3:$BA$730)</f>
        <v>0</v>
      </c>
      <c r="AZ252" s="30">
        <f>SUMIF(Ingredients!$B$3:$B$230,M252,Ingredients!$E$3:$E$230)+SUMIF($B$3:$B$725,M252,$BA$3:$BA$730)</f>
        <v>0</v>
      </c>
      <c r="BA252" s="29">
        <f t="shared" si="42"/>
        <v>16.2</v>
      </c>
      <c r="BB252" s="30">
        <f>SUMIF(Ingredients!$B$3:$B$230,F252,Ingredients!$F$3:$F$230)+SUMIF($B$3:$B$725,F252,$BJ$3:$BJ$725)</f>
        <v>0</v>
      </c>
      <c r="BC252" s="30">
        <f>SUMIF(Ingredients!$B$3:$B$230,G252,Ingredients!$F$3:$F$230)+SUMIF($B$3:$B$725,G252,$BJ$3:$BJ$725)</f>
        <v>0</v>
      </c>
      <c r="BD252" s="30">
        <f>SUMIF(Ingredients!$B$3:$B$230,H252,Ingredients!$F$3:$F$230)+SUMIF($B$3:$B$725,H252,$BJ$3:$BJ$725)</f>
        <v>0</v>
      </c>
      <c r="BE252" s="30">
        <f>SUMIF(Ingredients!$B$3:$B$230,I252,Ingredients!$F$3:$F$230)+SUMIF($B$3:$B$725,I252,$BJ$3:$BJ$725)</f>
        <v>1</v>
      </c>
      <c r="BF252" s="30">
        <f>SUMIF(Ingredients!$B$3:$B$230,J252,Ingredients!$F$3:$F$230)+SUMIF($B$3:$B$725,J252,$BJ$3:$BJ$725)</f>
        <v>0</v>
      </c>
      <c r="BG252" s="30">
        <f>SUMIF(Ingredients!$B$3:$B$230,K252,Ingredients!$F$3:$F$230)+SUMIF($B$3:$B$725,K252,$BJ$3:$BJ$725)</f>
        <v>0</v>
      </c>
      <c r="BH252" s="30">
        <f>SUMIF(Ingredients!$B$3:$B$230,L252,Ingredients!$F$3:$F$230)+SUMIF($B$3:$B$725,L252,$BJ$3:$BJ$725)</f>
        <v>0</v>
      </c>
      <c r="BI252" s="30">
        <f>SUMIF(Ingredients!$B$3:$B$230,M252,Ingredients!$F$3:$F$230)+SUMIF($B$3:$B$725,M252,$BJ$3:$BJ$725)</f>
        <v>0</v>
      </c>
      <c r="BJ252" s="35">
        <f t="shared" si="43"/>
        <v>1</v>
      </c>
      <c r="BK252" s="30">
        <f>SUMIF(Ingredients!$B$3:$B$230,F252,Ingredients!$G$3:$G$230)+SUMIF($B$3:$B$725,F252,$BS$3:$BS$725)</f>
        <v>0</v>
      </c>
      <c r="BL252" s="30">
        <f>SUMIF(Ingredients!$B$3:$B$230,G252,Ingredients!$G$3:$G$230)+SUMIF($B$3:$B$725,G252,$BS$3:$BS$725)</f>
        <v>0</v>
      </c>
      <c r="BM252" s="30">
        <f>SUMIF(Ingredients!$B$3:$B$230,H252,Ingredients!$G$3:$G$230)+SUMIF($B$3:$B$725,H252,$BS$3:$BS$725)</f>
        <v>0</v>
      </c>
      <c r="BN252" s="30">
        <f>SUMIF(Ingredients!$B$3:$B$230,I252,Ingredients!$G$3:$G$230)+SUMIF($B$3:$B$725,I252,$BS$3:$BS$725)</f>
        <v>0</v>
      </c>
      <c r="BO252" s="30">
        <f>SUMIF(Ingredients!$B$3:$B$230,J252,Ingredients!$G$3:$G$230)+SUMIF($B$3:$B$725,J252,$BS$3:$BS$725)</f>
        <v>0</v>
      </c>
      <c r="BP252" s="30">
        <f>SUMIF(Ingredients!$B$3:$B$230,K252,Ingredients!$G$3:$G$230)+SUMIF($B$3:$B$725,K252,$BS$3:$BS$725)</f>
        <v>0</v>
      </c>
      <c r="BQ252" s="30">
        <f>SUMIF(Ingredients!$B$3:$B$230,L252,Ingredients!$G$3:$G$230)+SUMIF($B$3:$B$725,L252,$BS$3:$BS$725)</f>
        <v>0</v>
      </c>
      <c r="BR252" s="30">
        <f>SUMIF(Ingredients!$B$3:$B$230,M252,Ingredients!$G$3:$G$230)+SUMIF($B$3:$B$725,M252,$BS$3:$BS$725)</f>
        <v>0</v>
      </c>
      <c r="BS252" s="36">
        <f t="shared" si="44"/>
        <v>0</v>
      </c>
      <c r="BT252" s="30">
        <f>SUMIF(Ingredients!$B$3:$B$230,F252,Ingredients!$H$3:$H$230)+SUMIF($B$3:$B$725,F252,$CB$3:$CB$725)</f>
        <v>0</v>
      </c>
      <c r="BU252" s="30">
        <f>SUMIF(Ingredients!$B$3:$B$230,G252,Ingredients!$H$3:$H$230)+SUMIF($B$3:$B$725,G252,$CB$3:$CB$725)</f>
        <v>1.5</v>
      </c>
      <c r="BV252" s="30">
        <f>SUMIF(Ingredients!$B$3:$B$230,H252,Ingredients!$H$3:$H$230)+SUMIF($B$3:$B$725,H252,$CB$3:$CB$725)</f>
        <v>1</v>
      </c>
      <c r="BW252" s="30">
        <f>SUMIF(Ingredients!$B$3:$B$230,I252,Ingredients!$H$3:$H$230)+SUMIF($B$3:$B$725,I252,$CB$3:$CB$725)</f>
        <v>0</v>
      </c>
      <c r="BX252" s="30">
        <f>SUMIF(Ingredients!$B$3:$B$230,J252,Ingredients!$H$3:$H$230)+SUMIF($B$3:$B$725,J252,$CB$3:$CB$725)</f>
        <v>1</v>
      </c>
      <c r="BY252" s="30">
        <f>SUMIF(Ingredients!$B$3:$B$230,K252,Ingredients!$H$3:$H$230)+SUMIF($B$3:$B$725,K252,$CB$3:$CB$725)</f>
        <v>0</v>
      </c>
      <c r="BZ252" s="30">
        <f>SUMIF(Ingredients!$B$3:$B$230,L252,Ingredients!$H$3:$H$230)+SUMIF($B$3:$B$725,L252,$CB$3:$CB$725)</f>
        <v>0</v>
      </c>
      <c r="CA252" s="30">
        <f>SUMIF(Ingredients!$B$3:$B$230,M252,Ingredients!$H$3:$H$230)+SUMIF($B$3:$B$725,M252,$CB$3:$CB$725)</f>
        <v>0</v>
      </c>
      <c r="CB252" s="42">
        <f t="shared" si="45"/>
        <v>3.5</v>
      </c>
      <c r="CC252" s="30">
        <f>SUMIF(Ingredients!$B$3:$B$230,F252,Ingredients!$I$3:$I$230)+SUMIF($B$3:$B$725,F252,$CK$3:$CK$725)</f>
        <v>1.5</v>
      </c>
      <c r="CD252" s="30">
        <f>SUMIF(Ingredients!$B$3:$B$230,G252,Ingredients!$I$3:$I$230)+SUMIF($B$3:$B$725,G252,$CK$3:$CK$725)</f>
        <v>0</v>
      </c>
      <c r="CE252" s="30">
        <f>SUMIF(Ingredients!$B$3:$B$230,H252,Ingredients!$I$3:$I$230)+SUMIF($B$3:$B$725,H252,$CK$3:$CK$725)</f>
        <v>0</v>
      </c>
      <c r="CF252" s="30">
        <f>SUMIF(Ingredients!$B$3:$B$230,I252,Ingredients!$I$3:$I$230)+SUMIF($B$3:$B$725,I252,$CK$3:$CK$725)</f>
        <v>0</v>
      </c>
      <c r="CG252" s="30">
        <f>SUMIF(Ingredients!$B$3:$B$230,J252,Ingredients!$I$3:$I$230)+SUMIF($B$3:$B$725,J252,$CK$3:$CK$725)</f>
        <v>0</v>
      </c>
      <c r="CH252" s="30">
        <f>SUMIF(Ingredients!$B$3:$B$230,K252,Ingredients!$I$3:$I$230)+SUMIF($B$3:$B$725,K252,$CK$3:$CK$725)</f>
        <v>0</v>
      </c>
      <c r="CI252" s="30">
        <f>SUMIF(Ingredients!$B$3:$B$230,L252,Ingredients!$I$3:$I$230)+SUMIF($B$3:$B$725,L252,$CK$3:$CK$725)</f>
        <v>0</v>
      </c>
      <c r="CJ252" s="30">
        <f>SUMIF(Ingredients!$B$3:$B$230,M252,Ingredients!$I$3:$I$230)+SUMIF($B$3:$B$725,M252,$CK$3:$CK$725)</f>
        <v>0</v>
      </c>
      <c r="CK252" s="38">
        <f t="shared" si="46"/>
        <v>1.5</v>
      </c>
      <c r="CL252" s="30">
        <f>SUMIF(Ingredients!$B$3:$B$230,F252,Ingredients!$J$3:$J$230)+SUMIF($B$3:$B$725,F252,$CT$3:$CT$725)</f>
        <v>0</v>
      </c>
      <c r="CM252" s="30">
        <f>SUMIF(Ingredients!$B$3:$B$230,G252,Ingredients!$J$3:$J$230)+SUMIF($B$3:$B$725,G252,$CT$3:$CT$725)</f>
        <v>0</v>
      </c>
      <c r="CN252" s="30">
        <f>SUMIF(Ingredients!$B$3:$B$230,H252,Ingredients!$J$3:$J$230)+SUMIF($B$3:$B$725,H252,$CT$3:$CT$725)</f>
        <v>0</v>
      </c>
      <c r="CO252" s="30">
        <f>SUMIF(Ingredients!$B$3:$B$230,I252,Ingredients!$J$3:$J$230)+SUMIF($B$3:$B$725,I252,$CT$3:$CT$725)</f>
        <v>0</v>
      </c>
      <c r="CP252" s="30">
        <f>SUMIF(Ingredients!$B$3:$B$230,J252,Ingredients!$J$3:$J$230)+SUMIF($B$3:$B$725,J252,$CT$3:$CT$725)</f>
        <v>0</v>
      </c>
      <c r="CQ252" s="30">
        <f>SUMIF(Ingredients!$B$3:$B$230,K252,Ingredients!$J$3:$J$230)+SUMIF($B$3:$B$725,K252,$CT$3:$CT$725)</f>
        <v>0</v>
      </c>
      <c r="CR252" s="30">
        <f>SUMIF(Ingredients!$B$3:$B$230,L252,Ingredients!$J$3:$J$230)+SUMIF($B$3:$B$725,L252,$CT$3:$CT$725)</f>
        <v>0</v>
      </c>
      <c r="CS252" s="30">
        <f>SUMIF(Ingredients!$B$3:$B$230,M252,Ingredients!$J$3:$J$230)+SUMIF($B$3:$B$725,M252,$CT$3:$CT$725)</f>
        <v>0</v>
      </c>
      <c r="CT252" s="43">
        <f t="shared" si="47"/>
        <v>0</v>
      </c>
      <c r="CU252" s="34">
        <v>30</v>
      </c>
      <c r="CV252" s="30">
        <v>0</v>
      </c>
      <c r="CW252" s="30">
        <v>12</v>
      </c>
      <c r="CX252" s="35">
        <v>1</v>
      </c>
      <c r="CY252" s="36">
        <v>0</v>
      </c>
      <c r="CZ252" s="37">
        <v>3.5</v>
      </c>
      <c r="DA252" s="38">
        <v>1.5</v>
      </c>
      <c r="DB252" s="39">
        <v>0</v>
      </c>
      <c r="DC252" t="s">
        <v>202</v>
      </c>
      <c r="DD252" t="str">
        <f t="shared" ca="1" si="48"/>
        <v/>
      </c>
      <c r="DE252" t="str">
        <f t="shared" ca="1" si="49"/>
        <v>-</v>
      </c>
      <c r="DG252" t="s">
        <v>200</v>
      </c>
      <c r="DH252" t="str">
        <f t="shared" ca="1" si="50"/>
        <v>SHEPARDSPIEITEM(MEAL, ItemRegistry.shepardspieItem, 4 ,6f,0f,1f,3.5f,0f,1.5f,0f,1.75f),</v>
      </c>
      <c r="DI252" t="s">
        <v>2442</v>
      </c>
    </row>
    <row r="253" spans="2:113" x14ac:dyDescent="0.3">
      <c r="B253" t="s">
        <v>519</v>
      </c>
      <c r="C253" t="str">
        <f>INDEX('PH Itemnames'!$B$1:$B$723,MATCH(B253,'PH Itemnames'!$A$1:$A$723),1)</f>
        <v>eggnogItem</v>
      </c>
      <c r="D253" t="s">
        <v>240</v>
      </c>
      <c r="E253" t="s">
        <v>1191</v>
      </c>
      <c r="F253" s="10" t="s">
        <v>226</v>
      </c>
      <c r="G253" s="11" t="s">
        <v>520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SUMIF(Ingredients!$B$3:$B$230,'PH complex foods'!F253,Ingredients!$A$3:$A$119)+SUMIF($B$3:$B$725,F253,$V$3:$V$724)</f>
        <v>1</v>
      </c>
      <c r="O253" s="11">
        <f ca="1">SUMIF(Ingredients!$B$3:$B$230,'PH complex foods'!G253,Ingredients!$A$3:$A$119)+SUMIF($B$3:$B$725,G253,$V$3:$V$724)</f>
        <v>0</v>
      </c>
      <c r="P253" s="11">
        <f ca="1">SUMIF(Ingredients!$B$3:$B$230,'PH complex foods'!H253,Ingredients!$A$3:$A$119)+SUMIF($B$3:$B$725,H253,$V$3:$V$724)</f>
        <v>1</v>
      </c>
      <c r="Q253" s="11">
        <f ca="1">SUMIF(Ingredients!$B$3:$B$230,'PH complex foods'!I253,Ingredients!$A$3:$A$119)+SUMIF($B$3:$B$725,I253,$V$3:$V$724)</f>
        <v>1</v>
      </c>
      <c r="R253" s="11">
        <f ca="1">SUMIF(Ingredients!$B$3:$B$230,'PH complex foods'!J253,Ingredients!$A$3:$A$119)+SUMIF($B$3:$B$725,J253,$V$3:$V$724)</f>
        <v>0</v>
      </c>
      <c r="S253" s="11">
        <f ca="1">SUMIF(Ingredients!$B$3:$B$230,'PH complex foods'!K253,Ingredients!$A$3:$A$119)+SUMIF($B$3:$B$725,K253,$V$3:$V$724)</f>
        <v>0</v>
      </c>
      <c r="T253" s="11">
        <f ca="1">SUMIF(Ingredients!$B$3:$B$230,'PH complex foods'!L253,Ingredients!$A$3:$A$119)+SUMIF($B$3:$B$725,L253,$V$3:$V$724)</f>
        <v>0</v>
      </c>
      <c r="U253" s="11">
        <f ca="1">SUMIF(Ingredients!$B$3:$B$230,'PH complex foods'!M253,Ingredients!$A$3:$A$119)+SUMIF($B$3:$B$725,M253,$V$3:$V$724)</f>
        <v>0</v>
      </c>
      <c r="V253" s="10">
        <f t="shared" ca="1" si="51"/>
        <v>0</v>
      </c>
      <c r="W253" s="10">
        <v>0</v>
      </c>
      <c r="X253" s="11">
        <v>-1</v>
      </c>
      <c r="Y253" s="11">
        <f>COUNTIF(F253:M978,B253)</f>
        <v>0</v>
      </c>
      <c r="Z253" s="44" t="str">
        <f t="shared" ca="1" si="52"/>
        <v>No</v>
      </c>
      <c r="AA253" s="34">
        <f>SUMIF(Ingredients!$B$3:$B$230,F253,Ingredients!$C$3:$C$230)+SUMIF($B$3:$B$725,F253,$AI$3:$AI$725)</f>
        <v>0</v>
      </c>
      <c r="AB253" s="30">
        <f>SUMIF(Ingredients!$B$3:$B$230,G253,Ingredients!$C$3:$C$230)+SUMIF($B$3:$B$725,G253,$AI$3:$AI$725)</f>
        <v>0</v>
      </c>
      <c r="AC253" s="30">
        <f>SUMIF(Ingredients!$B$3:$B$230,H253,Ingredients!$C$3:$C$230)+SUMIF($B$3:$B$725,H253,$AI$3:$AI$725)</f>
        <v>0</v>
      </c>
      <c r="AD253" s="30">
        <f>SUMIF(Ingredients!$B$3:$B$230,I253,Ingredients!$C$3:$C$230)+SUMIF($B$3:$B$725,I253,$AI$3:$AI$725)</f>
        <v>5</v>
      </c>
      <c r="AE253" s="30">
        <f>SUMIF(Ingredients!$B$3:$B$230,J253,Ingredients!$C$3:$C$230)+SUMIF($B$3:$B$725,J253,$AI$3:$AI$725)</f>
        <v>0</v>
      </c>
      <c r="AF253" s="30">
        <f>SUMIF(Ingredients!$B$3:$B$230,K253,Ingredients!$C$3:$C$230)+SUMIF($B$3:$B$725,K253,$AI$3:$AI$725)</f>
        <v>0</v>
      </c>
      <c r="AG253" s="30">
        <f>SUMIF(Ingredients!$B$3:$B$230,L253,Ingredients!$C$3:$C$230)+SUMIF($B$3:$B$725,L253,$AI$3:$AI$725)</f>
        <v>0</v>
      </c>
      <c r="AH253" s="30">
        <f>SUMIF(Ingredients!$B$3:$B$230,M253,Ingredients!$C$3:$C$230)+SUMIF($B$3:$B$725,M253,$AI$3:$AI$725)</f>
        <v>0</v>
      </c>
      <c r="AI253" s="29">
        <f t="shared" si="40"/>
        <v>5</v>
      </c>
      <c r="AJ253" s="30">
        <f>SUMIF(Ingredients!$B$3:$B$230,F253,Ingredients!$D$3:$D$230)+SUMIF($B$3:$B$725,F253,$AR$3:$AR$725)</f>
        <v>0</v>
      </c>
      <c r="AK253" s="30">
        <f>SUMIF(Ingredients!$B$3:$B$230,G253,Ingredients!$D$3:$D$230)+SUMIF($B$3:$B$725,G253,$AR$3:$AR$725)</f>
        <v>0</v>
      </c>
      <c r="AL253" s="30">
        <f>SUMIF(Ingredients!$B$3:$B$230,H253,Ingredients!$D$3:$D$230)+SUMIF($B$3:$B$725,H253,$AR$3:$AR$725)</f>
        <v>0</v>
      </c>
      <c r="AM253" s="30">
        <f>SUMIF(Ingredients!$B$3:$B$230,I253,Ingredients!$D$3:$D$230)+SUMIF($B$3:$B$725,I253,$AR$3:$AR$725)</f>
        <v>0</v>
      </c>
      <c r="AN253" s="30">
        <f>SUMIF(Ingredients!$B$3:$B$230,J253,Ingredients!$D$3:$D$230)+SUMIF($B$3:$B$725,J253,$AR$3:$AR$725)</f>
        <v>0</v>
      </c>
      <c r="AO253" s="30">
        <f>SUMIF(Ingredients!$B$3:$B$230,K253,Ingredients!$D$3:$D$230)+SUMIF($B$3:$B$725,K253,$AR$3:$AR$725)</f>
        <v>0</v>
      </c>
      <c r="AP253" s="30">
        <f>SUMIF(Ingredients!$B$3:$B$230,L253,Ingredients!$D$3:$D$230)+SUMIF($B$3:$B$725,L253,$AR$3:$AR$725)</f>
        <v>0</v>
      </c>
      <c r="AQ253" s="30">
        <f>SUMIF(Ingredients!$B$3:$B$230,M253,Ingredients!$D$3:$D$230)+SUMIF($B$3:$B$725,M253,$AR$3:$AR$725)</f>
        <v>0</v>
      </c>
      <c r="AR253" s="29">
        <f t="shared" si="41"/>
        <v>0</v>
      </c>
      <c r="AS253" s="30">
        <f>SUMIF(Ingredients!$B$3:$B$230,F253,Ingredients!$E$3:$E$230)+SUMIF($B$3:$B$725,F253,$BA$3:$BA$730)</f>
        <v>16</v>
      </c>
      <c r="AT253" s="30">
        <f>SUMIF(Ingredients!$B$3:$B$230,G253,Ingredients!$E$3:$E$230)+SUMIF($B$3:$B$725,G253,$BA$3:$BA$730)</f>
        <v>0</v>
      </c>
      <c r="AU253" s="30">
        <f>SUMIF(Ingredients!$B$3:$B$230,H253,Ingredients!$E$3:$E$230)+SUMIF($B$3:$B$725,H253,$BA$3:$BA$730)</f>
        <v>21</v>
      </c>
      <c r="AV253" s="30">
        <f>SUMIF(Ingredients!$B$3:$B$230,I253,Ingredients!$E$3:$E$230)+SUMIF($B$3:$B$725,I253,$BA$3:$BA$730)</f>
        <v>7</v>
      </c>
      <c r="AW253" s="30">
        <f>SUMIF(Ingredients!$B$3:$B$230,J253,Ingredients!$E$3:$E$230)+SUMIF($B$3:$B$725,J253,$BA$3:$BA$730)</f>
        <v>0</v>
      </c>
      <c r="AX253" s="30">
        <f>SUMIF(Ingredients!$B$3:$B$230,K253,Ingredients!$E$3:$E$230)+SUMIF($B$3:$B$725,K253,$BA$3:$BA$730)</f>
        <v>0</v>
      </c>
      <c r="AY253" s="30">
        <f>SUMIF(Ingredients!$B$3:$B$230,L253,Ingredients!$E$3:$E$230)+SUMIF($B$3:$B$725,L253,$BA$3:$BA$730)</f>
        <v>0</v>
      </c>
      <c r="AZ253" s="30">
        <f>SUMIF(Ingredients!$B$3:$B$230,M253,Ingredients!$E$3:$E$230)+SUMIF($B$3:$B$725,M253,$BA$3:$BA$730)</f>
        <v>0</v>
      </c>
      <c r="BA253" s="29">
        <f t="shared" si="42"/>
        <v>11</v>
      </c>
      <c r="BB253" s="30">
        <f>SUMIF(Ingredients!$B$3:$B$230,F253,Ingredients!$F$3:$F$230)+SUMIF($B$3:$B$725,F253,$BJ$3:$BJ$725)</f>
        <v>0</v>
      </c>
      <c r="BC253" s="30">
        <f>SUMIF(Ingredients!$B$3:$B$230,G253,Ingredients!$F$3:$F$230)+SUMIF($B$3:$B$725,G253,$BJ$3:$BJ$725)</f>
        <v>0</v>
      </c>
      <c r="BD253" s="30">
        <f>SUMIF(Ingredients!$B$3:$B$230,H253,Ingredients!$F$3:$F$230)+SUMIF($B$3:$B$725,H253,$BJ$3:$BJ$725)</f>
        <v>0</v>
      </c>
      <c r="BE253" s="30">
        <f>SUMIF(Ingredients!$B$3:$B$230,I253,Ingredients!$F$3:$F$230)+SUMIF($B$3:$B$725,I253,$BJ$3:$BJ$725)</f>
        <v>0</v>
      </c>
      <c r="BF253" s="30">
        <f>SUMIF(Ingredients!$B$3:$B$230,J253,Ingredients!$F$3:$F$230)+SUMIF($B$3:$B$725,J253,$BJ$3:$BJ$725)</f>
        <v>0</v>
      </c>
      <c r="BG253" s="30">
        <f>SUMIF(Ingredients!$B$3:$B$230,K253,Ingredients!$F$3:$F$230)+SUMIF($B$3:$B$725,K253,$BJ$3:$BJ$725)</f>
        <v>0</v>
      </c>
      <c r="BH253" s="30">
        <f>SUMIF(Ingredients!$B$3:$B$230,L253,Ingredients!$F$3:$F$230)+SUMIF($B$3:$B$725,L253,$BJ$3:$BJ$725)</f>
        <v>0</v>
      </c>
      <c r="BI253" s="30">
        <f>SUMIF(Ingredients!$B$3:$B$230,M253,Ingredients!$F$3:$F$230)+SUMIF($B$3:$B$725,M253,$BJ$3:$BJ$725)</f>
        <v>0</v>
      </c>
      <c r="BJ253" s="35">
        <f t="shared" si="43"/>
        <v>0</v>
      </c>
      <c r="BK253" s="30">
        <f>SUMIF(Ingredients!$B$3:$B$230,F253,Ingredients!$G$3:$G$230)+SUMIF($B$3:$B$725,F253,$BS$3:$BS$725)</f>
        <v>0</v>
      </c>
      <c r="BL253" s="30">
        <f>SUMIF(Ingredients!$B$3:$B$230,G253,Ingredients!$G$3:$G$230)+SUMIF($B$3:$B$725,G253,$BS$3:$BS$725)</f>
        <v>0</v>
      </c>
      <c r="BM253" s="30">
        <f>SUMIF(Ingredients!$B$3:$B$230,H253,Ingredients!$G$3:$G$230)+SUMIF($B$3:$B$725,H253,$BS$3:$BS$725)</f>
        <v>0</v>
      </c>
      <c r="BN253" s="30">
        <f>SUMIF(Ingredients!$B$3:$B$230,I253,Ingredients!$G$3:$G$230)+SUMIF($B$3:$B$725,I253,$BS$3:$BS$725)</f>
        <v>0</v>
      </c>
      <c r="BO253" s="30">
        <f>SUMIF(Ingredients!$B$3:$B$230,J253,Ingredients!$G$3:$G$230)+SUMIF($B$3:$B$725,J253,$BS$3:$BS$725)</f>
        <v>0</v>
      </c>
      <c r="BP253" s="30">
        <f>SUMIF(Ingredients!$B$3:$B$230,K253,Ingredients!$G$3:$G$230)+SUMIF($B$3:$B$725,K253,$BS$3:$BS$725)</f>
        <v>0</v>
      </c>
      <c r="BQ253" s="30">
        <f>SUMIF(Ingredients!$B$3:$B$230,L253,Ingredients!$G$3:$G$230)+SUMIF($B$3:$B$725,L253,$BS$3:$BS$725)</f>
        <v>0</v>
      </c>
      <c r="BR253" s="30">
        <f>SUMIF(Ingredients!$B$3:$B$230,M253,Ingredients!$G$3:$G$230)+SUMIF($B$3:$B$725,M253,$BS$3:$BS$725)</f>
        <v>0</v>
      </c>
      <c r="BS253" s="36">
        <f t="shared" si="44"/>
        <v>0</v>
      </c>
      <c r="BT253" s="30">
        <f>SUMIF(Ingredients!$B$3:$B$230,F253,Ingredients!$H$3:$H$230)+SUMIF($B$3:$B$725,F253,$CB$3:$CB$725)</f>
        <v>0</v>
      </c>
      <c r="BU253" s="30">
        <f>SUMIF(Ingredients!$B$3:$B$230,G253,Ingredients!$H$3:$H$230)+SUMIF($B$3:$B$725,G253,$CB$3:$CB$725)</f>
        <v>0</v>
      </c>
      <c r="BV253" s="30">
        <f>SUMIF(Ingredients!$B$3:$B$230,H253,Ingredients!$H$3:$H$230)+SUMIF($B$3:$B$725,H253,$CB$3:$CB$725)</f>
        <v>0</v>
      </c>
      <c r="BW253" s="30">
        <f>SUMIF(Ingredients!$B$3:$B$230,I253,Ingredients!$H$3:$H$230)+SUMIF($B$3:$B$725,I253,$CB$3:$CB$725)</f>
        <v>0</v>
      </c>
      <c r="BX253" s="30">
        <f>SUMIF(Ingredients!$B$3:$B$230,J253,Ingredients!$H$3:$H$230)+SUMIF($B$3:$B$725,J253,$CB$3:$CB$725)</f>
        <v>0</v>
      </c>
      <c r="BY253" s="30">
        <f>SUMIF(Ingredients!$B$3:$B$230,K253,Ingredients!$H$3:$H$230)+SUMIF($B$3:$B$725,K253,$CB$3:$CB$725)</f>
        <v>0</v>
      </c>
      <c r="BZ253" s="30">
        <f>SUMIF(Ingredients!$B$3:$B$230,L253,Ingredients!$H$3:$H$230)+SUMIF($B$3:$B$725,L253,$CB$3:$CB$725)</f>
        <v>0</v>
      </c>
      <c r="CA253" s="30">
        <f>SUMIF(Ingredients!$B$3:$B$230,M253,Ingredients!$H$3:$H$230)+SUMIF($B$3:$B$725,M253,$CB$3:$CB$725)</f>
        <v>0</v>
      </c>
      <c r="CB253" s="42">
        <f t="shared" si="45"/>
        <v>0</v>
      </c>
      <c r="CC253" s="30">
        <f>SUMIF(Ingredients!$B$3:$B$230,F253,Ingredients!$I$3:$I$230)+SUMIF($B$3:$B$725,F253,$CK$3:$CK$725)</f>
        <v>0</v>
      </c>
      <c r="CD253" s="30">
        <f>SUMIF(Ingredients!$B$3:$B$230,G253,Ingredients!$I$3:$I$230)+SUMIF($B$3:$B$725,G253,$CK$3:$CK$725)</f>
        <v>0</v>
      </c>
      <c r="CE253" s="30">
        <f>SUMIF(Ingredients!$B$3:$B$230,H253,Ingredients!$I$3:$I$230)+SUMIF($B$3:$B$725,H253,$CK$3:$CK$725)</f>
        <v>0</v>
      </c>
      <c r="CF253" s="30">
        <f>SUMIF(Ingredients!$B$3:$B$230,I253,Ingredients!$I$3:$I$230)+SUMIF($B$3:$B$725,I253,$CK$3:$CK$725)</f>
        <v>0</v>
      </c>
      <c r="CG253" s="30">
        <f>SUMIF(Ingredients!$B$3:$B$230,J253,Ingredients!$I$3:$I$230)+SUMIF($B$3:$B$725,J253,$CK$3:$CK$725)</f>
        <v>0</v>
      </c>
      <c r="CH253" s="30">
        <f>SUMIF(Ingredients!$B$3:$B$230,K253,Ingredients!$I$3:$I$230)+SUMIF($B$3:$B$725,K253,$CK$3:$CK$725)</f>
        <v>0</v>
      </c>
      <c r="CI253" s="30">
        <f>SUMIF(Ingredients!$B$3:$B$230,L253,Ingredients!$I$3:$I$230)+SUMIF($B$3:$B$725,L253,$CK$3:$CK$725)</f>
        <v>0</v>
      </c>
      <c r="CJ253" s="30">
        <f>SUMIF(Ingredients!$B$3:$B$230,M253,Ingredients!$I$3:$I$230)+SUMIF($B$3:$B$725,M253,$CK$3:$CK$725)</f>
        <v>0</v>
      </c>
      <c r="CK253" s="38">
        <f t="shared" si="46"/>
        <v>0</v>
      </c>
      <c r="CL253" s="30">
        <f>SUMIF(Ingredients!$B$3:$B$230,F253,Ingredients!$J$3:$J$230)+SUMIF($B$3:$B$725,F253,$CT$3:$CT$725)</f>
        <v>0</v>
      </c>
      <c r="CM253" s="30">
        <f>SUMIF(Ingredients!$B$3:$B$230,G253,Ingredients!$J$3:$J$230)+SUMIF($B$3:$B$725,G253,$CT$3:$CT$725)</f>
        <v>0</v>
      </c>
      <c r="CN253" s="30">
        <f>SUMIF(Ingredients!$B$3:$B$230,H253,Ingredients!$J$3:$J$230)+SUMIF($B$3:$B$725,H253,$CT$3:$CT$725)</f>
        <v>0</v>
      </c>
      <c r="CO253" s="30">
        <f>SUMIF(Ingredients!$B$3:$B$230,I253,Ingredients!$J$3:$J$230)+SUMIF($B$3:$B$725,I253,$CT$3:$CT$725)</f>
        <v>1</v>
      </c>
      <c r="CP253" s="30">
        <f>SUMIF(Ingredients!$B$3:$B$230,J253,Ingredients!$J$3:$J$230)+SUMIF($B$3:$B$725,J253,$CT$3:$CT$725)</f>
        <v>0</v>
      </c>
      <c r="CQ253" s="30">
        <f>SUMIF(Ingredients!$B$3:$B$230,K253,Ingredients!$J$3:$J$230)+SUMIF($B$3:$B$725,K253,$CT$3:$CT$725)</f>
        <v>0</v>
      </c>
      <c r="CR253" s="30">
        <f>SUMIF(Ingredients!$B$3:$B$230,L253,Ingredients!$J$3:$J$230)+SUMIF($B$3:$B$725,L253,$CT$3:$CT$725)</f>
        <v>0</v>
      </c>
      <c r="CS253" s="30">
        <f>SUMIF(Ingredients!$B$3:$B$230,M253,Ingredients!$J$3:$J$230)+SUMIF($B$3:$B$725,M253,$CT$3:$CT$725)</f>
        <v>0</v>
      </c>
      <c r="CT253" s="43">
        <f t="shared" si="47"/>
        <v>1</v>
      </c>
      <c r="CU253" s="34">
        <v>5</v>
      </c>
      <c r="CV253" s="30">
        <v>0</v>
      </c>
      <c r="CW253" s="30">
        <v>5.75</v>
      </c>
      <c r="CX253" s="35">
        <v>0</v>
      </c>
      <c r="CY253" s="36">
        <v>0</v>
      </c>
      <c r="CZ253" s="37">
        <v>0</v>
      </c>
      <c r="DA253" s="38">
        <v>0</v>
      </c>
      <c r="DB253" s="39">
        <v>1</v>
      </c>
      <c r="DC253" t="s">
        <v>199</v>
      </c>
      <c r="DD253" t="str">
        <f t="shared" ca="1" si="48"/>
        <v/>
      </c>
      <c r="DE253" t="str">
        <f t="shared" ca="1" si="49"/>
        <v>No</v>
      </c>
      <c r="DG253" t="s">
        <v>200</v>
      </c>
      <c r="DH253" t="str">
        <f t="shared" ca="1" si="50"/>
        <v/>
      </c>
      <c r="DI253" t="s">
        <v>2271</v>
      </c>
    </row>
    <row r="254" spans="2:113" x14ac:dyDescent="0.3">
      <c r="B254" t="s">
        <v>521</v>
      </c>
      <c r="C254" t="str">
        <f>INDEX('PH Itemnames'!$B$1:$B$723,MATCH(B254,'PH Itemnames'!$A$1:$A$723),1)</f>
        <v>custardItem</v>
      </c>
      <c r="D254" t="s">
        <v>240</v>
      </c>
      <c r="E254" t="s">
        <v>1191</v>
      </c>
      <c r="F254" s="10" t="s">
        <v>226</v>
      </c>
      <c r="G254" s="11" t="s">
        <v>520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SUMIF(Ingredients!$B$3:$B$230,'PH complex foods'!F254,Ingredients!$A$3:$A$119)+SUMIF($B$3:$B$725,F254,$V$3:$V$724)</f>
        <v>1</v>
      </c>
      <c r="O254" s="11">
        <f ca="1">SUMIF(Ingredients!$B$3:$B$230,'PH complex foods'!G254,Ingredients!$A$3:$A$119)+SUMIF($B$3:$B$725,G254,$V$3:$V$724)</f>
        <v>0</v>
      </c>
      <c r="P254" s="11">
        <f ca="1">SUMIF(Ingredients!$B$3:$B$230,'PH complex foods'!H254,Ingredients!$A$3:$A$119)+SUMIF($B$3:$B$725,H254,$V$3:$V$724)</f>
        <v>1</v>
      </c>
      <c r="Q254" s="11">
        <f ca="1">SUMIF(Ingredients!$B$3:$B$230,'PH complex foods'!I254,Ingredients!$A$3:$A$119)+SUMIF($B$3:$B$725,I254,$V$3:$V$724)</f>
        <v>1</v>
      </c>
      <c r="R254" s="11">
        <f ca="1">SUMIF(Ingredients!$B$3:$B$230,'PH complex foods'!J254,Ingredients!$A$3:$A$119)+SUMIF($B$3:$B$725,J254,$V$3:$V$724)</f>
        <v>0</v>
      </c>
      <c r="S254" s="11">
        <f ca="1">SUMIF(Ingredients!$B$3:$B$230,'PH complex foods'!K254,Ingredients!$A$3:$A$119)+SUMIF($B$3:$B$725,K254,$V$3:$V$724)</f>
        <v>0</v>
      </c>
      <c r="T254" s="11">
        <f ca="1">SUMIF(Ingredients!$B$3:$B$230,'PH complex foods'!L254,Ingredients!$A$3:$A$119)+SUMIF($B$3:$B$725,L254,$V$3:$V$724)</f>
        <v>0</v>
      </c>
      <c r="U254" s="11">
        <f ca="1">SUMIF(Ingredients!$B$3:$B$230,'PH complex foods'!M254,Ingredients!$A$3:$A$119)+SUMIF($B$3:$B$725,M254,$V$3:$V$724)</f>
        <v>0</v>
      </c>
      <c r="V254" s="10">
        <f t="shared" ca="1" si="51"/>
        <v>0</v>
      </c>
      <c r="W254" s="10">
        <v>0</v>
      </c>
      <c r="X254" s="11">
        <v>-1</v>
      </c>
      <c r="Y254" s="11">
        <f>COUNTIF(F254:M979,B254)</f>
        <v>0</v>
      </c>
      <c r="Z254" s="44" t="str">
        <f t="shared" ca="1" si="52"/>
        <v>No</v>
      </c>
      <c r="AA254" s="34">
        <f>SUMIF(Ingredients!$B$3:$B$230,F254,Ingredients!$C$3:$C$230)+SUMIF($B$3:$B$725,F254,$AI$3:$AI$725)</f>
        <v>0</v>
      </c>
      <c r="AB254" s="30">
        <f>SUMIF(Ingredients!$B$3:$B$230,G254,Ingredients!$C$3:$C$230)+SUMIF($B$3:$B$725,G254,$AI$3:$AI$725)</f>
        <v>0</v>
      </c>
      <c r="AC254" s="30">
        <f>SUMIF(Ingredients!$B$3:$B$230,H254,Ingredients!$C$3:$C$230)+SUMIF($B$3:$B$725,H254,$AI$3:$AI$725)</f>
        <v>0</v>
      </c>
      <c r="AD254" s="30">
        <f>SUMIF(Ingredients!$B$3:$B$230,I254,Ingredients!$C$3:$C$230)+SUMIF($B$3:$B$725,I254,$AI$3:$AI$725)</f>
        <v>5</v>
      </c>
      <c r="AE254" s="30">
        <f>SUMIF(Ingredients!$B$3:$B$230,J254,Ingredients!$C$3:$C$230)+SUMIF($B$3:$B$725,J254,$AI$3:$AI$725)</f>
        <v>0</v>
      </c>
      <c r="AF254" s="30">
        <f>SUMIF(Ingredients!$B$3:$B$230,K254,Ingredients!$C$3:$C$230)+SUMIF($B$3:$B$725,K254,$AI$3:$AI$725)</f>
        <v>0</v>
      </c>
      <c r="AG254" s="30">
        <f>SUMIF(Ingredients!$B$3:$B$230,L254,Ingredients!$C$3:$C$230)+SUMIF($B$3:$B$725,L254,$AI$3:$AI$725)</f>
        <v>0</v>
      </c>
      <c r="AH254" s="30">
        <f>SUMIF(Ingredients!$B$3:$B$230,M254,Ingredients!$C$3:$C$230)+SUMIF($B$3:$B$725,M254,$AI$3:$AI$725)</f>
        <v>0</v>
      </c>
      <c r="AI254" s="29">
        <f t="shared" si="40"/>
        <v>5</v>
      </c>
      <c r="AJ254" s="30">
        <f>SUMIF(Ingredients!$B$3:$B$230,F254,Ingredients!$D$3:$D$230)+SUMIF($B$3:$B$725,F254,$AR$3:$AR$725)</f>
        <v>0</v>
      </c>
      <c r="AK254" s="30">
        <f>SUMIF(Ingredients!$B$3:$B$230,G254,Ingredients!$D$3:$D$230)+SUMIF($B$3:$B$725,G254,$AR$3:$AR$725)</f>
        <v>0</v>
      </c>
      <c r="AL254" s="30">
        <f>SUMIF(Ingredients!$B$3:$B$230,H254,Ingredients!$D$3:$D$230)+SUMIF($B$3:$B$725,H254,$AR$3:$AR$725)</f>
        <v>0</v>
      </c>
      <c r="AM254" s="30">
        <f>SUMIF(Ingredients!$B$3:$B$230,I254,Ingredients!$D$3:$D$230)+SUMIF($B$3:$B$725,I254,$AR$3:$AR$725)</f>
        <v>0</v>
      </c>
      <c r="AN254" s="30">
        <f>SUMIF(Ingredients!$B$3:$B$230,J254,Ingredients!$D$3:$D$230)+SUMIF($B$3:$B$725,J254,$AR$3:$AR$725)</f>
        <v>0</v>
      </c>
      <c r="AO254" s="30">
        <f>SUMIF(Ingredients!$B$3:$B$230,K254,Ingredients!$D$3:$D$230)+SUMIF($B$3:$B$725,K254,$AR$3:$AR$725)</f>
        <v>0</v>
      </c>
      <c r="AP254" s="30">
        <f>SUMIF(Ingredients!$B$3:$B$230,L254,Ingredients!$D$3:$D$230)+SUMIF($B$3:$B$725,L254,$AR$3:$AR$725)</f>
        <v>0</v>
      </c>
      <c r="AQ254" s="30">
        <f>SUMIF(Ingredients!$B$3:$B$230,M254,Ingredients!$D$3:$D$230)+SUMIF($B$3:$B$725,M254,$AR$3:$AR$725)</f>
        <v>0</v>
      </c>
      <c r="AR254" s="29">
        <f t="shared" si="41"/>
        <v>0</v>
      </c>
      <c r="AS254" s="30">
        <f>SUMIF(Ingredients!$B$3:$B$230,F254,Ingredients!$E$3:$E$230)+SUMIF($B$3:$B$725,F254,$BA$3:$BA$730)</f>
        <v>16</v>
      </c>
      <c r="AT254" s="30">
        <f>SUMIF(Ingredients!$B$3:$B$230,G254,Ingredients!$E$3:$E$230)+SUMIF($B$3:$B$725,G254,$BA$3:$BA$730)</f>
        <v>0</v>
      </c>
      <c r="AU254" s="30">
        <f>SUMIF(Ingredients!$B$3:$B$230,H254,Ingredients!$E$3:$E$230)+SUMIF($B$3:$B$725,H254,$BA$3:$BA$730)</f>
        <v>21</v>
      </c>
      <c r="AV254" s="30">
        <f>SUMIF(Ingredients!$B$3:$B$230,I254,Ingredients!$E$3:$E$230)+SUMIF($B$3:$B$725,I254,$BA$3:$BA$730)</f>
        <v>7</v>
      </c>
      <c r="AW254" s="30">
        <f>SUMIF(Ingredients!$B$3:$B$230,J254,Ingredients!$E$3:$E$230)+SUMIF($B$3:$B$725,J254,$BA$3:$BA$730)</f>
        <v>0</v>
      </c>
      <c r="AX254" s="30">
        <f>SUMIF(Ingredients!$B$3:$B$230,K254,Ingredients!$E$3:$E$230)+SUMIF($B$3:$B$725,K254,$BA$3:$BA$730)</f>
        <v>0</v>
      </c>
      <c r="AY254" s="30">
        <f>SUMIF(Ingredients!$B$3:$B$230,L254,Ingredients!$E$3:$E$230)+SUMIF($B$3:$B$725,L254,$BA$3:$BA$730)</f>
        <v>0</v>
      </c>
      <c r="AZ254" s="30">
        <f>SUMIF(Ingredients!$B$3:$B$230,M254,Ingredients!$E$3:$E$230)+SUMIF($B$3:$B$725,M254,$BA$3:$BA$730)</f>
        <v>0</v>
      </c>
      <c r="BA254" s="29">
        <f t="shared" si="42"/>
        <v>11</v>
      </c>
      <c r="BB254" s="30">
        <f>SUMIF(Ingredients!$B$3:$B$230,F254,Ingredients!$F$3:$F$230)+SUMIF($B$3:$B$725,F254,$BJ$3:$BJ$725)</f>
        <v>0</v>
      </c>
      <c r="BC254" s="30">
        <f>SUMIF(Ingredients!$B$3:$B$230,G254,Ingredients!$F$3:$F$230)+SUMIF($B$3:$B$725,G254,$BJ$3:$BJ$725)</f>
        <v>0</v>
      </c>
      <c r="BD254" s="30">
        <f>SUMIF(Ingredients!$B$3:$B$230,H254,Ingredients!$F$3:$F$230)+SUMIF($B$3:$B$725,H254,$BJ$3:$BJ$725)</f>
        <v>0</v>
      </c>
      <c r="BE254" s="30">
        <f>SUMIF(Ingredients!$B$3:$B$230,I254,Ingredients!$F$3:$F$230)+SUMIF($B$3:$B$725,I254,$BJ$3:$BJ$725)</f>
        <v>0</v>
      </c>
      <c r="BF254" s="30">
        <f>SUMIF(Ingredients!$B$3:$B$230,J254,Ingredients!$F$3:$F$230)+SUMIF($B$3:$B$725,J254,$BJ$3:$BJ$725)</f>
        <v>0</v>
      </c>
      <c r="BG254" s="30">
        <f>SUMIF(Ingredients!$B$3:$B$230,K254,Ingredients!$F$3:$F$230)+SUMIF($B$3:$B$725,K254,$BJ$3:$BJ$725)</f>
        <v>0</v>
      </c>
      <c r="BH254" s="30">
        <f>SUMIF(Ingredients!$B$3:$B$230,L254,Ingredients!$F$3:$F$230)+SUMIF($B$3:$B$725,L254,$BJ$3:$BJ$725)</f>
        <v>0</v>
      </c>
      <c r="BI254" s="30">
        <f>SUMIF(Ingredients!$B$3:$B$230,M254,Ingredients!$F$3:$F$230)+SUMIF($B$3:$B$725,M254,$BJ$3:$BJ$725)</f>
        <v>0</v>
      </c>
      <c r="BJ254" s="35">
        <f t="shared" si="43"/>
        <v>0</v>
      </c>
      <c r="BK254" s="30">
        <f>SUMIF(Ingredients!$B$3:$B$230,F254,Ingredients!$G$3:$G$230)+SUMIF($B$3:$B$725,F254,$BS$3:$BS$725)</f>
        <v>0</v>
      </c>
      <c r="BL254" s="30">
        <f>SUMIF(Ingredients!$B$3:$B$230,G254,Ingredients!$G$3:$G$230)+SUMIF($B$3:$B$725,G254,$BS$3:$BS$725)</f>
        <v>0</v>
      </c>
      <c r="BM254" s="30">
        <f>SUMIF(Ingredients!$B$3:$B$230,H254,Ingredients!$G$3:$G$230)+SUMIF($B$3:$B$725,H254,$BS$3:$BS$725)</f>
        <v>0</v>
      </c>
      <c r="BN254" s="30">
        <f>SUMIF(Ingredients!$B$3:$B$230,I254,Ingredients!$G$3:$G$230)+SUMIF($B$3:$B$725,I254,$BS$3:$BS$725)</f>
        <v>0</v>
      </c>
      <c r="BO254" s="30">
        <f>SUMIF(Ingredients!$B$3:$B$230,J254,Ingredients!$G$3:$G$230)+SUMIF($B$3:$B$725,J254,$BS$3:$BS$725)</f>
        <v>0</v>
      </c>
      <c r="BP254" s="30">
        <f>SUMIF(Ingredients!$B$3:$B$230,K254,Ingredients!$G$3:$G$230)+SUMIF($B$3:$B$725,K254,$BS$3:$BS$725)</f>
        <v>0</v>
      </c>
      <c r="BQ254" s="30">
        <f>SUMIF(Ingredients!$B$3:$B$230,L254,Ingredients!$G$3:$G$230)+SUMIF($B$3:$B$725,L254,$BS$3:$BS$725)</f>
        <v>0</v>
      </c>
      <c r="BR254" s="30">
        <f>SUMIF(Ingredients!$B$3:$B$230,M254,Ingredients!$G$3:$G$230)+SUMIF($B$3:$B$725,M254,$BS$3:$BS$725)</f>
        <v>0</v>
      </c>
      <c r="BS254" s="36">
        <f t="shared" si="44"/>
        <v>0</v>
      </c>
      <c r="BT254" s="30">
        <f>SUMIF(Ingredients!$B$3:$B$230,F254,Ingredients!$H$3:$H$230)+SUMIF($B$3:$B$725,F254,$CB$3:$CB$725)</f>
        <v>0</v>
      </c>
      <c r="BU254" s="30">
        <f>SUMIF(Ingredients!$B$3:$B$230,G254,Ingredients!$H$3:$H$230)+SUMIF($B$3:$B$725,G254,$CB$3:$CB$725)</f>
        <v>0</v>
      </c>
      <c r="BV254" s="30">
        <f>SUMIF(Ingredients!$B$3:$B$230,H254,Ingredients!$H$3:$H$230)+SUMIF($B$3:$B$725,H254,$CB$3:$CB$725)</f>
        <v>0</v>
      </c>
      <c r="BW254" s="30">
        <f>SUMIF(Ingredients!$B$3:$B$230,I254,Ingredients!$H$3:$H$230)+SUMIF($B$3:$B$725,I254,$CB$3:$CB$725)</f>
        <v>0</v>
      </c>
      <c r="BX254" s="30">
        <f>SUMIF(Ingredients!$B$3:$B$230,J254,Ingredients!$H$3:$H$230)+SUMIF($B$3:$B$725,J254,$CB$3:$CB$725)</f>
        <v>0</v>
      </c>
      <c r="BY254" s="30">
        <f>SUMIF(Ingredients!$B$3:$B$230,K254,Ingredients!$H$3:$H$230)+SUMIF($B$3:$B$725,K254,$CB$3:$CB$725)</f>
        <v>0</v>
      </c>
      <c r="BZ254" s="30">
        <f>SUMIF(Ingredients!$B$3:$B$230,L254,Ingredients!$H$3:$H$230)+SUMIF($B$3:$B$725,L254,$CB$3:$CB$725)</f>
        <v>0</v>
      </c>
      <c r="CA254" s="30">
        <f>SUMIF(Ingredients!$B$3:$B$230,M254,Ingredients!$H$3:$H$230)+SUMIF($B$3:$B$725,M254,$CB$3:$CB$725)</f>
        <v>0</v>
      </c>
      <c r="CB254" s="42">
        <f t="shared" si="45"/>
        <v>0</v>
      </c>
      <c r="CC254" s="30">
        <f>SUMIF(Ingredients!$B$3:$B$230,F254,Ingredients!$I$3:$I$230)+SUMIF($B$3:$B$725,F254,$CK$3:$CK$725)</f>
        <v>0</v>
      </c>
      <c r="CD254" s="30">
        <f>SUMIF(Ingredients!$B$3:$B$230,G254,Ingredients!$I$3:$I$230)+SUMIF($B$3:$B$725,G254,$CK$3:$CK$725)</f>
        <v>0</v>
      </c>
      <c r="CE254" s="30">
        <f>SUMIF(Ingredients!$B$3:$B$230,H254,Ingredients!$I$3:$I$230)+SUMIF($B$3:$B$725,H254,$CK$3:$CK$725)</f>
        <v>0</v>
      </c>
      <c r="CF254" s="30">
        <f>SUMIF(Ingredients!$B$3:$B$230,I254,Ingredients!$I$3:$I$230)+SUMIF($B$3:$B$725,I254,$CK$3:$CK$725)</f>
        <v>0</v>
      </c>
      <c r="CG254" s="30">
        <f>SUMIF(Ingredients!$B$3:$B$230,J254,Ingredients!$I$3:$I$230)+SUMIF($B$3:$B$725,J254,$CK$3:$CK$725)</f>
        <v>0</v>
      </c>
      <c r="CH254" s="30">
        <f>SUMIF(Ingredients!$B$3:$B$230,K254,Ingredients!$I$3:$I$230)+SUMIF($B$3:$B$725,K254,$CK$3:$CK$725)</f>
        <v>0</v>
      </c>
      <c r="CI254" s="30">
        <f>SUMIF(Ingredients!$B$3:$B$230,L254,Ingredients!$I$3:$I$230)+SUMIF($B$3:$B$725,L254,$CK$3:$CK$725)</f>
        <v>0</v>
      </c>
      <c r="CJ254" s="30">
        <f>SUMIF(Ingredients!$B$3:$B$230,M254,Ingredients!$I$3:$I$230)+SUMIF($B$3:$B$725,M254,$CK$3:$CK$725)</f>
        <v>0</v>
      </c>
      <c r="CK254" s="38">
        <f t="shared" si="46"/>
        <v>0</v>
      </c>
      <c r="CL254" s="30">
        <f>SUMIF(Ingredients!$B$3:$B$230,F254,Ingredients!$J$3:$J$230)+SUMIF($B$3:$B$725,F254,$CT$3:$CT$725)</f>
        <v>0</v>
      </c>
      <c r="CM254" s="30">
        <f>SUMIF(Ingredients!$B$3:$B$230,G254,Ingredients!$J$3:$J$230)+SUMIF($B$3:$B$725,G254,$CT$3:$CT$725)</f>
        <v>0</v>
      </c>
      <c r="CN254" s="30">
        <f>SUMIF(Ingredients!$B$3:$B$230,H254,Ingredients!$J$3:$J$230)+SUMIF($B$3:$B$725,H254,$CT$3:$CT$725)</f>
        <v>0</v>
      </c>
      <c r="CO254" s="30">
        <f>SUMIF(Ingredients!$B$3:$B$230,I254,Ingredients!$J$3:$J$230)+SUMIF($B$3:$B$725,I254,$CT$3:$CT$725)</f>
        <v>1</v>
      </c>
      <c r="CP254" s="30">
        <f>SUMIF(Ingredients!$B$3:$B$230,J254,Ingredients!$J$3:$J$230)+SUMIF($B$3:$B$725,J254,$CT$3:$CT$725)</f>
        <v>0</v>
      </c>
      <c r="CQ254" s="30">
        <f>SUMIF(Ingredients!$B$3:$B$230,K254,Ingredients!$J$3:$J$230)+SUMIF($B$3:$B$725,K254,$CT$3:$CT$725)</f>
        <v>0</v>
      </c>
      <c r="CR254" s="30">
        <f>SUMIF(Ingredients!$B$3:$B$230,L254,Ingredients!$J$3:$J$230)+SUMIF($B$3:$B$725,L254,$CT$3:$CT$725)</f>
        <v>0</v>
      </c>
      <c r="CS254" s="30">
        <f>SUMIF(Ingredients!$B$3:$B$230,M254,Ingredients!$J$3:$J$230)+SUMIF($B$3:$B$725,M254,$CT$3:$CT$725)</f>
        <v>0</v>
      </c>
      <c r="CT254" s="43">
        <f t="shared" si="47"/>
        <v>1</v>
      </c>
      <c r="CU254" s="34">
        <v>5</v>
      </c>
      <c r="CV254" s="30">
        <v>0</v>
      </c>
      <c r="CW254" s="30">
        <v>5.75</v>
      </c>
      <c r="CX254" s="35">
        <v>0</v>
      </c>
      <c r="CY254" s="36">
        <v>0</v>
      </c>
      <c r="CZ254" s="37">
        <v>0</v>
      </c>
      <c r="DA254" s="38">
        <v>0</v>
      </c>
      <c r="DB254" s="39">
        <v>1</v>
      </c>
      <c r="DC254" t="s">
        <v>199</v>
      </c>
      <c r="DD254" t="str">
        <f t="shared" ca="1" si="48"/>
        <v/>
      </c>
      <c r="DE254" t="str">
        <f t="shared" ca="1" si="49"/>
        <v>No</v>
      </c>
      <c r="DG254" t="s">
        <v>200</v>
      </c>
      <c r="DH254" t="str">
        <f t="shared" ca="1" si="50"/>
        <v/>
      </c>
      <c r="DI254" t="s">
        <v>2271</v>
      </c>
    </row>
    <row r="255" spans="2:113" x14ac:dyDescent="0.3">
      <c r="B255" t="s">
        <v>522</v>
      </c>
      <c r="C255" t="str">
        <f>INDEX('PH Itemnames'!$B$1:$B$723,MATCH(B255,'PH Itemnames'!$A$1:$A$723),1)</f>
        <v>sushiItem</v>
      </c>
      <c r="D255" t="s">
        <v>240</v>
      </c>
      <c r="E255" t="s">
        <v>1191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SUMIF(Ingredients!$B$3:$B$230,'PH complex foods'!F255,Ingredients!$A$3:$A$119)+SUMIF($B$3:$B$725,F255,$V$3:$V$724)</f>
        <v>1</v>
      </c>
      <c r="O255" s="11">
        <f ca="1">SUMIF(Ingredients!$B$3:$B$230,'PH complex foods'!G255,Ingredients!$A$3:$A$119)+SUMIF($B$3:$B$725,G255,$V$3:$V$724)</f>
        <v>1</v>
      </c>
      <c r="P255" s="11">
        <f ca="1">SUMIF(Ingredients!$B$3:$B$230,'PH complex foods'!H255,Ingredients!$A$3:$A$119)+SUMIF($B$3:$B$725,H255,$V$3:$V$724)</f>
        <v>1</v>
      </c>
      <c r="Q255" s="11">
        <f ca="1">SUMIF(Ingredients!$B$3:$B$230,'PH complex foods'!I255,Ingredients!$A$3:$A$119)+SUMIF($B$3:$B$725,I255,$V$3:$V$724)</f>
        <v>0</v>
      </c>
      <c r="R255" s="11">
        <f ca="1">SUMIF(Ingredients!$B$3:$B$230,'PH complex foods'!J255,Ingredients!$A$3:$A$119)+SUMIF($B$3:$B$725,J255,$V$3:$V$724)</f>
        <v>0</v>
      </c>
      <c r="S255" s="11">
        <f ca="1">SUMIF(Ingredients!$B$3:$B$230,'PH complex foods'!K255,Ingredients!$A$3:$A$119)+SUMIF($B$3:$B$725,K255,$V$3:$V$724)</f>
        <v>0</v>
      </c>
      <c r="T255" s="11">
        <f ca="1">SUMIF(Ingredients!$B$3:$B$230,'PH complex foods'!L255,Ingredients!$A$3:$A$119)+SUMIF($B$3:$B$725,L255,$V$3:$V$724)</f>
        <v>0</v>
      </c>
      <c r="U255" s="11">
        <f ca="1">SUMIF(Ingredients!$B$3:$B$230,'PH complex foods'!M255,Ingredients!$A$3:$A$119)+SUMIF($B$3:$B$725,M255,$V$3:$V$724)</f>
        <v>0</v>
      </c>
      <c r="V255" s="10">
        <f t="shared" ca="1" si="51"/>
        <v>1</v>
      </c>
      <c r="W255" s="10">
        <v>1</v>
      </c>
      <c r="X255" s="11">
        <v>1</v>
      </c>
      <c r="Y255" s="11">
        <f>COUNTIF(F255:M980,B255)</f>
        <v>1</v>
      </c>
      <c r="Z255" s="44" t="str">
        <f t="shared" ca="1" si="52"/>
        <v>Yes</v>
      </c>
      <c r="AA255" s="34">
        <f>SUMIF(Ingredients!$B$3:$B$230,F255,Ingredients!$C$3:$C$230)+SUMIF($B$3:$B$725,F255,$AI$3:$AI$725)</f>
        <v>5</v>
      </c>
      <c r="AB255" s="30">
        <f>SUMIF(Ingredients!$B$3:$B$230,G255,Ingredients!$C$3:$C$230)+SUMIF($B$3:$B$725,G255,$AI$3:$AI$725)</f>
        <v>5</v>
      </c>
      <c r="AC255" s="30">
        <f>SUMIF(Ingredients!$B$3:$B$230,H255,Ingredients!$C$3:$C$230)+SUMIF($B$3:$B$725,H255,$AI$3:$AI$725)</f>
        <v>0</v>
      </c>
      <c r="AD255" s="30">
        <f>SUMIF(Ingredients!$B$3:$B$230,I255,Ingredients!$C$3:$C$230)+SUMIF($B$3:$B$725,I255,$AI$3:$AI$725)</f>
        <v>0</v>
      </c>
      <c r="AE255" s="30">
        <f>SUMIF(Ingredients!$B$3:$B$230,J255,Ingredients!$C$3:$C$230)+SUMIF($B$3:$B$725,J255,$AI$3:$AI$725)</f>
        <v>0</v>
      </c>
      <c r="AF255" s="30">
        <f>SUMIF(Ingredients!$B$3:$B$230,K255,Ingredients!$C$3:$C$230)+SUMIF($B$3:$B$725,K255,$AI$3:$AI$725)</f>
        <v>0</v>
      </c>
      <c r="AG255" s="30">
        <f>SUMIF(Ingredients!$B$3:$B$230,L255,Ingredients!$C$3:$C$230)+SUMIF($B$3:$B$725,L255,$AI$3:$AI$725)</f>
        <v>0</v>
      </c>
      <c r="AH255" s="30">
        <f>SUMIF(Ingredients!$B$3:$B$230,M255,Ingredients!$C$3:$C$230)+SUMIF($B$3:$B$725,M255,$AI$3:$AI$725)</f>
        <v>0</v>
      </c>
      <c r="AI255" s="29">
        <f t="shared" si="40"/>
        <v>10</v>
      </c>
      <c r="AJ255" s="30">
        <f>SUMIF(Ingredients!$B$3:$B$230,F255,Ingredients!$D$3:$D$230)+SUMIF($B$3:$B$725,F255,$AR$3:$AR$725)</f>
        <v>0</v>
      </c>
      <c r="AK255" s="30">
        <f>SUMIF(Ingredients!$B$3:$B$230,G255,Ingredients!$D$3:$D$230)+SUMIF($B$3:$B$725,G255,$AR$3:$AR$725)</f>
        <v>0</v>
      </c>
      <c r="AL255" s="30">
        <f>SUMIF(Ingredients!$B$3:$B$230,H255,Ingredients!$D$3:$D$230)+SUMIF($B$3:$B$725,H255,$AR$3:$AR$725)</f>
        <v>0</v>
      </c>
      <c r="AM255" s="30">
        <f>SUMIF(Ingredients!$B$3:$B$230,I255,Ingredients!$D$3:$D$230)+SUMIF($B$3:$B$725,I255,$AR$3:$AR$725)</f>
        <v>0</v>
      </c>
      <c r="AN255" s="30">
        <f>SUMIF(Ingredients!$B$3:$B$230,J255,Ingredients!$D$3:$D$230)+SUMIF($B$3:$B$725,J255,$AR$3:$AR$725)</f>
        <v>0</v>
      </c>
      <c r="AO255" s="30">
        <f>SUMIF(Ingredients!$B$3:$B$230,K255,Ingredients!$D$3:$D$230)+SUMIF($B$3:$B$725,K255,$AR$3:$AR$725)</f>
        <v>0</v>
      </c>
      <c r="AP255" s="30">
        <f>SUMIF(Ingredients!$B$3:$B$230,L255,Ingredients!$D$3:$D$230)+SUMIF($B$3:$B$725,L255,$AR$3:$AR$725)</f>
        <v>0</v>
      </c>
      <c r="AQ255" s="30">
        <f>SUMIF(Ingredients!$B$3:$B$230,M255,Ingredients!$D$3:$D$230)+SUMIF($B$3:$B$725,M255,$AR$3:$AR$725)</f>
        <v>0</v>
      </c>
      <c r="AR255" s="29">
        <f t="shared" si="41"/>
        <v>0</v>
      </c>
      <c r="AS255" s="30">
        <f>SUMIF(Ingredients!$B$3:$B$230,F255,Ingredients!$E$3:$E$230)+SUMIF($B$3:$B$725,F255,$BA$3:$BA$730)</f>
        <v>7</v>
      </c>
      <c r="AT255" s="30">
        <f>SUMIF(Ingredients!$B$3:$B$230,G255,Ingredients!$E$3:$E$230)+SUMIF($B$3:$B$725,G255,$BA$3:$BA$730)</f>
        <v>8</v>
      </c>
      <c r="AU255" s="30">
        <f>SUMIF(Ingredients!$B$3:$B$230,H255,Ingredients!$E$3:$E$230)+SUMIF($B$3:$B$725,H255,$BA$3:$BA$730)</f>
        <v>10</v>
      </c>
      <c r="AV255" s="30">
        <f>SUMIF(Ingredients!$B$3:$B$230,I255,Ingredients!$E$3:$E$230)+SUMIF($B$3:$B$725,I255,$BA$3:$BA$730)</f>
        <v>0</v>
      </c>
      <c r="AW255" s="30">
        <f>SUMIF(Ingredients!$B$3:$B$230,J255,Ingredients!$E$3:$E$230)+SUMIF($B$3:$B$725,J255,$BA$3:$BA$730)</f>
        <v>0</v>
      </c>
      <c r="AX255" s="30">
        <f>SUMIF(Ingredients!$B$3:$B$230,K255,Ingredients!$E$3:$E$230)+SUMIF($B$3:$B$725,K255,$BA$3:$BA$730)</f>
        <v>0</v>
      </c>
      <c r="AY255" s="30">
        <f>SUMIF(Ingredients!$B$3:$B$230,L255,Ingredients!$E$3:$E$230)+SUMIF($B$3:$B$725,L255,$BA$3:$BA$730)</f>
        <v>0</v>
      </c>
      <c r="AZ255" s="30">
        <f>SUMIF(Ingredients!$B$3:$B$230,M255,Ingredients!$E$3:$E$230)+SUMIF($B$3:$B$725,M255,$BA$3:$BA$730)</f>
        <v>0</v>
      </c>
      <c r="BA255" s="29">
        <f t="shared" si="42"/>
        <v>8.3333333333333339</v>
      </c>
      <c r="BB255" s="30">
        <f>SUMIF(Ingredients!$B$3:$B$230,F255,Ingredients!$F$3:$F$230)+SUMIF($B$3:$B$725,F255,$BJ$3:$BJ$725)</f>
        <v>0</v>
      </c>
      <c r="BC255" s="30">
        <f>SUMIF(Ingredients!$B$3:$B$230,G255,Ingredients!$F$3:$F$230)+SUMIF($B$3:$B$725,G255,$BJ$3:$BJ$725)</f>
        <v>0</v>
      </c>
      <c r="BD255" s="30">
        <f>SUMIF(Ingredients!$B$3:$B$230,H255,Ingredients!$F$3:$F$230)+SUMIF($B$3:$B$725,H255,$BJ$3:$BJ$725)</f>
        <v>0</v>
      </c>
      <c r="BE255" s="30">
        <f>SUMIF(Ingredients!$B$3:$B$230,I255,Ingredients!$F$3:$F$230)+SUMIF($B$3:$B$725,I255,$BJ$3:$BJ$725)</f>
        <v>0</v>
      </c>
      <c r="BF255" s="30">
        <f>SUMIF(Ingredients!$B$3:$B$230,J255,Ingredients!$F$3:$F$230)+SUMIF($B$3:$B$725,J255,$BJ$3:$BJ$725)</f>
        <v>0</v>
      </c>
      <c r="BG255" s="30">
        <f>SUMIF(Ingredients!$B$3:$B$230,K255,Ingredients!$F$3:$F$230)+SUMIF($B$3:$B$725,K255,$BJ$3:$BJ$725)</f>
        <v>0</v>
      </c>
      <c r="BH255" s="30">
        <f>SUMIF(Ingredients!$B$3:$B$230,L255,Ingredients!$F$3:$F$230)+SUMIF($B$3:$B$725,L255,$BJ$3:$BJ$725)</f>
        <v>0</v>
      </c>
      <c r="BI255" s="30">
        <f>SUMIF(Ingredients!$B$3:$B$230,M255,Ingredients!$F$3:$F$230)+SUMIF($B$3:$B$725,M255,$BJ$3:$BJ$725)</f>
        <v>0</v>
      </c>
      <c r="BJ255" s="35">
        <f t="shared" si="43"/>
        <v>0</v>
      </c>
      <c r="BK255" s="30">
        <f>SUMIF(Ingredients!$B$3:$B$230,F255,Ingredients!$G$3:$G$230)+SUMIF($B$3:$B$725,F255,$BS$3:$BS$725)</f>
        <v>0</v>
      </c>
      <c r="BL255" s="30">
        <f>SUMIF(Ingredients!$B$3:$B$230,G255,Ingredients!$G$3:$G$230)+SUMIF($B$3:$B$725,G255,$BS$3:$BS$725)</f>
        <v>0</v>
      </c>
      <c r="BM255" s="30">
        <f>SUMIF(Ingredients!$B$3:$B$230,H255,Ingredients!$G$3:$G$230)+SUMIF($B$3:$B$725,H255,$BS$3:$BS$725)</f>
        <v>0</v>
      </c>
      <c r="BN255" s="30">
        <f>SUMIF(Ingredients!$B$3:$B$230,I255,Ingredients!$G$3:$G$230)+SUMIF($B$3:$B$725,I255,$BS$3:$BS$725)</f>
        <v>0</v>
      </c>
      <c r="BO255" s="30">
        <f>SUMIF(Ingredients!$B$3:$B$230,J255,Ingredients!$G$3:$G$230)+SUMIF($B$3:$B$725,J255,$BS$3:$BS$725)</f>
        <v>0</v>
      </c>
      <c r="BP255" s="30">
        <f>SUMIF(Ingredients!$B$3:$B$230,K255,Ingredients!$G$3:$G$230)+SUMIF($B$3:$B$725,K255,$BS$3:$BS$725)</f>
        <v>0</v>
      </c>
      <c r="BQ255" s="30">
        <f>SUMIF(Ingredients!$B$3:$B$230,L255,Ingredients!$G$3:$G$230)+SUMIF($B$3:$B$725,L255,$BS$3:$BS$725)</f>
        <v>0</v>
      </c>
      <c r="BR255" s="30">
        <f>SUMIF(Ingredients!$B$3:$B$230,M255,Ingredients!$G$3:$G$230)+SUMIF($B$3:$B$725,M255,$BS$3:$BS$725)</f>
        <v>0</v>
      </c>
      <c r="BS255" s="36">
        <f t="shared" si="44"/>
        <v>0</v>
      </c>
      <c r="BT255" s="30">
        <f>SUMIF(Ingredients!$B$3:$B$230,F255,Ingredients!$H$3:$H$230)+SUMIF($B$3:$B$725,F255,$CB$3:$CB$725)</f>
        <v>0</v>
      </c>
      <c r="BU255" s="30">
        <f>SUMIF(Ingredients!$B$3:$B$230,G255,Ingredients!$H$3:$H$230)+SUMIF($B$3:$B$725,G255,$CB$3:$CB$725)</f>
        <v>1</v>
      </c>
      <c r="BV255" s="30">
        <f>SUMIF(Ingredients!$B$3:$B$230,H255,Ingredients!$H$3:$H$230)+SUMIF($B$3:$B$725,H255,$CB$3:$CB$725)</f>
        <v>0</v>
      </c>
      <c r="BW255" s="30">
        <f>SUMIF(Ingredients!$B$3:$B$230,I255,Ingredients!$H$3:$H$230)+SUMIF($B$3:$B$725,I255,$CB$3:$CB$725)</f>
        <v>0</v>
      </c>
      <c r="BX255" s="30">
        <f>SUMIF(Ingredients!$B$3:$B$230,J255,Ingredients!$H$3:$H$230)+SUMIF($B$3:$B$725,J255,$CB$3:$CB$725)</f>
        <v>0</v>
      </c>
      <c r="BY255" s="30">
        <f>SUMIF(Ingredients!$B$3:$B$230,K255,Ingredients!$H$3:$H$230)+SUMIF($B$3:$B$725,K255,$CB$3:$CB$725)</f>
        <v>0</v>
      </c>
      <c r="BZ255" s="30">
        <f>SUMIF(Ingredients!$B$3:$B$230,L255,Ingredients!$H$3:$H$230)+SUMIF($B$3:$B$725,L255,$CB$3:$CB$725)</f>
        <v>0</v>
      </c>
      <c r="CA255" s="30">
        <f>SUMIF(Ingredients!$B$3:$B$230,M255,Ingredients!$H$3:$H$230)+SUMIF($B$3:$B$725,M255,$CB$3:$CB$725)</f>
        <v>0</v>
      </c>
      <c r="CB255" s="42">
        <f t="shared" si="45"/>
        <v>1</v>
      </c>
      <c r="CC255" s="30">
        <f>SUMIF(Ingredients!$B$3:$B$230,F255,Ingredients!$I$3:$I$230)+SUMIF($B$3:$B$725,F255,$CK$3:$CK$725)</f>
        <v>1</v>
      </c>
      <c r="CD255" s="30">
        <f>SUMIF(Ingredients!$B$3:$B$230,G255,Ingredients!$I$3:$I$230)+SUMIF($B$3:$B$725,G255,$CK$3:$CK$725)</f>
        <v>0</v>
      </c>
      <c r="CE255" s="30">
        <f>SUMIF(Ingredients!$B$3:$B$230,H255,Ingredients!$I$3:$I$230)+SUMIF($B$3:$B$725,H255,$CK$3:$CK$725)</f>
        <v>0</v>
      </c>
      <c r="CF255" s="30">
        <f>SUMIF(Ingredients!$B$3:$B$230,I255,Ingredients!$I$3:$I$230)+SUMIF($B$3:$B$725,I255,$CK$3:$CK$725)</f>
        <v>0</v>
      </c>
      <c r="CG255" s="30">
        <f>SUMIF(Ingredients!$B$3:$B$230,J255,Ingredients!$I$3:$I$230)+SUMIF($B$3:$B$725,J255,$CK$3:$CK$725)</f>
        <v>0</v>
      </c>
      <c r="CH255" s="30">
        <f>SUMIF(Ingredients!$B$3:$B$230,K255,Ingredients!$I$3:$I$230)+SUMIF($B$3:$B$725,K255,$CK$3:$CK$725)</f>
        <v>0</v>
      </c>
      <c r="CI255" s="30">
        <f>SUMIF(Ingredients!$B$3:$B$230,L255,Ingredients!$I$3:$I$230)+SUMIF($B$3:$B$725,L255,$CK$3:$CK$725)</f>
        <v>0</v>
      </c>
      <c r="CJ255" s="30">
        <f>SUMIF(Ingredients!$B$3:$B$230,M255,Ingredients!$I$3:$I$230)+SUMIF($B$3:$B$725,M255,$CK$3:$CK$725)</f>
        <v>0</v>
      </c>
      <c r="CK255" s="38">
        <f t="shared" si="46"/>
        <v>1</v>
      </c>
      <c r="CL255" s="30">
        <f>SUMIF(Ingredients!$B$3:$B$230,F255,Ingredients!$J$3:$J$230)+SUMIF($B$3:$B$725,F255,$CT$3:$CT$725)</f>
        <v>0</v>
      </c>
      <c r="CM255" s="30">
        <f>SUMIF(Ingredients!$B$3:$B$230,G255,Ingredients!$J$3:$J$230)+SUMIF($B$3:$B$725,G255,$CT$3:$CT$725)</f>
        <v>0</v>
      </c>
      <c r="CN255" s="30">
        <f>SUMIF(Ingredients!$B$3:$B$230,H255,Ingredients!$J$3:$J$230)+SUMIF($B$3:$B$725,H255,$CT$3:$CT$725)</f>
        <v>0</v>
      </c>
      <c r="CO255" s="30">
        <f>SUMIF(Ingredients!$B$3:$B$230,I255,Ingredients!$J$3:$J$230)+SUMIF($B$3:$B$725,I255,$CT$3:$CT$725)</f>
        <v>0</v>
      </c>
      <c r="CP255" s="30">
        <f>SUMIF(Ingredients!$B$3:$B$230,J255,Ingredients!$J$3:$J$230)+SUMIF($B$3:$B$725,J255,$CT$3:$CT$725)</f>
        <v>0</v>
      </c>
      <c r="CQ255" s="30">
        <f>SUMIF(Ingredients!$B$3:$B$230,K255,Ingredients!$J$3:$J$230)+SUMIF($B$3:$B$725,K255,$CT$3:$CT$725)</f>
        <v>0</v>
      </c>
      <c r="CR255" s="30">
        <f>SUMIF(Ingredients!$B$3:$B$230,L255,Ingredients!$J$3:$J$230)+SUMIF($B$3:$B$725,L255,$CT$3:$CT$725)</f>
        <v>0</v>
      </c>
      <c r="CS255" s="30">
        <f>SUMIF(Ingredients!$B$3:$B$230,M255,Ingredients!$J$3:$J$230)+SUMIF($B$3:$B$725,M255,$CT$3:$CT$725)</f>
        <v>0</v>
      </c>
      <c r="CT255" s="43">
        <f t="shared" si="47"/>
        <v>0</v>
      </c>
      <c r="CU255" s="34">
        <v>10</v>
      </c>
      <c r="CV255" s="30">
        <v>0</v>
      </c>
      <c r="CW255" s="30">
        <v>8.3333333333333339</v>
      </c>
      <c r="CX255" s="35">
        <v>0</v>
      </c>
      <c r="CY255" s="36">
        <v>0</v>
      </c>
      <c r="CZ255" s="37">
        <v>1</v>
      </c>
      <c r="DA255" s="38">
        <v>1</v>
      </c>
      <c r="DB255" s="39">
        <v>0</v>
      </c>
      <c r="DC255" t="s">
        <v>202</v>
      </c>
      <c r="DD255" t="str">
        <f t="shared" ca="1" si="48"/>
        <v/>
      </c>
      <c r="DE255" t="str">
        <f t="shared" ca="1" si="49"/>
        <v>-</v>
      </c>
      <c r="DG255" t="s">
        <v>200</v>
      </c>
      <c r="DH255" t="str">
        <f t="shared" ca="1" si="50"/>
        <v>SUSHIITEM(MEAL, ItemRegistry.sushiItem, 4 ,2f,0f,0f,1f,0f,1f,0f,2.52f),</v>
      </c>
      <c r="DI255" t="s">
        <v>2443</v>
      </c>
    </row>
    <row r="256" spans="2:113" x14ac:dyDescent="0.3">
      <c r="B256" t="s">
        <v>523</v>
      </c>
      <c r="C256" t="str">
        <f>INDEX('PH Itemnames'!$B$1:$B$723,MATCH(B256,'PH Itemnames'!$A$1:$A$723),1)</f>
        <v>gardensoupItem</v>
      </c>
      <c r="D256" t="s">
        <v>245</v>
      </c>
      <c r="E256" t="s">
        <v>1191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SUMIF(Ingredients!$B$3:$B$230,'PH complex foods'!F256,Ingredients!$A$3:$A$119)+SUMIF($B$3:$B$725,F256,$V$3:$V$724)</f>
        <v>1</v>
      </c>
      <c r="O256" s="11">
        <f ca="1">SUMIF(Ingredients!$B$3:$B$230,'PH complex foods'!G256,Ingredients!$A$3:$A$119)+SUMIF($B$3:$B$725,G256,$V$3:$V$724)</f>
        <v>1</v>
      </c>
      <c r="P256" s="11">
        <f ca="1">SUMIF(Ingredients!$B$3:$B$230,'PH complex foods'!H256,Ingredients!$A$3:$A$119)+SUMIF($B$3:$B$725,H256,$V$3:$V$724)</f>
        <v>1</v>
      </c>
      <c r="Q256" s="11">
        <f ca="1">SUMIF(Ingredients!$B$3:$B$230,'PH complex foods'!I256,Ingredients!$A$3:$A$119)+SUMIF($B$3:$B$725,I256,$V$3:$V$724)</f>
        <v>0</v>
      </c>
      <c r="R256" s="11">
        <f ca="1">SUMIF(Ingredients!$B$3:$B$230,'PH complex foods'!J256,Ingredients!$A$3:$A$119)+SUMIF($B$3:$B$725,J256,$V$3:$V$724)</f>
        <v>0</v>
      </c>
      <c r="S256" s="11">
        <f ca="1">SUMIF(Ingredients!$B$3:$B$230,'PH complex foods'!K256,Ingredients!$A$3:$A$119)+SUMIF($B$3:$B$725,K256,$V$3:$V$724)</f>
        <v>0</v>
      </c>
      <c r="T256" s="11">
        <f ca="1">SUMIF(Ingredients!$B$3:$B$230,'PH complex foods'!L256,Ingredients!$A$3:$A$119)+SUMIF($B$3:$B$725,L256,$V$3:$V$724)</f>
        <v>0</v>
      </c>
      <c r="U256" s="11">
        <f ca="1">SUMIF(Ingredients!$B$3:$B$230,'PH complex foods'!M256,Ingredients!$A$3:$A$119)+SUMIF($B$3:$B$725,M256,$V$3:$V$724)</f>
        <v>0</v>
      </c>
      <c r="V256" s="10">
        <f t="shared" ca="1" si="51"/>
        <v>1</v>
      </c>
      <c r="W256" s="10">
        <v>1</v>
      </c>
      <c r="X256" s="11">
        <v>1</v>
      </c>
      <c r="Y256" s="11">
        <f>COUNTIF(F256:M981,B256)</f>
        <v>0</v>
      </c>
      <c r="Z256" s="44" t="str">
        <f t="shared" ca="1" si="52"/>
        <v>Yes</v>
      </c>
      <c r="AA256" s="34">
        <f>SUMIF(Ingredients!$B$3:$B$230,F256,Ingredients!$C$3:$C$230)+SUMIF($B$3:$B$725,F256,$AI$3:$AI$725)</f>
        <v>12.30952380952381</v>
      </c>
      <c r="AB256" s="30">
        <f>SUMIF(Ingredients!$B$3:$B$230,G256,Ingredients!$C$3:$C$230)+SUMIF($B$3:$B$725,G256,$AI$3:$AI$725)</f>
        <v>5.1428571428571432</v>
      </c>
      <c r="AC256" s="30">
        <f>SUMIF(Ingredients!$B$3:$B$230,H256,Ingredients!$C$3:$C$230)+SUMIF($B$3:$B$725,H256,$AI$3:$AI$725)</f>
        <v>5.1428571428571432</v>
      </c>
      <c r="AD256" s="30">
        <f>SUMIF(Ingredients!$B$3:$B$230,I256,Ingredients!$C$3:$C$230)+SUMIF($B$3:$B$725,I256,$AI$3:$AI$725)</f>
        <v>0</v>
      </c>
      <c r="AE256" s="30">
        <f>SUMIF(Ingredients!$B$3:$B$230,J256,Ingredients!$C$3:$C$230)+SUMIF($B$3:$B$725,J256,$AI$3:$AI$725)</f>
        <v>0</v>
      </c>
      <c r="AF256" s="30">
        <f>SUMIF(Ingredients!$B$3:$B$230,K256,Ingredients!$C$3:$C$230)+SUMIF($B$3:$B$725,K256,$AI$3:$AI$725)</f>
        <v>0</v>
      </c>
      <c r="AG256" s="30">
        <f>SUMIF(Ingredients!$B$3:$B$230,L256,Ingredients!$C$3:$C$230)+SUMIF($B$3:$B$725,L256,$AI$3:$AI$725)</f>
        <v>0</v>
      </c>
      <c r="AH256" s="30">
        <f>SUMIF(Ingredients!$B$3:$B$230,M256,Ingredients!$C$3:$C$230)+SUMIF($B$3:$B$725,M256,$AI$3:$AI$725)</f>
        <v>0</v>
      </c>
      <c r="AI256" s="29">
        <f t="shared" si="40"/>
        <v>22.595238095238095</v>
      </c>
      <c r="AJ256" s="30">
        <f>SUMIF(Ingredients!$B$3:$B$230,F256,Ingredients!$D$3:$D$230)+SUMIF($B$3:$B$725,F256,$AR$3:$AR$725)</f>
        <v>0.35714285714285715</v>
      </c>
      <c r="AK256" s="30">
        <f>SUMIF(Ingredients!$B$3:$B$230,G256,Ingredients!$D$3:$D$230)+SUMIF($B$3:$B$725,G256,$AR$3:$AR$725)</f>
        <v>0.35714285714285715</v>
      </c>
      <c r="AL256" s="30">
        <f>SUMIF(Ingredients!$B$3:$B$230,H256,Ingredients!$D$3:$D$230)+SUMIF($B$3:$B$725,H256,$AR$3:$AR$725)</f>
        <v>0.35714285714285715</v>
      </c>
      <c r="AM256" s="30">
        <f>SUMIF(Ingredients!$B$3:$B$230,I256,Ingredients!$D$3:$D$230)+SUMIF($B$3:$B$725,I256,$AR$3:$AR$725)</f>
        <v>0</v>
      </c>
      <c r="AN256" s="30">
        <f>SUMIF(Ingredients!$B$3:$B$230,J256,Ingredients!$D$3:$D$230)+SUMIF($B$3:$B$725,J256,$AR$3:$AR$725)</f>
        <v>0</v>
      </c>
      <c r="AO256" s="30">
        <f>SUMIF(Ingredients!$B$3:$B$230,K256,Ingredients!$D$3:$D$230)+SUMIF($B$3:$B$725,K256,$AR$3:$AR$725)</f>
        <v>0</v>
      </c>
      <c r="AP256" s="30">
        <f>SUMIF(Ingredients!$B$3:$B$230,L256,Ingredients!$D$3:$D$230)+SUMIF($B$3:$B$725,L256,$AR$3:$AR$725)</f>
        <v>0</v>
      </c>
      <c r="AQ256" s="30">
        <f>SUMIF(Ingredients!$B$3:$B$230,M256,Ingredients!$D$3:$D$230)+SUMIF($B$3:$B$725,M256,$AR$3:$AR$725)</f>
        <v>0</v>
      </c>
      <c r="AR256" s="29">
        <f t="shared" si="41"/>
        <v>1.0714285714285714</v>
      </c>
      <c r="AS256" s="30">
        <f>SUMIF(Ingredients!$B$3:$B$230,F256,Ingredients!$E$3:$E$230)+SUMIF($B$3:$B$725,F256,$BA$3:$BA$730)</f>
        <v>10.428571428571429</v>
      </c>
      <c r="AT256" s="30">
        <f>SUMIF(Ingredients!$B$3:$B$230,G256,Ingredients!$E$3:$E$230)+SUMIF($B$3:$B$725,G256,$BA$3:$BA$730)</f>
        <v>19.285714285714285</v>
      </c>
      <c r="AU256" s="30">
        <f>SUMIF(Ingredients!$B$3:$B$230,H256,Ingredients!$E$3:$E$230)+SUMIF($B$3:$B$725,H256,$BA$3:$BA$730)</f>
        <v>19.285714285714285</v>
      </c>
      <c r="AV256" s="30">
        <f>SUMIF(Ingredients!$B$3:$B$230,I256,Ingredients!$E$3:$E$230)+SUMIF($B$3:$B$725,I256,$BA$3:$BA$730)</f>
        <v>0</v>
      </c>
      <c r="AW256" s="30">
        <f>SUMIF(Ingredients!$B$3:$B$230,J256,Ingredients!$E$3:$E$230)+SUMIF($B$3:$B$725,J256,$BA$3:$BA$730)</f>
        <v>0</v>
      </c>
      <c r="AX256" s="30">
        <f>SUMIF(Ingredients!$B$3:$B$230,K256,Ingredients!$E$3:$E$230)+SUMIF($B$3:$B$725,K256,$BA$3:$BA$730)</f>
        <v>0</v>
      </c>
      <c r="AY256" s="30">
        <f>SUMIF(Ingredients!$B$3:$B$230,L256,Ingredients!$E$3:$E$230)+SUMIF($B$3:$B$725,L256,$BA$3:$BA$730)</f>
        <v>0</v>
      </c>
      <c r="AZ256" s="30">
        <f>SUMIF(Ingredients!$B$3:$B$230,M256,Ingredients!$E$3:$E$230)+SUMIF($B$3:$B$725,M256,$BA$3:$BA$730)</f>
        <v>0</v>
      </c>
      <c r="BA256" s="29">
        <f t="shared" si="42"/>
        <v>16.333333333333332</v>
      </c>
      <c r="BB256" s="30">
        <f>SUMIF(Ingredients!$B$3:$B$230,F256,Ingredients!$F$3:$F$230)+SUMIF($B$3:$B$725,F256,$BJ$3:$BJ$725)</f>
        <v>0</v>
      </c>
      <c r="BC256" s="30">
        <f>SUMIF(Ingredients!$B$3:$B$230,G256,Ingredients!$F$3:$F$230)+SUMIF($B$3:$B$725,G256,$BJ$3:$BJ$725)</f>
        <v>0</v>
      </c>
      <c r="BD256" s="30">
        <f>SUMIF(Ingredients!$B$3:$B$230,H256,Ingredients!$F$3:$F$230)+SUMIF($B$3:$B$725,H256,$BJ$3:$BJ$725)</f>
        <v>0</v>
      </c>
      <c r="BE256" s="30">
        <f>SUMIF(Ingredients!$B$3:$B$230,I256,Ingredients!$F$3:$F$230)+SUMIF($B$3:$B$725,I256,$BJ$3:$BJ$725)</f>
        <v>0</v>
      </c>
      <c r="BF256" s="30">
        <f>SUMIF(Ingredients!$B$3:$B$230,J256,Ingredients!$F$3:$F$230)+SUMIF($B$3:$B$725,J256,$BJ$3:$BJ$725)</f>
        <v>0</v>
      </c>
      <c r="BG256" s="30">
        <f>SUMIF(Ingredients!$B$3:$B$230,K256,Ingredients!$F$3:$F$230)+SUMIF($B$3:$B$725,K256,$BJ$3:$BJ$725)</f>
        <v>0</v>
      </c>
      <c r="BH256" s="30">
        <f>SUMIF(Ingredients!$B$3:$B$230,L256,Ingredients!$F$3:$F$230)+SUMIF($B$3:$B$725,L256,$BJ$3:$BJ$725)</f>
        <v>0</v>
      </c>
      <c r="BI256" s="30">
        <f>SUMIF(Ingredients!$B$3:$B$230,M256,Ingredients!$F$3:$F$230)+SUMIF($B$3:$B$725,M256,$BJ$3:$BJ$725)</f>
        <v>0</v>
      </c>
      <c r="BJ256" s="35">
        <f t="shared" si="43"/>
        <v>0</v>
      </c>
      <c r="BK256" s="30">
        <f>SUMIF(Ingredients!$B$3:$B$230,F256,Ingredients!$G$3:$G$230)+SUMIF($B$3:$B$725,F256,$BS$3:$BS$725)</f>
        <v>0</v>
      </c>
      <c r="BL256" s="30">
        <f>SUMIF(Ingredients!$B$3:$B$230,G256,Ingredients!$G$3:$G$230)+SUMIF($B$3:$B$725,G256,$BS$3:$BS$725)</f>
        <v>0</v>
      </c>
      <c r="BM256" s="30">
        <f>SUMIF(Ingredients!$B$3:$B$230,H256,Ingredients!$G$3:$G$230)+SUMIF($B$3:$B$725,H256,$BS$3:$BS$725)</f>
        <v>0</v>
      </c>
      <c r="BN256" s="30">
        <f>SUMIF(Ingredients!$B$3:$B$230,I256,Ingredients!$G$3:$G$230)+SUMIF($B$3:$B$725,I256,$BS$3:$BS$725)</f>
        <v>0</v>
      </c>
      <c r="BO256" s="30">
        <f>SUMIF(Ingredients!$B$3:$B$230,J256,Ingredients!$G$3:$G$230)+SUMIF($B$3:$B$725,J256,$BS$3:$BS$725)</f>
        <v>0</v>
      </c>
      <c r="BP256" s="30">
        <f>SUMIF(Ingredients!$B$3:$B$230,K256,Ingredients!$G$3:$G$230)+SUMIF($B$3:$B$725,K256,$BS$3:$BS$725)</f>
        <v>0</v>
      </c>
      <c r="BQ256" s="30">
        <f>SUMIF(Ingredients!$B$3:$B$230,L256,Ingredients!$G$3:$G$230)+SUMIF($B$3:$B$725,L256,$BS$3:$BS$725)</f>
        <v>0</v>
      </c>
      <c r="BR256" s="30">
        <f>SUMIF(Ingredients!$B$3:$B$230,M256,Ingredients!$G$3:$G$230)+SUMIF($B$3:$B$725,M256,$BS$3:$BS$725)</f>
        <v>0</v>
      </c>
      <c r="BS256" s="36">
        <f t="shared" si="44"/>
        <v>0</v>
      </c>
      <c r="BT256" s="30">
        <f>SUMIF(Ingredients!$B$3:$B$230,F256,Ingredients!$H$3:$H$230)+SUMIF($B$3:$B$725,F256,$CB$3:$CB$725)</f>
        <v>1.1428571428571428</v>
      </c>
      <c r="BU256" s="30">
        <f>SUMIF(Ingredients!$B$3:$B$230,G256,Ingredients!$H$3:$H$230)+SUMIF($B$3:$B$725,G256,$CB$3:$CB$725)</f>
        <v>1.1428571428571428</v>
      </c>
      <c r="BV256" s="30">
        <f>SUMIF(Ingredients!$B$3:$B$230,H256,Ingredients!$H$3:$H$230)+SUMIF($B$3:$B$725,H256,$CB$3:$CB$725)</f>
        <v>1.1428571428571428</v>
      </c>
      <c r="BW256" s="30">
        <f>SUMIF(Ingredients!$B$3:$B$230,I256,Ingredients!$H$3:$H$230)+SUMIF($B$3:$B$725,I256,$CB$3:$CB$725)</f>
        <v>0</v>
      </c>
      <c r="BX256" s="30">
        <f>SUMIF(Ingredients!$B$3:$B$230,J256,Ingredients!$H$3:$H$230)+SUMIF($B$3:$B$725,J256,$CB$3:$CB$725)</f>
        <v>0</v>
      </c>
      <c r="BY256" s="30">
        <f>SUMIF(Ingredients!$B$3:$B$230,K256,Ingredients!$H$3:$H$230)+SUMIF($B$3:$B$725,K256,$CB$3:$CB$725)</f>
        <v>0</v>
      </c>
      <c r="BZ256" s="30">
        <f>SUMIF(Ingredients!$B$3:$B$230,L256,Ingredients!$H$3:$H$230)+SUMIF($B$3:$B$725,L256,$CB$3:$CB$725)</f>
        <v>0</v>
      </c>
      <c r="CA256" s="30">
        <f>SUMIF(Ingredients!$B$3:$B$230,M256,Ingredients!$H$3:$H$230)+SUMIF($B$3:$B$725,M256,$CB$3:$CB$725)</f>
        <v>0</v>
      </c>
      <c r="CB256" s="42">
        <f t="shared" si="45"/>
        <v>3.4285714285714284</v>
      </c>
      <c r="CC256" s="30">
        <f>SUMIF(Ingredients!$B$3:$B$230,F256,Ingredients!$I$3:$I$230)+SUMIF($B$3:$B$725,F256,$CK$3:$CK$725)</f>
        <v>2.5</v>
      </c>
      <c r="CD256" s="30">
        <f>SUMIF(Ingredients!$B$3:$B$230,G256,Ingredients!$I$3:$I$230)+SUMIF($B$3:$B$725,G256,$CK$3:$CK$725)</f>
        <v>0</v>
      </c>
      <c r="CE256" s="30">
        <f>SUMIF(Ingredients!$B$3:$B$230,H256,Ingredients!$I$3:$I$230)+SUMIF($B$3:$B$725,H256,$CK$3:$CK$725)</f>
        <v>0</v>
      </c>
      <c r="CF256" s="30">
        <f>SUMIF(Ingredients!$B$3:$B$230,I256,Ingredients!$I$3:$I$230)+SUMIF($B$3:$B$725,I256,$CK$3:$CK$725)</f>
        <v>0</v>
      </c>
      <c r="CG256" s="30">
        <f>SUMIF(Ingredients!$B$3:$B$230,J256,Ingredients!$I$3:$I$230)+SUMIF($B$3:$B$725,J256,$CK$3:$CK$725)</f>
        <v>0</v>
      </c>
      <c r="CH256" s="30">
        <f>SUMIF(Ingredients!$B$3:$B$230,K256,Ingredients!$I$3:$I$230)+SUMIF($B$3:$B$725,K256,$CK$3:$CK$725)</f>
        <v>0</v>
      </c>
      <c r="CI256" s="30">
        <f>SUMIF(Ingredients!$B$3:$B$230,L256,Ingredients!$I$3:$I$230)+SUMIF($B$3:$B$725,L256,$CK$3:$CK$725)</f>
        <v>0</v>
      </c>
      <c r="CJ256" s="30">
        <f>SUMIF(Ingredients!$B$3:$B$230,M256,Ingredients!$I$3:$I$230)+SUMIF($B$3:$B$725,M256,$CK$3:$CK$725)</f>
        <v>0</v>
      </c>
      <c r="CK256" s="38">
        <f t="shared" si="46"/>
        <v>2.5</v>
      </c>
      <c r="CL256" s="30">
        <f>SUMIF(Ingredients!$B$3:$B$230,F256,Ingredients!$J$3:$J$230)+SUMIF($B$3:$B$725,F256,$CT$3:$CT$725)</f>
        <v>0</v>
      </c>
      <c r="CM256" s="30">
        <f>SUMIF(Ingredients!$B$3:$B$230,G256,Ingredients!$J$3:$J$230)+SUMIF($B$3:$B$725,G256,$CT$3:$CT$725)</f>
        <v>0</v>
      </c>
      <c r="CN256" s="30">
        <f>SUMIF(Ingredients!$B$3:$B$230,H256,Ingredients!$J$3:$J$230)+SUMIF($B$3:$B$725,H256,$CT$3:$CT$725)</f>
        <v>0</v>
      </c>
      <c r="CO256" s="30">
        <f>SUMIF(Ingredients!$B$3:$B$230,I256,Ingredients!$J$3:$J$230)+SUMIF($B$3:$B$725,I256,$CT$3:$CT$725)</f>
        <v>0</v>
      </c>
      <c r="CP256" s="30">
        <f>SUMIF(Ingredients!$B$3:$B$230,J256,Ingredients!$J$3:$J$230)+SUMIF($B$3:$B$725,J256,$CT$3:$CT$725)</f>
        <v>0</v>
      </c>
      <c r="CQ256" s="30">
        <f>SUMIF(Ingredients!$B$3:$B$230,K256,Ingredients!$J$3:$J$230)+SUMIF($B$3:$B$725,K256,$CT$3:$CT$725)</f>
        <v>0</v>
      </c>
      <c r="CR256" s="30">
        <f>SUMIF(Ingredients!$B$3:$B$230,L256,Ingredients!$J$3:$J$230)+SUMIF($B$3:$B$725,L256,$CT$3:$CT$725)</f>
        <v>0</v>
      </c>
      <c r="CS256" s="30">
        <f>SUMIF(Ingredients!$B$3:$B$230,M256,Ingredients!$J$3:$J$230)+SUMIF($B$3:$B$725,M256,$CT$3:$CT$725)</f>
        <v>0</v>
      </c>
      <c r="CT256" s="43">
        <f t="shared" si="47"/>
        <v>0</v>
      </c>
      <c r="CU256" s="34">
        <v>20</v>
      </c>
      <c r="CV256" s="30">
        <v>15</v>
      </c>
      <c r="CW256" s="30">
        <v>6</v>
      </c>
      <c r="CX256" s="35">
        <v>0</v>
      </c>
      <c r="CY256" s="36">
        <v>0</v>
      </c>
      <c r="CZ256" s="37">
        <v>3.5</v>
      </c>
      <c r="DA256" s="38">
        <v>2.5</v>
      </c>
      <c r="DB256" s="39">
        <v>0</v>
      </c>
      <c r="DC256" t="s">
        <v>202</v>
      </c>
      <c r="DD256" t="str">
        <f t="shared" ca="1" si="48"/>
        <v/>
      </c>
      <c r="DE256" t="str">
        <f t="shared" ca="1" si="49"/>
        <v>-</v>
      </c>
      <c r="DG256" t="s">
        <v>200</v>
      </c>
      <c r="DH256" t="str">
        <f t="shared" ca="1" si="50"/>
        <v>GARDENSOUPITEM(MEAL, ItemRegistry.gardensoupItem, 4 ,4f,15f,0f,3.5f,0f,2.5f,0f,3.5f),</v>
      </c>
      <c r="DI256" t="s">
        <v>2444</v>
      </c>
    </row>
    <row r="257" spans="2:113" x14ac:dyDescent="0.3">
      <c r="B257" t="s">
        <v>488</v>
      </c>
      <c r="C257">
        <f>INDEX('PH Itemnames'!$B$1:$B$723,MATCH(B257,'PH Itemnames'!$A$1:$A$723),1)</f>
        <v>0</v>
      </c>
      <c r="D257" t="s">
        <v>240</v>
      </c>
      <c r="E257" t="s">
        <v>1184</v>
      </c>
      <c r="F257" s="10" t="s">
        <v>480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SUMIF(Ingredients!$B$3:$B$230,'PH complex foods'!F257,Ingredients!$A$3:$A$119)+SUMIF($B$3:$B$725,F257,$V$3:$V$724)</f>
        <v>1</v>
      </c>
      <c r="O257" s="11">
        <f ca="1">SUMIF(Ingredients!$B$3:$B$230,'PH complex foods'!G257,Ingredients!$A$3:$A$119)+SUMIF($B$3:$B$725,G257,$V$3:$V$724)</f>
        <v>1</v>
      </c>
      <c r="P257" s="11">
        <f ca="1">SUMIF(Ingredients!$B$3:$B$230,'PH complex foods'!H257,Ingredients!$A$3:$A$119)+SUMIF($B$3:$B$725,H257,$V$3:$V$724)</f>
        <v>0</v>
      </c>
      <c r="Q257" s="11">
        <f ca="1">SUMIF(Ingredients!$B$3:$B$230,'PH complex foods'!I257,Ingredients!$A$3:$A$119)+SUMIF($B$3:$B$725,I257,$V$3:$V$724)</f>
        <v>0</v>
      </c>
      <c r="R257" s="11">
        <f ca="1">SUMIF(Ingredients!$B$3:$B$230,'PH complex foods'!J257,Ingredients!$A$3:$A$119)+SUMIF($B$3:$B$725,J257,$V$3:$V$724)</f>
        <v>0</v>
      </c>
      <c r="S257" s="11">
        <f ca="1">SUMIF(Ingredients!$B$3:$B$230,'PH complex foods'!K257,Ingredients!$A$3:$A$119)+SUMIF($B$3:$B$725,K257,$V$3:$V$724)</f>
        <v>0</v>
      </c>
      <c r="T257" s="11">
        <f ca="1">SUMIF(Ingredients!$B$3:$B$230,'PH complex foods'!L257,Ingredients!$A$3:$A$119)+SUMIF($B$3:$B$725,L257,$V$3:$V$724)</f>
        <v>0</v>
      </c>
      <c r="U257" s="11">
        <f ca="1">SUMIF(Ingredients!$B$3:$B$230,'PH complex foods'!M257,Ingredients!$A$3:$A$119)+SUMIF($B$3:$B$725,M257,$V$3:$V$724)</f>
        <v>0</v>
      </c>
      <c r="V257" s="10">
        <f t="shared" ca="1" si="51"/>
        <v>1</v>
      </c>
      <c r="W257" s="10">
        <v>1</v>
      </c>
      <c r="X257" s="11">
        <v>1</v>
      </c>
      <c r="Y257" s="11">
        <f>COUNTIF(F257:M982,B257)</f>
        <v>1</v>
      </c>
      <c r="Z257" s="44" t="str">
        <f t="shared" ca="1" si="52"/>
        <v>Yes</v>
      </c>
      <c r="AA257" s="34">
        <f>SUMIF(Ingredients!$B$3:$B$230,F257,Ingredients!$C$3:$C$230)+SUMIF($B$3:$B$725,F257,$AI$3:$AI$725)</f>
        <v>1.5</v>
      </c>
      <c r="AB257" s="30">
        <f>SUMIF(Ingredients!$B$3:$B$230,G257,Ingredients!$C$3:$C$230)+SUMIF($B$3:$B$725,G257,$AI$3:$AI$725)</f>
        <v>0</v>
      </c>
      <c r="AC257" s="30">
        <f>SUMIF(Ingredients!$B$3:$B$230,H257,Ingredients!$C$3:$C$230)+SUMIF($B$3:$B$725,H257,$AI$3:$AI$725)</f>
        <v>0</v>
      </c>
      <c r="AD257" s="30">
        <f>SUMIF(Ingredients!$B$3:$B$230,I257,Ingredients!$C$3:$C$230)+SUMIF($B$3:$B$725,I257,$AI$3:$AI$725)</f>
        <v>0</v>
      </c>
      <c r="AE257" s="30">
        <f>SUMIF(Ingredients!$B$3:$B$230,J257,Ingredients!$C$3:$C$230)+SUMIF($B$3:$B$725,J257,$AI$3:$AI$725)</f>
        <v>0</v>
      </c>
      <c r="AF257" s="30">
        <f>SUMIF(Ingredients!$B$3:$B$230,K257,Ingredients!$C$3:$C$230)+SUMIF($B$3:$B$725,K257,$AI$3:$AI$725)</f>
        <v>0</v>
      </c>
      <c r="AG257" s="30">
        <f>SUMIF(Ingredients!$B$3:$B$230,L257,Ingredients!$C$3:$C$230)+SUMIF($B$3:$B$725,L257,$AI$3:$AI$725)</f>
        <v>0</v>
      </c>
      <c r="AH257" s="30">
        <f>SUMIF(Ingredients!$B$3:$B$230,M257,Ingredients!$C$3:$C$230)+SUMIF($B$3:$B$725,M257,$AI$3:$AI$725)</f>
        <v>0</v>
      </c>
      <c r="AI257" s="29">
        <f t="shared" si="40"/>
        <v>1.5</v>
      </c>
      <c r="AJ257" s="30">
        <f>SUMIF(Ingredients!$B$3:$B$230,F257,Ingredients!$D$3:$D$230)+SUMIF($B$3:$B$725,F257,$AR$3:$AR$725)</f>
        <v>4.75</v>
      </c>
      <c r="AK257" s="30">
        <f>SUMIF(Ingredients!$B$3:$B$230,G257,Ingredients!$D$3:$D$230)+SUMIF($B$3:$B$725,G257,$AR$3:$AR$725)</f>
        <v>0</v>
      </c>
      <c r="AL257" s="30">
        <f>SUMIF(Ingredients!$B$3:$B$230,H257,Ingredients!$D$3:$D$230)+SUMIF($B$3:$B$725,H257,$AR$3:$AR$725)</f>
        <v>0</v>
      </c>
      <c r="AM257" s="30">
        <f>SUMIF(Ingredients!$B$3:$B$230,I257,Ingredients!$D$3:$D$230)+SUMIF($B$3:$B$725,I257,$AR$3:$AR$725)</f>
        <v>0</v>
      </c>
      <c r="AN257" s="30">
        <f>SUMIF(Ingredients!$B$3:$B$230,J257,Ingredients!$D$3:$D$230)+SUMIF($B$3:$B$725,J257,$AR$3:$AR$725)</f>
        <v>0</v>
      </c>
      <c r="AO257" s="30">
        <f>SUMIF(Ingredients!$B$3:$B$230,K257,Ingredients!$D$3:$D$230)+SUMIF($B$3:$B$725,K257,$AR$3:$AR$725)</f>
        <v>0</v>
      </c>
      <c r="AP257" s="30">
        <f>SUMIF(Ingredients!$B$3:$B$230,L257,Ingredients!$D$3:$D$230)+SUMIF($B$3:$B$725,L257,$AR$3:$AR$725)</f>
        <v>0</v>
      </c>
      <c r="AQ257" s="30">
        <f>SUMIF(Ingredients!$B$3:$B$230,M257,Ingredients!$D$3:$D$230)+SUMIF($B$3:$B$725,M257,$AR$3:$AR$725)</f>
        <v>0</v>
      </c>
      <c r="AR257" s="29">
        <f t="shared" si="41"/>
        <v>4.75</v>
      </c>
      <c r="AS257" s="30">
        <f>SUMIF(Ingredients!$B$3:$B$230,F257,Ingredients!$E$3:$E$230)+SUMIF($B$3:$B$725,F257,$BA$3:$BA$730)</f>
        <v>6.65</v>
      </c>
      <c r="AT257" s="30">
        <f>SUMIF(Ingredients!$B$3:$B$230,G257,Ingredients!$E$3:$E$230)+SUMIF($B$3:$B$725,G257,$BA$3:$BA$730)</f>
        <v>30</v>
      </c>
      <c r="AU257" s="30">
        <f>SUMIF(Ingredients!$B$3:$B$230,H257,Ingredients!$E$3:$E$230)+SUMIF($B$3:$B$725,H257,$BA$3:$BA$730)</f>
        <v>0</v>
      </c>
      <c r="AV257" s="30">
        <f>SUMIF(Ingredients!$B$3:$B$230,I257,Ingredients!$E$3:$E$230)+SUMIF($B$3:$B$725,I257,$BA$3:$BA$730)</f>
        <v>0</v>
      </c>
      <c r="AW257" s="30">
        <f>SUMIF(Ingredients!$B$3:$B$230,J257,Ingredients!$E$3:$E$230)+SUMIF($B$3:$B$725,J257,$BA$3:$BA$730)</f>
        <v>0</v>
      </c>
      <c r="AX257" s="30">
        <f>SUMIF(Ingredients!$B$3:$B$230,K257,Ingredients!$E$3:$E$230)+SUMIF($B$3:$B$725,K257,$BA$3:$BA$730)</f>
        <v>0</v>
      </c>
      <c r="AY257" s="30">
        <f>SUMIF(Ingredients!$B$3:$B$230,L257,Ingredients!$E$3:$E$230)+SUMIF($B$3:$B$725,L257,$BA$3:$BA$730)</f>
        <v>0</v>
      </c>
      <c r="AZ257" s="30">
        <f>SUMIF(Ingredients!$B$3:$B$230,M257,Ingredients!$E$3:$E$230)+SUMIF($B$3:$B$725,M257,$BA$3:$BA$730)</f>
        <v>0</v>
      </c>
      <c r="BA257" s="29">
        <f t="shared" si="42"/>
        <v>18.324999999999999</v>
      </c>
      <c r="BB257" s="30">
        <f>SUMIF(Ingredients!$B$3:$B$230,F257,Ingredients!$F$3:$F$230)+SUMIF($B$3:$B$725,F257,$BJ$3:$BJ$725)</f>
        <v>0</v>
      </c>
      <c r="BC257" s="30">
        <f>SUMIF(Ingredients!$B$3:$B$230,G257,Ingredients!$F$3:$F$230)+SUMIF($B$3:$B$725,G257,$BJ$3:$BJ$725)</f>
        <v>0</v>
      </c>
      <c r="BD257" s="30">
        <f>SUMIF(Ingredients!$B$3:$B$230,H257,Ingredients!$F$3:$F$230)+SUMIF($B$3:$B$725,H257,$BJ$3:$BJ$725)</f>
        <v>0</v>
      </c>
      <c r="BE257" s="30">
        <f>SUMIF(Ingredients!$B$3:$B$230,I257,Ingredients!$F$3:$F$230)+SUMIF($B$3:$B$725,I257,$BJ$3:$BJ$725)</f>
        <v>0</v>
      </c>
      <c r="BF257" s="30">
        <f>SUMIF(Ingredients!$B$3:$B$230,J257,Ingredients!$F$3:$F$230)+SUMIF($B$3:$B$725,J257,$BJ$3:$BJ$725)</f>
        <v>0</v>
      </c>
      <c r="BG257" s="30">
        <f>SUMIF(Ingredients!$B$3:$B$230,K257,Ingredients!$F$3:$F$230)+SUMIF($B$3:$B$725,K257,$BJ$3:$BJ$725)</f>
        <v>0</v>
      </c>
      <c r="BH257" s="30">
        <f>SUMIF(Ingredients!$B$3:$B$230,L257,Ingredients!$F$3:$F$230)+SUMIF($B$3:$B$725,L257,$BJ$3:$BJ$725)</f>
        <v>0</v>
      </c>
      <c r="BI257" s="30">
        <f>SUMIF(Ingredients!$B$3:$B$230,M257,Ingredients!$F$3:$F$230)+SUMIF($B$3:$B$725,M257,$BJ$3:$BJ$725)</f>
        <v>0</v>
      </c>
      <c r="BJ257" s="35">
        <f t="shared" si="43"/>
        <v>0</v>
      </c>
      <c r="BK257" s="30">
        <f>SUMIF(Ingredients!$B$3:$B$230,F257,Ingredients!$G$3:$G$230)+SUMIF($B$3:$B$725,F257,$BS$3:$BS$725)</f>
        <v>0.84500000000000008</v>
      </c>
      <c r="BL257" s="30">
        <f>SUMIF(Ingredients!$B$3:$B$230,G257,Ingredients!$G$3:$G$230)+SUMIF($B$3:$B$725,G257,$BS$3:$BS$725)</f>
        <v>0</v>
      </c>
      <c r="BM257" s="30">
        <f>SUMIF(Ingredients!$B$3:$B$230,H257,Ingredients!$G$3:$G$230)+SUMIF($B$3:$B$725,H257,$BS$3:$BS$725)</f>
        <v>0</v>
      </c>
      <c r="BN257" s="30">
        <f>SUMIF(Ingredients!$B$3:$B$230,I257,Ingredients!$G$3:$G$230)+SUMIF($B$3:$B$725,I257,$BS$3:$BS$725)</f>
        <v>0</v>
      </c>
      <c r="BO257" s="30">
        <f>SUMIF(Ingredients!$B$3:$B$230,J257,Ingredients!$G$3:$G$230)+SUMIF($B$3:$B$725,J257,$BS$3:$BS$725)</f>
        <v>0</v>
      </c>
      <c r="BP257" s="30">
        <f>SUMIF(Ingredients!$B$3:$B$230,K257,Ingredients!$G$3:$G$230)+SUMIF($B$3:$B$725,K257,$BS$3:$BS$725)</f>
        <v>0</v>
      </c>
      <c r="BQ257" s="30">
        <f>SUMIF(Ingredients!$B$3:$B$230,L257,Ingredients!$G$3:$G$230)+SUMIF($B$3:$B$725,L257,$BS$3:$BS$725)</f>
        <v>0</v>
      </c>
      <c r="BR257" s="30">
        <f>SUMIF(Ingredients!$B$3:$B$230,M257,Ingredients!$G$3:$G$230)+SUMIF($B$3:$B$725,M257,$BS$3:$BS$725)</f>
        <v>0</v>
      </c>
      <c r="BS257" s="47">
        <f>SUM(BK257:BR257)</f>
        <v>0.84500000000000008</v>
      </c>
      <c r="BT257" s="30">
        <f>SUMIF(Ingredients!$B$3:$B$230,F257,Ingredients!$H$3:$H$230)+SUMIF($B$3:$B$725,F257,$CB$3:$CB$725)</f>
        <v>0</v>
      </c>
      <c r="BU257" s="30">
        <f>SUMIF(Ingredients!$B$3:$B$230,G257,Ingredients!$H$3:$H$230)+SUMIF($B$3:$B$725,G257,$CB$3:$CB$725)</f>
        <v>0</v>
      </c>
      <c r="BV257" s="30">
        <f>SUMIF(Ingredients!$B$3:$B$230,H257,Ingredients!$H$3:$H$230)+SUMIF($B$3:$B$725,H257,$CB$3:$CB$725)</f>
        <v>0</v>
      </c>
      <c r="BW257" s="30">
        <f>SUMIF(Ingredients!$B$3:$B$230,I257,Ingredients!$H$3:$H$230)+SUMIF($B$3:$B$725,I257,$CB$3:$CB$725)</f>
        <v>0</v>
      </c>
      <c r="BX257" s="30">
        <f>SUMIF(Ingredients!$B$3:$B$230,J257,Ingredients!$H$3:$H$230)+SUMIF($B$3:$B$725,J257,$CB$3:$CB$725)</f>
        <v>0</v>
      </c>
      <c r="BY257" s="30">
        <f>SUMIF(Ingredients!$B$3:$B$230,K257,Ingredients!$H$3:$H$230)+SUMIF($B$3:$B$725,K257,$CB$3:$CB$725)</f>
        <v>0</v>
      </c>
      <c r="BZ257" s="30">
        <f>SUMIF(Ingredients!$B$3:$B$230,L257,Ingredients!$H$3:$H$230)+SUMIF($B$3:$B$725,L257,$CB$3:$CB$725)</f>
        <v>0</v>
      </c>
      <c r="CA257" s="30">
        <f>SUMIF(Ingredients!$B$3:$B$230,M257,Ingredients!$H$3:$H$230)+SUMIF($B$3:$B$725,M257,$CB$3:$CB$725)</f>
        <v>0</v>
      </c>
      <c r="CB257" s="42">
        <f t="shared" si="45"/>
        <v>0</v>
      </c>
      <c r="CC257" s="30">
        <f>SUMIF(Ingredients!$B$3:$B$230,F257,Ingredients!$I$3:$I$230)+SUMIF($B$3:$B$725,F257,$CK$3:$CK$725)</f>
        <v>0</v>
      </c>
      <c r="CD257" s="30">
        <f>SUMIF(Ingredients!$B$3:$B$230,G257,Ingredients!$I$3:$I$230)+SUMIF($B$3:$B$725,G257,$CK$3:$CK$725)</f>
        <v>0</v>
      </c>
      <c r="CE257" s="30">
        <f>SUMIF(Ingredients!$B$3:$B$230,H257,Ingredients!$I$3:$I$230)+SUMIF($B$3:$B$725,H257,$CK$3:$CK$725)</f>
        <v>0</v>
      </c>
      <c r="CF257" s="30">
        <f>SUMIF(Ingredients!$B$3:$B$230,I257,Ingredients!$I$3:$I$230)+SUMIF($B$3:$B$725,I257,$CK$3:$CK$725)</f>
        <v>0</v>
      </c>
      <c r="CG257" s="30">
        <f>SUMIF(Ingredients!$B$3:$B$230,J257,Ingredients!$I$3:$I$230)+SUMIF($B$3:$B$725,J257,$CK$3:$CK$725)</f>
        <v>0</v>
      </c>
      <c r="CH257" s="30">
        <f>SUMIF(Ingredients!$B$3:$B$230,K257,Ingredients!$I$3:$I$230)+SUMIF($B$3:$B$725,K257,$CK$3:$CK$725)</f>
        <v>0</v>
      </c>
      <c r="CI257" s="30">
        <f>SUMIF(Ingredients!$B$3:$B$230,L257,Ingredients!$I$3:$I$230)+SUMIF($B$3:$B$725,L257,$CK$3:$CK$725)</f>
        <v>0</v>
      </c>
      <c r="CJ257" s="30">
        <f>SUMIF(Ingredients!$B$3:$B$230,M257,Ingredients!$I$3:$I$230)+SUMIF($B$3:$B$725,M257,$CK$3:$CK$725)</f>
        <v>0</v>
      </c>
      <c r="CK257" s="38">
        <f t="shared" si="46"/>
        <v>0</v>
      </c>
      <c r="CL257" s="30">
        <f>SUMIF(Ingredients!$B$3:$B$230,F257,Ingredients!$J$3:$J$230)+SUMIF($B$3:$B$725,F257,$CT$3:$CT$725)</f>
        <v>0</v>
      </c>
      <c r="CM257" s="30">
        <f>SUMIF(Ingredients!$B$3:$B$230,G257,Ingredients!$J$3:$J$230)+SUMIF($B$3:$B$725,G257,$CT$3:$CT$725)</f>
        <v>0</v>
      </c>
      <c r="CN257" s="30">
        <f>SUMIF(Ingredients!$B$3:$B$230,H257,Ingredients!$J$3:$J$230)+SUMIF($B$3:$B$725,H257,$CT$3:$CT$725)</f>
        <v>0</v>
      </c>
      <c r="CO257" s="30">
        <f>SUMIF(Ingredients!$B$3:$B$230,I257,Ingredients!$J$3:$J$230)+SUMIF($B$3:$B$725,I257,$CT$3:$CT$725)</f>
        <v>0</v>
      </c>
      <c r="CP257" s="30">
        <f>SUMIF(Ingredients!$B$3:$B$230,J257,Ingredients!$J$3:$J$230)+SUMIF($B$3:$B$725,J257,$CT$3:$CT$725)</f>
        <v>0</v>
      </c>
      <c r="CQ257" s="30">
        <f>SUMIF(Ingredients!$B$3:$B$230,K257,Ingredients!$J$3:$J$230)+SUMIF($B$3:$B$725,K257,$CT$3:$CT$725)</f>
        <v>0</v>
      </c>
      <c r="CR257" s="30">
        <f>SUMIF(Ingredients!$B$3:$B$230,L257,Ingredients!$J$3:$J$230)+SUMIF($B$3:$B$725,L257,$CT$3:$CT$725)</f>
        <v>0</v>
      </c>
      <c r="CS257" s="30">
        <f>SUMIF(Ingredients!$B$3:$B$230,M257,Ingredients!$J$3:$J$230)+SUMIF($B$3:$B$725,M257,$CT$3:$CT$725)</f>
        <v>0</v>
      </c>
      <c r="CT257" s="43">
        <f t="shared" si="47"/>
        <v>0</v>
      </c>
      <c r="CU257" s="34">
        <v>1.5</v>
      </c>
      <c r="CV257" s="30">
        <v>0</v>
      </c>
      <c r="CW257" s="30">
        <v>87</v>
      </c>
      <c r="CX257" s="35">
        <v>0</v>
      </c>
      <c r="CY257" s="36">
        <v>0.5</v>
      </c>
      <c r="CZ257" s="37">
        <v>0</v>
      </c>
      <c r="DA257" s="38">
        <v>0</v>
      </c>
      <c r="DB257" s="39">
        <v>0</v>
      </c>
      <c r="DC257" t="s">
        <v>202</v>
      </c>
      <c r="DD257" t="str">
        <f t="shared" ca="1" si="48"/>
        <v/>
      </c>
      <c r="DE257" t="str">
        <f t="shared" ca="1" si="49"/>
        <v>-</v>
      </c>
      <c r="DG257" t="s">
        <v>199</v>
      </c>
      <c r="DH257" t="str">
        <f t="shared" ca="1" si="50"/>
        <v/>
      </c>
      <c r="DI257" t="s">
        <v>2271</v>
      </c>
    </row>
    <row r="258" spans="2:113" x14ac:dyDescent="0.3">
      <c r="B258" t="s">
        <v>524</v>
      </c>
      <c r="C258">
        <f>INDEX('PH Itemnames'!$B$1:$B$723,MATCH(B258,'PH Itemnames'!$A$1:$A$723),1)</f>
        <v>0</v>
      </c>
      <c r="D258" t="s">
        <v>240</v>
      </c>
      <c r="E258" t="s">
        <v>1191</v>
      </c>
      <c r="F258" s="10" t="s">
        <v>345</v>
      </c>
      <c r="G258" s="11" t="s">
        <v>525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SUMIF(Ingredients!$B$3:$B$230,'PH complex foods'!F258,Ingredients!$A$3:$A$119)+SUMIF($B$3:$B$725,F258,$V$3:$V$724)</f>
        <v>1</v>
      </c>
      <c r="O258" s="11">
        <f ca="1">SUMIF(Ingredients!$B$3:$B$230,'PH complex foods'!G258,Ingredients!$A$3:$A$119)+SUMIF($B$3:$B$725,G258,$V$3:$V$724)</f>
        <v>1</v>
      </c>
      <c r="P258" s="11">
        <f ca="1">SUMIF(Ingredients!$B$3:$B$230,'PH complex foods'!H258,Ingredients!$A$3:$A$119)+SUMIF($B$3:$B$725,H258,$V$3:$V$724)</f>
        <v>1</v>
      </c>
      <c r="Q258" s="11">
        <f ca="1">SUMIF(Ingredients!$B$3:$B$230,'PH complex foods'!I258,Ingredients!$A$3:$A$119)+SUMIF($B$3:$B$725,I258,$V$3:$V$724)</f>
        <v>0</v>
      </c>
      <c r="R258" s="11">
        <f ca="1">SUMIF(Ingredients!$B$3:$B$230,'PH complex foods'!J258,Ingredients!$A$3:$A$119)+SUMIF($B$3:$B$725,J258,$V$3:$V$724)</f>
        <v>0</v>
      </c>
      <c r="S258" s="11">
        <f ca="1">SUMIF(Ingredients!$B$3:$B$230,'PH complex foods'!K258,Ingredients!$A$3:$A$119)+SUMIF($B$3:$B$725,K258,$V$3:$V$724)</f>
        <v>0</v>
      </c>
      <c r="T258" s="11">
        <f ca="1">SUMIF(Ingredients!$B$3:$B$230,'PH complex foods'!L258,Ingredients!$A$3:$A$119)+SUMIF($B$3:$B$725,L258,$V$3:$V$724)</f>
        <v>0</v>
      </c>
      <c r="U258" s="11">
        <f ca="1">SUMIF(Ingredients!$B$3:$B$230,'PH complex foods'!M258,Ingredients!$A$3:$A$119)+SUMIF($B$3:$B$725,M258,$V$3:$V$724)</f>
        <v>0</v>
      </c>
      <c r="V258" s="10">
        <f t="shared" ca="1" si="51"/>
        <v>1</v>
      </c>
      <c r="W258" s="10">
        <v>1</v>
      </c>
      <c r="X258" s="11">
        <v>1</v>
      </c>
      <c r="Y258" s="11">
        <f>COUNTIF(F258:M983,B258)</f>
        <v>0</v>
      </c>
      <c r="Z258" s="44" t="str">
        <f t="shared" ca="1" si="52"/>
        <v>Yes</v>
      </c>
      <c r="AA258" s="34">
        <f>SUMIF(Ingredients!$B$3:$B$230,F258,Ingredients!$C$3:$C$230)+SUMIF($B$3:$B$725,F258,$AI$3:$AI$725)</f>
        <v>9</v>
      </c>
      <c r="AB258" s="30">
        <f>SUMIF(Ingredients!$B$3:$B$230,G258,Ingredients!$C$3:$C$230)+SUMIF($B$3:$B$725,G258,$AI$3:$AI$725)</f>
        <v>1.5</v>
      </c>
      <c r="AC258" s="30">
        <f>SUMIF(Ingredients!$B$3:$B$230,H258,Ingredients!$C$3:$C$230)+SUMIF($B$3:$B$725,H258,$AI$3:$AI$725)</f>
        <v>5</v>
      </c>
      <c r="AD258" s="30">
        <f>SUMIF(Ingredients!$B$3:$B$230,I258,Ingredients!$C$3:$C$230)+SUMIF($B$3:$B$725,I258,$AI$3:$AI$725)</f>
        <v>0</v>
      </c>
      <c r="AE258" s="30">
        <f>SUMIF(Ingredients!$B$3:$B$230,J258,Ingredients!$C$3:$C$230)+SUMIF($B$3:$B$725,J258,$AI$3:$AI$725)</f>
        <v>0</v>
      </c>
      <c r="AF258" s="30">
        <f>SUMIF(Ingredients!$B$3:$B$230,K258,Ingredients!$C$3:$C$230)+SUMIF($B$3:$B$725,K258,$AI$3:$AI$725)</f>
        <v>0</v>
      </c>
      <c r="AG258" s="30">
        <f>SUMIF(Ingredients!$B$3:$B$230,L258,Ingredients!$C$3:$C$230)+SUMIF($B$3:$B$725,L258,$AI$3:$AI$725)</f>
        <v>0</v>
      </c>
      <c r="AH258" s="30">
        <f>SUMIF(Ingredients!$B$3:$B$230,M258,Ingredients!$C$3:$C$230)+SUMIF($B$3:$B$725,M258,$AI$3:$AI$725)</f>
        <v>0</v>
      </c>
      <c r="AI258" s="29">
        <f t="shared" si="40"/>
        <v>15.5</v>
      </c>
      <c r="AJ258" s="30">
        <f>SUMIF(Ingredients!$B$3:$B$230,F258,Ingredients!$D$3:$D$230)+SUMIF($B$3:$B$725,F258,$AR$3:$AR$725)</f>
        <v>0</v>
      </c>
      <c r="AK258" s="30">
        <f>SUMIF(Ingredients!$B$3:$B$230,G258,Ingredients!$D$3:$D$230)+SUMIF($B$3:$B$725,G258,$AR$3:$AR$725)</f>
        <v>4.75</v>
      </c>
      <c r="AL258" s="30">
        <f>SUMIF(Ingredients!$B$3:$B$230,H258,Ingredients!$D$3:$D$230)+SUMIF($B$3:$B$725,H258,$AR$3:$AR$725)</f>
        <v>0</v>
      </c>
      <c r="AM258" s="30">
        <f>SUMIF(Ingredients!$B$3:$B$230,I258,Ingredients!$D$3:$D$230)+SUMIF($B$3:$B$725,I258,$AR$3:$AR$725)</f>
        <v>0</v>
      </c>
      <c r="AN258" s="30">
        <f>SUMIF(Ingredients!$B$3:$B$230,J258,Ingredients!$D$3:$D$230)+SUMIF($B$3:$B$725,J258,$AR$3:$AR$725)</f>
        <v>0</v>
      </c>
      <c r="AO258" s="30">
        <f>SUMIF(Ingredients!$B$3:$B$230,K258,Ingredients!$D$3:$D$230)+SUMIF($B$3:$B$725,K258,$AR$3:$AR$725)</f>
        <v>0</v>
      </c>
      <c r="AP258" s="30">
        <f>SUMIF(Ingredients!$B$3:$B$230,L258,Ingredients!$D$3:$D$230)+SUMIF($B$3:$B$725,L258,$AR$3:$AR$725)</f>
        <v>0</v>
      </c>
      <c r="AQ258" s="30">
        <f>SUMIF(Ingredients!$B$3:$B$230,M258,Ingredients!$D$3:$D$230)+SUMIF($B$3:$B$725,M258,$AR$3:$AR$725)</f>
        <v>0</v>
      </c>
      <c r="AR258" s="29">
        <f t="shared" si="41"/>
        <v>4.75</v>
      </c>
      <c r="AS258" s="30">
        <f>SUMIF(Ingredients!$B$3:$B$230,F258,Ingredients!$E$3:$E$230)+SUMIF($B$3:$B$725,F258,$BA$3:$BA$730)</f>
        <v>22.5</v>
      </c>
      <c r="AT258" s="30">
        <f>SUMIF(Ingredients!$B$3:$B$230,G258,Ingredients!$E$3:$E$230)+SUMIF($B$3:$B$725,G258,$BA$3:$BA$730)</f>
        <v>18.324999999999999</v>
      </c>
      <c r="AU258" s="30">
        <f>SUMIF(Ingredients!$B$3:$B$230,H258,Ingredients!$E$3:$E$230)+SUMIF($B$3:$B$725,H258,$BA$3:$BA$730)</f>
        <v>21</v>
      </c>
      <c r="AV258" s="30">
        <f>SUMIF(Ingredients!$B$3:$B$230,I258,Ingredients!$E$3:$E$230)+SUMIF($B$3:$B$725,I258,$BA$3:$BA$730)</f>
        <v>0</v>
      </c>
      <c r="AW258" s="30">
        <f>SUMIF(Ingredients!$B$3:$B$230,J258,Ingredients!$E$3:$E$230)+SUMIF($B$3:$B$725,J258,$BA$3:$BA$730)</f>
        <v>0</v>
      </c>
      <c r="AX258" s="30">
        <f>SUMIF(Ingredients!$B$3:$B$230,K258,Ingredients!$E$3:$E$230)+SUMIF($B$3:$B$725,K258,$BA$3:$BA$730)</f>
        <v>0</v>
      </c>
      <c r="AY258" s="30">
        <f>SUMIF(Ingredients!$B$3:$B$230,L258,Ingredients!$E$3:$E$230)+SUMIF($B$3:$B$725,L258,$BA$3:$BA$730)</f>
        <v>0</v>
      </c>
      <c r="AZ258" s="30">
        <f>SUMIF(Ingredients!$B$3:$B$230,M258,Ingredients!$E$3:$E$230)+SUMIF($B$3:$B$725,M258,$BA$3:$BA$730)</f>
        <v>0</v>
      </c>
      <c r="BA258" s="29">
        <f t="shared" si="42"/>
        <v>20.608333333333334</v>
      </c>
      <c r="BB258" s="30">
        <f>SUMIF(Ingredients!$B$3:$B$230,F258,Ingredients!$F$3:$F$230)+SUMIF($B$3:$B$725,F258,$BJ$3:$BJ$725)</f>
        <v>0.5</v>
      </c>
      <c r="BC258" s="30">
        <f>SUMIF(Ingredients!$B$3:$B$230,G258,Ingredients!$F$3:$F$230)+SUMIF($B$3:$B$725,G258,$BJ$3:$BJ$725)</f>
        <v>0</v>
      </c>
      <c r="BD258" s="30">
        <f>SUMIF(Ingredients!$B$3:$B$230,H258,Ingredients!$F$3:$F$230)+SUMIF($B$3:$B$725,H258,$BJ$3:$BJ$725)</f>
        <v>1.5</v>
      </c>
      <c r="BE258" s="30">
        <f>SUMIF(Ingredients!$B$3:$B$230,I258,Ingredients!$F$3:$F$230)+SUMIF($B$3:$B$725,I258,$BJ$3:$BJ$725)</f>
        <v>0</v>
      </c>
      <c r="BF258" s="30">
        <f>SUMIF(Ingredients!$B$3:$B$230,J258,Ingredients!$F$3:$F$230)+SUMIF($B$3:$B$725,J258,$BJ$3:$BJ$725)</f>
        <v>0</v>
      </c>
      <c r="BG258" s="30">
        <f>SUMIF(Ingredients!$B$3:$B$230,K258,Ingredients!$F$3:$F$230)+SUMIF($B$3:$B$725,K258,$BJ$3:$BJ$725)</f>
        <v>0</v>
      </c>
      <c r="BH258" s="30">
        <f>SUMIF(Ingredients!$B$3:$B$230,L258,Ingredients!$F$3:$F$230)+SUMIF($B$3:$B$725,L258,$BJ$3:$BJ$725)</f>
        <v>0</v>
      </c>
      <c r="BI258" s="30">
        <f>SUMIF(Ingredients!$B$3:$B$230,M258,Ingredients!$F$3:$F$230)+SUMIF($B$3:$B$725,M258,$BJ$3:$BJ$725)</f>
        <v>0</v>
      </c>
      <c r="BJ258" s="35">
        <f t="shared" si="43"/>
        <v>2</v>
      </c>
      <c r="BK258" s="30">
        <f>SUMIF(Ingredients!$B$3:$B$230,F258,Ingredients!$G$3:$G$230)+SUMIF($B$3:$B$725,F258,$BS$3:$BS$725)</f>
        <v>0</v>
      </c>
      <c r="BL258" s="30">
        <f>SUMIF(Ingredients!$B$3:$B$230,G258,Ingredients!$G$3:$G$230)+SUMIF($B$3:$B$725,G258,$BS$3:$BS$725)</f>
        <v>0.84500000000000008</v>
      </c>
      <c r="BM258" s="30">
        <f>SUMIF(Ingredients!$B$3:$B$230,H258,Ingredients!$G$3:$G$230)+SUMIF($B$3:$B$725,H258,$BS$3:$BS$725)</f>
        <v>0</v>
      </c>
      <c r="BN258" s="30">
        <f>SUMIF(Ingredients!$B$3:$B$230,I258,Ingredients!$G$3:$G$230)+SUMIF($B$3:$B$725,I258,$BS$3:$BS$725)</f>
        <v>0</v>
      </c>
      <c r="BO258" s="30">
        <f>SUMIF(Ingredients!$B$3:$B$230,J258,Ingredients!$G$3:$G$230)+SUMIF($B$3:$B$725,J258,$BS$3:$BS$725)</f>
        <v>0</v>
      </c>
      <c r="BP258" s="30">
        <f>SUMIF(Ingredients!$B$3:$B$230,K258,Ingredients!$G$3:$G$230)+SUMIF($B$3:$B$725,K258,$BS$3:$BS$725)</f>
        <v>0</v>
      </c>
      <c r="BQ258" s="30">
        <f>SUMIF(Ingredients!$B$3:$B$230,L258,Ingredients!$G$3:$G$230)+SUMIF($B$3:$B$725,L258,$BS$3:$BS$725)</f>
        <v>0</v>
      </c>
      <c r="BR258" s="30">
        <f>SUMIF(Ingredients!$B$3:$B$230,M258,Ingredients!$G$3:$G$230)+SUMIF($B$3:$B$725,M258,$BS$3:$BS$725)</f>
        <v>0</v>
      </c>
      <c r="BS258" s="36">
        <f t="shared" si="44"/>
        <v>0.84500000000000008</v>
      </c>
      <c r="BT258" s="30">
        <f>SUMIF(Ingredients!$B$3:$B$230,F258,Ingredients!$H$3:$H$230)+SUMIF($B$3:$B$725,F258,$CB$3:$CB$725)</f>
        <v>0</v>
      </c>
      <c r="BU258" s="30">
        <f>SUMIF(Ingredients!$B$3:$B$230,G258,Ingredients!$H$3:$H$230)+SUMIF($B$3:$B$725,G258,$CB$3:$CB$725)</f>
        <v>0</v>
      </c>
      <c r="BV258" s="30">
        <f>SUMIF(Ingredients!$B$3:$B$230,H258,Ingredients!$H$3:$H$230)+SUMIF($B$3:$B$725,H258,$CB$3:$CB$725)</f>
        <v>0</v>
      </c>
      <c r="BW258" s="30">
        <f>SUMIF(Ingredients!$B$3:$B$230,I258,Ingredients!$H$3:$H$230)+SUMIF($B$3:$B$725,I258,$CB$3:$CB$725)</f>
        <v>0</v>
      </c>
      <c r="BX258" s="30">
        <f>SUMIF(Ingredients!$B$3:$B$230,J258,Ingredients!$H$3:$H$230)+SUMIF($B$3:$B$725,J258,$CB$3:$CB$725)</f>
        <v>0</v>
      </c>
      <c r="BY258" s="30">
        <f>SUMIF(Ingredients!$B$3:$B$230,K258,Ingredients!$H$3:$H$230)+SUMIF($B$3:$B$725,K258,$CB$3:$CB$725)</f>
        <v>0</v>
      </c>
      <c r="BZ258" s="30">
        <f>SUMIF(Ingredients!$B$3:$B$230,L258,Ingredients!$H$3:$H$230)+SUMIF($B$3:$B$725,L258,$CB$3:$CB$725)</f>
        <v>0</v>
      </c>
      <c r="CA258" s="30">
        <f>SUMIF(Ingredients!$B$3:$B$230,M258,Ingredients!$H$3:$H$230)+SUMIF($B$3:$B$725,M258,$CB$3:$CB$725)</f>
        <v>0</v>
      </c>
      <c r="CB258" s="42">
        <f t="shared" si="45"/>
        <v>0</v>
      </c>
      <c r="CC258" s="30">
        <f>SUMIF(Ingredients!$B$3:$B$230,F258,Ingredients!$I$3:$I$230)+SUMIF($B$3:$B$725,F258,$CK$3:$CK$725)</f>
        <v>0</v>
      </c>
      <c r="CD258" s="30">
        <f>SUMIF(Ingredients!$B$3:$B$230,G258,Ingredients!$I$3:$I$230)+SUMIF($B$3:$B$725,G258,$CK$3:$CK$725)</f>
        <v>0</v>
      </c>
      <c r="CE258" s="30">
        <f>SUMIF(Ingredients!$B$3:$B$230,H258,Ingredients!$I$3:$I$230)+SUMIF($B$3:$B$725,H258,$CK$3:$CK$725)</f>
        <v>0</v>
      </c>
      <c r="CF258" s="30">
        <f>SUMIF(Ingredients!$B$3:$B$230,I258,Ingredients!$I$3:$I$230)+SUMIF($B$3:$B$725,I258,$CK$3:$CK$725)</f>
        <v>0</v>
      </c>
      <c r="CG258" s="30">
        <f>SUMIF(Ingredients!$B$3:$B$230,J258,Ingredients!$I$3:$I$230)+SUMIF($B$3:$B$725,J258,$CK$3:$CK$725)</f>
        <v>0</v>
      </c>
      <c r="CH258" s="30">
        <f>SUMIF(Ingredients!$B$3:$B$230,K258,Ingredients!$I$3:$I$230)+SUMIF($B$3:$B$725,K258,$CK$3:$CK$725)</f>
        <v>0</v>
      </c>
      <c r="CI258" s="30">
        <f>SUMIF(Ingredients!$B$3:$B$230,L258,Ingredients!$I$3:$I$230)+SUMIF($B$3:$B$725,L258,$CK$3:$CK$725)</f>
        <v>0</v>
      </c>
      <c r="CJ258" s="30">
        <f>SUMIF(Ingredients!$B$3:$B$230,M258,Ingredients!$I$3:$I$230)+SUMIF($B$3:$B$725,M258,$CK$3:$CK$725)</f>
        <v>0</v>
      </c>
      <c r="CK258" s="38">
        <f t="shared" si="46"/>
        <v>0</v>
      </c>
      <c r="CL258" s="30">
        <f>SUMIF(Ingredients!$B$3:$B$230,F258,Ingredients!$J$3:$J$230)+SUMIF($B$3:$B$725,F258,$CT$3:$CT$725)</f>
        <v>0</v>
      </c>
      <c r="CM258" s="30">
        <f>SUMIF(Ingredients!$B$3:$B$230,G258,Ingredients!$J$3:$J$230)+SUMIF($B$3:$B$725,G258,$CT$3:$CT$725)</f>
        <v>0</v>
      </c>
      <c r="CN258" s="30">
        <f>SUMIF(Ingredients!$B$3:$B$230,H258,Ingredients!$J$3:$J$230)+SUMIF($B$3:$B$725,H258,$CT$3:$CT$725)</f>
        <v>0</v>
      </c>
      <c r="CO258" s="30">
        <f>SUMIF(Ingredients!$B$3:$B$230,I258,Ingredients!$J$3:$J$230)+SUMIF($B$3:$B$725,I258,$CT$3:$CT$725)</f>
        <v>0</v>
      </c>
      <c r="CP258" s="30">
        <f>SUMIF(Ingredients!$B$3:$B$230,J258,Ingredients!$J$3:$J$230)+SUMIF($B$3:$B$725,J258,$CT$3:$CT$725)</f>
        <v>0</v>
      </c>
      <c r="CQ258" s="30">
        <f>SUMIF(Ingredients!$B$3:$B$230,K258,Ingredients!$J$3:$J$230)+SUMIF($B$3:$B$725,K258,$CT$3:$CT$725)</f>
        <v>0</v>
      </c>
      <c r="CR258" s="30">
        <f>SUMIF(Ingredients!$B$3:$B$230,L258,Ingredients!$J$3:$J$230)+SUMIF($B$3:$B$725,L258,$CT$3:$CT$725)</f>
        <v>0</v>
      </c>
      <c r="CS258" s="30">
        <f>SUMIF(Ingredients!$B$3:$B$230,M258,Ingredients!$J$3:$J$230)+SUMIF($B$3:$B$725,M258,$CT$3:$CT$725)</f>
        <v>0</v>
      </c>
      <c r="CT258" s="43">
        <f t="shared" si="47"/>
        <v>0</v>
      </c>
      <c r="CU258" s="34">
        <v>15</v>
      </c>
      <c r="CV258" s="30">
        <v>0</v>
      </c>
      <c r="CW258" s="30">
        <v>20.608333333333334</v>
      </c>
      <c r="CX258" s="35">
        <v>2</v>
      </c>
      <c r="CY258" s="36">
        <v>0.84500000000000008</v>
      </c>
      <c r="CZ258" s="37">
        <v>0</v>
      </c>
      <c r="DA258" s="38">
        <v>0</v>
      </c>
      <c r="DB258" s="39">
        <v>0</v>
      </c>
      <c r="DC258" t="s">
        <v>202</v>
      </c>
      <c r="DD258" t="str">
        <f t="shared" ca="1" si="48"/>
        <v/>
      </c>
      <c r="DE258" t="str">
        <f t="shared" ca="1" si="49"/>
        <v>-</v>
      </c>
      <c r="DG258" t="s">
        <v>199</v>
      </c>
      <c r="DH258" t="str">
        <f t="shared" ca="1" si="50"/>
        <v/>
      </c>
      <c r="DI258" t="s">
        <v>2271</v>
      </c>
    </row>
    <row r="259" spans="2:113" x14ac:dyDescent="0.3">
      <c r="B259" t="s">
        <v>526</v>
      </c>
      <c r="C259" t="str">
        <f>INDEX('PH Itemnames'!$B$1:$B$723,MATCH(B259,'PH Itemnames'!$A$1:$A$723),1)</f>
        <v>bubblywaterItem</v>
      </c>
      <c r="D259" t="s">
        <v>240</v>
      </c>
      <c r="E259" t="s">
        <v>1191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SUMIF(Ingredients!$B$3:$B$230,'PH complex foods'!F259,Ingredients!$A$3:$A$119)+SUMIF($B$3:$B$725,F259,$V$3:$V$724)</f>
        <v>1</v>
      </c>
      <c r="O259" s="11">
        <f ca="1">SUMIF(Ingredients!$B$3:$B$230,'PH complex foods'!G259,Ingredients!$A$3:$A$119)+SUMIF($B$3:$B$725,G259,$V$3:$V$724)</f>
        <v>1</v>
      </c>
      <c r="P259" s="11">
        <f ca="1">SUMIF(Ingredients!$B$3:$B$230,'PH complex foods'!H259,Ingredients!$A$3:$A$119)+SUMIF($B$3:$B$725,H259,$V$3:$V$724)</f>
        <v>0</v>
      </c>
      <c r="Q259" s="11">
        <f ca="1">SUMIF(Ingredients!$B$3:$B$230,'PH complex foods'!I259,Ingredients!$A$3:$A$119)+SUMIF($B$3:$B$725,I259,$V$3:$V$724)</f>
        <v>0</v>
      </c>
      <c r="R259" s="11">
        <f ca="1">SUMIF(Ingredients!$B$3:$B$230,'PH complex foods'!J259,Ingredients!$A$3:$A$119)+SUMIF($B$3:$B$725,J259,$V$3:$V$724)</f>
        <v>0</v>
      </c>
      <c r="S259" s="11">
        <f ca="1">SUMIF(Ingredients!$B$3:$B$230,'PH complex foods'!K259,Ingredients!$A$3:$A$119)+SUMIF($B$3:$B$725,K259,$V$3:$V$724)</f>
        <v>0</v>
      </c>
      <c r="T259" s="11">
        <f ca="1">SUMIF(Ingredients!$B$3:$B$230,'PH complex foods'!L259,Ingredients!$A$3:$A$119)+SUMIF($B$3:$B$725,L259,$V$3:$V$724)</f>
        <v>0</v>
      </c>
      <c r="U259" s="11">
        <f ca="1">SUMIF(Ingredients!$B$3:$B$230,'PH complex foods'!M259,Ingredients!$A$3:$A$119)+SUMIF($B$3:$B$725,M259,$V$3:$V$724)</f>
        <v>0</v>
      </c>
      <c r="V259" s="10">
        <f t="shared" ca="1" si="51"/>
        <v>1</v>
      </c>
      <c r="W259" s="10">
        <v>1</v>
      </c>
      <c r="X259" s="11">
        <v>1</v>
      </c>
      <c r="Y259" s="11">
        <f>COUNTIF(F259:M984,B259)</f>
        <v>11</v>
      </c>
      <c r="Z259" s="44" t="str">
        <f t="shared" ca="1" si="52"/>
        <v>Yes</v>
      </c>
      <c r="AA259" s="34">
        <f>SUMIF(Ingredients!$B$3:$B$230,F259,Ingredients!$C$3:$C$230)+SUMIF($B$3:$B$725,F259,$AI$3:$AI$725)</f>
        <v>0</v>
      </c>
      <c r="AB259" s="30">
        <f>SUMIF(Ingredients!$B$3:$B$230,G259,Ingredients!$C$3:$C$230)+SUMIF($B$3:$B$725,G259,$AI$3:$AI$725)</f>
        <v>0</v>
      </c>
      <c r="AC259" s="30">
        <f>SUMIF(Ingredients!$B$3:$B$230,H259,Ingredients!$C$3:$C$230)+SUMIF($B$3:$B$725,H259,$AI$3:$AI$725)</f>
        <v>0</v>
      </c>
      <c r="AD259" s="30">
        <f>SUMIF(Ingredients!$B$3:$B$230,I259,Ingredients!$C$3:$C$230)+SUMIF($B$3:$B$725,I259,$AI$3:$AI$725)</f>
        <v>0</v>
      </c>
      <c r="AE259" s="30">
        <f>SUMIF(Ingredients!$B$3:$B$230,J259,Ingredients!$C$3:$C$230)+SUMIF($B$3:$B$725,J259,$AI$3:$AI$725)</f>
        <v>0</v>
      </c>
      <c r="AF259" s="30">
        <f>SUMIF(Ingredients!$B$3:$B$230,K259,Ingredients!$C$3:$C$230)+SUMIF($B$3:$B$725,K259,$AI$3:$AI$725)</f>
        <v>0</v>
      </c>
      <c r="AG259" s="30">
        <f>SUMIF(Ingredients!$B$3:$B$230,L259,Ingredients!$C$3:$C$230)+SUMIF($B$3:$B$725,L259,$AI$3:$AI$725)</f>
        <v>0</v>
      </c>
      <c r="AH259" s="30">
        <f>SUMIF(Ingredients!$B$3:$B$230,M259,Ingredients!$C$3:$C$230)+SUMIF($B$3:$B$725,M259,$AI$3:$AI$725)</f>
        <v>0</v>
      </c>
      <c r="AI259" s="29">
        <f t="shared" si="40"/>
        <v>0</v>
      </c>
      <c r="AJ259" s="30">
        <f>SUMIF(Ingredients!$B$3:$B$230,F259,Ingredients!$D$3:$D$230)+SUMIF($B$3:$B$725,F259,$AR$3:$AR$725)</f>
        <v>10</v>
      </c>
      <c r="AK259" s="30">
        <f>SUMIF(Ingredients!$B$3:$B$230,G259,Ingredients!$D$3:$D$230)+SUMIF($B$3:$B$725,G259,$AR$3:$AR$725)</f>
        <v>10</v>
      </c>
      <c r="AL259" s="30">
        <f>SUMIF(Ingredients!$B$3:$B$230,H259,Ingredients!$D$3:$D$230)+SUMIF($B$3:$B$725,H259,$AR$3:$AR$725)</f>
        <v>0</v>
      </c>
      <c r="AM259" s="30">
        <f>SUMIF(Ingredients!$B$3:$B$230,I259,Ingredients!$D$3:$D$230)+SUMIF($B$3:$B$725,I259,$AR$3:$AR$725)</f>
        <v>0</v>
      </c>
      <c r="AN259" s="30">
        <f>SUMIF(Ingredients!$B$3:$B$230,J259,Ingredients!$D$3:$D$230)+SUMIF($B$3:$B$725,J259,$AR$3:$AR$725)</f>
        <v>0</v>
      </c>
      <c r="AO259" s="30">
        <f>SUMIF(Ingredients!$B$3:$B$230,K259,Ingredients!$D$3:$D$230)+SUMIF($B$3:$B$725,K259,$AR$3:$AR$725)</f>
        <v>0</v>
      </c>
      <c r="AP259" s="30">
        <f>SUMIF(Ingredients!$B$3:$B$230,L259,Ingredients!$D$3:$D$230)+SUMIF($B$3:$B$725,L259,$AR$3:$AR$725)</f>
        <v>0</v>
      </c>
      <c r="AQ259" s="30">
        <f>SUMIF(Ingredients!$B$3:$B$230,M259,Ingredients!$D$3:$D$230)+SUMIF($B$3:$B$725,M259,$AR$3:$AR$725)</f>
        <v>0</v>
      </c>
      <c r="AR259" s="29">
        <f t="shared" si="41"/>
        <v>20</v>
      </c>
      <c r="AS259" s="30">
        <f>SUMIF(Ingredients!$B$3:$B$230,F259,Ingredients!$E$3:$E$230)+SUMIF($B$3:$B$725,F259,$BA$3:$BA$730)</f>
        <v>0</v>
      </c>
      <c r="AT259" s="30">
        <f>SUMIF(Ingredients!$B$3:$B$230,G259,Ingredients!$E$3:$E$230)+SUMIF($B$3:$B$725,G259,$BA$3:$BA$730)</f>
        <v>0</v>
      </c>
      <c r="AU259" s="30">
        <f>SUMIF(Ingredients!$B$3:$B$230,H259,Ingredients!$E$3:$E$230)+SUMIF($B$3:$B$725,H259,$BA$3:$BA$730)</f>
        <v>0</v>
      </c>
      <c r="AV259" s="30">
        <f>SUMIF(Ingredients!$B$3:$B$230,I259,Ingredients!$E$3:$E$230)+SUMIF($B$3:$B$725,I259,$BA$3:$BA$730)</f>
        <v>0</v>
      </c>
      <c r="AW259" s="30">
        <f>SUMIF(Ingredients!$B$3:$B$230,J259,Ingredients!$E$3:$E$230)+SUMIF($B$3:$B$725,J259,$BA$3:$BA$730)</f>
        <v>0</v>
      </c>
      <c r="AX259" s="30">
        <f>SUMIF(Ingredients!$B$3:$B$230,K259,Ingredients!$E$3:$E$230)+SUMIF($B$3:$B$725,K259,$BA$3:$BA$730)</f>
        <v>0</v>
      </c>
      <c r="AY259" s="30">
        <f>SUMIF(Ingredients!$B$3:$B$230,L259,Ingredients!$E$3:$E$230)+SUMIF($B$3:$B$725,L259,$BA$3:$BA$730)</f>
        <v>0</v>
      </c>
      <c r="AZ259" s="30">
        <f>SUMIF(Ingredients!$B$3:$B$230,M259,Ingredients!$E$3:$E$230)+SUMIF($B$3:$B$725,M259,$BA$3:$BA$730)</f>
        <v>0</v>
      </c>
      <c r="BA259" s="29">
        <f t="shared" si="42"/>
        <v>0</v>
      </c>
      <c r="BB259" s="30">
        <f>SUMIF(Ingredients!$B$3:$B$230,F259,Ingredients!$F$3:$F$230)+SUMIF($B$3:$B$725,F259,$BJ$3:$BJ$725)</f>
        <v>0</v>
      </c>
      <c r="BC259" s="30">
        <f>SUMIF(Ingredients!$B$3:$B$230,G259,Ingredients!$F$3:$F$230)+SUMIF($B$3:$B$725,G259,$BJ$3:$BJ$725)</f>
        <v>0</v>
      </c>
      <c r="BD259" s="30">
        <f>SUMIF(Ingredients!$B$3:$B$230,H259,Ingredients!$F$3:$F$230)+SUMIF($B$3:$B$725,H259,$BJ$3:$BJ$725)</f>
        <v>0</v>
      </c>
      <c r="BE259" s="30">
        <f>SUMIF(Ingredients!$B$3:$B$230,I259,Ingredients!$F$3:$F$230)+SUMIF($B$3:$B$725,I259,$BJ$3:$BJ$725)</f>
        <v>0</v>
      </c>
      <c r="BF259" s="30">
        <f>SUMIF(Ingredients!$B$3:$B$230,J259,Ingredients!$F$3:$F$230)+SUMIF($B$3:$B$725,J259,$BJ$3:$BJ$725)</f>
        <v>0</v>
      </c>
      <c r="BG259" s="30">
        <f>SUMIF(Ingredients!$B$3:$B$230,K259,Ingredients!$F$3:$F$230)+SUMIF($B$3:$B$725,K259,$BJ$3:$BJ$725)</f>
        <v>0</v>
      </c>
      <c r="BH259" s="30">
        <f>SUMIF(Ingredients!$B$3:$B$230,L259,Ingredients!$F$3:$F$230)+SUMIF($B$3:$B$725,L259,$BJ$3:$BJ$725)</f>
        <v>0</v>
      </c>
      <c r="BI259" s="30">
        <f>SUMIF(Ingredients!$B$3:$B$230,M259,Ingredients!$F$3:$F$230)+SUMIF($B$3:$B$725,M259,$BJ$3:$BJ$725)</f>
        <v>0</v>
      </c>
      <c r="BJ259" s="35">
        <f t="shared" si="43"/>
        <v>0</v>
      </c>
      <c r="BK259" s="30">
        <f>SUMIF(Ingredients!$B$3:$B$230,F259,Ingredients!$G$3:$G$230)+SUMIF($B$3:$B$725,F259,$BS$3:$BS$725)</f>
        <v>0</v>
      </c>
      <c r="BL259" s="30">
        <f>SUMIF(Ingredients!$B$3:$B$230,G259,Ingredients!$G$3:$G$230)+SUMIF($B$3:$B$725,G259,$BS$3:$BS$725)</f>
        <v>0</v>
      </c>
      <c r="BM259" s="30">
        <f>SUMIF(Ingredients!$B$3:$B$230,H259,Ingredients!$G$3:$G$230)+SUMIF($B$3:$B$725,H259,$BS$3:$BS$725)</f>
        <v>0</v>
      </c>
      <c r="BN259" s="30">
        <f>SUMIF(Ingredients!$B$3:$B$230,I259,Ingredients!$G$3:$G$230)+SUMIF($B$3:$B$725,I259,$BS$3:$BS$725)</f>
        <v>0</v>
      </c>
      <c r="BO259" s="30">
        <f>SUMIF(Ingredients!$B$3:$B$230,J259,Ingredients!$G$3:$G$230)+SUMIF($B$3:$B$725,J259,$BS$3:$BS$725)</f>
        <v>0</v>
      </c>
      <c r="BP259" s="30">
        <f>SUMIF(Ingredients!$B$3:$B$230,K259,Ingredients!$G$3:$G$230)+SUMIF($B$3:$B$725,K259,$BS$3:$BS$725)</f>
        <v>0</v>
      </c>
      <c r="BQ259" s="30">
        <f>SUMIF(Ingredients!$B$3:$B$230,L259,Ingredients!$G$3:$G$230)+SUMIF($B$3:$B$725,L259,$BS$3:$BS$725)</f>
        <v>0</v>
      </c>
      <c r="BR259" s="30">
        <f>SUMIF(Ingredients!$B$3:$B$230,M259,Ingredients!$G$3:$G$230)+SUMIF($B$3:$B$725,M259,$BS$3:$BS$725)</f>
        <v>0</v>
      </c>
      <c r="BS259" s="36">
        <f t="shared" si="44"/>
        <v>0</v>
      </c>
      <c r="BT259" s="30">
        <f>SUMIF(Ingredients!$B$3:$B$230,F259,Ingredients!$H$3:$H$230)+SUMIF($B$3:$B$725,F259,$CB$3:$CB$725)</f>
        <v>0</v>
      </c>
      <c r="BU259" s="30">
        <f>SUMIF(Ingredients!$B$3:$B$230,G259,Ingredients!$H$3:$H$230)+SUMIF($B$3:$B$725,G259,$CB$3:$CB$725)</f>
        <v>0</v>
      </c>
      <c r="BV259" s="30">
        <f>SUMIF(Ingredients!$B$3:$B$230,H259,Ingredients!$H$3:$H$230)+SUMIF($B$3:$B$725,H259,$CB$3:$CB$725)</f>
        <v>0</v>
      </c>
      <c r="BW259" s="30">
        <f>SUMIF(Ingredients!$B$3:$B$230,I259,Ingredients!$H$3:$H$230)+SUMIF($B$3:$B$725,I259,$CB$3:$CB$725)</f>
        <v>0</v>
      </c>
      <c r="BX259" s="30">
        <f>SUMIF(Ingredients!$B$3:$B$230,J259,Ingredients!$H$3:$H$230)+SUMIF($B$3:$B$725,J259,$CB$3:$CB$725)</f>
        <v>0</v>
      </c>
      <c r="BY259" s="30">
        <f>SUMIF(Ingredients!$B$3:$B$230,K259,Ingredients!$H$3:$H$230)+SUMIF($B$3:$B$725,K259,$CB$3:$CB$725)</f>
        <v>0</v>
      </c>
      <c r="BZ259" s="30">
        <f>SUMIF(Ingredients!$B$3:$B$230,L259,Ingredients!$H$3:$H$230)+SUMIF($B$3:$B$725,L259,$CB$3:$CB$725)</f>
        <v>0</v>
      </c>
      <c r="CA259" s="30">
        <f>SUMIF(Ingredients!$B$3:$B$230,M259,Ingredients!$H$3:$H$230)+SUMIF($B$3:$B$725,M259,$CB$3:$CB$725)</f>
        <v>0</v>
      </c>
      <c r="CB259" s="42">
        <f t="shared" si="45"/>
        <v>0</v>
      </c>
      <c r="CC259" s="30">
        <f>SUMIF(Ingredients!$B$3:$B$230,F259,Ingredients!$I$3:$I$230)+SUMIF($B$3:$B$725,F259,$CK$3:$CK$725)</f>
        <v>0</v>
      </c>
      <c r="CD259" s="30">
        <f>SUMIF(Ingredients!$B$3:$B$230,G259,Ingredients!$I$3:$I$230)+SUMIF($B$3:$B$725,G259,$CK$3:$CK$725)</f>
        <v>0</v>
      </c>
      <c r="CE259" s="30">
        <f>SUMIF(Ingredients!$B$3:$B$230,H259,Ingredients!$I$3:$I$230)+SUMIF($B$3:$B$725,H259,$CK$3:$CK$725)</f>
        <v>0</v>
      </c>
      <c r="CF259" s="30">
        <f>SUMIF(Ingredients!$B$3:$B$230,I259,Ingredients!$I$3:$I$230)+SUMIF($B$3:$B$725,I259,$CK$3:$CK$725)</f>
        <v>0</v>
      </c>
      <c r="CG259" s="30">
        <f>SUMIF(Ingredients!$B$3:$B$230,J259,Ingredients!$I$3:$I$230)+SUMIF($B$3:$B$725,J259,$CK$3:$CK$725)</f>
        <v>0</v>
      </c>
      <c r="CH259" s="30">
        <f>SUMIF(Ingredients!$B$3:$B$230,K259,Ingredients!$I$3:$I$230)+SUMIF($B$3:$B$725,K259,$CK$3:$CK$725)</f>
        <v>0</v>
      </c>
      <c r="CI259" s="30">
        <f>SUMIF(Ingredients!$B$3:$B$230,L259,Ingredients!$I$3:$I$230)+SUMIF($B$3:$B$725,L259,$CK$3:$CK$725)</f>
        <v>0</v>
      </c>
      <c r="CJ259" s="30">
        <f>SUMIF(Ingredients!$B$3:$B$230,M259,Ingredients!$I$3:$I$230)+SUMIF($B$3:$B$725,M259,$CK$3:$CK$725)</f>
        <v>0</v>
      </c>
      <c r="CK259" s="38">
        <f t="shared" si="46"/>
        <v>0</v>
      </c>
      <c r="CL259" s="30">
        <f>SUMIF(Ingredients!$B$3:$B$230,F259,Ingredients!$J$3:$J$230)+SUMIF($B$3:$B$725,F259,$CT$3:$CT$725)</f>
        <v>0</v>
      </c>
      <c r="CM259" s="30">
        <f>SUMIF(Ingredients!$B$3:$B$230,G259,Ingredients!$J$3:$J$230)+SUMIF($B$3:$B$725,G259,$CT$3:$CT$725)</f>
        <v>0</v>
      </c>
      <c r="CN259" s="30">
        <f>SUMIF(Ingredients!$B$3:$B$230,H259,Ingredients!$J$3:$J$230)+SUMIF($B$3:$B$725,H259,$CT$3:$CT$725)</f>
        <v>0</v>
      </c>
      <c r="CO259" s="30">
        <f>SUMIF(Ingredients!$B$3:$B$230,I259,Ingredients!$J$3:$J$230)+SUMIF($B$3:$B$725,I259,$CT$3:$CT$725)</f>
        <v>0</v>
      </c>
      <c r="CP259" s="30">
        <f>SUMIF(Ingredients!$B$3:$B$230,J259,Ingredients!$J$3:$J$230)+SUMIF($B$3:$B$725,J259,$CT$3:$CT$725)</f>
        <v>0</v>
      </c>
      <c r="CQ259" s="30">
        <f>SUMIF(Ingredients!$B$3:$B$230,K259,Ingredients!$J$3:$J$230)+SUMIF($B$3:$B$725,K259,$CT$3:$CT$725)</f>
        <v>0</v>
      </c>
      <c r="CR259" s="30">
        <f>SUMIF(Ingredients!$B$3:$B$230,L259,Ingredients!$J$3:$J$230)+SUMIF($B$3:$B$725,L259,$CT$3:$CT$725)</f>
        <v>0</v>
      </c>
      <c r="CS259" s="30">
        <f>SUMIF(Ingredients!$B$3:$B$230,M259,Ingredients!$J$3:$J$230)+SUMIF($B$3:$B$725,M259,$CT$3:$CT$725)</f>
        <v>0</v>
      </c>
      <c r="CT259" s="43">
        <f t="shared" si="47"/>
        <v>0</v>
      </c>
      <c r="CU259" s="34">
        <v>0</v>
      </c>
      <c r="CV259" s="30">
        <v>10</v>
      </c>
      <c r="CW259" s="30">
        <v>30</v>
      </c>
      <c r="CX259" s="35">
        <v>0</v>
      </c>
      <c r="CY259" s="36">
        <v>0</v>
      </c>
      <c r="CZ259" s="37">
        <v>0</v>
      </c>
      <c r="DA259" s="38">
        <v>0</v>
      </c>
      <c r="DB259" s="39">
        <v>0</v>
      </c>
      <c r="DC259" t="s">
        <v>202</v>
      </c>
      <c r="DD259" t="str">
        <f t="shared" ca="1" si="48"/>
        <v/>
      </c>
      <c r="DE259" t="str">
        <f t="shared" ca="1" si="49"/>
        <v>-</v>
      </c>
      <c r="DF259" t="s">
        <v>3018</v>
      </c>
      <c r="DG259" t="s">
        <v>200</v>
      </c>
      <c r="DH259" t="str">
        <f t="shared" ca="1" si="50"/>
        <v>BUBBLYWATERITEM(MEAL, ItemRegistry.bubblywaterItem, 4 ,0f,10f,0f,0f,0f,0f,0f,0.7f),</v>
      </c>
      <c r="DI259" t="s">
        <v>2445</v>
      </c>
    </row>
    <row r="260" spans="2:113" x14ac:dyDescent="0.3">
      <c r="B260" t="s">
        <v>527</v>
      </c>
      <c r="C260" t="str">
        <f>INDEX('PH Itemnames'!$B$1:$B$723,MATCH(B260,'PH Itemnames'!$A$1:$A$723),1)</f>
        <v>cherrysodaItem</v>
      </c>
      <c r="D260" t="s">
        <v>240</v>
      </c>
      <c r="E260" t="s">
        <v>1191</v>
      </c>
      <c r="F260" s="10" t="s">
        <v>526</v>
      </c>
      <c r="G260" s="11" t="s">
        <v>210</v>
      </c>
      <c r="H260" s="11" t="s">
        <v>528</v>
      </c>
      <c r="I260" s="11"/>
      <c r="J260" s="11"/>
      <c r="K260" s="11"/>
      <c r="L260" s="11"/>
      <c r="M260" s="11"/>
      <c r="N260" s="46">
        <f ca="1">SUMIF(Ingredients!$B$3:$B$230,'PH complex foods'!F260,Ingredients!$A$3:$A$119)+SUMIF($B$3:$B$725,F260,$V$3:$V$724)</f>
        <v>1</v>
      </c>
      <c r="O260" s="11">
        <f ca="1">SUMIF(Ingredients!$B$3:$B$230,'PH complex foods'!G260,Ingredients!$A$3:$A$119)+SUMIF($B$3:$B$725,G260,$V$3:$V$724)</f>
        <v>1</v>
      </c>
      <c r="P260" s="11">
        <f ca="1">SUMIF(Ingredients!$B$3:$B$230,'PH complex foods'!H260,Ingredients!$A$3:$A$119)+SUMIF($B$3:$B$725,H260,$V$3:$V$724)</f>
        <v>1</v>
      </c>
      <c r="Q260" s="11">
        <f ca="1">SUMIF(Ingredients!$B$3:$B$230,'PH complex foods'!I260,Ingredients!$A$3:$A$119)+SUMIF($B$3:$B$725,I260,$V$3:$V$724)</f>
        <v>0</v>
      </c>
      <c r="R260" s="11">
        <f ca="1">SUMIF(Ingredients!$B$3:$B$230,'PH complex foods'!J260,Ingredients!$A$3:$A$119)+SUMIF($B$3:$B$725,J260,$V$3:$V$724)</f>
        <v>0</v>
      </c>
      <c r="S260" s="11">
        <f ca="1">SUMIF(Ingredients!$B$3:$B$230,'PH complex foods'!K260,Ingredients!$A$3:$A$119)+SUMIF($B$3:$B$725,K260,$V$3:$V$724)</f>
        <v>0</v>
      </c>
      <c r="T260" s="11">
        <f ca="1">SUMIF(Ingredients!$B$3:$B$230,'PH complex foods'!L260,Ingredients!$A$3:$A$119)+SUMIF($B$3:$B$725,L260,$V$3:$V$724)</f>
        <v>0</v>
      </c>
      <c r="U260" s="11">
        <f ca="1">SUMIF(Ingredients!$B$3:$B$230,'PH complex foods'!M260,Ingredients!$A$3:$A$119)+SUMIF($B$3:$B$725,M260,$V$3:$V$724)</f>
        <v>0</v>
      </c>
      <c r="V260" s="10">
        <f t="shared" ca="1" si="51"/>
        <v>1</v>
      </c>
      <c r="W260" s="10">
        <v>1</v>
      </c>
      <c r="X260" s="11">
        <v>1</v>
      </c>
      <c r="Y260" s="11">
        <f>COUNTIF(F260:M985,B260)</f>
        <v>0</v>
      </c>
      <c r="Z260" s="44" t="str">
        <f t="shared" ca="1" si="52"/>
        <v>Yes</v>
      </c>
      <c r="AA260" s="34">
        <f>SUMIF(Ingredients!$B$3:$B$230,F260,Ingredients!$C$3:$C$230)+SUMIF($B$3:$B$725,F260,$AI$3:$AI$725)</f>
        <v>0</v>
      </c>
      <c r="AB260" s="30">
        <f>SUMIF(Ingredients!$B$3:$B$230,G260,Ingredients!$C$3:$C$230)+SUMIF($B$3:$B$725,G260,$AI$3:$AI$725)</f>
        <v>0</v>
      </c>
      <c r="AC260" s="30">
        <f>SUMIF(Ingredients!$B$3:$B$230,H260,Ingredients!$C$3:$C$230)+SUMIF($B$3:$B$725,H260,$AI$3:$AI$725)</f>
        <v>3</v>
      </c>
      <c r="AD260" s="30">
        <f>SUMIF(Ingredients!$B$3:$B$230,I260,Ingredients!$C$3:$C$230)+SUMIF($B$3:$B$725,I260,$AI$3:$AI$725)</f>
        <v>0</v>
      </c>
      <c r="AE260" s="30">
        <f>SUMIF(Ingredients!$B$3:$B$230,J260,Ingredients!$C$3:$C$230)+SUMIF($B$3:$B$725,J260,$AI$3:$AI$725)</f>
        <v>0</v>
      </c>
      <c r="AF260" s="30">
        <f>SUMIF(Ingredients!$B$3:$B$230,K260,Ingredients!$C$3:$C$230)+SUMIF($B$3:$B$725,K260,$AI$3:$AI$725)</f>
        <v>0</v>
      </c>
      <c r="AG260" s="30">
        <f>SUMIF(Ingredients!$B$3:$B$230,L260,Ingredients!$C$3:$C$230)+SUMIF($B$3:$B$725,L260,$AI$3:$AI$725)</f>
        <v>0</v>
      </c>
      <c r="AH260" s="30">
        <f>SUMIF(Ingredients!$B$3:$B$230,M260,Ingredients!$C$3:$C$230)+SUMIF($B$3:$B$725,M260,$AI$3:$AI$725)</f>
        <v>0</v>
      </c>
      <c r="AI260" s="29">
        <f t="shared" ref="AI260:AI323" si="53">SUM(AA260:AH260)</f>
        <v>3</v>
      </c>
      <c r="AJ260" s="30">
        <f>SUMIF(Ingredients!$B$3:$B$230,F260,Ingredients!$D$3:$D$230)+SUMIF($B$3:$B$725,F260,$AR$3:$AR$725)</f>
        <v>20</v>
      </c>
      <c r="AK260" s="30">
        <f>SUMIF(Ingredients!$B$3:$B$230,G260,Ingredients!$D$3:$D$230)+SUMIF($B$3:$B$725,G260,$AR$3:$AR$725)</f>
        <v>0</v>
      </c>
      <c r="AL260" s="30">
        <f>SUMIF(Ingredients!$B$3:$B$230,H260,Ingredients!$D$3:$D$230)+SUMIF($B$3:$B$725,H260,$AR$3:$AR$725)</f>
        <v>9.5</v>
      </c>
      <c r="AM260" s="30">
        <f>SUMIF(Ingredients!$B$3:$B$230,I260,Ingredients!$D$3:$D$230)+SUMIF($B$3:$B$725,I260,$AR$3:$AR$725)</f>
        <v>0</v>
      </c>
      <c r="AN260" s="30">
        <f>SUMIF(Ingredients!$B$3:$B$230,J260,Ingredients!$D$3:$D$230)+SUMIF($B$3:$B$725,J260,$AR$3:$AR$725)</f>
        <v>0</v>
      </c>
      <c r="AO260" s="30">
        <f>SUMIF(Ingredients!$B$3:$B$230,K260,Ingredients!$D$3:$D$230)+SUMIF($B$3:$B$725,K260,$AR$3:$AR$725)</f>
        <v>0</v>
      </c>
      <c r="AP260" s="30">
        <f>SUMIF(Ingredients!$B$3:$B$230,L260,Ingredients!$D$3:$D$230)+SUMIF($B$3:$B$725,L260,$AR$3:$AR$725)</f>
        <v>0</v>
      </c>
      <c r="AQ260" s="30">
        <f>SUMIF(Ingredients!$B$3:$B$230,M260,Ingredients!$D$3:$D$230)+SUMIF($B$3:$B$725,M260,$AR$3:$AR$725)</f>
        <v>0</v>
      </c>
      <c r="AR260" s="29">
        <f t="shared" ref="AR260:AR323" si="54">SUM(AJ260:AQ260)</f>
        <v>29.5</v>
      </c>
      <c r="AS260" s="30">
        <f>SUMIF(Ingredients!$B$3:$B$230,F260,Ingredients!$E$3:$E$230)+SUMIF($B$3:$B$725,F260,$BA$3:$BA$730)</f>
        <v>0</v>
      </c>
      <c r="AT260" s="30">
        <f>SUMIF(Ingredients!$B$3:$B$230,G260,Ingredients!$E$3:$E$230)+SUMIF($B$3:$B$725,G260,$BA$3:$BA$730)</f>
        <v>30</v>
      </c>
      <c r="AU260" s="30">
        <f>SUMIF(Ingredients!$B$3:$B$230,H260,Ingredients!$E$3:$E$230)+SUMIF($B$3:$B$725,H260,$BA$3:$BA$730)</f>
        <v>10</v>
      </c>
      <c r="AV260" s="30">
        <f>SUMIF(Ingredients!$B$3:$B$230,I260,Ingredients!$E$3:$E$230)+SUMIF($B$3:$B$725,I260,$BA$3:$BA$730)</f>
        <v>0</v>
      </c>
      <c r="AW260" s="30">
        <f>SUMIF(Ingredients!$B$3:$B$230,J260,Ingredients!$E$3:$E$230)+SUMIF($B$3:$B$725,J260,$BA$3:$BA$730)</f>
        <v>0</v>
      </c>
      <c r="AX260" s="30">
        <f>SUMIF(Ingredients!$B$3:$B$230,K260,Ingredients!$E$3:$E$230)+SUMIF($B$3:$B$725,K260,$BA$3:$BA$730)</f>
        <v>0</v>
      </c>
      <c r="AY260" s="30">
        <f>SUMIF(Ingredients!$B$3:$B$230,L260,Ingredients!$E$3:$E$230)+SUMIF($B$3:$B$725,L260,$BA$3:$BA$730)</f>
        <v>0</v>
      </c>
      <c r="AZ260" s="30">
        <f>SUMIF(Ingredients!$B$3:$B$230,M260,Ingredients!$E$3:$E$230)+SUMIF($B$3:$B$725,M260,$BA$3:$BA$730)</f>
        <v>0</v>
      </c>
      <c r="BA260" s="29">
        <f t="shared" ref="BA260:BA323" si="55">SUM(AS260:AZ260)/COUNTA(F260:M260)</f>
        <v>13.333333333333334</v>
      </c>
      <c r="BB260" s="30">
        <f>SUMIF(Ingredients!$B$3:$B$230,F260,Ingredients!$F$3:$F$230)+SUMIF($B$3:$B$725,F260,$BJ$3:$BJ$725)</f>
        <v>0</v>
      </c>
      <c r="BC260" s="30">
        <f>SUMIF(Ingredients!$B$3:$B$230,G260,Ingredients!$F$3:$F$230)+SUMIF($B$3:$B$725,G260,$BJ$3:$BJ$725)</f>
        <v>0</v>
      </c>
      <c r="BD260" s="30">
        <f>SUMIF(Ingredients!$B$3:$B$230,H260,Ingredients!$F$3:$F$230)+SUMIF($B$3:$B$725,H260,$BJ$3:$BJ$725)</f>
        <v>0</v>
      </c>
      <c r="BE260" s="30">
        <f>SUMIF(Ingredients!$B$3:$B$230,I260,Ingredients!$F$3:$F$230)+SUMIF($B$3:$B$725,I260,$BJ$3:$BJ$725)</f>
        <v>0</v>
      </c>
      <c r="BF260" s="30">
        <f>SUMIF(Ingredients!$B$3:$B$230,J260,Ingredients!$F$3:$F$230)+SUMIF($B$3:$B$725,J260,$BJ$3:$BJ$725)</f>
        <v>0</v>
      </c>
      <c r="BG260" s="30">
        <f>SUMIF(Ingredients!$B$3:$B$230,K260,Ingredients!$F$3:$F$230)+SUMIF($B$3:$B$725,K260,$BJ$3:$BJ$725)</f>
        <v>0</v>
      </c>
      <c r="BH260" s="30">
        <f>SUMIF(Ingredients!$B$3:$B$230,L260,Ingredients!$F$3:$F$230)+SUMIF($B$3:$B$725,L260,$BJ$3:$BJ$725)</f>
        <v>0</v>
      </c>
      <c r="BI260" s="30">
        <f>SUMIF(Ingredients!$B$3:$B$230,M260,Ingredients!$F$3:$F$230)+SUMIF($B$3:$B$725,M260,$BJ$3:$BJ$725)</f>
        <v>0</v>
      </c>
      <c r="BJ260" s="35">
        <f t="shared" ref="BJ260:BJ323" si="56">SUM(BB260:BI260)</f>
        <v>0</v>
      </c>
      <c r="BK260" s="30">
        <f>SUMIF(Ingredients!$B$3:$B$230,F260,Ingredients!$G$3:$G$230)+SUMIF($B$3:$B$725,F260,$BS$3:$BS$725)</f>
        <v>0</v>
      </c>
      <c r="BL260" s="30">
        <f>SUMIF(Ingredients!$B$3:$B$230,G260,Ingredients!$G$3:$G$230)+SUMIF($B$3:$B$725,G260,$BS$3:$BS$725)</f>
        <v>0</v>
      </c>
      <c r="BM260" s="30">
        <f>SUMIF(Ingredients!$B$3:$B$230,H260,Ingredients!$G$3:$G$230)+SUMIF($B$3:$B$725,H260,$BS$3:$BS$725)</f>
        <v>1.5</v>
      </c>
      <c r="BN260" s="30">
        <f>SUMIF(Ingredients!$B$3:$B$230,I260,Ingredients!$G$3:$G$230)+SUMIF($B$3:$B$725,I260,$BS$3:$BS$725)</f>
        <v>0</v>
      </c>
      <c r="BO260" s="30">
        <f>SUMIF(Ingredients!$B$3:$B$230,J260,Ingredients!$G$3:$G$230)+SUMIF($B$3:$B$725,J260,$BS$3:$BS$725)</f>
        <v>0</v>
      </c>
      <c r="BP260" s="30">
        <f>SUMIF(Ingredients!$B$3:$B$230,K260,Ingredients!$G$3:$G$230)+SUMIF($B$3:$B$725,K260,$BS$3:$BS$725)</f>
        <v>0</v>
      </c>
      <c r="BQ260" s="30">
        <f>SUMIF(Ingredients!$B$3:$B$230,L260,Ingredients!$G$3:$G$230)+SUMIF($B$3:$B$725,L260,$BS$3:$BS$725)</f>
        <v>0</v>
      </c>
      <c r="BR260" s="30">
        <f>SUMIF(Ingredients!$B$3:$B$230,M260,Ingredients!$G$3:$G$230)+SUMIF($B$3:$B$725,M260,$BS$3:$BS$725)</f>
        <v>0</v>
      </c>
      <c r="BS260" s="36">
        <f t="shared" ref="BS260:BS323" si="57">SUM(BK260:BR260)</f>
        <v>1.5</v>
      </c>
      <c r="BT260" s="30">
        <f>SUMIF(Ingredients!$B$3:$B$230,F260,Ingredients!$H$3:$H$230)+SUMIF($B$3:$B$725,F260,$CB$3:$CB$725)</f>
        <v>0</v>
      </c>
      <c r="BU260" s="30">
        <f>SUMIF(Ingredients!$B$3:$B$230,G260,Ingredients!$H$3:$H$230)+SUMIF($B$3:$B$725,G260,$CB$3:$CB$725)</f>
        <v>0</v>
      </c>
      <c r="BV260" s="30">
        <f>SUMIF(Ingredients!$B$3:$B$230,H260,Ingredients!$H$3:$H$230)+SUMIF($B$3:$B$725,H260,$CB$3:$CB$725)</f>
        <v>0</v>
      </c>
      <c r="BW260" s="30">
        <f>SUMIF(Ingredients!$B$3:$B$230,I260,Ingredients!$H$3:$H$230)+SUMIF($B$3:$B$725,I260,$CB$3:$CB$725)</f>
        <v>0</v>
      </c>
      <c r="BX260" s="30">
        <f>SUMIF(Ingredients!$B$3:$B$230,J260,Ingredients!$H$3:$H$230)+SUMIF($B$3:$B$725,J260,$CB$3:$CB$725)</f>
        <v>0</v>
      </c>
      <c r="BY260" s="30">
        <f>SUMIF(Ingredients!$B$3:$B$230,K260,Ingredients!$H$3:$H$230)+SUMIF($B$3:$B$725,K260,$CB$3:$CB$725)</f>
        <v>0</v>
      </c>
      <c r="BZ260" s="30">
        <f>SUMIF(Ingredients!$B$3:$B$230,L260,Ingredients!$H$3:$H$230)+SUMIF($B$3:$B$725,L260,$CB$3:$CB$725)</f>
        <v>0</v>
      </c>
      <c r="CA260" s="30">
        <f>SUMIF(Ingredients!$B$3:$B$230,M260,Ingredients!$H$3:$H$230)+SUMIF($B$3:$B$725,M260,$CB$3:$CB$725)</f>
        <v>0</v>
      </c>
      <c r="CB260" s="42">
        <f t="shared" ref="CB260:CB323" si="58">SUM(BT260:CA260)</f>
        <v>0</v>
      </c>
      <c r="CC260" s="30">
        <f>SUMIF(Ingredients!$B$3:$B$230,F260,Ingredients!$I$3:$I$230)+SUMIF($B$3:$B$725,F260,$CK$3:$CK$725)</f>
        <v>0</v>
      </c>
      <c r="CD260" s="30">
        <f>SUMIF(Ingredients!$B$3:$B$230,G260,Ingredients!$I$3:$I$230)+SUMIF($B$3:$B$725,G260,$CK$3:$CK$725)</f>
        <v>0</v>
      </c>
      <c r="CE260" s="30">
        <f>SUMIF(Ingredients!$B$3:$B$230,H260,Ingredients!$I$3:$I$230)+SUMIF($B$3:$B$725,H260,$CK$3:$CK$725)</f>
        <v>0</v>
      </c>
      <c r="CF260" s="30">
        <f>SUMIF(Ingredients!$B$3:$B$230,I260,Ingredients!$I$3:$I$230)+SUMIF($B$3:$B$725,I260,$CK$3:$CK$725)</f>
        <v>0</v>
      </c>
      <c r="CG260" s="30">
        <f>SUMIF(Ingredients!$B$3:$B$230,J260,Ingredients!$I$3:$I$230)+SUMIF($B$3:$B$725,J260,$CK$3:$CK$725)</f>
        <v>0</v>
      </c>
      <c r="CH260" s="30">
        <f>SUMIF(Ingredients!$B$3:$B$230,K260,Ingredients!$I$3:$I$230)+SUMIF($B$3:$B$725,K260,$CK$3:$CK$725)</f>
        <v>0</v>
      </c>
      <c r="CI260" s="30">
        <f>SUMIF(Ingredients!$B$3:$B$230,L260,Ingredients!$I$3:$I$230)+SUMIF($B$3:$B$725,L260,$CK$3:$CK$725)</f>
        <v>0</v>
      </c>
      <c r="CJ260" s="30">
        <f>SUMIF(Ingredients!$B$3:$B$230,M260,Ingredients!$I$3:$I$230)+SUMIF($B$3:$B$725,M260,$CK$3:$CK$725)</f>
        <v>0</v>
      </c>
      <c r="CK260" s="38">
        <f t="shared" ref="CK260:CK323" si="59">SUM(CC260:CJ260)</f>
        <v>0</v>
      </c>
      <c r="CL260" s="30">
        <f>SUMIF(Ingredients!$B$3:$B$230,F260,Ingredients!$J$3:$J$230)+SUMIF($B$3:$B$725,F260,$CT$3:$CT$725)</f>
        <v>0</v>
      </c>
      <c r="CM260" s="30">
        <f>SUMIF(Ingredients!$B$3:$B$230,G260,Ingredients!$J$3:$J$230)+SUMIF($B$3:$B$725,G260,$CT$3:$CT$725)</f>
        <v>0</v>
      </c>
      <c r="CN260" s="30">
        <f>SUMIF(Ingredients!$B$3:$B$230,H260,Ingredients!$J$3:$J$230)+SUMIF($B$3:$B$725,H260,$CT$3:$CT$725)</f>
        <v>0</v>
      </c>
      <c r="CO260" s="30">
        <f>SUMIF(Ingredients!$B$3:$B$230,I260,Ingredients!$J$3:$J$230)+SUMIF($B$3:$B$725,I260,$CT$3:$CT$725)</f>
        <v>0</v>
      </c>
      <c r="CP260" s="30">
        <f>SUMIF(Ingredients!$B$3:$B$230,J260,Ingredients!$J$3:$J$230)+SUMIF($B$3:$B$725,J260,$CT$3:$CT$725)</f>
        <v>0</v>
      </c>
      <c r="CQ260" s="30">
        <f>SUMIF(Ingredients!$B$3:$B$230,K260,Ingredients!$J$3:$J$230)+SUMIF($B$3:$B$725,K260,$CT$3:$CT$725)</f>
        <v>0</v>
      </c>
      <c r="CR260" s="30">
        <f>SUMIF(Ingredients!$B$3:$B$230,L260,Ingredients!$J$3:$J$230)+SUMIF($B$3:$B$725,L260,$CT$3:$CT$725)</f>
        <v>0</v>
      </c>
      <c r="CS260" s="30">
        <f>SUMIF(Ingredients!$B$3:$B$230,M260,Ingredients!$J$3:$J$230)+SUMIF($B$3:$B$725,M260,$CT$3:$CT$725)</f>
        <v>0</v>
      </c>
      <c r="CT260" s="43">
        <f t="shared" ref="CT260:CT323" si="60">SUM(CL260:CS260)</f>
        <v>0</v>
      </c>
      <c r="CU260" s="34">
        <v>0</v>
      </c>
      <c r="CV260" s="30">
        <v>20</v>
      </c>
      <c r="CW260" s="30">
        <v>30</v>
      </c>
      <c r="CX260" s="35">
        <v>0</v>
      </c>
      <c r="CY260" s="36">
        <v>1</v>
      </c>
      <c r="CZ260" s="37">
        <v>0</v>
      </c>
      <c r="DA260" s="38">
        <v>0</v>
      </c>
      <c r="DB260" s="39">
        <v>0</v>
      </c>
      <c r="DC260" t="s">
        <v>202</v>
      </c>
      <c r="DD260" t="str">
        <f t="shared" ref="DD260:DD323" ca="1" si="61">IF(AND(V260=1, DC260="No"),"NB","")</f>
        <v/>
      </c>
      <c r="DE260" t="str">
        <f ca="1">IF(Z260="No", "No", "-")</f>
        <v>-</v>
      </c>
      <c r="DG260" t="s">
        <v>200</v>
      </c>
      <c r="DH260" t="str">
        <f t="shared" ref="DH260:DH323" ca="1" si="62">IF(AND(Z260="Yes",NOT(DG260="No")),CONCATENATE(UPPER(C260), "(", E260, ", ItemRegistry.",C260,", ",4," ,", ROUND(CU260/5,2),"f,",ROUND(CV260,2),"f,",ROUND(CX260,2),"f,",ROUND(CZ260,2),"f,",ROUND(CY260,2),"f,",ROUND(DA260,2),"f,",ROUND(DB260,2),"f,",ROUND(21/CW260,2), "f),"),"")</f>
        <v>CHERRYSODAITEM(MEAL, ItemRegistry.cherrysodaItem, 4 ,0f,20f,0f,0f,1f,0f,0f,0.7f),</v>
      </c>
      <c r="DI260" t="s">
        <v>2446</v>
      </c>
    </row>
    <row r="261" spans="2:113" x14ac:dyDescent="0.3">
      <c r="B261" t="s">
        <v>529</v>
      </c>
      <c r="C261" t="str">
        <f>INDEX('PH Itemnames'!$B$1:$B$723,MATCH(B261,'PH Itemnames'!$A$1:$A$723),1)</f>
        <v>colasodaItem</v>
      </c>
      <c r="D261" t="s">
        <v>240</v>
      </c>
      <c r="E261" t="s">
        <v>1191</v>
      </c>
      <c r="F261" s="10" t="s">
        <v>526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SUMIF(Ingredients!$B$3:$B$230,'PH complex foods'!F261,Ingredients!$A$3:$A$119)+SUMIF($B$3:$B$725,F261,$V$3:$V$724)</f>
        <v>1</v>
      </c>
      <c r="O261" s="11">
        <f ca="1">SUMIF(Ingredients!$B$3:$B$230,'PH complex foods'!G261,Ingredients!$A$3:$A$119)+SUMIF($B$3:$B$725,G261,$V$3:$V$724)</f>
        <v>1</v>
      </c>
      <c r="P261" s="11">
        <f ca="1">SUMIF(Ingredients!$B$3:$B$230,'PH complex foods'!H261,Ingredients!$A$3:$A$119)+SUMIF($B$3:$B$725,H261,$V$3:$V$724)</f>
        <v>1</v>
      </c>
      <c r="Q261" s="11">
        <f ca="1">SUMIF(Ingredients!$B$3:$B$230,'PH complex foods'!I261,Ingredients!$A$3:$A$119)+SUMIF($B$3:$B$725,I261,$V$3:$V$724)</f>
        <v>0</v>
      </c>
      <c r="R261" s="11">
        <f ca="1">SUMIF(Ingredients!$B$3:$B$230,'PH complex foods'!J261,Ingredients!$A$3:$A$119)+SUMIF($B$3:$B$725,J261,$V$3:$V$724)</f>
        <v>0</v>
      </c>
      <c r="S261" s="11">
        <f ca="1">SUMIF(Ingredients!$B$3:$B$230,'PH complex foods'!K261,Ingredients!$A$3:$A$119)+SUMIF($B$3:$B$725,K261,$V$3:$V$724)</f>
        <v>0</v>
      </c>
      <c r="T261" s="11">
        <f ca="1">SUMIF(Ingredients!$B$3:$B$230,'PH complex foods'!L261,Ingredients!$A$3:$A$119)+SUMIF($B$3:$B$725,L261,$V$3:$V$724)</f>
        <v>0</v>
      </c>
      <c r="U261" s="11">
        <f ca="1">SUMIF(Ingredients!$B$3:$B$230,'PH complex foods'!M261,Ingredients!$A$3:$A$119)+SUMIF($B$3:$B$725,M261,$V$3:$V$724)</f>
        <v>0</v>
      </c>
      <c r="V261" s="10">
        <f t="shared" ref="V261:V325" ca="1" si="63">SUM(N261:U261)-COUNTA(F261:M261)+1</f>
        <v>1</v>
      </c>
      <c r="W261" s="10">
        <v>1</v>
      </c>
      <c r="X261" s="11">
        <v>1</v>
      </c>
      <c r="Y261" s="11">
        <f>COUNTIF(F261:M986,B261)</f>
        <v>0</v>
      </c>
      <c r="Z261" s="44" t="str">
        <f t="shared" ca="1" si="52"/>
        <v>Yes</v>
      </c>
      <c r="AA261" s="34">
        <f>SUMIF(Ingredients!$B$3:$B$230,F261,Ingredients!$C$3:$C$230)+SUMIF($B$3:$B$725,F261,$AI$3:$AI$725)</f>
        <v>0</v>
      </c>
      <c r="AB261" s="30">
        <f>SUMIF(Ingredients!$B$3:$B$230,G261,Ingredients!$C$3:$C$230)+SUMIF($B$3:$B$725,G261,$AI$3:$AI$725)</f>
        <v>0</v>
      </c>
      <c r="AC261" s="30">
        <f>SUMIF(Ingredients!$B$3:$B$230,H261,Ingredients!$C$3:$C$230)+SUMIF($B$3:$B$725,H261,$AI$3:$AI$725)</f>
        <v>0</v>
      </c>
      <c r="AD261" s="30">
        <f>SUMIF(Ingredients!$B$3:$B$230,I261,Ingredients!$C$3:$C$230)+SUMIF($B$3:$B$725,I261,$AI$3:$AI$725)</f>
        <v>0</v>
      </c>
      <c r="AE261" s="30">
        <f>SUMIF(Ingredients!$B$3:$B$230,J261,Ingredients!$C$3:$C$230)+SUMIF($B$3:$B$725,J261,$AI$3:$AI$725)</f>
        <v>0</v>
      </c>
      <c r="AF261" s="30">
        <f>SUMIF(Ingredients!$B$3:$B$230,K261,Ingredients!$C$3:$C$230)+SUMIF($B$3:$B$725,K261,$AI$3:$AI$725)</f>
        <v>0</v>
      </c>
      <c r="AG261" s="30">
        <f>SUMIF(Ingredients!$B$3:$B$230,L261,Ingredients!$C$3:$C$230)+SUMIF($B$3:$B$725,L261,$AI$3:$AI$725)</f>
        <v>0</v>
      </c>
      <c r="AH261" s="30">
        <f>SUMIF(Ingredients!$B$3:$B$230,M261,Ingredients!$C$3:$C$230)+SUMIF($B$3:$B$725,M261,$AI$3:$AI$725)</f>
        <v>0</v>
      </c>
      <c r="AI261" s="29">
        <f t="shared" si="53"/>
        <v>0</v>
      </c>
      <c r="AJ261" s="30">
        <f>SUMIF(Ingredients!$B$3:$B$230,F261,Ingredients!$D$3:$D$230)+SUMIF($B$3:$B$725,F261,$AR$3:$AR$725)</f>
        <v>20</v>
      </c>
      <c r="AK261" s="30">
        <f>SUMIF(Ingredients!$B$3:$B$230,G261,Ingredients!$D$3:$D$230)+SUMIF($B$3:$B$725,G261,$AR$3:$AR$725)</f>
        <v>0</v>
      </c>
      <c r="AL261" s="30">
        <f>SUMIF(Ingredients!$B$3:$B$230,H261,Ingredients!$D$3:$D$230)+SUMIF($B$3:$B$725,H261,$AR$3:$AR$725)</f>
        <v>0</v>
      </c>
      <c r="AM261" s="30">
        <f>SUMIF(Ingredients!$B$3:$B$230,I261,Ingredients!$D$3:$D$230)+SUMIF($B$3:$B$725,I261,$AR$3:$AR$725)</f>
        <v>0</v>
      </c>
      <c r="AN261" s="30">
        <f>SUMIF(Ingredients!$B$3:$B$230,J261,Ingredients!$D$3:$D$230)+SUMIF($B$3:$B$725,J261,$AR$3:$AR$725)</f>
        <v>0</v>
      </c>
      <c r="AO261" s="30">
        <f>SUMIF(Ingredients!$B$3:$B$230,K261,Ingredients!$D$3:$D$230)+SUMIF($B$3:$B$725,K261,$AR$3:$AR$725)</f>
        <v>0</v>
      </c>
      <c r="AP261" s="30">
        <f>SUMIF(Ingredients!$B$3:$B$230,L261,Ingredients!$D$3:$D$230)+SUMIF($B$3:$B$725,L261,$AR$3:$AR$725)</f>
        <v>0</v>
      </c>
      <c r="AQ261" s="30">
        <f>SUMIF(Ingredients!$B$3:$B$230,M261,Ingredients!$D$3:$D$230)+SUMIF($B$3:$B$725,M261,$AR$3:$AR$725)</f>
        <v>0</v>
      </c>
      <c r="AR261" s="29">
        <f t="shared" si="54"/>
        <v>20</v>
      </c>
      <c r="AS261" s="30">
        <f>SUMIF(Ingredients!$B$3:$B$230,F261,Ingredients!$E$3:$E$230)+SUMIF($B$3:$B$725,F261,$BA$3:$BA$730)</f>
        <v>0</v>
      </c>
      <c r="AT261" s="30">
        <f>SUMIF(Ingredients!$B$3:$B$230,G261,Ingredients!$E$3:$E$230)+SUMIF($B$3:$B$725,G261,$BA$3:$BA$730)</f>
        <v>30</v>
      </c>
      <c r="AU261" s="30">
        <f>SUMIF(Ingredients!$B$3:$B$230,H261,Ingredients!$E$3:$E$230)+SUMIF($B$3:$B$725,H261,$BA$3:$BA$730)</f>
        <v>48</v>
      </c>
      <c r="AV261" s="30">
        <f>SUMIF(Ingredients!$B$3:$B$230,I261,Ingredients!$E$3:$E$230)+SUMIF($B$3:$B$725,I261,$BA$3:$BA$730)</f>
        <v>0</v>
      </c>
      <c r="AW261" s="30">
        <f>SUMIF(Ingredients!$B$3:$B$230,J261,Ingredients!$E$3:$E$230)+SUMIF($B$3:$B$725,J261,$BA$3:$BA$730)</f>
        <v>0</v>
      </c>
      <c r="AX261" s="30">
        <f>SUMIF(Ingredients!$B$3:$B$230,K261,Ingredients!$E$3:$E$230)+SUMIF($B$3:$B$725,K261,$BA$3:$BA$730)</f>
        <v>0</v>
      </c>
      <c r="AY261" s="30">
        <f>SUMIF(Ingredients!$B$3:$B$230,L261,Ingredients!$E$3:$E$230)+SUMIF($B$3:$B$725,L261,$BA$3:$BA$730)</f>
        <v>0</v>
      </c>
      <c r="AZ261" s="30">
        <f>SUMIF(Ingredients!$B$3:$B$230,M261,Ingredients!$E$3:$E$230)+SUMIF($B$3:$B$725,M261,$BA$3:$BA$730)</f>
        <v>0</v>
      </c>
      <c r="BA261" s="29">
        <f t="shared" si="55"/>
        <v>26</v>
      </c>
      <c r="BB261" s="30">
        <f>SUMIF(Ingredients!$B$3:$B$230,F261,Ingredients!$F$3:$F$230)+SUMIF($B$3:$B$725,F261,$BJ$3:$BJ$725)</f>
        <v>0</v>
      </c>
      <c r="BC261" s="30">
        <f>SUMIF(Ingredients!$B$3:$B$230,G261,Ingredients!$F$3:$F$230)+SUMIF($B$3:$B$725,G261,$BJ$3:$BJ$725)</f>
        <v>0</v>
      </c>
      <c r="BD261" s="30">
        <f>SUMIF(Ingredients!$B$3:$B$230,H261,Ingredients!$F$3:$F$230)+SUMIF($B$3:$B$725,H261,$BJ$3:$BJ$725)</f>
        <v>0</v>
      </c>
      <c r="BE261" s="30">
        <f>SUMIF(Ingredients!$B$3:$B$230,I261,Ingredients!$F$3:$F$230)+SUMIF($B$3:$B$725,I261,$BJ$3:$BJ$725)</f>
        <v>0</v>
      </c>
      <c r="BF261" s="30">
        <f>SUMIF(Ingredients!$B$3:$B$230,J261,Ingredients!$F$3:$F$230)+SUMIF($B$3:$B$725,J261,$BJ$3:$BJ$725)</f>
        <v>0</v>
      </c>
      <c r="BG261" s="30">
        <f>SUMIF(Ingredients!$B$3:$B$230,K261,Ingredients!$F$3:$F$230)+SUMIF($B$3:$B$725,K261,$BJ$3:$BJ$725)</f>
        <v>0</v>
      </c>
      <c r="BH261" s="30">
        <f>SUMIF(Ingredients!$B$3:$B$230,L261,Ingredients!$F$3:$F$230)+SUMIF($B$3:$B$725,L261,$BJ$3:$BJ$725)</f>
        <v>0</v>
      </c>
      <c r="BI261" s="30">
        <f>SUMIF(Ingredients!$B$3:$B$230,M261,Ingredients!$F$3:$F$230)+SUMIF($B$3:$B$725,M261,$BJ$3:$BJ$725)</f>
        <v>0</v>
      </c>
      <c r="BJ261" s="35">
        <f t="shared" si="56"/>
        <v>0</v>
      </c>
      <c r="BK261" s="30">
        <f>SUMIF(Ingredients!$B$3:$B$230,F261,Ingredients!$G$3:$G$230)+SUMIF($B$3:$B$725,F261,$BS$3:$BS$725)</f>
        <v>0</v>
      </c>
      <c r="BL261" s="30">
        <f>SUMIF(Ingredients!$B$3:$B$230,G261,Ingredients!$G$3:$G$230)+SUMIF($B$3:$B$725,G261,$BS$3:$BS$725)</f>
        <v>0</v>
      </c>
      <c r="BM261" s="30">
        <f>SUMIF(Ingredients!$B$3:$B$230,H261,Ingredients!$G$3:$G$230)+SUMIF($B$3:$B$725,H261,$BS$3:$BS$725)</f>
        <v>0</v>
      </c>
      <c r="BN261" s="30">
        <f>SUMIF(Ingredients!$B$3:$B$230,I261,Ingredients!$G$3:$G$230)+SUMIF($B$3:$B$725,I261,$BS$3:$BS$725)</f>
        <v>0</v>
      </c>
      <c r="BO261" s="30">
        <f>SUMIF(Ingredients!$B$3:$B$230,J261,Ingredients!$G$3:$G$230)+SUMIF($B$3:$B$725,J261,$BS$3:$BS$725)</f>
        <v>0</v>
      </c>
      <c r="BP261" s="30">
        <f>SUMIF(Ingredients!$B$3:$B$230,K261,Ingredients!$G$3:$G$230)+SUMIF($B$3:$B$725,K261,$BS$3:$BS$725)</f>
        <v>0</v>
      </c>
      <c r="BQ261" s="30">
        <f>SUMIF(Ingredients!$B$3:$B$230,L261,Ingredients!$G$3:$G$230)+SUMIF($B$3:$B$725,L261,$BS$3:$BS$725)</f>
        <v>0</v>
      </c>
      <c r="BR261" s="30">
        <f>SUMIF(Ingredients!$B$3:$B$230,M261,Ingredients!$G$3:$G$230)+SUMIF($B$3:$B$725,M261,$BS$3:$BS$725)</f>
        <v>0</v>
      </c>
      <c r="BS261" s="36">
        <f t="shared" si="57"/>
        <v>0</v>
      </c>
      <c r="BT261" s="30">
        <f>SUMIF(Ingredients!$B$3:$B$230,F261,Ingredients!$H$3:$H$230)+SUMIF($B$3:$B$725,F261,$CB$3:$CB$725)</f>
        <v>0</v>
      </c>
      <c r="BU261" s="30">
        <f>SUMIF(Ingredients!$B$3:$B$230,G261,Ingredients!$H$3:$H$230)+SUMIF($B$3:$B$725,G261,$CB$3:$CB$725)</f>
        <v>0</v>
      </c>
      <c r="BV261" s="30">
        <f>SUMIF(Ingredients!$B$3:$B$230,H261,Ingredients!$H$3:$H$230)+SUMIF($B$3:$B$725,H261,$CB$3:$CB$725)</f>
        <v>0</v>
      </c>
      <c r="BW261" s="30">
        <f>SUMIF(Ingredients!$B$3:$B$230,I261,Ingredients!$H$3:$H$230)+SUMIF($B$3:$B$725,I261,$CB$3:$CB$725)</f>
        <v>0</v>
      </c>
      <c r="BX261" s="30">
        <f>SUMIF(Ingredients!$B$3:$B$230,J261,Ingredients!$H$3:$H$230)+SUMIF($B$3:$B$725,J261,$CB$3:$CB$725)</f>
        <v>0</v>
      </c>
      <c r="BY261" s="30">
        <f>SUMIF(Ingredients!$B$3:$B$230,K261,Ingredients!$H$3:$H$230)+SUMIF($B$3:$B$725,K261,$CB$3:$CB$725)</f>
        <v>0</v>
      </c>
      <c r="BZ261" s="30">
        <f>SUMIF(Ingredients!$B$3:$B$230,L261,Ingredients!$H$3:$H$230)+SUMIF($B$3:$B$725,L261,$CB$3:$CB$725)</f>
        <v>0</v>
      </c>
      <c r="CA261" s="30">
        <f>SUMIF(Ingredients!$B$3:$B$230,M261,Ingredients!$H$3:$H$230)+SUMIF($B$3:$B$725,M261,$CB$3:$CB$725)</f>
        <v>0</v>
      </c>
      <c r="CB261" s="42">
        <f t="shared" si="58"/>
        <v>0</v>
      </c>
      <c r="CC261" s="30">
        <f>SUMIF(Ingredients!$B$3:$B$230,F261,Ingredients!$I$3:$I$230)+SUMIF($B$3:$B$725,F261,$CK$3:$CK$725)</f>
        <v>0</v>
      </c>
      <c r="CD261" s="30">
        <f>SUMIF(Ingredients!$B$3:$B$230,G261,Ingredients!$I$3:$I$230)+SUMIF($B$3:$B$725,G261,$CK$3:$CK$725)</f>
        <v>0</v>
      </c>
      <c r="CE261" s="30">
        <f>SUMIF(Ingredients!$B$3:$B$230,H261,Ingredients!$I$3:$I$230)+SUMIF($B$3:$B$725,H261,$CK$3:$CK$725)</f>
        <v>0</v>
      </c>
      <c r="CF261" s="30">
        <f>SUMIF(Ingredients!$B$3:$B$230,I261,Ingredients!$I$3:$I$230)+SUMIF($B$3:$B$725,I261,$CK$3:$CK$725)</f>
        <v>0</v>
      </c>
      <c r="CG261" s="30">
        <f>SUMIF(Ingredients!$B$3:$B$230,J261,Ingredients!$I$3:$I$230)+SUMIF($B$3:$B$725,J261,$CK$3:$CK$725)</f>
        <v>0</v>
      </c>
      <c r="CH261" s="30">
        <f>SUMIF(Ingredients!$B$3:$B$230,K261,Ingredients!$I$3:$I$230)+SUMIF($B$3:$B$725,K261,$CK$3:$CK$725)</f>
        <v>0</v>
      </c>
      <c r="CI261" s="30">
        <f>SUMIF(Ingredients!$B$3:$B$230,L261,Ingredients!$I$3:$I$230)+SUMIF($B$3:$B$725,L261,$CK$3:$CK$725)</f>
        <v>0</v>
      </c>
      <c r="CJ261" s="30">
        <f>SUMIF(Ingredients!$B$3:$B$230,M261,Ingredients!$I$3:$I$230)+SUMIF($B$3:$B$725,M261,$CK$3:$CK$725)</f>
        <v>0</v>
      </c>
      <c r="CK261" s="38">
        <f t="shared" si="59"/>
        <v>0</v>
      </c>
      <c r="CL261" s="30">
        <f>SUMIF(Ingredients!$B$3:$B$230,F261,Ingredients!$J$3:$J$230)+SUMIF($B$3:$B$725,F261,$CT$3:$CT$725)</f>
        <v>0</v>
      </c>
      <c r="CM261" s="30">
        <f>SUMIF(Ingredients!$B$3:$B$230,G261,Ingredients!$J$3:$J$230)+SUMIF($B$3:$B$725,G261,$CT$3:$CT$725)</f>
        <v>0</v>
      </c>
      <c r="CN261" s="30">
        <f>SUMIF(Ingredients!$B$3:$B$230,H261,Ingredients!$J$3:$J$230)+SUMIF($B$3:$B$725,H261,$CT$3:$CT$725)</f>
        <v>0</v>
      </c>
      <c r="CO261" s="30">
        <f>SUMIF(Ingredients!$B$3:$B$230,I261,Ingredients!$J$3:$J$230)+SUMIF($B$3:$B$725,I261,$CT$3:$CT$725)</f>
        <v>0</v>
      </c>
      <c r="CP261" s="30">
        <f>SUMIF(Ingredients!$B$3:$B$230,J261,Ingredients!$J$3:$J$230)+SUMIF($B$3:$B$725,J261,$CT$3:$CT$725)</f>
        <v>0</v>
      </c>
      <c r="CQ261" s="30">
        <f>SUMIF(Ingredients!$B$3:$B$230,K261,Ingredients!$J$3:$J$230)+SUMIF($B$3:$B$725,K261,$CT$3:$CT$725)</f>
        <v>0</v>
      </c>
      <c r="CR261" s="30">
        <f>SUMIF(Ingredients!$B$3:$B$230,L261,Ingredients!$J$3:$J$230)+SUMIF($B$3:$B$725,L261,$CT$3:$CT$725)</f>
        <v>0</v>
      </c>
      <c r="CS261" s="30">
        <f>SUMIF(Ingredients!$B$3:$B$230,M261,Ingredients!$J$3:$J$230)+SUMIF($B$3:$B$725,M261,$CT$3:$CT$725)</f>
        <v>0</v>
      </c>
      <c r="CT261" s="43">
        <f t="shared" si="60"/>
        <v>0</v>
      </c>
      <c r="CU261" s="34">
        <v>0</v>
      </c>
      <c r="CV261" s="30">
        <v>20</v>
      </c>
      <c r="CW261" s="30">
        <v>30</v>
      </c>
      <c r="CX261" s="35">
        <v>0</v>
      </c>
      <c r="CY261" s="36">
        <v>0</v>
      </c>
      <c r="CZ261" s="37">
        <v>0</v>
      </c>
      <c r="DA261" s="38">
        <v>0</v>
      </c>
      <c r="DB261" s="39">
        <v>0</v>
      </c>
      <c r="DC261" t="s">
        <v>202</v>
      </c>
      <c r="DD261" t="str">
        <f t="shared" ca="1" si="61"/>
        <v/>
      </c>
      <c r="DE261" t="str">
        <f ca="1">IF(Z261="No", "No", "-")</f>
        <v>-</v>
      </c>
      <c r="DG261" t="s">
        <v>200</v>
      </c>
      <c r="DH261" t="str">
        <f t="shared" ca="1" si="62"/>
        <v>COLASODAITEM(MEAL, ItemRegistry.colasodaItem, 4 ,0f,20f,0f,0f,0f,0f,0f,0.7f),</v>
      </c>
      <c r="DI261" t="s">
        <v>2447</v>
      </c>
    </row>
    <row r="262" spans="2:113" x14ac:dyDescent="0.3">
      <c r="B262" t="s">
        <v>530</v>
      </c>
      <c r="C262" t="str">
        <f>INDEX('PH Itemnames'!$B$1:$B$723,MATCH(B262,'PH Itemnames'!$A$1:$A$723),1)</f>
        <v>gingersodaItem</v>
      </c>
      <c r="D262" t="s">
        <v>240</v>
      </c>
      <c r="E262" t="s">
        <v>1191</v>
      </c>
      <c r="F262" s="10" t="s">
        <v>526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SUMIF(Ingredients!$B$3:$B$230,'PH complex foods'!F262,Ingredients!$A$3:$A$119)+SUMIF($B$3:$B$725,F262,$V$3:$V$724)</f>
        <v>1</v>
      </c>
      <c r="O262" s="11">
        <f ca="1">SUMIF(Ingredients!$B$3:$B$230,'PH complex foods'!G262,Ingredients!$A$3:$A$119)+SUMIF($B$3:$B$725,G262,$V$3:$V$724)</f>
        <v>1</v>
      </c>
      <c r="P262" s="11">
        <f ca="1">SUMIF(Ingredients!$B$3:$B$230,'PH complex foods'!H262,Ingredients!$A$3:$A$119)+SUMIF($B$3:$B$725,H262,$V$3:$V$724)</f>
        <v>1</v>
      </c>
      <c r="Q262" s="11">
        <f ca="1">SUMIF(Ingredients!$B$3:$B$230,'PH complex foods'!I262,Ingredients!$A$3:$A$119)+SUMIF($B$3:$B$725,I262,$V$3:$V$724)</f>
        <v>0</v>
      </c>
      <c r="R262" s="11">
        <f ca="1">SUMIF(Ingredients!$B$3:$B$230,'PH complex foods'!J262,Ingredients!$A$3:$A$119)+SUMIF($B$3:$B$725,J262,$V$3:$V$724)</f>
        <v>0</v>
      </c>
      <c r="S262" s="11">
        <f ca="1">SUMIF(Ingredients!$B$3:$B$230,'PH complex foods'!K262,Ingredients!$A$3:$A$119)+SUMIF($B$3:$B$725,K262,$V$3:$V$724)</f>
        <v>0</v>
      </c>
      <c r="T262" s="11">
        <f ca="1">SUMIF(Ingredients!$B$3:$B$230,'PH complex foods'!L262,Ingredients!$A$3:$A$119)+SUMIF($B$3:$B$725,L262,$V$3:$V$724)</f>
        <v>0</v>
      </c>
      <c r="U262" s="11">
        <f ca="1">SUMIF(Ingredients!$B$3:$B$230,'PH complex foods'!M262,Ingredients!$A$3:$A$119)+SUMIF($B$3:$B$725,M262,$V$3:$V$724)</f>
        <v>0</v>
      </c>
      <c r="V262" s="10">
        <f t="shared" ca="1" si="63"/>
        <v>1</v>
      </c>
      <c r="W262" s="10">
        <v>1</v>
      </c>
      <c r="X262" s="11">
        <v>1</v>
      </c>
      <c r="Y262" s="11">
        <f>COUNTIF(F262:M987,B262)</f>
        <v>0</v>
      </c>
      <c r="Z262" s="44" t="str">
        <f t="shared" ref="Z262:Z326" ca="1" si="64">IF(V262=1,"Yes","No")</f>
        <v>Yes</v>
      </c>
      <c r="AA262" s="34">
        <f>SUMIF(Ingredients!$B$3:$B$230,F262,Ingredients!$C$3:$C$230)+SUMIF($B$3:$B$725,F262,$AI$3:$AI$725)</f>
        <v>0</v>
      </c>
      <c r="AB262" s="30">
        <f>SUMIF(Ingredients!$B$3:$B$230,G262,Ingredients!$C$3:$C$230)+SUMIF($B$3:$B$725,G262,$AI$3:$AI$725)</f>
        <v>0</v>
      </c>
      <c r="AC262" s="30">
        <f>SUMIF(Ingredients!$B$3:$B$230,H262,Ingredients!$C$3:$C$230)+SUMIF($B$3:$B$725,H262,$AI$3:$AI$725)</f>
        <v>2</v>
      </c>
      <c r="AD262" s="30">
        <f>SUMIF(Ingredients!$B$3:$B$230,I262,Ingredients!$C$3:$C$230)+SUMIF($B$3:$B$725,I262,$AI$3:$AI$725)</f>
        <v>0</v>
      </c>
      <c r="AE262" s="30">
        <f>SUMIF(Ingredients!$B$3:$B$230,J262,Ingredients!$C$3:$C$230)+SUMIF($B$3:$B$725,J262,$AI$3:$AI$725)</f>
        <v>0</v>
      </c>
      <c r="AF262" s="30">
        <f>SUMIF(Ingredients!$B$3:$B$230,K262,Ingredients!$C$3:$C$230)+SUMIF($B$3:$B$725,K262,$AI$3:$AI$725)</f>
        <v>0</v>
      </c>
      <c r="AG262" s="30">
        <f>SUMIF(Ingredients!$B$3:$B$230,L262,Ingredients!$C$3:$C$230)+SUMIF($B$3:$B$725,L262,$AI$3:$AI$725)</f>
        <v>0</v>
      </c>
      <c r="AH262" s="30">
        <f>SUMIF(Ingredients!$B$3:$B$230,M262,Ingredients!$C$3:$C$230)+SUMIF($B$3:$B$725,M262,$AI$3:$AI$725)</f>
        <v>0</v>
      </c>
      <c r="AI262" s="29">
        <f t="shared" si="53"/>
        <v>2</v>
      </c>
      <c r="AJ262" s="30">
        <f>SUMIF(Ingredients!$B$3:$B$230,F262,Ingredients!$D$3:$D$230)+SUMIF($B$3:$B$725,F262,$AR$3:$AR$725)</f>
        <v>20</v>
      </c>
      <c r="AK262" s="30">
        <f>SUMIF(Ingredients!$B$3:$B$230,G262,Ingredients!$D$3:$D$230)+SUMIF($B$3:$B$725,G262,$AR$3:$AR$725)</f>
        <v>0</v>
      </c>
      <c r="AL262" s="30">
        <f>SUMIF(Ingredients!$B$3:$B$230,H262,Ingredients!$D$3:$D$230)+SUMIF($B$3:$B$725,H262,$AR$3:$AR$725)</f>
        <v>0</v>
      </c>
      <c r="AM262" s="30">
        <f>SUMIF(Ingredients!$B$3:$B$230,I262,Ingredients!$D$3:$D$230)+SUMIF($B$3:$B$725,I262,$AR$3:$AR$725)</f>
        <v>0</v>
      </c>
      <c r="AN262" s="30">
        <f>SUMIF(Ingredients!$B$3:$B$230,J262,Ingredients!$D$3:$D$230)+SUMIF($B$3:$B$725,J262,$AR$3:$AR$725)</f>
        <v>0</v>
      </c>
      <c r="AO262" s="30">
        <f>SUMIF(Ingredients!$B$3:$B$230,K262,Ingredients!$D$3:$D$230)+SUMIF($B$3:$B$725,K262,$AR$3:$AR$725)</f>
        <v>0</v>
      </c>
      <c r="AP262" s="30">
        <f>SUMIF(Ingredients!$B$3:$B$230,L262,Ingredients!$D$3:$D$230)+SUMIF($B$3:$B$725,L262,$AR$3:$AR$725)</f>
        <v>0</v>
      </c>
      <c r="AQ262" s="30">
        <f>SUMIF(Ingredients!$B$3:$B$230,M262,Ingredients!$D$3:$D$230)+SUMIF($B$3:$B$725,M262,$AR$3:$AR$725)</f>
        <v>0</v>
      </c>
      <c r="AR262" s="29">
        <f t="shared" si="54"/>
        <v>20</v>
      </c>
      <c r="AS262" s="30">
        <f>SUMIF(Ingredients!$B$3:$B$230,F262,Ingredients!$E$3:$E$230)+SUMIF($B$3:$B$725,F262,$BA$3:$BA$730)</f>
        <v>0</v>
      </c>
      <c r="AT262" s="30">
        <f>SUMIF(Ingredients!$B$3:$B$230,G262,Ingredients!$E$3:$E$230)+SUMIF($B$3:$B$725,G262,$BA$3:$BA$730)</f>
        <v>30</v>
      </c>
      <c r="AU262" s="30">
        <f>SUMIF(Ingredients!$B$3:$B$230,H262,Ingredients!$E$3:$E$230)+SUMIF($B$3:$B$725,H262,$BA$3:$BA$730)</f>
        <v>24</v>
      </c>
      <c r="AV262" s="30">
        <f>SUMIF(Ingredients!$B$3:$B$230,I262,Ingredients!$E$3:$E$230)+SUMIF($B$3:$B$725,I262,$BA$3:$BA$730)</f>
        <v>0</v>
      </c>
      <c r="AW262" s="30">
        <f>SUMIF(Ingredients!$B$3:$B$230,J262,Ingredients!$E$3:$E$230)+SUMIF($B$3:$B$725,J262,$BA$3:$BA$730)</f>
        <v>0</v>
      </c>
      <c r="AX262" s="30">
        <f>SUMIF(Ingredients!$B$3:$B$230,K262,Ingredients!$E$3:$E$230)+SUMIF($B$3:$B$725,K262,$BA$3:$BA$730)</f>
        <v>0</v>
      </c>
      <c r="AY262" s="30">
        <f>SUMIF(Ingredients!$B$3:$B$230,L262,Ingredients!$E$3:$E$230)+SUMIF($B$3:$B$725,L262,$BA$3:$BA$730)</f>
        <v>0</v>
      </c>
      <c r="AZ262" s="30">
        <f>SUMIF(Ingredients!$B$3:$B$230,M262,Ingredients!$E$3:$E$230)+SUMIF($B$3:$B$725,M262,$BA$3:$BA$730)</f>
        <v>0</v>
      </c>
      <c r="BA262" s="29">
        <f t="shared" si="55"/>
        <v>18</v>
      </c>
      <c r="BB262" s="30">
        <f>SUMIF(Ingredients!$B$3:$B$230,F262,Ingredients!$F$3:$F$230)+SUMIF($B$3:$B$725,F262,$BJ$3:$BJ$725)</f>
        <v>0</v>
      </c>
      <c r="BC262" s="30">
        <f>SUMIF(Ingredients!$B$3:$B$230,G262,Ingredients!$F$3:$F$230)+SUMIF($B$3:$B$725,G262,$BJ$3:$BJ$725)</f>
        <v>0</v>
      </c>
      <c r="BD262" s="30">
        <f>SUMIF(Ingredients!$B$3:$B$230,H262,Ingredients!$F$3:$F$230)+SUMIF($B$3:$B$725,H262,$BJ$3:$BJ$725)</f>
        <v>0</v>
      </c>
      <c r="BE262" s="30">
        <f>SUMIF(Ingredients!$B$3:$B$230,I262,Ingredients!$F$3:$F$230)+SUMIF($B$3:$B$725,I262,$BJ$3:$BJ$725)</f>
        <v>0</v>
      </c>
      <c r="BF262" s="30">
        <f>SUMIF(Ingredients!$B$3:$B$230,J262,Ingredients!$F$3:$F$230)+SUMIF($B$3:$B$725,J262,$BJ$3:$BJ$725)</f>
        <v>0</v>
      </c>
      <c r="BG262" s="30">
        <f>SUMIF(Ingredients!$B$3:$B$230,K262,Ingredients!$F$3:$F$230)+SUMIF($B$3:$B$725,K262,$BJ$3:$BJ$725)</f>
        <v>0</v>
      </c>
      <c r="BH262" s="30">
        <f>SUMIF(Ingredients!$B$3:$B$230,L262,Ingredients!$F$3:$F$230)+SUMIF($B$3:$B$725,L262,$BJ$3:$BJ$725)</f>
        <v>0</v>
      </c>
      <c r="BI262" s="30">
        <f>SUMIF(Ingredients!$B$3:$B$230,M262,Ingredients!$F$3:$F$230)+SUMIF($B$3:$B$725,M262,$BJ$3:$BJ$725)</f>
        <v>0</v>
      </c>
      <c r="BJ262" s="35">
        <f t="shared" si="56"/>
        <v>0</v>
      </c>
      <c r="BK262" s="30">
        <f>SUMIF(Ingredients!$B$3:$B$230,F262,Ingredients!$G$3:$G$230)+SUMIF($B$3:$B$725,F262,$BS$3:$BS$725)</f>
        <v>0</v>
      </c>
      <c r="BL262" s="30">
        <f>SUMIF(Ingredients!$B$3:$B$230,G262,Ingredients!$G$3:$G$230)+SUMIF($B$3:$B$725,G262,$BS$3:$BS$725)</f>
        <v>0</v>
      </c>
      <c r="BM262" s="30">
        <f>SUMIF(Ingredients!$B$3:$B$230,H262,Ingredients!$G$3:$G$230)+SUMIF($B$3:$B$725,H262,$BS$3:$BS$725)</f>
        <v>0</v>
      </c>
      <c r="BN262" s="30">
        <f>SUMIF(Ingredients!$B$3:$B$230,I262,Ingredients!$G$3:$G$230)+SUMIF($B$3:$B$725,I262,$BS$3:$BS$725)</f>
        <v>0</v>
      </c>
      <c r="BO262" s="30">
        <f>SUMIF(Ingredients!$B$3:$B$230,J262,Ingredients!$G$3:$G$230)+SUMIF($B$3:$B$725,J262,$BS$3:$BS$725)</f>
        <v>0</v>
      </c>
      <c r="BP262" s="30">
        <f>SUMIF(Ingredients!$B$3:$B$230,K262,Ingredients!$G$3:$G$230)+SUMIF($B$3:$B$725,K262,$BS$3:$BS$725)</f>
        <v>0</v>
      </c>
      <c r="BQ262" s="30">
        <f>SUMIF(Ingredients!$B$3:$B$230,L262,Ingredients!$G$3:$G$230)+SUMIF($B$3:$B$725,L262,$BS$3:$BS$725)</f>
        <v>0</v>
      </c>
      <c r="BR262" s="30">
        <f>SUMIF(Ingredients!$B$3:$B$230,M262,Ingredients!$G$3:$G$230)+SUMIF($B$3:$B$725,M262,$BS$3:$BS$725)</f>
        <v>0</v>
      </c>
      <c r="BS262" s="36">
        <f t="shared" si="57"/>
        <v>0</v>
      </c>
      <c r="BT262" s="30">
        <f>SUMIF(Ingredients!$B$3:$B$230,F262,Ingredients!$H$3:$H$230)+SUMIF($B$3:$B$725,F262,$CB$3:$CB$725)</f>
        <v>0</v>
      </c>
      <c r="BU262" s="30">
        <f>SUMIF(Ingredients!$B$3:$B$230,G262,Ingredients!$H$3:$H$230)+SUMIF($B$3:$B$725,G262,$CB$3:$CB$725)</f>
        <v>0</v>
      </c>
      <c r="BV262" s="30">
        <f>SUMIF(Ingredients!$B$3:$B$230,H262,Ingredients!$H$3:$H$230)+SUMIF($B$3:$B$725,H262,$CB$3:$CB$725)</f>
        <v>0</v>
      </c>
      <c r="BW262" s="30">
        <f>SUMIF(Ingredients!$B$3:$B$230,I262,Ingredients!$H$3:$H$230)+SUMIF($B$3:$B$725,I262,$CB$3:$CB$725)</f>
        <v>0</v>
      </c>
      <c r="BX262" s="30">
        <f>SUMIF(Ingredients!$B$3:$B$230,J262,Ingredients!$H$3:$H$230)+SUMIF($B$3:$B$725,J262,$CB$3:$CB$725)</f>
        <v>0</v>
      </c>
      <c r="BY262" s="30">
        <f>SUMIF(Ingredients!$B$3:$B$230,K262,Ingredients!$H$3:$H$230)+SUMIF($B$3:$B$725,K262,$CB$3:$CB$725)</f>
        <v>0</v>
      </c>
      <c r="BZ262" s="30">
        <f>SUMIF(Ingredients!$B$3:$B$230,L262,Ingredients!$H$3:$H$230)+SUMIF($B$3:$B$725,L262,$CB$3:$CB$725)</f>
        <v>0</v>
      </c>
      <c r="CA262" s="30">
        <f>SUMIF(Ingredients!$B$3:$B$230,M262,Ingredients!$H$3:$H$230)+SUMIF($B$3:$B$725,M262,$CB$3:$CB$725)</f>
        <v>0</v>
      </c>
      <c r="CB262" s="42">
        <f t="shared" si="58"/>
        <v>0</v>
      </c>
      <c r="CC262" s="30">
        <f>SUMIF(Ingredients!$B$3:$B$230,F262,Ingredients!$I$3:$I$230)+SUMIF($B$3:$B$725,F262,$CK$3:$CK$725)</f>
        <v>0</v>
      </c>
      <c r="CD262" s="30">
        <f>SUMIF(Ingredients!$B$3:$B$230,G262,Ingredients!$I$3:$I$230)+SUMIF($B$3:$B$725,G262,$CK$3:$CK$725)</f>
        <v>0</v>
      </c>
      <c r="CE262" s="30">
        <f>SUMIF(Ingredients!$B$3:$B$230,H262,Ingredients!$I$3:$I$230)+SUMIF($B$3:$B$725,H262,$CK$3:$CK$725)</f>
        <v>0</v>
      </c>
      <c r="CF262" s="30">
        <f>SUMIF(Ingredients!$B$3:$B$230,I262,Ingredients!$I$3:$I$230)+SUMIF($B$3:$B$725,I262,$CK$3:$CK$725)</f>
        <v>0</v>
      </c>
      <c r="CG262" s="30">
        <f>SUMIF(Ingredients!$B$3:$B$230,J262,Ingredients!$I$3:$I$230)+SUMIF($B$3:$B$725,J262,$CK$3:$CK$725)</f>
        <v>0</v>
      </c>
      <c r="CH262" s="30">
        <f>SUMIF(Ingredients!$B$3:$B$230,K262,Ingredients!$I$3:$I$230)+SUMIF($B$3:$B$725,K262,$CK$3:$CK$725)</f>
        <v>0</v>
      </c>
      <c r="CI262" s="30">
        <f>SUMIF(Ingredients!$B$3:$B$230,L262,Ingredients!$I$3:$I$230)+SUMIF($B$3:$B$725,L262,$CK$3:$CK$725)</f>
        <v>0</v>
      </c>
      <c r="CJ262" s="30">
        <f>SUMIF(Ingredients!$B$3:$B$230,M262,Ingredients!$I$3:$I$230)+SUMIF($B$3:$B$725,M262,$CK$3:$CK$725)</f>
        <v>0</v>
      </c>
      <c r="CK262" s="38">
        <f t="shared" si="59"/>
        <v>0</v>
      </c>
      <c r="CL262" s="30">
        <f>SUMIF(Ingredients!$B$3:$B$230,F262,Ingredients!$J$3:$J$230)+SUMIF($B$3:$B$725,F262,$CT$3:$CT$725)</f>
        <v>0</v>
      </c>
      <c r="CM262" s="30">
        <f>SUMIF(Ingredients!$B$3:$B$230,G262,Ingredients!$J$3:$J$230)+SUMIF($B$3:$B$725,G262,$CT$3:$CT$725)</f>
        <v>0</v>
      </c>
      <c r="CN262" s="30">
        <f>SUMIF(Ingredients!$B$3:$B$230,H262,Ingredients!$J$3:$J$230)+SUMIF($B$3:$B$725,H262,$CT$3:$CT$725)</f>
        <v>0</v>
      </c>
      <c r="CO262" s="30">
        <f>SUMIF(Ingredients!$B$3:$B$230,I262,Ingredients!$J$3:$J$230)+SUMIF($B$3:$B$725,I262,$CT$3:$CT$725)</f>
        <v>0</v>
      </c>
      <c r="CP262" s="30">
        <f>SUMIF(Ingredients!$B$3:$B$230,J262,Ingredients!$J$3:$J$230)+SUMIF($B$3:$B$725,J262,$CT$3:$CT$725)</f>
        <v>0</v>
      </c>
      <c r="CQ262" s="30">
        <f>SUMIF(Ingredients!$B$3:$B$230,K262,Ingredients!$J$3:$J$230)+SUMIF($B$3:$B$725,K262,$CT$3:$CT$725)</f>
        <v>0</v>
      </c>
      <c r="CR262" s="30">
        <f>SUMIF(Ingredients!$B$3:$B$230,L262,Ingredients!$J$3:$J$230)+SUMIF($B$3:$B$725,L262,$CT$3:$CT$725)</f>
        <v>0</v>
      </c>
      <c r="CS262" s="30">
        <f>SUMIF(Ingredients!$B$3:$B$230,M262,Ingredients!$J$3:$J$230)+SUMIF($B$3:$B$725,M262,$CT$3:$CT$725)</f>
        <v>0</v>
      </c>
      <c r="CT262" s="43">
        <f t="shared" si="60"/>
        <v>0</v>
      </c>
      <c r="CU262" s="34">
        <v>0</v>
      </c>
      <c r="CV262" s="30">
        <v>20</v>
      </c>
      <c r="CW262" s="30">
        <v>30</v>
      </c>
      <c r="CX262" s="35">
        <v>0</v>
      </c>
      <c r="CY262" s="36">
        <v>0</v>
      </c>
      <c r="CZ262" s="37">
        <v>0</v>
      </c>
      <c r="DA262" s="38">
        <v>0</v>
      </c>
      <c r="DB262" s="39">
        <v>0</v>
      </c>
      <c r="DC262" t="s">
        <v>202</v>
      </c>
      <c r="DD262" t="str">
        <f t="shared" ca="1" si="61"/>
        <v/>
      </c>
      <c r="DE262" t="str">
        <f ca="1">IF(Z262="No", "No", "-")</f>
        <v>-</v>
      </c>
      <c r="DG262" t="s">
        <v>200</v>
      </c>
      <c r="DH262" t="str">
        <f t="shared" ca="1" si="62"/>
        <v>GINGERSODAITEM(MEAL, ItemRegistry.gingersodaItem, 4 ,0f,20f,0f,0f,0f,0f,0f,0.7f),</v>
      </c>
      <c r="DI262" t="s">
        <v>2743</v>
      </c>
    </row>
    <row r="263" spans="2:113" x14ac:dyDescent="0.3">
      <c r="B263" t="s">
        <v>531</v>
      </c>
      <c r="C263" t="str">
        <f>INDEX('PH Itemnames'!$B$1:$B$723,MATCH(B263,'PH Itemnames'!$A$1:$A$723),1)</f>
        <v>grapesodaItem</v>
      </c>
      <c r="D263" t="s">
        <v>240</v>
      </c>
      <c r="E263" t="s">
        <v>1191</v>
      </c>
      <c r="F263" s="10" t="s">
        <v>526</v>
      </c>
      <c r="G263" s="11" t="s">
        <v>210</v>
      </c>
      <c r="H263" s="11" t="s">
        <v>532</v>
      </c>
      <c r="I263" s="11"/>
      <c r="J263" s="11"/>
      <c r="K263" s="11"/>
      <c r="L263" s="11"/>
      <c r="M263" s="11"/>
      <c r="N263" s="46">
        <f ca="1">SUMIF(Ingredients!$B$3:$B$230,'PH complex foods'!F263,Ingredients!$A$3:$A$119)+SUMIF($B$3:$B$725,F263,$V$3:$V$724)</f>
        <v>1</v>
      </c>
      <c r="O263" s="11">
        <f ca="1">SUMIF(Ingredients!$B$3:$B$230,'PH complex foods'!G263,Ingredients!$A$3:$A$119)+SUMIF($B$3:$B$725,G263,$V$3:$V$724)</f>
        <v>1</v>
      </c>
      <c r="P263" s="11">
        <f ca="1">SUMIF(Ingredients!$B$3:$B$230,'PH complex foods'!H263,Ingredients!$A$3:$A$119)+SUMIF($B$3:$B$725,H263,$V$3:$V$724)</f>
        <v>1</v>
      </c>
      <c r="Q263" s="11">
        <f ca="1">SUMIF(Ingredients!$B$3:$B$230,'PH complex foods'!I263,Ingredients!$A$3:$A$119)+SUMIF($B$3:$B$725,I263,$V$3:$V$724)</f>
        <v>0</v>
      </c>
      <c r="R263" s="11">
        <f ca="1">SUMIF(Ingredients!$B$3:$B$230,'PH complex foods'!J263,Ingredients!$A$3:$A$119)+SUMIF($B$3:$B$725,J263,$V$3:$V$724)</f>
        <v>0</v>
      </c>
      <c r="S263" s="11">
        <f ca="1">SUMIF(Ingredients!$B$3:$B$230,'PH complex foods'!K263,Ingredients!$A$3:$A$119)+SUMIF($B$3:$B$725,K263,$V$3:$V$724)</f>
        <v>0</v>
      </c>
      <c r="T263" s="11">
        <f ca="1">SUMIF(Ingredients!$B$3:$B$230,'PH complex foods'!L263,Ingredients!$A$3:$A$119)+SUMIF($B$3:$B$725,L263,$V$3:$V$724)</f>
        <v>0</v>
      </c>
      <c r="U263" s="11">
        <f ca="1">SUMIF(Ingredients!$B$3:$B$230,'PH complex foods'!M263,Ingredients!$A$3:$A$119)+SUMIF($B$3:$B$725,M263,$V$3:$V$724)</f>
        <v>0</v>
      </c>
      <c r="V263" s="10">
        <f t="shared" ca="1" si="63"/>
        <v>1</v>
      </c>
      <c r="W263" s="10">
        <v>1</v>
      </c>
      <c r="X263" s="11">
        <v>1</v>
      </c>
      <c r="Y263" s="11">
        <f>COUNTIF(F263:M988,B263)</f>
        <v>0</v>
      </c>
      <c r="Z263" s="44" t="str">
        <f t="shared" ca="1" si="64"/>
        <v>Yes</v>
      </c>
      <c r="AA263" s="34">
        <f>SUMIF(Ingredients!$B$3:$B$230,F263,Ingredients!$C$3:$C$230)+SUMIF($B$3:$B$725,F263,$AI$3:$AI$725)</f>
        <v>0</v>
      </c>
      <c r="AB263" s="30">
        <f>SUMIF(Ingredients!$B$3:$B$230,G263,Ingredients!$C$3:$C$230)+SUMIF($B$3:$B$725,G263,$AI$3:$AI$725)</f>
        <v>0</v>
      </c>
      <c r="AC263" s="30">
        <f>SUMIF(Ingredients!$B$3:$B$230,H263,Ingredients!$C$3:$C$230)+SUMIF($B$3:$B$725,H263,$AI$3:$AI$725)</f>
        <v>3</v>
      </c>
      <c r="AD263" s="30">
        <f>SUMIF(Ingredients!$B$3:$B$230,I263,Ingredients!$C$3:$C$230)+SUMIF($B$3:$B$725,I263,$AI$3:$AI$725)</f>
        <v>0</v>
      </c>
      <c r="AE263" s="30">
        <f>SUMIF(Ingredients!$B$3:$B$230,J263,Ingredients!$C$3:$C$230)+SUMIF($B$3:$B$725,J263,$AI$3:$AI$725)</f>
        <v>0</v>
      </c>
      <c r="AF263" s="30">
        <f>SUMIF(Ingredients!$B$3:$B$230,K263,Ingredients!$C$3:$C$230)+SUMIF($B$3:$B$725,K263,$AI$3:$AI$725)</f>
        <v>0</v>
      </c>
      <c r="AG263" s="30">
        <f>SUMIF(Ingredients!$B$3:$B$230,L263,Ingredients!$C$3:$C$230)+SUMIF($B$3:$B$725,L263,$AI$3:$AI$725)</f>
        <v>0</v>
      </c>
      <c r="AH263" s="30">
        <f>SUMIF(Ingredients!$B$3:$B$230,M263,Ingredients!$C$3:$C$230)+SUMIF($B$3:$B$725,M263,$AI$3:$AI$725)</f>
        <v>0</v>
      </c>
      <c r="AI263" s="29">
        <f t="shared" si="53"/>
        <v>3</v>
      </c>
      <c r="AJ263" s="30">
        <f>SUMIF(Ingredients!$B$3:$B$230,F263,Ingredients!$D$3:$D$230)+SUMIF($B$3:$B$725,F263,$AR$3:$AR$725)</f>
        <v>20</v>
      </c>
      <c r="AK263" s="30">
        <f>SUMIF(Ingredients!$B$3:$B$230,G263,Ingredients!$D$3:$D$230)+SUMIF($B$3:$B$725,G263,$AR$3:$AR$725)</f>
        <v>0</v>
      </c>
      <c r="AL263" s="30">
        <f>SUMIF(Ingredients!$B$3:$B$230,H263,Ingredients!$D$3:$D$230)+SUMIF($B$3:$B$725,H263,$AR$3:$AR$725)</f>
        <v>9.5</v>
      </c>
      <c r="AM263" s="30">
        <f>SUMIF(Ingredients!$B$3:$B$230,I263,Ingredients!$D$3:$D$230)+SUMIF($B$3:$B$725,I263,$AR$3:$AR$725)</f>
        <v>0</v>
      </c>
      <c r="AN263" s="30">
        <f>SUMIF(Ingredients!$B$3:$B$230,J263,Ingredients!$D$3:$D$230)+SUMIF($B$3:$B$725,J263,$AR$3:$AR$725)</f>
        <v>0</v>
      </c>
      <c r="AO263" s="30">
        <f>SUMIF(Ingredients!$B$3:$B$230,K263,Ingredients!$D$3:$D$230)+SUMIF($B$3:$B$725,K263,$AR$3:$AR$725)</f>
        <v>0</v>
      </c>
      <c r="AP263" s="30">
        <f>SUMIF(Ingredients!$B$3:$B$230,L263,Ingredients!$D$3:$D$230)+SUMIF($B$3:$B$725,L263,$AR$3:$AR$725)</f>
        <v>0</v>
      </c>
      <c r="AQ263" s="30">
        <f>SUMIF(Ingredients!$B$3:$B$230,M263,Ingredients!$D$3:$D$230)+SUMIF($B$3:$B$725,M263,$AR$3:$AR$725)</f>
        <v>0</v>
      </c>
      <c r="AR263" s="29">
        <f t="shared" si="54"/>
        <v>29.5</v>
      </c>
      <c r="AS263" s="30">
        <f>SUMIF(Ingredients!$B$3:$B$230,F263,Ingredients!$E$3:$E$230)+SUMIF($B$3:$B$725,F263,$BA$3:$BA$730)</f>
        <v>0</v>
      </c>
      <c r="AT263" s="30">
        <f>SUMIF(Ingredients!$B$3:$B$230,G263,Ingredients!$E$3:$E$230)+SUMIF($B$3:$B$725,G263,$BA$3:$BA$730)</f>
        <v>30</v>
      </c>
      <c r="AU263" s="30">
        <f>SUMIF(Ingredients!$B$3:$B$230,H263,Ingredients!$E$3:$E$230)+SUMIF($B$3:$B$725,H263,$BA$3:$BA$730)</f>
        <v>10</v>
      </c>
      <c r="AV263" s="30">
        <f>SUMIF(Ingredients!$B$3:$B$230,I263,Ingredients!$E$3:$E$230)+SUMIF($B$3:$B$725,I263,$BA$3:$BA$730)</f>
        <v>0</v>
      </c>
      <c r="AW263" s="30">
        <f>SUMIF(Ingredients!$B$3:$B$230,J263,Ingredients!$E$3:$E$230)+SUMIF($B$3:$B$725,J263,$BA$3:$BA$730)</f>
        <v>0</v>
      </c>
      <c r="AX263" s="30">
        <f>SUMIF(Ingredients!$B$3:$B$230,K263,Ingredients!$E$3:$E$230)+SUMIF($B$3:$B$725,K263,$BA$3:$BA$730)</f>
        <v>0</v>
      </c>
      <c r="AY263" s="30">
        <f>SUMIF(Ingredients!$B$3:$B$230,L263,Ingredients!$E$3:$E$230)+SUMIF($B$3:$B$725,L263,$BA$3:$BA$730)</f>
        <v>0</v>
      </c>
      <c r="AZ263" s="30">
        <f>SUMIF(Ingredients!$B$3:$B$230,M263,Ingredients!$E$3:$E$230)+SUMIF($B$3:$B$725,M263,$BA$3:$BA$730)</f>
        <v>0</v>
      </c>
      <c r="BA263" s="29">
        <f t="shared" si="55"/>
        <v>13.333333333333334</v>
      </c>
      <c r="BB263" s="30">
        <f>SUMIF(Ingredients!$B$3:$B$230,F263,Ingredients!$F$3:$F$230)+SUMIF($B$3:$B$725,F263,$BJ$3:$BJ$725)</f>
        <v>0</v>
      </c>
      <c r="BC263" s="30">
        <f>SUMIF(Ingredients!$B$3:$B$230,G263,Ingredients!$F$3:$F$230)+SUMIF($B$3:$B$725,G263,$BJ$3:$BJ$725)</f>
        <v>0</v>
      </c>
      <c r="BD263" s="30">
        <f>SUMIF(Ingredients!$B$3:$B$230,H263,Ingredients!$F$3:$F$230)+SUMIF($B$3:$B$725,H263,$BJ$3:$BJ$725)</f>
        <v>0</v>
      </c>
      <c r="BE263" s="30">
        <f>SUMIF(Ingredients!$B$3:$B$230,I263,Ingredients!$F$3:$F$230)+SUMIF($B$3:$B$725,I263,$BJ$3:$BJ$725)</f>
        <v>0</v>
      </c>
      <c r="BF263" s="30">
        <f>SUMIF(Ingredients!$B$3:$B$230,J263,Ingredients!$F$3:$F$230)+SUMIF($B$3:$B$725,J263,$BJ$3:$BJ$725)</f>
        <v>0</v>
      </c>
      <c r="BG263" s="30">
        <f>SUMIF(Ingredients!$B$3:$B$230,K263,Ingredients!$F$3:$F$230)+SUMIF($B$3:$B$725,K263,$BJ$3:$BJ$725)</f>
        <v>0</v>
      </c>
      <c r="BH263" s="30">
        <f>SUMIF(Ingredients!$B$3:$B$230,L263,Ingredients!$F$3:$F$230)+SUMIF($B$3:$B$725,L263,$BJ$3:$BJ$725)</f>
        <v>0</v>
      </c>
      <c r="BI263" s="30">
        <f>SUMIF(Ingredients!$B$3:$B$230,M263,Ingredients!$F$3:$F$230)+SUMIF($B$3:$B$725,M263,$BJ$3:$BJ$725)</f>
        <v>0</v>
      </c>
      <c r="BJ263" s="35">
        <f t="shared" si="56"/>
        <v>0</v>
      </c>
      <c r="BK263" s="30">
        <f>SUMIF(Ingredients!$B$3:$B$230,F263,Ingredients!$G$3:$G$230)+SUMIF($B$3:$B$725,F263,$BS$3:$BS$725)</f>
        <v>0</v>
      </c>
      <c r="BL263" s="30">
        <f>SUMIF(Ingredients!$B$3:$B$230,G263,Ingredients!$G$3:$G$230)+SUMIF($B$3:$B$725,G263,$BS$3:$BS$725)</f>
        <v>0</v>
      </c>
      <c r="BM263" s="30">
        <f>SUMIF(Ingredients!$B$3:$B$230,H263,Ingredients!$G$3:$G$230)+SUMIF($B$3:$B$725,H263,$BS$3:$BS$725)</f>
        <v>1.5</v>
      </c>
      <c r="BN263" s="30">
        <f>SUMIF(Ingredients!$B$3:$B$230,I263,Ingredients!$G$3:$G$230)+SUMIF($B$3:$B$725,I263,$BS$3:$BS$725)</f>
        <v>0</v>
      </c>
      <c r="BO263" s="30">
        <f>SUMIF(Ingredients!$B$3:$B$230,J263,Ingredients!$G$3:$G$230)+SUMIF($B$3:$B$725,J263,$BS$3:$BS$725)</f>
        <v>0</v>
      </c>
      <c r="BP263" s="30">
        <f>SUMIF(Ingredients!$B$3:$B$230,K263,Ingredients!$G$3:$G$230)+SUMIF($B$3:$B$725,K263,$BS$3:$BS$725)</f>
        <v>0</v>
      </c>
      <c r="BQ263" s="30">
        <f>SUMIF(Ingredients!$B$3:$B$230,L263,Ingredients!$G$3:$G$230)+SUMIF($B$3:$B$725,L263,$BS$3:$BS$725)</f>
        <v>0</v>
      </c>
      <c r="BR263" s="30">
        <f>SUMIF(Ingredients!$B$3:$B$230,M263,Ingredients!$G$3:$G$230)+SUMIF($B$3:$B$725,M263,$BS$3:$BS$725)</f>
        <v>0</v>
      </c>
      <c r="BS263" s="36">
        <f t="shared" si="57"/>
        <v>1.5</v>
      </c>
      <c r="BT263" s="30">
        <f>SUMIF(Ingredients!$B$3:$B$230,F263,Ingredients!$H$3:$H$230)+SUMIF($B$3:$B$725,F263,$CB$3:$CB$725)</f>
        <v>0</v>
      </c>
      <c r="BU263" s="30">
        <f>SUMIF(Ingredients!$B$3:$B$230,G263,Ingredients!$H$3:$H$230)+SUMIF($B$3:$B$725,G263,$CB$3:$CB$725)</f>
        <v>0</v>
      </c>
      <c r="BV263" s="30">
        <f>SUMIF(Ingredients!$B$3:$B$230,H263,Ingredients!$H$3:$H$230)+SUMIF($B$3:$B$725,H263,$CB$3:$CB$725)</f>
        <v>0</v>
      </c>
      <c r="BW263" s="30">
        <f>SUMIF(Ingredients!$B$3:$B$230,I263,Ingredients!$H$3:$H$230)+SUMIF($B$3:$B$725,I263,$CB$3:$CB$725)</f>
        <v>0</v>
      </c>
      <c r="BX263" s="30">
        <f>SUMIF(Ingredients!$B$3:$B$230,J263,Ingredients!$H$3:$H$230)+SUMIF($B$3:$B$725,J263,$CB$3:$CB$725)</f>
        <v>0</v>
      </c>
      <c r="BY263" s="30">
        <f>SUMIF(Ingredients!$B$3:$B$230,K263,Ingredients!$H$3:$H$230)+SUMIF($B$3:$B$725,K263,$CB$3:$CB$725)</f>
        <v>0</v>
      </c>
      <c r="BZ263" s="30">
        <f>SUMIF(Ingredients!$B$3:$B$230,L263,Ingredients!$H$3:$H$230)+SUMIF($B$3:$B$725,L263,$CB$3:$CB$725)</f>
        <v>0</v>
      </c>
      <c r="CA263" s="30">
        <f>SUMIF(Ingredients!$B$3:$B$230,M263,Ingredients!$H$3:$H$230)+SUMIF($B$3:$B$725,M263,$CB$3:$CB$725)</f>
        <v>0</v>
      </c>
      <c r="CB263" s="42">
        <f t="shared" si="58"/>
        <v>0</v>
      </c>
      <c r="CC263" s="30">
        <f>SUMIF(Ingredients!$B$3:$B$230,F263,Ingredients!$I$3:$I$230)+SUMIF($B$3:$B$725,F263,$CK$3:$CK$725)</f>
        <v>0</v>
      </c>
      <c r="CD263" s="30">
        <f>SUMIF(Ingredients!$B$3:$B$230,G263,Ingredients!$I$3:$I$230)+SUMIF($B$3:$B$725,G263,$CK$3:$CK$725)</f>
        <v>0</v>
      </c>
      <c r="CE263" s="30">
        <f>SUMIF(Ingredients!$B$3:$B$230,H263,Ingredients!$I$3:$I$230)+SUMIF($B$3:$B$725,H263,$CK$3:$CK$725)</f>
        <v>0</v>
      </c>
      <c r="CF263" s="30">
        <f>SUMIF(Ingredients!$B$3:$B$230,I263,Ingredients!$I$3:$I$230)+SUMIF($B$3:$B$725,I263,$CK$3:$CK$725)</f>
        <v>0</v>
      </c>
      <c r="CG263" s="30">
        <f>SUMIF(Ingredients!$B$3:$B$230,J263,Ingredients!$I$3:$I$230)+SUMIF($B$3:$B$725,J263,$CK$3:$CK$725)</f>
        <v>0</v>
      </c>
      <c r="CH263" s="30">
        <f>SUMIF(Ingredients!$B$3:$B$230,K263,Ingredients!$I$3:$I$230)+SUMIF($B$3:$B$725,K263,$CK$3:$CK$725)</f>
        <v>0</v>
      </c>
      <c r="CI263" s="30">
        <f>SUMIF(Ingredients!$B$3:$B$230,L263,Ingredients!$I$3:$I$230)+SUMIF($B$3:$B$725,L263,$CK$3:$CK$725)</f>
        <v>0</v>
      </c>
      <c r="CJ263" s="30">
        <f>SUMIF(Ingredients!$B$3:$B$230,M263,Ingredients!$I$3:$I$230)+SUMIF($B$3:$B$725,M263,$CK$3:$CK$725)</f>
        <v>0</v>
      </c>
      <c r="CK263" s="38">
        <f t="shared" si="59"/>
        <v>0</v>
      </c>
      <c r="CL263" s="30">
        <f>SUMIF(Ingredients!$B$3:$B$230,F263,Ingredients!$J$3:$J$230)+SUMIF($B$3:$B$725,F263,$CT$3:$CT$725)</f>
        <v>0</v>
      </c>
      <c r="CM263" s="30">
        <f>SUMIF(Ingredients!$B$3:$B$230,G263,Ingredients!$J$3:$J$230)+SUMIF($B$3:$B$725,G263,$CT$3:$CT$725)</f>
        <v>0</v>
      </c>
      <c r="CN263" s="30">
        <f>SUMIF(Ingredients!$B$3:$B$230,H263,Ingredients!$J$3:$J$230)+SUMIF($B$3:$B$725,H263,$CT$3:$CT$725)</f>
        <v>0</v>
      </c>
      <c r="CO263" s="30">
        <f>SUMIF(Ingredients!$B$3:$B$230,I263,Ingredients!$J$3:$J$230)+SUMIF($B$3:$B$725,I263,$CT$3:$CT$725)</f>
        <v>0</v>
      </c>
      <c r="CP263" s="30">
        <f>SUMIF(Ingredients!$B$3:$B$230,J263,Ingredients!$J$3:$J$230)+SUMIF($B$3:$B$725,J263,$CT$3:$CT$725)</f>
        <v>0</v>
      </c>
      <c r="CQ263" s="30">
        <f>SUMIF(Ingredients!$B$3:$B$230,K263,Ingredients!$J$3:$J$230)+SUMIF($B$3:$B$725,K263,$CT$3:$CT$725)</f>
        <v>0</v>
      </c>
      <c r="CR263" s="30">
        <f>SUMIF(Ingredients!$B$3:$B$230,L263,Ingredients!$J$3:$J$230)+SUMIF($B$3:$B$725,L263,$CT$3:$CT$725)</f>
        <v>0</v>
      </c>
      <c r="CS263" s="30">
        <f>SUMIF(Ingredients!$B$3:$B$230,M263,Ingredients!$J$3:$J$230)+SUMIF($B$3:$B$725,M263,$CT$3:$CT$725)</f>
        <v>0</v>
      </c>
      <c r="CT263" s="43">
        <f t="shared" si="60"/>
        <v>0</v>
      </c>
      <c r="CU263" s="34">
        <v>0</v>
      </c>
      <c r="CV263" s="30">
        <v>20</v>
      </c>
      <c r="CW263" s="30">
        <v>30</v>
      </c>
      <c r="CX263" s="35">
        <v>0</v>
      </c>
      <c r="CY263" s="36">
        <v>1</v>
      </c>
      <c r="CZ263" s="37">
        <v>0</v>
      </c>
      <c r="DA263" s="38">
        <v>0</v>
      </c>
      <c r="DB263" s="39">
        <v>0</v>
      </c>
      <c r="DC263" t="s">
        <v>202</v>
      </c>
      <c r="DD263" t="str">
        <f t="shared" ca="1" si="61"/>
        <v/>
      </c>
      <c r="DE263" t="str">
        <f ca="1">IF(Z263="No", "No", "-")</f>
        <v>-</v>
      </c>
      <c r="DG263" t="s">
        <v>200</v>
      </c>
      <c r="DH263" t="str">
        <f t="shared" ca="1" si="62"/>
        <v>GRAPESODAITEM(MEAL, ItemRegistry.grapesodaItem, 4 ,0f,20f,0f,0f,1f,0f,0f,0.7f),</v>
      </c>
      <c r="DI263" t="s">
        <v>2448</v>
      </c>
    </row>
    <row r="264" spans="2:113" x14ac:dyDescent="0.3">
      <c r="B264" t="s">
        <v>533</v>
      </c>
      <c r="C264" t="str">
        <f>INDEX('PH Itemnames'!$B$1:$B$723,MATCH(B264,'PH Itemnames'!$A$1:$A$723),1)</f>
        <v>lemonlimesodaItem</v>
      </c>
      <c r="D264" t="s">
        <v>240</v>
      </c>
      <c r="E264" t="s">
        <v>1191</v>
      </c>
      <c r="F264" s="10" t="s">
        <v>526</v>
      </c>
      <c r="G264" s="11" t="s">
        <v>210</v>
      </c>
      <c r="H264" s="11" t="s">
        <v>20</v>
      </c>
      <c r="I264" s="11" t="s">
        <v>534</v>
      </c>
      <c r="J264" s="11"/>
      <c r="K264" s="11"/>
      <c r="L264" s="11"/>
      <c r="M264" s="11"/>
      <c r="N264" s="46">
        <f ca="1">SUMIF(Ingredients!$B$3:$B$230,'PH complex foods'!F264,Ingredients!$A$3:$A$119)+SUMIF($B$3:$B$725,F264,$V$3:$V$724)</f>
        <v>1</v>
      </c>
      <c r="O264" s="11">
        <f ca="1">SUMIF(Ingredients!$B$3:$B$230,'PH complex foods'!G264,Ingredients!$A$3:$A$119)+SUMIF($B$3:$B$725,G264,$V$3:$V$724)</f>
        <v>1</v>
      </c>
      <c r="P264" s="11">
        <f ca="1">SUMIF(Ingredients!$B$3:$B$230,'PH complex foods'!H264,Ingredients!$A$3:$A$119)+SUMIF($B$3:$B$725,H264,$V$3:$V$724)</f>
        <v>1</v>
      </c>
      <c r="Q264" s="11">
        <f ca="1">SUMIF(Ingredients!$B$3:$B$230,'PH complex foods'!I264,Ingredients!$A$3:$A$119)+SUMIF($B$3:$B$725,I264,$V$3:$V$724)</f>
        <v>0</v>
      </c>
      <c r="R264" s="11">
        <f ca="1">SUMIF(Ingredients!$B$3:$B$230,'PH complex foods'!J264,Ingredients!$A$3:$A$119)+SUMIF($B$3:$B$725,J264,$V$3:$V$724)</f>
        <v>0</v>
      </c>
      <c r="S264" s="11">
        <f ca="1">SUMIF(Ingredients!$B$3:$B$230,'PH complex foods'!K264,Ingredients!$A$3:$A$119)+SUMIF($B$3:$B$725,K264,$V$3:$V$724)</f>
        <v>0</v>
      </c>
      <c r="T264" s="11">
        <f ca="1">SUMIF(Ingredients!$B$3:$B$230,'PH complex foods'!L264,Ingredients!$A$3:$A$119)+SUMIF($B$3:$B$725,L264,$V$3:$V$724)</f>
        <v>0</v>
      </c>
      <c r="U264" s="11">
        <f ca="1">SUMIF(Ingredients!$B$3:$B$230,'PH complex foods'!M264,Ingredients!$A$3:$A$119)+SUMIF($B$3:$B$725,M264,$V$3:$V$724)</f>
        <v>0</v>
      </c>
      <c r="V264" s="10">
        <f t="shared" ca="1" si="63"/>
        <v>0</v>
      </c>
      <c r="W264" s="10">
        <v>0</v>
      </c>
      <c r="X264" s="11">
        <v>0</v>
      </c>
      <c r="Y264" s="11">
        <f>COUNTIF(F264:M989,B264)</f>
        <v>0</v>
      </c>
      <c r="Z264" s="44" t="str">
        <f t="shared" ca="1" si="64"/>
        <v>No</v>
      </c>
      <c r="AA264" s="34">
        <f>SUMIF(Ingredients!$B$3:$B$230,F264,Ingredients!$C$3:$C$230)+SUMIF($B$3:$B$725,F264,$AI$3:$AI$725)</f>
        <v>0</v>
      </c>
      <c r="AB264" s="30">
        <f>SUMIF(Ingredients!$B$3:$B$230,G264,Ingredients!$C$3:$C$230)+SUMIF($B$3:$B$725,G264,$AI$3:$AI$725)</f>
        <v>0</v>
      </c>
      <c r="AC264" s="30">
        <f>SUMIF(Ingredients!$B$3:$B$230,H264,Ingredients!$C$3:$C$230)+SUMIF($B$3:$B$725,H264,$AI$3:$AI$725)</f>
        <v>1</v>
      </c>
      <c r="AD264" s="30">
        <f>SUMIF(Ingredients!$B$3:$B$230,I264,Ingredients!$C$3:$C$230)+SUMIF($B$3:$B$725,I264,$AI$3:$AI$725)</f>
        <v>0</v>
      </c>
      <c r="AE264" s="30">
        <f>SUMIF(Ingredients!$B$3:$B$230,J264,Ingredients!$C$3:$C$230)+SUMIF($B$3:$B$725,J264,$AI$3:$AI$725)</f>
        <v>0</v>
      </c>
      <c r="AF264" s="30">
        <f>SUMIF(Ingredients!$B$3:$B$230,K264,Ingredients!$C$3:$C$230)+SUMIF($B$3:$B$725,K264,$AI$3:$AI$725)</f>
        <v>0</v>
      </c>
      <c r="AG264" s="30">
        <f>SUMIF(Ingredients!$B$3:$B$230,L264,Ingredients!$C$3:$C$230)+SUMIF($B$3:$B$725,L264,$AI$3:$AI$725)</f>
        <v>0</v>
      </c>
      <c r="AH264" s="30">
        <f>SUMIF(Ingredients!$B$3:$B$230,M264,Ingredients!$C$3:$C$230)+SUMIF($B$3:$B$725,M264,$AI$3:$AI$725)</f>
        <v>0</v>
      </c>
      <c r="AI264" s="29">
        <f t="shared" si="53"/>
        <v>1</v>
      </c>
      <c r="AJ264" s="30">
        <f>SUMIF(Ingredients!$B$3:$B$230,F264,Ingredients!$D$3:$D$230)+SUMIF($B$3:$B$725,F264,$AR$3:$AR$725)</f>
        <v>20</v>
      </c>
      <c r="AK264" s="30">
        <f>SUMIF(Ingredients!$B$3:$B$230,G264,Ingredients!$D$3:$D$230)+SUMIF($B$3:$B$725,G264,$AR$3:$AR$725)</f>
        <v>0</v>
      </c>
      <c r="AL264" s="30">
        <f>SUMIF(Ingredients!$B$3:$B$230,H264,Ingredients!$D$3:$D$230)+SUMIF($B$3:$B$725,H264,$AR$3:$AR$725)</f>
        <v>5</v>
      </c>
      <c r="AM264" s="30">
        <f>SUMIF(Ingredients!$B$3:$B$230,I264,Ingredients!$D$3:$D$230)+SUMIF($B$3:$B$725,I264,$AR$3:$AR$725)</f>
        <v>0</v>
      </c>
      <c r="AN264" s="30">
        <f>SUMIF(Ingredients!$B$3:$B$230,J264,Ingredients!$D$3:$D$230)+SUMIF($B$3:$B$725,J264,$AR$3:$AR$725)</f>
        <v>0</v>
      </c>
      <c r="AO264" s="30">
        <f>SUMIF(Ingredients!$B$3:$B$230,K264,Ingredients!$D$3:$D$230)+SUMIF($B$3:$B$725,K264,$AR$3:$AR$725)</f>
        <v>0</v>
      </c>
      <c r="AP264" s="30">
        <f>SUMIF(Ingredients!$B$3:$B$230,L264,Ingredients!$D$3:$D$230)+SUMIF($B$3:$B$725,L264,$AR$3:$AR$725)</f>
        <v>0</v>
      </c>
      <c r="AQ264" s="30">
        <f>SUMIF(Ingredients!$B$3:$B$230,M264,Ingredients!$D$3:$D$230)+SUMIF($B$3:$B$725,M264,$AR$3:$AR$725)</f>
        <v>0</v>
      </c>
      <c r="AR264" s="29">
        <f t="shared" si="54"/>
        <v>25</v>
      </c>
      <c r="AS264" s="30">
        <f>SUMIF(Ingredients!$B$3:$B$230,F264,Ingredients!$E$3:$E$230)+SUMIF($B$3:$B$725,F264,$BA$3:$BA$730)</f>
        <v>0</v>
      </c>
      <c r="AT264" s="30">
        <f>SUMIF(Ingredients!$B$3:$B$230,G264,Ingredients!$E$3:$E$230)+SUMIF($B$3:$B$725,G264,$BA$3:$BA$730)</f>
        <v>30</v>
      </c>
      <c r="AU264" s="30">
        <f>SUMIF(Ingredients!$B$3:$B$230,H264,Ingredients!$E$3:$E$230)+SUMIF($B$3:$B$725,H264,$BA$3:$BA$730)</f>
        <v>10</v>
      </c>
      <c r="AV264" s="30">
        <f>SUMIF(Ingredients!$B$3:$B$230,I264,Ingredients!$E$3:$E$230)+SUMIF($B$3:$B$725,I264,$BA$3:$BA$730)</f>
        <v>0</v>
      </c>
      <c r="AW264" s="30">
        <f>SUMIF(Ingredients!$B$3:$B$230,J264,Ingredients!$E$3:$E$230)+SUMIF($B$3:$B$725,J264,$BA$3:$BA$730)</f>
        <v>0</v>
      </c>
      <c r="AX264" s="30">
        <f>SUMIF(Ingredients!$B$3:$B$230,K264,Ingredients!$E$3:$E$230)+SUMIF($B$3:$B$725,K264,$BA$3:$BA$730)</f>
        <v>0</v>
      </c>
      <c r="AY264" s="30">
        <f>SUMIF(Ingredients!$B$3:$B$230,L264,Ingredients!$E$3:$E$230)+SUMIF($B$3:$B$725,L264,$BA$3:$BA$730)</f>
        <v>0</v>
      </c>
      <c r="AZ264" s="30">
        <f>SUMIF(Ingredients!$B$3:$B$230,M264,Ingredients!$E$3:$E$230)+SUMIF($B$3:$B$725,M264,$BA$3:$BA$730)</f>
        <v>0</v>
      </c>
      <c r="BA264" s="29">
        <f t="shared" si="55"/>
        <v>10</v>
      </c>
      <c r="BB264" s="30">
        <f>SUMIF(Ingredients!$B$3:$B$230,F264,Ingredients!$F$3:$F$230)+SUMIF($B$3:$B$725,F264,$BJ$3:$BJ$725)</f>
        <v>0</v>
      </c>
      <c r="BC264" s="30">
        <f>SUMIF(Ingredients!$B$3:$B$230,G264,Ingredients!$F$3:$F$230)+SUMIF($B$3:$B$725,G264,$BJ$3:$BJ$725)</f>
        <v>0</v>
      </c>
      <c r="BD264" s="30">
        <f>SUMIF(Ingredients!$B$3:$B$230,H264,Ingredients!$F$3:$F$230)+SUMIF($B$3:$B$725,H264,$BJ$3:$BJ$725)</f>
        <v>0</v>
      </c>
      <c r="BE264" s="30">
        <f>SUMIF(Ingredients!$B$3:$B$230,I264,Ingredients!$F$3:$F$230)+SUMIF($B$3:$B$725,I264,$BJ$3:$BJ$725)</f>
        <v>0</v>
      </c>
      <c r="BF264" s="30">
        <f>SUMIF(Ingredients!$B$3:$B$230,J264,Ingredients!$F$3:$F$230)+SUMIF($B$3:$B$725,J264,$BJ$3:$BJ$725)</f>
        <v>0</v>
      </c>
      <c r="BG264" s="30">
        <f>SUMIF(Ingredients!$B$3:$B$230,K264,Ingredients!$F$3:$F$230)+SUMIF($B$3:$B$725,K264,$BJ$3:$BJ$725)</f>
        <v>0</v>
      </c>
      <c r="BH264" s="30">
        <f>SUMIF(Ingredients!$B$3:$B$230,L264,Ingredients!$F$3:$F$230)+SUMIF($B$3:$B$725,L264,$BJ$3:$BJ$725)</f>
        <v>0</v>
      </c>
      <c r="BI264" s="30">
        <f>SUMIF(Ingredients!$B$3:$B$230,M264,Ingredients!$F$3:$F$230)+SUMIF($B$3:$B$725,M264,$BJ$3:$BJ$725)</f>
        <v>0</v>
      </c>
      <c r="BJ264" s="35">
        <f t="shared" si="56"/>
        <v>0</v>
      </c>
      <c r="BK264" s="30">
        <f>SUMIF(Ingredients!$B$3:$B$230,F264,Ingredients!$G$3:$G$230)+SUMIF($B$3:$B$725,F264,$BS$3:$BS$725)</f>
        <v>0</v>
      </c>
      <c r="BL264" s="30">
        <f>SUMIF(Ingredients!$B$3:$B$230,G264,Ingredients!$G$3:$G$230)+SUMIF($B$3:$B$725,G264,$BS$3:$BS$725)</f>
        <v>0</v>
      </c>
      <c r="BM264" s="30">
        <f>SUMIF(Ingredients!$B$3:$B$230,H264,Ingredients!$G$3:$G$230)+SUMIF($B$3:$B$725,H264,$BS$3:$BS$725)</f>
        <v>0.8</v>
      </c>
      <c r="BN264" s="30">
        <f>SUMIF(Ingredients!$B$3:$B$230,I264,Ingredients!$G$3:$G$230)+SUMIF($B$3:$B$725,I264,$BS$3:$BS$725)</f>
        <v>0</v>
      </c>
      <c r="BO264" s="30">
        <f>SUMIF(Ingredients!$B$3:$B$230,J264,Ingredients!$G$3:$G$230)+SUMIF($B$3:$B$725,J264,$BS$3:$BS$725)</f>
        <v>0</v>
      </c>
      <c r="BP264" s="30">
        <f>SUMIF(Ingredients!$B$3:$B$230,K264,Ingredients!$G$3:$G$230)+SUMIF($B$3:$B$725,K264,$BS$3:$BS$725)</f>
        <v>0</v>
      </c>
      <c r="BQ264" s="30">
        <f>SUMIF(Ingredients!$B$3:$B$230,L264,Ingredients!$G$3:$G$230)+SUMIF($B$3:$B$725,L264,$BS$3:$BS$725)</f>
        <v>0</v>
      </c>
      <c r="BR264" s="30">
        <f>SUMIF(Ingredients!$B$3:$B$230,M264,Ingredients!$G$3:$G$230)+SUMIF($B$3:$B$725,M264,$BS$3:$BS$725)</f>
        <v>0</v>
      </c>
      <c r="BS264" s="36">
        <f t="shared" si="57"/>
        <v>0.8</v>
      </c>
      <c r="BT264" s="30">
        <f>SUMIF(Ingredients!$B$3:$B$230,F264,Ingredients!$H$3:$H$230)+SUMIF($B$3:$B$725,F264,$CB$3:$CB$725)</f>
        <v>0</v>
      </c>
      <c r="BU264" s="30">
        <f>SUMIF(Ingredients!$B$3:$B$230,G264,Ingredients!$H$3:$H$230)+SUMIF($B$3:$B$725,G264,$CB$3:$CB$725)</f>
        <v>0</v>
      </c>
      <c r="BV264" s="30">
        <f>SUMIF(Ingredients!$B$3:$B$230,H264,Ingredients!$H$3:$H$230)+SUMIF($B$3:$B$725,H264,$CB$3:$CB$725)</f>
        <v>0</v>
      </c>
      <c r="BW264" s="30">
        <f>SUMIF(Ingredients!$B$3:$B$230,I264,Ingredients!$H$3:$H$230)+SUMIF($B$3:$B$725,I264,$CB$3:$CB$725)</f>
        <v>0</v>
      </c>
      <c r="BX264" s="30">
        <f>SUMIF(Ingredients!$B$3:$B$230,J264,Ingredients!$H$3:$H$230)+SUMIF($B$3:$B$725,J264,$CB$3:$CB$725)</f>
        <v>0</v>
      </c>
      <c r="BY264" s="30">
        <f>SUMIF(Ingredients!$B$3:$B$230,K264,Ingredients!$H$3:$H$230)+SUMIF($B$3:$B$725,K264,$CB$3:$CB$725)</f>
        <v>0</v>
      </c>
      <c r="BZ264" s="30">
        <f>SUMIF(Ingredients!$B$3:$B$230,L264,Ingredients!$H$3:$H$230)+SUMIF($B$3:$B$725,L264,$CB$3:$CB$725)</f>
        <v>0</v>
      </c>
      <c r="CA264" s="30">
        <f>SUMIF(Ingredients!$B$3:$B$230,M264,Ingredients!$H$3:$H$230)+SUMIF($B$3:$B$725,M264,$CB$3:$CB$725)</f>
        <v>0</v>
      </c>
      <c r="CB264" s="42">
        <f t="shared" si="58"/>
        <v>0</v>
      </c>
      <c r="CC264" s="30">
        <f>SUMIF(Ingredients!$B$3:$B$230,F264,Ingredients!$I$3:$I$230)+SUMIF($B$3:$B$725,F264,$CK$3:$CK$725)</f>
        <v>0</v>
      </c>
      <c r="CD264" s="30">
        <f>SUMIF(Ingredients!$B$3:$B$230,G264,Ingredients!$I$3:$I$230)+SUMIF($B$3:$B$725,G264,$CK$3:$CK$725)</f>
        <v>0</v>
      </c>
      <c r="CE264" s="30">
        <f>SUMIF(Ingredients!$B$3:$B$230,H264,Ingredients!$I$3:$I$230)+SUMIF($B$3:$B$725,H264,$CK$3:$CK$725)</f>
        <v>0</v>
      </c>
      <c r="CF264" s="30">
        <f>SUMIF(Ingredients!$B$3:$B$230,I264,Ingredients!$I$3:$I$230)+SUMIF($B$3:$B$725,I264,$CK$3:$CK$725)</f>
        <v>0</v>
      </c>
      <c r="CG264" s="30">
        <f>SUMIF(Ingredients!$B$3:$B$230,J264,Ingredients!$I$3:$I$230)+SUMIF($B$3:$B$725,J264,$CK$3:$CK$725)</f>
        <v>0</v>
      </c>
      <c r="CH264" s="30">
        <f>SUMIF(Ingredients!$B$3:$B$230,K264,Ingredients!$I$3:$I$230)+SUMIF($B$3:$B$725,K264,$CK$3:$CK$725)</f>
        <v>0</v>
      </c>
      <c r="CI264" s="30">
        <f>SUMIF(Ingredients!$B$3:$B$230,L264,Ingredients!$I$3:$I$230)+SUMIF($B$3:$B$725,L264,$CK$3:$CK$725)</f>
        <v>0</v>
      </c>
      <c r="CJ264" s="30">
        <f>SUMIF(Ingredients!$B$3:$B$230,M264,Ingredients!$I$3:$I$230)+SUMIF($B$3:$B$725,M264,$CK$3:$CK$725)</f>
        <v>0</v>
      </c>
      <c r="CK264" s="38">
        <f t="shared" si="59"/>
        <v>0</v>
      </c>
      <c r="CL264" s="30">
        <f>SUMIF(Ingredients!$B$3:$B$230,F264,Ingredients!$J$3:$J$230)+SUMIF($B$3:$B$725,F264,$CT$3:$CT$725)</f>
        <v>0</v>
      </c>
      <c r="CM264" s="30">
        <f>SUMIF(Ingredients!$B$3:$B$230,G264,Ingredients!$J$3:$J$230)+SUMIF($B$3:$B$725,G264,$CT$3:$CT$725)</f>
        <v>0</v>
      </c>
      <c r="CN264" s="30">
        <f>SUMIF(Ingredients!$B$3:$B$230,H264,Ingredients!$J$3:$J$230)+SUMIF($B$3:$B$725,H264,$CT$3:$CT$725)</f>
        <v>0</v>
      </c>
      <c r="CO264" s="30">
        <f>SUMIF(Ingredients!$B$3:$B$230,I264,Ingredients!$J$3:$J$230)+SUMIF($B$3:$B$725,I264,$CT$3:$CT$725)</f>
        <v>0</v>
      </c>
      <c r="CP264" s="30">
        <f>SUMIF(Ingredients!$B$3:$B$230,J264,Ingredients!$J$3:$J$230)+SUMIF($B$3:$B$725,J264,$CT$3:$CT$725)</f>
        <v>0</v>
      </c>
      <c r="CQ264" s="30">
        <f>SUMIF(Ingredients!$B$3:$B$230,K264,Ingredients!$J$3:$J$230)+SUMIF($B$3:$B$725,K264,$CT$3:$CT$725)</f>
        <v>0</v>
      </c>
      <c r="CR264" s="30">
        <f>SUMIF(Ingredients!$B$3:$B$230,L264,Ingredients!$J$3:$J$230)+SUMIF($B$3:$B$725,L264,$CT$3:$CT$725)</f>
        <v>0</v>
      </c>
      <c r="CS264" s="30">
        <f>SUMIF(Ingredients!$B$3:$B$230,M264,Ingredients!$J$3:$J$230)+SUMIF($B$3:$B$725,M264,$CT$3:$CT$725)</f>
        <v>0</v>
      </c>
      <c r="CT264" s="43">
        <f t="shared" si="60"/>
        <v>0</v>
      </c>
      <c r="CU264" s="34">
        <v>1</v>
      </c>
      <c r="CV264" s="30">
        <v>25</v>
      </c>
      <c r="CW264" s="30">
        <v>10</v>
      </c>
      <c r="CX264" s="35">
        <v>0</v>
      </c>
      <c r="CY264" s="36">
        <v>0.8</v>
      </c>
      <c r="CZ264" s="37">
        <v>0</v>
      </c>
      <c r="DA264" s="38">
        <v>0</v>
      </c>
      <c r="DB264" s="39">
        <v>0</v>
      </c>
      <c r="DC264" t="s">
        <v>199</v>
      </c>
      <c r="DD264" t="str">
        <f t="shared" ca="1" si="61"/>
        <v/>
      </c>
      <c r="DE264" t="str">
        <f ca="1">IF(Z264="No", "No", "-")</f>
        <v>No</v>
      </c>
      <c r="DG264" t="s">
        <v>200</v>
      </c>
      <c r="DH264" t="str">
        <f t="shared" ca="1" si="62"/>
        <v/>
      </c>
      <c r="DI264" t="s">
        <v>2271</v>
      </c>
    </row>
    <row r="265" spans="2:113" x14ac:dyDescent="0.3">
      <c r="B265" t="s">
        <v>535</v>
      </c>
      <c r="C265" t="str">
        <f>INDEX('PH Itemnames'!$B$1:$B$723,MATCH(B265,'PH Itemnames'!$A$1:$A$723),1)</f>
        <v>orangesodaItem</v>
      </c>
      <c r="D265" t="s">
        <v>240</v>
      </c>
      <c r="E265" t="s">
        <v>1191</v>
      </c>
      <c r="F265" s="10" t="s">
        <v>526</v>
      </c>
      <c r="G265" s="11" t="s">
        <v>210</v>
      </c>
      <c r="H265" s="11" t="s">
        <v>536</v>
      </c>
      <c r="I265" s="11"/>
      <c r="J265" s="11"/>
      <c r="K265" s="11"/>
      <c r="L265" s="11"/>
      <c r="M265" s="11"/>
      <c r="N265" s="46">
        <f ca="1">SUMIF(Ingredients!$B$3:$B$230,'PH complex foods'!F265,Ingredients!$A$3:$A$119)+SUMIF($B$3:$B$725,F265,$V$3:$V$724)</f>
        <v>1</v>
      </c>
      <c r="O265" s="11">
        <f ca="1">SUMIF(Ingredients!$B$3:$B$230,'PH complex foods'!G265,Ingredients!$A$3:$A$119)+SUMIF($B$3:$B$725,G265,$V$3:$V$724)</f>
        <v>1</v>
      </c>
      <c r="P265" s="11">
        <f ca="1">SUMIF(Ingredients!$B$3:$B$230,'PH complex foods'!H265,Ingredients!$A$3:$A$119)+SUMIF($B$3:$B$725,H265,$V$3:$V$724)</f>
        <v>1</v>
      </c>
      <c r="Q265" s="11">
        <f ca="1">SUMIF(Ingredients!$B$3:$B$230,'PH complex foods'!I265,Ingredients!$A$3:$A$119)+SUMIF($B$3:$B$725,I265,$V$3:$V$724)</f>
        <v>0</v>
      </c>
      <c r="R265" s="11">
        <f ca="1">SUMIF(Ingredients!$B$3:$B$230,'PH complex foods'!J265,Ingredients!$A$3:$A$119)+SUMIF($B$3:$B$725,J265,$V$3:$V$724)</f>
        <v>0</v>
      </c>
      <c r="S265" s="11">
        <f ca="1">SUMIF(Ingredients!$B$3:$B$230,'PH complex foods'!K265,Ingredients!$A$3:$A$119)+SUMIF($B$3:$B$725,K265,$V$3:$V$724)</f>
        <v>0</v>
      </c>
      <c r="T265" s="11">
        <f ca="1">SUMIF(Ingredients!$B$3:$B$230,'PH complex foods'!L265,Ingredients!$A$3:$A$119)+SUMIF($B$3:$B$725,L265,$V$3:$V$724)</f>
        <v>0</v>
      </c>
      <c r="U265" s="11">
        <f ca="1">SUMIF(Ingredients!$B$3:$B$230,'PH complex foods'!M265,Ingredients!$A$3:$A$119)+SUMIF($B$3:$B$725,M265,$V$3:$V$724)</f>
        <v>0</v>
      </c>
      <c r="V265" s="10">
        <f t="shared" ca="1" si="63"/>
        <v>1</v>
      </c>
      <c r="W265" s="10">
        <v>1</v>
      </c>
      <c r="X265" s="11">
        <v>1</v>
      </c>
      <c r="Y265" s="11">
        <f>COUNTIF(F265:M990,B265)</f>
        <v>0</v>
      </c>
      <c r="Z265" s="44" t="str">
        <f t="shared" ca="1" si="64"/>
        <v>Yes</v>
      </c>
      <c r="AA265" s="34">
        <f>SUMIF(Ingredients!$B$3:$B$230,F265,Ingredients!$C$3:$C$230)+SUMIF($B$3:$B$725,F265,$AI$3:$AI$725)</f>
        <v>0</v>
      </c>
      <c r="AB265" s="30">
        <f>SUMIF(Ingredients!$B$3:$B$230,G265,Ingredients!$C$3:$C$230)+SUMIF($B$3:$B$725,G265,$AI$3:$AI$725)</f>
        <v>0</v>
      </c>
      <c r="AC265" s="30">
        <f>SUMIF(Ingredients!$B$3:$B$230,H265,Ingredients!$C$3:$C$230)+SUMIF($B$3:$B$725,H265,$AI$3:$AI$725)</f>
        <v>3</v>
      </c>
      <c r="AD265" s="30">
        <f>SUMIF(Ingredients!$B$3:$B$230,I265,Ingredients!$C$3:$C$230)+SUMIF($B$3:$B$725,I265,$AI$3:$AI$725)</f>
        <v>0</v>
      </c>
      <c r="AE265" s="30">
        <f>SUMIF(Ingredients!$B$3:$B$230,J265,Ingredients!$C$3:$C$230)+SUMIF($B$3:$B$725,J265,$AI$3:$AI$725)</f>
        <v>0</v>
      </c>
      <c r="AF265" s="30">
        <f>SUMIF(Ingredients!$B$3:$B$230,K265,Ingredients!$C$3:$C$230)+SUMIF($B$3:$B$725,K265,$AI$3:$AI$725)</f>
        <v>0</v>
      </c>
      <c r="AG265" s="30">
        <f>SUMIF(Ingredients!$B$3:$B$230,L265,Ingredients!$C$3:$C$230)+SUMIF($B$3:$B$725,L265,$AI$3:$AI$725)</f>
        <v>0</v>
      </c>
      <c r="AH265" s="30">
        <f>SUMIF(Ingredients!$B$3:$B$230,M265,Ingredients!$C$3:$C$230)+SUMIF($B$3:$B$725,M265,$AI$3:$AI$725)</f>
        <v>0</v>
      </c>
      <c r="AI265" s="29">
        <f t="shared" si="53"/>
        <v>3</v>
      </c>
      <c r="AJ265" s="30">
        <f>SUMIF(Ingredients!$B$3:$B$230,F265,Ingredients!$D$3:$D$230)+SUMIF($B$3:$B$725,F265,$AR$3:$AR$725)</f>
        <v>20</v>
      </c>
      <c r="AK265" s="30">
        <f>SUMIF(Ingredients!$B$3:$B$230,G265,Ingredients!$D$3:$D$230)+SUMIF($B$3:$B$725,G265,$AR$3:$AR$725)</f>
        <v>0</v>
      </c>
      <c r="AL265" s="30">
        <f>SUMIF(Ingredients!$B$3:$B$230,H265,Ingredients!$D$3:$D$230)+SUMIF($B$3:$B$725,H265,$AR$3:$AR$725)</f>
        <v>9.5</v>
      </c>
      <c r="AM265" s="30">
        <f>SUMIF(Ingredients!$B$3:$B$230,I265,Ingredients!$D$3:$D$230)+SUMIF($B$3:$B$725,I265,$AR$3:$AR$725)</f>
        <v>0</v>
      </c>
      <c r="AN265" s="30">
        <f>SUMIF(Ingredients!$B$3:$B$230,J265,Ingredients!$D$3:$D$230)+SUMIF($B$3:$B$725,J265,$AR$3:$AR$725)</f>
        <v>0</v>
      </c>
      <c r="AO265" s="30">
        <f>SUMIF(Ingredients!$B$3:$B$230,K265,Ingredients!$D$3:$D$230)+SUMIF($B$3:$B$725,K265,$AR$3:$AR$725)</f>
        <v>0</v>
      </c>
      <c r="AP265" s="30">
        <f>SUMIF(Ingredients!$B$3:$B$230,L265,Ingredients!$D$3:$D$230)+SUMIF($B$3:$B$725,L265,$AR$3:$AR$725)</f>
        <v>0</v>
      </c>
      <c r="AQ265" s="30">
        <f>SUMIF(Ingredients!$B$3:$B$230,M265,Ingredients!$D$3:$D$230)+SUMIF($B$3:$B$725,M265,$AR$3:$AR$725)</f>
        <v>0</v>
      </c>
      <c r="AR265" s="29">
        <f t="shared" si="54"/>
        <v>29.5</v>
      </c>
      <c r="AS265" s="30">
        <f>SUMIF(Ingredients!$B$3:$B$230,F265,Ingredients!$E$3:$E$230)+SUMIF($B$3:$B$725,F265,$BA$3:$BA$730)</f>
        <v>0</v>
      </c>
      <c r="AT265" s="30">
        <f>SUMIF(Ingredients!$B$3:$B$230,G265,Ingredients!$E$3:$E$230)+SUMIF($B$3:$B$725,G265,$BA$3:$BA$730)</f>
        <v>30</v>
      </c>
      <c r="AU265" s="30">
        <f>SUMIF(Ingredients!$B$3:$B$230,H265,Ingredients!$E$3:$E$230)+SUMIF($B$3:$B$725,H265,$BA$3:$BA$730)</f>
        <v>10</v>
      </c>
      <c r="AV265" s="30">
        <f>SUMIF(Ingredients!$B$3:$B$230,I265,Ingredients!$E$3:$E$230)+SUMIF($B$3:$B$725,I265,$BA$3:$BA$730)</f>
        <v>0</v>
      </c>
      <c r="AW265" s="30">
        <f>SUMIF(Ingredients!$B$3:$B$230,J265,Ingredients!$E$3:$E$230)+SUMIF($B$3:$B$725,J265,$BA$3:$BA$730)</f>
        <v>0</v>
      </c>
      <c r="AX265" s="30">
        <f>SUMIF(Ingredients!$B$3:$B$230,K265,Ingredients!$E$3:$E$230)+SUMIF($B$3:$B$725,K265,$BA$3:$BA$730)</f>
        <v>0</v>
      </c>
      <c r="AY265" s="30">
        <f>SUMIF(Ingredients!$B$3:$B$230,L265,Ingredients!$E$3:$E$230)+SUMIF($B$3:$B$725,L265,$BA$3:$BA$730)</f>
        <v>0</v>
      </c>
      <c r="AZ265" s="30">
        <f>SUMIF(Ingredients!$B$3:$B$230,M265,Ingredients!$E$3:$E$230)+SUMIF($B$3:$B$725,M265,$BA$3:$BA$730)</f>
        <v>0</v>
      </c>
      <c r="BA265" s="29">
        <f t="shared" si="55"/>
        <v>13.333333333333334</v>
      </c>
      <c r="BB265" s="30">
        <f>SUMIF(Ingredients!$B$3:$B$230,F265,Ingredients!$F$3:$F$230)+SUMIF($B$3:$B$725,F265,$BJ$3:$BJ$725)</f>
        <v>0</v>
      </c>
      <c r="BC265" s="30">
        <f>SUMIF(Ingredients!$B$3:$B$230,G265,Ingredients!$F$3:$F$230)+SUMIF($B$3:$B$725,G265,$BJ$3:$BJ$725)</f>
        <v>0</v>
      </c>
      <c r="BD265" s="30">
        <f>SUMIF(Ingredients!$B$3:$B$230,H265,Ingredients!$F$3:$F$230)+SUMIF($B$3:$B$725,H265,$BJ$3:$BJ$725)</f>
        <v>0</v>
      </c>
      <c r="BE265" s="30">
        <f>SUMIF(Ingredients!$B$3:$B$230,I265,Ingredients!$F$3:$F$230)+SUMIF($B$3:$B$725,I265,$BJ$3:$BJ$725)</f>
        <v>0</v>
      </c>
      <c r="BF265" s="30">
        <f>SUMIF(Ingredients!$B$3:$B$230,J265,Ingredients!$F$3:$F$230)+SUMIF($B$3:$B$725,J265,$BJ$3:$BJ$725)</f>
        <v>0</v>
      </c>
      <c r="BG265" s="30">
        <f>SUMIF(Ingredients!$B$3:$B$230,K265,Ingredients!$F$3:$F$230)+SUMIF($B$3:$B$725,K265,$BJ$3:$BJ$725)</f>
        <v>0</v>
      </c>
      <c r="BH265" s="30">
        <f>SUMIF(Ingredients!$B$3:$B$230,L265,Ingredients!$F$3:$F$230)+SUMIF($B$3:$B$725,L265,$BJ$3:$BJ$725)</f>
        <v>0</v>
      </c>
      <c r="BI265" s="30">
        <f>SUMIF(Ingredients!$B$3:$B$230,M265,Ingredients!$F$3:$F$230)+SUMIF($B$3:$B$725,M265,$BJ$3:$BJ$725)</f>
        <v>0</v>
      </c>
      <c r="BJ265" s="35">
        <f t="shared" si="56"/>
        <v>0</v>
      </c>
      <c r="BK265" s="30">
        <f>SUMIF(Ingredients!$B$3:$B$230,F265,Ingredients!$G$3:$G$230)+SUMIF($B$3:$B$725,F265,$BS$3:$BS$725)</f>
        <v>0</v>
      </c>
      <c r="BL265" s="30">
        <f>SUMIF(Ingredients!$B$3:$B$230,G265,Ingredients!$G$3:$G$230)+SUMIF($B$3:$B$725,G265,$BS$3:$BS$725)</f>
        <v>0</v>
      </c>
      <c r="BM265" s="30">
        <f>SUMIF(Ingredients!$B$3:$B$230,H265,Ingredients!$G$3:$G$230)+SUMIF($B$3:$B$725,H265,$BS$3:$BS$725)</f>
        <v>1.5</v>
      </c>
      <c r="BN265" s="30">
        <f>SUMIF(Ingredients!$B$3:$B$230,I265,Ingredients!$G$3:$G$230)+SUMIF($B$3:$B$725,I265,$BS$3:$BS$725)</f>
        <v>0</v>
      </c>
      <c r="BO265" s="30">
        <f>SUMIF(Ingredients!$B$3:$B$230,J265,Ingredients!$G$3:$G$230)+SUMIF($B$3:$B$725,J265,$BS$3:$BS$725)</f>
        <v>0</v>
      </c>
      <c r="BP265" s="30">
        <f>SUMIF(Ingredients!$B$3:$B$230,K265,Ingredients!$G$3:$G$230)+SUMIF($B$3:$B$725,K265,$BS$3:$BS$725)</f>
        <v>0</v>
      </c>
      <c r="BQ265" s="30">
        <f>SUMIF(Ingredients!$B$3:$B$230,L265,Ingredients!$G$3:$G$230)+SUMIF($B$3:$B$725,L265,$BS$3:$BS$725)</f>
        <v>0</v>
      </c>
      <c r="BR265" s="30">
        <f>SUMIF(Ingredients!$B$3:$B$230,M265,Ingredients!$G$3:$G$230)+SUMIF($B$3:$B$725,M265,$BS$3:$BS$725)</f>
        <v>0</v>
      </c>
      <c r="BS265" s="36">
        <f t="shared" si="57"/>
        <v>1.5</v>
      </c>
      <c r="BT265" s="30">
        <f>SUMIF(Ingredients!$B$3:$B$230,F265,Ingredients!$H$3:$H$230)+SUMIF($B$3:$B$725,F265,$CB$3:$CB$725)</f>
        <v>0</v>
      </c>
      <c r="BU265" s="30">
        <f>SUMIF(Ingredients!$B$3:$B$230,G265,Ingredients!$H$3:$H$230)+SUMIF($B$3:$B$725,G265,$CB$3:$CB$725)</f>
        <v>0</v>
      </c>
      <c r="BV265" s="30">
        <f>SUMIF(Ingredients!$B$3:$B$230,H265,Ingredients!$H$3:$H$230)+SUMIF($B$3:$B$725,H265,$CB$3:$CB$725)</f>
        <v>0</v>
      </c>
      <c r="BW265" s="30">
        <f>SUMIF(Ingredients!$B$3:$B$230,I265,Ingredients!$H$3:$H$230)+SUMIF($B$3:$B$725,I265,$CB$3:$CB$725)</f>
        <v>0</v>
      </c>
      <c r="BX265" s="30">
        <f>SUMIF(Ingredients!$B$3:$B$230,J265,Ingredients!$H$3:$H$230)+SUMIF($B$3:$B$725,J265,$CB$3:$CB$725)</f>
        <v>0</v>
      </c>
      <c r="BY265" s="30">
        <f>SUMIF(Ingredients!$B$3:$B$230,K265,Ingredients!$H$3:$H$230)+SUMIF($B$3:$B$725,K265,$CB$3:$CB$725)</f>
        <v>0</v>
      </c>
      <c r="BZ265" s="30">
        <f>SUMIF(Ingredients!$B$3:$B$230,L265,Ingredients!$H$3:$H$230)+SUMIF($B$3:$B$725,L265,$CB$3:$CB$725)</f>
        <v>0</v>
      </c>
      <c r="CA265" s="30">
        <f>SUMIF(Ingredients!$B$3:$B$230,M265,Ingredients!$H$3:$H$230)+SUMIF($B$3:$B$725,M265,$CB$3:$CB$725)</f>
        <v>0</v>
      </c>
      <c r="CB265" s="42">
        <f t="shared" si="58"/>
        <v>0</v>
      </c>
      <c r="CC265" s="30">
        <f>SUMIF(Ingredients!$B$3:$B$230,F265,Ingredients!$I$3:$I$230)+SUMIF($B$3:$B$725,F265,$CK$3:$CK$725)</f>
        <v>0</v>
      </c>
      <c r="CD265" s="30">
        <f>SUMIF(Ingredients!$B$3:$B$230,G265,Ingredients!$I$3:$I$230)+SUMIF($B$3:$B$725,G265,$CK$3:$CK$725)</f>
        <v>0</v>
      </c>
      <c r="CE265" s="30">
        <f>SUMIF(Ingredients!$B$3:$B$230,H265,Ingredients!$I$3:$I$230)+SUMIF($B$3:$B$725,H265,$CK$3:$CK$725)</f>
        <v>0</v>
      </c>
      <c r="CF265" s="30">
        <f>SUMIF(Ingredients!$B$3:$B$230,I265,Ingredients!$I$3:$I$230)+SUMIF($B$3:$B$725,I265,$CK$3:$CK$725)</f>
        <v>0</v>
      </c>
      <c r="CG265" s="30">
        <f>SUMIF(Ingredients!$B$3:$B$230,J265,Ingredients!$I$3:$I$230)+SUMIF($B$3:$B$725,J265,$CK$3:$CK$725)</f>
        <v>0</v>
      </c>
      <c r="CH265" s="30">
        <f>SUMIF(Ingredients!$B$3:$B$230,K265,Ingredients!$I$3:$I$230)+SUMIF($B$3:$B$725,K265,$CK$3:$CK$725)</f>
        <v>0</v>
      </c>
      <c r="CI265" s="30">
        <f>SUMIF(Ingredients!$B$3:$B$230,L265,Ingredients!$I$3:$I$230)+SUMIF($B$3:$B$725,L265,$CK$3:$CK$725)</f>
        <v>0</v>
      </c>
      <c r="CJ265" s="30">
        <f>SUMIF(Ingredients!$B$3:$B$230,M265,Ingredients!$I$3:$I$230)+SUMIF($B$3:$B$725,M265,$CK$3:$CK$725)</f>
        <v>0</v>
      </c>
      <c r="CK265" s="38">
        <f t="shared" si="59"/>
        <v>0</v>
      </c>
      <c r="CL265" s="30">
        <f>SUMIF(Ingredients!$B$3:$B$230,F265,Ingredients!$J$3:$J$230)+SUMIF($B$3:$B$725,F265,$CT$3:$CT$725)</f>
        <v>0</v>
      </c>
      <c r="CM265" s="30">
        <f>SUMIF(Ingredients!$B$3:$B$230,G265,Ingredients!$J$3:$J$230)+SUMIF($B$3:$B$725,G265,$CT$3:$CT$725)</f>
        <v>0</v>
      </c>
      <c r="CN265" s="30">
        <f>SUMIF(Ingredients!$B$3:$B$230,H265,Ingredients!$J$3:$J$230)+SUMIF($B$3:$B$725,H265,$CT$3:$CT$725)</f>
        <v>0</v>
      </c>
      <c r="CO265" s="30">
        <f>SUMIF(Ingredients!$B$3:$B$230,I265,Ingredients!$J$3:$J$230)+SUMIF($B$3:$B$725,I265,$CT$3:$CT$725)</f>
        <v>0</v>
      </c>
      <c r="CP265" s="30">
        <f>SUMIF(Ingredients!$B$3:$B$230,J265,Ingredients!$J$3:$J$230)+SUMIF($B$3:$B$725,J265,$CT$3:$CT$725)</f>
        <v>0</v>
      </c>
      <c r="CQ265" s="30">
        <f>SUMIF(Ingredients!$B$3:$B$230,K265,Ingredients!$J$3:$J$230)+SUMIF($B$3:$B$725,K265,$CT$3:$CT$725)</f>
        <v>0</v>
      </c>
      <c r="CR265" s="30">
        <f>SUMIF(Ingredients!$B$3:$B$230,L265,Ingredients!$J$3:$J$230)+SUMIF($B$3:$B$725,L265,$CT$3:$CT$725)</f>
        <v>0</v>
      </c>
      <c r="CS265" s="30">
        <f>SUMIF(Ingredients!$B$3:$B$230,M265,Ingredients!$J$3:$J$230)+SUMIF($B$3:$B$725,M265,$CT$3:$CT$725)</f>
        <v>0</v>
      </c>
      <c r="CT265" s="43">
        <f t="shared" si="60"/>
        <v>0</v>
      </c>
      <c r="CU265" s="34">
        <v>0</v>
      </c>
      <c r="CV265" s="30">
        <v>20</v>
      </c>
      <c r="CW265" s="30">
        <v>30</v>
      </c>
      <c r="CX265" s="35">
        <v>0</v>
      </c>
      <c r="CY265" s="36">
        <v>1</v>
      </c>
      <c r="CZ265" s="37">
        <v>0</v>
      </c>
      <c r="DA265" s="38">
        <v>0</v>
      </c>
      <c r="DB265" s="39">
        <v>0</v>
      </c>
      <c r="DC265" t="s">
        <v>202</v>
      </c>
      <c r="DD265" t="str">
        <f t="shared" ca="1" si="61"/>
        <v/>
      </c>
      <c r="DE265" t="str">
        <f ca="1">IF(Z265="No", "No", "-")</f>
        <v>-</v>
      </c>
      <c r="DG265" t="s">
        <v>200</v>
      </c>
      <c r="DH265" t="str">
        <f t="shared" ca="1" si="62"/>
        <v>ORANGESODAITEM(MEAL, ItemRegistry.orangesodaItem, 4 ,0f,20f,0f,0f,1f,0f,0f,0.7f),</v>
      </c>
      <c r="DI265" t="s">
        <v>2449</v>
      </c>
    </row>
    <row r="266" spans="2:113" x14ac:dyDescent="0.3">
      <c r="B266" t="s">
        <v>538</v>
      </c>
      <c r="C266" t="str">
        <f>INDEX('PH Itemnames'!$B$1:$B$723,MATCH(B266,'PH Itemnames'!$A$1:$A$723),1)</f>
        <v>ediblerootItem</v>
      </c>
      <c r="D266" t="s">
        <v>240</v>
      </c>
      <c r="E266" t="s">
        <v>1191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SUMIF(Ingredients!$B$3:$B$230,'PH complex foods'!F266,Ingredients!$A$3:$A$119)+SUMIF($B$3:$B$725,F266,$V$3:$V$724)</f>
        <v>1</v>
      </c>
      <c r="O266" s="11">
        <f ca="1">SUMIF(Ingredients!$B$3:$B$230,'PH complex foods'!G266,Ingredients!$A$3:$A$119)+SUMIF($B$3:$B$725,G266,$V$3:$V$724)</f>
        <v>0</v>
      </c>
      <c r="P266" s="11">
        <f ca="1">SUMIF(Ingredients!$B$3:$B$230,'PH complex foods'!H266,Ingredients!$A$3:$A$119)+SUMIF($B$3:$B$725,H266,$V$3:$V$724)</f>
        <v>0</v>
      </c>
      <c r="Q266" s="11">
        <f ca="1">SUMIF(Ingredients!$B$3:$B$230,'PH complex foods'!I266,Ingredients!$A$3:$A$119)+SUMIF($B$3:$B$725,I266,$V$3:$V$724)</f>
        <v>0</v>
      </c>
      <c r="R266" s="11">
        <f ca="1">SUMIF(Ingredients!$B$3:$B$230,'PH complex foods'!J266,Ingredients!$A$3:$A$119)+SUMIF($B$3:$B$725,J266,$V$3:$V$724)</f>
        <v>0</v>
      </c>
      <c r="S266" s="11">
        <f ca="1">SUMIF(Ingredients!$B$3:$B$230,'PH complex foods'!K266,Ingredients!$A$3:$A$119)+SUMIF($B$3:$B$725,K266,$V$3:$V$724)</f>
        <v>0</v>
      </c>
      <c r="T266" s="11">
        <f ca="1">SUMIF(Ingredients!$B$3:$B$230,'PH complex foods'!L266,Ingredients!$A$3:$A$119)+SUMIF($B$3:$B$725,L266,$V$3:$V$724)</f>
        <v>0</v>
      </c>
      <c r="U266" s="11">
        <f ca="1">SUMIF(Ingredients!$B$3:$B$230,'PH complex foods'!M266,Ingredients!$A$3:$A$119)+SUMIF($B$3:$B$725,M266,$V$3:$V$724)</f>
        <v>0</v>
      </c>
      <c r="V266" s="10">
        <f t="shared" ca="1" si="63"/>
        <v>1</v>
      </c>
      <c r="W266" s="10">
        <v>1</v>
      </c>
      <c r="X266" s="11">
        <v>1</v>
      </c>
      <c r="Y266" s="11">
        <f>COUNTIF(F266:M991,B266)</f>
        <v>1</v>
      </c>
      <c r="Z266" s="44" t="str">
        <f t="shared" ca="1" si="64"/>
        <v>Yes</v>
      </c>
      <c r="AA266" s="34">
        <f>SUMIF(Ingredients!$B$3:$B$230,F266,Ingredients!$C$3:$C$230)+SUMIF($B$3:$B$725,F266,$AI$3:$AI$725)</f>
        <v>0</v>
      </c>
      <c r="AB266" s="30">
        <f>SUMIF(Ingredients!$B$3:$B$230,G266,Ingredients!$C$3:$C$230)+SUMIF($B$3:$B$725,G266,$AI$3:$AI$725)</f>
        <v>0</v>
      </c>
      <c r="AC266" s="30">
        <f>SUMIF(Ingredients!$B$3:$B$230,H266,Ingredients!$C$3:$C$230)+SUMIF($B$3:$B$725,H266,$AI$3:$AI$725)</f>
        <v>0</v>
      </c>
      <c r="AD266" s="30">
        <f>SUMIF(Ingredients!$B$3:$B$230,I266,Ingredients!$C$3:$C$230)+SUMIF($B$3:$B$725,I266,$AI$3:$AI$725)</f>
        <v>0</v>
      </c>
      <c r="AE266" s="30">
        <f>SUMIF(Ingredients!$B$3:$B$230,J266,Ingredients!$C$3:$C$230)+SUMIF($B$3:$B$725,J266,$AI$3:$AI$725)</f>
        <v>0</v>
      </c>
      <c r="AF266" s="30">
        <f>SUMIF(Ingredients!$B$3:$B$230,K266,Ingredients!$C$3:$C$230)+SUMIF($B$3:$B$725,K266,$AI$3:$AI$725)</f>
        <v>0</v>
      </c>
      <c r="AG266" s="30">
        <f>SUMIF(Ingredients!$B$3:$B$230,L266,Ingredients!$C$3:$C$230)+SUMIF($B$3:$B$725,L266,$AI$3:$AI$725)</f>
        <v>0</v>
      </c>
      <c r="AH266" s="30">
        <f>SUMIF(Ingredients!$B$3:$B$230,M266,Ingredients!$C$3:$C$230)+SUMIF($B$3:$B$725,M266,$AI$3:$AI$725)</f>
        <v>0</v>
      </c>
      <c r="AI266" s="29">
        <f t="shared" si="53"/>
        <v>0</v>
      </c>
      <c r="AJ266" s="30">
        <f>SUMIF(Ingredients!$B$3:$B$230,F266,Ingredients!$D$3:$D$230)+SUMIF($B$3:$B$725,F266,$AR$3:$AR$725)</f>
        <v>0</v>
      </c>
      <c r="AK266" s="30">
        <f>SUMIF(Ingredients!$B$3:$B$230,G266,Ingredients!$D$3:$D$230)+SUMIF($B$3:$B$725,G266,$AR$3:$AR$725)</f>
        <v>0</v>
      </c>
      <c r="AL266" s="30">
        <f>SUMIF(Ingredients!$B$3:$B$230,H266,Ingredients!$D$3:$D$230)+SUMIF($B$3:$B$725,H266,$AR$3:$AR$725)</f>
        <v>0</v>
      </c>
      <c r="AM266" s="30">
        <f>SUMIF(Ingredients!$B$3:$B$230,I266,Ingredients!$D$3:$D$230)+SUMIF($B$3:$B$725,I266,$AR$3:$AR$725)</f>
        <v>0</v>
      </c>
      <c r="AN266" s="30">
        <f>SUMIF(Ingredients!$B$3:$B$230,J266,Ingredients!$D$3:$D$230)+SUMIF($B$3:$B$725,J266,$AR$3:$AR$725)</f>
        <v>0</v>
      </c>
      <c r="AO266" s="30">
        <f>SUMIF(Ingredients!$B$3:$B$230,K266,Ingredients!$D$3:$D$230)+SUMIF($B$3:$B$725,K266,$AR$3:$AR$725)</f>
        <v>0</v>
      </c>
      <c r="AP266" s="30">
        <f>SUMIF(Ingredients!$B$3:$B$230,L266,Ingredients!$D$3:$D$230)+SUMIF($B$3:$B$725,L266,$AR$3:$AR$725)</f>
        <v>0</v>
      </c>
      <c r="AQ266" s="30">
        <f>SUMIF(Ingredients!$B$3:$B$230,M266,Ingredients!$D$3:$D$230)+SUMIF($B$3:$B$725,M266,$AR$3:$AR$725)</f>
        <v>0</v>
      </c>
      <c r="AR266" s="29">
        <f t="shared" si="54"/>
        <v>0</v>
      </c>
      <c r="AS266" s="30">
        <f>SUMIF(Ingredients!$B$3:$B$230,F266,Ingredients!$E$3:$E$230)+SUMIF($B$3:$B$725,F266,$BA$3:$BA$730)</f>
        <v>48</v>
      </c>
      <c r="AT266" s="30">
        <f>SUMIF(Ingredients!$B$3:$B$230,G266,Ingredients!$E$3:$E$230)+SUMIF($B$3:$B$725,G266,$BA$3:$BA$730)</f>
        <v>0</v>
      </c>
      <c r="AU266" s="30">
        <f>SUMIF(Ingredients!$B$3:$B$230,H266,Ingredients!$E$3:$E$230)+SUMIF($B$3:$B$725,H266,$BA$3:$BA$730)</f>
        <v>0</v>
      </c>
      <c r="AV266" s="30">
        <f>SUMIF(Ingredients!$B$3:$B$230,I266,Ingredients!$E$3:$E$230)+SUMIF($B$3:$B$725,I266,$BA$3:$BA$730)</f>
        <v>0</v>
      </c>
      <c r="AW266" s="30">
        <f>SUMIF(Ingredients!$B$3:$B$230,J266,Ingredients!$E$3:$E$230)+SUMIF($B$3:$B$725,J266,$BA$3:$BA$730)</f>
        <v>0</v>
      </c>
      <c r="AX266" s="30">
        <f>SUMIF(Ingredients!$B$3:$B$230,K266,Ingredients!$E$3:$E$230)+SUMIF($B$3:$B$725,K266,$BA$3:$BA$730)</f>
        <v>0</v>
      </c>
      <c r="AY266" s="30">
        <f>SUMIF(Ingredients!$B$3:$B$230,L266,Ingredients!$E$3:$E$230)+SUMIF($B$3:$B$725,L266,$BA$3:$BA$730)</f>
        <v>0</v>
      </c>
      <c r="AZ266" s="30">
        <f>SUMIF(Ingredients!$B$3:$B$230,M266,Ingredients!$E$3:$E$230)+SUMIF($B$3:$B$725,M266,$BA$3:$BA$730)</f>
        <v>0</v>
      </c>
      <c r="BA266" s="29">
        <f t="shared" si="55"/>
        <v>48</v>
      </c>
      <c r="BB266" s="30">
        <f>SUMIF(Ingredients!$B$3:$B$230,F266,Ingredients!$F$3:$F$230)+SUMIF($B$3:$B$725,F266,$BJ$3:$BJ$725)</f>
        <v>0</v>
      </c>
      <c r="BC266" s="30">
        <f>SUMIF(Ingredients!$B$3:$B$230,G266,Ingredients!$F$3:$F$230)+SUMIF($B$3:$B$725,G266,$BJ$3:$BJ$725)</f>
        <v>0</v>
      </c>
      <c r="BD266" s="30">
        <f>SUMIF(Ingredients!$B$3:$B$230,H266,Ingredients!$F$3:$F$230)+SUMIF($B$3:$B$725,H266,$BJ$3:$BJ$725)</f>
        <v>0</v>
      </c>
      <c r="BE266" s="30">
        <f>SUMIF(Ingredients!$B$3:$B$230,I266,Ingredients!$F$3:$F$230)+SUMIF($B$3:$B$725,I266,$BJ$3:$BJ$725)</f>
        <v>0</v>
      </c>
      <c r="BF266" s="30">
        <f>SUMIF(Ingredients!$B$3:$B$230,J266,Ingredients!$F$3:$F$230)+SUMIF($B$3:$B$725,J266,$BJ$3:$BJ$725)</f>
        <v>0</v>
      </c>
      <c r="BG266" s="30">
        <f>SUMIF(Ingredients!$B$3:$B$230,K266,Ingredients!$F$3:$F$230)+SUMIF($B$3:$B$725,K266,$BJ$3:$BJ$725)</f>
        <v>0</v>
      </c>
      <c r="BH266" s="30">
        <f>SUMIF(Ingredients!$B$3:$B$230,L266,Ingredients!$F$3:$F$230)+SUMIF($B$3:$B$725,L266,$BJ$3:$BJ$725)</f>
        <v>0</v>
      </c>
      <c r="BI266" s="30">
        <f>SUMIF(Ingredients!$B$3:$B$230,M266,Ingredients!$F$3:$F$230)+SUMIF($B$3:$B$725,M266,$BJ$3:$BJ$725)</f>
        <v>0</v>
      </c>
      <c r="BJ266" s="35">
        <f t="shared" si="56"/>
        <v>0</v>
      </c>
      <c r="BK266" s="30">
        <f>SUMIF(Ingredients!$B$3:$B$230,F266,Ingredients!$G$3:$G$230)+SUMIF($B$3:$B$725,F266,$BS$3:$BS$725)</f>
        <v>0</v>
      </c>
      <c r="BL266" s="30">
        <f>SUMIF(Ingredients!$B$3:$B$230,G266,Ingredients!$G$3:$G$230)+SUMIF($B$3:$B$725,G266,$BS$3:$BS$725)</f>
        <v>0</v>
      </c>
      <c r="BM266" s="30">
        <f>SUMIF(Ingredients!$B$3:$B$230,H266,Ingredients!$G$3:$G$230)+SUMIF($B$3:$B$725,H266,$BS$3:$BS$725)</f>
        <v>0</v>
      </c>
      <c r="BN266" s="30">
        <f>SUMIF(Ingredients!$B$3:$B$230,I266,Ingredients!$G$3:$G$230)+SUMIF($B$3:$B$725,I266,$BS$3:$BS$725)</f>
        <v>0</v>
      </c>
      <c r="BO266" s="30">
        <f>SUMIF(Ingredients!$B$3:$B$230,J266,Ingredients!$G$3:$G$230)+SUMIF($B$3:$B$725,J266,$BS$3:$BS$725)</f>
        <v>0</v>
      </c>
      <c r="BP266" s="30">
        <f>SUMIF(Ingredients!$B$3:$B$230,K266,Ingredients!$G$3:$G$230)+SUMIF($B$3:$B$725,K266,$BS$3:$BS$725)</f>
        <v>0</v>
      </c>
      <c r="BQ266" s="30">
        <f>SUMIF(Ingredients!$B$3:$B$230,L266,Ingredients!$G$3:$G$230)+SUMIF($B$3:$B$725,L266,$BS$3:$BS$725)</f>
        <v>0</v>
      </c>
      <c r="BR266" s="30">
        <f>SUMIF(Ingredients!$B$3:$B$230,M266,Ingredients!$G$3:$G$230)+SUMIF($B$3:$B$725,M266,$BS$3:$BS$725)</f>
        <v>0</v>
      </c>
      <c r="BS266" s="36">
        <f t="shared" si="57"/>
        <v>0</v>
      </c>
      <c r="BT266" s="30">
        <f>SUMIF(Ingredients!$B$3:$B$230,F266,Ingredients!$H$3:$H$230)+SUMIF($B$3:$B$725,F266,$CB$3:$CB$725)</f>
        <v>0</v>
      </c>
      <c r="BU266" s="30">
        <f>SUMIF(Ingredients!$B$3:$B$230,G266,Ingredients!$H$3:$H$230)+SUMIF($B$3:$B$725,G266,$CB$3:$CB$725)</f>
        <v>0</v>
      </c>
      <c r="BV266" s="30">
        <f>SUMIF(Ingredients!$B$3:$B$230,H266,Ingredients!$H$3:$H$230)+SUMIF($B$3:$B$725,H266,$CB$3:$CB$725)</f>
        <v>0</v>
      </c>
      <c r="BW266" s="30">
        <f>SUMIF(Ingredients!$B$3:$B$230,I266,Ingredients!$H$3:$H$230)+SUMIF($B$3:$B$725,I266,$CB$3:$CB$725)</f>
        <v>0</v>
      </c>
      <c r="BX266" s="30">
        <f>SUMIF(Ingredients!$B$3:$B$230,J266,Ingredients!$H$3:$H$230)+SUMIF($B$3:$B$725,J266,$CB$3:$CB$725)</f>
        <v>0</v>
      </c>
      <c r="BY266" s="30">
        <f>SUMIF(Ingredients!$B$3:$B$230,K266,Ingredients!$H$3:$H$230)+SUMIF($B$3:$B$725,K266,$CB$3:$CB$725)</f>
        <v>0</v>
      </c>
      <c r="BZ266" s="30">
        <f>SUMIF(Ingredients!$B$3:$B$230,L266,Ingredients!$H$3:$H$230)+SUMIF($B$3:$B$725,L266,$CB$3:$CB$725)</f>
        <v>0</v>
      </c>
      <c r="CA266" s="30">
        <f>SUMIF(Ingredients!$B$3:$B$230,M266,Ingredients!$H$3:$H$230)+SUMIF($B$3:$B$725,M266,$CB$3:$CB$725)</f>
        <v>0</v>
      </c>
      <c r="CB266" s="42">
        <f t="shared" si="58"/>
        <v>0</v>
      </c>
      <c r="CC266" s="30">
        <f>SUMIF(Ingredients!$B$3:$B$230,F266,Ingredients!$I$3:$I$230)+SUMIF($B$3:$B$725,F266,$CK$3:$CK$725)</f>
        <v>0</v>
      </c>
      <c r="CD266" s="30">
        <f>SUMIF(Ingredients!$B$3:$B$230,G266,Ingredients!$I$3:$I$230)+SUMIF($B$3:$B$725,G266,$CK$3:$CK$725)</f>
        <v>0</v>
      </c>
      <c r="CE266" s="30">
        <f>SUMIF(Ingredients!$B$3:$B$230,H266,Ingredients!$I$3:$I$230)+SUMIF($B$3:$B$725,H266,$CK$3:$CK$725)</f>
        <v>0</v>
      </c>
      <c r="CF266" s="30">
        <f>SUMIF(Ingredients!$B$3:$B$230,I266,Ingredients!$I$3:$I$230)+SUMIF($B$3:$B$725,I266,$CK$3:$CK$725)</f>
        <v>0</v>
      </c>
      <c r="CG266" s="30">
        <f>SUMIF(Ingredients!$B$3:$B$230,J266,Ingredients!$I$3:$I$230)+SUMIF($B$3:$B$725,J266,$CK$3:$CK$725)</f>
        <v>0</v>
      </c>
      <c r="CH266" s="30">
        <f>SUMIF(Ingredients!$B$3:$B$230,K266,Ingredients!$I$3:$I$230)+SUMIF($B$3:$B$725,K266,$CK$3:$CK$725)</f>
        <v>0</v>
      </c>
      <c r="CI266" s="30">
        <f>SUMIF(Ingredients!$B$3:$B$230,L266,Ingredients!$I$3:$I$230)+SUMIF($B$3:$B$725,L266,$CK$3:$CK$725)</f>
        <v>0</v>
      </c>
      <c r="CJ266" s="30">
        <f>SUMIF(Ingredients!$B$3:$B$230,M266,Ingredients!$I$3:$I$230)+SUMIF($B$3:$B$725,M266,$CK$3:$CK$725)</f>
        <v>0</v>
      </c>
      <c r="CK266" s="38">
        <f t="shared" si="59"/>
        <v>0</v>
      </c>
      <c r="CL266" s="30">
        <f>SUMIF(Ingredients!$B$3:$B$230,F266,Ingredients!$J$3:$J$230)+SUMIF($B$3:$B$725,F266,$CT$3:$CT$725)</f>
        <v>0</v>
      </c>
      <c r="CM266" s="30">
        <f>SUMIF(Ingredients!$B$3:$B$230,G266,Ingredients!$J$3:$J$230)+SUMIF($B$3:$B$725,G266,$CT$3:$CT$725)</f>
        <v>0</v>
      </c>
      <c r="CN266" s="30">
        <f>SUMIF(Ingredients!$B$3:$B$230,H266,Ingredients!$J$3:$J$230)+SUMIF($B$3:$B$725,H266,$CT$3:$CT$725)</f>
        <v>0</v>
      </c>
      <c r="CO266" s="30">
        <f>SUMIF(Ingredients!$B$3:$B$230,I266,Ingredients!$J$3:$J$230)+SUMIF($B$3:$B$725,I266,$CT$3:$CT$725)</f>
        <v>0</v>
      </c>
      <c r="CP266" s="30">
        <f>SUMIF(Ingredients!$B$3:$B$230,J266,Ingredients!$J$3:$J$230)+SUMIF($B$3:$B$725,J266,$CT$3:$CT$725)</f>
        <v>0</v>
      </c>
      <c r="CQ266" s="30">
        <f>SUMIF(Ingredients!$B$3:$B$230,K266,Ingredients!$J$3:$J$230)+SUMIF($B$3:$B$725,K266,$CT$3:$CT$725)</f>
        <v>0</v>
      </c>
      <c r="CR266" s="30">
        <f>SUMIF(Ingredients!$B$3:$B$230,L266,Ingredients!$J$3:$J$230)+SUMIF($B$3:$B$725,L266,$CT$3:$CT$725)</f>
        <v>0</v>
      </c>
      <c r="CS266" s="30">
        <f>SUMIF(Ingredients!$B$3:$B$230,M266,Ingredients!$J$3:$J$230)+SUMIF($B$3:$B$725,M266,$CT$3:$CT$725)</f>
        <v>0</v>
      </c>
      <c r="CT266" s="43">
        <f t="shared" si="60"/>
        <v>0</v>
      </c>
      <c r="CU266" s="34">
        <v>1</v>
      </c>
      <c r="CV266" s="30">
        <v>0</v>
      </c>
      <c r="CW266" s="30">
        <v>30</v>
      </c>
      <c r="CX266" s="35">
        <v>0</v>
      </c>
      <c r="CY266" s="36">
        <v>0</v>
      </c>
      <c r="CZ266" s="37">
        <v>0</v>
      </c>
      <c r="DA266" s="38">
        <v>0</v>
      </c>
      <c r="DB266" s="39">
        <v>0</v>
      </c>
      <c r="DC266" t="s">
        <v>202</v>
      </c>
      <c r="DD266" t="str">
        <f t="shared" ca="1" si="61"/>
        <v/>
      </c>
      <c r="DE266" t="str">
        <f ca="1">IF(Z266="No", "No", "-")</f>
        <v>-</v>
      </c>
      <c r="DG266" t="s">
        <v>200</v>
      </c>
      <c r="DH266" t="str">
        <f t="shared" ca="1" si="62"/>
        <v>EDIBLEROOTITEM(MEAL, ItemRegistry.ediblerootItem, 4 ,0.2f,0f,0f,0f,0f,0f,0f,0.7f),</v>
      </c>
      <c r="DI266" t="s">
        <v>2450</v>
      </c>
    </row>
    <row r="267" spans="2:113" x14ac:dyDescent="0.3">
      <c r="B267" t="s">
        <v>537</v>
      </c>
      <c r="C267" t="str">
        <f>INDEX('PH Itemnames'!$B$1:$B$723,MATCH(B267,'PH Itemnames'!$A$1:$A$723),1)</f>
        <v>rootbeersodaItem</v>
      </c>
      <c r="D267" t="s">
        <v>240</v>
      </c>
      <c r="E267" t="s">
        <v>1191</v>
      </c>
      <c r="F267" s="10" t="s">
        <v>526</v>
      </c>
      <c r="G267" s="11" t="s">
        <v>210</v>
      </c>
      <c r="H267" s="11" t="s">
        <v>538</v>
      </c>
      <c r="I267" s="11"/>
      <c r="J267" s="11"/>
      <c r="K267" s="11"/>
      <c r="L267" s="11"/>
      <c r="M267" s="11"/>
      <c r="N267" s="46">
        <f ca="1">SUMIF(Ingredients!$B$3:$B$230,'PH complex foods'!F267,Ingredients!$A$3:$A$119)+SUMIF($B$3:$B$725,F267,$V$3:$V$724)</f>
        <v>1</v>
      </c>
      <c r="O267" s="11">
        <f ca="1">SUMIF(Ingredients!$B$3:$B$230,'PH complex foods'!G267,Ingredients!$A$3:$A$119)+SUMIF($B$3:$B$725,G267,$V$3:$V$724)</f>
        <v>1</v>
      </c>
      <c r="P267" s="11">
        <f ca="1">SUMIF(Ingredients!$B$3:$B$230,'PH complex foods'!H267,Ingredients!$A$3:$A$119)+SUMIF($B$3:$B$725,H267,$V$3:$V$724)</f>
        <v>1</v>
      </c>
      <c r="Q267" s="11">
        <f ca="1">SUMIF(Ingredients!$B$3:$B$230,'PH complex foods'!I267,Ingredients!$A$3:$A$119)+SUMIF($B$3:$B$725,I267,$V$3:$V$724)</f>
        <v>0</v>
      </c>
      <c r="R267" s="11">
        <f ca="1">SUMIF(Ingredients!$B$3:$B$230,'PH complex foods'!J267,Ingredients!$A$3:$A$119)+SUMIF($B$3:$B$725,J267,$V$3:$V$724)</f>
        <v>0</v>
      </c>
      <c r="S267" s="11">
        <f ca="1">SUMIF(Ingredients!$B$3:$B$230,'PH complex foods'!K267,Ingredients!$A$3:$A$119)+SUMIF($B$3:$B$725,K267,$V$3:$V$724)</f>
        <v>0</v>
      </c>
      <c r="T267" s="11">
        <f ca="1">SUMIF(Ingredients!$B$3:$B$230,'PH complex foods'!L267,Ingredients!$A$3:$A$119)+SUMIF($B$3:$B$725,L267,$V$3:$V$724)</f>
        <v>0</v>
      </c>
      <c r="U267" s="11">
        <f ca="1">SUMIF(Ingredients!$B$3:$B$230,'PH complex foods'!M267,Ingredients!$A$3:$A$119)+SUMIF($B$3:$B$725,M267,$V$3:$V$724)</f>
        <v>0</v>
      </c>
      <c r="V267" s="10">
        <f t="shared" ca="1" si="63"/>
        <v>1</v>
      </c>
      <c r="W267" s="10">
        <v>1</v>
      </c>
      <c r="X267" s="11">
        <v>1</v>
      </c>
      <c r="Y267" s="11">
        <f>COUNTIF(F267:M992,B267)</f>
        <v>1</v>
      </c>
      <c r="Z267" s="44" t="str">
        <f t="shared" ca="1" si="64"/>
        <v>Yes</v>
      </c>
      <c r="AA267" s="34">
        <f>SUMIF(Ingredients!$B$3:$B$230,F267,Ingredients!$C$3:$C$230)+SUMIF($B$3:$B$725,F267,$AI$3:$AI$725)</f>
        <v>0</v>
      </c>
      <c r="AB267" s="30">
        <f>SUMIF(Ingredients!$B$3:$B$230,G267,Ingredients!$C$3:$C$230)+SUMIF($B$3:$B$725,G267,$AI$3:$AI$725)</f>
        <v>0</v>
      </c>
      <c r="AC267" s="30">
        <f>SUMIF(Ingredients!$B$3:$B$230,H267,Ingredients!$C$3:$C$230)+SUMIF($B$3:$B$725,H267,$AI$3:$AI$725)</f>
        <v>0</v>
      </c>
      <c r="AD267" s="30">
        <f>SUMIF(Ingredients!$B$3:$B$230,I267,Ingredients!$C$3:$C$230)+SUMIF($B$3:$B$725,I267,$AI$3:$AI$725)</f>
        <v>0</v>
      </c>
      <c r="AE267" s="30">
        <f>SUMIF(Ingredients!$B$3:$B$230,J267,Ingredients!$C$3:$C$230)+SUMIF($B$3:$B$725,J267,$AI$3:$AI$725)</f>
        <v>0</v>
      </c>
      <c r="AF267" s="30">
        <f>SUMIF(Ingredients!$B$3:$B$230,K267,Ingredients!$C$3:$C$230)+SUMIF($B$3:$B$725,K267,$AI$3:$AI$725)</f>
        <v>0</v>
      </c>
      <c r="AG267" s="30">
        <f>SUMIF(Ingredients!$B$3:$B$230,L267,Ingredients!$C$3:$C$230)+SUMIF($B$3:$B$725,L267,$AI$3:$AI$725)</f>
        <v>0</v>
      </c>
      <c r="AH267" s="30">
        <f>SUMIF(Ingredients!$B$3:$B$230,M267,Ingredients!$C$3:$C$230)+SUMIF($B$3:$B$725,M267,$AI$3:$AI$725)</f>
        <v>0</v>
      </c>
      <c r="AI267" s="29">
        <f t="shared" si="53"/>
        <v>0</v>
      </c>
      <c r="AJ267" s="30">
        <f>SUMIF(Ingredients!$B$3:$B$230,F267,Ingredients!$D$3:$D$230)+SUMIF($B$3:$B$725,F267,$AR$3:$AR$725)</f>
        <v>20</v>
      </c>
      <c r="AK267" s="30">
        <f>SUMIF(Ingredients!$B$3:$B$230,G267,Ingredients!$D$3:$D$230)+SUMIF($B$3:$B$725,G267,$AR$3:$AR$725)</f>
        <v>0</v>
      </c>
      <c r="AL267" s="30">
        <f>SUMIF(Ingredients!$B$3:$B$230,H267,Ingredients!$D$3:$D$230)+SUMIF($B$3:$B$725,H267,$AR$3:$AR$725)</f>
        <v>0</v>
      </c>
      <c r="AM267" s="30">
        <f>SUMIF(Ingredients!$B$3:$B$230,I267,Ingredients!$D$3:$D$230)+SUMIF($B$3:$B$725,I267,$AR$3:$AR$725)</f>
        <v>0</v>
      </c>
      <c r="AN267" s="30">
        <f>SUMIF(Ingredients!$B$3:$B$230,J267,Ingredients!$D$3:$D$230)+SUMIF($B$3:$B$725,J267,$AR$3:$AR$725)</f>
        <v>0</v>
      </c>
      <c r="AO267" s="30">
        <f>SUMIF(Ingredients!$B$3:$B$230,K267,Ingredients!$D$3:$D$230)+SUMIF($B$3:$B$725,K267,$AR$3:$AR$725)</f>
        <v>0</v>
      </c>
      <c r="AP267" s="30">
        <f>SUMIF(Ingredients!$B$3:$B$230,L267,Ingredients!$D$3:$D$230)+SUMIF($B$3:$B$725,L267,$AR$3:$AR$725)</f>
        <v>0</v>
      </c>
      <c r="AQ267" s="30">
        <f>SUMIF(Ingredients!$B$3:$B$230,M267,Ingredients!$D$3:$D$230)+SUMIF($B$3:$B$725,M267,$AR$3:$AR$725)</f>
        <v>0</v>
      </c>
      <c r="AR267" s="29">
        <f t="shared" si="54"/>
        <v>20</v>
      </c>
      <c r="AS267" s="30">
        <f>SUMIF(Ingredients!$B$3:$B$230,F267,Ingredients!$E$3:$E$230)+SUMIF($B$3:$B$725,F267,$BA$3:$BA$730)</f>
        <v>0</v>
      </c>
      <c r="AT267" s="30">
        <f>SUMIF(Ingredients!$B$3:$B$230,G267,Ingredients!$E$3:$E$230)+SUMIF($B$3:$B$725,G267,$BA$3:$BA$730)</f>
        <v>30</v>
      </c>
      <c r="AU267" s="30">
        <f>SUMIF(Ingredients!$B$3:$B$230,H267,Ingredients!$E$3:$E$230)+SUMIF($B$3:$B$725,H267,$BA$3:$BA$730)</f>
        <v>48</v>
      </c>
      <c r="AV267" s="30">
        <f>SUMIF(Ingredients!$B$3:$B$230,I267,Ingredients!$E$3:$E$230)+SUMIF($B$3:$B$725,I267,$BA$3:$BA$730)</f>
        <v>0</v>
      </c>
      <c r="AW267" s="30">
        <f>SUMIF(Ingredients!$B$3:$B$230,J267,Ingredients!$E$3:$E$230)+SUMIF($B$3:$B$725,J267,$BA$3:$BA$730)</f>
        <v>0</v>
      </c>
      <c r="AX267" s="30">
        <f>SUMIF(Ingredients!$B$3:$B$230,K267,Ingredients!$E$3:$E$230)+SUMIF($B$3:$B$725,K267,$BA$3:$BA$730)</f>
        <v>0</v>
      </c>
      <c r="AY267" s="30">
        <f>SUMIF(Ingredients!$B$3:$B$230,L267,Ingredients!$E$3:$E$230)+SUMIF($B$3:$B$725,L267,$BA$3:$BA$730)</f>
        <v>0</v>
      </c>
      <c r="AZ267" s="30">
        <f>SUMIF(Ingredients!$B$3:$B$230,M267,Ingredients!$E$3:$E$230)+SUMIF($B$3:$B$725,M267,$BA$3:$BA$730)</f>
        <v>0</v>
      </c>
      <c r="BA267" s="29">
        <f t="shared" si="55"/>
        <v>26</v>
      </c>
      <c r="BB267" s="30">
        <f>SUMIF(Ingredients!$B$3:$B$230,F267,Ingredients!$F$3:$F$230)+SUMIF($B$3:$B$725,F267,$BJ$3:$BJ$725)</f>
        <v>0</v>
      </c>
      <c r="BC267" s="30">
        <f>SUMIF(Ingredients!$B$3:$B$230,G267,Ingredients!$F$3:$F$230)+SUMIF($B$3:$B$725,G267,$BJ$3:$BJ$725)</f>
        <v>0</v>
      </c>
      <c r="BD267" s="30">
        <f>SUMIF(Ingredients!$B$3:$B$230,H267,Ingredients!$F$3:$F$230)+SUMIF($B$3:$B$725,H267,$BJ$3:$BJ$725)</f>
        <v>0</v>
      </c>
      <c r="BE267" s="30">
        <f>SUMIF(Ingredients!$B$3:$B$230,I267,Ingredients!$F$3:$F$230)+SUMIF($B$3:$B$725,I267,$BJ$3:$BJ$725)</f>
        <v>0</v>
      </c>
      <c r="BF267" s="30">
        <f>SUMIF(Ingredients!$B$3:$B$230,J267,Ingredients!$F$3:$F$230)+SUMIF($B$3:$B$725,J267,$BJ$3:$BJ$725)</f>
        <v>0</v>
      </c>
      <c r="BG267" s="30">
        <f>SUMIF(Ingredients!$B$3:$B$230,K267,Ingredients!$F$3:$F$230)+SUMIF($B$3:$B$725,K267,$BJ$3:$BJ$725)</f>
        <v>0</v>
      </c>
      <c r="BH267" s="30">
        <f>SUMIF(Ingredients!$B$3:$B$230,L267,Ingredients!$F$3:$F$230)+SUMIF($B$3:$B$725,L267,$BJ$3:$BJ$725)</f>
        <v>0</v>
      </c>
      <c r="BI267" s="30">
        <f>SUMIF(Ingredients!$B$3:$B$230,M267,Ingredients!$F$3:$F$230)+SUMIF($B$3:$B$725,M267,$BJ$3:$BJ$725)</f>
        <v>0</v>
      </c>
      <c r="BJ267" s="35">
        <f t="shared" si="56"/>
        <v>0</v>
      </c>
      <c r="BK267" s="30">
        <f>SUMIF(Ingredients!$B$3:$B$230,F267,Ingredients!$G$3:$G$230)+SUMIF($B$3:$B$725,F267,$BS$3:$BS$725)</f>
        <v>0</v>
      </c>
      <c r="BL267" s="30">
        <f>SUMIF(Ingredients!$B$3:$B$230,G267,Ingredients!$G$3:$G$230)+SUMIF($B$3:$B$725,G267,$BS$3:$BS$725)</f>
        <v>0</v>
      </c>
      <c r="BM267" s="30">
        <f>SUMIF(Ingredients!$B$3:$B$230,H267,Ingredients!$G$3:$G$230)+SUMIF($B$3:$B$725,H267,$BS$3:$BS$725)</f>
        <v>0</v>
      </c>
      <c r="BN267" s="30">
        <f>SUMIF(Ingredients!$B$3:$B$230,I267,Ingredients!$G$3:$G$230)+SUMIF($B$3:$B$725,I267,$BS$3:$BS$725)</f>
        <v>0</v>
      </c>
      <c r="BO267" s="30">
        <f>SUMIF(Ingredients!$B$3:$B$230,J267,Ingredients!$G$3:$G$230)+SUMIF($B$3:$B$725,J267,$BS$3:$BS$725)</f>
        <v>0</v>
      </c>
      <c r="BP267" s="30">
        <f>SUMIF(Ingredients!$B$3:$B$230,K267,Ingredients!$G$3:$G$230)+SUMIF($B$3:$B$725,K267,$BS$3:$BS$725)</f>
        <v>0</v>
      </c>
      <c r="BQ267" s="30">
        <f>SUMIF(Ingredients!$B$3:$B$230,L267,Ingredients!$G$3:$G$230)+SUMIF($B$3:$B$725,L267,$BS$3:$BS$725)</f>
        <v>0</v>
      </c>
      <c r="BR267" s="30">
        <f>SUMIF(Ingredients!$B$3:$B$230,M267,Ingredients!$G$3:$G$230)+SUMIF($B$3:$B$725,M267,$BS$3:$BS$725)</f>
        <v>0</v>
      </c>
      <c r="BS267" s="36">
        <f t="shared" si="57"/>
        <v>0</v>
      </c>
      <c r="BT267" s="30">
        <f>SUMIF(Ingredients!$B$3:$B$230,F267,Ingredients!$H$3:$H$230)+SUMIF($B$3:$B$725,F267,$CB$3:$CB$725)</f>
        <v>0</v>
      </c>
      <c r="BU267" s="30">
        <f>SUMIF(Ingredients!$B$3:$B$230,G267,Ingredients!$H$3:$H$230)+SUMIF($B$3:$B$725,G267,$CB$3:$CB$725)</f>
        <v>0</v>
      </c>
      <c r="BV267" s="30">
        <f>SUMIF(Ingredients!$B$3:$B$230,H267,Ingredients!$H$3:$H$230)+SUMIF($B$3:$B$725,H267,$CB$3:$CB$725)</f>
        <v>0</v>
      </c>
      <c r="BW267" s="30">
        <f>SUMIF(Ingredients!$B$3:$B$230,I267,Ingredients!$H$3:$H$230)+SUMIF($B$3:$B$725,I267,$CB$3:$CB$725)</f>
        <v>0</v>
      </c>
      <c r="BX267" s="30">
        <f>SUMIF(Ingredients!$B$3:$B$230,J267,Ingredients!$H$3:$H$230)+SUMIF($B$3:$B$725,J267,$CB$3:$CB$725)</f>
        <v>0</v>
      </c>
      <c r="BY267" s="30">
        <f>SUMIF(Ingredients!$B$3:$B$230,K267,Ingredients!$H$3:$H$230)+SUMIF($B$3:$B$725,K267,$CB$3:$CB$725)</f>
        <v>0</v>
      </c>
      <c r="BZ267" s="30">
        <f>SUMIF(Ingredients!$B$3:$B$230,L267,Ingredients!$H$3:$H$230)+SUMIF($B$3:$B$725,L267,$CB$3:$CB$725)</f>
        <v>0</v>
      </c>
      <c r="CA267" s="30">
        <f>SUMIF(Ingredients!$B$3:$B$230,M267,Ingredients!$H$3:$H$230)+SUMIF($B$3:$B$725,M267,$CB$3:$CB$725)</f>
        <v>0</v>
      </c>
      <c r="CB267" s="42">
        <f t="shared" si="58"/>
        <v>0</v>
      </c>
      <c r="CC267" s="30">
        <f>SUMIF(Ingredients!$B$3:$B$230,F267,Ingredients!$I$3:$I$230)+SUMIF($B$3:$B$725,F267,$CK$3:$CK$725)</f>
        <v>0</v>
      </c>
      <c r="CD267" s="30">
        <f>SUMIF(Ingredients!$B$3:$B$230,G267,Ingredients!$I$3:$I$230)+SUMIF($B$3:$B$725,G267,$CK$3:$CK$725)</f>
        <v>0</v>
      </c>
      <c r="CE267" s="30">
        <f>SUMIF(Ingredients!$B$3:$B$230,H267,Ingredients!$I$3:$I$230)+SUMIF($B$3:$B$725,H267,$CK$3:$CK$725)</f>
        <v>0</v>
      </c>
      <c r="CF267" s="30">
        <f>SUMIF(Ingredients!$B$3:$B$230,I267,Ingredients!$I$3:$I$230)+SUMIF($B$3:$B$725,I267,$CK$3:$CK$725)</f>
        <v>0</v>
      </c>
      <c r="CG267" s="30">
        <f>SUMIF(Ingredients!$B$3:$B$230,J267,Ingredients!$I$3:$I$230)+SUMIF($B$3:$B$725,J267,$CK$3:$CK$725)</f>
        <v>0</v>
      </c>
      <c r="CH267" s="30">
        <f>SUMIF(Ingredients!$B$3:$B$230,K267,Ingredients!$I$3:$I$230)+SUMIF($B$3:$B$725,K267,$CK$3:$CK$725)</f>
        <v>0</v>
      </c>
      <c r="CI267" s="30">
        <f>SUMIF(Ingredients!$B$3:$B$230,L267,Ingredients!$I$3:$I$230)+SUMIF($B$3:$B$725,L267,$CK$3:$CK$725)</f>
        <v>0</v>
      </c>
      <c r="CJ267" s="30">
        <f>SUMIF(Ingredients!$B$3:$B$230,M267,Ingredients!$I$3:$I$230)+SUMIF($B$3:$B$725,M267,$CK$3:$CK$725)</f>
        <v>0</v>
      </c>
      <c r="CK267" s="38">
        <f t="shared" si="59"/>
        <v>0</v>
      </c>
      <c r="CL267" s="30">
        <f>SUMIF(Ingredients!$B$3:$B$230,F267,Ingredients!$J$3:$J$230)+SUMIF($B$3:$B$725,F267,$CT$3:$CT$725)</f>
        <v>0</v>
      </c>
      <c r="CM267" s="30">
        <f>SUMIF(Ingredients!$B$3:$B$230,G267,Ingredients!$J$3:$J$230)+SUMIF($B$3:$B$725,G267,$CT$3:$CT$725)</f>
        <v>0</v>
      </c>
      <c r="CN267" s="30">
        <f>SUMIF(Ingredients!$B$3:$B$230,H267,Ingredients!$J$3:$J$230)+SUMIF($B$3:$B$725,H267,$CT$3:$CT$725)</f>
        <v>0</v>
      </c>
      <c r="CO267" s="30">
        <f>SUMIF(Ingredients!$B$3:$B$230,I267,Ingredients!$J$3:$J$230)+SUMIF($B$3:$B$725,I267,$CT$3:$CT$725)</f>
        <v>0</v>
      </c>
      <c r="CP267" s="30">
        <f>SUMIF(Ingredients!$B$3:$B$230,J267,Ingredients!$J$3:$J$230)+SUMIF($B$3:$B$725,J267,$CT$3:$CT$725)</f>
        <v>0</v>
      </c>
      <c r="CQ267" s="30">
        <f>SUMIF(Ingredients!$B$3:$B$230,K267,Ingredients!$J$3:$J$230)+SUMIF($B$3:$B$725,K267,$CT$3:$CT$725)</f>
        <v>0</v>
      </c>
      <c r="CR267" s="30">
        <f>SUMIF(Ingredients!$B$3:$B$230,L267,Ingredients!$J$3:$J$230)+SUMIF($B$3:$B$725,L267,$CT$3:$CT$725)</f>
        <v>0</v>
      </c>
      <c r="CS267" s="30">
        <f>SUMIF(Ingredients!$B$3:$B$230,M267,Ingredients!$J$3:$J$230)+SUMIF($B$3:$B$725,M267,$CT$3:$CT$725)</f>
        <v>0</v>
      </c>
      <c r="CT267" s="43">
        <f t="shared" si="60"/>
        <v>0</v>
      </c>
      <c r="CU267" s="34">
        <v>0</v>
      </c>
      <c r="CV267" s="30">
        <v>20</v>
      </c>
      <c r="CW267" s="30">
        <v>30</v>
      </c>
      <c r="CX267" s="35">
        <v>0</v>
      </c>
      <c r="CY267" s="36">
        <v>0</v>
      </c>
      <c r="CZ267" s="37">
        <v>0</v>
      </c>
      <c r="DA267" s="38">
        <v>0</v>
      </c>
      <c r="DB267" s="39">
        <v>0</v>
      </c>
      <c r="DC267" t="s">
        <v>202</v>
      </c>
      <c r="DD267" t="str">
        <f t="shared" ca="1" si="61"/>
        <v/>
      </c>
      <c r="DE267" t="str">
        <f ca="1">IF(Z267="No", "No", "-")</f>
        <v>-</v>
      </c>
      <c r="DG267" t="s">
        <v>200</v>
      </c>
      <c r="DH267" t="str">
        <f t="shared" ca="1" si="62"/>
        <v>ROOTBEERSODAITEM(MEAL, ItemRegistry.rootbeersodaItem, 4 ,0f,20f,0f,0f,0f,0f,0f,0.7f),</v>
      </c>
      <c r="DI267" t="s">
        <v>2451</v>
      </c>
    </row>
    <row r="268" spans="2:113" x14ac:dyDescent="0.3">
      <c r="B268" t="s">
        <v>539</v>
      </c>
      <c r="C268" t="str">
        <f>INDEX('PH Itemnames'!$B$1:$B$723,MATCH(B268,'PH Itemnames'!$A$1:$A$723),1)</f>
        <v>strawberrysodaItem</v>
      </c>
      <c r="D268" t="s">
        <v>240</v>
      </c>
      <c r="E268" t="s">
        <v>1191</v>
      </c>
      <c r="F268" s="10" t="s">
        <v>526</v>
      </c>
      <c r="G268" s="11" t="s">
        <v>210</v>
      </c>
      <c r="H268" s="11" t="s">
        <v>540</v>
      </c>
      <c r="I268" s="11"/>
      <c r="J268" s="11"/>
      <c r="K268" s="11"/>
      <c r="L268" s="11"/>
      <c r="M268" s="11"/>
      <c r="N268" s="46">
        <f ca="1">SUMIF(Ingredients!$B$3:$B$230,'PH complex foods'!F268,Ingredients!$A$3:$A$119)+SUMIF($B$3:$B$725,F268,$V$3:$V$724)</f>
        <v>1</v>
      </c>
      <c r="O268" s="11">
        <f ca="1">SUMIF(Ingredients!$B$3:$B$230,'PH complex foods'!G268,Ingredients!$A$3:$A$119)+SUMIF($B$3:$B$725,G268,$V$3:$V$724)</f>
        <v>1</v>
      </c>
      <c r="P268" s="11">
        <f ca="1">SUMIF(Ingredients!$B$3:$B$230,'PH complex foods'!H268,Ingredients!$A$3:$A$119)+SUMIF($B$3:$B$725,H268,$V$3:$V$724)</f>
        <v>1</v>
      </c>
      <c r="Q268" s="11">
        <f ca="1">SUMIF(Ingredients!$B$3:$B$230,'PH complex foods'!I268,Ingredients!$A$3:$A$119)+SUMIF($B$3:$B$725,I268,$V$3:$V$724)</f>
        <v>0</v>
      </c>
      <c r="R268" s="11">
        <f ca="1">SUMIF(Ingredients!$B$3:$B$230,'PH complex foods'!J268,Ingredients!$A$3:$A$119)+SUMIF($B$3:$B$725,J268,$V$3:$V$724)</f>
        <v>0</v>
      </c>
      <c r="S268" s="11">
        <f ca="1">SUMIF(Ingredients!$B$3:$B$230,'PH complex foods'!K268,Ingredients!$A$3:$A$119)+SUMIF($B$3:$B$725,K268,$V$3:$V$724)</f>
        <v>0</v>
      </c>
      <c r="T268" s="11">
        <f ca="1">SUMIF(Ingredients!$B$3:$B$230,'PH complex foods'!L268,Ingredients!$A$3:$A$119)+SUMIF($B$3:$B$725,L268,$V$3:$V$724)</f>
        <v>0</v>
      </c>
      <c r="U268" s="11">
        <f ca="1">SUMIF(Ingredients!$B$3:$B$230,'PH complex foods'!M268,Ingredients!$A$3:$A$119)+SUMIF($B$3:$B$725,M268,$V$3:$V$724)</f>
        <v>0</v>
      </c>
      <c r="V268" s="10">
        <f t="shared" ca="1" si="63"/>
        <v>1</v>
      </c>
      <c r="W268" s="10">
        <v>1</v>
      </c>
      <c r="X268" s="11">
        <v>1</v>
      </c>
      <c r="Y268" s="11">
        <f>COUNTIF(F268:M993,B268)</f>
        <v>0</v>
      </c>
      <c r="Z268" s="44" t="str">
        <f t="shared" ca="1" si="64"/>
        <v>Yes</v>
      </c>
      <c r="AA268" s="34">
        <f>SUMIF(Ingredients!$B$3:$B$230,F268,Ingredients!$C$3:$C$230)+SUMIF($B$3:$B$725,F268,$AI$3:$AI$725)</f>
        <v>0</v>
      </c>
      <c r="AB268" s="30">
        <f>SUMIF(Ingredients!$B$3:$B$230,G268,Ingredients!$C$3:$C$230)+SUMIF($B$3:$B$725,G268,$AI$3:$AI$725)</f>
        <v>0</v>
      </c>
      <c r="AC268" s="30">
        <f>SUMIF(Ingredients!$B$3:$B$230,H268,Ingredients!$C$3:$C$230)+SUMIF($B$3:$B$725,H268,$AI$3:$AI$725)</f>
        <v>3</v>
      </c>
      <c r="AD268" s="30">
        <f>SUMIF(Ingredients!$B$3:$B$230,I268,Ingredients!$C$3:$C$230)+SUMIF($B$3:$B$725,I268,$AI$3:$AI$725)</f>
        <v>0</v>
      </c>
      <c r="AE268" s="30">
        <f>SUMIF(Ingredients!$B$3:$B$230,J268,Ingredients!$C$3:$C$230)+SUMIF($B$3:$B$725,J268,$AI$3:$AI$725)</f>
        <v>0</v>
      </c>
      <c r="AF268" s="30">
        <f>SUMIF(Ingredients!$B$3:$B$230,K268,Ingredients!$C$3:$C$230)+SUMIF($B$3:$B$725,K268,$AI$3:$AI$725)</f>
        <v>0</v>
      </c>
      <c r="AG268" s="30">
        <f>SUMIF(Ingredients!$B$3:$B$230,L268,Ingredients!$C$3:$C$230)+SUMIF($B$3:$B$725,L268,$AI$3:$AI$725)</f>
        <v>0</v>
      </c>
      <c r="AH268" s="30">
        <f>SUMIF(Ingredients!$B$3:$B$230,M268,Ingredients!$C$3:$C$230)+SUMIF($B$3:$B$725,M268,$AI$3:$AI$725)</f>
        <v>0</v>
      </c>
      <c r="AI268" s="29">
        <f t="shared" si="53"/>
        <v>3</v>
      </c>
      <c r="AJ268" s="30">
        <f>SUMIF(Ingredients!$B$3:$B$230,F268,Ingredients!$D$3:$D$230)+SUMIF($B$3:$B$725,F268,$AR$3:$AR$725)</f>
        <v>20</v>
      </c>
      <c r="AK268" s="30">
        <f>SUMIF(Ingredients!$B$3:$B$230,G268,Ingredients!$D$3:$D$230)+SUMIF($B$3:$B$725,G268,$AR$3:$AR$725)</f>
        <v>0</v>
      </c>
      <c r="AL268" s="30">
        <f>SUMIF(Ingredients!$B$3:$B$230,H268,Ingredients!$D$3:$D$230)+SUMIF($B$3:$B$725,H268,$AR$3:$AR$725)</f>
        <v>9.5</v>
      </c>
      <c r="AM268" s="30">
        <f>SUMIF(Ingredients!$B$3:$B$230,I268,Ingredients!$D$3:$D$230)+SUMIF($B$3:$B$725,I268,$AR$3:$AR$725)</f>
        <v>0</v>
      </c>
      <c r="AN268" s="30">
        <f>SUMIF(Ingredients!$B$3:$B$230,J268,Ingredients!$D$3:$D$230)+SUMIF($B$3:$B$725,J268,$AR$3:$AR$725)</f>
        <v>0</v>
      </c>
      <c r="AO268" s="30">
        <f>SUMIF(Ingredients!$B$3:$B$230,K268,Ingredients!$D$3:$D$230)+SUMIF($B$3:$B$725,K268,$AR$3:$AR$725)</f>
        <v>0</v>
      </c>
      <c r="AP268" s="30">
        <f>SUMIF(Ingredients!$B$3:$B$230,L268,Ingredients!$D$3:$D$230)+SUMIF($B$3:$B$725,L268,$AR$3:$AR$725)</f>
        <v>0</v>
      </c>
      <c r="AQ268" s="30">
        <f>SUMIF(Ingredients!$B$3:$B$230,M268,Ingredients!$D$3:$D$230)+SUMIF($B$3:$B$725,M268,$AR$3:$AR$725)</f>
        <v>0</v>
      </c>
      <c r="AR268" s="29">
        <f t="shared" si="54"/>
        <v>29.5</v>
      </c>
      <c r="AS268" s="30">
        <f>SUMIF(Ingredients!$B$3:$B$230,F268,Ingredients!$E$3:$E$230)+SUMIF($B$3:$B$725,F268,$BA$3:$BA$730)</f>
        <v>0</v>
      </c>
      <c r="AT268" s="30">
        <f>SUMIF(Ingredients!$B$3:$B$230,G268,Ingredients!$E$3:$E$230)+SUMIF($B$3:$B$725,G268,$BA$3:$BA$730)</f>
        <v>30</v>
      </c>
      <c r="AU268" s="30">
        <f>SUMIF(Ingredients!$B$3:$B$230,H268,Ingredients!$E$3:$E$230)+SUMIF($B$3:$B$725,H268,$BA$3:$BA$730)</f>
        <v>10</v>
      </c>
      <c r="AV268" s="30">
        <f>SUMIF(Ingredients!$B$3:$B$230,I268,Ingredients!$E$3:$E$230)+SUMIF($B$3:$B$725,I268,$BA$3:$BA$730)</f>
        <v>0</v>
      </c>
      <c r="AW268" s="30">
        <f>SUMIF(Ingredients!$B$3:$B$230,J268,Ingredients!$E$3:$E$230)+SUMIF($B$3:$B$725,J268,$BA$3:$BA$730)</f>
        <v>0</v>
      </c>
      <c r="AX268" s="30">
        <f>SUMIF(Ingredients!$B$3:$B$230,K268,Ingredients!$E$3:$E$230)+SUMIF($B$3:$B$725,K268,$BA$3:$BA$730)</f>
        <v>0</v>
      </c>
      <c r="AY268" s="30">
        <f>SUMIF(Ingredients!$B$3:$B$230,L268,Ingredients!$E$3:$E$230)+SUMIF($B$3:$B$725,L268,$BA$3:$BA$730)</f>
        <v>0</v>
      </c>
      <c r="AZ268" s="30">
        <f>SUMIF(Ingredients!$B$3:$B$230,M268,Ingredients!$E$3:$E$230)+SUMIF($B$3:$B$725,M268,$BA$3:$BA$730)</f>
        <v>0</v>
      </c>
      <c r="BA268" s="29">
        <f t="shared" si="55"/>
        <v>13.333333333333334</v>
      </c>
      <c r="BB268" s="30">
        <f>SUMIF(Ingredients!$B$3:$B$230,F268,Ingredients!$F$3:$F$230)+SUMIF($B$3:$B$725,F268,$BJ$3:$BJ$725)</f>
        <v>0</v>
      </c>
      <c r="BC268" s="30">
        <f>SUMIF(Ingredients!$B$3:$B$230,G268,Ingredients!$F$3:$F$230)+SUMIF($B$3:$B$725,G268,$BJ$3:$BJ$725)</f>
        <v>0</v>
      </c>
      <c r="BD268" s="30">
        <f>SUMIF(Ingredients!$B$3:$B$230,H268,Ingredients!$F$3:$F$230)+SUMIF($B$3:$B$725,H268,$BJ$3:$BJ$725)</f>
        <v>0</v>
      </c>
      <c r="BE268" s="30">
        <f>SUMIF(Ingredients!$B$3:$B$230,I268,Ingredients!$F$3:$F$230)+SUMIF($B$3:$B$725,I268,$BJ$3:$BJ$725)</f>
        <v>0</v>
      </c>
      <c r="BF268" s="30">
        <f>SUMIF(Ingredients!$B$3:$B$230,J268,Ingredients!$F$3:$F$230)+SUMIF($B$3:$B$725,J268,$BJ$3:$BJ$725)</f>
        <v>0</v>
      </c>
      <c r="BG268" s="30">
        <f>SUMIF(Ingredients!$B$3:$B$230,K268,Ingredients!$F$3:$F$230)+SUMIF($B$3:$B$725,K268,$BJ$3:$BJ$725)</f>
        <v>0</v>
      </c>
      <c r="BH268" s="30">
        <f>SUMIF(Ingredients!$B$3:$B$230,L268,Ingredients!$F$3:$F$230)+SUMIF($B$3:$B$725,L268,$BJ$3:$BJ$725)</f>
        <v>0</v>
      </c>
      <c r="BI268" s="30">
        <f>SUMIF(Ingredients!$B$3:$B$230,M268,Ingredients!$F$3:$F$230)+SUMIF($B$3:$B$725,M268,$BJ$3:$BJ$725)</f>
        <v>0</v>
      </c>
      <c r="BJ268" s="35">
        <f t="shared" si="56"/>
        <v>0</v>
      </c>
      <c r="BK268" s="30">
        <f>SUMIF(Ingredients!$B$3:$B$230,F268,Ingredients!$G$3:$G$230)+SUMIF($B$3:$B$725,F268,$BS$3:$BS$725)</f>
        <v>0</v>
      </c>
      <c r="BL268" s="30">
        <f>SUMIF(Ingredients!$B$3:$B$230,G268,Ingredients!$G$3:$G$230)+SUMIF($B$3:$B$725,G268,$BS$3:$BS$725)</f>
        <v>0</v>
      </c>
      <c r="BM268" s="30">
        <f>SUMIF(Ingredients!$B$3:$B$230,H268,Ingredients!$G$3:$G$230)+SUMIF($B$3:$B$725,H268,$BS$3:$BS$725)</f>
        <v>1.5</v>
      </c>
      <c r="BN268" s="30">
        <f>SUMIF(Ingredients!$B$3:$B$230,I268,Ingredients!$G$3:$G$230)+SUMIF($B$3:$B$725,I268,$BS$3:$BS$725)</f>
        <v>0</v>
      </c>
      <c r="BO268" s="30">
        <f>SUMIF(Ingredients!$B$3:$B$230,J268,Ingredients!$G$3:$G$230)+SUMIF($B$3:$B$725,J268,$BS$3:$BS$725)</f>
        <v>0</v>
      </c>
      <c r="BP268" s="30">
        <f>SUMIF(Ingredients!$B$3:$B$230,K268,Ingredients!$G$3:$G$230)+SUMIF($B$3:$B$725,K268,$BS$3:$BS$725)</f>
        <v>0</v>
      </c>
      <c r="BQ268" s="30">
        <f>SUMIF(Ingredients!$B$3:$B$230,L268,Ingredients!$G$3:$G$230)+SUMIF($B$3:$B$725,L268,$BS$3:$BS$725)</f>
        <v>0</v>
      </c>
      <c r="BR268" s="30">
        <f>SUMIF(Ingredients!$B$3:$B$230,M268,Ingredients!$G$3:$G$230)+SUMIF($B$3:$B$725,M268,$BS$3:$BS$725)</f>
        <v>0</v>
      </c>
      <c r="BS268" s="36">
        <f t="shared" si="57"/>
        <v>1.5</v>
      </c>
      <c r="BT268" s="30">
        <f>SUMIF(Ingredients!$B$3:$B$230,F268,Ingredients!$H$3:$H$230)+SUMIF($B$3:$B$725,F268,$CB$3:$CB$725)</f>
        <v>0</v>
      </c>
      <c r="BU268" s="30">
        <f>SUMIF(Ingredients!$B$3:$B$230,G268,Ingredients!$H$3:$H$230)+SUMIF($B$3:$B$725,G268,$CB$3:$CB$725)</f>
        <v>0</v>
      </c>
      <c r="BV268" s="30">
        <f>SUMIF(Ingredients!$B$3:$B$230,H268,Ingredients!$H$3:$H$230)+SUMIF($B$3:$B$725,H268,$CB$3:$CB$725)</f>
        <v>0</v>
      </c>
      <c r="BW268" s="30">
        <f>SUMIF(Ingredients!$B$3:$B$230,I268,Ingredients!$H$3:$H$230)+SUMIF($B$3:$B$725,I268,$CB$3:$CB$725)</f>
        <v>0</v>
      </c>
      <c r="BX268" s="30">
        <f>SUMIF(Ingredients!$B$3:$B$230,J268,Ingredients!$H$3:$H$230)+SUMIF($B$3:$B$725,J268,$CB$3:$CB$725)</f>
        <v>0</v>
      </c>
      <c r="BY268" s="30">
        <f>SUMIF(Ingredients!$B$3:$B$230,K268,Ingredients!$H$3:$H$230)+SUMIF($B$3:$B$725,K268,$CB$3:$CB$725)</f>
        <v>0</v>
      </c>
      <c r="BZ268" s="30">
        <f>SUMIF(Ingredients!$B$3:$B$230,L268,Ingredients!$H$3:$H$230)+SUMIF($B$3:$B$725,L268,$CB$3:$CB$725)</f>
        <v>0</v>
      </c>
      <c r="CA268" s="30">
        <f>SUMIF(Ingredients!$B$3:$B$230,M268,Ingredients!$H$3:$H$230)+SUMIF($B$3:$B$725,M268,$CB$3:$CB$725)</f>
        <v>0</v>
      </c>
      <c r="CB268" s="42">
        <f t="shared" si="58"/>
        <v>0</v>
      </c>
      <c r="CC268" s="30">
        <f>SUMIF(Ingredients!$B$3:$B$230,F268,Ingredients!$I$3:$I$230)+SUMIF($B$3:$B$725,F268,$CK$3:$CK$725)</f>
        <v>0</v>
      </c>
      <c r="CD268" s="30">
        <f>SUMIF(Ingredients!$B$3:$B$230,G268,Ingredients!$I$3:$I$230)+SUMIF($B$3:$B$725,G268,$CK$3:$CK$725)</f>
        <v>0</v>
      </c>
      <c r="CE268" s="30">
        <f>SUMIF(Ingredients!$B$3:$B$230,H268,Ingredients!$I$3:$I$230)+SUMIF($B$3:$B$725,H268,$CK$3:$CK$725)</f>
        <v>0</v>
      </c>
      <c r="CF268" s="30">
        <f>SUMIF(Ingredients!$B$3:$B$230,I268,Ingredients!$I$3:$I$230)+SUMIF($B$3:$B$725,I268,$CK$3:$CK$725)</f>
        <v>0</v>
      </c>
      <c r="CG268" s="30">
        <f>SUMIF(Ingredients!$B$3:$B$230,J268,Ingredients!$I$3:$I$230)+SUMIF($B$3:$B$725,J268,$CK$3:$CK$725)</f>
        <v>0</v>
      </c>
      <c r="CH268" s="30">
        <f>SUMIF(Ingredients!$B$3:$B$230,K268,Ingredients!$I$3:$I$230)+SUMIF($B$3:$B$725,K268,$CK$3:$CK$725)</f>
        <v>0</v>
      </c>
      <c r="CI268" s="30">
        <f>SUMIF(Ingredients!$B$3:$B$230,L268,Ingredients!$I$3:$I$230)+SUMIF($B$3:$B$725,L268,$CK$3:$CK$725)</f>
        <v>0</v>
      </c>
      <c r="CJ268" s="30">
        <f>SUMIF(Ingredients!$B$3:$B$230,M268,Ingredients!$I$3:$I$230)+SUMIF($B$3:$B$725,M268,$CK$3:$CK$725)</f>
        <v>0</v>
      </c>
      <c r="CK268" s="38">
        <f t="shared" si="59"/>
        <v>0</v>
      </c>
      <c r="CL268" s="30">
        <f>SUMIF(Ingredients!$B$3:$B$230,F268,Ingredients!$J$3:$J$230)+SUMIF($B$3:$B$725,F268,$CT$3:$CT$725)</f>
        <v>0</v>
      </c>
      <c r="CM268" s="30">
        <f>SUMIF(Ingredients!$B$3:$B$230,G268,Ingredients!$J$3:$J$230)+SUMIF($B$3:$B$725,G268,$CT$3:$CT$725)</f>
        <v>0</v>
      </c>
      <c r="CN268" s="30">
        <f>SUMIF(Ingredients!$B$3:$B$230,H268,Ingredients!$J$3:$J$230)+SUMIF($B$3:$B$725,H268,$CT$3:$CT$725)</f>
        <v>0</v>
      </c>
      <c r="CO268" s="30">
        <f>SUMIF(Ingredients!$B$3:$B$230,I268,Ingredients!$J$3:$J$230)+SUMIF($B$3:$B$725,I268,$CT$3:$CT$725)</f>
        <v>0</v>
      </c>
      <c r="CP268" s="30">
        <f>SUMIF(Ingredients!$B$3:$B$230,J268,Ingredients!$J$3:$J$230)+SUMIF($B$3:$B$725,J268,$CT$3:$CT$725)</f>
        <v>0</v>
      </c>
      <c r="CQ268" s="30">
        <f>SUMIF(Ingredients!$B$3:$B$230,K268,Ingredients!$J$3:$J$230)+SUMIF($B$3:$B$725,K268,$CT$3:$CT$725)</f>
        <v>0</v>
      </c>
      <c r="CR268" s="30">
        <f>SUMIF(Ingredients!$B$3:$B$230,L268,Ingredients!$J$3:$J$230)+SUMIF($B$3:$B$725,L268,$CT$3:$CT$725)</f>
        <v>0</v>
      </c>
      <c r="CS268" s="30">
        <f>SUMIF(Ingredients!$B$3:$B$230,M268,Ingredients!$J$3:$J$230)+SUMIF($B$3:$B$725,M268,$CT$3:$CT$725)</f>
        <v>0</v>
      </c>
      <c r="CT268" s="43">
        <f t="shared" si="60"/>
        <v>0</v>
      </c>
      <c r="CU268" s="34">
        <v>0</v>
      </c>
      <c r="CV268" s="30">
        <v>20</v>
      </c>
      <c r="CW268" s="30">
        <v>30</v>
      </c>
      <c r="CX268" s="35">
        <v>0</v>
      </c>
      <c r="CY268" s="36">
        <v>1</v>
      </c>
      <c r="CZ268" s="37">
        <v>0</v>
      </c>
      <c r="DA268" s="38">
        <v>0</v>
      </c>
      <c r="DB268" s="39">
        <v>0</v>
      </c>
      <c r="DC268" t="s">
        <v>202</v>
      </c>
      <c r="DD268" t="str">
        <f t="shared" ca="1" si="61"/>
        <v/>
      </c>
      <c r="DE268" t="str">
        <f ca="1">IF(Z268="No", "No", "-")</f>
        <v>-</v>
      </c>
      <c r="DG268" t="s">
        <v>200</v>
      </c>
      <c r="DH268" t="str">
        <f t="shared" ca="1" si="62"/>
        <v>STRAWBERRYSODAITEM(MEAL, ItemRegistry.strawberrysodaItem, 4 ,0f,20f,0f,0f,1f,0f,0f,0.7f),</v>
      </c>
      <c r="DI268" t="s">
        <v>2452</v>
      </c>
    </row>
    <row r="269" spans="2:113" x14ac:dyDescent="0.3">
      <c r="B269" t="s">
        <v>541</v>
      </c>
      <c r="C269" t="str">
        <f>INDEX('PH Itemnames'!$B$1:$B$723,MATCH(B269,'PH Itemnames'!$A$1:$A$723),1)</f>
        <v>caramelicecreamItem</v>
      </c>
      <c r="D269" t="s">
        <v>240</v>
      </c>
      <c r="E269" t="s">
        <v>1191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SUMIF(Ingredients!$B$3:$B$230,'PH complex foods'!F269,Ingredients!$A$3:$A$119)+SUMIF($B$3:$B$725,F269,$V$3:$V$724)</f>
        <v>1</v>
      </c>
      <c r="O269" s="11">
        <f ca="1">SUMIF(Ingredients!$B$3:$B$230,'PH complex foods'!G269,Ingredients!$A$3:$A$119)+SUMIF($B$3:$B$725,G269,$V$3:$V$724)</f>
        <v>1</v>
      </c>
      <c r="P269" s="11">
        <f ca="1">SUMIF(Ingredients!$B$3:$B$230,'PH complex foods'!H269,Ingredients!$A$3:$A$119)+SUMIF($B$3:$B$725,H269,$V$3:$V$724)</f>
        <v>0</v>
      </c>
      <c r="Q269" s="11">
        <f ca="1">SUMIF(Ingredients!$B$3:$B$230,'PH complex foods'!I269,Ingredients!$A$3:$A$119)+SUMIF($B$3:$B$725,I269,$V$3:$V$724)</f>
        <v>0</v>
      </c>
      <c r="R269" s="11">
        <f ca="1">SUMIF(Ingredients!$B$3:$B$230,'PH complex foods'!J269,Ingredients!$A$3:$A$119)+SUMIF($B$3:$B$725,J269,$V$3:$V$724)</f>
        <v>0</v>
      </c>
      <c r="S269" s="11">
        <f ca="1">SUMIF(Ingredients!$B$3:$B$230,'PH complex foods'!K269,Ingredients!$A$3:$A$119)+SUMIF($B$3:$B$725,K269,$V$3:$V$724)</f>
        <v>0</v>
      </c>
      <c r="T269" s="11">
        <f ca="1">SUMIF(Ingredients!$B$3:$B$230,'PH complex foods'!L269,Ingredients!$A$3:$A$119)+SUMIF($B$3:$B$725,L269,$V$3:$V$724)</f>
        <v>0</v>
      </c>
      <c r="U269" s="11">
        <f ca="1">SUMIF(Ingredients!$B$3:$B$230,'PH complex foods'!M269,Ingredients!$A$3:$A$119)+SUMIF($B$3:$B$725,M269,$V$3:$V$724)</f>
        <v>0</v>
      </c>
      <c r="V269" s="10">
        <f t="shared" ca="1" si="63"/>
        <v>1</v>
      </c>
      <c r="W269" s="10">
        <v>1</v>
      </c>
      <c r="X269" s="11">
        <v>1</v>
      </c>
      <c r="Y269" s="11">
        <f>COUNTIF(F269:M994,B269)</f>
        <v>0</v>
      </c>
      <c r="Z269" s="44" t="str">
        <f t="shared" ca="1" si="64"/>
        <v>Yes</v>
      </c>
      <c r="AA269" s="34">
        <f>SUMIF(Ingredients!$B$3:$B$230,F269,Ingredients!$C$3:$C$230)+SUMIF($B$3:$B$725,F269,$AI$3:$AI$725)</f>
        <v>5</v>
      </c>
      <c r="AB269" s="30">
        <f>SUMIF(Ingredients!$B$3:$B$230,G269,Ingredients!$C$3:$C$230)+SUMIF($B$3:$B$725,G269,$AI$3:$AI$725)</f>
        <v>0</v>
      </c>
      <c r="AC269" s="30">
        <f>SUMIF(Ingredients!$B$3:$B$230,H269,Ingredients!$C$3:$C$230)+SUMIF($B$3:$B$725,H269,$AI$3:$AI$725)</f>
        <v>0</v>
      </c>
      <c r="AD269" s="30">
        <f>SUMIF(Ingredients!$B$3:$B$230,I269,Ingredients!$C$3:$C$230)+SUMIF($B$3:$B$725,I269,$AI$3:$AI$725)</f>
        <v>0</v>
      </c>
      <c r="AE269" s="30">
        <f>SUMIF(Ingredients!$B$3:$B$230,J269,Ingredients!$C$3:$C$230)+SUMIF($B$3:$B$725,J269,$AI$3:$AI$725)</f>
        <v>0</v>
      </c>
      <c r="AF269" s="30">
        <f>SUMIF(Ingredients!$B$3:$B$230,K269,Ingredients!$C$3:$C$230)+SUMIF($B$3:$B$725,K269,$AI$3:$AI$725)</f>
        <v>0</v>
      </c>
      <c r="AG269" s="30">
        <f>SUMIF(Ingredients!$B$3:$B$230,L269,Ingredients!$C$3:$C$230)+SUMIF($B$3:$B$725,L269,$AI$3:$AI$725)</f>
        <v>0</v>
      </c>
      <c r="AH269" s="30">
        <f>SUMIF(Ingredients!$B$3:$B$230,M269,Ingredients!$C$3:$C$230)+SUMIF($B$3:$B$725,M269,$AI$3:$AI$725)</f>
        <v>0</v>
      </c>
      <c r="AI269" s="29">
        <f t="shared" si="53"/>
        <v>5</v>
      </c>
      <c r="AJ269" s="30">
        <f>SUMIF(Ingredients!$B$3:$B$230,F269,Ingredients!$D$3:$D$230)+SUMIF($B$3:$B$725,F269,$AR$3:$AR$725)</f>
        <v>10</v>
      </c>
      <c r="AK269" s="30">
        <f>SUMIF(Ingredients!$B$3:$B$230,G269,Ingredients!$D$3:$D$230)+SUMIF($B$3:$B$725,G269,$AR$3:$AR$725)</f>
        <v>0</v>
      </c>
      <c r="AL269" s="30">
        <f>SUMIF(Ingredients!$B$3:$B$230,H269,Ingredients!$D$3:$D$230)+SUMIF($B$3:$B$725,H269,$AR$3:$AR$725)</f>
        <v>0</v>
      </c>
      <c r="AM269" s="30">
        <f>SUMIF(Ingredients!$B$3:$B$230,I269,Ingredients!$D$3:$D$230)+SUMIF($B$3:$B$725,I269,$AR$3:$AR$725)</f>
        <v>0</v>
      </c>
      <c r="AN269" s="30">
        <f>SUMIF(Ingredients!$B$3:$B$230,J269,Ingredients!$D$3:$D$230)+SUMIF($B$3:$B$725,J269,$AR$3:$AR$725)</f>
        <v>0</v>
      </c>
      <c r="AO269" s="30">
        <f>SUMIF(Ingredients!$B$3:$B$230,K269,Ingredients!$D$3:$D$230)+SUMIF($B$3:$B$725,K269,$AR$3:$AR$725)</f>
        <v>0</v>
      </c>
      <c r="AP269" s="30">
        <f>SUMIF(Ingredients!$B$3:$B$230,L269,Ingredients!$D$3:$D$230)+SUMIF($B$3:$B$725,L269,$AR$3:$AR$725)</f>
        <v>0</v>
      </c>
      <c r="AQ269" s="30">
        <f>SUMIF(Ingredients!$B$3:$B$230,M269,Ingredients!$D$3:$D$230)+SUMIF($B$3:$B$725,M269,$AR$3:$AR$725)</f>
        <v>0</v>
      </c>
      <c r="AR269" s="29">
        <f t="shared" si="54"/>
        <v>10</v>
      </c>
      <c r="AS269" s="30">
        <f>SUMIF(Ingredients!$B$3:$B$230,F269,Ingredients!$E$3:$E$230)+SUMIF($B$3:$B$725,F269,$BA$3:$BA$730)</f>
        <v>17.666666666666668</v>
      </c>
      <c r="AT269" s="30">
        <f>SUMIF(Ingredients!$B$3:$B$230,G269,Ingredients!$E$3:$E$230)+SUMIF($B$3:$B$725,G269,$BA$3:$BA$730)</f>
        <v>30</v>
      </c>
      <c r="AU269" s="30">
        <f>SUMIF(Ingredients!$B$3:$B$230,H269,Ingredients!$E$3:$E$230)+SUMIF($B$3:$B$725,H269,$BA$3:$BA$730)</f>
        <v>0</v>
      </c>
      <c r="AV269" s="30">
        <f>SUMIF(Ingredients!$B$3:$B$230,I269,Ingredients!$E$3:$E$230)+SUMIF($B$3:$B$725,I269,$BA$3:$BA$730)</f>
        <v>0</v>
      </c>
      <c r="AW269" s="30">
        <f>SUMIF(Ingredients!$B$3:$B$230,J269,Ingredients!$E$3:$E$230)+SUMIF($B$3:$B$725,J269,$BA$3:$BA$730)</f>
        <v>0</v>
      </c>
      <c r="AX269" s="30">
        <f>SUMIF(Ingredients!$B$3:$B$230,K269,Ingredients!$E$3:$E$230)+SUMIF($B$3:$B$725,K269,$BA$3:$BA$730)</f>
        <v>0</v>
      </c>
      <c r="AY269" s="30">
        <f>SUMIF(Ingredients!$B$3:$B$230,L269,Ingredients!$E$3:$E$230)+SUMIF($B$3:$B$725,L269,$BA$3:$BA$730)</f>
        <v>0</v>
      </c>
      <c r="AZ269" s="30">
        <f>SUMIF(Ingredients!$B$3:$B$230,M269,Ingredients!$E$3:$E$230)+SUMIF($B$3:$B$725,M269,$BA$3:$BA$730)</f>
        <v>0</v>
      </c>
      <c r="BA269" s="29">
        <f t="shared" si="55"/>
        <v>23.833333333333336</v>
      </c>
      <c r="BB269" s="30">
        <f>SUMIF(Ingredients!$B$3:$B$230,F269,Ingredients!$F$3:$F$230)+SUMIF($B$3:$B$725,F269,$BJ$3:$BJ$725)</f>
        <v>0</v>
      </c>
      <c r="BC269" s="30">
        <f>SUMIF(Ingredients!$B$3:$B$230,G269,Ingredients!$F$3:$F$230)+SUMIF($B$3:$B$725,G269,$BJ$3:$BJ$725)</f>
        <v>0</v>
      </c>
      <c r="BD269" s="30">
        <f>SUMIF(Ingredients!$B$3:$B$230,H269,Ingredients!$F$3:$F$230)+SUMIF($B$3:$B$725,H269,$BJ$3:$BJ$725)</f>
        <v>0</v>
      </c>
      <c r="BE269" s="30">
        <f>SUMIF(Ingredients!$B$3:$B$230,I269,Ingredients!$F$3:$F$230)+SUMIF($B$3:$B$725,I269,$BJ$3:$BJ$725)</f>
        <v>0</v>
      </c>
      <c r="BF269" s="30">
        <f>SUMIF(Ingredients!$B$3:$B$230,J269,Ingredients!$F$3:$F$230)+SUMIF($B$3:$B$725,J269,$BJ$3:$BJ$725)</f>
        <v>0</v>
      </c>
      <c r="BG269" s="30">
        <f>SUMIF(Ingredients!$B$3:$B$230,K269,Ingredients!$F$3:$F$230)+SUMIF($B$3:$B$725,K269,$BJ$3:$BJ$725)</f>
        <v>0</v>
      </c>
      <c r="BH269" s="30">
        <f>SUMIF(Ingredients!$B$3:$B$230,L269,Ingredients!$F$3:$F$230)+SUMIF($B$3:$B$725,L269,$BJ$3:$BJ$725)</f>
        <v>0</v>
      </c>
      <c r="BI269" s="30">
        <f>SUMIF(Ingredients!$B$3:$B$230,M269,Ingredients!$F$3:$F$230)+SUMIF($B$3:$B$725,M269,$BJ$3:$BJ$725)</f>
        <v>0</v>
      </c>
      <c r="BJ269" s="35">
        <f t="shared" si="56"/>
        <v>0</v>
      </c>
      <c r="BK269" s="30">
        <f>SUMIF(Ingredients!$B$3:$B$230,F269,Ingredients!$G$3:$G$230)+SUMIF($B$3:$B$725,F269,$BS$3:$BS$725)</f>
        <v>0</v>
      </c>
      <c r="BL269" s="30">
        <f>SUMIF(Ingredients!$B$3:$B$230,G269,Ingredients!$G$3:$G$230)+SUMIF($B$3:$B$725,G269,$BS$3:$BS$725)</f>
        <v>0</v>
      </c>
      <c r="BM269" s="30">
        <f>SUMIF(Ingredients!$B$3:$B$230,H269,Ingredients!$G$3:$G$230)+SUMIF($B$3:$B$725,H269,$BS$3:$BS$725)</f>
        <v>0</v>
      </c>
      <c r="BN269" s="30">
        <f>SUMIF(Ingredients!$B$3:$B$230,I269,Ingredients!$G$3:$G$230)+SUMIF($B$3:$B$725,I269,$BS$3:$BS$725)</f>
        <v>0</v>
      </c>
      <c r="BO269" s="30">
        <f>SUMIF(Ingredients!$B$3:$B$230,J269,Ingredients!$G$3:$G$230)+SUMIF($B$3:$B$725,J269,$BS$3:$BS$725)</f>
        <v>0</v>
      </c>
      <c r="BP269" s="30">
        <f>SUMIF(Ingredients!$B$3:$B$230,K269,Ingredients!$G$3:$G$230)+SUMIF($B$3:$B$725,K269,$BS$3:$BS$725)</f>
        <v>0</v>
      </c>
      <c r="BQ269" s="30">
        <f>SUMIF(Ingredients!$B$3:$B$230,L269,Ingredients!$G$3:$G$230)+SUMIF($B$3:$B$725,L269,$BS$3:$BS$725)</f>
        <v>0</v>
      </c>
      <c r="BR269" s="30">
        <f>SUMIF(Ingredients!$B$3:$B$230,M269,Ingredients!$G$3:$G$230)+SUMIF($B$3:$B$725,M269,$BS$3:$BS$725)</f>
        <v>0</v>
      </c>
      <c r="BS269" s="36">
        <f t="shared" si="57"/>
        <v>0</v>
      </c>
      <c r="BT269" s="30">
        <f>SUMIF(Ingredients!$B$3:$B$230,F269,Ingredients!$H$3:$H$230)+SUMIF($B$3:$B$725,F269,$CB$3:$CB$725)</f>
        <v>0</v>
      </c>
      <c r="BU269" s="30">
        <f>SUMIF(Ingredients!$B$3:$B$230,G269,Ingredients!$H$3:$H$230)+SUMIF($B$3:$B$725,G269,$CB$3:$CB$725)</f>
        <v>0</v>
      </c>
      <c r="BV269" s="30">
        <f>SUMIF(Ingredients!$B$3:$B$230,H269,Ingredients!$H$3:$H$230)+SUMIF($B$3:$B$725,H269,$CB$3:$CB$725)</f>
        <v>0</v>
      </c>
      <c r="BW269" s="30">
        <f>SUMIF(Ingredients!$B$3:$B$230,I269,Ingredients!$H$3:$H$230)+SUMIF($B$3:$B$725,I269,$CB$3:$CB$725)</f>
        <v>0</v>
      </c>
      <c r="BX269" s="30">
        <f>SUMIF(Ingredients!$B$3:$B$230,J269,Ingredients!$H$3:$H$230)+SUMIF($B$3:$B$725,J269,$CB$3:$CB$725)</f>
        <v>0</v>
      </c>
      <c r="BY269" s="30">
        <f>SUMIF(Ingredients!$B$3:$B$230,K269,Ingredients!$H$3:$H$230)+SUMIF($B$3:$B$725,K269,$CB$3:$CB$725)</f>
        <v>0</v>
      </c>
      <c r="BZ269" s="30">
        <f>SUMIF(Ingredients!$B$3:$B$230,L269,Ingredients!$H$3:$H$230)+SUMIF($B$3:$B$725,L269,$CB$3:$CB$725)</f>
        <v>0</v>
      </c>
      <c r="CA269" s="30">
        <f>SUMIF(Ingredients!$B$3:$B$230,M269,Ingredients!$H$3:$H$230)+SUMIF($B$3:$B$725,M269,$CB$3:$CB$725)</f>
        <v>0</v>
      </c>
      <c r="CB269" s="42">
        <f t="shared" si="58"/>
        <v>0</v>
      </c>
      <c r="CC269" s="30">
        <f>SUMIF(Ingredients!$B$3:$B$230,F269,Ingredients!$I$3:$I$230)+SUMIF($B$3:$B$725,F269,$CK$3:$CK$725)</f>
        <v>0</v>
      </c>
      <c r="CD269" s="30">
        <f>SUMIF(Ingredients!$B$3:$B$230,G269,Ingredients!$I$3:$I$230)+SUMIF($B$3:$B$725,G269,$CK$3:$CK$725)</f>
        <v>0</v>
      </c>
      <c r="CE269" s="30">
        <f>SUMIF(Ingredients!$B$3:$B$230,H269,Ingredients!$I$3:$I$230)+SUMIF($B$3:$B$725,H269,$CK$3:$CK$725)</f>
        <v>0</v>
      </c>
      <c r="CF269" s="30">
        <f>SUMIF(Ingredients!$B$3:$B$230,I269,Ingredients!$I$3:$I$230)+SUMIF($B$3:$B$725,I269,$CK$3:$CK$725)</f>
        <v>0</v>
      </c>
      <c r="CG269" s="30">
        <f>SUMIF(Ingredients!$B$3:$B$230,J269,Ingredients!$I$3:$I$230)+SUMIF($B$3:$B$725,J269,$CK$3:$CK$725)</f>
        <v>0</v>
      </c>
      <c r="CH269" s="30">
        <f>SUMIF(Ingredients!$B$3:$B$230,K269,Ingredients!$I$3:$I$230)+SUMIF($B$3:$B$725,K269,$CK$3:$CK$725)</f>
        <v>0</v>
      </c>
      <c r="CI269" s="30">
        <f>SUMIF(Ingredients!$B$3:$B$230,L269,Ingredients!$I$3:$I$230)+SUMIF($B$3:$B$725,L269,$CK$3:$CK$725)</f>
        <v>0</v>
      </c>
      <c r="CJ269" s="30">
        <f>SUMIF(Ingredients!$B$3:$B$230,M269,Ingredients!$I$3:$I$230)+SUMIF($B$3:$B$725,M269,$CK$3:$CK$725)</f>
        <v>0</v>
      </c>
      <c r="CK269" s="38">
        <f t="shared" si="59"/>
        <v>0</v>
      </c>
      <c r="CL269" s="30">
        <f>SUMIF(Ingredients!$B$3:$B$230,F269,Ingredients!$J$3:$J$230)+SUMIF($B$3:$B$725,F269,$CT$3:$CT$725)</f>
        <v>2</v>
      </c>
      <c r="CM269" s="30">
        <f>SUMIF(Ingredients!$B$3:$B$230,G269,Ingredients!$J$3:$J$230)+SUMIF($B$3:$B$725,G269,$CT$3:$CT$725)</f>
        <v>0</v>
      </c>
      <c r="CN269" s="30">
        <f>SUMIF(Ingredients!$B$3:$B$230,H269,Ingredients!$J$3:$J$230)+SUMIF($B$3:$B$725,H269,$CT$3:$CT$725)</f>
        <v>0</v>
      </c>
      <c r="CO269" s="30">
        <f>SUMIF(Ingredients!$B$3:$B$230,I269,Ingredients!$J$3:$J$230)+SUMIF($B$3:$B$725,I269,$CT$3:$CT$725)</f>
        <v>0</v>
      </c>
      <c r="CP269" s="30">
        <f>SUMIF(Ingredients!$B$3:$B$230,J269,Ingredients!$J$3:$J$230)+SUMIF($B$3:$B$725,J269,$CT$3:$CT$725)</f>
        <v>0</v>
      </c>
      <c r="CQ269" s="30">
        <f>SUMIF(Ingredients!$B$3:$B$230,K269,Ingredients!$J$3:$J$230)+SUMIF($B$3:$B$725,K269,$CT$3:$CT$725)</f>
        <v>0</v>
      </c>
      <c r="CR269" s="30">
        <f>SUMIF(Ingredients!$B$3:$B$230,L269,Ingredients!$J$3:$J$230)+SUMIF($B$3:$B$725,L269,$CT$3:$CT$725)</f>
        <v>0</v>
      </c>
      <c r="CS269" s="30">
        <f>SUMIF(Ingredients!$B$3:$B$230,M269,Ingredients!$J$3:$J$230)+SUMIF($B$3:$B$725,M269,$CT$3:$CT$725)</f>
        <v>0</v>
      </c>
      <c r="CT269" s="43">
        <f t="shared" si="60"/>
        <v>2</v>
      </c>
      <c r="CU269" s="34">
        <v>5</v>
      </c>
      <c r="CV269" s="30">
        <v>0</v>
      </c>
      <c r="CW269" s="30">
        <v>12</v>
      </c>
      <c r="CX269" s="35">
        <v>0</v>
      </c>
      <c r="CY269" s="36">
        <v>0</v>
      </c>
      <c r="CZ269" s="37">
        <v>0</v>
      </c>
      <c r="DA269" s="38">
        <v>0</v>
      </c>
      <c r="DB269" s="39">
        <v>2</v>
      </c>
      <c r="DC269" t="s">
        <v>202</v>
      </c>
      <c r="DD269" t="str">
        <f t="shared" ca="1" si="61"/>
        <v/>
      </c>
      <c r="DE269" t="str">
        <f ca="1">IF(Z269="No", "No", "-")</f>
        <v>-</v>
      </c>
      <c r="DG269" t="s">
        <v>200</v>
      </c>
      <c r="DH269" t="str">
        <f t="shared" ca="1" si="62"/>
        <v>CARAMELICECREAMITEM(MEAL, ItemRegistry.caramelicecreamItem, 4 ,1f,0f,0f,0f,0f,0f,2f,1.75f),</v>
      </c>
      <c r="DI269" t="s">
        <v>2453</v>
      </c>
    </row>
    <row r="270" spans="2:113" x14ac:dyDescent="0.3">
      <c r="B270" t="s">
        <v>542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1191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SUMIF(Ingredients!$B$3:$B$230,'PH complex foods'!F270,Ingredients!$A$3:$A$119)+SUMIF($B$3:$B$725,F270,$V$3:$V$724)</f>
        <v>1</v>
      </c>
      <c r="O270" s="11">
        <f ca="1">SUMIF(Ingredients!$B$3:$B$230,'PH complex foods'!G270,Ingredients!$A$3:$A$119)+SUMIF($B$3:$B$725,G270,$V$3:$V$724)</f>
        <v>1</v>
      </c>
      <c r="P270" s="11">
        <f ca="1">SUMIF(Ingredients!$B$3:$B$230,'PH complex foods'!H270,Ingredients!$A$3:$A$119)+SUMIF($B$3:$B$725,H270,$V$3:$V$724)</f>
        <v>1</v>
      </c>
      <c r="Q270" s="11">
        <f ca="1">SUMIF(Ingredients!$B$3:$B$230,'PH complex foods'!I270,Ingredients!$A$3:$A$119)+SUMIF($B$3:$B$725,I270,$V$3:$V$724)</f>
        <v>0</v>
      </c>
      <c r="R270" s="11">
        <f ca="1">SUMIF(Ingredients!$B$3:$B$230,'PH complex foods'!J270,Ingredients!$A$3:$A$119)+SUMIF($B$3:$B$725,J270,$V$3:$V$724)</f>
        <v>0</v>
      </c>
      <c r="S270" s="11">
        <f ca="1">SUMIF(Ingredients!$B$3:$B$230,'PH complex foods'!K270,Ingredients!$A$3:$A$119)+SUMIF($B$3:$B$725,K270,$V$3:$V$724)</f>
        <v>0</v>
      </c>
      <c r="T270" s="11">
        <f ca="1">SUMIF(Ingredients!$B$3:$B$230,'PH complex foods'!L270,Ingredients!$A$3:$A$119)+SUMIF($B$3:$B$725,L270,$V$3:$V$724)</f>
        <v>0</v>
      </c>
      <c r="U270" s="11">
        <f ca="1">SUMIF(Ingredients!$B$3:$B$230,'PH complex foods'!M270,Ingredients!$A$3:$A$119)+SUMIF($B$3:$B$725,M270,$V$3:$V$724)</f>
        <v>0</v>
      </c>
      <c r="V270" s="10">
        <f t="shared" ca="1" si="63"/>
        <v>1</v>
      </c>
      <c r="W270" s="10">
        <v>1</v>
      </c>
      <c r="X270" s="11">
        <v>0</v>
      </c>
      <c r="Y270" s="11">
        <f>COUNTIF(F270:M995,B270)</f>
        <v>0</v>
      </c>
      <c r="Z270" s="44" t="str">
        <f t="shared" ca="1" si="64"/>
        <v>Yes</v>
      </c>
      <c r="AA270" s="34">
        <f>SUMIF(Ingredients!$B$3:$B$230,F270,Ingredients!$C$3:$C$230)+SUMIF($B$3:$B$725,F270,$AI$3:$AI$725)</f>
        <v>5</v>
      </c>
      <c r="AB270" s="30">
        <f>SUMIF(Ingredients!$B$3:$B$230,G270,Ingredients!$C$3:$C$230)+SUMIF($B$3:$B$725,G270,$AI$3:$AI$725)</f>
        <v>0</v>
      </c>
      <c r="AC270" s="30">
        <f>SUMIF(Ingredients!$B$3:$B$230,H270,Ingredients!$C$3:$C$230)+SUMIF($B$3:$B$725,H270,$AI$3:$AI$725)</f>
        <v>1</v>
      </c>
      <c r="AD270" s="30">
        <f>SUMIF(Ingredients!$B$3:$B$230,I270,Ingredients!$C$3:$C$230)+SUMIF($B$3:$B$725,I270,$AI$3:$AI$725)</f>
        <v>0</v>
      </c>
      <c r="AE270" s="30">
        <f>SUMIF(Ingredients!$B$3:$B$230,J270,Ingredients!$C$3:$C$230)+SUMIF($B$3:$B$725,J270,$AI$3:$AI$725)</f>
        <v>0</v>
      </c>
      <c r="AF270" s="30">
        <f>SUMIF(Ingredients!$B$3:$B$230,K270,Ingredients!$C$3:$C$230)+SUMIF($B$3:$B$725,K270,$AI$3:$AI$725)</f>
        <v>0</v>
      </c>
      <c r="AG270" s="30">
        <f>SUMIF(Ingredients!$B$3:$B$230,L270,Ingredients!$C$3:$C$230)+SUMIF($B$3:$B$725,L270,$AI$3:$AI$725)</f>
        <v>0</v>
      </c>
      <c r="AH270" s="30">
        <f>SUMIF(Ingredients!$B$3:$B$230,M270,Ingredients!$C$3:$C$230)+SUMIF($B$3:$B$725,M270,$AI$3:$AI$725)</f>
        <v>0</v>
      </c>
      <c r="AI270" s="29">
        <f t="shared" si="53"/>
        <v>6</v>
      </c>
      <c r="AJ270" s="30">
        <f>SUMIF(Ingredients!$B$3:$B$230,F270,Ingredients!$D$3:$D$230)+SUMIF($B$3:$B$725,F270,$AR$3:$AR$725)</f>
        <v>10</v>
      </c>
      <c r="AK270" s="30">
        <f>SUMIF(Ingredients!$B$3:$B$230,G270,Ingredients!$D$3:$D$230)+SUMIF($B$3:$B$725,G270,$AR$3:$AR$725)</f>
        <v>0</v>
      </c>
      <c r="AL270" s="30">
        <f>SUMIF(Ingredients!$B$3:$B$230,H270,Ingredients!$D$3:$D$230)+SUMIF($B$3:$B$725,H270,$AR$3:$AR$725)</f>
        <v>0</v>
      </c>
      <c r="AM270" s="30">
        <f>SUMIF(Ingredients!$B$3:$B$230,I270,Ingredients!$D$3:$D$230)+SUMIF($B$3:$B$725,I270,$AR$3:$AR$725)</f>
        <v>0</v>
      </c>
      <c r="AN270" s="30">
        <f>SUMIF(Ingredients!$B$3:$B$230,J270,Ingredients!$D$3:$D$230)+SUMIF($B$3:$B$725,J270,$AR$3:$AR$725)</f>
        <v>0</v>
      </c>
      <c r="AO270" s="30">
        <f>SUMIF(Ingredients!$B$3:$B$230,K270,Ingredients!$D$3:$D$230)+SUMIF($B$3:$B$725,K270,$AR$3:$AR$725)</f>
        <v>0</v>
      </c>
      <c r="AP270" s="30">
        <f>SUMIF(Ingredients!$B$3:$B$230,L270,Ingredients!$D$3:$D$230)+SUMIF($B$3:$B$725,L270,$AR$3:$AR$725)</f>
        <v>0</v>
      </c>
      <c r="AQ270" s="30">
        <f>SUMIF(Ingredients!$B$3:$B$230,M270,Ingredients!$D$3:$D$230)+SUMIF($B$3:$B$725,M270,$AR$3:$AR$725)</f>
        <v>0</v>
      </c>
      <c r="AR270" s="29">
        <f t="shared" si="54"/>
        <v>10</v>
      </c>
      <c r="AS270" s="30">
        <f>SUMIF(Ingredients!$B$3:$B$230,F270,Ingredients!$E$3:$E$230)+SUMIF($B$3:$B$725,F270,$BA$3:$BA$730)</f>
        <v>17.666666666666668</v>
      </c>
      <c r="AT270" s="30">
        <f>SUMIF(Ingredients!$B$3:$B$230,G270,Ingredients!$E$3:$E$230)+SUMIF($B$3:$B$725,G270,$BA$3:$BA$730)</f>
        <v>48</v>
      </c>
      <c r="AU270" s="30">
        <f>SUMIF(Ingredients!$B$3:$B$230,H270,Ingredients!$E$3:$E$230)+SUMIF($B$3:$B$725,H270,$BA$3:$BA$730)</f>
        <v>19</v>
      </c>
      <c r="AV270" s="30">
        <f>SUMIF(Ingredients!$B$3:$B$230,I270,Ingredients!$E$3:$E$230)+SUMIF($B$3:$B$725,I270,$BA$3:$BA$730)</f>
        <v>0</v>
      </c>
      <c r="AW270" s="30">
        <f>SUMIF(Ingredients!$B$3:$B$230,J270,Ingredients!$E$3:$E$230)+SUMIF($B$3:$B$725,J270,$BA$3:$BA$730)</f>
        <v>0</v>
      </c>
      <c r="AX270" s="30">
        <f>SUMIF(Ingredients!$B$3:$B$230,K270,Ingredients!$E$3:$E$230)+SUMIF($B$3:$B$725,K270,$BA$3:$BA$730)</f>
        <v>0</v>
      </c>
      <c r="AY270" s="30">
        <f>SUMIF(Ingredients!$B$3:$B$230,L270,Ingredients!$E$3:$E$230)+SUMIF($B$3:$B$725,L270,$BA$3:$BA$730)</f>
        <v>0</v>
      </c>
      <c r="AZ270" s="30">
        <f>SUMIF(Ingredients!$B$3:$B$230,M270,Ingredients!$E$3:$E$230)+SUMIF($B$3:$B$725,M270,$BA$3:$BA$730)</f>
        <v>0</v>
      </c>
      <c r="BA270" s="29">
        <f t="shared" si="55"/>
        <v>28.222222222222225</v>
      </c>
      <c r="BB270" s="30">
        <f>SUMIF(Ingredients!$B$3:$B$230,F270,Ingredients!$F$3:$F$230)+SUMIF($B$3:$B$725,F270,$BJ$3:$BJ$725)</f>
        <v>0</v>
      </c>
      <c r="BC270" s="30">
        <f>SUMIF(Ingredients!$B$3:$B$230,G270,Ingredients!$F$3:$F$230)+SUMIF($B$3:$B$725,G270,$BJ$3:$BJ$725)</f>
        <v>0</v>
      </c>
      <c r="BD270" s="30">
        <f>SUMIF(Ingredients!$B$3:$B$230,H270,Ingredients!$F$3:$F$230)+SUMIF($B$3:$B$725,H270,$BJ$3:$BJ$725)</f>
        <v>0</v>
      </c>
      <c r="BE270" s="30">
        <f>SUMIF(Ingredients!$B$3:$B$230,I270,Ingredients!$F$3:$F$230)+SUMIF($B$3:$B$725,I270,$BJ$3:$BJ$725)</f>
        <v>0</v>
      </c>
      <c r="BF270" s="30">
        <f>SUMIF(Ingredients!$B$3:$B$230,J270,Ingredients!$F$3:$F$230)+SUMIF($B$3:$B$725,J270,$BJ$3:$BJ$725)</f>
        <v>0</v>
      </c>
      <c r="BG270" s="30">
        <f>SUMIF(Ingredients!$B$3:$B$230,K270,Ingredients!$F$3:$F$230)+SUMIF($B$3:$B$725,K270,$BJ$3:$BJ$725)</f>
        <v>0</v>
      </c>
      <c r="BH270" s="30">
        <f>SUMIF(Ingredients!$B$3:$B$230,L270,Ingredients!$F$3:$F$230)+SUMIF($B$3:$B$725,L270,$BJ$3:$BJ$725)</f>
        <v>0</v>
      </c>
      <c r="BI270" s="30">
        <f>SUMIF(Ingredients!$B$3:$B$230,M270,Ingredients!$F$3:$F$230)+SUMIF($B$3:$B$725,M270,$BJ$3:$BJ$725)</f>
        <v>0</v>
      </c>
      <c r="BJ270" s="35">
        <f t="shared" si="56"/>
        <v>0</v>
      </c>
      <c r="BK270" s="30">
        <f>SUMIF(Ingredients!$B$3:$B$230,F270,Ingredients!$G$3:$G$230)+SUMIF($B$3:$B$725,F270,$BS$3:$BS$725)</f>
        <v>0</v>
      </c>
      <c r="BL270" s="30">
        <f>SUMIF(Ingredients!$B$3:$B$230,G270,Ingredients!$G$3:$G$230)+SUMIF($B$3:$B$725,G270,$BS$3:$BS$725)</f>
        <v>0</v>
      </c>
      <c r="BM270" s="30">
        <f>SUMIF(Ingredients!$B$3:$B$230,H270,Ingredients!$G$3:$G$230)+SUMIF($B$3:$B$725,H270,$BS$3:$BS$725)</f>
        <v>0</v>
      </c>
      <c r="BN270" s="30">
        <f>SUMIF(Ingredients!$B$3:$B$230,I270,Ingredients!$G$3:$G$230)+SUMIF($B$3:$B$725,I270,$BS$3:$BS$725)</f>
        <v>0</v>
      </c>
      <c r="BO270" s="30">
        <f>SUMIF(Ingredients!$B$3:$B$230,J270,Ingredients!$G$3:$G$230)+SUMIF($B$3:$B$725,J270,$BS$3:$BS$725)</f>
        <v>0</v>
      </c>
      <c r="BP270" s="30">
        <f>SUMIF(Ingredients!$B$3:$B$230,K270,Ingredients!$G$3:$G$230)+SUMIF($B$3:$B$725,K270,$BS$3:$BS$725)</f>
        <v>0</v>
      </c>
      <c r="BQ270" s="30">
        <f>SUMIF(Ingredients!$B$3:$B$230,L270,Ingredients!$G$3:$G$230)+SUMIF($B$3:$B$725,L270,$BS$3:$BS$725)</f>
        <v>0</v>
      </c>
      <c r="BR270" s="30">
        <f>SUMIF(Ingredients!$B$3:$B$230,M270,Ingredients!$G$3:$G$230)+SUMIF($B$3:$B$725,M270,$BS$3:$BS$725)</f>
        <v>0</v>
      </c>
      <c r="BS270" s="36">
        <f t="shared" si="57"/>
        <v>0</v>
      </c>
      <c r="BT270" s="30">
        <f>SUMIF(Ingredients!$B$3:$B$230,F270,Ingredients!$H$3:$H$230)+SUMIF($B$3:$B$725,F270,$CB$3:$CB$725)</f>
        <v>0</v>
      </c>
      <c r="BU270" s="30">
        <f>SUMIF(Ingredients!$B$3:$B$230,G270,Ingredients!$H$3:$H$230)+SUMIF($B$3:$B$725,G270,$CB$3:$CB$725)</f>
        <v>0</v>
      </c>
      <c r="BV270" s="30">
        <f>SUMIF(Ingredients!$B$3:$B$230,H270,Ingredients!$H$3:$H$230)+SUMIF($B$3:$B$725,H270,$CB$3:$CB$725)</f>
        <v>0</v>
      </c>
      <c r="BW270" s="30">
        <f>SUMIF(Ingredients!$B$3:$B$230,I270,Ingredients!$H$3:$H$230)+SUMIF($B$3:$B$725,I270,$CB$3:$CB$725)</f>
        <v>0</v>
      </c>
      <c r="BX270" s="30">
        <f>SUMIF(Ingredients!$B$3:$B$230,J270,Ingredients!$H$3:$H$230)+SUMIF($B$3:$B$725,J270,$CB$3:$CB$725)</f>
        <v>0</v>
      </c>
      <c r="BY270" s="30">
        <f>SUMIF(Ingredients!$B$3:$B$230,K270,Ingredients!$H$3:$H$230)+SUMIF($B$3:$B$725,K270,$CB$3:$CB$725)</f>
        <v>0</v>
      </c>
      <c r="BZ270" s="30">
        <f>SUMIF(Ingredients!$B$3:$B$230,L270,Ingredients!$H$3:$H$230)+SUMIF($B$3:$B$725,L270,$CB$3:$CB$725)</f>
        <v>0</v>
      </c>
      <c r="CA270" s="30">
        <f>SUMIF(Ingredients!$B$3:$B$230,M270,Ingredients!$H$3:$H$230)+SUMIF($B$3:$B$725,M270,$CB$3:$CB$725)</f>
        <v>0</v>
      </c>
      <c r="CB270" s="42">
        <f t="shared" si="58"/>
        <v>0</v>
      </c>
      <c r="CC270" s="30">
        <f>SUMIF(Ingredients!$B$3:$B$230,F270,Ingredients!$I$3:$I$230)+SUMIF($B$3:$B$725,F270,$CK$3:$CK$725)</f>
        <v>0</v>
      </c>
      <c r="CD270" s="30">
        <f>SUMIF(Ingredients!$B$3:$B$230,G270,Ingredients!$I$3:$I$230)+SUMIF($B$3:$B$725,G270,$CK$3:$CK$725)</f>
        <v>0</v>
      </c>
      <c r="CE270" s="30">
        <f>SUMIF(Ingredients!$B$3:$B$230,H270,Ingredients!$I$3:$I$230)+SUMIF($B$3:$B$725,H270,$CK$3:$CK$725)</f>
        <v>0</v>
      </c>
      <c r="CF270" s="30">
        <f>SUMIF(Ingredients!$B$3:$B$230,I270,Ingredients!$I$3:$I$230)+SUMIF($B$3:$B$725,I270,$CK$3:$CK$725)</f>
        <v>0</v>
      </c>
      <c r="CG270" s="30">
        <f>SUMIF(Ingredients!$B$3:$B$230,J270,Ingredients!$I$3:$I$230)+SUMIF($B$3:$B$725,J270,$CK$3:$CK$725)</f>
        <v>0</v>
      </c>
      <c r="CH270" s="30">
        <f>SUMIF(Ingredients!$B$3:$B$230,K270,Ingredients!$I$3:$I$230)+SUMIF($B$3:$B$725,K270,$CK$3:$CK$725)</f>
        <v>0</v>
      </c>
      <c r="CI270" s="30">
        <f>SUMIF(Ingredients!$B$3:$B$230,L270,Ingredients!$I$3:$I$230)+SUMIF($B$3:$B$725,L270,$CK$3:$CK$725)</f>
        <v>0</v>
      </c>
      <c r="CJ270" s="30">
        <f>SUMIF(Ingredients!$B$3:$B$230,M270,Ingredients!$I$3:$I$230)+SUMIF($B$3:$B$725,M270,$CK$3:$CK$725)</f>
        <v>0</v>
      </c>
      <c r="CK270" s="38">
        <f t="shared" si="59"/>
        <v>0</v>
      </c>
      <c r="CL270" s="30">
        <f>SUMIF(Ingredients!$B$3:$B$230,F270,Ingredients!$J$3:$J$230)+SUMIF($B$3:$B$725,F270,$CT$3:$CT$725)</f>
        <v>2</v>
      </c>
      <c r="CM270" s="30">
        <f>SUMIF(Ingredients!$B$3:$B$230,G270,Ingredients!$J$3:$J$230)+SUMIF($B$3:$B$725,G270,$CT$3:$CT$725)</f>
        <v>0</v>
      </c>
      <c r="CN270" s="30">
        <f>SUMIF(Ingredients!$B$3:$B$230,H270,Ingredients!$J$3:$J$230)+SUMIF($B$3:$B$725,H270,$CT$3:$CT$725)</f>
        <v>0.2</v>
      </c>
      <c r="CO270" s="30">
        <f>SUMIF(Ingredients!$B$3:$B$230,I270,Ingredients!$J$3:$J$230)+SUMIF($B$3:$B$725,I270,$CT$3:$CT$725)</f>
        <v>0</v>
      </c>
      <c r="CP270" s="30">
        <f>SUMIF(Ingredients!$B$3:$B$230,J270,Ingredients!$J$3:$J$230)+SUMIF($B$3:$B$725,J270,$CT$3:$CT$725)</f>
        <v>0</v>
      </c>
      <c r="CQ270" s="30">
        <f>SUMIF(Ingredients!$B$3:$B$230,K270,Ingredients!$J$3:$J$230)+SUMIF($B$3:$B$725,K270,$CT$3:$CT$725)</f>
        <v>0</v>
      </c>
      <c r="CR270" s="30">
        <f>SUMIF(Ingredients!$B$3:$B$230,L270,Ingredients!$J$3:$J$230)+SUMIF($B$3:$B$725,L270,$CT$3:$CT$725)</f>
        <v>0</v>
      </c>
      <c r="CS270" s="30">
        <f>SUMIF(Ingredients!$B$3:$B$230,M270,Ingredients!$J$3:$J$230)+SUMIF($B$3:$B$725,M270,$CT$3:$CT$725)</f>
        <v>0</v>
      </c>
      <c r="CT270" s="43">
        <f t="shared" si="60"/>
        <v>2.2000000000000002</v>
      </c>
      <c r="CU270" s="34">
        <v>5</v>
      </c>
      <c r="CV270" s="30">
        <v>0</v>
      </c>
      <c r="CW270" s="30">
        <v>21</v>
      </c>
      <c r="CX270" s="35">
        <v>0</v>
      </c>
      <c r="CY270" s="36">
        <v>0</v>
      </c>
      <c r="CZ270" s="37">
        <v>0</v>
      </c>
      <c r="DA270" s="38">
        <v>0</v>
      </c>
      <c r="DB270" s="39">
        <v>2.2000000000000002</v>
      </c>
      <c r="DC270" t="s">
        <v>202</v>
      </c>
      <c r="DD270" t="str">
        <f t="shared" ca="1" si="61"/>
        <v/>
      </c>
      <c r="DE270" t="str">
        <f ca="1">IF(Z270="No", "No", "-")</f>
        <v>-</v>
      </c>
      <c r="DG270" t="s">
        <v>200</v>
      </c>
      <c r="DH270" t="str">
        <f t="shared" ca="1" si="62"/>
        <v>MINTCHOCOLATECHIPICEMCREAMITEM(MEAL, ItemRegistry.mintchocolatechipicemcreamItem, 4 ,1f,0f,0f,0f,0f,0f,2.2f,1f),</v>
      </c>
      <c r="DI270" t="s">
        <v>2271</v>
      </c>
    </row>
    <row r="271" spans="2:113" x14ac:dyDescent="0.3">
      <c r="B271" t="s">
        <v>543</v>
      </c>
      <c r="C271" t="str">
        <f>INDEX('PH Itemnames'!$B$1:$B$723,MATCH(B271,'PH Itemnames'!$A$1:$A$723),1)</f>
        <v>strawberryicecreamItem</v>
      </c>
      <c r="D271" t="s">
        <v>240</v>
      </c>
      <c r="E271" t="s">
        <v>1191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SUMIF(Ingredients!$B$3:$B$230,'PH complex foods'!F271,Ingredients!$A$3:$A$119)+SUMIF($B$3:$B$725,F271,$V$3:$V$724)</f>
        <v>1</v>
      </c>
      <c r="O271" s="11">
        <f ca="1">SUMIF(Ingredients!$B$3:$B$230,'PH complex foods'!G271,Ingredients!$A$3:$A$119)+SUMIF($B$3:$B$725,G271,$V$3:$V$724)</f>
        <v>1</v>
      </c>
      <c r="P271" s="11">
        <f ca="1">SUMIF(Ingredients!$B$3:$B$230,'PH complex foods'!H271,Ingredients!$A$3:$A$119)+SUMIF($B$3:$B$725,H271,$V$3:$V$724)</f>
        <v>0</v>
      </c>
      <c r="Q271" s="11">
        <f ca="1">SUMIF(Ingredients!$B$3:$B$230,'PH complex foods'!I271,Ingredients!$A$3:$A$119)+SUMIF($B$3:$B$725,I271,$V$3:$V$724)</f>
        <v>0</v>
      </c>
      <c r="R271" s="11">
        <f ca="1">SUMIF(Ingredients!$B$3:$B$230,'PH complex foods'!J271,Ingredients!$A$3:$A$119)+SUMIF($B$3:$B$725,J271,$V$3:$V$724)</f>
        <v>0</v>
      </c>
      <c r="S271" s="11">
        <f ca="1">SUMIF(Ingredients!$B$3:$B$230,'PH complex foods'!K271,Ingredients!$A$3:$A$119)+SUMIF($B$3:$B$725,K271,$V$3:$V$724)</f>
        <v>0</v>
      </c>
      <c r="T271" s="11">
        <f ca="1">SUMIF(Ingredients!$B$3:$B$230,'PH complex foods'!L271,Ingredients!$A$3:$A$119)+SUMIF($B$3:$B$725,L271,$V$3:$V$724)</f>
        <v>0</v>
      </c>
      <c r="U271" s="11">
        <f ca="1">SUMIF(Ingredients!$B$3:$B$230,'PH complex foods'!M271,Ingredients!$A$3:$A$119)+SUMIF($B$3:$B$725,M271,$V$3:$V$724)</f>
        <v>0</v>
      </c>
      <c r="V271" s="10">
        <f t="shared" ca="1" si="63"/>
        <v>1</v>
      </c>
      <c r="W271" s="10">
        <v>1</v>
      </c>
      <c r="X271" s="11">
        <v>1</v>
      </c>
      <c r="Y271" s="11">
        <f>COUNTIF(F271:M996,B271)</f>
        <v>1</v>
      </c>
      <c r="Z271" s="44" t="str">
        <f t="shared" ca="1" si="64"/>
        <v>Yes</v>
      </c>
      <c r="AA271" s="34">
        <f>SUMIF(Ingredients!$B$3:$B$230,F271,Ingredients!$C$3:$C$230)+SUMIF($B$3:$B$725,F271,$AI$3:$AI$725)</f>
        <v>5</v>
      </c>
      <c r="AB271" s="30">
        <f>SUMIF(Ingredients!$B$3:$B$230,G271,Ingredients!$C$3:$C$230)+SUMIF($B$3:$B$725,G271,$AI$3:$AI$725)</f>
        <v>2</v>
      </c>
      <c r="AC271" s="30">
        <f>SUMIF(Ingredients!$B$3:$B$230,H271,Ingredients!$C$3:$C$230)+SUMIF($B$3:$B$725,H271,$AI$3:$AI$725)</f>
        <v>0</v>
      </c>
      <c r="AD271" s="30">
        <f>SUMIF(Ingredients!$B$3:$B$230,I271,Ingredients!$C$3:$C$230)+SUMIF($B$3:$B$725,I271,$AI$3:$AI$725)</f>
        <v>0</v>
      </c>
      <c r="AE271" s="30">
        <f>SUMIF(Ingredients!$B$3:$B$230,J271,Ingredients!$C$3:$C$230)+SUMIF($B$3:$B$725,J271,$AI$3:$AI$725)</f>
        <v>0</v>
      </c>
      <c r="AF271" s="30">
        <f>SUMIF(Ingredients!$B$3:$B$230,K271,Ingredients!$C$3:$C$230)+SUMIF($B$3:$B$725,K271,$AI$3:$AI$725)</f>
        <v>0</v>
      </c>
      <c r="AG271" s="30">
        <f>SUMIF(Ingredients!$B$3:$B$230,L271,Ingredients!$C$3:$C$230)+SUMIF($B$3:$B$725,L271,$AI$3:$AI$725)</f>
        <v>0</v>
      </c>
      <c r="AH271" s="30">
        <f>SUMIF(Ingredients!$B$3:$B$230,M271,Ingredients!$C$3:$C$230)+SUMIF($B$3:$B$725,M271,$AI$3:$AI$725)</f>
        <v>0</v>
      </c>
      <c r="AI271" s="29">
        <f t="shared" si="53"/>
        <v>7</v>
      </c>
      <c r="AJ271" s="30">
        <f>SUMIF(Ingredients!$B$3:$B$230,F271,Ingredients!$D$3:$D$230)+SUMIF($B$3:$B$725,F271,$AR$3:$AR$725)</f>
        <v>10</v>
      </c>
      <c r="AK271" s="30">
        <f>SUMIF(Ingredients!$B$3:$B$230,G271,Ingredients!$D$3:$D$230)+SUMIF($B$3:$B$725,G271,$AR$3:$AR$725)</f>
        <v>10</v>
      </c>
      <c r="AL271" s="30">
        <f>SUMIF(Ingredients!$B$3:$B$230,H271,Ingredients!$D$3:$D$230)+SUMIF($B$3:$B$725,H271,$AR$3:$AR$725)</f>
        <v>0</v>
      </c>
      <c r="AM271" s="30">
        <f>SUMIF(Ingredients!$B$3:$B$230,I271,Ingredients!$D$3:$D$230)+SUMIF($B$3:$B$725,I271,$AR$3:$AR$725)</f>
        <v>0</v>
      </c>
      <c r="AN271" s="30">
        <f>SUMIF(Ingredients!$B$3:$B$230,J271,Ingredients!$D$3:$D$230)+SUMIF($B$3:$B$725,J271,$AR$3:$AR$725)</f>
        <v>0</v>
      </c>
      <c r="AO271" s="30">
        <f>SUMIF(Ingredients!$B$3:$B$230,K271,Ingredients!$D$3:$D$230)+SUMIF($B$3:$B$725,K271,$AR$3:$AR$725)</f>
        <v>0</v>
      </c>
      <c r="AP271" s="30">
        <f>SUMIF(Ingredients!$B$3:$B$230,L271,Ingredients!$D$3:$D$230)+SUMIF($B$3:$B$725,L271,$AR$3:$AR$725)</f>
        <v>0</v>
      </c>
      <c r="AQ271" s="30">
        <f>SUMIF(Ingredients!$B$3:$B$230,M271,Ingredients!$D$3:$D$230)+SUMIF($B$3:$B$725,M271,$AR$3:$AR$725)</f>
        <v>0</v>
      </c>
      <c r="AR271" s="29">
        <f t="shared" si="54"/>
        <v>20</v>
      </c>
      <c r="AS271" s="30">
        <f>SUMIF(Ingredients!$B$3:$B$230,F271,Ingredients!$E$3:$E$230)+SUMIF($B$3:$B$725,F271,$BA$3:$BA$730)</f>
        <v>17.666666666666668</v>
      </c>
      <c r="AT271" s="30">
        <f>SUMIF(Ingredients!$B$3:$B$230,G271,Ingredients!$E$3:$E$230)+SUMIF($B$3:$B$725,G271,$BA$3:$BA$730)</f>
        <v>4</v>
      </c>
      <c r="AU271" s="30">
        <f>SUMIF(Ingredients!$B$3:$B$230,H271,Ingredients!$E$3:$E$230)+SUMIF($B$3:$B$725,H271,$BA$3:$BA$730)</f>
        <v>0</v>
      </c>
      <c r="AV271" s="30">
        <f>SUMIF(Ingredients!$B$3:$B$230,I271,Ingredients!$E$3:$E$230)+SUMIF($B$3:$B$725,I271,$BA$3:$BA$730)</f>
        <v>0</v>
      </c>
      <c r="AW271" s="30">
        <f>SUMIF(Ingredients!$B$3:$B$230,J271,Ingredients!$E$3:$E$230)+SUMIF($B$3:$B$725,J271,$BA$3:$BA$730)</f>
        <v>0</v>
      </c>
      <c r="AX271" s="30">
        <f>SUMIF(Ingredients!$B$3:$B$230,K271,Ingredients!$E$3:$E$230)+SUMIF($B$3:$B$725,K271,$BA$3:$BA$730)</f>
        <v>0</v>
      </c>
      <c r="AY271" s="30">
        <f>SUMIF(Ingredients!$B$3:$B$230,L271,Ingredients!$E$3:$E$230)+SUMIF($B$3:$B$725,L271,$BA$3:$BA$730)</f>
        <v>0</v>
      </c>
      <c r="AZ271" s="30">
        <f>SUMIF(Ingredients!$B$3:$B$230,M271,Ingredients!$E$3:$E$230)+SUMIF($B$3:$B$725,M271,$BA$3:$BA$730)</f>
        <v>0</v>
      </c>
      <c r="BA271" s="29">
        <f t="shared" si="55"/>
        <v>10.833333333333334</v>
      </c>
      <c r="BB271" s="30">
        <f>SUMIF(Ingredients!$B$3:$B$230,F271,Ingredients!$F$3:$F$230)+SUMIF($B$3:$B$725,F271,$BJ$3:$BJ$725)</f>
        <v>0</v>
      </c>
      <c r="BC271" s="30">
        <f>SUMIF(Ingredients!$B$3:$B$230,G271,Ingredients!$F$3:$F$230)+SUMIF($B$3:$B$725,G271,$BJ$3:$BJ$725)</f>
        <v>0</v>
      </c>
      <c r="BD271" s="30">
        <f>SUMIF(Ingredients!$B$3:$B$230,H271,Ingredients!$F$3:$F$230)+SUMIF($B$3:$B$725,H271,$BJ$3:$BJ$725)</f>
        <v>0</v>
      </c>
      <c r="BE271" s="30">
        <f>SUMIF(Ingredients!$B$3:$B$230,I271,Ingredients!$F$3:$F$230)+SUMIF($B$3:$B$725,I271,$BJ$3:$BJ$725)</f>
        <v>0</v>
      </c>
      <c r="BF271" s="30">
        <f>SUMIF(Ingredients!$B$3:$B$230,J271,Ingredients!$F$3:$F$230)+SUMIF($B$3:$B$725,J271,$BJ$3:$BJ$725)</f>
        <v>0</v>
      </c>
      <c r="BG271" s="30">
        <f>SUMIF(Ingredients!$B$3:$B$230,K271,Ingredients!$F$3:$F$230)+SUMIF($B$3:$B$725,K271,$BJ$3:$BJ$725)</f>
        <v>0</v>
      </c>
      <c r="BH271" s="30">
        <f>SUMIF(Ingredients!$B$3:$B$230,L271,Ingredients!$F$3:$F$230)+SUMIF($B$3:$B$725,L271,$BJ$3:$BJ$725)</f>
        <v>0</v>
      </c>
      <c r="BI271" s="30">
        <f>SUMIF(Ingredients!$B$3:$B$230,M271,Ingredients!$F$3:$F$230)+SUMIF($B$3:$B$725,M271,$BJ$3:$BJ$725)</f>
        <v>0</v>
      </c>
      <c r="BJ271" s="35">
        <f t="shared" si="56"/>
        <v>0</v>
      </c>
      <c r="BK271" s="30">
        <f>SUMIF(Ingredients!$B$3:$B$230,F271,Ingredients!$G$3:$G$230)+SUMIF($B$3:$B$725,F271,$BS$3:$BS$725)</f>
        <v>0</v>
      </c>
      <c r="BL271" s="30">
        <f>SUMIF(Ingredients!$B$3:$B$230,G271,Ingredients!$G$3:$G$230)+SUMIF($B$3:$B$725,G271,$BS$3:$BS$725)</f>
        <v>0.5</v>
      </c>
      <c r="BM271" s="30">
        <f>SUMIF(Ingredients!$B$3:$B$230,H271,Ingredients!$G$3:$G$230)+SUMIF($B$3:$B$725,H271,$BS$3:$BS$725)</f>
        <v>0</v>
      </c>
      <c r="BN271" s="30">
        <f>SUMIF(Ingredients!$B$3:$B$230,I271,Ingredients!$G$3:$G$230)+SUMIF($B$3:$B$725,I271,$BS$3:$BS$725)</f>
        <v>0</v>
      </c>
      <c r="BO271" s="30">
        <f>SUMIF(Ingredients!$B$3:$B$230,J271,Ingredients!$G$3:$G$230)+SUMIF($B$3:$B$725,J271,$BS$3:$BS$725)</f>
        <v>0</v>
      </c>
      <c r="BP271" s="30">
        <f>SUMIF(Ingredients!$B$3:$B$230,K271,Ingredients!$G$3:$G$230)+SUMIF($B$3:$B$725,K271,$BS$3:$BS$725)</f>
        <v>0</v>
      </c>
      <c r="BQ271" s="30">
        <f>SUMIF(Ingredients!$B$3:$B$230,L271,Ingredients!$G$3:$G$230)+SUMIF($B$3:$B$725,L271,$BS$3:$BS$725)</f>
        <v>0</v>
      </c>
      <c r="BR271" s="30">
        <f>SUMIF(Ingredients!$B$3:$B$230,M271,Ingredients!$G$3:$G$230)+SUMIF($B$3:$B$725,M271,$BS$3:$BS$725)</f>
        <v>0</v>
      </c>
      <c r="BS271" s="36">
        <f t="shared" si="57"/>
        <v>0.5</v>
      </c>
      <c r="BT271" s="30">
        <f>SUMIF(Ingredients!$B$3:$B$230,F271,Ingredients!$H$3:$H$230)+SUMIF($B$3:$B$725,F271,$CB$3:$CB$725)</f>
        <v>0</v>
      </c>
      <c r="BU271" s="30">
        <f>SUMIF(Ingredients!$B$3:$B$230,G271,Ingredients!$H$3:$H$230)+SUMIF($B$3:$B$725,G271,$CB$3:$CB$725)</f>
        <v>0</v>
      </c>
      <c r="BV271" s="30">
        <f>SUMIF(Ingredients!$B$3:$B$230,H271,Ingredients!$H$3:$H$230)+SUMIF($B$3:$B$725,H271,$CB$3:$CB$725)</f>
        <v>0</v>
      </c>
      <c r="BW271" s="30">
        <f>SUMIF(Ingredients!$B$3:$B$230,I271,Ingredients!$H$3:$H$230)+SUMIF($B$3:$B$725,I271,$CB$3:$CB$725)</f>
        <v>0</v>
      </c>
      <c r="BX271" s="30">
        <f>SUMIF(Ingredients!$B$3:$B$230,J271,Ingredients!$H$3:$H$230)+SUMIF($B$3:$B$725,J271,$CB$3:$CB$725)</f>
        <v>0</v>
      </c>
      <c r="BY271" s="30">
        <f>SUMIF(Ingredients!$B$3:$B$230,K271,Ingredients!$H$3:$H$230)+SUMIF($B$3:$B$725,K271,$CB$3:$CB$725)</f>
        <v>0</v>
      </c>
      <c r="BZ271" s="30">
        <f>SUMIF(Ingredients!$B$3:$B$230,L271,Ingredients!$H$3:$H$230)+SUMIF($B$3:$B$725,L271,$CB$3:$CB$725)</f>
        <v>0</v>
      </c>
      <c r="CA271" s="30">
        <f>SUMIF(Ingredients!$B$3:$B$230,M271,Ingredients!$H$3:$H$230)+SUMIF($B$3:$B$725,M271,$CB$3:$CB$725)</f>
        <v>0</v>
      </c>
      <c r="CB271" s="42">
        <f t="shared" si="58"/>
        <v>0</v>
      </c>
      <c r="CC271" s="30">
        <f>SUMIF(Ingredients!$B$3:$B$230,F271,Ingredients!$I$3:$I$230)+SUMIF($B$3:$B$725,F271,$CK$3:$CK$725)</f>
        <v>0</v>
      </c>
      <c r="CD271" s="30">
        <f>SUMIF(Ingredients!$B$3:$B$230,G271,Ingredients!$I$3:$I$230)+SUMIF($B$3:$B$725,G271,$CK$3:$CK$725)</f>
        <v>0</v>
      </c>
      <c r="CE271" s="30">
        <f>SUMIF(Ingredients!$B$3:$B$230,H271,Ingredients!$I$3:$I$230)+SUMIF($B$3:$B$725,H271,$CK$3:$CK$725)</f>
        <v>0</v>
      </c>
      <c r="CF271" s="30">
        <f>SUMIF(Ingredients!$B$3:$B$230,I271,Ingredients!$I$3:$I$230)+SUMIF($B$3:$B$725,I271,$CK$3:$CK$725)</f>
        <v>0</v>
      </c>
      <c r="CG271" s="30">
        <f>SUMIF(Ingredients!$B$3:$B$230,J271,Ingredients!$I$3:$I$230)+SUMIF($B$3:$B$725,J271,$CK$3:$CK$725)</f>
        <v>0</v>
      </c>
      <c r="CH271" s="30">
        <f>SUMIF(Ingredients!$B$3:$B$230,K271,Ingredients!$I$3:$I$230)+SUMIF($B$3:$B$725,K271,$CK$3:$CK$725)</f>
        <v>0</v>
      </c>
      <c r="CI271" s="30">
        <f>SUMIF(Ingredients!$B$3:$B$230,L271,Ingredients!$I$3:$I$230)+SUMIF($B$3:$B$725,L271,$CK$3:$CK$725)</f>
        <v>0</v>
      </c>
      <c r="CJ271" s="30">
        <f>SUMIF(Ingredients!$B$3:$B$230,M271,Ingredients!$I$3:$I$230)+SUMIF($B$3:$B$725,M271,$CK$3:$CK$725)</f>
        <v>0</v>
      </c>
      <c r="CK271" s="38">
        <f t="shared" si="59"/>
        <v>0</v>
      </c>
      <c r="CL271" s="30">
        <f>SUMIF(Ingredients!$B$3:$B$230,F271,Ingredients!$J$3:$J$230)+SUMIF($B$3:$B$725,F271,$CT$3:$CT$725)</f>
        <v>2</v>
      </c>
      <c r="CM271" s="30">
        <f>SUMIF(Ingredients!$B$3:$B$230,G271,Ingredients!$J$3:$J$230)+SUMIF($B$3:$B$725,G271,$CT$3:$CT$725)</f>
        <v>0</v>
      </c>
      <c r="CN271" s="30">
        <f>SUMIF(Ingredients!$B$3:$B$230,H271,Ingredients!$J$3:$J$230)+SUMIF($B$3:$B$725,H271,$CT$3:$CT$725)</f>
        <v>0</v>
      </c>
      <c r="CO271" s="30">
        <f>SUMIF(Ingredients!$B$3:$B$230,I271,Ingredients!$J$3:$J$230)+SUMIF($B$3:$B$725,I271,$CT$3:$CT$725)</f>
        <v>0</v>
      </c>
      <c r="CP271" s="30">
        <f>SUMIF(Ingredients!$B$3:$B$230,J271,Ingredients!$J$3:$J$230)+SUMIF($B$3:$B$725,J271,$CT$3:$CT$725)</f>
        <v>0</v>
      </c>
      <c r="CQ271" s="30">
        <f>SUMIF(Ingredients!$B$3:$B$230,K271,Ingredients!$J$3:$J$230)+SUMIF($B$3:$B$725,K271,$CT$3:$CT$725)</f>
        <v>0</v>
      </c>
      <c r="CR271" s="30">
        <f>SUMIF(Ingredients!$B$3:$B$230,L271,Ingredients!$J$3:$J$230)+SUMIF($B$3:$B$725,L271,$CT$3:$CT$725)</f>
        <v>0</v>
      </c>
      <c r="CS271" s="30">
        <f>SUMIF(Ingredients!$B$3:$B$230,M271,Ingredients!$J$3:$J$230)+SUMIF($B$3:$B$725,M271,$CT$3:$CT$725)</f>
        <v>0</v>
      </c>
      <c r="CT271" s="43">
        <f t="shared" si="60"/>
        <v>2</v>
      </c>
      <c r="CU271" s="34">
        <v>5</v>
      </c>
      <c r="CV271" s="30">
        <v>0</v>
      </c>
      <c r="CW271" s="30">
        <v>12</v>
      </c>
      <c r="CX271" s="35">
        <v>0</v>
      </c>
      <c r="CY271" s="36">
        <v>0.5</v>
      </c>
      <c r="CZ271" s="37">
        <v>0</v>
      </c>
      <c r="DA271" s="38">
        <v>0</v>
      </c>
      <c r="DB271" s="39">
        <v>2</v>
      </c>
      <c r="DC271" t="s">
        <v>202</v>
      </c>
      <c r="DD271" t="str">
        <f t="shared" ca="1" si="61"/>
        <v/>
      </c>
      <c r="DE271" t="str">
        <f ca="1">IF(Z271="No", "No", "-")</f>
        <v>-</v>
      </c>
      <c r="DG271" t="s">
        <v>200</v>
      </c>
      <c r="DH271" t="str">
        <f t="shared" ca="1" si="62"/>
        <v>STRAWBERRYICECREAMITEM(MEAL, ItemRegistry.strawberryicecreamItem, 4 ,1f,0f,0f,0f,0.5f,0f,2f,1.75f),</v>
      </c>
      <c r="DI271" t="s">
        <v>2454</v>
      </c>
    </row>
    <row r="272" spans="2:113" x14ac:dyDescent="0.3">
      <c r="B272" t="s">
        <v>544</v>
      </c>
      <c r="C272" t="str">
        <f>INDEX('PH Itemnames'!$B$1:$B$723,MATCH(B272,'PH Itemnames'!$A$1:$A$723),1)</f>
        <v>vanillaicecreamItem</v>
      </c>
      <c r="D272" t="s">
        <v>240</v>
      </c>
      <c r="E272" t="s">
        <v>1191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SUMIF(Ingredients!$B$3:$B$230,'PH complex foods'!F272,Ingredients!$A$3:$A$119)+SUMIF($B$3:$B$725,F272,$V$3:$V$724)</f>
        <v>1</v>
      </c>
      <c r="O272" s="11">
        <f ca="1">SUMIF(Ingredients!$B$3:$B$230,'PH complex foods'!G272,Ingredients!$A$3:$A$119)+SUMIF($B$3:$B$725,G272,$V$3:$V$724)</f>
        <v>0</v>
      </c>
      <c r="P272" s="11">
        <f ca="1">SUMIF(Ingredients!$B$3:$B$230,'PH complex foods'!H272,Ingredients!$A$3:$A$119)+SUMIF($B$3:$B$725,H272,$V$3:$V$724)</f>
        <v>0</v>
      </c>
      <c r="Q272" s="11">
        <f ca="1">SUMIF(Ingredients!$B$3:$B$230,'PH complex foods'!I272,Ingredients!$A$3:$A$119)+SUMIF($B$3:$B$725,I272,$V$3:$V$724)</f>
        <v>0</v>
      </c>
      <c r="R272" s="11">
        <f ca="1">SUMIF(Ingredients!$B$3:$B$230,'PH complex foods'!J272,Ingredients!$A$3:$A$119)+SUMIF($B$3:$B$725,J272,$V$3:$V$724)</f>
        <v>0</v>
      </c>
      <c r="S272" s="11">
        <f ca="1">SUMIF(Ingredients!$B$3:$B$230,'PH complex foods'!K272,Ingredients!$A$3:$A$119)+SUMIF($B$3:$B$725,K272,$V$3:$V$724)</f>
        <v>0</v>
      </c>
      <c r="T272" s="11">
        <f ca="1">SUMIF(Ingredients!$B$3:$B$230,'PH complex foods'!L272,Ingredients!$A$3:$A$119)+SUMIF($B$3:$B$725,L272,$V$3:$V$724)</f>
        <v>0</v>
      </c>
      <c r="U272" s="11">
        <f ca="1">SUMIF(Ingredients!$B$3:$B$230,'PH complex foods'!M272,Ingredients!$A$3:$A$119)+SUMIF($B$3:$B$725,M272,$V$3:$V$724)</f>
        <v>0</v>
      </c>
      <c r="V272" s="10">
        <f t="shared" ca="1" si="63"/>
        <v>0</v>
      </c>
      <c r="W272" s="10">
        <v>0</v>
      </c>
      <c r="X272" s="11">
        <v>0</v>
      </c>
      <c r="Y272" s="11">
        <f>COUNTIF(F272:M997,B272)</f>
        <v>1</v>
      </c>
      <c r="Z272" s="44" t="str">
        <f t="shared" ca="1" si="64"/>
        <v>No</v>
      </c>
      <c r="AA272" s="34">
        <f>SUMIF(Ingredients!$B$3:$B$230,F272,Ingredients!$C$3:$C$230)+SUMIF($B$3:$B$725,F272,$AI$3:$AI$725)</f>
        <v>5</v>
      </c>
      <c r="AB272" s="30">
        <f>SUMIF(Ingredients!$B$3:$B$230,G272,Ingredients!$C$3:$C$230)+SUMIF($B$3:$B$725,G272,$AI$3:$AI$725)</f>
        <v>1</v>
      </c>
      <c r="AC272" s="30">
        <f>SUMIF(Ingredients!$B$3:$B$230,H272,Ingredients!$C$3:$C$230)+SUMIF($B$3:$B$725,H272,$AI$3:$AI$725)</f>
        <v>0</v>
      </c>
      <c r="AD272" s="30">
        <f>SUMIF(Ingredients!$B$3:$B$230,I272,Ingredients!$C$3:$C$230)+SUMIF($B$3:$B$725,I272,$AI$3:$AI$725)</f>
        <v>0</v>
      </c>
      <c r="AE272" s="30">
        <f>SUMIF(Ingredients!$B$3:$B$230,J272,Ingredients!$C$3:$C$230)+SUMIF($B$3:$B$725,J272,$AI$3:$AI$725)</f>
        <v>0</v>
      </c>
      <c r="AF272" s="30">
        <f>SUMIF(Ingredients!$B$3:$B$230,K272,Ingredients!$C$3:$C$230)+SUMIF($B$3:$B$725,K272,$AI$3:$AI$725)</f>
        <v>0</v>
      </c>
      <c r="AG272" s="30">
        <f>SUMIF(Ingredients!$B$3:$B$230,L272,Ingredients!$C$3:$C$230)+SUMIF($B$3:$B$725,L272,$AI$3:$AI$725)</f>
        <v>0</v>
      </c>
      <c r="AH272" s="30">
        <f>SUMIF(Ingredients!$B$3:$B$230,M272,Ingredients!$C$3:$C$230)+SUMIF($B$3:$B$725,M272,$AI$3:$AI$725)</f>
        <v>0</v>
      </c>
      <c r="AI272" s="29">
        <f t="shared" si="53"/>
        <v>6</v>
      </c>
      <c r="AJ272" s="30">
        <f>SUMIF(Ingredients!$B$3:$B$230,F272,Ingredients!$D$3:$D$230)+SUMIF($B$3:$B$725,F272,$AR$3:$AR$725)</f>
        <v>10</v>
      </c>
      <c r="AK272" s="30">
        <f>SUMIF(Ingredients!$B$3:$B$230,G272,Ingredients!$D$3:$D$230)+SUMIF($B$3:$B$725,G272,$AR$3:$AR$725)</f>
        <v>0</v>
      </c>
      <c r="AL272" s="30">
        <f>SUMIF(Ingredients!$B$3:$B$230,H272,Ingredients!$D$3:$D$230)+SUMIF($B$3:$B$725,H272,$AR$3:$AR$725)</f>
        <v>0</v>
      </c>
      <c r="AM272" s="30">
        <f>SUMIF(Ingredients!$B$3:$B$230,I272,Ingredients!$D$3:$D$230)+SUMIF($B$3:$B$725,I272,$AR$3:$AR$725)</f>
        <v>0</v>
      </c>
      <c r="AN272" s="30">
        <f>SUMIF(Ingredients!$B$3:$B$230,J272,Ingredients!$D$3:$D$230)+SUMIF($B$3:$B$725,J272,$AR$3:$AR$725)</f>
        <v>0</v>
      </c>
      <c r="AO272" s="30">
        <f>SUMIF(Ingredients!$B$3:$B$230,K272,Ingredients!$D$3:$D$230)+SUMIF($B$3:$B$725,K272,$AR$3:$AR$725)</f>
        <v>0</v>
      </c>
      <c r="AP272" s="30">
        <f>SUMIF(Ingredients!$B$3:$B$230,L272,Ingredients!$D$3:$D$230)+SUMIF($B$3:$B$725,L272,$AR$3:$AR$725)</f>
        <v>0</v>
      </c>
      <c r="AQ272" s="30">
        <f>SUMIF(Ingredients!$B$3:$B$230,M272,Ingredients!$D$3:$D$230)+SUMIF($B$3:$B$725,M272,$AR$3:$AR$725)</f>
        <v>0</v>
      </c>
      <c r="AR272" s="29">
        <f t="shared" si="54"/>
        <v>10</v>
      </c>
      <c r="AS272" s="30">
        <f>SUMIF(Ingredients!$B$3:$B$230,F272,Ingredients!$E$3:$E$230)+SUMIF($B$3:$B$725,F272,$BA$3:$BA$730)</f>
        <v>17.666666666666668</v>
      </c>
      <c r="AT272" s="30">
        <f>SUMIF(Ingredients!$B$3:$B$230,G272,Ingredients!$E$3:$E$230)+SUMIF($B$3:$B$725,G272,$BA$3:$BA$730)</f>
        <v>18</v>
      </c>
      <c r="AU272" s="30">
        <f>SUMIF(Ingredients!$B$3:$B$230,H272,Ingredients!$E$3:$E$230)+SUMIF($B$3:$B$725,H272,$BA$3:$BA$730)</f>
        <v>0</v>
      </c>
      <c r="AV272" s="30">
        <f>SUMIF(Ingredients!$B$3:$B$230,I272,Ingredients!$E$3:$E$230)+SUMIF($B$3:$B$725,I272,$BA$3:$BA$730)</f>
        <v>0</v>
      </c>
      <c r="AW272" s="30">
        <f>SUMIF(Ingredients!$B$3:$B$230,J272,Ingredients!$E$3:$E$230)+SUMIF($B$3:$B$725,J272,$BA$3:$BA$730)</f>
        <v>0</v>
      </c>
      <c r="AX272" s="30">
        <f>SUMIF(Ingredients!$B$3:$B$230,K272,Ingredients!$E$3:$E$230)+SUMIF($B$3:$B$725,K272,$BA$3:$BA$730)</f>
        <v>0</v>
      </c>
      <c r="AY272" s="30">
        <f>SUMIF(Ingredients!$B$3:$B$230,L272,Ingredients!$E$3:$E$230)+SUMIF($B$3:$B$725,L272,$BA$3:$BA$730)</f>
        <v>0</v>
      </c>
      <c r="AZ272" s="30">
        <f>SUMIF(Ingredients!$B$3:$B$230,M272,Ingredients!$E$3:$E$230)+SUMIF($B$3:$B$725,M272,$BA$3:$BA$730)</f>
        <v>0</v>
      </c>
      <c r="BA272" s="29">
        <f t="shared" si="55"/>
        <v>17.833333333333336</v>
      </c>
      <c r="BB272" s="30">
        <f>SUMIF(Ingredients!$B$3:$B$230,F272,Ingredients!$F$3:$F$230)+SUMIF($B$3:$B$725,F272,$BJ$3:$BJ$725)</f>
        <v>0</v>
      </c>
      <c r="BC272" s="30">
        <f>SUMIF(Ingredients!$B$3:$B$230,G272,Ingredients!$F$3:$F$230)+SUMIF($B$3:$B$725,G272,$BJ$3:$BJ$725)</f>
        <v>0</v>
      </c>
      <c r="BD272" s="30">
        <f>SUMIF(Ingredients!$B$3:$B$230,H272,Ingredients!$F$3:$F$230)+SUMIF($B$3:$B$725,H272,$BJ$3:$BJ$725)</f>
        <v>0</v>
      </c>
      <c r="BE272" s="30">
        <f>SUMIF(Ingredients!$B$3:$B$230,I272,Ingredients!$F$3:$F$230)+SUMIF($B$3:$B$725,I272,$BJ$3:$BJ$725)</f>
        <v>0</v>
      </c>
      <c r="BF272" s="30">
        <f>SUMIF(Ingredients!$B$3:$B$230,J272,Ingredients!$F$3:$F$230)+SUMIF($B$3:$B$725,J272,$BJ$3:$BJ$725)</f>
        <v>0</v>
      </c>
      <c r="BG272" s="30">
        <f>SUMIF(Ingredients!$B$3:$B$230,K272,Ingredients!$F$3:$F$230)+SUMIF($B$3:$B$725,K272,$BJ$3:$BJ$725)</f>
        <v>0</v>
      </c>
      <c r="BH272" s="30">
        <f>SUMIF(Ingredients!$B$3:$B$230,L272,Ingredients!$F$3:$F$230)+SUMIF($B$3:$B$725,L272,$BJ$3:$BJ$725)</f>
        <v>0</v>
      </c>
      <c r="BI272" s="30">
        <f>SUMIF(Ingredients!$B$3:$B$230,M272,Ingredients!$F$3:$F$230)+SUMIF($B$3:$B$725,M272,$BJ$3:$BJ$725)</f>
        <v>0</v>
      </c>
      <c r="BJ272" s="35">
        <f t="shared" si="56"/>
        <v>0</v>
      </c>
      <c r="BK272" s="30">
        <f>SUMIF(Ingredients!$B$3:$B$230,F272,Ingredients!$G$3:$G$230)+SUMIF($B$3:$B$725,F272,$BS$3:$BS$725)</f>
        <v>0</v>
      </c>
      <c r="BL272" s="30">
        <f>SUMIF(Ingredients!$B$3:$B$230,G272,Ingredients!$G$3:$G$230)+SUMIF($B$3:$B$725,G272,$BS$3:$BS$725)</f>
        <v>0</v>
      </c>
      <c r="BM272" s="30">
        <f>SUMIF(Ingredients!$B$3:$B$230,H272,Ingredients!$G$3:$G$230)+SUMIF($B$3:$B$725,H272,$BS$3:$BS$725)</f>
        <v>0</v>
      </c>
      <c r="BN272" s="30">
        <f>SUMIF(Ingredients!$B$3:$B$230,I272,Ingredients!$G$3:$G$230)+SUMIF($B$3:$B$725,I272,$BS$3:$BS$725)</f>
        <v>0</v>
      </c>
      <c r="BO272" s="30">
        <f>SUMIF(Ingredients!$B$3:$B$230,J272,Ingredients!$G$3:$G$230)+SUMIF($B$3:$B$725,J272,$BS$3:$BS$725)</f>
        <v>0</v>
      </c>
      <c r="BP272" s="30">
        <f>SUMIF(Ingredients!$B$3:$B$230,K272,Ingredients!$G$3:$G$230)+SUMIF($B$3:$B$725,K272,$BS$3:$BS$725)</f>
        <v>0</v>
      </c>
      <c r="BQ272" s="30">
        <f>SUMIF(Ingredients!$B$3:$B$230,L272,Ingredients!$G$3:$G$230)+SUMIF($B$3:$B$725,L272,$BS$3:$BS$725)</f>
        <v>0</v>
      </c>
      <c r="BR272" s="30">
        <f>SUMIF(Ingredients!$B$3:$B$230,M272,Ingredients!$G$3:$G$230)+SUMIF($B$3:$B$725,M272,$BS$3:$BS$725)</f>
        <v>0</v>
      </c>
      <c r="BS272" s="36">
        <f t="shared" si="57"/>
        <v>0</v>
      </c>
      <c r="BT272" s="30">
        <f>SUMIF(Ingredients!$B$3:$B$230,F272,Ingredients!$H$3:$H$230)+SUMIF($B$3:$B$725,F272,$CB$3:$CB$725)</f>
        <v>0</v>
      </c>
      <c r="BU272" s="30">
        <f>SUMIF(Ingredients!$B$3:$B$230,G272,Ingredients!$H$3:$H$230)+SUMIF($B$3:$B$725,G272,$CB$3:$CB$725)</f>
        <v>0</v>
      </c>
      <c r="BV272" s="30">
        <f>SUMIF(Ingredients!$B$3:$B$230,H272,Ingredients!$H$3:$H$230)+SUMIF($B$3:$B$725,H272,$CB$3:$CB$725)</f>
        <v>0</v>
      </c>
      <c r="BW272" s="30">
        <f>SUMIF(Ingredients!$B$3:$B$230,I272,Ingredients!$H$3:$H$230)+SUMIF($B$3:$B$725,I272,$CB$3:$CB$725)</f>
        <v>0</v>
      </c>
      <c r="BX272" s="30">
        <f>SUMIF(Ingredients!$B$3:$B$230,J272,Ingredients!$H$3:$H$230)+SUMIF($B$3:$B$725,J272,$CB$3:$CB$725)</f>
        <v>0</v>
      </c>
      <c r="BY272" s="30">
        <f>SUMIF(Ingredients!$B$3:$B$230,K272,Ingredients!$H$3:$H$230)+SUMIF($B$3:$B$725,K272,$CB$3:$CB$725)</f>
        <v>0</v>
      </c>
      <c r="BZ272" s="30">
        <f>SUMIF(Ingredients!$B$3:$B$230,L272,Ingredients!$H$3:$H$230)+SUMIF($B$3:$B$725,L272,$CB$3:$CB$725)</f>
        <v>0</v>
      </c>
      <c r="CA272" s="30">
        <f>SUMIF(Ingredients!$B$3:$B$230,M272,Ingredients!$H$3:$H$230)+SUMIF($B$3:$B$725,M272,$CB$3:$CB$725)</f>
        <v>0</v>
      </c>
      <c r="CB272" s="42">
        <f t="shared" si="58"/>
        <v>0</v>
      </c>
      <c r="CC272" s="30">
        <f>SUMIF(Ingredients!$B$3:$B$230,F272,Ingredients!$I$3:$I$230)+SUMIF($B$3:$B$725,F272,$CK$3:$CK$725)</f>
        <v>0</v>
      </c>
      <c r="CD272" s="30">
        <f>SUMIF(Ingredients!$B$3:$B$230,G272,Ingredients!$I$3:$I$230)+SUMIF($B$3:$B$725,G272,$CK$3:$CK$725)</f>
        <v>0</v>
      </c>
      <c r="CE272" s="30">
        <f>SUMIF(Ingredients!$B$3:$B$230,H272,Ingredients!$I$3:$I$230)+SUMIF($B$3:$B$725,H272,$CK$3:$CK$725)</f>
        <v>0</v>
      </c>
      <c r="CF272" s="30">
        <f>SUMIF(Ingredients!$B$3:$B$230,I272,Ingredients!$I$3:$I$230)+SUMIF($B$3:$B$725,I272,$CK$3:$CK$725)</f>
        <v>0</v>
      </c>
      <c r="CG272" s="30">
        <f>SUMIF(Ingredients!$B$3:$B$230,J272,Ingredients!$I$3:$I$230)+SUMIF($B$3:$B$725,J272,$CK$3:$CK$725)</f>
        <v>0</v>
      </c>
      <c r="CH272" s="30">
        <f>SUMIF(Ingredients!$B$3:$B$230,K272,Ingredients!$I$3:$I$230)+SUMIF($B$3:$B$725,K272,$CK$3:$CK$725)</f>
        <v>0</v>
      </c>
      <c r="CI272" s="30">
        <f>SUMIF(Ingredients!$B$3:$B$230,L272,Ingredients!$I$3:$I$230)+SUMIF($B$3:$B$725,L272,$CK$3:$CK$725)</f>
        <v>0</v>
      </c>
      <c r="CJ272" s="30">
        <f>SUMIF(Ingredients!$B$3:$B$230,M272,Ingredients!$I$3:$I$230)+SUMIF($B$3:$B$725,M272,$CK$3:$CK$725)</f>
        <v>0</v>
      </c>
      <c r="CK272" s="38">
        <f t="shared" si="59"/>
        <v>0</v>
      </c>
      <c r="CL272" s="30">
        <f>SUMIF(Ingredients!$B$3:$B$230,F272,Ingredients!$J$3:$J$230)+SUMIF($B$3:$B$725,F272,$CT$3:$CT$725)</f>
        <v>2</v>
      </c>
      <c r="CM272" s="30">
        <f>SUMIF(Ingredients!$B$3:$B$230,G272,Ingredients!$J$3:$J$230)+SUMIF($B$3:$B$725,G272,$CT$3:$CT$725)</f>
        <v>0</v>
      </c>
      <c r="CN272" s="30">
        <f>SUMIF(Ingredients!$B$3:$B$230,H272,Ingredients!$J$3:$J$230)+SUMIF($B$3:$B$725,H272,$CT$3:$CT$725)</f>
        <v>0</v>
      </c>
      <c r="CO272" s="30">
        <f>SUMIF(Ingredients!$B$3:$B$230,I272,Ingredients!$J$3:$J$230)+SUMIF($B$3:$B$725,I272,$CT$3:$CT$725)</f>
        <v>0</v>
      </c>
      <c r="CP272" s="30">
        <f>SUMIF(Ingredients!$B$3:$B$230,J272,Ingredients!$J$3:$J$230)+SUMIF($B$3:$B$725,J272,$CT$3:$CT$725)</f>
        <v>0</v>
      </c>
      <c r="CQ272" s="30">
        <f>SUMIF(Ingredients!$B$3:$B$230,K272,Ingredients!$J$3:$J$230)+SUMIF($B$3:$B$725,K272,$CT$3:$CT$725)</f>
        <v>0</v>
      </c>
      <c r="CR272" s="30">
        <f>SUMIF(Ingredients!$B$3:$B$230,L272,Ingredients!$J$3:$J$230)+SUMIF($B$3:$B$725,L272,$CT$3:$CT$725)</f>
        <v>0</v>
      </c>
      <c r="CS272" s="30">
        <f>SUMIF(Ingredients!$B$3:$B$230,M272,Ingredients!$J$3:$J$230)+SUMIF($B$3:$B$725,M272,$CT$3:$CT$725)</f>
        <v>0</v>
      </c>
      <c r="CT272" s="43">
        <f t="shared" si="60"/>
        <v>2</v>
      </c>
      <c r="CU272" s="34">
        <v>6</v>
      </c>
      <c r="CV272" s="30">
        <v>10</v>
      </c>
      <c r="CW272" s="30">
        <v>17.833333333333336</v>
      </c>
      <c r="CX272" s="35">
        <v>0</v>
      </c>
      <c r="CY272" s="36">
        <v>0</v>
      </c>
      <c r="CZ272" s="37">
        <v>0</v>
      </c>
      <c r="DA272" s="38">
        <v>0</v>
      </c>
      <c r="DB272" s="39">
        <v>2</v>
      </c>
      <c r="DC272" t="s">
        <v>199</v>
      </c>
      <c r="DD272" t="str">
        <f t="shared" ca="1" si="61"/>
        <v/>
      </c>
      <c r="DE272" t="str">
        <f ca="1">IF(Z272="No", "No", "-")</f>
        <v>No</v>
      </c>
      <c r="DG272" t="s">
        <v>200</v>
      </c>
      <c r="DH272" t="str">
        <f t="shared" ca="1" si="62"/>
        <v/>
      </c>
      <c r="DI272" t="s">
        <v>2271</v>
      </c>
    </row>
    <row r="273" spans="2:113" x14ac:dyDescent="0.3">
      <c r="B273" t="s">
        <v>545</v>
      </c>
      <c r="C273" t="str">
        <f>INDEX('PH Itemnames'!$B$1:$B$723,MATCH(B273,'PH Itemnames'!$A$1:$A$723),1)</f>
        <v>gingerchickenItem</v>
      </c>
      <c r="D273" t="s">
        <v>245</v>
      </c>
      <c r="E273" t="s">
        <v>1191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SUMIF(Ingredients!$B$3:$B$230,'PH complex foods'!F273,Ingredients!$A$3:$A$119)+SUMIF($B$3:$B$725,F273,$V$3:$V$724)</f>
        <v>1</v>
      </c>
      <c r="O273" s="11">
        <f ca="1">SUMIF(Ingredients!$B$3:$B$230,'PH complex foods'!G273,Ingredients!$A$3:$A$119)+SUMIF($B$3:$B$725,G273,$V$3:$V$724)</f>
        <v>1</v>
      </c>
      <c r="P273" s="11">
        <f ca="1">SUMIF(Ingredients!$B$3:$B$230,'PH complex foods'!H273,Ingredients!$A$3:$A$119)+SUMIF($B$3:$B$725,H273,$V$3:$V$724)</f>
        <v>1</v>
      </c>
      <c r="Q273" s="11">
        <f ca="1">SUMIF(Ingredients!$B$3:$B$230,'PH complex foods'!I273,Ingredients!$A$3:$A$119)+SUMIF($B$3:$B$725,I273,$V$3:$V$724)</f>
        <v>1</v>
      </c>
      <c r="R273" s="11">
        <f ca="1">SUMIF(Ingredients!$B$3:$B$230,'PH complex foods'!J273,Ingredients!$A$3:$A$119)+SUMIF($B$3:$B$725,J273,$V$3:$V$724)</f>
        <v>0</v>
      </c>
      <c r="S273" s="11">
        <f ca="1">SUMIF(Ingredients!$B$3:$B$230,'PH complex foods'!K273,Ingredients!$A$3:$A$119)+SUMIF($B$3:$B$725,K273,$V$3:$V$724)</f>
        <v>0</v>
      </c>
      <c r="T273" s="11">
        <f ca="1">SUMIF(Ingredients!$B$3:$B$230,'PH complex foods'!L273,Ingredients!$A$3:$A$119)+SUMIF($B$3:$B$725,L273,$V$3:$V$724)</f>
        <v>0</v>
      </c>
      <c r="U273" s="11">
        <f ca="1">SUMIF(Ingredients!$B$3:$B$230,'PH complex foods'!M273,Ingredients!$A$3:$A$119)+SUMIF($B$3:$B$725,M273,$V$3:$V$724)</f>
        <v>0</v>
      </c>
      <c r="V273" s="10">
        <f t="shared" ca="1" si="63"/>
        <v>1</v>
      </c>
      <c r="W273" s="10">
        <v>1</v>
      </c>
      <c r="X273" s="11">
        <v>1</v>
      </c>
      <c r="Y273" s="11">
        <f>COUNTIF(F273:M998,B273)</f>
        <v>0</v>
      </c>
      <c r="Z273" s="44" t="str">
        <f t="shared" ca="1" si="64"/>
        <v>Yes</v>
      </c>
      <c r="AA273" s="34">
        <f>SUMIF(Ingredients!$B$3:$B$230,F273,Ingredients!$C$3:$C$230)+SUMIF($B$3:$B$725,F273,$AI$3:$AI$725)</f>
        <v>10</v>
      </c>
      <c r="AB273" s="30">
        <f>SUMIF(Ingredients!$B$3:$B$230,G273,Ingredients!$C$3:$C$230)+SUMIF($B$3:$B$725,G273,$AI$3:$AI$725)</f>
        <v>2</v>
      </c>
      <c r="AC273" s="30">
        <f>SUMIF(Ingredients!$B$3:$B$230,H273,Ingredients!$C$3:$C$230)+SUMIF($B$3:$B$725,H273,$AI$3:$AI$725)</f>
        <v>2</v>
      </c>
      <c r="AD273" s="30">
        <f>SUMIF(Ingredients!$B$3:$B$230,I273,Ingredients!$C$3:$C$230)+SUMIF($B$3:$B$725,I273,$AI$3:$AI$725)</f>
        <v>0</v>
      </c>
      <c r="AE273" s="30">
        <f>SUMIF(Ingredients!$B$3:$B$230,J273,Ingredients!$C$3:$C$230)+SUMIF($B$3:$B$725,J273,$AI$3:$AI$725)</f>
        <v>0</v>
      </c>
      <c r="AF273" s="30">
        <f>SUMIF(Ingredients!$B$3:$B$230,K273,Ingredients!$C$3:$C$230)+SUMIF($B$3:$B$725,K273,$AI$3:$AI$725)</f>
        <v>0</v>
      </c>
      <c r="AG273" s="30">
        <f>SUMIF(Ingredients!$B$3:$B$230,L273,Ingredients!$C$3:$C$230)+SUMIF($B$3:$B$725,L273,$AI$3:$AI$725)</f>
        <v>0</v>
      </c>
      <c r="AH273" s="30">
        <f>SUMIF(Ingredients!$B$3:$B$230,M273,Ingredients!$C$3:$C$230)+SUMIF($B$3:$B$725,M273,$AI$3:$AI$725)</f>
        <v>0</v>
      </c>
      <c r="AI273" s="29">
        <f t="shared" si="53"/>
        <v>14</v>
      </c>
      <c r="AJ273" s="30">
        <f>SUMIF(Ingredients!$B$3:$B$230,F273,Ingredients!$D$3:$D$230)+SUMIF($B$3:$B$725,F273,$AR$3:$AR$725)</f>
        <v>0</v>
      </c>
      <c r="AK273" s="30">
        <f>SUMIF(Ingredients!$B$3:$B$230,G273,Ingredients!$D$3:$D$230)+SUMIF($B$3:$B$725,G273,$AR$3:$AR$725)</f>
        <v>0</v>
      </c>
      <c r="AL273" s="30">
        <f>SUMIF(Ingredients!$B$3:$B$230,H273,Ingredients!$D$3:$D$230)+SUMIF($B$3:$B$725,H273,$AR$3:$AR$725)</f>
        <v>0</v>
      </c>
      <c r="AM273" s="30">
        <f>SUMIF(Ingredients!$B$3:$B$230,I273,Ingredients!$D$3:$D$230)+SUMIF($B$3:$B$725,I273,$AR$3:$AR$725)</f>
        <v>0</v>
      </c>
      <c r="AN273" s="30">
        <f>SUMIF(Ingredients!$B$3:$B$230,J273,Ingredients!$D$3:$D$230)+SUMIF($B$3:$B$725,J273,$AR$3:$AR$725)</f>
        <v>0</v>
      </c>
      <c r="AO273" s="30">
        <f>SUMIF(Ingredients!$B$3:$B$230,K273,Ingredients!$D$3:$D$230)+SUMIF($B$3:$B$725,K273,$AR$3:$AR$725)</f>
        <v>0</v>
      </c>
      <c r="AP273" s="30">
        <f>SUMIF(Ingredients!$B$3:$B$230,L273,Ingredients!$D$3:$D$230)+SUMIF($B$3:$B$725,L273,$AR$3:$AR$725)</f>
        <v>0</v>
      </c>
      <c r="AQ273" s="30">
        <f>SUMIF(Ingredients!$B$3:$B$230,M273,Ingredients!$D$3:$D$230)+SUMIF($B$3:$B$725,M273,$AR$3:$AR$725)</f>
        <v>0</v>
      </c>
      <c r="AR273" s="29">
        <f t="shared" si="54"/>
        <v>0</v>
      </c>
      <c r="AS273" s="30">
        <f>SUMIF(Ingredients!$B$3:$B$230,F273,Ingredients!$E$3:$E$230)+SUMIF($B$3:$B$725,F273,$BA$3:$BA$730)</f>
        <v>7</v>
      </c>
      <c r="AT273" s="30">
        <f>SUMIF(Ingredients!$B$3:$B$230,G273,Ingredients!$E$3:$E$230)+SUMIF($B$3:$B$725,G273,$BA$3:$BA$730)</f>
        <v>24</v>
      </c>
      <c r="AU273" s="30">
        <f>SUMIF(Ingredients!$B$3:$B$230,H273,Ingredients!$E$3:$E$230)+SUMIF($B$3:$B$725,H273,$BA$3:$BA$730)</f>
        <v>12</v>
      </c>
      <c r="AV273" s="30">
        <f>SUMIF(Ingredients!$B$3:$B$230,I273,Ingredients!$E$3:$E$230)+SUMIF($B$3:$B$725,I273,$BA$3:$BA$730)</f>
        <v>30</v>
      </c>
      <c r="AW273" s="30">
        <f>SUMIF(Ingredients!$B$3:$B$230,J273,Ingredients!$E$3:$E$230)+SUMIF($B$3:$B$725,J273,$BA$3:$BA$730)</f>
        <v>0</v>
      </c>
      <c r="AX273" s="30">
        <f>SUMIF(Ingredients!$B$3:$B$230,K273,Ingredients!$E$3:$E$230)+SUMIF($B$3:$B$725,K273,$BA$3:$BA$730)</f>
        <v>0</v>
      </c>
      <c r="AY273" s="30">
        <f>SUMIF(Ingredients!$B$3:$B$230,L273,Ingredients!$E$3:$E$230)+SUMIF($B$3:$B$725,L273,$BA$3:$BA$730)</f>
        <v>0</v>
      </c>
      <c r="AZ273" s="30">
        <f>SUMIF(Ingredients!$B$3:$B$230,M273,Ingredients!$E$3:$E$230)+SUMIF($B$3:$B$725,M273,$BA$3:$BA$730)</f>
        <v>0</v>
      </c>
      <c r="BA273" s="29">
        <f t="shared" si="55"/>
        <v>18.25</v>
      </c>
      <c r="BB273" s="30">
        <f>SUMIF(Ingredients!$B$3:$B$230,F273,Ingredients!$F$3:$F$230)+SUMIF($B$3:$B$725,F273,$BJ$3:$BJ$725)</f>
        <v>0</v>
      </c>
      <c r="BC273" s="30">
        <f>SUMIF(Ingredients!$B$3:$B$230,G273,Ingredients!$F$3:$F$230)+SUMIF($B$3:$B$725,G273,$BJ$3:$BJ$725)</f>
        <v>0</v>
      </c>
      <c r="BD273" s="30">
        <f>SUMIF(Ingredients!$B$3:$B$230,H273,Ingredients!$F$3:$F$230)+SUMIF($B$3:$B$725,H273,$BJ$3:$BJ$725)</f>
        <v>0</v>
      </c>
      <c r="BE273" s="30">
        <f>SUMIF(Ingredients!$B$3:$B$230,I273,Ingredients!$F$3:$F$230)+SUMIF($B$3:$B$725,I273,$BJ$3:$BJ$725)</f>
        <v>0</v>
      </c>
      <c r="BF273" s="30">
        <f>SUMIF(Ingredients!$B$3:$B$230,J273,Ingredients!$F$3:$F$230)+SUMIF($B$3:$B$725,J273,$BJ$3:$BJ$725)</f>
        <v>0</v>
      </c>
      <c r="BG273" s="30">
        <f>SUMIF(Ingredients!$B$3:$B$230,K273,Ingredients!$F$3:$F$230)+SUMIF($B$3:$B$725,K273,$BJ$3:$BJ$725)</f>
        <v>0</v>
      </c>
      <c r="BH273" s="30">
        <f>SUMIF(Ingredients!$B$3:$B$230,L273,Ingredients!$F$3:$F$230)+SUMIF($B$3:$B$725,L273,$BJ$3:$BJ$725)</f>
        <v>0</v>
      </c>
      <c r="BI273" s="30">
        <f>SUMIF(Ingredients!$B$3:$B$230,M273,Ingredients!$F$3:$F$230)+SUMIF($B$3:$B$725,M273,$BJ$3:$BJ$725)</f>
        <v>0</v>
      </c>
      <c r="BJ273" s="35">
        <f t="shared" si="56"/>
        <v>0</v>
      </c>
      <c r="BK273" s="30">
        <f>SUMIF(Ingredients!$B$3:$B$230,F273,Ingredients!$G$3:$G$230)+SUMIF($B$3:$B$725,F273,$BS$3:$BS$725)</f>
        <v>0</v>
      </c>
      <c r="BL273" s="30">
        <f>SUMIF(Ingredients!$B$3:$B$230,G273,Ingredients!$G$3:$G$230)+SUMIF($B$3:$B$725,G273,$BS$3:$BS$725)</f>
        <v>0</v>
      </c>
      <c r="BM273" s="30">
        <f>SUMIF(Ingredients!$B$3:$B$230,H273,Ingredients!$G$3:$G$230)+SUMIF($B$3:$B$725,H273,$BS$3:$BS$725)</f>
        <v>0</v>
      </c>
      <c r="BN273" s="30">
        <f>SUMIF(Ingredients!$B$3:$B$230,I273,Ingredients!$G$3:$G$230)+SUMIF($B$3:$B$725,I273,$BS$3:$BS$725)</f>
        <v>0</v>
      </c>
      <c r="BO273" s="30">
        <f>SUMIF(Ingredients!$B$3:$B$230,J273,Ingredients!$G$3:$G$230)+SUMIF($B$3:$B$725,J273,$BS$3:$BS$725)</f>
        <v>0</v>
      </c>
      <c r="BP273" s="30">
        <f>SUMIF(Ingredients!$B$3:$B$230,K273,Ingredients!$G$3:$G$230)+SUMIF($B$3:$B$725,K273,$BS$3:$BS$725)</f>
        <v>0</v>
      </c>
      <c r="BQ273" s="30">
        <f>SUMIF(Ingredients!$B$3:$B$230,L273,Ingredients!$G$3:$G$230)+SUMIF($B$3:$B$725,L273,$BS$3:$BS$725)</f>
        <v>0</v>
      </c>
      <c r="BR273" s="30">
        <f>SUMIF(Ingredients!$B$3:$B$230,M273,Ingredients!$G$3:$G$230)+SUMIF($B$3:$B$725,M273,$BS$3:$BS$725)</f>
        <v>0</v>
      </c>
      <c r="BS273" s="36">
        <f t="shared" si="57"/>
        <v>0</v>
      </c>
      <c r="BT273" s="30">
        <f>SUMIF(Ingredients!$B$3:$B$230,F273,Ingredients!$H$3:$H$230)+SUMIF($B$3:$B$725,F273,$CB$3:$CB$725)</f>
        <v>0</v>
      </c>
      <c r="BU273" s="30">
        <f>SUMIF(Ingredients!$B$3:$B$230,G273,Ingredients!$H$3:$H$230)+SUMIF($B$3:$B$725,G273,$CB$3:$CB$725)</f>
        <v>0</v>
      </c>
      <c r="BV273" s="30">
        <f>SUMIF(Ingredients!$B$3:$B$230,H273,Ingredients!$H$3:$H$230)+SUMIF($B$3:$B$725,H273,$CB$3:$CB$725)</f>
        <v>1</v>
      </c>
      <c r="BW273" s="30">
        <f>SUMIF(Ingredients!$B$3:$B$230,I273,Ingredients!$H$3:$H$230)+SUMIF($B$3:$B$725,I273,$CB$3:$CB$725)</f>
        <v>0</v>
      </c>
      <c r="BX273" s="30">
        <f>SUMIF(Ingredients!$B$3:$B$230,J273,Ingredients!$H$3:$H$230)+SUMIF($B$3:$B$725,J273,$CB$3:$CB$725)</f>
        <v>0</v>
      </c>
      <c r="BY273" s="30">
        <f>SUMIF(Ingredients!$B$3:$B$230,K273,Ingredients!$H$3:$H$230)+SUMIF($B$3:$B$725,K273,$CB$3:$CB$725)</f>
        <v>0</v>
      </c>
      <c r="BZ273" s="30">
        <f>SUMIF(Ingredients!$B$3:$B$230,L273,Ingredients!$H$3:$H$230)+SUMIF($B$3:$B$725,L273,$CB$3:$CB$725)</f>
        <v>0</v>
      </c>
      <c r="CA273" s="30">
        <f>SUMIF(Ingredients!$B$3:$B$230,M273,Ingredients!$H$3:$H$230)+SUMIF($B$3:$B$725,M273,$CB$3:$CB$725)</f>
        <v>0</v>
      </c>
      <c r="CB273" s="42">
        <f t="shared" si="58"/>
        <v>1</v>
      </c>
      <c r="CC273" s="30">
        <f>SUMIF(Ingredients!$B$3:$B$230,F273,Ingredients!$I$3:$I$230)+SUMIF($B$3:$B$725,F273,$CK$3:$CK$725)</f>
        <v>2.5</v>
      </c>
      <c r="CD273" s="30">
        <f>SUMIF(Ingredients!$B$3:$B$230,G273,Ingredients!$I$3:$I$230)+SUMIF($B$3:$B$725,G273,$CK$3:$CK$725)</f>
        <v>0</v>
      </c>
      <c r="CE273" s="30">
        <f>SUMIF(Ingredients!$B$3:$B$230,H273,Ingredients!$I$3:$I$230)+SUMIF($B$3:$B$725,H273,$CK$3:$CK$725)</f>
        <v>0</v>
      </c>
      <c r="CF273" s="30">
        <f>SUMIF(Ingredients!$B$3:$B$230,I273,Ingredients!$I$3:$I$230)+SUMIF($B$3:$B$725,I273,$CK$3:$CK$725)</f>
        <v>0</v>
      </c>
      <c r="CG273" s="30">
        <f>SUMIF(Ingredients!$B$3:$B$230,J273,Ingredients!$I$3:$I$230)+SUMIF($B$3:$B$725,J273,$CK$3:$CK$725)</f>
        <v>0</v>
      </c>
      <c r="CH273" s="30">
        <f>SUMIF(Ingredients!$B$3:$B$230,K273,Ingredients!$I$3:$I$230)+SUMIF($B$3:$B$725,K273,$CK$3:$CK$725)</f>
        <v>0</v>
      </c>
      <c r="CI273" s="30">
        <f>SUMIF(Ingredients!$B$3:$B$230,L273,Ingredients!$I$3:$I$230)+SUMIF($B$3:$B$725,L273,$CK$3:$CK$725)</f>
        <v>0</v>
      </c>
      <c r="CJ273" s="30">
        <f>SUMIF(Ingredients!$B$3:$B$230,M273,Ingredients!$I$3:$I$230)+SUMIF($B$3:$B$725,M273,$CK$3:$CK$725)</f>
        <v>0</v>
      </c>
      <c r="CK273" s="38">
        <f t="shared" si="59"/>
        <v>2.5</v>
      </c>
      <c r="CL273" s="30">
        <f>SUMIF(Ingredients!$B$3:$B$230,F273,Ingredients!$J$3:$J$230)+SUMIF($B$3:$B$725,F273,$CT$3:$CT$725)</f>
        <v>0</v>
      </c>
      <c r="CM273" s="30">
        <f>SUMIF(Ingredients!$B$3:$B$230,G273,Ingredients!$J$3:$J$230)+SUMIF($B$3:$B$725,G273,$CT$3:$CT$725)</f>
        <v>0</v>
      </c>
      <c r="CN273" s="30">
        <f>SUMIF(Ingredients!$B$3:$B$230,H273,Ingredients!$J$3:$J$230)+SUMIF($B$3:$B$725,H273,$CT$3:$CT$725)</f>
        <v>0</v>
      </c>
      <c r="CO273" s="30">
        <f>SUMIF(Ingredients!$B$3:$B$230,I273,Ingredients!$J$3:$J$230)+SUMIF($B$3:$B$725,I273,$CT$3:$CT$725)</f>
        <v>0</v>
      </c>
      <c r="CP273" s="30">
        <f>SUMIF(Ingredients!$B$3:$B$230,J273,Ingredients!$J$3:$J$230)+SUMIF($B$3:$B$725,J273,$CT$3:$CT$725)</f>
        <v>0</v>
      </c>
      <c r="CQ273" s="30">
        <f>SUMIF(Ingredients!$B$3:$B$230,K273,Ingredients!$J$3:$J$230)+SUMIF($B$3:$B$725,K273,$CT$3:$CT$725)</f>
        <v>0</v>
      </c>
      <c r="CR273" s="30">
        <f>SUMIF(Ingredients!$B$3:$B$230,L273,Ingredients!$J$3:$J$230)+SUMIF($B$3:$B$725,L273,$CT$3:$CT$725)</f>
        <v>0</v>
      </c>
      <c r="CS273" s="30">
        <f>SUMIF(Ingredients!$B$3:$B$230,M273,Ingredients!$J$3:$J$230)+SUMIF($B$3:$B$725,M273,$CT$3:$CT$725)</f>
        <v>0</v>
      </c>
      <c r="CT273" s="43">
        <f t="shared" si="60"/>
        <v>0</v>
      </c>
      <c r="CU273" s="34">
        <v>15</v>
      </c>
      <c r="CV273" s="30">
        <v>0</v>
      </c>
      <c r="CW273" s="30">
        <v>11</v>
      </c>
      <c r="CX273" s="35">
        <v>0</v>
      </c>
      <c r="CY273" s="36">
        <v>0</v>
      </c>
      <c r="CZ273" s="37">
        <v>1</v>
      </c>
      <c r="DA273" s="38">
        <v>2.5</v>
      </c>
      <c r="DB273" s="39">
        <v>0</v>
      </c>
      <c r="DC273" t="s">
        <v>202</v>
      </c>
      <c r="DD273" t="str">
        <f t="shared" ca="1" si="61"/>
        <v/>
      </c>
      <c r="DE273" t="str">
        <f ca="1">IF(Z273="No", "No", "-")</f>
        <v>-</v>
      </c>
      <c r="DG273" t="s">
        <v>200</v>
      </c>
      <c r="DH273" t="str">
        <f t="shared" ca="1" si="62"/>
        <v>GINGERCHICKENITEM(MEAL, ItemRegistry.gingerchickenItem, 4 ,3f,0f,0f,1f,0f,2.5f,0f,1.91f),</v>
      </c>
      <c r="DI273" t="s">
        <v>2455</v>
      </c>
    </row>
    <row r="274" spans="2:113" x14ac:dyDescent="0.3">
      <c r="B274" t="s">
        <v>546</v>
      </c>
      <c r="C274" t="str">
        <f>INDEX('PH Itemnames'!$B$1:$B$723,MATCH(B274,'PH Itemnames'!$A$1:$A$723),1)</f>
        <v>oldworldveggiesoupItem</v>
      </c>
      <c r="D274" t="s">
        <v>245</v>
      </c>
      <c r="E274" t="s">
        <v>1191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SUMIF(Ingredients!$B$3:$B$230,'PH complex foods'!F274,Ingredients!$A$3:$A$119)+SUMIF($B$3:$B$725,F274,$V$3:$V$724)</f>
        <v>1</v>
      </c>
      <c r="O274" s="11">
        <f ca="1">SUMIF(Ingredients!$B$3:$B$230,'PH complex foods'!G274,Ingredients!$A$3:$A$119)+SUMIF($B$3:$B$725,G274,$V$3:$V$724)</f>
        <v>1</v>
      </c>
      <c r="P274" s="11">
        <f ca="1">SUMIF(Ingredients!$B$3:$B$230,'PH complex foods'!H274,Ingredients!$A$3:$A$119)+SUMIF($B$3:$B$725,H274,$V$3:$V$724)</f>
        <v>1</v>
      </c>
      <c r="Q274" s="11">
        <f ca="1">SUMIF(Ingredients!$B$3:$B$230,'PH complex foods'!I274,Ingredients!$A$3:$A$119)+SUMIF($B$3:$B$725,I274,$V$3:$V$724)</f>
        <v>1</v>
      </c>
      <c r="R274" s="11">
        <f ca="1">SUMIF(Ingredients!$B$3:$B$230,'PH complex foods'!J274,Ingredients!$A$3:$A$119)+SUMIF($B$3:$B$725,J274,$V$3:$V$724)</f>
        <v>0</v>
      </c>
      <c r="S274" s="11">
        <f ca="1">SUMIF(Ingredients!$B$3:$B$230,'PH complex foods'!K274,Ingredients!$A$3:$A$119)+SUMIF($B$3:$B$725,K274,$V$3:$V$724)</f>
        <v>0</v>
      </c>
      <c r="T274" s="11">
        <f ca="1">SUMIF(Ingredients!$B$3:$B$230,'PH complex foods'!L274,Ingredients!$A$3:$A$119)+SUMIF($B$3:$B$725,L274,$V$3:$V$724)</f>
        <v>0</v>
      </c>
      <c r="U274" s="11">
        <f ca="1">SUMIF(Ingredients!$B$3:$B$230,'PH complex foods'!M274,Ingredients!$A$3:$A$119)+SUMIF($B$3:$B$725,M274,$V$3:$V$724)</f>
        <v>0</v>
      </c>
      <c r="V274" s="10">
        <f t="shared" ca="1" si="63"/>
        <v>1</v>
      </c>
      <c r="W274" s="10">
        <v>1</v>
      </c>
      <c r="X274" s="11">
        <v>1</v>
      </c>
      <c r="Y274" s="11">
        <f>COUNTIF(F274:M999,B274)</f>
        <v>0</v>
      </c>
      <c r="Z274" s="44" t="str">
        <f t="shared" ca="1" si="64"/>
        <v>Yes</v>
      </c>
      <c r="AA274" s="34">
        <f>SUMIF(Ingredients!$B$3:$B$230,F274,Ingredients!$C$3:$C$230)+SUMIF($B$3:$B$725,F274,$AI$3:$AI$725)</f>
        <v>12.30952380952381</v>
      </c>
      <c r="AB274" s="30">
        <f>SUMIF(Ingredients!$B$3:$B$230,G274,Ingredients!$C$3:$C$230)+SUMIF($B$3:$B$725,G274,$AI$3:$AI$725)</f>
        <v>2</v>
      </c>
      <c r="AC274" s="30">
        <f>SUMIF(Ingredients!$B$3:$B$230,H274,Ingredients!$C$3:$C$230)+SUMIF($B$3:$B$725,H274,$AI$3:$AI$725)</f>
        <v>2</v>
      </c>
      <c r="AD274" s="30">
        <f>SUMIF(Ingredients!$B$3:$B$230,I274,Ingredients!$C$3:$C$230)+SUMIF($B$3:$B$725,I274,$AI$3:$AI$725)</f>
        <v>0</v>
      </c>
      <c r="AE274" s="30">
        <f>SUMIF(Ingredients!$B$3:$B$230,J274,Ingredients!$C$3:$C$230)+SUMIF($B$3:$B$725,J274,$AI$3:$AI$725)</f>
        <v>0</v>
      </c>
      <c r="AF274" s="30">
        <f>SUMIF(Ingredients!$B$3:$B$230,K274,Ingredients!$C$3:$C$230)+SUMIF($B$3:$B$725,K274,$AI$3:$AI$725)</f>
        <v>0</v>
      </c>
      <c r="AG274" s="30">
        <f>SUMIF(Ingredients!$B$3:$B$230,L274,Ingredients!$C$3:$C$230)+SUMIF($B$3:$B$725,L274,$AI$3:$AI$725)</f>
        <v>0</v>
      </c>
      <c r="AH274" s="30">
        <f>SUMIF(Ingredients!$B$3:$B$230,M274,Ingredients!$C$3:$C$230)+SUMIF($B$3:$B$725,M274,$AI$3:$AI$725)</f>
        <v>0</v>
      </c>
      <c r="AI274" s="29">
        <f t="shared" si="53"/>
        <v>16.30952380952381</v>
      </c>
      <c r="AJ274" s="30">
        <f>SUMIF(Ingredients!$B$3:$B$230,F274,Ingredients!$D$3:$D$230)+SUMIF($B$3:$B$725,F274,$AR$3:$AR$725)</f>
        <v>0.35714285714285715</v>
      </c>
      <c r="AK274" s="30">
        <f>SUMIF(Ingredients!$B$3:$B$230,G274,Ingredients!$D$3:$D$230)+SUMIF($B$3:$B$725,G274,$AR$3:$AR$725)</f>
        <v>0</v>
      </c>
      <c r="AL274" s="30">
        <f>SUMIF(Ingredients!$B$3:$B$230,H274,Ingredients!$D$3:$D$230)+SUMIF($B$3:$B$725,H274,$AR$3:$AR$725)</f>
        <v>0</v>
      </c>
      <c r="AM274" s="30">
        <f>SUMIF(Ingredients!$B$3:$B$230,I274,Ingredients!$D$3:$D$230)+SUMIF($B$3:$B$725,I274,$AR$3:$AR$725)</f>
        <v>0</v>
      </c>
      <c r="AN274" s="30">
        <f>SUMIF(Ingredients!$B$3:$B$230,J274,Ingredients!$D$3:$D$230)+SUMIF($B$3:$B$725,J274,$AR$3:$AR$725)</f>
        <v>0</v>
      </c>
      <c r="AO274" s="30">
        <f>SUMIF(Ingredients!$B$3:$B$230,K274,Ingredients!$D$3:$D$230)+SUMIF($B$3:$B$725,K274,$AR$3:$AR$725)</f>
        <v>0</v>
      </c>
      <c r="AP274" s="30">
        <f>SUMIF(Ingredients!$B$3:$B$230,L274,Ingredients!$D$3:$D$230)+SUMIF($B$3:$B$725,L274,$AR$3:$AR$725)</f>
        <v>0</v>
      </c>
      <c r="AQ274" s="30">
        <f>SUMIF(Ingredients!$B$3:$B$230,M274,Ingredients!$D$3:$D$230)+SUMIF($B$3:$B$725,M274,$AR$3:$AR$725)</f>
        <v>0</v>
      </c>
      <c r="AR274" s="29">
        <f t="shared" si="54"/>
        <v>0.35714285714285715</v>
      </c>
      <c r="AS274" s="30">
        <f>SUMIF(Ingredients!$B$3:$B$230,F274,Ingredients!$E$3:$E$230)+SUMIF($B$3:$B$725,F274,$BA$3:$BA$730)</f>
        <v>10.428571428571429</v>
      </c>
      <c r="AT274" s="30">
        <f>SUMIF(Ingredients!$B$3:$B$230,G274,Ingredients!$E$3:$E$230)+SUMIF($B$3:$B$725,G274,$BA$3:$BA$730)</f>
        <v>43</v>
      </c>
      <c r="AU274" s="30">
        <f>SUMIF(Ingredients!$B$3:$B$230,H274,Ingredients!$E$3:$E$230)+SUMIF($B$3:$B$725,H274,$BA$3:$BA$730)</f>
        <v>5</v>
      </c>
      <c r="AV274" s="30">
        <f>SUMIF(Ingredients!$B$3:$B$230,I274,Ingredients!$E$3:$E$230)+SUMIF($B$3:$B$725,I274,$BA$3:$BA$730)</f>
        <v>10</v>
      </c>
      <c r="AW274" s="30">
        <f>SUMIF(Ingredients!$B$3:$B$230,J274,Ingredients!$E$3:$E$230)+SUMIF($B$3:$B$725,J274,$BA$3:$BA$730)</f>
        <v>0</v>
      </c>
      <c r="AX274" s="30">
        <f>SUMIF(Ingredients!$B$3:$B$230,K274,Ingredients!$E$3:$E$230)+SUMIF($B$3:$B$725,K274,$BA$3:$BA$730)</f>
        <v>0</v>
      </c>
      <c r="AY274" s="30">
        <f>SUMIF(Ingredients!$B$3:$B$230,L274,Ingredients!$E$3:$E$230)+SUMIF($B$3:$B$725,L274,$BA$3:$BA$730)</f>
        <v>0</v>
      </c>
      <c r="AZ274" s="30">
        <f>SUMIF(Ingredients!$B$3:$B$230,M274,Ingredients!$E$3:$E$230)+SUMIF($B$3:$B$725,M274,$BA$3:$BA$730)</f>
        <v>0</v>
      </c>
      <c r="BA274" s="29">
        <f t="shared" si="55"/>
        <v>17.107142857142858</v>
      </c>
      <c r="BB274" s="30">
        <f>SUMIF(Ingredients!$B$3:$B$230,F274,Ingredients!$F$3:$F$230)+SUMIF($B$3:$B$725,F274,$BJ$3:$BJ$725)</f>
        <v>0</v>
      </c>
      <c r="BC274" s="30">
        <f>SUMIF(Ingredients!$B$3:$B$230,G274,Ingredients!$F$3:$F$230)+SUMIF($B$3:$B$725,G274,$BJ$3:$BJ$725)</f>
        <v>0</v>
      </c>
      <c r="BD274" s="30">
        <f>SUMIF(Ingredients!$B$3:$B$230,H274,Ingredients!$F$3:$F$230)+SUMIF($B$3:$B$725,H274,$BJ$3:$BJ$725)</f>
        <v>0</v>
      </c>
      <c r="BE274" s="30">
        <f>SUMIF(Ingredients!$B$3:$B$230,I274,Ingredients!$F$3:$F$230)+SUMIF($B$3:$B$725,I274,$BJ$3:$BJ$725)</f>
        <v>0</v>
      </c>
      <c r="BF274" s="30">
        <f>SUMIF(Ingredients!$B$3:$B$230,J274,Ingredients!$F$3:$F$230)+SUMIF($B$3:$B$725,J274,$BJ$3:$BJ$725)</f>
        <v>0</v>
      </c>
      <c r="BG274" s="30">
        <f>SUMIF(Ingredients!$B$3:$B$230,K274,Ingredients!$F$3:$F$230)+SUMIF($B$3:$B$725,K274,$BJ$3:$BJ$725)</f>
        <v>0</v>
      </c>
      <c r="BH274" s="30">
        <f>SUMIF(Ingredients!$B$3:$B$230,L274,Ingredients!$F$3:$F$230)+SUMIF($B$3:$B$725,L274,$BJ$3:$BJ$725)</f>
        <v>0</v>
      </c>
      <c r="BI274" s="30">
        <f>SUMIF(Ingredients!$B$3:$B$230,M274,Ingredients!$F$3:$F$230)+SUMIF($B$3:$B$725,M274,$BJ$3:$BJ$725)</f>
        <v>0</v>
      </c>
      <c r="BJ274" s="35">
        <f t="shared" si="56"/>
        <v>0</v>
      </c>
      <c r="BK274" s="30">
        <f>SUMIF(Ingredients!$B$3:$B$230,F274,Ingredients!$G$3:$G$230)+SUMIF($B$3:$B$725,F274,$BS$3:$BS$725)</f>
        <v>0</v>
      </c>
      <c r="BL274" s="30">
        <f>SUMIF(Ingredients!$B$3:$B$230,G274,Ingredients!$G$3:$G$230)+SUMIF($B$3:$B$725,G274,$BS$3:$BS$725)</f>
        <v>0</v>
      </c>
      <c r="BM274" s="30">
        <f>SUMIF(Ingredients!$B$3:$B$230,H274,Ingredients!$G$3:$G$230)+SUMIF($B$3:$B$725,H274,$BS$3:$BS$725)</f>
        <v>0</v>
      </c>
      <c r="BN274" s="30">
        <f>SUMIF(Ingredients!$B$3:$B$230,I274,Ingredients!$G$3:$G$230)+SUMIF($B$3:$B$725,I274,$BS$3:$BS$725)</f>
        <v>0</v>
      </c>
      <c r="BO274" s="30">
        <f>SUMIF(Ingredients!$B$3:$B$230,J274,Ingredients!$G$3:$G$230)+SUMIF($B$3:$B$725,J274,$BS$3:$BS$725)</f>
        <v>0</v>
      </c>
      <c r="BP274" s="30">
        <f>SUMIF(Ingredients!$B$3:$B$230,K274,Ingredients!$G$3:$G$230)+SUMIF($B$3:$B$725,K274,$BS$3:$BS$725)</f>
        <v>0</v>
      </c>
      <c r="BQ274" s="30">
        <f>SUMIF(Ingredients!$B$3:$B$230,L274,Ingredients!$G$3:$G$230)+SUMIF($B$3:$B$725,L274,$BS$3:$BS$725)</f>
        <v>0</v>
      </c>
      <c r="BR274" s="30">
        <f>SUMIF(Ingredients!$B$3:$B$230,M274,Ingredients!$G$3:$G$230)+SUMIF($B$3:$B$725,M274,$BS$3:$BS$725)</f>
        <v>0</v>
      </c>
      <c r="BS274" s="36">
        <f t="shared" si="57"/>
        <v>0</v>
      </c>
      <c r="BT274" s="30">
        <f>SUMIF(Ingredients!$B$3:$B$230,F274,Ingredients!$H$3:$H$230)+SUMIF($B$3:$B$725,F274,$CB$3:$CB$725)</f>
        <v>1.1428571428571428</v>
      </c>
      <c r="BU274" s="30">
        <f>SUMIF(Ingredients!$B$3:$B$230,G274,Ingredients!$H$3:$H$230)+SUMIF($B$3:$B$725,G274,$CB$3:$CB$725)</f>
        <v>1</v>
      </c>
      <c r="BV274" s="30">
        <f>SUMIF(Ingredients!$B$3:$B$230,H274,Ingredients!$H$3:$H$230)+SUMIF($B$3:$B$725,H274,$CB$3:$CB$725)</f>
        <v>1</v>
      </c>
      <c r="BW274" s="30">
        <f>SUMIF(Ingredients!$B$3:$B$230,I274,Ingredients!$H$3:$H$230)+SUMIF($B$3:$B$725,I274,$CB$3:$CB$725)</f>
        <v>0</v>
      </c>
      <c r="BX274" s="30">
        <f>SUMIF(Ingredients!$B$3:$B$230,J274,Ingredients!$H$3:$H$230)+SUMIF($B$3:$B$725,J274,$CB$3:$CB$725)</f>
        <v>0</v>
      </c>
      <c r="BY274" s="30">
        <f>SUMIF(Ingredients!$B$3:$B$230,K274,Ingredients!$H$3:$H$230)+SUMIF($B$3:$B$725,K274,$CB$3:$CB$725)</f>
        <v>0</v>
      </c>
      <c r="BZ274" s="30">
        <f>SUMIF(Ingredients!$B$3:$B$230,L274,Ingredients!$H$3:$H$230)+SUMIF($B$3:$B$725,L274,$CB$3:$CB$725)</f>
        <v>0</v>
      </c>
      <c r="CA274" s="30">
        <f>SUMIF(Ingredients!$B$3:$B$230,M274,Ingredients!$H$3:$H$230)+SUMIF($B$3:$B$725,M274,$CB$3:$CB$725)</f>
        <v>0</v>
      </c>
      <c r="CB274" s="42">
        <f t="shared" si="58"/>
        <v>3.1428571428571428</v>
      </c>
      <c r="CC274" s="30">
        <f>SUMIF(Ingredients!$B$3:$B$230,F274,Ingredients!$I$3:$I$230)+SUMIF($B$3:$B$725,F274,$CK$3:$CK$725)</f>
        <v>2.5</v>
      </c>
      <c r="CD274" s="30">
        <f>SUMIF(Ingredients!$B$3:$B$230,G274,Ingredients!$I$3:$I$230)+SUMIF($B$3:$B$725,G274,$CK$3:$CK$725)</f>
        <v>0</v>
      </c>
      <c r="CE274" s="30">
        <f>SUMIF(Ingredients!$B$3:$B$230,H274,Ingredients!$I$3:$I$230)+SUMIF($B$3:$B$725,H274,$CK$3:$CK$725)</f>
        <v>0</v>
      </c>
      <c r="CF274" s="30">
        <f>SUMIF(Ingredients!$B$3:$B$230,I274,Ingredients!$I$3:$I$230)+SUMIF($B$3:$B$725,I274,$CK$3:$CK$725)</f>
        <v>0</v>
      </c>
      <c r="CG274" s="30">
        <f>SUMIF(Ingredients!$B$3:$B$230,J274,Ingredients!$I$3:$I$230)+SUMIF($B$3:$B$725,J274,$CK$3:$CK$725)</f>
        <v>0</v>
      </c>
      <c r="CH274" s="30">
        <f>SUMIF(Ingredients!$B$3:$B$230,K274,Ingredients!$I$3:$I$230)+SUMIF($B$3:$B$725,K274,$CK$3:$CK$725)</f>
        <v>0</v>
      </c>
      <c r="CI274" s="30">
        <f>SUMIF(Ingredients!$B$3:$B$230,L274,Ingredients!$I$3:$I$230)+SUMIF($B$3:$B$725,L274,$CK$3:$CK$725)</f>
        <v>0</v>
      </c>
      <c r="CJ274" s="30">
        <f>SUMIF(Ingredients!$B$3:$B$230,M274,Ingredients!$I$3:$I$230)+SUMIF($B$3:$B$725,M274,$CK$3:$CK$725)</f>
        <v>0</v>
      </c>
      <c r="CK274" s="38">
        <f t="shared" si="59"/>
        <v>2.5</v>
      </c>
      <c r="CL274" s="30">
        <f>SUMIF(Ingredients!$B$3:$B$230,F274,Ingredients!$J$3:$J$230)+SUMIF($B$3:$B$725,F274,$CT$3:$CT$725)</f>
        <v>0</v>
      </c>
      <c r="CM274" s="30">
        <f>SUMIF(Ingredients!$B$3:$B$230,G274,Ingredients!$J$3:$J$230)+SUMIF($B$3:$B$725,G274,$CT$3:$CT$725)</f>
        <v>0</v>
      </c>
      <c r="CN274" s="30">
        <f>SUMIF(Ingredients!$B$3:$B$230,H274,Ingredients!$J$3:$J$230)+SUMIF($B$3:$B$725,H274,$CT$3:$CT$725)</f>
        <v>0</v>
      </c>
      <c r="CO274" s="30">
        <f>SUMIF(Ingredients!$B$3:$B$230,I274,Ingredients!$J$3:$J$230)+SUMIF($B$3:$B$725,I274,$CT$3:$CT$725)</f>
        <v>0</v>
      </c>
      <c r="CP274" s="30">
        <f>SUMIF(Ingredients!$B$3:$B$230,J274,Ingredients!$J$3:$J$230)+SUMIF($B$3:$B$725,J274,$CT$3:$CT$725)</f>
        <v>0</v>
      </c>
      <c r="CQ274" s="30">
        <f>SUMIF(Ingredients!$B$3:$B$230,K274,Ingredients!$J$3:$J$230)+SUMIF($B$3:$B$725,K274,$CT$3:$CT$725)</f>
        <v>0</v>
      </c>
      <c r="CR274" s="30">
        <f>SUMIF(Ingredients!$B$3:$B$230,L274,Ingredients!$J$3:$J$230)+SUMIF($B$3:$B$725,L274,$CT$3:$CT$725)</f>
        <v>0</v>
      </c>
      <c r="CS274" s="30">
        <f>SUMIF(Ingredients!$B$3:$B$230,M274,Ingredients!$J$3:$J$230)+SUMIF($B$3:$B$725,M274,$CT$3:$CT$725)</f>
        <v>0</v>
      </c>
      <c r="CT274" s="43">
        <f t="shared" si="60"/>
        <v>0</v>
      </c>
      <c r="CU274" s="34">
        <v>15</v>
      </c>
      <c r="CV274" s="30">
        <v>15</v>
      </c>
      <c r="CW274" s="30">
        <v>6</v>
      </c>
      <c r="CX274" s="35">
        <v>0</v>
      </c>
      <c r="CY274" s="36">
        <v>0</v>
      </c>
      <c r="CZ274" s="37">
        <v>3</v>
      </c>
      <c r="DA274" s="38">
        <v>2.5</v>
      </c>
      <c r="DB274" s="39">
        <v>0</v>
      </c>
      <c r="DC274" t="s">
        <v>202</v>
      </c>
      <c r="DD274" t="str">
        <f t="shared" ca="1" si="61"/>
        <v/>
      </c>
      <c r="DE274" t="str">
        <f ca="1">IF(Z274="No", "No", "-")</f>
        <v>-</v>
      </c>
      <c r="DG274" t="s">
        <v>200</v>
      </c>
      <c r="DH274" t="str">
        <f t="shared" ca="1" si="62"/>
        <v>OLDWORLDVEGGIESOUPITEM(MEAL, ItemRegistry.oldworldveggiesoupItem, 4 ,3f,15f,0f,3f,0f,2.5f,0f,3.5f),</v>
      </c>
      <c r="DI274" t="s">
        <v>2456</v>
      </c>
    </row>
    <row r="275" spans="2:113" x14ac:dyDescent="0.3">
      <c r="B275" t="s">
        <v>547</v>
      </c>
      <c r="C275" t="str">
        <f>INDEX('PH Itemnames'!$B$1:$B$723,MATCH(B275,'PH Itemnames'!$A$1:$A$723),1)</f>
        <v>spicebunItem</v>
      </c>
      <c r="D275" t="s">
        <v>240</v>
      </c>
      <c r="E275" t="s">
        <v>1191</v>
      </c>
      <c r="F275" s="10" t="s">
        <v>264</v>
      </c>
      <c r="G275" s="11" t="s">
        <v>238</v>
      </c>
      <c r="H275" s="11" t="s">
        <v>520</v>
      </c>
      <c r="I275" s="11" t="s">
        <v>399</v>
      </c>
      <c r="J275" s="11" t="s">
        <v>261</v>
      </c>
      <c r="K275" s="11"/>
      <c r="L275" s="11"/>
      <c r="M275" s="11"/>
      <c r="N275" s="46">
        <f ca="1">SUMIF(Ingredients!$B$3:$B$230,'PH complex foods'!F275,Ingredients!$A$3:$A$119)+SUMIF($B$3:$B$725,F275,$V$3:$V$724)</f>
        <v>1</v>
      </c>
      <c r="O275" s="11">
        <f ca="1">SUMIF(Ingredients!$B$3:$B$230,'PH complex foods'!G275,Ingredients!$A$3:$A$119)+SUMIF($B$3:$B$725,G275,$V$3:$V$724)</f>
        <v>1</v>
      </c>
      <c r="P275" s="11">
        <f ca="1">SUMIF(Ingredients!$B$3:$B$230,'PH complex foods'!H275,Ingredients!$A$3:$A$119)+SUMIF($B$3:$B$725,H275,$V$3:$V$724)</f>
        <v>0</v>
      </c>
      <c r="Q275" s="11">
        <f ca="1">SUMIF(Ingredients!$B$3:$B$230,'PH complex foods'!I275,Ingredients!$A$3:$A$119)+SUMIF($B$3:$B$725,I275,$V$3:$V$724)</f>
        <v>1</v>
      </c>
      <c r="R275" s="11">
        <f ca="1">SUMIF(Ingredients!$B$3:$B$230,'PH complex foods'!J275,Ingredients!$A$3:$A$119)+SUMIF($B$3:$B$725,J275,$V$3:$V$724)</f>
        <v>1</v>
      </c>
      <c r="S275" s="11">
        <f ca="1">SUMIF(Ingredients!$B$3:$B$230,'PH complex foods'!K275,Ingredients!$A$3:$A$119)+SUMIF($B$3:$B$725,K275,$V$3:$V$724)</f>
        <v>0</v>
      </c>
      <c r="T275" s="11">
        <f ca="1">SUMIF(Ingredients!$B$3:$B$230,'PH complex foods'!L275,Ingredients!$A$3:$A$119)+SUMIF($B$3:$B$725,L275,$V$3:$V$724)</f>
        <v>0</v>
      </c>
      <c r="U275" s="11">
        <f ca="1">SUMIF(Ingredients!$B$3:$B$230,'PH complex foods'!M275,Ingredients!$A$3:$A$119)+SUMIF($B$3:$B$725,M275,$V$3:$V$724)</f>
        <v>0</v>
      </c>
      <c r="V275" s="10">
        <f t="shared" ca="1" si="63"/>
        <v>0</v>
      </c>
      <c r="W275" s="10">
        <v>0</v>
      </c>
      <c r="X275" s="11">
        <v>-1</v>
      </c>
      <c r="Y275" s="11">
        <f>COUNTIF(F275:M1000,B275)</f>
        <v>0</v>
      </c>
      <c r="Z275" s="44" t="str">
        <f t="shared" ca="1" si="64"/>
        <v>No</v>
      </c>
      <c r="AA275" s="34">
        <f>SUMIF(Ingredients!$B$3:$B$230,F275,Ingredients!$C$3:$C$230)+SUMIF($B$3:$B$725,F275,$AI$3:$AI$725)</f>
        <v>5</v>
      </c>
      <c r="AB275" s="30">
        <f>SUMIF(Ingredients!$B$3:$B$230,G275,Ingredients!$C$3:$C$230)+SUMIF($B$3:$B$725,G275,$AI$3:$AI$725)</f>
        <v>5</v>
      </c>
      <c r="AC275" s="30">
        <f>SUMIF(Ingredients!$B$3:$B$230,H275,Ingredients!$C$3:$C$230)+SUMIF($B$3:$B$725,H275,$AI$3:$AI$725)</f>
        <v>0</v>
      </c>
      <c r="AD275" s="30">
        <f>SUMIF(Ingredients!$B$3:$B$230,I275,Ingredients!$C$3:$C$230)+SUMIF($B$3:$B$725,I275,$AI$3:$AI$725)</f>
        <v>0</v>
      </c>
      <c r="AE275" s="30">
        <f>SUMIF(Ingredients!$B$3:$B$230,J275,Ingredients!$C$3:$C$230)+SUMIF($B$3:$B$725,J275,$AI$3:$AI$725)</f>
        <v>2</v>
      </c>
      <c r="AF275" s="30">
        <f>SUMIF(Ingredients!$B$3:$B$230,K275,Ingredients!$C$3:$C$230)+SUMIF($B$3:$B$725,K275,$AI$3:$AI$725)</f>
        <v>0</v>
      </c>
      <c r="AG275" s="30">
        <f>SUMIF(Ingredients!$B$3:$B$230,L275,Ingredients!$C$3:$C$230)+SUMIF($B$3:$B$725,L275,$AI$3:$AI$725)</f>
        <v>0</v>
      </c>
      <c r="AH275" s="30">
        <f>SUMIF(Ingredients!$B$3:$B$230,M275,Ingredients!$C$3:$C$230)+SUMIF($B$3:$B$725,M275,$AI$3:$AI$725)</f>
        <v>0</v>
      </c>
      <c r="AI275" s="29">
        <f t="shared" si="53"/>
        <v>12</v>
      </c>
      <c r="AJ275" s="30">
        <f>SUMIF(Ingredients!$B$3:$B$230,F275,Ingredients!$D$3:$D$230)+SUMIF($B$3:$B$725,F275,$AR$3:$AR$725)</f>
        <v>0</v>
      </c>
      <c r="AK275" s="30">
        <f>SUMIF(Ingredients!$B$3:$B$230,G275,Ingredients!$D$3:$D$230)+SUMIF($B$3:$B$725,G275,$AR$3:$AR$725)</f>
        <v>5</v>
      </c>
      <c r="AL275" s="30">
        <f>SUMIF(Ingredients!$B$3:$B$230,H275,Ingredients!$D$3:$D$230)+SUMIF($B$3:$B$725,H275,$AR$3:$AR$725)</f>
        <v>0</v>
      </c>
      <c r="AM275" s="30">
        <f>SUMIF(Ingredients!$B$3:$B$230,I275,Ingredients!$D$3:$D$230)+SUMIF($B$3:$B$725,I275,$AR$3:$AR$725)</f>
        <v>0</v>
      </c>
      <c r="AN275" s="30">
        <f>SUMIF(Ingredients!$B$3:$B$230,J275,Ingredients!$D$3:$D$230)+SUMIF($B$3:$B$725,J275,$AR$3:$AR$725)</f>
        <v>0</v>
      </c>
      <c r="AO275" s="30">
        <f>SUMIF(Ingredients!$B$3:$B$230,K275,Ingredients!$D$3:$D$230)+SUMIF($B$3:$B$725,K275,$AR$3:$AR$725)</f>
        <v>0</v>
      </c>
      <c r="AP275" s="30">
        <f>SUMIF(Ingredients!$B$3:$B$230,L275,Ingredients!$D$3:$D$230)+SUMIF($B$3:$B$725,L275,$AR$3:$AR$725)</f>
        <v>0</v>
      </c>
      <c r="AQ275" s="30">
        <f>SUMIF(Ingredients!$B$3:$B$230,M275,Ingredients!$D$3:$D$230)+SUMIF($B$3:$B$725,M275,$AR$3:$AR$725)</f>
        <v>0</v>
      </c>
      <c r="AR275" s="29">
        <f t="shared" si="54"/>
        <v>5</v>
      </c>
      <c r="AS275" s="30">
        <f>SUMIF(Ingredients!$B$3:$B$230,F275,Ingredients!$E$3:$E$230)+SUMIF($B$3:$B$725,F275,$BA$3:$BA$730)</f>
        <v>43</v>
      </c>
      <c r="AT275" s="30">
        <f>SUMIF(Ingredients!$B$3:$B$230,G275,Ingredients!$E$3:$E$230)+SUMIF($B$3:$B$725,G275,$BA$3:$BA$730)</f>
        <v>23</v>
      </c>
      <c r="AU275" s="30">
        <f>SUMIF(Ingredients!$B$3:$B$230,H275,Ingredients!$E$3:$E$230)+SUMIF($B$3:$B$725,H275,$BA$3:$BA$730)</f>
        <v>0</v>
      </c>
      <c r="AV275" s="30">
        <f>SUMIF(Ingredients!$B$3:$B$230,I275,Ingredients!$E$3:$E$230)+SUMIF($B$3:$B$725,I275,$BA$3:$BA$730)</f>
        <v>21</v>
      </c>
      <c r="AW275" s="30">
        <f>SUMIF(Ingredients!$B$3:$B$230,J275,Ingredients!$E$3:$E$230)+SUMIF($B$3:$B$725,J275,$BA$3:$BA$730)</f>
        <v>12</v>
      </c>
      <c r="AX275" s="30">
        <f>SUMIF(Ingredients!$B$3:$B$230,K275,Ingredients!$E$3:$E$230)+SUMIF($B$3:$B$725,K275,$BA$3:$BA$730)</f>
        <v>0</v>
      </c>
      <c r="AY275" s="30">
        <f>SUMIF(Ingredients!$B$3:$B$230,L275,Ingredients!$E$3:$E$230)+SUMIF($B$3:$B$725,L275,$BA$3:$BA$730)</f>
        <v>0</v>
      </c>
      <c r="AZ275" s="30">
        <f>SUMIF(Ingredients!$B$3:$B$230,M275,Ingredients!$E$3:$E$230)+SUMIF($B$3:$B$725,M275,$BA$3:$BA$730)</f>
        <v>0</v>
      </c>
      <c r="BA275" s="29">
        <f t="shared" si="55"/>
        <v>19.8</v>
      </c>
      <c r="BB275" s="30">
        <f>SUMIF(Ingredients!$B$3:$B$230,F275,Ingredients!$F$3:$F$230)+SUMIF($B$3:$B$725,F275,$BJ$3:$BJ$725)</f>
        <v>1</v>
      </c>
      <c r="BC275" s="30">
        <f>SUMIF(Ingredients!$B$3:$B$230,G275,Ingredients!$F$3:$F$230)+SUMIF($B$3:$B$725,G275,$BJ$3:$BJ$725)</f>
        <v>0</v>
      </c>
      <c r="BD275" s="30">
        <f>SUMIF(Ingredients!$B$3:$B$230,H275,Ingredients!$F$3:$F$230)+SUMIF($B$3:$B$725,H275,$BJ$3:$BJ$725)</f>
        <v>0</v>
      </c>
      <c r="BE275" s="30">
        <f>SUMIF(Ingredients!$B$3:$B$230,I275,Ingredients!$F$3:$F$230)+SUMIF($B$3:$B$725,I275,$BJ$3:$BJ$725)</f>
        <v>0</v>
      </c>
      <c r="BF275" s="30">
        <f>SUMIF(Ingredients!$B$3:$B$230,J275,Ingredients!$F$3:$F$230)+SUMIF($B$3:$B$725,J275,$BJ$3:$BJ$725)</f>
        <v>0</v>
      </c>
      <c r="BG275" s="30">
        <f>SUMIF(Ingredients!$B$3:$B$230,K275,Ingredients!$F$3:$F$230)+SUMIF($B$3:$B$725,K275,$BJ$3:$BJ$725)</f>
        <v>0</v>
      </c>
      <c r="BH275" s="30">
        <f>SUMIF(Ingredients!$B$3:$B$230,L275,Ingredients!$F$3:$F$230)+SUMIF($B$3:$B$725,L275,$BJ$3:$BJ$725)</f>
        <v>0</v>
      </c>
      <c r="BI275" s="30">
        <f>SUMIF(Ingredients!$B$3:$B$230,M275,Ingredients!$F$3:$F$230)+SUMIF($B$3:$B$725,M275,$BJ$3:$BJ$725)</f>
        <v>0</v>
      </c>
      <c r="BJ275" s="35">
        <f t="shared" si="56"/>
        <v>1</v>
      </c>
      <c r="BK275" s="30">
        <f>SUMIF(Ingredients!$B$3:$B$230,F275,Ingredients!$G$3:$G$230)+SUMIF($B$3:$B$725,F275,$BS$3:$BS$725)</f>
        <v>0</v>
      </c>
      <c r="BL275" s="30">
        <f>SUMIF(Ingredients!$B$3:$B$230,G275,Ingredients!$G$3:$G$230)+SUMIF($B$3:$B$725,G275,$BS$3:$BS$725)</f>
        <v>0</v>
      </c>
      <c r="BM275" s="30">
        <f>SUMIF(Ingredients!$B$3:$B$230,H275,Ingredients!$G$3:$G$230)+SUMIF($B$3:$B$725,H275,$BS$3:$BS$725)</f>
        <v>0</v>
      </c>
      <c r="BN275" s="30">
        <f>SUMIF(Ingredients!$B$3:$B$230,I275,Ingredients!$G$3:$G$230)+SUMIF($B$3:$B$725,I275,$BS$3:$BS$725)</f>
        <v>0</v>
      </c>
      <c r="BO275" s="30">
        <f>SUMIF(Ingredients!$B$3:$B$230,J275,Ingredients!$G$3:$G$230)+SUMIF($B$3:$B$725,J275,$BS$3:$BS$725)</f>
        <v>1</v>
      </c>
      <c r="BP275" s="30">
        <f>SUMIF(Ingredients!$B$3:$B$230,K275,Ingredients!$G$3:$G$230)+SUMIF($B$3:$B$725,K275,$BS$3:$BS$725)</f>
        <v>0</v>
      </c>
      <c r="BQ275" s="30">
        <f>SUMIF(Ingredients!$B$3:$B$230,L275,Ingredients!$G$3:$G$230)+SUMIF($B$3:$B$725,L275,$BS$3:$BS$725)</f>
        <v>0</v>
      </c>
      <c r="BR275" s="30">
        <f>SUMIF(Ingredients!$B$3:$B$230,M275,Ingredients!$G$3:$G$230)+SUMIF($B$3:$B$725,M275,$BS$3:$BS$725)</f>
        <v>0</v>
      </c>
      <c r="BS275" s="36">
        <f t="shared" si="57"/>
        <v>1</v>
      </c>
      <c r="BT275" s="30">
        <f>SUMIF(Ingredients!$B$3:$B$230,F275,Ingredients!$H$3:$H$230)+SUMIF($B$3:$B$725,F275,$CB$3:$CB$725)</f>
        <v>0</v>
      </c>
      <c r="BU275" s="30">
        <f>SUMIF(Ingredients!$B$3:$B$230,G275,Ingredients!$H$3:$H$230)+SUMIF($B$3:$B$725,G275,$CB$3:$CB$725)</f>
        <v>0</v>
      </c>
      <c r="BV275" s="30">
        <f>SUMIF(Ingredients!$B$3:$B$230,H275,Ingredients!$H$3:$H$230)+SUMIF($B$3:$B$725,H275,$CB$3:$CB$725)</f>
        <v>0</v>
      </c>
      <c r="BW275" s="30">
        <f>SUMIF(Ingredients!$B$3:$B$230,I275,Ingredients!$H$3:$H$230)+SUMIF($B$3:$B$725,I275,$CB$3:$CB$725)</f>
        <v>0</v>
      </c>
      <c r="BX275" s="30">
        <f>SUMIF(Ingredients!$B$3:$B$230,J275,Ingredients!$H$3:$H$230)+SUMIF($B$3:$B$725,J275,$CB$3:$CB$725)</f>
        <v>0</v>
      </c>
      <c r="BY275" s="30">
        <f>SUMIF(Ingredients!$B$3:$B$230,K275,Ingredients!$H$3:$H$230)+SUMIF($B$3:$B$725,K275,$CB$3:$CB$725)</f>
        <v>0</v>
      </c>
      <c r="BZ275" s="30">
        <f>SUMIF(Ingredients!$B$3:$B$230,L275,Ingredients!$H$3:$H$230)+SUMIF($B$3:$B$725,L275,$CB$3:$CB$725)</f>
        <v>0</v>
      </c>
      <c r="CA275" s="30">
        <f>SUMIF(Ingredients!$B$3:$B$230,M275,Ingredients!$H$3:$H$230)+SUMIF($B$3:$B$725,M275,$CB$3:$CB$725)</f>
        <v>0</v>
      </c>
      <c r="CB275" s="42">
        <f t="shared" si="58"/>
        <v>0</v>
      </c>
      <c r="CC275" s="30">
        <f>SUMIF(Ingredients!$B$3:$B$230,F275,Ingredients!$I$3:$I$230)+SUMIF($B$3:$B$725,F275,$CK$3:$CK$725)</f>
        <v>0</v>
      </c>
      <c r="CD275" s="30">
        <f>SUMIF(Ingredients!$B$3:$B$230,G275,Ingredients!$I$3:$I$230)+SUMIF($B$3:$B$725,G275,$CK$3:$CK$725)</f>
        <v>0</v>
      </c>
      <c r="CE275" s="30">
        <f>SUMIF(Ingredients!$B$3:$B$230,H275,Ingredients!$I$3:$I$230)+SUMIF($B$3:$B$725,H275,$CK$3:$CK$725)</f>
        <v>0</v>
      </c>
      <c r="CF275" s="30">
        <f>SUMIF(Ingredients!$B$3:$B$230,I275,Ingredients!$I$3:$I$230)+SUMIF($B$3:$B$725,I275,$CK$3:$CK$725)</f>
        <v>0</v>
      </c>
      <c r="CG275" s="30">
        <f>SUMIF(Ingredients!$B$3:$B$230,J275,Ingredients!$I$3:$I$230)+SUMIF($B$3:$B$725,J275,$CK$3:$CK$725)</f>
        <v>0</v>
      </c>
      <c r="CH275" s="30">
        <f>SUMIF(Ingredients!$B$3:$B$230,K275,Ingredients!$I$3:$I$230)+SUMIF($B$3:$B$725,K275,$CK$3:$CK$725)</f>
        <v>0</v>
      </c>
      <c r="CI275" s="30">
        <f>SUMIF(Ingredients!$B$3:$B$230,L275,Ingredients!$I$3:$I$230)+SUMIF($B$3:$B$725,L275,$CK$3:$CK$725)</f>
        <v>0</v>
      </c>
      <c r="CJ275" s="30">
        <f>SUMIF(Ingredients!$B$3:$B$230,M275,Ingredients!$I$3:$I$230)+SUMIF($B$3:$B$725,M275,$CK$3:$CK$725)</f>
        <v>0</v>
      </c>
      <c r="CK275" s="38">
        <f t="shared" si="59"/>
        <v>0</v>
      </c>
      <c r="CL275" s="30">
        <f>SUMIF(Ingredients!$B$3:$B$230,F275,Ingredients!$J$3:$J$230)+SUMIF($B$3:$B$725,F275,$CT$3:$CT$725)</f>
        <v>0</v>
      </c>
      <c r="CM275" s="30">
        <f>SUMIF(Ingredients!$B$3:$B$230,G275,Ingredients!$J$3:$J$230)+SUMIF($B$3:$B$725,G275,$CT$3:$CT$725)</f>
        <v>2</v>
      </c>
      <c r="CN275" s="30">
        <f>SUMIF(Ingredients!$B$3:$B$230,H275,Ingredients!$J$3:$J$230)+SUMIF($B$3:$B$725,H275,$CT$3:$CT$725)</f>
        <v>0</v>
      </c>
      <c r="CO275" s="30">
        <f>SUMIF(Ingredients!$B$3:$B$230,I275,Ingredients!$J$3:$J$230)+SUMIF($B$3:$B$725,I275,$CT$3:$CT$725)</f>
        <v>0</v>
      </c>
      <c r="CP275" s="30">
        <f>SUMIF(Ingredients!$B$3:$B$230,J275,Ingredients!$J$3:$J$230)+SUMIF($B$3:$B$725,J275,$CT$3:$CT$725)</f>
        <v>0</v>
      </c>
      <c r="CQ275" s="30">
        <f>SUMIF(Ingredients!$B$3:$B$230,K275,Ingredients!$J$3:$J$230)+SUMIF($B$3:$B$725,K275,$CT$3:$CT$725)</f>
        <v>0</v>
      </c>
      <c r="CR275" s="30">
        <f>SUMIF(Ingredients!$B$3:$B$230,L275,Ingredients!$J$3:$J$230)+SUMIF($B$3:$B$725,L275,$CT$3:$CT$725)</f>
        <v>0</v>
      </c>
      <c r="CS275" s="30">
        <f>SUMIF(Ingredients!$B$3:$B$230,M275,Ingredients!$J$3:$J$230)+SUMIF($B$3:$B$725,M275,$CT$3:$CT$725)</f>
        <v>0</v>
      </c>
      <c r="CT275" s="43">
        <f t="shared" si="60"/>
        <v>2</v>
      </c>
      <c r="CU275" s="34">
        <v>12</v>
      </c>
      <c r="CV275" s="30">
        <v>5</v>
      </c>
      <c r="CW275" s="30">
        <v>15.6</v>
      </c>
      <c r="CX275" s="35">
        <v>1</v>
      </c>
      <c r="CY275" s="36">
        <v>1</v>
      </c>
      <c r="CZ275" s="37">
        <v>0</v>
      </c>
      <c r="DA275" s="38">
        <v>0</v>
      </c>
      <c r="DB275" s="39">
        <v>2</v>
      </c>
      <c r="DC275" t="s">
        <v>199</v>
      </c>
      <c r="DD275" t="str">
        <f t="shared" ca="1" si="61"/>
        <v/>
      </c>
      <c r="DE275" t="str">
        <f ca="1">IF(Z275="No", "No", "-")</f>
        <v>No</v>
      </c>
      <c r="DG275" t="s">
        <v>200</v>
      </c>
      <c r="DH275" t="str">
        <f t="shared" ca="1" si="62"/>
        <v/>
      </c>
      <c r="DI275" t="s">
        <v>2271</v>
      </c>
    </row>
    <row r="276" spans="2:113" x14ac:dyDescent="0.3">
      <c r="B276" t="s">
        <v>548</v>
      </c>
      <c r="C276" t="str">
        <f>INDEX('PH Itemnames'!$B$1:$B$723,MATCH(B276,'PH Itemnames'!$A$1:$A$723),1)</f>
        <v>gingeredrhubarbtartItem</v>
      </c>
      <c r="D276" t="s">
        <v>245</v>
      </c>
      <c r="E276" t="s">
        <v>1191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SUMIF(Ingredients!$B$3:$B$230,'PH complex foods'!F276,Ingredients!$A$3:$A$119)+SUMIF($B$3:$B$725,F276,$V$3:$V$724)</f>
        <v>1</v>
      </c>
      <c r="O276" s="11">
        <f ca="1">SUMIF(Ingredients!$B$3:$B$230,'PH complex foods'!G276,Ingredients!$A$3:$A$119)+SUMIF($B$3:$B$725,G276,$V$3:$V$724)</f>
        <v>0</v>
      </c>
      <c r="P276" s="11">
        <f ca="1">SUMIF(Ingredients!$B$3:$B$230,'PH complex foods'!H276,Ingredients!$A$3:$A$119)+SUMIF($B$3:$B$725,H276,$V$3:$V$724)</f>
        <v>1</v>
      </c>
      <c r="Q276" s="11">
        <f ca="1">SUMIF(Ingredients!$B$3:$B$230,'PH complex foods'!I276,Ingredients!$A$3:$A$119)+SUMIF($B$3:$B$725,I276,$V$3:$V$724)</f>
        <v>1</v>
      </c>
      <c r="R276" s="11">
        <f ca="1">SUMIF(Ingredients!$B$3:$B$230,'PH complex foods'!J276,Ingredients!$A$3:$A$119)+SUMIF($B$3:$B$725,J276,$V$3:$V$724)</f>
        <v>1</v>
      </c>
      <c r="S276" s="11">
        <f ca="1">SUMIF(Ingredients!$B$3:$B$230,'PH complex foods'!K276,Ingredients!$A$3:$A$119)+SUMIF($B$3:$B$725,K276,$V$3:$V$724)</f>
        <v>0</v>
      </c>
      <c r="T276" s="11">
        <f ca="1">SUMIF(Ingredients!$B$3:$B$230,'PH complex foods'!L276,Ingredients!$A$3:$A$119)+SUMIF($B$3:$B$725,L276,$V$3:$V$724)</f>
        <v>0</v>
      </c>
      <c r="U276" s="11">
        <f ca="1">SUMIF(Ingredients!$B$3:$B$230,'PH complex foods'!M276,Ingredients!$A$3:$A$119)+SUMIF($B$3:$B$725,M276,$V$3:$V$724)</f>
        <v>0</v>
      </c>
      <c r="V276" s="10">
        <f t="shared" ca="1" si="63"/>
        <v>0</v>
      </c>
      <c r="W276" s="10">
        <v>0</v>
      </c>
      <c r="X276" s="11">
        <v>0</v>
      </c>
      <c r="Y276" s="11">
        <f>COUNTIF(F276:M1001,B276)</f>
        <v>0</v>
      </c>
      <c r="Z276" s="44" t="str">
        <f t="shared" ca="1" si="64"/>
        <v>No</v>
      </c>
      <c r="AA276" s="34">
        <f>SUMIF(Ingredients!$B$3:$B$230,F276,Ingredients!$C$3:$C$230)+SUMIF($B$3:$B$725,F276,$AI$3:$AI$725)</f>
        <v>5</v>
      </c>
      <c r="AB276" s="30">
        <f>SUMIF(Ingredients!$B$3:$B$230,G276,Ingredients!$C$3:$C$230)+SUMIF($B$3:$B$725,G276,$AI$3:$AI$725)</f>
        <v>0</v>
      </c>
      <c r="AC276" s="30">
        <f>SUMIF(Ingredients!$B$3:$B$230,H276,Ingredients!$C$3:$C$230)+SUMIF($B$3:$B$725,H276,$AI$3:$AI$725)</f>
        <v>2</v>
      </c>
      <c r="AD276" s="30">
        <f>SUMIF(Ingredients!$B$3:$B$230,I276,Ingredients!$C$3:$C$230)+SUMIF($B$3:$B$725,I276,$AI$3:$AI$725)</f>
        <v>0</v>
      </c>
      <c r="AE276" s="30">
        <f>SUMIF(Ingredients!$B$3:$B$230,J276,Ingredients!$C$3:$C$230)+SUMIF($B$3:$B$725,J276,$AI$3:$AI$725)</f>
        <v>0</v>
      </c>
      <c r="AF276" s="30">
        <f>SUMIF(Ingredients!$B$3:$B$230,K276,Ingredients!$C$3:$C$230)+SUMIF($B$3:$B$725,K276,$AI$3:$AI$725)</f>
        <v>0</v>
      </c>
      <c r="AG276" s="30">
        <f>SUMIF(Ingredients!$B$3:$B$230,L276,Ingredients!$C$3:$C$230)+SUMIF($B$3:$B$725,L276,$AI$3:$AI$725)</f>
        <v>0</v>
      </c>
      <c r="AH276" s="30">
        <f>SUMIF(Ingredients!$B$3:$B$230,M276,Ingredients!$C$3:$C$230)+SUMIF($B$3:$B$725,M276,$AI$3:$AI$725)</f>
        <v>0</v>
      </c>
      <c r="AI276" s="29">
        <f t="shared" si="53"/>
        <v>7</v>
      </c>
      <c r="AJ276" s="30">
        <f>SUMIF(Ingredients!$B$3:$B$230,F276,Ingredients!$D$3:$D$230)+SUMIF($B$3:$B$725,F276,$AR$3:$AR$725)</f>
        <v>0</v>
      </c>
      <c r="AK276" s="30">
        <f>SUMIF(Ingredients!$B$3:$B$230,G276,Ingredients!$D$3:$D$230)+SUMIF($B$3:$B$725,G276,$AR$3:$AR$725)</f>
        <v>0</v>
      </c>
      <c r="AL276" s="30">
        <f>SUMIF(Ingredients!$B$3:$B$230,H276,Ingredients!$D$3:$D$230)+SUMIF($B$3:$B$725,H276,$AR$3:$AR$725)</f>
        <v>0</v>
      </c>
      <c r="AM276" s="30">
        <f>SUMIF(Ingredients!$B$3:$B$230,I276,Ingredients!$D$3:$D$230)+SUMIF($B$3:$B$725,I276,$AR$3:$AR$725)</f>
        <v>0</v>
      </c>
      <c r="AN276" s="30">
        <f>SUMIF(Ingredients!$B$3:$B$230,J276,Ingredients!$D$3:$D$230)+SUMIF($B$3:$B$725,J276,$AR$3:$AR$725)</f>
        <v>0</v>
      </c>
      <c r="AO276" s="30">
        <f>SUMIF(Ingredients!$B$3:$B$230,K276,Ingredients!$D$3:$D$230)+SUMIF($B$3:$B$725,K276,$AR$3:$AR$725)</f>
        <v>0</v>
      </c>
      <c r="AP276" s="30">
        <f>SUMIF(Ingredients!$B$3:$B$230,L276,Ingredients!$D$3:$D$230)+SUMIF($B$3:$B$725,L276,$AR$3:$AR$725)</f>
        <v>0</v>
      </c>
      <c r="AQ276" s="30">
        <f>SUMIF(Ingredients!$B$3:$B$230,M276,Ingredients!$D$3:$D$230)+SUMIF($B$3:$B$725,M276,$AR$3:$AR$725)</f>
        <v>0</v>
      </c>
      <c r="AR276" s="29">
        <f t="shared" si="54"/>
        <v>0</v>
      </c>
      <c r="AS276" s="30">
        <f>SUMIF(Ingredients!$B$3:$B$230,F276,Ingredients!$E$3:$E$230)+SUMIF($B$3:$B$725,F276,$BA$3:$BA$730)</f>
        <v>7</v>
      </c>
      <c r="AT276" s="30">
        <f>SUMIF(Ingredients!$B$3:$B$230,G276,Ingredients!$E$3:$E$230)+SUMIF($B$3:$B$725,G276,$BA$3:$BA$730)</f>
        <v>0</v>
      </c>
      <c r="AU276" s="30">
        <f>SUMIF(Ingredients!$B$3:$B$230,H276,Ingredients!$E$3:$E$230)+SUMIF($B$3:$B$725,H276,$BA$3:$BA$730)</f>
        <v>24</v>
      </c>
      <c r="AV276" s="30">
        <f>SUMIF(Ingredients!$B$3:$B$230,I276,Ingredients!$E$3:$E$230)+SUMIF($B$3:$B$725,I276,$BA$3:$BA$730)</f>
        <v>30</v>
      </c>
      <c r="AW276" s="30">
        <f>SUMIF(Ingredients!$B$3:$B$230,J276,Ingredients!$E$3:$E$230)+SUMIF($B$3:$B$725,J276,$BA$3:$BA$730)</f>
        <v>16</v>
      </c>
      <c r="AX276" s="30">
        <f>SUMIF(Ingredients!$B$3:$B$230,K276,Ingredients!$E$3:$E$230)+SUMIF($B$3:$B$725,K276,$BA$3:$BA$730)</f>
        <v>0</v>
      </c>
      <c r="AY276" s="30">
        <f>SUMIF(Ingredients!$B$3:$B$230,L276,Ingredients!$E$3:$E$230)+SUMIF($B$3:$B$725,L276,$BA$3:$BA$730)</f>
        <v>0</v>
      </c>
      <c r="AZ276" s="30">
        <f>SUMIF(Ingredients!$B$3:$B$230,M276,Ingredients!$E$3:$E$230)+SUMIF($B$3:$B$725,M276,$BA$3:$BA$730)</f>
        <v>0</v>
      </c>
      <c r="BA276" s="29">
        <f t="shared" si="55"/>
        <v>15.4</v>
      </c>
      <c r="BB276" s="30">
        <f>SUMIF(Ingredients!$B$3:$B$230,F276,Ingredients!$F$3:$F$230)+SUMIF($B$3:$B$725,F276,$BJ$3:$BJ$725)</f>
        <v>1</v>
      </c>
      <c r="BC276" s="30">
        <f>SUMIF(Ingredients!$B$3:$B$230,G276,Ingredients!$F$3:$F$230)+SUMIF($B$3:$B$725,G276,$BJ$3:$BJ$725)</f>
        <v>0</v>
      </c>
      <c r="BD276" s="30">
        <f>SUMIF(Ingredients!$B$3:$B$230,H276,Ingredients!$F$3:$F$230)+SUMIF($B$3:$B$725,H276,$BJ$3:$BJ$725)</f>
        <v>0</v>
      </c>
      <c r="BE276" s="30">
        <f>SUMIF(Ingredients!$B$3:$B$230,I276,Ingredients!$F$3:$F$230)+SUMIF($B$3:$B$725,I276,$BJ$3:$BJ$725)</f>
        <v>0</v>
      </c>
      <c r="BF276" s="30">
        <f>SUMIF(Ingredients!$B$3:$B$230,J276,Ingredients!$F$3:$F$230)+SUMIF($B$3:$B$725,J276,$BJ$3:$BJ$725)</f>
        <v>0</v>
      </c>
      <c r="BG276" s="30">
        <f>SUMIF(Ingredients!$B$3:$B$230,K276,Ingredients!$F$3:$F$230)+SUMIF($B$3:$B$725,K276,$BJ$3:$BJ$725)</f>
        <v>0</v>
      </c>
      <c r="BH276" s="30">
        <f>SUMIF(Ingredients!$B$3:$B$230,L276,Ingredients!$F$3:$F$230)+SUMIF($B$3:$B$725,L276,$BJ$3:$BJ$725)</f>
        <v>0</v>
      </c>
      <c r="BI276" s="30">
        <f>SUMIF(Ingredients!$B$3:$B$230,M276,Ingredients!$F$3:$F$230)+SUMIF($B$3:$B$725,M276,$BJ$3:$BJ$725)</f>
        <v>0</v>
      </c>
      <c r="BJ276" s="35">
        <f t="shared" si="56"/>
        <v>1</v>
      </c>
      <c r="BK276" s="30">
        <f>SUMIF(Ingredients!$B$3:$B$230,F276,Ingredients!$G$3:$G$230)+SUMIF($B$3:$B$725,F276,$BS$3:$BS$725)</f>
        <v>0</v>
      </c>
      <c r="BL276" s="30">
        <f>SUMIF(Ingredients!$B$3:$B$230,G276,Ingredients!$G$3:$G$230)+SUMIF($B$3:$B$725,G276,$BS$3:$BS$725)</f>
        <v>0</v>
      </c>
      <c r="BM276" s="30">
        <f>SUMIF(Ingredients!$B$3:$B$230,H276,Ingredients!$G$3:$G$230)+SUMIF($B$3:$B$725,H276,$BS$3:$BS$725)</f>
        <v>0</v>
      </c>
      <c r="BN276" s="30">
        <f>SUMIF(Ingredients!$B$3:$B$230,I276,Ingredients!$G$3:$G$230)+SUMIF($B$3:$B$725,I276,$BS$3:$BS$725)</f>
        <v>0</v>
      </c>
      <c r="BO276" s="30">
        <f>SUMIF(Ingredients!$B$3:$B$230,J276,Ingredients!$G$3:$G$230)+SUMIF($B$3:$B$725,J276,$BS$3:$BS$725)</f>
        <v>0</v>
      </c>
      <c r="BP276" s="30">
        <f>SUMIF(Ingredients!$B$3:$B$230,K276,Ingredients!$G$3:$G$230)+SUMIF($B$3:$B$725,K276,$BS$3:$BS$725)</f>
        <v>0</v>
      </c>
      <c r="BQ276" s="30">
        <f>SUMIF(Ingredients!$B$3:$B$230,L276,Ingredients!$G$3:$G$230)+SUMIF($B$3:$B$725,L276,$BS$3:$BS$725)</f>
        <v>0</v>
      </c>
      <c r="BR276" s="30">
        <f>SUMIF(Ingredients!$B$3:$B$230,M276,Ingredients!$G$3:$G$230)+SUMIF($B$3:$B$725,M276,$BS$3:$BS$725)</f>
        <v>0</v>
      </c>
      <c r="BS276" s="36">
        <f t="shared" si="57"/>
        <v>0</v>
      </c>
      <c r="BT276" s="30">
        <f>SUMIF(Ingredients!$B$3:$B$230,F276,Ingredients!$H$3:$H$230)+SUMIF($B$3:$B$725,F276,$CB$3:$CB$725)</f>
        <v>0</v>
      </c>
      <c r="BU276" s="30">
        <f>SUMIF(Ingredients!$B$3:$B$230,G276,Ingredients!$H$3:$H$230)+SUMIF($B$3:$B$725,G276,$CB$3:$CB$725)</f>
        <v>0</v>
      </c>
      <c r="BV276" s="30">
        <f>SUMIF(Ingredients!$B$3:$B$230,H276,Ingredients!$H$3:$H$230)+SUMIF($B$3:$B$725,H276,$CB$3:$CB$725)</f>
        <v>0</v>
      </c>
      <c r="BW276" s="30">
        <f>SUMIF(Ingredients!$B$3:$B$230,I276,Ingredients!$H$3:$H$230)+SUMIF($B$3:$B$725,I276,$CB$3:$CB$725)</f>
        <v>0</v>
      </c>
      <c r="BX276" s="30">
        <f>SUMIF(Ingredients!$B$3:$B$230,J276,Ingredients!$H$3:$H$230)+SUMIF($B$3:$B$725,J276,$CB$3:$CB$725)</f>
        <v>0</v>
      </c>
      <c r="BY276" s="30">
        <f>SUMIF(Ingredients!$B$3:$B$230,K276,Ingredients!$H$3:$H$230)+SUMIF($B$3:$B$725,K276,$CB$3:$CB$725)</f>
        <v>0</v>
      </c>
      <c r="BZ276" s="30">
        <f>SUMIF(Ingredients!$B$3:$B$230,L276,Ingredients!$H$3:$H$230)+SUMIF($B$3:$B$725,L276,$CB$3:$CB$725)</f>
        <v>0</v>
      </c>
      <c r="CA276" s="30">
        <f>SUMIF(Ingredients!$B$3:$B$230,M276,Ingredients!$H$3:$H$230)+SUMIF($B$3:$B$725,M276,$CB$3:$CB$725)</f>
        <v>0</v>
      </c>
      <c r="CB276" s="42">
        <f t="shared" si="58"/>
        <v>0</v>
      </c>
      <c r="CC276" s="30">
        <f>SUMIF(Ingredients!$B$3:$B$230,F276,Ingredients!$I$3:$I$230)+SUMIF($B$3:$B$725,F276,$CK$3:$CK$725)</f>
        <v>0</v>
      </c>
      <c r="CD276" s="30">
        <f>SUMIF(Ingredients!$B$3:$B$230,G276,Ingredients!$I$3:$I$230)+SUMIF($B$3:$B$725,G276,$CK$3:$CK$725)</f>
        <v>0</v>
      </c>
      <c r="CE276" s="30">
        <f>SUMIF(Ingredients!$B$3:$B$230,H276,Ingredients!$I$3:$I$230)+SUMIF($B$3:$B$725,H276,$CK$3:$CK$725)</f>
        <v>0</v>
      </c>
      <c r="CF276" s="30">
        <f>SUMIF(Ingredients!$B$3:$B$230,I276,Ingredients!$I$3:$I$230)+SUMIF($B$3:$B$725,I276,$CK$3:$CK$725)</f>
        <v>0</v>
      </c>
      <c r="CG276" s="30">
        <f>SUMIF(Ingredients!$B$3:$B$230,J276,Ingredients!$I$3:$I$230)+SUMIF($B$3:$B$725,J276,$CK$3:$CK$725)</f>
        <v>0</v>
      </c>
      <c r="CH276" s="30">
        <f>SUMIF(Ingredients!$B$3:$B$230,K276,Ingredients!$I$3:$I$230)+SUMIF($B$3:$B$725,K276,$CK$3:$CK$725)</f>
        <v>0</v>
      </c>
      <c r="CI276" s="30">
        <f>SUMIF(Ingredients!$B$3:$B$230,L276,Ingredients!$I$3:$I$230)+SUMIF($B$3:$B$725,L276,$CK$3:$CK$725)</f>
        <v>0</v>
      </c>
      <c r="CJ276" s="30">
        <f>SUMIF(Ingredients!$B$3:$B$230,M276,Ingredients!$I$3:$I$230)+SUMIF($B$3:$B$725,M276,$CK$3:$CK$725)</f>
        <v>0</v>
      </c>
      <c r="CK276" s="38">
        <f t="shared" si="59"/>
        <v>0</v>
      </c>
      <c r="CL276" s="30">
        <f>SUMIF(Ingredients!$B$3:$B$230,F276,Ingredients!$J$3:$J$230)+SUMIF($B$3:$B$725,F276,$CT$3:$CT$725)</f>
        <v>0</v>
      </c>
      <c r="CM276" s="30">
        <f>SUMIF(Ingredients!$B$3:$B$230,G276,Ingredients!$J$3:$J$230)+SUMIF($B$3:$B$725,G276,$CT$3:$CT$725)</f>
        <v>0</v>
      </c>
      <c r="CN276" s="30">
        <f>SUMIF(Ingredients!$B$3:$B$230,H276,Ingredients!$J$3:$J$230)+SUMIF($B$3:$B$725,H276,$CT$3:$CT$725)</f>
        <v>0</v>
      </c>
      <c r="CO276" s="30">
        <f>SUMIF(Ingredients!$B$3:$B$230,I276,Ingredients!$J$3:$J$230)+SUMIF($B$3:$B$725,I276,$CT$3:$CT$725)</f>
        <v>0</v>
      </c>
      <c r="CP276" s="30">
        <f>SUMIF(Ingredients!$B$3:$B$230,J276,Ingredients!$J$3:$J$230)+SUMIF($B$3:$B$725,J276,$CT$3:$CT$725)</f>
        <v>0</v>
      </c>
      <c r="CQ276" s="30">
        <f>SUMIF(Ingredients!$B$3:$B$230,K276,Ingredients!$J$3:$J$230)+SUMIF($B$3:$B$725,K276,$CT$3:$CT$725)</f>
        <v>0</v>
      </c>
      <c r="CR276" s="30">
        <f>SUMIF(Ingredients!$B$3:$B$230,L276,Ingredients!$J$3:$J$230)+SUMIF($B$3:$B$725,L276,$CT$3:$CT$725)</f>
        <v>0</v>
      </c>
      <c r="CS276" s="30">
        <f>SUMIF(Ingredients!$B$3:$B$230,M276,Ingredients!$J$3:$J$230)+SUMIF($B$3:$B$725,M276,$CT$3:$CT$725)</f>
        <v>0</v>
      </c>
      <c r="CT276" s="43">
        <f t="shared" si="60"/>
        <v>0</v>
      </c>
      <c r="CU276" s="34">
        <v>7</v>
      </c>
      <c r="CV276" s="30">
        <v>0</v>
      </c>
      <c r="CW276" s="30">
        <v>15.4</v>
      </c>
      <c r="CX276" s="35">
        <v>1</v>
      </c>
      <c r="CY276" s="36">
        <v>0</v>
      </c>
      <c r="CZ276" s="37">
        <v>0</v>
      </c>
      <c r="DA276" s="38">
        <v>0</v>
      </c>
      <c r="DB276" s="39">
        <v>0</v>
      </c>
      <c r="DC276" t="s">
        <v>199</v>
      </c>
      <c r="DD276" t="str">
        <f t="shared" ca="1" si="61"/>
        <v/>
      </c>
      <c r="DE276" t="str">
        <f ca="1">IF(Z276="No", "No", "-")</f>
        <v>No</v>
      </c>
      <c r="DG276" t="s">
        <v>200</v>
      </c>
      <c r="DH276" t="str">
        <f t="shared" ca="1" si="62"/>
        <v/>
      </c>
      <c r="DI276" t="s">
        <v>2271</v>
      </c>
    </row>
    <row r="277" spans="2:113" x14ac:dyDescent="0.3">
      <c r="B277" t="s">
        <v>549</v>
      </c>
      <c r="C277" t="str">
        <f>INDEX('PH Itemnames'!$B$1:$B$723,MATCH(B277,'PH Itemnames'!$A$1:$A$723),1)</f>
        <v>lambbarleysoupItem</v>
      </c>
      <c r="D277" t="s">
        <v>245</v>
      </c>
      <c r="E277" t="s">
        <v>1191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SUMIF(Ingredients!$B$3:$B$230,'PH complex foods'!F277,Ingredients!$A$3:$A$119)+SUMIF($B$3:$B$725,F277,$V$3:$V$724)</f>
        <v>1</v>
      </c>
      <c r="O277" s="11">
        <f ca="1">SUMIF(Ingredients!$B$3:$B$230,'PH complex foods'!G277,Ingredients!$A$3:$A$119)+SUMIF($B$3:$B$725,G277,$V$3:$V$724)</f>
        <v>1</v>
      </c>
      <c r="P277" s="11">
        <f ca="1">SUMIF(Ingredients!$B$3:$B$230,'PH complex foods'!H277,Ingredients!$A$3:$A$119)+SUMIF($B$3:$B$725,H277,$V$3:$V$724)</f>
        <v>1</v>
      </c>
      <c r="Q277" s="11">
        <f ca="1">SUMIF(Ingredients!$B$3:$B$230,'PH complex foods'!I277,Ingredients!$A$3:$A$119)+SUMIF($B$3:$B$725,I277,$V$3:$V$724)</f>
        <v>1</v>
      </c>
      <c r="R277" s="11">
        <f ca="1">SUMIF(Ingredients!$B$3:$B$230,'PH complex foods'!J277,Ingredients!$A$3:$A$119)+SUMIF($B$3:$B$725,J277,$V$3:$V$724)</f>
        <v>1</v>
      </c>
      <c r="S277" s="11">
        <f ca="1">SUMIF(Ingredients!$B$3:$B$230,'PH complex foods'!K277,Ingredients!$A$3:$A$119)+SUMIF($B$3:$B$725,K277,$V$3:$V$724)</f>
        <v>0</v>
      </c>
      <c r="T277" s="11">
        <f ca="1">SUMIF(Ingredients!$B$3:$B$230,'PH complex foods'!L277,Ingredients!$A$3:$A$119)+SUMIF($B$3:$B$725,L277,$V$3:$V$724)</f>
        <v>0</v>
      </c>
      <c r="U277" s="11">
        <f ca="1">SUMIF(Ingredients!$B$3:$B$230,'PH complex foods'!M277,Ingredients!$A$3:$A$119)+SUMIF($B$3:$B$725,M277,$V$3:$V$724)</f>
        <v>0</v>
      </c>
      <c r="V277" s="10">
        <f t="shared" ca="1" si="63"/>
        <v>1</v>
      </c>
      <c r="W277" s="10">
        <v>1</v>
      </c>
      <c r="X277" s="11">
        <v>1</v>
      </c>
      <c r="Y277" s="11">
        <f>COUNTIF(F277:M1002,B277)</f>
        <v>0</v>
      </c>
      <c r="Z277" s="44" t="str">
        <f t="shared" ca="1" si="64"/>
        <v>Yes</v>
      </c>
      <c r="AA277" s="34">
        <f>SUMIF(Ingredients!$B$3:$B$230,F277,Ingredients!$C$3:$C$230)+SUMIF($B$3:$B$725,F277,$AI$3:$AI$725)</f>
        <v>12.30952380952381</v>
      </c>
      <c r="AB277" s="30">
        <f>SUMIF(Ingredients!$B$3:$B$230,G277,Ingredients!$C$3:$C$230)+SUMIF($B$3:$B$725,G277,$AI$3:$AI$725)</f>
        <v>10</v>
      </c>
      <c r="AC277" s="30">
        <f>SUMIF(Ingredients!$B$3:$B$230,H277,Ingredients!$C$3:$C$230)+SUMIF($B$3:$B$725,H277,$AI$3:$AI$725)</f>
        <v>2</v>
      </c>
      <c r="AD277" s="30">
        <f>SUMIF(Ingredients!$B$3:$B$230,I277,Ingredients!$C$3:$C$230)+SUMIF($B$3:$B$725,I277,$AI$3:$AI$725)</f>
        <v>10</v>
      </c>
      <c r="AE277" s="30">
        <f>SUMIF(Ingredients!$B$3:$B$230,J277,Ingredients!$C$3:$C$230)+SUMIF($B$3:$B$725,J277,$AI$3:$AI$725)</f>
        <v>0</v>
      </c>
      <c r="AF277" s="30">
        <f>SUMIF(Ingredients!$B$3:$B$230,K277,Ingredients!$C$3:$C$230)+SUMIF($B$3:$B$725,K277,$AI$3:$AI$725)</f>
        <v>0</v>
      </c>
      <c r="AG277" s="30">
        <f>SUMIF(Ingredients!$B$3:$B$230,L277,Ingredients!$C$3:$C$230)+SUMIF($B$3:$B$725,L277,$AI$3:$AI$725)</f>
        <v>0</v>
      </c>
      <c r="AH277" s="30">
        <f>SUMIF(Ingredients!$B$3:$B$230,M277,Ingredients!$C$3:$C$230)+SUMIF($B$3:$B$725,M277,$AI$3:$AI$725)</f>
        <v>0</v>
      </c>
      <c r="AI277" s="29">
        <f t="shared" si="53"/>
        <v>34.30952380952381</v>
      </c>
      <c r="AJ277" s="30">
        <f>SUMIF(Ingredients!$B$3:$B$230,F277,Ingredients!$D$3:$D$230)+SUMIF($B$3:$B$725,F277,$AR$3:$AR$725)</f>
        <v>0.35714285714285715</v>
      </c>
      <c r="AK277" s="30">
        <f>SUMIF(Ingredients!$B$3:$B$230,G277,Ingredients!$D$3:$D$230)+SUMIF($B$3:$B$725,G277,$AR$3:$AR$725)</f>
        <v>0</v>
      </c>
      <c r="AL277" s="30">
        <f>SUMIF(Ingredients!$B$3:$B$230,H277,Ingredients!$D$3:$D$230)+SUMIF($B$3:$B$725,H277,$AR$3:$AR$725)</f>
        <v>0</v>
      </c>
      <c r="AM277" s="30">
        <f>SUMIF(Ingredients!$B$3:$B$230,I277,Ingredients!$D$3:$D$230)+SUMIF($B$3:$B$725,I277,$AR$3:$AR$725)</f>
        <v>0</v>
      </c>
      <c r="AN277" s="30">
        <f>SUMIF(Ingredients!$B$3:$B$230,J277,Ingredients!$D$3:$D$230)+SUMIF($B$3:$B$725,J277,$AR$3:$AR$725)</f>
        <v>0</v>
      </c>
      <c r="AO277" s="30">
        <f>SUMIF(Ingredients!$B$3:$B$230,K277,Ingredients!$D$3:$D$230)+SUMIF($B$3:$B$725,K277,$AR$3:$AR$725)</f>
        <v>0</v>
      </c>
      <c r="AP277" s="30">
        <f>SUMIF(Ingredients!$B$3:$B$230,L277,Ingredients!$D$3:$D$230)+SUMIF($B$3:$B$725,L277,$AR$3:$AR$725)</f>
        <v>0</v>
      </c>
      <c r="AQ277" s="30">
        <f>SUMIF(Ingredients!$B$3:$B$230,M277,Ingredients!$D$3:$D$230)+SUMIF($B$3:$B$725,M277,$AR$3:$AR$725)</f>
        <v>0</v>
      </c>
      <c r="AR277" s="29">
        <f t="shared" si="54"/>
        <v>0.35714285714285715</v>
      </c>
      <c r="AS277" s="30">
        <f>SUMIF(Ingredients!$B$3:$B$230,F277,Ingredients!$E$3:$E$230)+SUMIF($B$3:$B$725,F277,$BA$3:$BA$730)</f>
        <v>10.428571428571429</v>
      </c>
      <c r="AT277" s="30">
        <f>SUMIF(Ingredients!$B$3:$B$230,G277,Ingredients!$E$3:$E$230)+SUMIF($B$3:$B$725,G277,$BA$3:$BA$730)</f>
        <v>6</v>
      </c>
      <c r="AU277" s="30">
        <f>SUMIF(Ingredients!$B$3:$B$230,H277,Ingredients!$E$3:$E$230)+SUMIF($B$3:$B$725,H277,$BA$3:$BA$730)</f>
        <v>43</v>
      </c>
      <c r="AV277" s="30">
        <f>SUMIF(Ingredients!$B$3:$B$230,I277,Ingredients!$E$3:$E$230)+SUMIF($B$3:$B$725,I277,$BA$3:$BA$730)</f>
        <v>31</v>
      </c>
      <c r="AW277" s="30">
        <f>SUMIF(Ingredients!$B$3:$B$230,J277,Ingredients!$E$3:$E$230)+SUMIF($B$3:$B$725,J277,$BA$3:$BA$730)</f>
        <v>10</v>
      </c>
      <c r="AX277" s="30">
        <f>SUMIF(Ingredients!$B$3:$B$230,K277,Ingredients!$E$3:$E$230)+SUMIF($B$3:$B$725,K277,$BA$3:$BA$730)</f>
        <v>0</v>
      </c>
      <c r="AY277" s="30">
        <f>SUMIF(Ingredients!$B$3:$B$230,L277,Ingredients!$E$3:$E$230)+SUMIF($B$3:$B$725,L277,$BA$3:$BA$730)</f>
        <v>0</v>
      </c>
      <c r="AZ277" s="30">
        <f>SUMIF(Ingredients!$B$3:$B$230,M277,Ingredients!$E$3:$E$230)+SUMIF($B$3:$B$725,M277,$BA$3:$BA$730)</f>
        <v>0</v>
      </c>
      <c r="BA277" s="29">
        <f t="shared" si="55"/>
        <v>20.085714285714285</v>
      </c>
      <c r="BB277" s="30">
        <f>SUMIF(Ingredients!$B$3:$B$230,F277,Ingredients!$F$3:$F$230)+SUMIF($B$3:$B$725,F277,$BJ$3:$BJ$725)</f>
        <v>0</v>
      </c>
      <c r="BC277" s="30">
        <f>SUMIF(Ingredients!$B$3:$B$230,G277,Ingredients!$F$3:$F$230)+SUMIF($B$3:$B$725,G277,$BJ$3:$BJ$725)</f>
        <v>0</v>
      </c>
      <c r="BD277" s="30">
        <f>SUMIF(Ingredients!$B$3:$B$230,H277,Ingredients!$F$3:$F$230)+SUMIF($B$3:$B$725,H277,$BJ$3:$BJ$725)</f>
        <v>0</v>
      </c>
      <c r="BE277" s="30">
        <f>SUMIF(Ingredients!$B$3:$B$230,I277,Ingredients!$F$3:$F$230)+SUMIF($B$3:$B$725,I277,$BJ$3:$BJ$725)</f>
        <v>0</v>
      </c>
      <c r="BF277" s="30">
        <f>SUMIF(Ingredients!$B$3:$B$230,J277,Ingredients!$F$3:$F$230)+SUMIF($B$3:$B$725,J277,$BJ$3:$BJ$725)</f>
        <v>0</v>
      </c>
      <c r="BG277" s="30">
        <f>SUMIF(Ingredients!$B$3:$B$230,K277,Ingredients!$F$3:$F$230)+SUMIF($B$3:$B$725,K277,$BJ$3:$BJ$725)</f>
        <v>0</v>
      </c>
      <c r="BH277" s="30">
        <f>SUMIF(Ingredients!$B$3:$B$230,L277,Ingredients!$F$3:$F$230)+SUMIF($B$3:$B$725,L277,$BJ$3:$BJ$725)</f>
        <v>0</v>
      </c>
      <c r="BI277" s="30">
        <f>SUMIF(Ingredients!$B$3:$B$230,M277,Ingredients!$F$3:$F$230)+SUMIF($B$3:$B$725,M277,$BJ$3:$BJ$725)</f>
        <v>0</v>
      </c>
      <c r="BJ277" s="35">
        <f t="shared" si="56"/>
        <v>0</v>
      </c>
      <c r="BK277" s="30">
        <f>SUMIF(Ingredients!$B$3:$B$230,F277,Ingredients!$G$3:$G$230)+SUMIF($B$3:$B$725,F277,$BS$3:$BS$725)</f>
        <v>0</v>
      </c>
      <c r="BL277" s="30">
        <f>SUMIF(Ingredients!$B$3:$B$230,G277,Ingredients!$G$3:$G$230)+SUMIF($B$3:$B$725,G277,$BS$3:$BS$725)</f>
        <v>0</v>
      </c>
      <c r="BM277" s="30">
        <f>SUMIF(Ingredients!$B$3:$B$230,H277,Ingredients!$G$3:$G$230)+SUMIF($B$3:$B$725,H277,$BS$3:$BS$725)</f>
        <v>0</v>
      </c>
      <c r="BN277" s="30">
        <f>SUMIF(Ingredients!$B$3:$B$230,I277,Ingredients!$G$3:$G$230)+SUMIF($B$3:$B$725,I277,$BS$3:$BS$725)</f>
        <v>0</v>
      </c>
      <c r="BO277" s="30">
        <f>SUMIF(Ingredients!$B$3:$B$230,J277,Ingredients!$G$3:$G$230)+SUMIF($B$3:$B$725,J277,$BS$3:$BS$725)</f>
        <v>0</v>
      </c>
      <c r="BP277" s="30">
        <f>SUMIF(Ingredients!$B$3:$B$230,K277,Ingredients!$G$3:$G$230)+SUMIF($B$3:$B$725,K277,$BS$3:$BS$725)</f>
        <v>0</v>
      </c>
      <c r="BQ277" s="30">
        <f>SUMIF(Ingredients!$B$3:$B$230,L277,Ingredients!$G$3:$G$230)+SUMIF($B$3:$B$725,L277,$BS$3:$BS$725)</f>
        <v>0</v>
      </c>
      <c r="BR277" s="30">
        <f>SUMIF(Ingredients!$B$3:$B$230,M277,Ingredients!$G$3:$G$230)+SUMIF($B$3:$B$725,M277,$BS$3:$BS$725)</f>
        <v>0</v>
      </c>
      <c r="BS277" s="36">
        <f t="shared" si="57"/>
        <v>0</v>
      </c>
      <c r="BT277" s="30">
        <f>SUMIF(Ingredients!$B$3:$B$230,F277,Ingredients!$H$3:$H$230)+SUMIF($B$3:$B$725,F277,$CB$3:$CB$725)</f>
        <v>1.1428571428571428</v>
      </c>
      <c r="BU277" s="30">
        <f>SUMIF(Ingredients!$B$3:$B$230,G277,Ingredients!$H$3:$H$230)+SUMIF($B$3:$B$725,G277,$CB$3:$CB$725)</f>
        <v>0</v>
      </c>
      <c r="BV277" s="30">
        <f>SUMIF(Ingredients!$B$3:$B$230,H277,Ingredients!$H$3:$H$230)+SUMIF($B$3:$B$725,H277,$CB$3:$CB$725)</f>
        <v>1</v>
      </c>
      <c r="BW277" s="30">
        <f>SUMIF(Ingredients!$B$3:$B$230,I277,Ingredients!$H$3:$H$230)+SUMIF($B$3:$B$725,I277,$CB$3:$CB$725)</f>
        <v>1</v>
      </c>
      <c r="BX277" s="30">
        <f>SUMIF(Ingredients!$B$3:$B$230,J277,Ingredients!$H$3:$H$230)+SUMIF($B$3:$B$725,J277,$CB$3:$CB$725)</f>
        <v>0</v>
      </c>
      <c r="BY277" s="30">
        <f>SUMIF(Ingredients!$B$3:$B$230,K277,Ingredients!$H$3:$H$230)+SUMIF($B$3:$B$725,K277,$CB$3:$CB$725)</f>
        <v>0</v>
      </c>
      <c r="BZ277" s="30">
        <f>SUMIF(Ingredients!$B$3:$B$230,L277,Ingredients!$H$3:$H$230)+SUMIF($B$3:$B$725,L277,$CB$3:$CB$725)</f>
        <v>0</v>
      </c>
      <c r="CA277" s="30">
        <f>SUMIF(Ingredients!$B$3:$B$230,M277,Ingredients!$H$3:$H$230)+SUMIF($B$3:$B$725,M277,$CB$3:$CB$725)</f>
        <v>0</v>
      </c>
      <c r="CB277" s="42">
        <f t="shared" si="58"/>
        <v>3.1428571428571428</v>
      </c>
      <c r="CC277" s="30">
        <f>SUMIF(Ingredients!$B$3:$B$230,F277,Ingredients!$I$3:$I$230)+SUMIF($B$3:$B$725,F277,$CK$3:$CK$725)</f>
        <v>2.5</v>
      </c>
      <c r="CD277" s="30">
        <f>SUMIF(Ingredients!$B$3:$B$230,G277,Ingredients!$I$3:$I$230)+SUMIF($B$3:$B$725,G277,$CK$3:$CK$725)</f>
        <v>1.5</v>
      </c>
      <c r="CE277" s="30">
        <f>SUMIF(Ingredients!$B$3:$B$230,H277,Ingredients!$I$3:$I$230)+SUMIF($B$3:$B$725,H277,$CK$3:$CK$725)</f>
        <v>0</v>
      </c>
      <c r="CF277" s="30">
        <f>SUMIF(Ingredients!$B$3:$B$230,I277,Ingredients!$I$3:$I$230)+SUMIF($B$3:$B$725,I277,$CK$3:$CK$725)</f>
        <v>0</v>
      </c>
      <c r="CG277" s="30">
        <f>SUMIF(Ingredients!$B$3:$B$230,J277,Ingredients!$I$3:$I$230)+SUMIF($B$3:$B$725,J277,$CK$3:$CK$725)</f>
        <v>0</v>
      </c>
      <c r="CH277" s="30">
        <f>SUMIF(Ingredients!$B$3:$B$230,K277,Ingredients!$I$3:$I$230)+SUMIF($B$3:$B$725,K277,$CK$3:$CK$725)</f>
        <v>0</v>
      </c>
      <c r="CI277" s="30">
        <f>SUMIF(Ingredients!$B$3:$B$230,L277,Ingredients!$I$3:$I$230)+SUMIF($B$3:$B$725,L277,$CK$3:$CK$725)</f>
        <v>0</v>
      </c>
      <c r="CJ277" s="30">
        <f>SUMIF(Ingredients!$B$3:$B$230,M277,Ingredients!$I$3:$I$230)+SUMIF($B$3:$B$725,M277,$CK$3:$CK$725)</f>
        <v>0</v>
      </c>
      <c r="CK277" s="38">
        <f t="shared" si="59"/>
        <v>4</v>
      </c>
      <c r="CL277" s="30">
        <f>SUMIF(Ingredients!$B$3:$B$230,F277,Ingredients!$J$3:$J$230)+SUMIF($B$3:$B$725,F277,$CT$3:$CT$725)</f>
        <v>0</v>
      </c>
      <c r="CM277" s="30">
        <f>SUMIF(Ingredients!$B$3:$B$230,G277,Ingredients!$J$3:$J$230)+SUMIF($B$3:$B$725,G277,$CT$3:$CT$725)</f>
        <v>0</v>
      </c>
      <c r="CN277" s="30">
        <f>SUMIF(Ingredients!$B$3:$B$230,H277,Ingredients!$J$3:$J$230)+SUMIF($B$3:$B$725,H277,$CT$3:$CT$725)</f>
        <v>0</v>
      </c>
      <c r="CO277" s="30">
        <f>SUMIF(Ingredients!$B$3:$B$230,I277,Ingredients!$J$3:$J$230)+SUMIF($B$3:$B$725,I277,$CT$3:$CT$725)</f>
        <v>0</v>
      </c>
      <c r="CP277" s="30">
        <f>SUMIF(Ingredients!$B$3:$B$230,J277,Ingredients!$J$3:$J$230)+SUMIF($B$3:$B$725,J277,$CT$3:$CT$725)</f>
        <v>0</v>
      </c>
      <c r="CQ277" s="30">
        <f>SUMIF(Ingredients!$B$3:$B$230,K277,Ingredients!$J$3:$J$230)+SUMIF($B$3:$B$725,K277,$CT$3:$CT$725)</f>
        <v>0</v>
      </c>
      <c r="CR277" s="30">
        <f>SUMIF(Ingredients!$B$3:$B$230,L277,Ingredients!$J$3:$J$230)+SUMIF($B$3:$B$725,L277,$CT$3:$CT$725)</f>
        <v>0</v>
      </c>
      <c r="CS277" s="30">
        <f>SUMIF(Ingredients!$B$3:$B$230,M277,Ingredients!$J$3:$J$230)+SUMIF($B$3:$B$725,M277,$CT$3:$CT$725)</f>
        <v>0</v>
      </c>
      <c r="CT277" s="43">
        <f t="shared" si="60"/>
        <v>0</v>
      </c>
      <c r="CU277" s="34">
        <v>30</v>
      </c>
      <c r="CV277" s="30">
        <v>15</v>
      </c>
      <c r="CW277" s="30">
        <v>6</v>
      </c>
      <c r="CX277" s="35">
        <v>0</v>
      </c>
      <c r="CY277" s="36">
        <v>0</v>
      </c>
      <c r="CZ277" s="37">
        <v>3</v>
      </c>
      <c r="DA277" s="38">
        <v>4</v>
      </c>
      <c r="DB277" s="39">
        <v>0</v>
      </c>
      <c r="DC277" t="s">
        <v>202</v>
      </c>
      <c r="DD277" t="str">
        <f t="shared" ca="1" si="61"/>
        <v/>
      </c>
      <c r="DE277" t="str">
        <f ca="1">IF(Z277="No", "No", "-")</f>
        <v>-</v>
      </c>
      <c r="DG277" t="s">
        <v>200</v>
      </c>
      <c r="DH277" t="str">
        <f t="shared" ca="1" si="62"/>
        <v>LAMBBARLEYSOUPITEM(MEAL, ItemRegistry.lambbarleysoupItem, 4 ,6f,15f,0f,3f,0f,4f,0f,3.5f),</v>
      </c>
      <c r="DI277" t="s">
        <v>2457</v>
      </c>
    </row>
    <row r="278" spans="2:113" x14ac:dyDescent="0.3">
      <c r="B278" t="s">
        <v>550</v>
      </c>
      <c r="C278" t="str">
        <f>INDEX('PH Itemnames'!$B$1:$B$723,MATCH(B278,'PH Itemnames'!$A$1:$A$723),1)</f>
        <v>honeylemonlambItem</v>
      </c>
      <c r="D278" t="s">
        <v>245</v>
      </c>
      <c r="E278" t="s">
        <v>1191</v>
      </c>
      <c r="F278" s="10" t="s">
        <v>80</v>
      </c>
      <c r="G278" s="11" t="s">
        <v>20</v>
      </c>
      <c r="H278" s="11" t="s">
        <v>427</v>
      </c>
      <c r="I278" s="11" t="s">
        <v>210</v>
      </c>
      <c r="J278" s="11"/>
      <c r="K278" s="11"/>
      <c r="L278" s="11"/>
      <c r="M278" s="11"/>
      <c r="N278" s="46">
        <f ca="1">SUMIF(Ingredients!$B$3:$B$230,'PH complex foods'!F278,Ingredients!$A$3:$A$119)+SUMIF($B$3:$B$725,F278,$V$3:$V$724)</f>
        <v>1</v>
      </c>
      <c r="O278" s="11">
        <f ca="1">SUMIF(Ingredients!$B$3:$B$230,'PH complex foods'!G278,Ingredients!$A$3:$A$119)+SUMIF($B$3:$B$725,G278,$V$3:$V$724)</f>
        <v>1</v>
      </c>
      <c r="P278" s="11">
        <f ca="1">SUMIF(Ingredients!$B$3:$B$230,'PH complex foods'!H278,Ingredients!$A$3:$A$119)+SUMIF($B$3:$B$725,H278,$V$3:$V$724)</f>
        <v>1</v>
      </c>
      <c r="Q278" s="11">
        <f ca="1">SUMIF(Ingredients!$B$3:$B$230,'PH complex foods'!I278,Ingredients!$A$3:$A$119)+SUMIF($B$3:$B$725,I278,$V$3:$V$724)</f>
        <v>1</v>
      </c>
      <c r="R278" s="11">
        <f ca="1">SUMIF(Ingredients!$B$3:$B$230,'PH complex foods'!J278,Ingredients!$A$3:$A$119)+SUMIF($B$3:$B$725,J278,$V$3:$V$724)</f>
        <v>0</v>
      </c>
      <c r="S278" s="11">
        <f ca="1">SUMIF(Ingredients!$B$3:$B$230,'PH complex foods'!K278,Ingredients!$A$3:$A$119)+SUMIF($B$3:$B$725,K278,$V$3:$V$724)</f>
        <v>0</v>
      </c>
      <c r="T278" s="11">
        <f ca="1">SUMIF(Ingredients!$B$3:$B$230,'PH complex foods'!L278,Ingredients!$A$3:$A$119)+SUMIF($B$3:$B$725,L278,$V$3:$V$724)</f>
        <v>0</v>
      </c>
      <c r="U278" s="11">
        <f ca="1">SUMIF(Ingredients!$B$3:$B$230,'PH complex foods'!M278,Ingredients!$A$3:$A$119)+SUMIF($B$3:$B$725,M278,$V$3:$V$724)</f>
        <v>0</v>
      </c>
      <c r="V278" s="10">
        <f t="shared" ca="1" si="63"/>
        <v>1</v>
      </c>
      <c r="W278" s="10">
        <v>1</v>
      </c>
      <c r="X278" s="11">
        <v>1</v>
      </c>
      <c r="Y278" s="11">
        <f>COUNTIF(F278:M1003,B278)</f>
        <v>0</v>
      </c>
      <c r="Z278" s="44" t="str">
        <f t="shared" ca="1" si="64"/>
        <v>Yes</v>
      </c>
      <c r="AA278" s="34">
        <f>SUMIF(Ingredients!$B$3:$B$230,F278,Ingredients!$C$3:$C$230)+SUMIF($B$3:$B$725,F278,$AI$3:$AI$725)</f>
        <v>10</v>
      </c>
      <c r="AB278" s="30">
        <f>SUMIF(Ingredients!$B$3:$B$230,G278,Ingredients!$C$3:$C$230)+SUMIF($B$3:$B$725,G278,$AI$3:$AI$725)</f>
        <v>1</v>
      </c>
      <c r="AC278" s="30">
        <f>SUMIF(Ingredients!$B$3:$B$230,H278,Ingredients!$C$3:$C$230)+SUMIF($B$3:$B$725,H278,$AI$3:$AI$725)</f>
        <v>0</v>
      </c>
      <c r="AD278" s="30">
        <f>SUMIF(Ingredients!$B$3:$B$230,I278,Ingredients!$C$3:$C$230)+SUMIF($B$3:$B$725,I278,$AI$3:$AI$725)</f>
        <v>0</v>
      </c>
      <c r="AE278" s="30">
        <f>SUMIF(Ingredients!$B$3:$B$230,J278,Ingredients!$C$3:$C$230)+SUMIF($B$3:$B$725,J278,$AI$3:$AI$725)</f>
        <v>0</v>
      </c>
      <c r="AF278" s="30">
        <f>SUMIF(Ingredients!$B$3:$B$230,K278,Ingredients!$C$3:$C$230)+SUMIF($B$3:$B$725,K278,$AI$3:$AI$725)</f>
        <v>0</v>
      </c>
      <c r="AG278" s="30">
        <f>SUMIF(Ingredients!$B$3:$B$230,L278,Ingredients!$C$3:$C$230)+SUMIF($B$3:$B$725,L278,$AI$3:$AI$725)</f>
        <v>0</v>
      </c>
      <c r="AH278" s="30">
        <f>SUMIF(Ingredients!$B$3:$B$230,M278,Ingredients!$C$3:$C$230)+SUMIF($B$3:$B$725,M278,$AI$3:$AI$725)</f>
        <v>0</v>
      </c>
      <c r="AI278" s="29">
        <f t="shared" si="53"/>
        <v>11</v>
      </c>
      <c r="AJ278" s="30">
        <f>SUMIF(Ingredients!$B$3:$B$230,F278,Ingredients!$D$3:$D$230)+SUMIF($B$3:$B$725,F278,$AR$3:$AR$725)</f>
        <v>0</v>
      </c>
      <c r="AK278" s="30">
        <f>SUMIF(Ingredients!$B$3:$B$230,G278,Ingredients!$D$3:$D$230)+SUMIF($B$3:$B$725,G278,$AR$3:$AR$725)</f>
        <v>5</v>
      </c>
      <c r="AL278" s="30">
        <f>SUMIF(Ingredients!$B$3:$B$230,H278,Ingredients!$D$3:$D$230)+SUMIF($B$3:$B$725,H278,$AR$3:$AR$725)</f>
        <v>0</v>
      </c>
      <c r="AM278" s="30">
        <f>SUMIF(Ingredients!$B$3:$B$230,I278,Ingredients!$D$3:$D$230)+SUMIF($B$3:$B$725,I278,$AR$3:$AR$725)</f>
        <v>0</v>
      </c>
      <c r="AN278" s="30">
        <f>SUMIF(Ingredients!$B$3:$B$230,J278,Ingredients!$D$3:$D$230)+SUMIF($B$3:$B$725,J278,$AR$3:$AR$725)</f>
        <v>0</v>
      </c>
      <c r="AO278" s="30">
        <f>SUMIF(Ingredients!$B$3:$B$230,K278,Ingredients!$D$3:$D$230)+SUMIF($B$3:$B$725,K278,$AR$3:$AR$725)</f>
        <v>0</v>
      </c>
      <c r="AP278" s="30">
        <f>SUMIF(Ingredients!$B$3:$B$230,L278,Ingredients!$D$3:$D$230)+SUMIF($B$3:$B$725,L278,$AR$3:$AR$725)</f>
        <v>0</v>
      </c>
      <c r="AQ278" s="30">
        <f>SUMIF(Ingredients!$B$3:$B$230,M278,Ingredients!$D$3:$D$230)+SUMIF($B$3:$B$725,M278,$AR$3:$AR$725)</f>
        <v>0</v>
      </c>
      <c r="AR278" s="29">
        <f t="shared" si="54"/>
        <v>5</v>
      </c>
      <c r="AS278" s="30">
        <f>SUMIF(Ingredients!$B$3:$B$230,F278,Ingredients!$E$3:$E$230)+SUMIF($B$3:$B$725,F278,$BA$3:$BA$730)</f>
        <v>6</v>
      </c>
      <c r="AT278" s="30">
        <f>SUMIF(Ingredients!$B$3:$B$230,G278,Ingredients!$E$3:$E$230)+SUMIF($B$3:$B$725,G278,$BA$3:$BA$730)</f>
        <v>10</v>
      </c>
      <c r="AU278" s="30">
        <f>SUMIF(Ingredients!$B$3:$B$230,H278,Ingredients!$E$3:$E$230)+SUMIF($B$3:$B$725,H278,$BA$3:$BA$730)</f>
        <v>48</v>
      </c>
      <c r="AV278" s="30">
        <f>SUMIF(Ingredients!$B$3:$B$230,I278,Ingredients!$E$3:$E$230)+SUMIF($B$3:$B$725,I278,$BA$3:$BA$730)</f>
        <v>30</v>
      </c>
      <c r="AW278" s="30">
        <f>SUMIF(Ingredients!$B$3:$B$230,J278,Ingredients!$E$3:$E$230)+SUMIF($B$3:$B$725,J278,$BA$3:$BA$730)</f>
        <v>0</v>
      </c>
      <c r="AX278" s="30">
        <f>SUMIF(Ingredients!$B$3:$B$230,K278,Ingredients!$E$3:$E$230)+SUMIF($B$3:$B$725,K278,$BA$3:$BA$730)</f>
        <v>0</v>
      </c>
      <c r="AY278" s="30">
        <f>SUMIF(Ingredients!$B$3:$B$230,L278,Ingredients!$E$3:$E$230)+SUMIF($B$3:$B$725,L278,$BA$3:$BA$730)</f>
        <v>0</v>
      </c>
      <c r="AZ278" s="30">
        <f>SUMIF(Ingredients!$B$3:$B$230,M278,Ingredients!$E$3:$E$230)+SUMIF($B$3:$B$725,M278,$BA$3:$BA$730)</f>
        <v>0</v>
      </c>
      <c r="BA278" s="29">
        <f t="shared" si="55"/>
        <v>23.5</v>
      </c>
      <c r="BB278" s="30">
        <f>SUMIF(Ingredients!$B$3:$B$230,F278,Ingredients!$F$3:$F$230)+SUMIF($B$3:$B$725,F278,$BJ$3:$BJ$725)</f>
        <v>0</v>
      </c>
      <c r="BC278" s="30">
        <f>SUMIF(Ingredients!$B$3:$B$230,G278,Ingredients!$F$3:$F$230)+SUMIF($B$3:$B$725,G278,$BJ$3:$BJ$725)</f>
        <v>0</v>
      </c>
      <c r="BD278" s="30">
        <f>SUMIF(Ingredients!$B$3:$B$230,H278,Ingredients!$F$3:$F$230)+SUMIF($B$3:$B$725,H278,$BJ$3:$BJ$725)</f>
        <v>0</v>
      </c>
      <c r="BE278" s="30">
        <f>SUMIF(Ingredients!$B$3:$B$230,I278,Ingredients!$F$3:$F$230)+SUMIF($B$3:$B$725,I278,$BJ$3:$BJ$725)</f>
        <v>0</v>
      </c>
      <c r="BF278" s="30">
        <f>SUMIF(Ingredients!$B$3:$B$230,J278,Ingredients!$F$3:$F$230)+SUMIF($B$3:$B$725,J278,$BJ$3:$BJ$725)</f>
        <v>0</v>
      </c>
      <c r="BG278" s="30">
        <f>SUMIF(Ingredients!$B$3:$B$230,K278,Ingredients!$F$3:$F$230)+SUMIF($B$3:$B$725,K278,$BJ$3:$BJ$725)</f>
        <v>0</v>
      </c>
      <c r="BH278" s="30">
        <f>SUMIF(Ingredients!$B$3:$B$230,L278,Ingredients!$F$3:$F$230)+SUMIF($B$3:$B$725,L278,$BJ$3:$BJ$725)</f>
        <v>0</v>
      </c>
      <c r="BI278" s="30">
        <f>SUMIF(Ingredients!$B$3:$B$230,M278,Ingredients!$F$3:$F$230)+SUMIF($B$3:$B$725,M278,$BJ$3:$BJ$725)</f>
        <v>0</v>
      </c>
      <c r="BJ278" s="35">
        <f t="shared" si="56"/>
        <v>0</v>
      </c>
      <c r="BK278" s="30">
        <f>SUMIF(Ingredients!$B$3:$B$230,F278,Ingredients!$G$3:$G$230)+SUMIF($B$3:$B$725,F278,$BS$3:$BS$725)</f>
        <v>0</v>
      </c>
      <c r="BL278" s="30">
        <f>SUMIF(Ingredients!$B$3:$B$230,G278,Ingredients!$G$3:$G$230)+SUMIF($B$3:$B$725,G278,$BS$3:$BS$725)</f>
        <v>0.8</v>
      </c>
      <c r="BM278" s="30">
        <f>SUMIF(Ingredients!$B$3:$B$230,H278,Ingredients!$G$3:$G$230)+SUMIF($B$3:$B$725,H278,$BS$3:$BS$725)</f>
        <v>0</v>
      </c>
      <c r="BN278" s="30">
        <f>SUMIF(Ingredients!$B$3:$B$230,I278,Ingredients!$G$3:$G$230)+SUMIF($B$3:$B$725,I278,$BS$3:$BS$725)</f>
        <v>0</v>
      </c>
      <c r="BO278" s="30">
        <f>SUMIF(Ingredients!$B$3:$B$230,J278,Ingredients!$G$3:$G$230)+SUMIF($B$3:$B$725,J278,$BS$3:$BS$725)</f>
        <v>0</v>
      </c>
      <c r="BP278" s="30">
        <f>SUMIF(Ingredients!$B$3:$B$230,K278,Ingredients!$G$3:$G$230)+SUMIF($B$3:$B$725,K278,$BS$3:$BS$725)</f>
        <v>0</v>
      </c>
      <c r="BQ278" s="30">
        <f>SUMIF(Ingredients!$B$3:$B$230,L278,Ingredients!$G$3:$G$230)+SUMIF($B$3:$B$725,L278,$BS$3:$BS$725)</f>
        <v>0</v>
      </c>
      <c r="BR278" s="30">
        <f>SUMIF(Ingredients!$B$3:$B$230,M278,Ingredients!$G$3:$G$230)+SUMIF($B$3:$B$725,M278,$BS$3:$BS$725)</f>
        <v>0</v>
      </c>
      <c r="BS278" s="36">
        <f t="shared" si="57"/>
        <v>0.8</v>
      </c>
      <c r="BT278" s="30">
        <f>SUMIF(Ingredients!$B$3:$B$230,F278,Ingredients!$H$3:$H$230)+SUMIF($B$3:$B$725,F278,$CB$3:$CB$725)</f>
        <v>0</v>
      </c>
      <c r="BU278" s="30">
        <f>SUMIF(Ingredients!$B$3:$B$230,G278,Ingredients!$H$3:$H$230)+SUMIF($B$3:$B$725,G278,$CB$3:$CB$725)</f>
        <v>0</v>
      </c>
      <c r="BV278" s="30">
        <f>SUMIF(Ingredients!$B$3:$B$230,H278,Ingredients!$H$3:$H$230)+SUMIF($B$3:$B$725,H278,$CB$3:$CB$725)</f>
        <v>0</v>
      </c>
      <c r="BW278" s="30">
        <f>SUMIF(Ingredients!$B$3:$B$230,I278,Ingredients!$H$3:$H$230)+SUMIF($B$3:$B$725,I278,$CB$3:$CB$725)</f>
        <v>0</v>
      </c>
      <c r="BX278" s="30">
        <f>SUMIF(Ingredients!$B$3:$B$230,J278,Ingredients!$H$3:$H$230)+SUMIF($B$3:$B$725,J278,$CB$3:$CB$725)</f>
        <v>0</v>
      </c>
      <c r="BY278" s="30">
        <f>SUMIF(Ingredients!$B$3:$B$230,K278,Ingredients!$H$3:$H$230)+SUMIF($B$3:$B$725,K278,$CB$3:$CB$725)</f>
        <v>0</v>
      </c>
      <c r="BZ278" s="30">
        <f>SUMIF(Ingredients!$B$3:$B$230,L278,Ingredients!$H$3:$H$230)+SUMIF($B$3:$B$725,L278,$CB$3:$CB$725)</f>
        <v>0</v>
      </c>
      <c r="CA278" s="30">
        <f>SUMIF(Ingredients!$B$3:$B$230,M278,Ingredients!$H$3:$H$230)+SUMIF($B$3:$B$725,M278,$CB$3:$CB$725)</f>
        <v>0</v>
      </c>
      <c r="CB278" s="42">
        <f t="shared" si="58"/>
        <v>0</v>
      </c>
      <c r="CC278" s="30">
        <f>SUMIF(Ingredients!$B$3:$B$230,F278,Ingredients!$I$3:$I$230)+SUMIF($B$3:$B$725,F278,$CK$3:$CK$725)</f>
        <v>1.5</v>
      </c>
      <c r="CD278" s="30">
        <f>SUMIF(Ingredients!$B$3:$B$230,G278,Ingredients!$I$3:$I$230)+SUMIF($B$3:$B$725,G278,$CK$3:$CK$725)</f>
        <v>0</v>
      </c>
      <c r="CE278" s="30">
        <f>SUMIF(Ingredients!$B$3:$B$230,H278,Ingredients!$I$3:$I$230)+SUMIF($B$3:$B$725,H278,$CK$3:$CK$725)</f>
        <v>0</v>
      </c>
      <c r="CF278" s="30">
        <f>SUMIF(Ingredients!$B$3:$B$230,I278,Ingredients!$I$3:$I$230)+SUMIF($B$3:$B$725,I278,$CK$3:$CK$725)</f>
        <v>0</v>
      </c>
      <c r="CG278" s="30">
        <f>SUMIF(Ingredients!$B$3:$B$230,J278,Ingredients!$I$3:$I$230)+SUMIF($B$3:$B$725,J278,$CK$3:$CK$725)</f>
        <v>0</v>
      </c>
      <c r="CH278" s="30">
        <f>SUMIF(Ingredients!$B$3:$B$230,K278,Ingredients!$I$3:$I$230)+SUMIF($B$3:$B$725,K278,$CK$3:$CK$725)</f>
        <v>0</v>
      </c>
      <c r="CI278" s="30">
        <f>SUMIF(Ingredients!$B$3:$B$230,L278,Ingredients!$I$3:$I$230)+SUMIF($B$3:$B$725,L278,$CK$3:$CK$725)</f>
        <v>0</v>
      </c>
      <c r="CJ278" s="30">
        <f>SUMIF(Ingredients!$B$3:$B$230,M278,Ingredients!$I$3:$I$230)+SUMIF($B$3:$B$725,M278,$CK$3:$CK$725)</f>
        <v>0</v>
      </c>
      <c r="CK278" s="38">
        <f t="shared" si="59"/>
        <v>1.5</v>
      </c>
      <c r="CL278" s="30">
        <f>SUMIF(Ingredients!$B$3:$B$230,F278,Ingredients!$J$3:$J$230)+SUMIF($B$3:$B$725,F278,$CT$3:$CT$725)</f>
        <v>0</v>
      </c>
      <c r="CM278" s="30">
        <f>SUMIF(Ingredients!$B$3:$B$230,G278,Ingredients!$J$3:$J$230)+SUMIF($B$3:$B$725,G278,$CT$3:$CT$725)</f>
        <v>0</v>
      </c>
      <c r="CN278" s="30">
        <f>SUMIF(Ingredients!$B$3:$B$230,H278,Ingredients!$J$3:$J$230)+SUMIF($B$3:$B$725,H278,$CT$3:$CT$725)</f>
        <v>0</v>
      </c>
      <c r="CO278" s="30">
        <f>SUMIF(Ingredients!$B$3:$B$230,I278,Ingredients!$J$3:$J$230)+SUMIF($B$3:$B$725,I278,$CT$3:$CT$725)</f>
        <v>0</v>
      </c>
      <c r="CP278" s="30">
        <f>SUMIF(Ingredients!$B$3:$B$230,J278,Ingredients!$J$3:$J$230)+SUMIF($B$3:$B$725,J278,$CT$3:$CT$725)</f>
        <v>0</v>
      </c>
      <c r="CQ278" s="30">
        <f>SUMIF(Ingredients!$B$3:$B$230,K278,Ingredients!$J$3:$J$230)+SUMIF($B$3:$B$725,K278,$CT$3:$CT$725)</f>
        <v>0</v>
      </c>
      <c r="CR278" s="30">
        <f>SUMIF(Ingredients!$B$3:$B$230,L278,Ingredients!$J$3:$J$230)+SUMIF($B$3:$B$725,L278,$CT$3:$CT$725)</f>
        <v>0</v>
      </c>
      <c r="CS278" s="30">
        <f>SUMIF(Ingredients!$B$3:$B$230,M278,Ingredients!$J$3:$J$230)+SUMIF($B$3:$B$725,M278,$CT$3:$CT$725)</f>
        <v>0</v>
      </c>
      <c r="CT278" s="43">
        <f t="shared" si="60"/>
        <v>0</v>
      </c>
      <c r="CU278" s="34">
        <v>15</v>
      </c>
      <c r="CV278" s="30">
        <v>0</v>
      </c>
      <c r="CW278" s="30">
        <v>11.5</v>
      </c>
      <c r="CX278" s="35">
        <v>0</v>
      </c>
      <c r="CY278" s="36">
        <v>0.8</v>
      </c>
      <c r="CZ278" s="37">
        <v>0</v>
      </c>
      <c r="DA278" s="38">
        <v>1.5</v>
      </c>
      <c r="DB278" s="39">
        <v>0</v>
      </c>
      <c r="DC278" t="s">
        <v>202</v>
      </c>
      <c r="DD278" t="str">
        <f t="shared" ca="1" si="61"/>
        <v/>
      </c>
      <c r="DE278" t="str">
        <f ca="1">IF(Z278="No", "No", "-")</f>
        <v>-</v>
      </c>
      <c r="DG278" t="s">
        <v>200</v>
      </c>
      <c r="DH278" t="str">
        <f t="shared" ca="1" si="62"/>
        <v>HONEYLEMONLAMBITEM(MEAL, ItemRegistry.honeylemonlambItem, 4 ,3f,0f,0f,0f,0.8f,1.5f,0f,1.83f),</v>
      </c>
      <c r="DI278" t="s">
        <v>2458</v>
      </c>
    </row>
    <row r="279" spans="2:113" x14ac:dyDescent="0.3">
      <c r="B279" t="s">
        <v>552</v>
      </c>
      <c r="C279" t="str">
        <f>INDEX('PH Itemnames'!$B$1:$B$723,MATCH(B279,'PH Itemnames'!$A$1:$A$723),1)</f>
        <v>pumpkinoatsconesItem</v>
      </c>
      <c r="D279" t="s">
        <v>240</v>
      </c>
      <c r="E279" t="s">
        <v>1191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SUMIF(Ingredients!$B$3:$B$230,'PH complex foods'!F279,Ingredients!$A$3:$A$119)+SUMIF($B$3:$B$725,F279,$V$3:$V$724)</f>
        <v>1</v>
      </c>
      <c r="O279" s="11">
        <f ca="1">SUMIF(Ingredients!$B$3:$B$230,'PH complex foods'!G279,Ingredients!$A$3:$A$119)+SUMIF($B$3:$B$725,G279,$V$3:$V$724)</f>
        <v>1</v>
      </c>
      <c r="P279" s="11">
        <f ca="1">SUMIF(Ingredients!$B$3:$B$230,'PH complex foods'!H279,Ingredients!$A$3:$A$119)+SUMIF($B$3:$B$725,H279,$V$3:$V$724)</f>
        <v>1</v>
      </c>
      <c r="Q279" s="11">
        <f ca="1">SUMIF(Ingredients!$B$3:$B$230,'PH complex foods'!I279,Ingredients!$A$3:$A$119)+SUMIF($B$3:$B$725,I279,$V$3:$V$724)</f>
        <v>1</v>
      </c>
      <c r="R279" s="11">
        <f ca="1">SUMIF(Ingredients!$B$3:$B$230,'PH complex foods'!J279,Ingredients!$A$3:$A$119)+SUMIF($B$3:$B$725,J279,$V$3:$V$724)</f>
        <v>0</v>
      </c>
      <c r="S279" s="11">
        <f ca="1">SUMIF(Ingredients!$B$3:$B$230,'PH complex foods'!K279,Ingredients!$A$3:$A$119)+SUMIF($B$3:$B$725,K279,$V$3:$V$724)</f>
        <v>0</v>
      </c>
      <c r="T279" s="11">
        <f ca="1">SUMIF(Ingredients!$B$3:$B$230,'PH complex foods'!L279,Ingredients!$A$3:$A$119)+SUMIF($B$3:$B$725,L279,$V$3:$V$724)</f>
        <v>0</v>
      </c>
      <c r="U279" s="11">
        <f ca="1">SUMIF(Ingredients!$B$3:$B$230,'PH complex foods'!M279,Ingredients!$A$3:$A$119)+SUMIF($B$3:$B$725,M279,$V$3:$V$724)</f>
        <v>0</v>
      </c>
      <c r="V279" s="10">
        <f t="shared" ca="1" si="63"/>
        <v>1</v>
      </c>
      <c r="W279" s="10">
        <v>1</v>
      </c>
      <c r="X279" s="11">
        <v>0</v>
      </c>
      <c r="Y279" s="11">
        <f>COUNTIF(F279:M1004,B279)</f>
        <v>0</v>
      </c>
      <c r="Z279" s="44" t="str">
        <f t="shared" ca="1" si="64"/>
        <v>Yes</v>
      </c>
      <c r="AA279" s="34">
        <f>SUMIF(Ingredients!$B$3:$B$230,F279,Ingredients!$C$3:$C$230)+SUMIF($B$3:$B$725,F279,$AI$3:$AI$725)</f>
        <v>5</v>
      </c>
      <c r="AB279" s="30">
        <f>SUMIF(Ingredients!$B$3:$B$230,G279,Ingredients!$C$3:$C$230)+SUMIF($B$3:$B$725,G279,$AI$3:$AI$725)</f>
        <v>0</v>
      </c>
      <c r="AC279" s="30">
        <f>SUMIF(Ingredients!$B$3:$B$230,H279,Ingredients!$C$3:$C$230)+SUMIF($B$3:$B$725,H279,$AI$3:$AI$725)</f>
        <v>5</v>
      </c>
      <c r="AD279" s="30">
        <f>SUMIF(Ingredients!$B$3:$B$230,I279,Ingredients!$C$3:$C$230)+SUMIF($B$3:$B$725,I279,$AI$3:$AI$725)</f>
        <v>5</v>
      </c>
      <c r="AE279" s="30">
        <f>SUMIF(Ingredients!$B$3:$B$230,J279,Ingredients!$C$3:$C$230)+SUMIF($B$3:$B$725,J279,$AI$3:$AI$725)</f>
        <v>0</v>
      </c>
      <c r="AF279" s="30">
        <f>SUMIF(Ingredients!$B$3:$B$230,K279,Ingredients!$C$3:$C$230)+SUMIF($B$3:$B$725,K279,$AI$3:$AI$725)</f>
        <v>0</v>
      </c>
      <c r="AG279" s="30">
        <f>SUMIF(Ingredients!$B$3:$B$230,L279,Ingredients!$C$3:$C$230)+SUMIF($B$3:$B$725,L279,$AI$3:$AI$725)</f>
        <v>0</v>
      </c>
      <c r="AH279" s="30">
        <f>SUMIF(Ingredients!$B$3:$B$230,M279,Ingredients!$C$3:$C$230)+SUMIF($B$3:$B$725,M279,$AI$3:$AI$725)</f>
        <v>0</v>
      </c>
      <c r="AI279" s="29">
        <f t="shared" si="53"/>
        <v>15</v>
      </c>
      <c r="AJ279" s="30">
        <f>SUMIF(Ingredients!$B$3:$B$230,F279,Ingredients!$D$3:$D$230)+SUMIF($B$3:$B$725,F279,$AR$3:$AR$725)</f>
        <v>0</v>
      </c>
      <c r="AK279" s="30">
        <f>SUMIF(Ingredients!$B$3:$B$230,G279,Ingredients!$D$3:$D$230)+SUMIF($B$3:$B$725,G279,$AR$3:$AR$725)</f>
        <v>0</v>
      </c>
      <c r="AL279" s="30">
        <f>SUMIF(Ingredients!$B$3:$B$230,H279,Ingredients!$D$3:$D$230)+SUMIF($B$3:$B$725,H279,$AR$3:$AR$725)</f>
        <v>1</v>
      </c>
      <c r="AM279" s="30">
        <f>SUMIF(Ingredients!$B$3:$B$230,I279,Ingredients!$D$3:$D$230)+SUMIF($B$3:$B$725,I279,$AR$3:$AR$725)</f>
        <v>0</v>
      </c>
      <c r="AN279" s="30">
        <f>SUMIF(Ingredients!$B$3:$B$230,J279,Ingredients!$D$3:$D$230)+SUMIF($B$3:$B$725,J279,$AR$3:$AR$725)</f>
        <v>0</v>
      </c>
      <c r="AO279" s="30">
        <f>SUMIF(Ingredients!$B$3:$B$230,K279,Ingredients!$D$3:$D$230)+SUMIF($B$3:$B$725,K279,$AR$3:$AR$725)</f>
        <v>0</v>
      </c>
      <c r="AP279" s="30">
        <f>SUMIF(Ingredients!$B$3:$B$230,L279,Ingredients!$D$3:$D$230)+SUMIF($B$3:$B$725,L279,$AR$3:$AR$725)</f>
        <v>0</v>
      </c>
      <c r="AQ279" s="30">
        <f>SUMIF(Ingredients!$B$3:$B$230,M279,Ingredients!$D$3:$D$230)+SUMIF($B$3:$B$725,M279,$AR$3:$AR$725)</f>
        <v>0</v>
      </c>
      <c r="AR279" s="29">
        <f t="shared" si="54"/>
        <v>1</v>
      </c>
      <c r="AS279" s="30">
        <f>SUMIF(Ingredients!$B$3:$B$230,F279,Ingredients!$E$3:$E$230)+SUMIF($B$3:$B$725,F279,$BA$3:$BA$730)</f>
        <v>43</v>
      </c>
      <c r="AT279" s="30">
        <f>SUMIF(Ingredients!$B$3:$B$230,G279,Ingredients!$E$3:$E$230)+SUMIF($B$3:$B$725,G279,$BA$3:$BA$730)</f>
        <v>10</v>
      </c>
      <c r="AU279" s="30">
        <f>SUMIF(Ingredients!$B$3:$B$230,H279,Ingredients!$E$3:$E$230)+SUMIF($B$3:$B$725,H279,$BA$3:$BA$730)</f>
        <v>30</v>
      </c>
      <c r="AV279" s="30">
        <f>SUMIF(Ingredients!$B$3:$B$230,I279,Ingredients!$E$3:$E$230)+SUMIF($B$3:$B$725,I279,$BA$3:$BA$730)</f>
        <v>12</v>
      </c>
      <c r="AW279" s="30">
        <f>SUMIF(Ingredients!$B$3:$B$230,J279,Ingredients!$E$3:$E$230)+SUMIF($B$3:$B$725,J279,$BA$3:$BA$730)</f>
        <v>0</v>
      </c>
      <c r="AX279" s="30">
        <f>SUMIF(Ingredients!$B$3:$B$230,K279,Ingredients!$E$3:$E$230)+SUMIF($B$3:$B$725,K279,$BA$3:$BA$730)</f>
        <v>0</v>
      </c>
      <c r="AY279" s="30">
        <f>SUMIF(Ingredients!$B$3:$B$230,L279,Ingredients!$E$3:$E$230)+SUMIF($B$3:$B$725,L279,$BA$3:$BA$730)</f>
        <v>0</v>
      </c>
      <c r="AZ279" s="30">
        <f>SUMIF(Ingredients!$B$3:$B$230,M279,Ingredients!$E$3:$E$230)+SUMIF($B$3:$B$725,M279,$BA$3:$BA$730)</f>
        <v>0</v>
      </c>
      <c r="BA279" s="29">
        <f t="shared" si="55"/>
        <v>23.75</v>
      </c>
      <c r="BB279" s="30">
        <f>SUMIF(Ingredients!$B$3:$B$230,F279,Ingredients!$F$3:$F$230)+SUMIF($B$3:$B$725,F279,$BJ$3:$BJ$725)</f>
        <v>1</v>
      </c>
      <c r="BC279" s="30">
        <f>SUMIF(Ingredients!$B$3:$B$230,G279,Ingredients!$F$3:$F$230)+SUMIF($B$3:$B$725,G279,$BJ$3:$BJ$725)</f>
        <v>0</v>
      </c>
      <c r="BD279" s="30">
        <f>SUMIF(Ingredients!$B$3:$B$230,H279,Ingredients!$F$3:$F$230)+SUMIF($B$3:$B$725,H279,$BJ$3:$BJ$725)</f>
        <v>0</v>
      </c>
      <c r="BE279" s="30">
        <f>SUMIF(Ingredients!$B$3:$B$230,I279,Ingredients!$F$3:$F$230)+SUMIF($B$3:$B$725,I279,$BJ$3:$BJ$725)</f>
        <v>0</v>
      </c>
      <c r="BF279" s="30">
        <f>SUMIF(Ingredients!$B$3:$B$230,J279,Ingredients!$F$3:$F$230)+SUMIF($B$3:$B$725,J279,$BJ$3:$BJ$725)</f>
        <v>0</v>
      </c>
      <c r="BG279" s="30">
        <f>SUMIF(Ingredients!$B$3:$B$230,K279,Ingredients!$F$3:$F$230)+SUMIF($B$3:$B$725,K279,$BJ$3:$BJ$725)</f>
        <v>0</v>
      </c>
      <c r="BH279" s="30">
        <f>SUMIF(Ingredients!$B$3:$B$230,L279,Ingredients!$F$3:$F$230)+SUMIF($B$3:$B$725,L279,$BJ$3:$BJ$725)</f>
        <v>0</v>
      </c>
      <c r="BI279" s="30">
        <f>SUMIF(Ingredients!$B$3:$B$230,M279,Ingredients!$F$3:$F$230)+SUMIF($B$3:$B$725,M279,$BJ$3:$BJ$725)</f>
        <v>0</v>
      </c>
      <c r="BJ279" s="35">
        <f t="shared" si="56"/>
        <v>1</v>
      </c>
      <c r="BK279" s="30">
        <f>SUMIF(Ingredients!$B$3:$B$230,F279,Ingredients!$G$3:$G$230)+SUMIF($B$3:$B$725,F279,$BS$3:$BS$725)</f>
        <v>0</v>
      </c>
      <c r="BL279" s="30">
        <f>SUMIF(Ingredients!$B$3:$B$230,G279,Ingredients!$G$3:$G$230)+SUMIF($B$3:$B$725,G279,$BS$3:$BS$725)</f>
        <v>0</v>
      </c>
      <c r="BM279" s="30">
        <f>SUMIF(Ingredients!$B$3:$B$230,H279,Ingredients!$G$3:$G$230)+SUMIF($B$3:$B$725,H279,$BS$3:$BS$725)</f>
        <v>1.5</v>
      </c>
      <c r="BN279" s="30">
        <f>SUMIF(Ingredients!$B$3:$B$230,I279,Ingredients!$G$3:$G$230)+SUMIF($B$3:$B$725,I279,$BS$3:$BS$725)</f>
        <v>0</v>
      </c>
      <c r="BO279" s="30">
        <f>SUMIF(Ingredients!$B$3:$B$230,J279,Ingredients!$G$3:$G$230)+SUMIF($B$3:$B$725,J279,$BS$3:$BS$725)</f>
        <v>0</v>
      </c>
      <c r="BP279" s="30">
        <f>SUMIF(Ingredients!$B$3:$B$230,K279,Ingredients!$G$3:$G$230)+SUMIF($B$3:$B$725,K279,$BS$3:$BS$725)</f>
        <v>0</v>
      </c>
      <c r="BQ279" s="30">
        <f>SUMIF(Ingredients!$B$3:$B$230,L279,Ingredients!$G$3:$G$230)+SUMIF($B$3:$B$725,L279,$BS$3:$BS$725)</f>
        <v>0</v>
      </c>
      <c r="BR279" s="30">
        <f>SUMIF(Ingredients!$B$3:$B$230,M279,Ingredients!$G$3:$G$230)+SUMIF($B$3:$B$725,M279,$BS$3:$BS$725)</f>
        <v>0</v>
      </c>
      <c r="BS279" s="36">
        <f t="shared" si="57"/>
        <v>1.5</v>
      </c>
      <c r="BT279" s="30">
        <f>SUMIF(Ingredients!$B$3:$B$230,F279,Ingredients!$H$3:$H$230)+SUMIF($B$3:$B$725,F279,$CB$3:$CB$725)</f>
        <v>0</v>
      </c>
      <c r="BU279" s="30">
        <f>SUMIF(Ingredients!$B$3:$B$230,G279,Ingredients!$H$3:$H$230)+SUMIF($B$3:$B$725,G279,$CB$3:$CB$725)</f>
        <v>0</v>
      </c>
      <c r="BV279" s="30">
        <f>SUMIF(Ingredients!$B$3:$B$230,H279,Ingredients!$H$3:$H$230)+SUMIF($B$3:$B$725,H279,$CB$3:$CB$725)</f>
        <v>1.5</v>
      </c>
      <c r="BW279" s="30">
        <f>SUMIF(Ingredients!$B$3:$B$230,I279,Ingredients!$H$3:$H$230)+SUMIF($B$3:$B$725,I279,$CB$3:$CB$725)</f>
        <v>0</v>
      </c>
      <c r="BX279" s="30">
        <f>SUMIF(Ingredients!$B$3:$B$230,J279,Ingredients!$H$3:$H$230)+SUMIF($B$3:$B$725,J279,$CB$3:$CB$725)</f>
        <v>0</v>
      </c>
      <c r="BY279" s="30">
        <f>SUMIF(Ingredients!$B$3:$B$230,K279,Ingredients!$H$3:$H$230)+SUMIF($B$3:$B$725,K279,$CB$3:$CB$725)</f>
        <v>0</v>
      </c>
      <c r="BZ279" s="30">
        <f>SUMIF(Ingredients!$B$3:$B$230,L279,Ingredients!$H$3:$H$230)+SUMIF($B$3:$B$725,L279,$CB$3:$CB$725)</f>
        <v>0</v>
      </c>
      <c r="CA279" s="30">
        <f>SUMIF(Ingredients!$B$3:$B$230,M279,Ingredients!$H$3:$H$230)+SUMIF($B$3:$B$725,M279,$CB$3:$CB$725)</f>
        <v>0</v>
      </c>
      <c r="CB279" s="42">
        <f t="shared" si="58"/>
        <v>1.5</v>
      </c>
      <c r="CC279" s="30">
        <f>SUMIF(Ingredients!$B$3:$B$230,F279,Ingredients!$I$3:$I$230)+SUMIF($B$3:$B$725,F279,$CK$3:$CK$725)</f>
        <v>0</v>
      </c>
      <c r="CD279" s="30">
        <f>SUMIF(Ingredients!$B$3:$B$230,G279,Ingredients!$I$3:$I$230)+SUMIF($B$3:$B$725,G279,$CK$3:$CK$725)</f>
        <v>0</v>
      </c>
      <c r="CE279" s="30">
        <f>SUMIF(Ingredients!$B$3:$B$230,H279,Ingredients!$I$3:$I$230)+SUMIF($B$3:$B$725,H279,$CK$3:$CK$725)</f>
        <v>0</v>
      </c>
      <c r="CF279" s="30">
        <f>SUMIF(Ingredients!$B$3:$B$230,I279,Ingredients!$I$3:$I$230)+SUMIF($B$3:$B$725,I279,$CK$3:$CK$725)</f>
        <v>0</v>
      </c>
      <c r="CG279" s="30">
        <f>SUMIF(Ingredients!$B$3:$B$230,J279,Ingredients!$I$3:$I$230)+SUMIF($B$3:$B$725,J279,$CK$3:$CK$725)</f>
        <v>0</v>
      </c>
      <c r="CH279" s="30">
        <f>SUMIF(Ingredients!$B$3:$B$230,K279,Ingredients!$I$3:$I$230)+SUMIF($B$3:$B$725,K279,$CK$3:$CK$725)</f>
        <v>0</v>
      </c>
      <c r="CI279" s="30">
        <f>SUMIF(Ingredients!$B$3:$B$230,L279,Ingredients!$I$3:$I$230)+SUMIF($B$3:$B$725,L279,$CK$3:$CK$725)</f>
        <v>0</v>
      </c>
      <c r="CJ279" s="30">
        <f>SUMIF(Ingredients!$B$3:$B$230,M279,Ingredients!$I$3:$I$230)+SUMIF($B$3:$B$725,M279,$CK$3:$CK$725)</f>
        <v>0</v>
      </c>
      <c r="CK279" s="38">
        <f t="shared" si="59"/>
        <v>0</v>
      </c>
      <c r="CL279" s="30">
        <f>SUMIF(Ingredients!$B$3:$B$230,F279,Ingredients!$J$3:$J$230)+SUMIF($B$3:$B$725,F279,$CT$3:$CT$725)</f>
        <v>0</v>
      </c>
      <c r="CM279" s="30">
        <f>SUMIF(Ingredients!$B$3:$B$230,G279,Ingredients!$J$3:$J$230)+SUMIF($B$3:$B$725,G279,$CT$3:$CT$725)</f>
        <v>0</v>
      </c>
      <c r="CN279" s="30">
        <f>SUMIF(Ingredients!$B$3:$B$230,H279,Ingredients!$J$3:$J$230)+SUMIF($B$3:$B$725,H279,$CT$3:$CT$725)</f>
        <v>0</v>
      </c>
      <c r="CO279" s="30">
        <f>SUMIF(Ingredients!$B$3:$B$230,I279,Ingredients!$J$3:$J$230)+SUMIF($B$3:$B$725,I279,$CT$3:$CT$725)</f>
        <v>1</v>
      </c>
      <c r="CP279" s="30">
        <f>SUMIF(Ingredients!$B$3:$B$230,J279,Ingredients!$J$3:$J$230)+SUMIF($B$3:$B$725,J279,$CT$3:$CT$725)</f>
        <v>0</v>
      </c>
      <c r="CQ279" s="30">
        <f>SUMIF(Ingredients!$B$3:$B$230,K279,Ingredients!$J$3:$J$230)+SUMIF($B$3:$B$725,K279,$CT$3:$CT$725)</f>
        <v>0</v>
      </c>
      <c r="CR279" s="30">
        <f>SUMIF(Ingredients!$B$3:$B$230,L279,Ingredients!$J$3:$J$230)+SUMIF($B$3:$B$725,L279,$CT$3:$CT$725)</f>
        <v>0</v>
      </c>
      <c r="CS279" s="30">
        <f>SUMIF(Ingredients!$B$3:$B$230,M279,Ingredients!$J$3:$J$230)+SUMIF($B$3:$B$725,M279,$CT$3:$CT$725)</f>
        <v>0</v>
      </c>
      <c r="CT279" s="43">
        <f t="shared" si="60"/>
        <v>1</v>
      </c>
      <c r="CU279" s="34">
        <v>15</v>
      </c>
      <c r="CV279" s="30">
        <v>0</v>
      </c>
      <c r="CW279" s="30">
        <v>20.75</v>
      </c>
      <c r="CX279" s="35">
        <v>1</v>
      </c>
      <c r="CY279" s="36">
        <v>0</v>
      </c>
      <c r="CZ279" s="37">
        <v>1.5</v>
      </c>
      <c r="DA279" s="38">
        <v>0</v>
      </c>
      <c r="DB279" s="39">
        <v>0</v>
      </c>
      <c r="DC279" t="s">
        <v>202</v>
      </c>
      <c r="DD279" t="str">
        <f t="shared" ca="1" si="61"/>
        <v/>
      </c>
      <c r="DE279" t="str">
        <f ca="1">IF(Z279="No", "No", "-")</f>
        <v>-</v>
      </c>
      <c r="DG279" t="s">
        <v>200</v>
      </c>
      <c r="DH279" t="str">
        <f t="shared" ca="1" si="62"/>
        <v>PUMPKINOATSCONESITEM(MEAL, ItemRegistry.pumpkinoatsconesItem, 4 ,3f,0f,1f,1.5f,0f,0f,0f,1.01f),</v>
      </c>
      <c r="DI279" t="s">
        <v>2271</v>
      </c>
    </row>
    <row r="280" spans="2:113" x14ac:dyDescent="0.3">
      <c r="B280" t="s">
        <v>553</v>
      </c>
      <c r="C280" t="str">
        <f>INDEX('PH Itemnames'!$B$1:$B$723,MATCH(B280,'PH Itemnames'!$A$1:$A$723),1)</f>
        <v>beefjerkyItem</v>
      </c>
      <c r="D280" t="s">
        <v>240</v>
      </c>
      <c r="E280" t="s">
        <v>1191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SUMIF(Ingredients!$B$3:$B$230,'PH complex foods'!F280,Ingredients!$A$3:$A$119)+SUMIF($B$3:$B$725,F280,$V$3:$V$724)</f>
        <v>1</v>
      </c>
      <c r="O280" s="11">
        <f ca="1">SUMIF(Ingredients!$B$3:$B$230,'PH complex foods'!G280,Ingredients!$A$3:$A$119)+SUMIF($B$3:$B$725,G280,$V$3:$V$724)</f>
        <v>1</v>
      </c>
      <c r="P280" s="11">
        <f ca="1">SUMIF(Ingredients!$B$3:$B$230,'PH complex foods'!H280,Ingredients!$A$3:$A$119)+SUMIF($B$3:$B$725,H280,$V$3:$V$724)</f>
        <v>0</v>
      </c>
      <c r="Q280" s="11">
        <f ca="1">SUMIF(Ingredients!$B$3:$B$230,'PH complex foods'!I280,Ingredients!$A$3:$A$119)+SUMIF($B$3:$B$725,I280,$V$3:$V$724)</f>
        <v>0</v>
      </c>
      <c r="R280" s="11">
        <f ca="1">SUMIF(Ingredients!$B$3:$B$230,'PH complex foods'!J280,Ingredients!$A$3:$A$119)+SUMIF($B$3:$B$725,J280,$V$3:$V$724)</f>
        <v>0</v>
      </c>
      <c r="S280" s="11">
        <f ca="1">SUMIF(Ingredients!$B$3:$B$230,'PH complex foods'!K280,Ingredients!$A$3:$A$119)+SUMIF($B$3:$B$725,K280,$V$3:$V$724)</f>
        <v>0</v>
      </c>
      <c r="T280" s="11">
        <f ca="1">SUMIF(Ingredients!$B$3:$B$230,'PH complex foods'!L280,Ingredients!$A$3:$A$119)+SUMIF($B$3:$B$725,L280,$V$3:$V$724)</f>
        <v>0</v>
      </c>
      <c r="U280" s="11">
        <f ca="1">SUMIF(Ingredients!$B$3:$B$230,'PH complex foods'!M280,Ingredients!$A$3:$A$119)+SUMIF($B$3:$B$725,M280,$V$3:$V$724)</f>
        <v>0</v>
      </c>
      <c r="V280" s="10">
        <f t="shared" ca="1" si="63"/>
        <v>1</v>
      </c>
      <c r="W280" s="10">
        <v>1</v>
      </c>
      <c r="X280" s="11">
        <v>1</v>
      </c>
      <c r="Y280" s="11">
        <f>COUNTIF(F280:M1005,B280)</f>
        <v>0</v>
      </c>
      <c r="Z280" s="44" t="str">
        <f t="shared" ca="1" si="64"/>
        <v>Yes</v>
      </c>
      <c r="AA280" s="34">
        <f>SUMIF(Ingredients!$B$3:$B$230,F280,Ingredients!$C$3:$C$230)+SUMIF($B$3:$B$725,F280,$AI$3:$AI$725)</f>
        <v>10</v>
      </c>
      <c r="AB280" s="30">
        <f>SUMIF(Ingredients!$B$3:$B$230,G280,Ingredients!$C$3:$C$230)+SUMIF($B$3:$B$725,G280,$AI$3:$AI$725)</f>
        <v>0</v>
      </c>
      <c r="AC280" s="30">
        <f>SUMIF(Ingredients!$B$3:$B$230,H280,Ingredients!$C$3:$C$230)+SUMIF($B$3:$B$725,H280,$AI$3:$AI$725)</f>
        <v>0</v>
      </c>
      <c r="AD280" s="30">
        <f>SUMIF(Ingredients!$B$3:$B$230,I280,Ingredients!$C$3:$C$230)+SUMIF($B$3:$B$725,I280,$AI$3:$AI$725)</f>
        <v>0</v>
      </c>
      <c r="AE280" s="30">
        <f>SUMIF(Ingredients!$B$3:$B$230,J280,Ingredients!$C$3:$C$230)+SUMIF($B$3:$B$725,J280,$AI$3:$AI$725)</f>
        <v>0</v>
      </c>
      <c r="AF280" s="30">
        <f>SUMIF(Ingredients!$B$3:$B$230,K280,Ingredients!$C$3:$C$230)+SUMIF($B$3:$B$725,K280,$AI$3:$AI$725)</f>
        <v>0</v>
      </c>
      <c r="AG280" s="30">
        <f>SUMIF(Ingredients!$B$3:$B$230,L280,Ingredients!$C$3:$C$230)+SUMIF($B$3:$B$725,L280,$AI$3:$AI$725)</f>
        <v>0</v>
      </c>
      <c r="AH280" s="30">
        <f>SUMIF(Ingredients!$B$3:$B$230,M280,Ingredients!$C$3:$C$230)+SUMIF($B$3:$B$725,M280,$AI$3:$AI$725)</f>
        <v>0</v>
      </c>
      <c r="AI280" s="29">
        <f t="shared" si="53"/>
        <v>10</v>
      </c>
      <c r="AJ280" s="30">
        <f>SUMIF(Ingredients!$B$3:$B$230,F280,Ingredients!$D$3:$D$230)+SUMIF($B$3:$B$725,F280,$AR$3:$AR$725)</f>
        <v>0</v>
      </c>
      <c r="AK280" s="30">
        <f>SUMIF(Ingredients!$B$3:$B$230,G280,Ingredients!$D$3:$D$230)+SUMIF($B$3:$B$725,G280,$AR$3:$AR$725)</f>
        <v>0</v>
      </c>
      <c r="AL280" s="30">
        <f>SUMIF(Ingredients!$B$3:$B$230,H280,Ingredients!$D$3:$D$230)+SUMIF($B$3:$B$725,H280,$AR$3:$AR$725)</f>
        <v>0</v>
      </c>
      <c r="AM280" s="30">
        <f>SUMIF(Ingredients!$B$3:$B$230,I280,Ingredients!$D$3:$D$230)+SUMIF($B$3:$B$725,I280,$AR$3:$AR$725)</f>
        <v>0</v>
      </c>
      <c r="AN280" s="30">
        <f>SUMIF(Ingredients!$B$3:$B$230,J280,Ingredients!$D$3:$D$230)+SUMIF($B$3:$B$725,J280,$AR$3:$AR$725)</f>
        <v>0</v>
      </c>
      <c r="AO280" s="30">
        <f>SUMIF(Ingredients!$B$3:$B$230,K280,Ingredients!$D$3:$D$230)+SUMIF($B$3:$B$725,K280,$AR$3:$AR$725)</f>
        <v>0</v>
      </c>
      <c r="AP280" s="30">
        <f>SUMIF(Ingredients!$B$3:$B$230,L280,Ingredients!$D$3:$D$230)+SUMIF($B$3:$B$725,L280,$AR$3:$AR$725)</f>
        <v>0</v>
      </c>
      <c r="AQ280" s="30">
        <f>SUMIF(Ingredients!$B$3:$B$230,M280,Ingredients!$D$3:$D$230)+SUMIF($B$3:$B$725,M280,$AR$3:$AR$725)</f>
        <v>0</v>
      </c>
      <c r="AR280" s="29">
        <f t="shared" si="54"/>
        <v>0</v>
      </c>
      <c r="AS280" s="30">
        <f>SUMIF(Ingredients!$B$3:$B$230,F280,Ingredients!$E$3:$E$230)+SUMIF($B$3:$B$725,F280,$BA$3:$BA$730)</f>
        <v>10</v>
      </c>
      <c r="AT280" s="30">
        <f>SUMIF(Ingredients!$B$3:$B$230,G280,Ingredients!$E$3:$E$230)+SUMIF($B$3:$B$725,G280,$BA$3:$BA$730)</f>
        <v>30</v>
      </c>
      <c r="AU280" s="30">
        <f>SUMIF(Ingredients!$B$3:$B$230,H280,Ingredients!$E$3:$E$230)+SUMIF($B$3:$B$725,H280,$BA$3:$BA$730)</f>
        <v>0</v>
      </c>
      <c r="AV280" s="30">
        <f>SUMIF(Ingredients!$B$3:$B$230,I280,Ingredients!$E$3:$E$230)+SUMIF($B$3:$B$725,I280,$BA$3:$BA$730)</f>
        <v>0</v>
      </c>
      <c r="AW280" s="30">
        <f>SUMIF(Ingredients!$B$3:$B$230,J280,Ingredients!$E$3:$E$230)+SUMIF($B$3:$B$725,J280,$BA$3:$BA$730)</f>
        <v>0</v>
      </c>
      <c r="AX280" s="30">
        <f>SUMIF(Ingredients!$B$3:$B$230,K280,Ingredients!$E$3:$E$230)+SUMIF($B$3:$B$725,K280,$BA$3:$BA$730)</f>
        <v>0</v>
      </c>
      <c r="AY280" s="30">
        <f>SUMIF(Ingredients!$B$3:$B$230,L280,Ingredients!$E$3:$E$230)+SUMIF($B$3:$B$725,L280,$BA$3:$BA$730)</f>
        <v>0</v>
      </c>
      <c r="AZ280" s="30">
        <f>SUMIF(Ingredients!$B$3:$B$230,M280,Ingredients!$E$3:$E$230)+SUMIF($B$3:$B$725,M280,$BA$3:$BA$730)</f>
        <v>0</v>
      </c>
      <c r="BA280" s="29">
        <f t="shared" si="55"/>
        <v>20</v>
      </c>
      <c r="BB280" s="30">
        <f>SUMIF(Ingredients!$B$3:$B$230,F280,Ingredients!$F$3:$F$230)+SUMIF($B$3:$B$725,F280,$BJ$3:$BJ$725)</f>
        <v>0</v>
      </c>
      <c r="BC280" s="30">
        <f>SUMIF(Ingredients!$B$3:$B$230,G280,Ingredients!$F$3:$F$230)+SUMIF($B$3:$B$725,G280,$BJ$3:$BJ$725)</f>
        <v>0</v>
      </c>
      <c r="BD280" s="30">
        <f>SUMIF(Ingredients!$B$3:$B$230,H280,Ingredients!$F$3:$F$230)+SUMIF($B$3:$B$725,H280,$BJ$3:$BJ$725)</f>
        <v>0</v>
      </c>
      <c r="BE280" s="30">
        <f>SUMIF(Ingredients!$B$3:$B$230,I280,Ingredients!$F$3:$F$230)+SUMIF($B$3:$B$725,I280,$BJ$3:$BJ$725)</f>
        <v>0</v>
      </c>
      <c r="BF280" s="30">
        <f>SUMIF(Ingredients!$B$3:$B$230,J280,Ingredients!$F$3:$F$230)+SUMIF($B$3:$B$725,J280,$BJ$3:$BJ$725)</f>
        <v>0</v>
      </c>
      <c r="BG280" s="30">
        <f>SUMIF(Ingredients!$B$3:$B$230,K280,Ingredients!$F$3:$F$230)+SUMIF($B$3:$B$725,K280,$BJ$3:$BJ$725)</f>
        <v>0</v>
      </c>
      <c r="BH280" s="30">
        <f>SUMIF(Ingredients!$B$3:$B$230,L280,Ingredients!$F$3:$F$230)+SUMIF($B$3:$B$725,L280,$BJ$3:$BJ$725)</f>
        <v>0</v>
      </c>
      <c r="BI280" s="30">
        <f>SUMIF(Ingredients!$B$3:$B$230,M280,Ingredients!$F$3:$F$230)+SUMIF($B$3:$B$725,M280,$BJ$3:$BJ$725)</f>
        <v>0</v>
      </c>
      <c r="BJ280" s="35">
        <f t="shared" si="56"/>
        <v>0</v>
      </c>
      <c r="BK280" s="30">
        <f>SUMIF(Ingredients!$B$3:$B$230,F280,Ingredients!$G$3:$G$230)+SUMIF($B$3:$B$725,F280,$BS$3:$BS$725)</f>
        <v>0</v>
      </c>
      <c r="BL280" s="30">
        <f>SUMIF(Ingredients!$B$3:$B$230,G280,Ingredients!$G$3:$G$230)+SUMIF($B$3:$B$725,G280,$BS$3:$BS$725)</f>
        <v>0</v>
      </c>
      <c r="BM280" s="30">
        <f>SUMIF(Ingredients!$B$3:$B$230,H280,Ingredients!$G$3:$G$230)+SUMIF($B$3:$B$725,H280,$BS$3:$BS$725)</f>
        <v>0</v>
      </c>
      <c r="BN280" s="30">
        <f>SUMIF(Ingredients!$B$3:$B$230,I280,Ingredients!$G$3:$G$230)+SUMIF($B$3:$B$725,I280,$BS$3:$BS$725)</f>
        <v>0</v>
      </c>
      <c r="BO280" s="30">
        <f>SUMIF(Ingredients!$B$3:$B$230,J280,Ingredients!$G$3:$G$230)+SUMIF($B$3:$B$725,J280,$BS$3:$BS$725)</f>
        <v>0</v>
      </c>
      <c r="BP280" s="30">
        <f>SUMIF(Ingredients!$B$3:$B$230,K280,Ingredients!$G$3:$G$230)+SUMIF($B$3:$B$725,K280,$BS$3:$BS$725)</f>
        <v>0</v>
      </c>
      <c r="BQ280" s="30">
        <f>SUMIF(Ingredients!$B$3:$B$230,L280,Ingredients!$G$3:$G$230)+SUMIF($B$3:$B$725,L280,$BS$3:$BS$725)</f>
        <v>0</v>
      </c>
      <c r="BR280" s="30">
        <f>SUMIF(Ingredients!$B$3:$B$230,M280,Ingredients!$G$3:$G$230)+SUMIF($B$3:$B$725,M280,$BS$3:$BS$725)</f>
        <v>0</v>
      </c>
      <c r="BS280" s="36">
        <f t="shared" si="57"/>
        <v>0</v>
      </c>
      <c r="BT280" s="30">
        <f>SUMIF(Ingredients!$B$3:$B$230,F280,Ingredients!$H$3:$H$230)+SUMIF($B$3:$B$725,F280,$CB$3:$CB$725)</f>
        <v>0</v>
      </c>
      <c r="BU280" s="30">
        <f>SUMIF(Ingredients!$B$3:$B$230,G280,Ingredients!$H$3:$H$230)+SUMIF($B$3:$B$725,G280,$CB$3:$CB$725)</f>
        <v>0</v>
      </c>
      <c r="BV280" s="30">
        <f>SUMIF(Ingredients!$B$3:$B$230,H280,Ingredients!$H$3:$H$230)+SUMIF($B$3:$B$725,H280,$CB$3:$CB$725)</f>
        <v>0</v>
      </c>
      <c r="BW280" s="30">
        <f>SUMIF(Ingredients!$B$3:$B$230,I280,Ingredients!$H$3:$H$230)+SUMIF($B$3:$B$725,I280,$CB$3:$CB$725)</f>
        <v>0</v>
      </c>
      <c r="BX280" s="30">
        <f>SUMIF(Ingredients!$B$3:$B$230,J280,Ingredients!$H$3:$H$230)+SUMIF($B$3:$B$725,J280,$CB$3:$CB$725)</f>
        <v>0</v>
      </c>
      <c r="BY280" s="30">
        <f>SUMIF(Ingredients!$B$3:$B$230,K280,Ingredients!$H$3:$H$230)+SUMIF($B$3:$B$725,K280,$CB$3:$CB$725)</f>
        <v>0</v>
      </c>
      <c r="BZ280" s="30">
        <f>SUMIF(Ingredients!$B$3:$B$230,L280,Ingredients!$H$3:$H$230)+SUMIF($B$3:$B$725,L280,$CB$3:$CB$725)</f>
        <v>0</v>
      </c>
      <c r="CA280" s="30">
        <f>SUMIF(Ingredients!$B$3:$B$230,M280,Ingredients!$H$3:$H$230)+SUMIF($B$3:$B$725,M280,$CB$3:$CB$725)</f>
        <v>0</v>
      </c>
      <c r="CB280" s="42">
        <f t="shared" si="58"/>
        <v>0</v>
      </c>
      <c r="CC280" s="30">
        <f>SUMIF(Ingredients!$B$3:$B$230,F280,Ingredients!$I$3:$I$230)+SUMIF($B$3:$B$725,F280,$CK$3:$CK$725)</f>
        <v>2</v>
      </c>
      <c r="CD280" s="30">
        <f>SUMIF(Ingredients!$B$3:$B$230,G280,Ingredients!$I$3:$I$230)+SUMIF($B$3:$B$725,G280,$CK$3:$CK$725)</f>
        <v>0</v>
      </c>
      <c r="CE280" s="30">
        <f>SUMIF(Ingredients!$B$3:$B$230,H280,Ingredients!$I$3:$I$230)+SUMIF($B$3:$B$725,H280,$CK$3:$CK$725)</f>
        <v>0</v>
      </c>
      <c r="CF280" s="30">
        <f>SUMIF(Ingredients!$B$3:$B$230,I280,Ingredients!$I$3:$I$230)+SUMIF($B$3:$B$725,I280,$CK$3:$CK$725)</f>
        <v>0</v>
      </c>
      <c r="CG280" s="30">
        <f>SUMIF(Ingredients!$B$3:$B$230,J280,Ingredients!$I$3:$I$230)+SUMIF($B$3:$B$725,J280,$CK$3:$CK$725)</f>
        <v>0</v>
      </c>
      <c r="CH280" s="30">
        <f>SUMIF(Ingredients!$B$3:$B$230,K280,Ingredients!$I$3:$I$230)+SUMIF($B$3:$B$725,K280,$CK$3:$CK$725)</f>
        <v>0</v>
      </c>
      <c r="CI280" s="30">
        <f>SUMIF(Ingredients!$B$3:$B$230,L280,Ingredients!$I$3:$I$230)+SUMIF($B$3:$B$725,L280,$CK$3:$CK$725)</f>
        <v>0</v>
      </c>
      <c r="CJ280" s="30">
        <f>SUMIF(Ingredients!$B$3:$B$230,M280,Ingredients!$I$3:$I$230)+SUMIF($B$3:$B$725,M280,$CK$3:$CK$725)</f>
        <v>0</v>
      </c>
      <c r="CK280" s="38">
        <f t="shared" si="59"/>
        <v>2</v>
      </c>
      <c r="CL280" s="30">
        <f>SUMIF(Ingredients!$B$3:$B$230,F280,Ingredients!$J$3:$J$230)+SUMIF($B$3:$B$725,F280,$CT$3:$CT$725)</f>
        <v>0</v>
      </c>
      <c r="CM280" s="30">
        <f>SUMIF(Ingredients!$B$3:$B$230,G280,Ingredients!$J$3:$J$230)+SUMIF($B$3:$B$725,G280,$CT$3:$CT$725)</f>
        <v>0</v>
      </c>
      <c r="CN280" s="30">
        <f>SUMIF(Ingredients!$B$3:$B$230,H280,Ingredients!$J$3:$J$230)+SUMIF($B$3:$B$725,H280,$CT$3:$CT$725)</f>
        <v>0</v>
      </c>
      <c r="CO280" s="30">
        <f>SUMIF(Ingredients!$B$3:$B$230,I280,Ingredients!$J$3:$J$230)+SUMIF($B$3:$B$725,I280,$CT$3:$CT$725)</f>
        <v>0</v>
      </c>
      <c r="CP280" s="30">
        <f>SUMIF(Ingredients!$B$3:$B$230,J280,Ingredients!$J$3:$J$230)+SUMIF($B$3:$B$725,J280,$CT$3:$CT$725)</f>
        <v>0</v>
      </c>
      <c r="CQ280" s="30">
        <f>SUMIF(Ingredients!$B$3:$B$230,K280,Ingredients!$J$3:$J$230)+SUMIF($B$3:$B$725,K280,$CT$3:$CT$725)</f>
        <v>0</v>
      </c>
      <c r="CR280" s="30">
        <f>SUMIF(Ingredients!$B$3:$B$230,L280,Ingredients!$J$3:$J$230)+SUMIF($B$3:$B$725,L280,$CT$3:$CT$725)</f>
        <v>0</v>
      </c>
      <c r="CS280" s="30">
        <f>SUMIF(Ingredients!$B$3:$B$230,M280,Ingredients!$J$3:$J$230)+SUMIF($B$3:$B$725,M280,$CT$3:$CT$725)</f>
        <v>0</v>
      </c>
      <c r="CT280" s="43">
        <f t="shared" si="60"/>
        <v>0</v>
      </c>
      <c r="CU280" s="34">
        <v>5</v>
      </c>
      <c r="CV280" s="30">
        <v>0</v>
      </c>
      <c r="CW280" s="30">
        <v>81</v>
      </c>
      <c r="CX280" s="35">
        <v>0</v>
      </c>
      <c r="CY280" s="36">
        <v>0</v>
      </c>
      <c r="CZ280" s="37">
        <v>0</v>
      </c>
      <c r="DA280" s="38">
        <v>1.5</v>
      </c>
      <c r="DB280" s="39">
        <v>0</v>
      </c>
      <c r="DC280" t="s">
        <v>202</v>
      </c>
      <c r="DD280" t="str">
        <f t="shared" ca="1" si="61"/>
        <v/>
      </c>
      <c r="DE280" t="str">
        <f ca="1">IF(Z280="No", "No", "-")</f>
        <v>-</v>
      </c>
      <c r="DF280" t="s">
        <v>1162</v>
      </c>
      <c r="DG280" t="s">
        <v>200</v>
      </c>
      <c r="DH280" t="str">
        <f t="shared" ca="1" si="62"/>
        <v>BEEFJERKYITEM(MEAL, ItemRegistry.beefjerkyItem, 4 ,1f,0f,0f,0f,0f,1.5f,0f,0.26f),</v>
      </c>
      <c r="DI280" t="s">
        <v>2459</v>
      </c>
    </row>
    <row r="281" spans="2:113" x14ac:dyDescent="0.3">
      <c r="B281" t="s">
        <v>554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1191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SUMIF(Ingredients!$B$3:$B$230,'PH complex foods'!F281,Ingredients!$A$3:$A$119)+SUMIF($B$3:$B$725,F281,$V$3:$V$724)</f>
        <v>0</v>
      </c>
      <c r="O281" s="11">
        <f ca="1">SUMIF(Ingredients!$B$3:$B$230,'PH complex foods'!G281,Ingredients!$A$3:$A$119)+SUMIF($B$3:$B$725,G281,$V$3:$V$724)</f>
        <v>1</v>
      </c>
      <c r="P281" s="11">
        <f ca="1">SUMIF(Ingredients!$B$3:$B$230,'PH complex foods'!H281,Ingredients!$A$3:$A$119)+SUMIF($B$3:$B$725,H281,$V$3:$V$724)</f>
        <v>1</v>
      </c>
      <c r="Q281" s="11">
        <f ca="1">SUMIF(Ingredients!$B$3:$B$230,'PH complex foods'!I281,Ingredients!$A$3:$A$119)+SUMIF($B$3:$B$725,I281,$V$3:$V$724)</f>
        <v>1</v>
      </c>
      <c r="R281" s="11">
        <f ca="1">SUMIF(Ingredients!$B$3:$B$230,'PH complex foods'!J281,Ingredients!$A$3:$A$119)+SUMIF($B$3:$B$725,J281,$V$3:$V$724)</f>
        <v>0</v>
      </c>
      <c r="S281" s="11">
        <f ca="1">SUMIF(Ingredients!$B$3:$B$230,'PH complex foods'!K281,Ingredients!$A$3:$A$119)+SUMIF($B$3:$B$725,K281,$V$3:$V$724)</f>
        <v>0</v>
      </c>
      <c r="T281" s="11">
        <f ca="1">SUMIF(Ingredients!$B$3:$B$230,'PH complex foods'!L281,Ingredients!$A$3:$A$119)+SUMIF($B$3:$B$725,L281,$V$3:$V$724)</f>
        <v>0</v>
      </c>
      <c r="U281" s="11">
        <f ca="1">SUMIF(Ingredients!$B$3:$B$230,'PH complex foods'!M281,Ingredients!$A$3:$A$119)+SUMIF($B$3:$B$725,M281,$V$3:$V$724)</f>
        <v>0</v>
      </c>
      <c r="V281" s="10">
        <f t="shared" ca="1" si="63"/>
        <v>0</v>
      </c>
      <c r="W281" s="10">
        <v>0</v>
      </c>
      <c r="X281" s="11">
        <v>0</v>
      </c>
      <c r="Y281" s="11">
        <f>COUNTIF(F281:M1006,B281)</f>
        <v>0</v>
      </c>
      <c r="Z281" s="44" t="str">
        <f t="shared" ca="1" si="64"/>
        <v>No</v>
      </c>
      <c r="AA281" s="34">
        <f>SUMIF(Ingredients!$B$3:$B$230,F281,Ingredients!$C$3:$C$230)+SUMIF($B$3:$B$725,F281,$AI$3:$AI$725)</f>
        <v>0</v>
      </c>
      <c r="AB281" s="30">
        <f>SUMIF(Ingredients!$B$3:$B$230,G281,Ingredients!$C$3:$C$230)+SUMIF($B$3:$B$725,G281,$AI$3:$AI$725)</f>
        <v>4</v>
      </c>
      <c r="AC281" s="30">
        <f>SUMIF(Ingredients!$B$3:$B$230,H281,Ingredients!$C$3:$C$230)+SUMIF($B$3:$B$725,H281,$AI$3:$AI$725)</f>
        <v>2</v>
      </c>
      <c r="AD281" s="30">
        <f>SUMIF(Ingredients!$B$3:$B$230,I281,Ingredients!$C$3:$C$230)+SUMIF($B$3:$B$725,I281,$AI$3:$AI$725)</f>
        <v>1</v>
      </c>
      <c r="AE281" s="30">
        <f>SUMIF(Ingredients!$B$3:$B$230,J281,Ingredients!$C$3:$C$230)+SUMIF($B$3:$B$725,J281,$AI$3:$AI$725)</f>
        <v>0</v>
      </c>
      <c r="AF281" s="30">
        <f>SUMIF(Ingredients!$B$3:$B$230,K281,Ingredients!$C$3:$C$230)+SUMIF($B$3:$B$725,K281,$AI$3:$AI$725)</f>
        <v>0</v>
      </c>
      <c r="AG281" s="30">
        <f>SUMIF(Ingredients!$B$3:$B$230,L281,Ingredients!$C$3:$C$230)+SUMIF($B$3:$B$725,L281,$AI$3:$AI$725)</f>
        <v>0</v>
      </c>
      <c r="AH281" s="30">
        <f>SUMIF(Ingredients!$B$3:$B$230,M281,Ingredients!$C$3:$C$230)+SUMIF($B$3:$B$725,M281,$AI$3:$AI$725)</f>
        <v>0</v>
      </c>
      <c r="AI281" s="29">
        <f t="shared" si="53"/>
        <v>7</v>
      </c>
      <c r="AJ281" s="30">
        <f>SUMIF(Ingredients!$B$3:$B$230,F281,Ingredients!$D$3:$D$230)+SUMIF($B$3:$B$725,F281,$AR$3:$AR$725)</f>
        <v>0</v>
      </c>
      <c r="AK281" s="30">
        <f>SUMIF(Ingredients!$B$3:$B$230,G281,Ingredients!$D$3:$D$230)+SUMIF($B$3:$B$725,G281,$AR$3:$AR$725)</f>
        <v>0</v>
      </c>
      <c r="AL281" s="30">
        <f>SUMIF(Ingredients!$B$3:$B$230,H281,Ingredients!$D$3:$D$230)+SUMIF($B$3:$B$725,H281,$AR$3:$AR$725)</f>
        <v>0</v>
      </c>
      <c r="AM281" s="30">
        <f>SUMIF(Ingredients!$B$3:$B$230,I281,Ingredients!$D$3:$D$230)+SUMIF($B$3:$B$725,I281,$AR$3:$AR$725)</f>
        <v>5</v>
      </c>
      <c r="AN281" s="30">
        <f>SUMIF(Ingredients!$B$3:$B$230,J281,Ingredients!$D$3:$D$230)+SUMIF($B$3:$B$725,J281,$AR$3:$AR$725)</f>
        <v>0</v>
      </c>
      <c r="AO281" s="30">
        <f>SUMIF(Ingredients!$B$3:$B$230,K281,Ingredients!$D$3:$D$230)+SUMIF($B$3:$B$725,K281,$AR$3:$AR$725)</f>
        <v>0</v>
      </c>
      <c r="AP281" s="30">
        <f>SUMIF(Ingredients!$B$3:$B$230,L281,Ingredients!$D$3:$D$230)+SUMIF($B$3:$B$725,L281,$AR$3:$AR$725)</f>
        <v>0</v>
      </c>
      <c r="AQ281" s="30">
        <f>SUMIF(Ingredients!$B$3:$B$230,M281,Ingredients!$D$3:$D$230)+SUMIF($B$3:$B$725,M281,$AR$3:$AR$725)</f>
        <v>0</v>
      </c>
      <c r="AR281" s="29">
        <f t="shared" si="54"/>
        <v>5</v>
      </c>
      <c r="AS281" s="30">
        <f>SUMIF(Ingredients!$B$3:$B$230,F281,Ingredients!$E$3:$E$230)+SUMIF($B$3:$B$725,F281,$BA$3:$BA$730)</f>
        <v>0</v>
      </c>
      <c r="AT281" s="30">
        <f>SUMIF(Ingredients!$B$3:$B$230,G281,Ingredients!$E$3:$E$230)+SUMIF($B$3:$B$725,G281,$BA$3:$BA$730)</f>
        <v>0</v>
      </c>
      <c r="AU281" s="30">
        <f>SUMIF(Ingredients!$B$3:$B$230,H281,Ingredients!$E$3:$E$230)+SUMIF($B$3:$B$725,H281,$BA$3:$BA$730)</f>
        <v>54</v>
      </c>
      <c r="AV281" s="30">
        <f>SUMIF(Ingredients!$B$3:$B$230,I281,Ingredients!$E$3:$E$230)+SUMIF($B$3:$B$725,I281,$BA$3:$BA$730)</f>
        <v>10</v>
      </c>
      <c r="AW281" s="30">
        <f>SUMIF(Ingredients!$B$3:$B$230,J281,Ingredients!$E$3:$E$230)+SUMIF($B$3:$B$725,J281,$BA$3:$BA$730)</f>
        <v>0</v>
      </c>
      <c r="AX281" s="30">
        <f>SUMIF(Ingredients!$B$3:$B$230,K281,Ingredients!$E$3:$E$230)+SUMIF($B$3:$B$725,K281,$BA$3:$BA$730)</f>
        <v>0</v>
      </c>
      <c r="AY281" s="30">
        <f>SUMIF(Ingredients!$B$3:$B$230,L281,Ingredients!$E$3:$E$230)+SUMIF($B$3:$B$725,L281,$BA$3:$BA$730)</f>
        <v>0</v>
      </c>
      <c r="AZ281" s="30">
        <f>SUMIF(Ingredients!$B$3:$B$230,M281,Ingredients!$E$3:$E$230)+SUMIF($B$3:$B$725,M281,$BA$3:$BA$730)</f>
        <v>0</v>
      </c>
      <c r="BA281" s="29">
        <f t="shared" si="55"/>
        <v>16</v>
      </c>
      <c r="BB281" s="30">
        <f>SUMIF(Ingredients!$B$3:$B$230,F281,Ingredients!$F$3:$F$230)+SUMIF($B$3:$B$725,F281,$BJ$3:$BJ$725)</f>
        <v>0</v>
      </c>
      <c r="BC281" s="30">
        <f>SUMIF(Ingredients!$B$3:$B$230,G281,Ingredients!$F$3:$F$230)+SUMIF($B$3:$B$725,G281,$BJ$3:$BJ$725)</f>
        <v>0</v>
      </c>
      <c r="BD281" s="30">
        <f>SUMIF(Ingredients!$B$3:$B$230,H281,Ingredients!$F$3:$F$230)+SUMIF($B$3:$B$725,H281,$BJ$3:$BJ$725)</f>
        <v>0</v>
      </c>
      <c r="BE281" s="30">
        <f>SUMIF(Ingredients!$B$3:$B$230,I281,Ingredients!$F$3:$F$230)+SUMIF($B$3:$B$725,I281,$BJ$3:$BJ$725)</f>
        <v>0</v>
      </c>
      <c r="BF281" s="30">
        <f>SUMIF(Ingredients!$B$3:$B$230,J281,Ingredients!$F$3:$F$230)+SUMIF($B$3:$B$725,J281,$BJ$3:$BJ$725)</f>
        <v>0</v>
      </c>
      <c r="BG281" s="30">
        <f>SUMIF(Ingredients!$B$3:$B$230,K281,Ingredients!$F$3:$F$230)+SUMIF($B$3:$B$725,K281,$BJ$3:$BJ$725)</f>
        <v>0</v>
      </c>
      <c r="BH281" s="30">
        <f>SUMIF(Ingredients!$B$3:$B$230,L281,Ingredients!$F$3:$F$230)+SUMIF($B$3:$B$725,L281,$BJ$3:$BJ$725)</f>
        <v>0</v>
      </c>
      <c r="BI281" s="30">
        <f>SUMIF(Ingredients!$B$3:$B$230,M281,Ingredients!$F$3:$F$230)+SUMIF($B$3:$B$725,M281,$BJ$3:$BJ$725)</f>
        <v>0</v>
      </c>
      <c r="BJ281" s="35">
        <f t="shared" si="56"/>
        <v>0</v>
      </c>
      <c r="BK281" s="30">
        <f>SUMIF(Ingredients!$B$3:$B$230,F281,Ingredients!$G$3:$G$230)+SUMIF($B$3:$B$725,F281,$BS$3:$BS$725)</f>
        <v>0</v>
      </c>
      <c r="BL281" s="30">
        <f>SUMIF(Ingredients!$B$3:$B$230,G281,Ingredients!$G$3:$G$230)+SUMIF($B$3:$B$725,G281,$BS$3:$BS$725)</f>
        <v>0</v>
      </c>
      <c r="BM281" s="30">
        <f>SUMIF(Ingredients!$B$3:$B$230,H281,Ingredients!$G$3:$G$230)+SUMIF($B$3:$B$725,H281,$BS$3:$BS$725)</f>
        <v>0</v>
      </c>
      <c r="BN281" s="30">
        <f>SUMIF(Ingredients!$B$3:$B$230,I281,Ingredients!$G$3:$G$230)+SUMIF($B$3:$B$725,I281,$BS$3:$BS$725)</f>
        <v>0.8</v>
      </c>
      <c r="BO281" s="30">
        <f>SUMIF(Ingredients!$B$3:$B$230,J281,Ingredients!$G$3:$G$230)+SUMIF($B$3:$B$725,J281,$BS$3:$BS$725)</f>
        <v>0</v>
      </c>
      <c r="BP281" s="30">
        <f>SUMIF(Ingredients!$B$3:$B$230,K281,Ingredients!$G$3:$G$230)+SUMIF($B$3:$B$725,K281,$BS$3:$BS$725)</f>
        <v>0</v>
      </c>
      <c r="BQ281" s="30">
        <f>SUMIF(Ingredients!$B$3:$B$230,L281,Ingredients!$G$3:$G$230)+SUMIF($B$3:$B$725,L281,$BS$3:$BS$725)</f>
        <v>0</v>
      </c>
      <c r="BR281" s="30">
        <f>SUMIF(Ingredients!$B$3:$B$230,M281,Ingredients!$G$3:$G$230)+SUMIF($B$3:$B$725,M281,$BS$3:$BS$725)</f>
        <v>0</v>
      </c>
      <c r="BS281" s="36">
        <f t="shared" si="57"/>
        <v>0.8</v>
      </c>
      <c r="BT281" s="30">
        <f>SUMIF(Ingredients!$B$3:$B$230,F281,Ingredients!$H$3:$H$230)+SUMIF($B$3:$B$725,F281,$CB$3:$CB$725)</f>
        <v>0</v>
      </c>
      <c r="BU281" s="30">
        <f>SUMIF(Ingredients!$B$3:$B$230,G281,Ingredients!$H$3:$H$230)+SUMIF($B$3:$B$725,G281,$CB$3:$CB$725)</f>
        <v>0</v>
      </c>
      <c r="BV281" s="30">
        <f>SUMIF(Ingredients!$B$3:$B$230,H281,Ingredients!$H$3:$H$230)+SUMIF($B$3:$B$725,H281,$CB$3:$CB$725)</f>
        <v>2</v>
      </c>
      <c r="BW281" s="30">
        <f>SUMIF(Ingredients!$B$3:$B$230,I281,Ingredients!$H$3:$H$230)+SUMIF($B$3:$B$725,I281,$CB$3:$CB$725)</f>
        <v>0</v>
      </c>
      <c r="BX281" s="30">
        <f>SUMIF(Ingredients!$B$3:$B$230,J281,Ingredients!$H$3:$H$230)+SUMIF($B$3:$B$725,J281,$CB$3:$CB$725)</f>
        <v>0</v>
      </c>
      <c r="BY281" s="30">
        <f>SUMIF(Ingredients!$B$3:$B$230,K281,Ingredients!$H$3:$H$230)+SUMIF($B$3:$B$725,K281,$CB$3:$CB$725)</f>
        <v>0</v>
      </c>
      <c r="BZ281" s="30">
        <f>SUMIF(Ingredients!$B$3:$B$230,L281,Ingredients!$H$3:$H$230)+SUMIF($B$3:$B$725,L281,$CB$3:$CB$725)</f>
        <v>0</v>
      </c>
      <c r="CA281" s="30">
        <f>SUMIF(Ingredients!$B$3:$B$230,M281,Ingredients!$H$3:$H$230)+SUMIF($B$3:$B$725,M281,$CB$3:$CB$725)</f>
        <v>0</v>
      </c>
      <c r="CB281" s="42">
        <f t="shared" si="58"/>
        <v>2</v>
      </c>
      <c r="CC281" s="30">
        <f>SUMIF(Ingredients!$B$3:$B$230,F281,Ingredients!$I$3:$I$230)+SUMIF($B$3:$B$725,F281,$CK$3:$CK$725)</f>
        <v>0</v>
      </c>
      <c r="CD281" s="30">
        <f>SUMIF(Ingredients!$B$3:$B$230,G281,Ingredients!$I$3:$I$230)+SUMIF($B$3:$B$725,G281,$CK$3:$CK$725)</f>
        <v>0</v>
      </c>
      <c r="CE281" s="30">
        <f>SUMIF(Ingredients!$B$3:$B$230,H281,Ingredients!$I$3:$I$230)+SUMIF($B$3:$B$725,H281,$CK$3:$CK$725)</f>
        <v>0</v>
      </c>
      <c r="CF281" s="30">
        <f>SUMIF(Ingredients!$B$3:$B$230,I281,Ingredients!$I$3:$I$230)+SUMIF($B$3:$B$725,I281,$CK$3:$CK$725)</f>
        <v>0</v>
      </c>
      <c r="CG281" s="30">
        <f>SUMIF(Ingredients!$B$3:$B$230,J281,Ingredients!$I$3:$I$230)+SUMIF($B$3:$B$725,J281,$CK$3:$CK$725)</f>
        <v>0</v>
      </c>
      <c r="CH281" s="30">
        <f>SUMIF(Ingredients!$B$3:$B$230,K281,Ingredients!$I$3:$I$230)+SUMIF($B$3:$B$725,K281,$CK$3:$CK$725)</f>
        <v>0</v>
      </c>
      <c r="CI281" s="30">
        <f>SUMIF(Ingredients!$B$3:$B$230,L281,Ingredients!$I$3:$I$230)+SUMIF($B$3:$B$725,L281,$CK$3:$CK$725)</f>
        <v>0</v>
      </c>
      <c r="CJ281" s="30">
        <f>SUMIF(Ingredients!$B$3:$B$230,M281,Ingredients!$I$3:$I$230)+SUMIF($B$3:$B$725,M281,$CK$3:$CK$725)</f>
        <v>0</v>
      </c>
      <c r="CK281" s="38">
        <f t="shared" si="59"/>
        <v>0</v>
      </c>
      <c r="CL281" s="30">
        <f>SUMIF(Ingredients!$B$3:$B$230,F281,Ingredients!$J$3:$J$230)+SUMIF($B$3:$B$725,F281,$CT$3:$CT$725)</f>
        <v>0</v>
      </c>
      <c r="CM281" s="30">
        <f>SUMIF(Ingredients!$B$3:$B$230,G281,Ingredients!$J$3:$J$230)+SUMIF($B$3:$B$725,G281,$CT$3:$CT$725)</f>
        <v>0</v>
      </c>
      <c r="CN281" s="30">
        <f>SUMIF(Ingredients!$B$3:$B$230,H281,Ingredients!$J$3:$J$230)+SUMIF($B$3:$B$725,H281,$CT$3:$CT$725)</f>
        <v>0</v>
      </c>
      <c r="CO281" s="30">
        <f>SUMIF(Ingredients!$B$3:$B$230,I281,Ingredients!$J$3:$J$230)+SUMIF($B$3:$B$725,I281,$CT$3:$CT$725)</f>
        <v>0</v>
      </c>
      <c r="CP281" s="30">
        <f>SUMIF(Ingredients!$B$3:$B$230,J281,Ingredients!$J$3:$J$230)+SUMIF($B$3:$B$725,J281,$CT$3:$CT$725)</f>
        <v>0</v>
      </c>
      <c r="CQ281" s="30">
        <f>SUMIF(Ingredients!$B$3:$B$230,K281,Ingredients!$J$3:$J$230)+SUMIF($B$3:$B$725,K281,$CT$3:$CT$725)</f>
        <v>0</v>
      </c>
      <c r="CR281" s="30">
        <f>SUMIF(Ingredients!$B$3:$B$230,L281,Ingredients!$J$3:$J$230)+SUMIF($B$3:$B$725,L281,$CT$3:$CT$725)</f>
        <v>0</v>
      </c>
      <c r="CS281" s="30">
        <f>SUMIF(Ingredients!$B$3:$B$230,M281,Ingredients!$J$3:$J$230)+SUMIF($B$3:$B$725,M281,$CT$3:$CT$725)</f>
        <v>0</v>
      </c>
      <c r="CT281" s="43">
        <f t="shared" si="60"/>
        <v>0</v>
      </c>
      <c r="CU281" s="34">
        <v>7</v>
      </c>
      <c r="CV281" s="30">
        <v>5</v>
      </c>
      <c r="CW281" s="30">
        <v>16</v>
      </c>
      <c r="CX281" s="35">
        <v>0</v>
      </c>
      <c r="CY281" s="36">
        <v>0.8</v>
      </c>
      <c r="CZ281" s="37">
        <v>2</v>
      </c>
      <c r="DA281" s="38">
        <v>0</v>
      </c>
      <c r="DB281" s="39">
        <v>0</v>
      </c>
      <c r="DC281" t="s">
        <v>199</v>
      </c>
      <c r="DD281" t="str">
        <f t="shared" ca="1" si="61"/>
        <v/>
      </c>
      <c r="DE281" t="str">
        <f ca="1">IF(Z281="No", "No", "-")</f>
        <v>No</v>
      </c>
      <c r="DG281" t="s">
        <v>200</v>
      </c>
      <c r="DH281" t="str">
        <f t="shared" ca="1" si="62"/>
        <v/>
      </c>
      <c r="DI281" t="s">
        <v>2271</v>
      </c>
    </row>
    <row r="282" spans="2:113" x14ac:dyDescent="0.3">
      <c r="B282" t="s">
        <v>555</v>
      </c>
      <c r="C282" t="str">
        <f>INDEX('PH Itemnames'!$B$1:$B$723,MATCH(B282,'PH Itemnames'!$A$1:$A$723),1)</f>
        <v>leekbaconsoupItem</v>
      </c>
      <c r="D282" t="s">
        <v>245</v>
      </c>
      <c r="E282" t="s">
        <v>1191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SUMIF(Ingredients!$B$3:$B$230,'PH complex foods'!F282,Ingredients!$A$3:$A$119)+SUMIF($B$3:$B$725,F282,$V$3:$V$724)</f>
        <v>0</v>
      </c>
      <c r="O282" s="11">
        <f ca="1">SUMIF(Ingredients!$B$3:$B$230,'PH complex foods'!G282,Ingredients!$A$3:$A$119)+SUMIF($B$3:$B$725,G282,$V$3:$V$724)</f>
        <v>1</v>
      </c>
      <c r="P282" s="11">
        <f ca="1">SUMIF(Ingredients!$B$3:$B$230,'PH complex foods'!H282,Ingredients!$A$3:$A$119)+SUMIF($B$3:$B$725,H282,$V$3:$V$724)</f>
        <v>1</v>
      </c>
      <c r="Q282" s="11">
        <f ca="1">SUMIF(Ingredients!$B$3:$B$230,'PH complex foods'!I282,Ingredients!$A$3:$A$119)+SUMIF($B$3:$B$725,I282,$V$3:$V$724)</f>
        <v>1</v>
      </c>
      <c r="R282" s="11">
        <f ca="1">SUMIF(Ingredients!$B$3:$B$230,'PH complex foods'!J282,Ingredients!$A$3:$A$119)+SUMIF($B$3:$B$725,J282,$V$3:$V$724)</f>
        <v>0</v>
      </c>
      <c r="S282" s="11">
        <f ca="1">SUMIF(Ingredients!$B$3:$B$230,'PH complex foods'!K282,Ingredients!$A$3:$A$119)+SUMIF($B$3:$B$725,K282,$V$3:$V$724)</f>
        <v>0</v>
      </c>
      <c r="T282" s="11">
        <f ca="1">SUMIF(Ingredients!$B$3:$B$230,'PH complex foods'!L282,Ingredients!$A$3:$A$119)+SUMIF($B$3:$B$725,L282,$V$3:$V$724)</f>
        <v>0</v>
      </c>
      <c r="U282" s="11">
        <f ca="1">SUMIF(Ingredients!$B$3:$B$230,'PH complex foods'!M282,Ingredients!$A$3:$A$119)+SUMIF($B$3:$B$725,M282,$V$3:$V$724)</f>
        <v>0</v>
      </c>
      <c r="V282" s="10">
        <f t="shared" ca="1" si="63"/>
        <v>0</v>
      </c>
      <c r="W282" s="10">
        <v>0</v>
      </c>
      <c r="X282" s="11">
        <v>0</v>
      </c>
      <c r="Y282" s="11">
        <f>COUNTIF(F282:M1007,B282)</f>
        <v>0</v>
      </c>
      <c r="Z282" s="44" t="str">
        <f t="shared" ca="1" si="64"/>
        <v>No</v>
      </c>
      <c r="AA282" s="34">
        <f>SUMIF(Ingredients!$B$3:$B$230,F282,Ingredients!$C$3:$C$230)+SUMIF($B$3:$B$725,F282,$AI$3:$AI$725)</f>
        <v>0</v>
      </c>
      <c r="AB282" s="30">
        <f>SUMIF(Ingredients!$B$3:$B$230,G282,Ingredients!$C$3:$C$230)+SUMIF($B$3:$B$725,G282,$AI$3:$AI$725)</f>
        <v>10</v>
      </c>
      <c r="AC282" s="30">
        <f>SUMIF(Ingredients!$B$3:$B$230,H282,Ingredients!$C$3:$C$230)+SUMIF($B$3:$B$725,H282,$AI$3:$AI$725)</f>
        <v>10</v>
      </c>
      <c r="AD282" s="30">
        <f>SUMIF(Ingredients!$B$3:$B$230,I282,Ingredients!$C$3:$C$230)+SUMIF($B$3:$B$725,I282,$AI$3:$AI$725)</f>
        <v>5</v>
      </c>
      <c r="AE282" s="30">
        <f>SUMIF(Ingredients!$B$3:$B$230,J282,Ingredients!$C$3:$C$230)+SUMIF($B$3:$B$725,J282,$AI$3:$AI$725)</f>
        <v>0</v>
      </c>
      <c r="AF282" s="30">
        <f>SUMIF(Ingredients!$B$3:$B$230,K282,Ingredients!$C$3:$C$230)+SUMIF($B$3:$B$725,K282,$AI$3:$AI$725)</f>
        <v>0</v>
      </c>
      <c r="AG282" s="30">
        <f>SUMIF(Ingredients!$B$3:$B$230,L282,Ingredients!$C$3:$C$230)+SUMIF($B$3:$B$725,L282,$AI$3:$AI$725)</f>
        <v>0</v>
      </c>
      <c r="AH282" s="30">
        <f>SUMIF(Ingredients!$B$3:$B$230,M282,Ingredients!$C$3:$C$230)+SUMIF($B$3:$B$725,M282,$AI$3:$AI$725)</f>
        <v>0</v>
      </c>
      <c r="AI282" s="29">
        <f t="shared" si="53"/>
        <v>25</v>
      </c>
      <c r="AJ282" s="30">
        <f>SUMIF(Ingredients!$B$3:$B$230,F282,Ingredients!$D$3:$D$230)+SUMIF($B$3:$B$725,F282,$AR$3:$AR$725)</f>
        <v>0</v>
      </c>
      <c r="AK282" s="30">
        <f>SUMIF(Ingredients!$B$3:$B$230,G282,Ingredients!$D$3:$D$230)+SUMIF($B$3:$B$725,G282,$AR$3:$AR$725)</f>
        <v>0</v>
      </c>
      <c r="AL282" s="30">
        <f>SUMIF(Ingredients!$B$3:$B$230,H282,Ingredients!$D$3:$D$230)+SUMIF($B$3:$B$725,H282,$AR$3:$AR$725)</f>
        <v>0</v>
      </c>
      <c r="AM282" s="30">
        <f>SUMIF(Ingredients!$B$3:$B$230,I282,Ingredients!$D$3:$D$230)+SUMIF($B$3:$B$725,I282,$AR$3:$AR$725)</f>
        <v>0</v>
      </c>
      <c r="AN282" s="30">
        <f>SUMIF(Ingredients!$B$3:$B$230,J282,Ingredients!$D$3:$D$230)+SUMIF($B$3:$B$725,J282,$AR$3:$AR$725)</f>
        <v>0</v>
      </c>
      <c r="AO282" s="30">
        <f>SUMIF(Ingredients!$B$3:$B$230,K282,Ingredients!$D$3:$D$230)+SUMIF($B$3:$B$725,K282,$AR$3:$AR$725)</f>
        <v>0</v>
      </c>
      <c r="AP282" s="30">
        <f>SUMIF(Ingredients!$B$3:$B$230,L282,Ingredients!$D$3:$D$230)+SUMIF($B$3:$B$725,L282,$AR$3:$AR$725)</f>
        <v>0</v>
      </c>
      <c r="AQ282" s="30">
        <f>SUMIF(Ingredients!$B$3:$B$230,M282,Ingredients!$D$3:$D$230)+SUMIF($B$3:$B$725,M282,$AR$3:$AR$725)</f>
        <v>0</v>
      </c>
      <c r="AR282" s="29">
        <f t="shared" si="54"/>
        <v>0</v>
      </c>
      <c r="AS282" s="30">
        <f>SUMIF(Ingredients!$B$3:$B$230,F282,Ingredients!$E$3:$E$230)+SUMIF($B$3:$B$725,F282,$BA$3:$BA$730)</f>
        <v>0</v>
      </c>
      <c r="AT282" s="30">
        <f>SUMIF(Ingredients!$B$3:$B$230,G282,Ingredients!$E$3:$E$230)+SUMIF($B$3:$B$725,G282,$BA$3:$BA$730)</f>
        <v>14</v>
      </c>
      <c r="AU282" s="30">
        <f>SUMIF(Ingredients!$B$3:$B$230,H282,Ingredients!$E$3:$E$230)+SUMIF($B$3:$B$725,H282,$BA$3:$BA$730)</f>
        <v>32</v>
      </c>
      <c r="AV282" s="30">
        <f>SUMIF(Ingredients!$B$3:$B$230,I282,Ingredients!$E$3:$E$230)+SUMIF($B$3:$B$725,I282,$BA$3:$BA$730)</f>
        <v>7</v>
      </c>
      <c r="AW282" s="30">
        <f>SUMIF(Ingredients!$B$3:$B$230,J282,Ingredients!$E$3:$E$230)+SUMIF($B$3:$B$725,J282,$BA$3:$BA$730)</f>
        <v>0</v>
      </c>
      <c r="AX282" s="30">
        <f>SUMIF(Ingredients!$B$3:$B$230,K282,Ingredients!$E$3:$E$230)+SUMIF($B$3:$B$725,K282,$BA$3:$BA$730)</f>
        <v>0</v>
      </c>
      <c r="AY282" s="30">
        <f>SUMIF(Ingredients!$B$3:$B$230,L282,Ingredients!$E$3:$E$230)+SUMIF($B$3:$B$725,L282,$BA$3:$BA$730)</f>
        <v>0</v>
      </c>
      <c r="AZ282" s="30">
        <f>SUMIF(Ingredients!$B$3:$B$230,M282,Ingredients!$E$3:$E$230)+SUMIF($B$3:$B$725,M282,$BA$3:$BA$730)</f>
        <v>0</v>
      </c>
      <c r="BA282" s="29">
        <f t="shared" si="55"/>
        <v>13.25</v>
      </c>
      <c r="BB282" s="30">
        <f>SUMIF(Ingredients!$B$3:$B$230,F282,Ingredients!$F$3:$F$230)+SUMIF($B$3:$B$725,F282,$BJ$3:$BJ$725)</f>
        <v>0</v>
      </c>
      <c r="BC282" s="30">
        <f>SUMIF(Ingredients!$B$3:$B$230,G282,Ingredients!$F$3:$F$230)+SUMIF($B$3:$B$725,G282,$BJ$3:$BJ$725)</f>
        <v>0</v>
      </c>
      <c r="BD282" s="30">
        <f>SUMIF(Ingredients!$B$3:$B$230,H282,Ingredients!$F$3:$F$230)+SUMIF($B$3:$B$725,H282,$BJ$3:$BJ$725)</f>
        <v>0</v>
      </c>
      <c r="BE282" s="30">
        <f>SUMIF(Ingredients!$B$3:$B$230,I282,Ingredients!$F$3:$F$230)+SUMIF($B$3:$B$725,I282,$BJ$3:$BJ$725)</f>
        <v>0</v>
      </c>
      <c r="BF282" s="30">
        <f>SUMIF(Ingredients!$B$3:$B$230,J282,Ingredients!$F$3:$F$230)+SUMIF($B$3:$B$725,J282,$BJ$3:$BJ$725)</f>
        <v>0</v>
      </c>
      <c r="BG282" s="30">
        <f>SUMIF(Ingredients!$B$3:$B$230,K282,Ingredients!$F$3:$F$230)+SUMIF($B$3:$B$725,K282,$BJ$3:$BJ$725)</f>
        <v>0</v>
      </c>
      <c r="BH282" s="30">
        <f>SUMIF(Ingredients!$B$3:$B$230,L282,Ingredients!$F$3:$F$230)+SUMIF($B$3:$B$725,L282,$BJ$3:$BJ$725)</f>
        <v>0</v>
      </c>
      <c r="BI282" s="30">
        <f>SUMIF(Ingredients!$B$3:$B$230,M282,Ingredients!$F$3:$F$230)+SUMIF($B$3:$B$725,M282,$BJ$3:$BJ$725)</f>
        <v>0</v>
      </c>
      <c r="BJ282" s="35">
        <f t="shared" si="56"/>
        <v>0</v>
      </c>
      <c r="BK282" s="30">
        <f>SUMIF(Ingredients!$B$3:$B$230,F282,Ingredients!$G$3:$G$230)+SUMIF($B$3:$B$725,F282,$BS$3:$BS$725)</f>
        <v>0</v>
      </c>
      <c r="BL282" s="30">
        <f>SUMIF(Ingredients!$B$3:$B$230,G282,Ingredients!$G$3:$G$230)+SUMIF($B$3:$B$725,G282,$BS$3:$BS$725)</f>
        <v>0</v>
      </c>
      <c r="BM282" s="30">
        <f>SUMIF(Ingredients!$B$3:$B$230,H282,Ingredients!$G$3:$G$230)+SUMIF($B$3:$B$725,H282,$BS$3:$BS$725)</f>
        <v>0</v>
      </c>
      <c r="BN282" s="30">
        <f>SUMIF(Ingredients!$B$3:$B$230,I282,Ingredients!$G$3:$G$230)+SUMIF($B$3:$B$725,I282,$BS$3:$BS$725)</f>
        <v>0</v>
      </c>
      <c r="BO282" s="30">
        <f>SUMIF(Ingredients!$B$3:$B$230,J282,Ingredients!$G$3:$G$230)+SUMIF($B$3:$B$725,J282,$BS$3:$BS$725)</f>
        <v>0</v>
      </c>
      <c r="BP282" s="30">
        <f>SUMIF(Ingredients!$B$3:$B$230,K282,Ingredients!$G$3:$G$230)+SUMIF($B$3:$B$725,K282,$BS$3:$BS$725)</f>
        <v>0</v>
      </c>
      <c r="BQ282" s="30">
        <f>SUMIF(Ingredients!$B$3:$B$230,L282,Ingredients!$G$3:$G$230)+SUMIF($B$3:$B$725,L282,$BS$3:$BS$725)</f>
        <v>0</v>
      </c>
      <c r="BR282" s="30">
        <f>SUMIF(Ingredients!$B$3:$B$230,M282,Ingredients!$G$3:$G$230)+SUMIF($B$3:$B$725,M282,$BS$3:$BS$725)</f>
        <v>0</v>
      </c>
      <c r="BS282" s="36">
        <f t="shared" si="57"/>
        <v>0</v>
      </c>
      <c r="BT282" s="30">
        <f>SUMIF(Ingredients!$B$3:$B$230,F282,Ingredients!$H$3:$H$230)+SUMIF($B$3:$B$725,F282,$CB$3:$CB$725)</f>
        <v>0</v>
      </c>
      <c r="BU282" s="30">
        <f>SUMIF(Ingredients!$B$3:$B$230,G282,Ingredients!$H$3:$H$230)+SUMIF($B$3:$B$725,G282,$CB$3:$CB$725)</f>
        <v>0</v>
      </c>
      <c r="BV282" s="30">
        <f>SUMIF(Ingredients!$B$3:$B$230,H282,Ingredients!$H$3:$H$230)+SUMIF($B$3:$B$725,H282,$CB$3:$CB$725)</f>
        <v>1.5</v>
      </c>
      <c r="BW282" s="30">
        <f>SUMIF(Ingredients!$B$3:$B$230,I282,Ingredients!$H$3:$H$230)+SUMIF($B$3:$B$725,I282,$CB$3:$CB$725)</f>
        <v>0</v>
      </c>
      <c r="BX282" s="30">
        <f>SUMIF(Ingredients!$B$3:$B$230,J282,Ingredients!$H$3:$H$230)+SUMIF($B$3:$B$725,J282,$CB$3:$CB$725)</f>
        <v>0</v>
      </c>
      <c r="BY282" s="30">
        <f>SUMIF(Ingredients!$B$3:$B$230,K282,Ingredients!$H$3:$H$230)+SUMIF($B$3:$B$725,K282,$CB$3:$CB$725)</f>
        <v>0</v>
      </c>
      <c r="BZ282" s="30">
        <f>SUMIF(Ingredients!$B$3:$B$230,L282,Ingredients!$H$3:$H$230)+SUMIF($B$3:$B$725,L282,$CB$3:$CB$725)</f>
        <v>0</v>
      </c>
      <c r="CA282" s="30">
        <f>SUMIF(Ingredients!$B$3:$B$230,M282,Ingredients!$H$3:$H$230)+SUMIF($B$3:$B$725,M282,$CB$3:$CB$725)</f>
        <v>0</v>
      </c>
      <c r="CB282" s="42">
        <f t="shared" si="58"/>
        <v>1.5</v>
      </c>
      <c r="CC282" s="30">
        <f>SUMIF(Ingredients!$B$3:$B$230,F282,Ingredients!$I$3:$I$230)+SUMIF($B$3:$B$725,F282,$CK$3:$CK$725)</f>
        <v>0</v>
      </c>
      <c r="CD282" s="30">
        <f>SUMIF(Ingredients!$B$3:$B$230,G282,Ingredients!$I$3:$I$230)+SUMIF($B$3:$B$725,G282,$CK$3:$CK$725)</f>
        <v>2.5</v>
      </c>
      <c r="CE282" s="30">
        <f>SUMIF(Ingredients!$B$3:$B$230,H282,Ingredients!$I$3:$I$230)+SUMIF($B$3:$B$725,H282,$CK$3:$CK$725)</f>
        <v>0</v>
      </c>
      <c r="CF282" s="30">
        <f>SUMIF(Ingredients!$B$3:$B$230,I282,Ingredients!$I$3:$I$230)+SUMIF($B$3:$B$725,I282,$CK$3:$CK$725)</f>
        <v>0</v>
      </c>
      <c r="CG282" s="30">
        <f>SUMIF(Ingredients!$B$3:$B$230,J282,Ingredients!$I$3:$I$230)+SUMIF($B$3:$B$725,J282,$CK$3:$CK$725)</f>
        <v>0</v>
      </c>
      <c r="CH282" s="30">
        <f>SUMIF(Ingredients!$B$3:$B$230,K282,Ingredients!$I$3:$I$230)+SUMIF($B$3:$B$725,K282,$CK$3:$CK$725)</f>
        <v>0</v>
      </c>
      <c r="CI282" s="30">
        <f>SUMIF(Ingredients!$B$3:$B$230,L282,Ingredients!$I$3:$I$230)+SUMIF($B$3:$B$725,L282,$CK$3:$CK$725)</f>
        <v>0</v>
      </c>
      <c r="CJ282" s="30">
        <f>SUMIF(Ingredients!$B$3:$B$230,M282,Ingredients!$I$3:$I$230)+SUMIF($B$3:$B$725,M282,$CK$3:$CK$725)</f>
        <v>0</v>
      </c>
      <c r="CK282" s="38">
        <f t="shared" si="59"/>
        <v>2.5</v>
      </c>
      <c r="CL282" s="30">
        <f>SUMIF(Ingredients!$B$3:$B$230,F282,Ingredients!$J$3:$J$230)+SUMIF($B$3:$B$725,F282,$CT$3:$CT$725)</f>
        <v>0</v>
      </c>
      <c r="CM282" s="30">
        <f>SUMIF(Ingredients!$B$3:$B$230,G282,Ingredients!$J$3:$J$230)+SUMIF($B$3:$B$725,G282,$CT$3:$CT$725)</f>
        <v>0</v>
      </c>
      <c r="CN282" s="30">
        <f>SUMIF(Ingredients!$B$3:$B$230,H282,Ingredients!$J$3:$J$230)+SUMIF($B$3:$B$725,H282,$CT$3:$CT$725)</f>
        <v>0</v>
      </c>
      <c r="CO282" s="30">
        <f>SUMIF(Ingredients!$B$3:$B$230,I282,Ingredients!$J$3:$J$230)+SUMIF($B$3:$B$725,I282,$CT$3:$CT$725)</f>
        <v>1</v>
      </c>
      <c r="CP282" s="30">
        <f>SUMIF(Ingredients!$B$3:$B$230,J282,Ingredients!$J$3:$J$230)+SUMIF($B$3:$B$725,J282,$CT$3:$CT$725)</f>
        <v>0</v>
      </c>
      <c r="CQ282" s="30">
        <f>SUMIF(Ingredients!$B$3:$B$230,K282,Ingredients!$J$3:$J$230)+SUMIF($B$3:$B$725,K282,$CT$3:$CT$725)</f>
        <v>0</v>
      </c>
      <c r="CR282" s="30">
        <f>SUMIF(Ingredients!$B$3:$B$230,L282,Ingredients!$J$3:$J$230)+SUMIF($B$3:$B$725,L282,$CT$3:$CT$725)</f>
        <v>0</v>
      </c>
      <c r="CS282" s="30">
        <f>SUMIF(Ingredients!$B$3:$B$230,M282,Ingredients!$J$3:$J$230)+SUMIF($B$3:$B$725,M282,$CT$3:$CT$725)</f>
        <v>0</v>
      </c>
      <c r="CT282" s="43">
        <f t="shared" si="60"/>
        <v>1</v>
      </c>
      <c r="CU282" s="34">
        <v>25</v>
      </c>
      <c r="CV282" s="30">
        <v>0</v>
      </c>
      <c r="CW282" s="30">
        <v>13.25</v>
      </c>
      <c r="CX282" s="35">
        <v>0</v>
      </c>
      <c r="CY282" s="36">
        <v>0</v>
      </c>
      <c r="CZ282" s="37">
        <v>1.5</v>
      </c>
      <c r="DA282" s="38">
        <v>2.5</v>
      </c>
      <c r="DB282" s="39">
        <v>1</v>
      </c>
      <c r="DC282" t="s">
        <v>199</v>
      </c>
      <c r="DD282" t="str">
        <f t="shared" ca="1" si="61"/>
        <v/>
      </c>
      <c r="DE282" t="str">
        <f ca="1">IF(Z282="No", "No", "-")</f>
        <v>No</v>
      </c>
      <c r="DG282" t="s">
        <v>200</v>
      </c>
      <c r="DH282" t="str">
        <f t="shared" ca="1" si="62"/>
        <v/>
      </c>
      <c r="DI282" t="s">
        <v>2271</v>
      </c>
    </row>
    <row r="283" spans="2:113" x14ac:dyDescent="0.3">
      <c r="B283" t="s">
        <v>556</v>
      </c>
      <c r="C283" t="str">
        <f>INDEX('PH Itemnames'!$B$1:$B$723,MATCH(B283,'PH Itemnames'!$A$1:$A$723),1)</f>
        <v>herbbutterparsnipsItem</v>
      </c>
      <c r="D283" t="s">
        <v>245</v>
      </c>
      <c r="E283" t="s">
        <v>1191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SUMIF(Ingredients!$B$3:$B$230,'PH complex foods'!F283,Ingredients!$A$3:$A$119)+SUMIF($B$3:$B$725,F283,$V$3:$V$724)</f>
        <v>0</v>
      </c>
      <c r="O283" s="11">
        <f ca="1">SUMIF(Ingredients!$B$3:$B$230,'PH complex foods'!G283,Ingredients!$A$3:$A$119)+SUMIF($B$3:$B$725,G283,$V$3:$V$724)</f>
        <v>1</v>
      </c>
      <c r="P283" s="11">
        <f ca="1">SUMIF(Ingredients!$B$3:$B$230,'PH complex foods'!H283,Ingredients!$A$3:$A$119)+SUMIF($B$3:$B$725,H283,$V$3:$V$724)</f>
        <v>1</v>
      </c>
      <c r="Q283" s="11">
        <f ca="1">SUMIF(Ingredients!$B$3:$B$230,'PH complex foods'!I283,Ingredients!$A$3:$A$119)+SUMIF($B$3:$B$725,I283,$V$3:$V$724)</f>
        <v>0</v>
      </c>
      <c r="R283" s="11">
        <f ca="1">SUMIF(Ingredients!$B$3:$B$230,'PH complex foods'!J283,Ingredients!$A$3:$A$119)+SUMIF($B$3:$B$725,J283,$V$3:$V$724)</f>
        <v>0</v>
      </c>
      <c r="S283" s="11">
        <f ca="1">SUMIF(Ingredients!$B$3:$B$230,'PH complex foods'!K283,Ingredients!$A$3:$A$119)+SUMIF($B$3:$B$725,K283,$V$3:$V$724)</f>
        <v>0</v>
      </c>
      <c r="T283" s="11">
        <f ca="1">SUMIF(Ingredients!$B$3:$B$230,'PH complex foods'!L283,Ingredients!$A$3:$A$119)+SUMIF($B$3:$B$725,L283,$V$3:$V$724)</f>
        <v>0</v>
      </c>
      <c r="U283" s="11">
        <f ca="1">SUMIF(Ingredients!$B$3:$B$230,'PH complex foods'!M283,Ingredients!$A$3:$A$119)+SUMIF($B$3:$B$725,M283,$V$3:$V$724)</f>
        <v>0</v>
      </c>
      <c r="V283" s="10">
        <f t="shared" ca="1" si="63"/>
        <v>0</v>
      </c>
      <c r="W283" s="10">
        <v>0</v>
      </c>
      <c r="X283" s="11">
        <v>0</v>
      </c>
      <c r="Y283" s="11">
        <f>COUNTIF(F283:M1008,B283)</f>
        <v>0</v>
      </c>
      <c r="Z283" s="44" t="str">
        <f t="shared" ca="1" si="64"/>
        <v>No</v>
      </c>
      <c r="AA283" s="34">
        <f>SUMIF(Ingredients!$B$3:$B$230,F283,Ingredients!$C$3:$C$230)+SUMIF($B$3:$B$725,F283,$AI$3:$AI$725)</f>
        <v>0</v>
      </c>
      <c r="AB283" s="30">
        <f>SUMIF(Ingredients!$B$3:$B$230,G283,Ingredients!$C$3:$C$230)+SUMIF($B$3:$B$725,G283,$AI$3:$AI$725)</f>
        <v>5</v>
      </c>
      <c r="AC283" s="30">
        <f>SUMIF(Ingredients!$B$3:$B$230,H283,Ingredients!$C$3:$C$230)+SUMIF($B$3:$B$725,H283,$AI$3:$AI$725)</f>
        <v>0</v>
      </c>
      <c r="AD283" s="30">
        <f>SUMIF(Ingredients!$B$3:$B$230,I283,Ingredients!$C$3:$C$230)+SUMIF($B$3:$B$725,I283,$AI$3:$AI$725)</f>
        <v>0</v>
      </c>
      <c r="AE283" s="30">
        <f>SUMIF(Ingredients!$B$3:$B$230,J283,Ingredients!$C$3:$C$230)+SUMIF($B$3:$B$725,J283,$AI$3:$AI$725)</f>
        <v>0</v>
      </c>
      <c r="AF283" s="30">
        <f>SUMIF(Ingredients!$B$3:$B$230,K283,Ingredients!$C$3:$C$230)+SUMIF($B$3:$B$725,K283,$AI$3:$AI$725)</f>
        <v>0</v>
      </c>
      <c r="AG283" s="30">
        <f>SUMIF(Ingredients!$B$3:$B$230,L283,Ingredients!$C$3:$C$230)+SUMIF($B$3:$B$725,L283,$AI$3:$AI$725)</f>
        <v>0</v>
      </c>
      <c r="AH283" s="30">
        <f>SUMIF(Ingredients!$B$3:$B$230,M283,Ingredients!$C$3:$C$230)+SUMIF($B$3:$B$725,M283,$AI$3:$AI$725)</f>
        <v>0</v>
      </c>
      <c r="AI283" s="29">
        <f t="shared" si="53"/>
        <v>5</v>
      </c>
      <c r="AJ283" s="30">
        <f>SUMIF(Ingredients!$B$3:$B$230,F283,Ingredients!$D$3:$D$230)+SUMIF($B$3:$B$725,F283,$AR$3:$AR$725)</f>
        <v>0</v>
      </c>
      <c r="AK283" s="30">
        <f>SUMIF(Ingredients!$B$3:$B$230,G283,Ingredients!$D$3:$D$230)+SUMIF($B$3:$B$725,G283,$AR$3:$AR$725)</f>
        <v>0</v>
      </c>
      <c r="AL283" s="30">
        <f>SUMIF(Ingredients!$B$3:$B$230,H283,Ingredients!$D$3:$D$230)+SUMIF($B$3:$B$725,H283,$AR$3:$AR$725)</f>
        <v>0</v>
      </c>
      <c r="AM283" s="30">
        <f>SUMIF(Ingredients!$B$3:$B$230,I283,Ingredients!$D$3:$D$230)+SUMIF($B$3:$B$725,I283,$AR$3:$AR$725)</f>
        <v>0</v>
      </c>
      <c r="AN283" s="30">
        <f>SUMIF(Ingredients!$B$3:$B$230,J283,Ingredients!$D$3:$D$230)+SUMIF($B$3:$B$725,J283,$AR$3:$AR$725)</f>
        <v>0</v>
      </c>
      <c r="AO283" s="30">
        <f>SUMIF(Ingredients!$B$3:$B$230,K283,Ingredients!$D$3:$D$230)+SUMIF($B$3:$B$725,K283,$AR$3:$AR$725)</f>
        <v>0</v>
      </c>
      <c r="AP283" s="30">
        <f>SUMIF(Ingredients!$B$3:$B$230,L283,Ingredients!$D$3:$D$230)+SUMIF($B$3:$B$725,L283,$AR$3:$AR$725)</f>
        <v>0</v>
      </c>
      <c r="AQ283" s="30">
        <f>SUMIF(Ingredients!$B$3:$B$230,M283,Ingredients!$D$3:$D$230)+SUMIF($B$3:$B$725,M283,$AR$3:$AR$725)</f>
        <v>0</v>
      </c>
      <c r="AR283" s="29">
        <f t="shared" si="54"/>
        <v>0</v>
      </c>
      <c r="AS283" s="30">
        <f>SUMIF(Ingredients!$B$3:$B$230,F283,Ingredients!$E$3:$E$230)+SUMIF($B$3:$B$725,F283,$BA$3:$BA$730)</f>
        <v>0</v>
      </c>
      <c r="AT283" s="30">
        <f>SUMIF(Ingredients!$B$3:$B$230,G283,Ingredients!$E$3:$E$230)+SUMIF($B$3:$B$725,G283,$BA$3:$BA$730)</f>
        <v>12</v>
      </c>
      <c r="AU283" s="30">
        <f>SUMIF(Ingredients!$B$3:$B$230,H283,Ingredients!$E$3:$E$230)+SUMIF($B$3:$B$725,H283,$BA$3:$BA$730)</f>
        <v>48</v>
      </c>
      <c r="AV283" s="30">
        <f>SUMIF(Ingredients!$B$3:$B$230,I283,Ingredients!$E$3:$E$230)+SUMIF($B$3:$B$725,I283,$BA$3:$BA$730)</f>
        <v>0</v>
      </c>
      <c r="AW283" s="30">
        <f>SUMIF(Ingredients!$B$3:$B$230,J283,Ingredients!$E$3:$E$230)+SUMIF($B$3:$B$725,J283,$BA$3:$BA$730)</f>
        <v>0</v>
      </c>
      <c r="AX283" s="30">
        <f>SUMIF(Ingredients!$B$3:$B$230,K283,Ingredients!$E$3:$E$230)+SUMIF($B$3:$B$725,K283,$BA$3:$BA$730)</f>
        <v>0</v>
      </c>
      <c r="AY283" s="30">
        <f>SUMIF(Ingredients!$B$3:$B$230,L283,Ingredients!$E$3:$E$230)+SUMIF($B$3:$B$725,L283,$BA$3:$BA$730)</f>
        <v>0</v>
      </c>
      <c r="AZ283" s="30">
        <f>SUMIF(Ingredients!$B$3:$B$230,M283,Ingredients!$E$3:$E$230)+SUMIF($B$3:$B$725,M283,$BA$3:$BA$730)</f>
        <v>0</v>
      </c>
      <c r="BA283" s="29">
        <f t="shared" si="55"/>
        <v>20</v>
      </c>
      <c r="BB283" s="30">
        <f>SUMIF(Ingredients!$B$3:$B$230,F283,Ingredients!$F$3:$F$230)+SUMIF($B$3:$B$725,F283,$BJ$3:$BJ$725)</f>
        <v>0</v>
      </c>
      <c r="BC283" s="30">
        <f>SUMIF(Ingredients!$B$3:$B$230,G283,Ingredients!$F$3:$F$230)+SUMIF($B$3:$B$725,G283,$BJ$3:$BJ$725)</f>
        <v>0</v>
      </c>
      <c r="BD283" s="30">
        <f>SUMIF(Ingredients!$B$3:$B$230,H283,Ingredients!$F$3:$F$230)+SUMIF($B$3:$B$725,H283,$BJ$3:$BJ$725)</f>
        <v>0</v>
      </c>
      <c r="BE283" s="30">
        <f>SUMIF(Ingredients!$B$3:$B$230,I283,Ingredients!$F$3:$F$230)+SUMIF($B$3:$B$725,I283,$BJ$3:$BJ$725)</f>
        <v>0</v>
      </c>
      <c r="BF283" s="30">
        <f>SUMIF(Ingredients!$B$3:$B$230,J283,Ingredients!$F$3:$F$230)+SUMIF($B$3:$B$725,J283,$BJ$3:$BJ$725)</f>
        <v>0</v>
      </c>
      <c r="BG283" s="30">
        <f>SUMIF(Ingredients!$B$3:$B$230,K283,Ingredients!$F$3:$F$230)+SUMIF($B$3:$B$725,K283,$BJ$3:$BJ$725)</f>
        <v>0</v>
      </c>
      <c r="BH283" s="30">
        <f>SUMIF(Ingredients!$B$3:$B$230,L283,Ingredients!$F$3:$F$230)+SUMIF($B$3:$B$725,L283,$BJ$3:$BJ$725)</f>
        <v>0</v>
      </c>
      <c r="BI283" s="30">
        <f>SUMIF(Ingredients!$B$3:$B$230,M283,Ingredients!$F$3:$F$230)+SUMIF($B$3:$B$725,M283,$BJ$3:$BJ$725)</f>
        <v>0</v>
      </c>
      <c r="BJ283" s="35">
        <f t="shared" si="56"/>
        <v>0</v>
      </c>
      <c r="BK283" s="30">
        <f>SUMIF(Ingredients!$B$3:$B$230,F283,Ingredients!$G$3:$G$230)+SUMIF($B$3:$B$725,F283,$BS$3:$BS$725)</f>
        <v>0</v>
      </c>
      <c r="BL283" s="30">
        <f>SUMIF(Ingredients!$B$3:$B$230,G283,Ingredients!$G$3:$G$230)+SUMIF($B$3:$B$725,G283,$BS$3:$BS$725)</f>
        <v>0</v>
      </c>
      <c r="BM283" s="30">
        <f>SUMIF(Ingredients!$B$3:$B$230,H283,Ingredients!$G$3:$G$230)+SUMIF($B$3:$B$725,H283,$BS$3:$BS$725)</f>
        <v>0</v>
      </c>
      <c r="BN283" s="30">
        <f>SUMIF(Ingredients!$B$3:$B$230,I283,Ingredients!$G$3:$G$230)+SUMIF($B$3:$B$725,I283,$BS$3:$BS$725)</f>
        <v>0</v>
      </c>
      <c r="BO283" s="30">
        <f>SUMIF(Ingredients!$B$3:$B$230,J283,Ingredients!$G$3:$G$230)+SUMIF($B$3:$B$725,J283,$BS$3:$BS$725)</f>
        <v>0</v>
      </c>
      <c r="BP283" s="30">
        <f>SUMIF(Ingredients!$B$3:$B$230,K283,Ingredients!$G$3:$G$230)+SUMIF($B$3:$B$725,K283,$BS$3:$BS$725)</f>
        <v>0</v>
      </c>
      <c r="BQ283" s="30">
        <f>SUMIF(Ingredients!$B$3:$B$230,L283,Ingredients!$G$3:$G$230)+SUMIF($B$3:$B$725,L283,$BS$3:$BS$725)</f>
        <v>0</v>
      </c>
      <c r="BR283" s="30">
        <f>SUMIF(Ingredients!$B$3:$B$230,M283,Ingredients!$G$3:$G$230)+SUMIF($B$3:$B$725,M283,$BS$3:$BS$725)</f>
        <v>0</v>
      </c>
      <c r="BS283" s="36">
        <f t="shared" si="57"/>
        <v>0</v>
      </c>
      <c r="BT283" s="30">
        <f>SUMIF(Ingredients!$B$3:$B$230,F283,Ingredients!$H$3:$H$230)+SUMIF($B$3:$B$725,F283,$CB$3:$CB$725)</f>
        <v>0</v>
      </c>
      <c r="BU283" s="30">
        <f>SUMIF(Ingredients!$B$3:$B$230,G283,Ingredients!$H$3:$H$230)+SUMIF($B$3:$B$725,G283,$CB$3:$CB$725)</f>
        <v>0</v>
      </c>
      <c r="BV283" s="30">
        <f>SUMIF(Ingredients!$B$3:$B$230,H283,Ingredients!$H$3:$H$230)+SUMIF($B$3:$B$725,H283,$CB$3:$CB$725)</f>
        <v>0</v>
      </c>
      <c r="BW283" s="30">
        <f>SUMIF(Ingredients!$B$3:$B$230,I283,Ingredients!$H$3:$H$230)+SUMIF($B$3:$B$725,I283,$CB$3:$CB$725)</f>
        <v>0</v>
      </c>
      <c r="BX283" s="30">
        <f>SUMIF(Ingredients!$B$3:$B$230,J283,Ingredients!$H$3:$H$230)+SUMIF($B$3:$B$725,J283,$CB$3:$CB$725)</f>
        <v>0</v>
      </c>
      <c r="BY283" s="30">
        <f>SUMIF(Ingredients!$B$3:$B$230,K283,Ingredients!$H$3:$H$230)+SUMIF($B$3:$B$725,K283,$CB$3:$CB$725)</f>
        <v>0</v>
      </c>
      <c r="BZ283" s="30">
        <f>SUMIF(Ingredients!$B$3:$B$230,L283,Ingredients!$H$3:$H$230)+SUMIF($B$3:$B$725,L283,$CB$3:$CB$725)</f>
        <v>0</v>
      </c>
      <c r="CA283" s="30">
        <f>SUMIF(Ingredients!$B$3:$B$230,M283,Ingredients!$H$3:$H$230)+SUMIF($B$3:$B$725,M283,$CB$3:$CB$725)</f>
        <v>0</v>
      </c>
      <c r="CB283" s="42">
        <f t="shared" si="58"/>
        <v>0</v>
      </c>
      <c r="CC283" s="30">
        <f>SUMIF(Ingredients!$B$3:$B$230,F283,Ingredients!$I$3:$I$230)+SUMIF($B$3:$B$725,F283,$CK$3:$CK$725)</f>
        <v>0</v>
      </c>
      <c r="CD283" s="30">
        <f>SUMIF(Ingredients!$B$3:$B$230,G283,Ingredients!$I$3:$I$230)+SUMIF($B$3:$B$725,G283,$CK$3:$CK$725)</f>
        <v>0</v>
      </c>
      <c r="CE283" s="30">
        <f>SUMIF(Ingredients!$B$3:$B$230,H283,Ingredients!$I$3:$I$230)+SUMIF($B$3:$B$725,H283,$CK$3:$CK$725)</f>
        <v>0</v>
      </c>
      <c r="CF283" s="30">
        <f>SUMIF(Ingredients!$B$3:$B$230,I283,Ingredients!$I$3:$I$230)+SUMIF($B$3:$B$725,I283,$CK$3:$CK$725)</f>
        <v>0</v>
      </c>
      <c r="CG283" s="30">
        <f>SUMIF(Ingredients!$B$3:$B$230,J283,Ingredients!$I$3:$I$230)+SUMIF($B$3:$B$725,J283,$CK$3:$CK$725)</f>
        <v>0</v>
      </c>
      <c r="CH283" s="30">
        <f>SUMIF(Ingredients!$B$3:$B$230,K283,Ingredients!$I$3:$I$230)+SUMIF($B$3:$B$725,K283,$CK$3:$CK$725)</f>
        <v>0</v>
      </c>
      <c r="CI283" s="30">
        <f>SUMIF(Ingredients!$B$3:$B$230,L283,Ingredients!$I$3:$I$230)+SUMIF($B$3:$B$725,L283,$CK$3:$CK$725)</f>
        <v>0</v>
      </c>
      <c r="CJ283" s="30">
        <f>SUMIF(Ingredients!$B$3:$B$230,M283,Ingredients!$I$3:$I$230)+SUMIF($B$3:$B$725,M283,$CK$3:$CK$725)</f>
        <v>0</v>
      </c>
      <c r="CK283" s="38">
        <f t="shared" si="59"/>
        <v>0</v>
      </c>
      <c r="CL283" s="30">
        <f>SUMIF(Ingredients!$B$3:$B$230,F283,Ingredients!$J$3:$J$230)+SUMIF($B$3:$B$725,F283,$CT$3:$CT$725)</f>
        <v>0</v>
      </c>
      <c r="CM283" s="30">
        <f>SUMIF(Ingredients!$B$3:$B$230,G283,Ingredients!$J$3:$J$230)+SUMIF($B$3:$B$725,G283,$CT$3:$CT$725)</f>
        <v>1</v>
      </c>
      <c r="CN283" s="30">
        <f>SUMIF(Ingredients!$B$3:$B$230,H283,Ingredients!$J$3:$J$230)+SUMIF($B$3:$B$725,H283,$CT$3:$CT$725)</f>
        <v>0</v>
      </c>
      <c r="CO283" s="30">
        <f>SUMIF(Ingredients!$B$3:$B$230,I283,Ingredients!$J$3:$J$230)+SUMIF($B$3:$B$725,I283,$CT$3:$CT$725)</f>
        <v>0</v>
      </c>
      <c r="CP283" s="30">
        <f>SUMIF(Ingredients!$B$3:$B$230,J283,Ingredients!$J$3:$J$230)+SUMIF($B$3:$B$725,J283,$CT$3:$CT$725)</f>
        <v>0</v>
      </c>
      <c r="CQ283" s="30">
        <f>SUMIF(Ingredients!$B$3:$B$230,K283,Ingredients!$J$3:$J$230)+SUMIF($B$3:$B$725,K283,$CT$3:$CT$725)</f>
        <v>0</v>
      </c>
      <c r="CR283" s="30">
        <f>SUMIF(Ingredients!$B$3:$B$230,L283,Ingredients!$J$3:$J$230)+SUMIF($B$3:$B$725,L283,$CT$3:$CT$725)</f>
        <v>0</v>
      </c>
      <c r="CS283" s="30">
        <f>SUMIF(Ingredients!$B$3:$B$230,M283,Ingredients!$J$3:$J$230)+SUMIF($B$3:$B$725,M283,$CT$3:$CT$725)</f>
        <v>0</v>
      </c>
      <c r="CT283" s="43">
        <f t="shared" si="60"/>
        <v>1</v>
      </c>
      <c r="CU283" s="34">
        <v>5</v>
      </c>
      <c r="CV283" s="30">
        <v>0</v>
      </c>
      <c r="CW283" s="30">
        <v>4</v>
      </c>
      <c r="CX283" s="35">
        <v>0</v>
      </c>
      <c r="CY283" s="36">
        <v>0</v>
      </c>
      <c r="CZ283" s="37">
        <v>0</v>
      </c>
      <c r="DA283" s="38">
        <v>0</v>
      </c>
      <c r="DB283" s="39">
        <v>1</v>
      </c>
      <c r="DC283" t="s">
        <v>199</v>
      </c>
      <c r="DD283" t="str">
        <f t="shared" ca="1" si="61"/>
        <v/>
      </c>
      <c r="DE283" t="str">
        <f ca="1">IF(Z283="No", "No", "-")</f>
        <v>No</v>
      </c>
      <c r="DG283" t="s">
        <v>200</v>
      </c>
      <c r="DH283" t="str">
        <f t="shared" ca="1" si="62"/>
        <v/>
      </c>
      <c r="DI283" t="s">
        <v>2271</v>
      </c>
    </row>
    <row r="284" spans="2:113" x14ac:dyDescent="0.3">
      <c r="B284" t="s">
        <v>557</v>
      </c>
      <c r="C284" t="str">
        <f>INDEX('PH Itemnames'!$B$1:$B$723,MATCH(B284,'PH Itemnames'!$A$1:$A$723),1)</f>
        <v>scallionbakedpotatoItem</v>
      </c>
      <c r="D284" t="s">
        <v>240</v>
      </c>
      <c r="E284" t="s">
        <v>1191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SUMIF(Ingredients!$B$3:$B$230,'PH complex foods'!F284,Ingredients!$A$3:$A$119)+SUMIF($B$3:$B$725,F284,$V$3:$V$724)</f>
        <v>1</v>
      </c>
      <c r="O284" s="11">
        <f ca="1">SUMIF(Ingredients!$B$3:$B$230,'PH complex foods'!G284,Ingredients!$A$3:$A$119)+SUMIF($B$3:$B$725,G284,$V$3:$V$724)</f>
        <v>1</v>
      </c>
      <c r="P284" s="11">
        <f ca="1">SUMIF(Ingredients!$B$3:$B$230,'PH complex foods'!H284,Ingredients!$A$3:$A$119)+SUMIF($B$3:$B$725,H284,$V$3:$V$724)</f>
        <v>1</v>
      </c>
      <c r="Q284" s="11">
        <f ca="1">SUMIF(Ingredients!$B$3:$B$230,'PH complex foods'!I284,Ingredients!$A$3:$A$119)+SUMIF($B$3:$B$725,I284,$V$3:$V$724)</f>
        <v>0</v>
      </c>
      <c r="R284" s="11">
        <f ca="1">SUMIF(Ingredients!$B$3:$B$230,'PH complex foods'!J284,Ingredients!$A$3:$A$119)+SUMIF($B$3:$B$725,J284,$V$3:$V$724)</f>
        <v>0</v>
      </c>
      <c r="S284" s="11">
        <f ca="1">SUMIF(Ingredients!$B$3:$B$230,'PH complex foods'!K284,Ingredients!$A$3:$A$119)+SUMIF($B$3:$B$725,K284,$V$3:$V$724)</f>
        <v>0</v>
      </c>
      <c r="T284" s="11">
        <f ca="1">SUMIF(Ingredients!$B$3:$B$230,'PH complex foods'!L284,Ingredients!$A$3:$A$119)+SUMIF($B$3:$B$725,L284,$V$3:$V$724)</f>
        <v>0</v>
      </c>
      <c r="U284" s="11">
        <f ca="1">SUMIF(Ingredients!$B$3:$B$230,'PH complex foods'!M284,Ingredients!$A$3:$A$119)+SUMIF($B$3:$B$725,M284,$V$3:$V$724)</f>
        <v>0</v>
      </c>
      <c r="V284" s="10">
        <f t="shared" ca="1" si="63"/>
        <v>1</v>
      </c>
      <c r="W284" s="10">
        <v>1</v>
      </c>
      <c r="X284" s="11">
        <v>1</v>
      </c>
      <c r="Y284" s="11">
        <f>COUNTIF(F284:M1009,B284)</f>
        <v>0</v>
      </c>
      <c r="Z284" s="44" t="str">
        <f t="shared" ca="1" si="64"/>
        <v>Yes</v>
      </c>
      <c r="AA284" s="34">
        <f>SUMIF(Ingredients!$B$3:$B$230,F284,Ingredients!$C$3:$C$230)+SUMIF($B$3:$B$725,F284,$AI$3:$AI$725)</f>
        <v>10</v>
      </c>
      <c r="AB284" s="30">
        <f>SUMIF(Ingredients!$B$3:$B$230,G284,Ingredients!$C$3:$C$230)+SUMIF($B$3:$B$725,G284,$AI$3:$AI$725)</f>
        <v>2</v>
      </c>
      <c r="AC284" s="30">
        <f>SUMIF(Ingredients!$B$3:$B$230,H284,Ingredients!$C$3:$C$230)+SUMIF($B$3:$B$725,H284,$AI$3:$AI$725)</f>
        <v>5</v>
      </c>
      <c r="AD284" s="30">
        <f>SUMIF(Ingredients!$B$3:$B$230,I284,Ingredients!$C$3:$C$230)+SUMIF($B$3:$B$725,I284,$AI$3:$AI$725)</f>
        <v>0</v>
      </c>
      <c r="AE284" s="30">
        <f>SUMIF(Ingredients!$B$3:$B$230,J284,Ingredients!$C$3:$C$230)+SUMIF($B$3:$B$725,J284,$AI$3:$AI$725)</f>
        <v>0</v>
      </c>
      <c r="AF284" s="30">
        <f>SUMIF(Ingredients!$B$3:$B$230,K284,Ingredients!$C$3:$C$230)+SUMIF($B$3:$B$725,K284,$AI$3:$AI$725)</f>
        <v>0</v>
      </c>
      <c r="AG284" s="30">
        <f>SUMIF(Ingredients!$B$3:$B$230,L284,Ingredients!$C$3:$C$230)+SUMIF($B$3:$B$725,L284,$AI$3:$AI$725)</f>
        <v>0</v>
      </c>
      <c r="AH284" s="30">
        <f>SUMIF(Ingredients!$B$3:$B$230,M284,Ingredients!$C$3:$C$230)+SUMIF($B$3:$B$725,M284,$AI$3:$AI$725)</f>
        <v>0</v>
      </c>
      <c r="AI284" s="29">
        <f t="shared" si="53"/>
        <v>17</v>
      </c>
      <c r="AJ284" s="30">
        <f>SUMIF(Ingredients!$B$3:$B$230,F284,Ingredients!$D$3:$D$230)+SUMIF($B$3:$B$725,F284,$AR$3:$AR$725)</f>
        <v>0</v>
      </c>
      <c r="AK284" s="30">
        <f>SUMIF(Ingredients!$B$3:$B$230,G284,Ingredients!$D$3:$D$230)+SUMIF($B$3:$B$725,G284,$AR$3:$AR$725)</f>
        <v>0</v>
      </c>
      <c r="AL284" s="30">
        <f>SUMIF(Ingredients!$B$3:$B$230,H284,Ingredients!$D$3:$D$230)+SUMIF($B$3:$B$725,H284,$AR$3:$AR$725)</f>
        <v>0</v>
      </c>
      <c r="AM284" s="30">
        <f>SUMIF(Ingredients!$B$3:$B$230,I284,Ingredients!$D$3:$D$230)+SUMIF($B$3:$B$725,I284,$AR$3:$AR$725)</f>
        <v>0</v>
      </c>
      <c r="AN284" s="30">
        <f>SUMIF(Ingredients!$B$3:$B$230,J284,Ingredients!$D$3:$D$230)+SUMIF($B$3:$B$725,J284,$AR$3:$AR$725)</f>
        <v>0</v>
      </c>
      <c r="AO284" s="30">
        <f>SUMIF(Ingredients!$B$3:$B$230,K284,Ingredients!$D$3:$D$230)+SUMIF($B$3:$B$725,K284,$AR$3:$AR$725)</f>
        <v>0</v>
      </c>
      <c r="AP284" s="30">
        <f>SUMIF(Ingredients!$B$3:$B$230,L284,Ingredients!$D$3:$D$230)+SUMIF($B$3:$B$725,L284,$AR$3:$AR$725)</f>
        <v>0</v>
      </c>
      <c r="AQ284" s="30">
        <f>SUMIF(Ingredients!$B$3:$B$230,M284,Ingredients!$D$3:$D$230)+SUMIF($B$3:$B$725,M284,$AR$3:$AR$725)</f>
        <v>0</v>
      </c>
      <c r="AR284" s="29">
        <f t="shared" si="54"/>
        <v>0</v>
      </c>
      <c r="AS284" s="30">
        <f>SUMIF(Ingredients!$B$3:$B$230,F284,Ingredients!$E$3:$E$230)+SUMIF($B$3:$B$725,F284,$BA$3:$BA$730)</f>
        <v>32</v>
      </c>
      <c r="AT284" s="30">
        <f>SUMIF(Ingredients!$B$3:$B$230,G284,Ingredients!$E$3:$E$230)+SUMIF($B$3:$B$725,G284,$BA$3:$BA$730)</f>
        <v>12</v>
      </c>
      <c r="AU284" s="30">
        <f>SUMIF(Ingredients!$B$3:$B$230,H284,Ingredients!$E$3:$E$230)+SUMIF($B$3:$B$725,H284,$BA$3:$BA$730)</f>
        <v>7</v>
      </c>
      <c r="AV284" s="30">
        <f>SUMIF(Ingredients!$B$3:$B$230,I284,Ingredients!$E$3:$E$230)+SUMIF($B$3:$B$725,I284,$BA$3:$BA$730)</f>
        <v>0</v>
      </c>
      <c r="AW284" s="30">
        <f>SUMIF(Ingredients!$B$3:$B$230,J284,Ingredients!$E$3:$E$230)+SUMIF($B$3:$B$725,J284,$BA$3:$BA$730)</f>
        <v>0</v>
      </c>
      <c r="AX284" s="30">
        <f>SUMIF(Ingredients!$B$3:$B$230,K284,Ingredients!$E$3:$E$230)+SUMIF($B$3:$B$725,K284,$BA$3:$BA$730)</f>
        <v>0</v>
      </c>
      <c r="AY284" s="30">
        <f>SUMIF(Ingredients!$B$3:$B$230,L284,Ingredients!$E$3:$E$230)+SUMIF($B$3:$B$725,L284,$BA$3:$BA$730)</f>
        <v>0</v>
      </c>
      <c r="AZ284" s="30">
        <f>SUMIF(Ingredients!$B$3:$B$230,M284,Ingredients!$E$3:$E$230)+SUMIF($B$3:$B$725,M284,$BA$3:$BA$730)</f>
        <v>0</v>
      </c>
      <c r="BA284" s="29">
        <f t="shared" si="55"/>
        <v>17</v>
      </c>
      <c r="BB284" s="30">
        <f>SUMIF(Ingredients!$B$3:$B$230,F284,Ingredients!$F$3:$F$230)+SUMIF($B$3:$B$725,F284,$BJ$3:$BJ$725)</f>
        <v>0</v>
      </c>
      <c r="BC284" s="30">
        <f>SUMIF(Ingredients!$B$3:$B$230,G284,Ingredients!$F$3:$F$230)+SUMIF($B$3:$B$725,G284,$BJ$3:$BJ$725)</f>
        <v>0</v>
      </c>
      <c r="BD284" s="30">
        <f>SUMIF(Ingredients!$B$3:$B$230,H284,Ingredients!$F$3:$F$230)+SUMIF($B$3:$B$725,H284,$BJ$3:$BJ$725)</f>
        <v>0</v>
      </c>
      <c r="BE284" s="30">
        <f>SUMIF(Ingredients!$B$3:$B$230,I284,Ingredients!$F$3:$F$230)+SUMIF($B$3:$B$725,I284,$BJ$3:$BJ$725)</f>
        <v>0</v>
      </c>
      <c r="BF284" s="30">
        <f>SUMIF(Ingredients!$B$3:$B$230,J284,Ingredients!$F$3:$F$230)+SUMIF($B$3:$B$725,J284,$BJ$3:$BJ$725)</f>
        <v>0</v>
      </c>
      <c r="BG284" s="30">
        <f>SUMIF(Ingredients!$B$3:$B$230,K284,Ingredients!$F$3:$F$230)+SUMIF($B$3:$B$725,K284,$BJ$3:$BJ$725)</f>
        <v>0</v>
      </c>
      <c r="BH284" s="30">
        <f>SUMIF(Ingredients!$B$3:$B$230,L284,Ingredients!$F$3:$F$230)+SUMIF($B$3:$B$725,L284,$BJ$3:$BJ$725)</f>
        <v>0</v>
      </c>
      <c r="BI284" s="30">
        <f>SUMIF(Ingredients!$B$3:$B$230,M284,Ingredients!$F$3:$F$230)+SUMIF($B$3:$B$725,M284,$BJ$3:$BJ$725)</f>
        <v>0</v>
      </c>
      <c r="BJ284" s="35">
        <f t="shared" si="56"/>
        <v>0</v>
      </c>
      <c r="BK284" s="30">
        <f>SUMIF(Ingredients!$B$3:$B$230,F284,Ingredients!$G$3:$G$230)+SUMIF($B$3:$B$725,F284,$BS$3:$BS$725)</f>
        <v>0</v>
      </c>
      <c r="BL284" s="30">
        <f>SUMIF(Ingredients!$B$3:$B$230,G284,Ingredients!$G$3:$G$230)+SUMIF($B$3:$B$725,G284,$BS$3:$BS$725)</f>
        <v>0</v>
      </c>
      <c r="BM284" s="30">
        <f>SUMIF(Ingredients!$B$3:$B$230,H284,Ingredients!$G$3:$G$230)+SUMIF($B$3:$B$725,H284,$BS$3:$BS$725)</f>
        <v>0</v>
      </c>
      <c r="BN284" s="30">
        <f>SUMIF(Ingredients!$B$3:$B$230,I284,Ingredients!$G$3:$G$230)+SUMIF($B$3:$B$725,I284,$BS$3:$BS$725)</f>
        <v>0</v>
      </c>
      <c r="BO284" s="30">
        <f>SUMIF(Ingredients!$B$3:$B$230,J284,Ingredients!$G$3:$G$230)+SUMIF($B$3:$B$725,J284,$BS$3:$BS$725)</f>
        <v>0</v>
      </c>
      <c r="BP284" s="30">
        <f>SUMIF(Ingredients!$B$3:$B$230,K284,Ingredients!$G$3:$G$230)+SUMIF($B$3:$B$725,K284,$BS$3:$BS$725)</f>
        <v>0</v>
      </c>
      <c r="BQ284" s="30">
        <f>SUMIF(Ingredients!$B$3:$B$230,L284,Ingredients!$G$3:$G$230)+SUMIF($B$3:$B$725,L284,$BS$3:$BS$725)</f>
        <v>0</v>
      </c>
      <c r="BR284" s="30">
        <f>SUMIF(Ingredients!$B$3:$B$230,M284,Ingredients!$G$3:$G$230)+SUMIF($B$3:$B$725,M284,$BS$3:$BS$725)</f>
        <v>0</v>
      </c>
      <c r="BS284" s="36">
        <f t="shared" si="57"/>
        <v>0</v>
      </c>
      <c r="BT284" s="30">
        <f>SUMIF(Ingredients!$B$3:$B$230,F284,Ingredients!$H$3:$H$230)+SUMIF($B$3:$B$725,F284,$CB$3:$CB$725)</f>
        <v>1.5</v>
      </c>
      <c r="BU284" s="30">
        <f>SUMIF(Ingredients!$B$3:$B$230,G284,Ingredients!$H$3:$H$230)+SUMIF($B$3:$B$725,G284,$CB$3:$CB$725)</f>
        <v>1</v>
      </c>
      <c r="BV284" s="30">
        <f>SUMIF(Ingredients!$B$3:$B$230,H284,Ingredients!$H$3:$H$230)+SUMIF($B$3:$B$725,H284,$CB$3:$CB$725)</f>
        <v>0</v>
      </c>
      <c r="BW284" s="30">
        <f>SUMIF(Ingredients!$B$3:$B$230,I284,Ingredients!$H$3:$H$230)+SUMIF($B$3:$B$725,I284,$CB$3:$CB$725)</f>
        <v>0</v>
      </c>
      <c r="BX284" s="30">
        <f>SUMIF(Ingredients!$B$3:$B$230,J284,Ingredients!$H$3:$H$230)+SUMIF($B$3:$B$725,J284,$CB$3:$CB$725)</f>
        <v>0</v>
      </c>
      <c r="BY284" s="30">
        <f>SUMIF(Ingredients!$B$3:$B$230,K284,Ingredients!$H$3:$H$230)+SUMIF($B$3:$B$725,K284,$CB$3:$CB$725)</f>
        <v>0</v>
      </c>
      <c r="BZ284" s="30">
        <f>SUMIF(Ingredients!$B$3:$B$230,L284,Ingredients!$H$3:$H$230)+SUMIF($B$3:$B$725,L284,$CB$3:$CB$725)</f>
        <v>0</v>
      </c>
      <c r="CA284" s="30">
        <f>SUMIF(Ingredients!$B$3:$B$230,M284,Ingredients!$H$3:$H$230)+SUMIF($B$3:$B$725,M284,$CB$3:$CB$725)</f>
        <v>0</v>
      </c>
      <c r="CB284" s="42">
        <f t="shared" si="58"/>
        <v>2.5</v>
      </c>
      <c r="CC284" s="30">
        <f>SUMIF(Ingredients!$B$3:$B$230,F284,Ingredients!$I$3:$I$230)+SUMIF($B$3:$B$725,F284,$CK$3:$CK$725)</f>
        <v>0</v>
      </c>
      <c r="CD284" s="30">
        <f>SUMIF(Ingredients!$B$3:$B$230,G284,Ingredients!$I$3:$I$230)+SUMIF($B$3:$B$725,G284,$CK$3:$CK$725)</f>
        <v>0</v>
      </c>
      <c r="CE284" s="30">
        <f>SUMIF(Ingredients!$B$3:$B$230,H284,Ingredients!$I$3:$I$230)+SUMIF($B$3:$B$725,H284,$CK$3:$CK$725)</f>
        <v>0</v>
      </c>
      <c r="CF284" s="30">
        <f>SUMIF(Ingredients!$B$3:$B$230,I284,Ingredients!$I$3:$I$230)+SUMIF($B$3:$B$725,I284,$CK$3:$CK$725)</f>
        <v>0</v>
      </c>
      <c r="CG284" s="30">
        <f>SUMIF(Ingredients!$B$3:$B$230,J284,Ingredients!$I$3:$I$230)+SUMIF($B$3:$B$725,J284,$CK$3:$CK$725)</f>
        <v>0</v>
      </c>
      <c r="CH284" s="30">
        <f>SUMIF(Ingredients!$B$3:$B$230,K284,Ingredients!$I$3:$I$230)+SUMIF($B$3:$B$725,K284,$CK$3:$CK$725)</f>
        <v>0</v>
      </c>
      <c r="CI284" s="30">
        <f>SUMIF(Ingredients!$B$3:$B$230,L284,Ingredients!$I$3:$I$230)+SUMIF($B$3:$B$725,L284,$CK$3:$CK$725)</f>
        <v>0</v>
      </c>
      <c r="CJ284" s="30">
        <f>SUMIF(Ingredients!$B$3:$B$230,M284,Ingredients!$I$3:$I$230)+SUMIF($B$3:$B$725,M284,$CK$3:$CK$725)</f>
        <v>0</v>
      </c>
      <c r="CK284" s="38">
        <f t="shared" si="59"/>
        <v>0</v>
      </c>
      <c r="CL284" s="30">
        <f>SUMIF(Ingredients!$B$3:$B$230,F284,Ingredients!$J$3:$J$230)+SUMIF($B$3:$B$725,F284,$CT$3:$CT$725)</f>
        <v>0</v>
      </c>
      <c r="CM284" s="30">
        <f>SUMIF(Ingredients!$B$3:$B$230,G284,Ingredients!$J$3:$J$230)+SUMIF($B$3:$B$725,G284,$CT$3:$CT$725)</f>
        <v>0</v>
      </c>
      <c r="CN284" s="30">
        <f>SUMIF(Ingredients!$B$3:$B$230,H284,Ingredients!$J$3:$J$230)+SUMIF($B$3:$B$725,H284,$CT$3:$CT$725)</f>
        <v>1</v>
      </c>
      <c r="CO284" s="30">
        <f>SUMIF(Ingredients!$B$3:$B$230,I284,Ingredients!$J$3:$J$230)+SUMIF($B$3:$B$725,I284,$CT$3:$CT$725)</f>
        <v>0</v>
      </c>
      <c r="CP284" s="30">
        <f>SUMIF(Ingredients!$B$3:$B$230,J284,Ingredients!$J$3:$J$230)+SUMIF($B$3:$B$725,J284,$CT$3:$CT$725)</f>
        <v>0</v>
      </c>
      <c r="CQ284" s="30">
        <f>SUMIF(Ingredients!$B$3:$B$230,K284,Ingredients!$J$3:$J$230)+SUMIF($B$3:$B$725,K284,$CT$3:$CT$725)</f>
        <v>0</v>
      </c>
      <c r="CR284" s="30">
        <f>SUMIF(Ingredients!$B$3:$B$230,L284,Ingredients!$J$3:$J$230)+SUMIF($B$3:$B$725,L284,$CT$3:$CT$725)</f>
        <v>0</v>
      </c>
      <c r="CS284" s="30">
        <f>SUMIF(Ingredients!$B$3:$B$230,M284,Ingredients!$J$3:$J$230)+SUMIF($B$3:$B$725,M284,$CT$3:$CT$725)</f>
        <v>0</v>
      </c>
      <c r="CT284" s="43">
        <f t="shared" si="60"/>
        <v>1</v>
      </c>
      <c r="CU284" s="34">
        <v>15</v>
      </c>
      <c r="CV284" s="30">
        <v>0</v>
      </c>
      <c r="CW284" s="30">
        <v>11</v>
      </c>
      <c r="CX284" s="35">
        <v>0</v>
      </c>
      <c r="CY284" s="36">
        <v>0</v>
      </c>
      <c r="CZ284" s="37">
        <v>2.5</v>
      </c>
      <c r="DA284" s="38">
        <v>0</v>
      </c>
      <c r="DB284" s="39">
        <v>1</v>
      </c>
      <c r="DC284" t="s">
        <v>202</v>
      </c>
      <c r="DD284" t="str">
        <f t="shared" ca="1" si="61"/>
        <v/>
      </c>
      <c r="DE284" t="str">
        <f ca="1">IF(Z284="No", "No", "-")</f>
        <v>-</v>
      </c>
      <c r="DG284" t="s">
        <v>200</v>
      </c>
      <c r="DH284" t="str">
        <f t="shared" ca="1" si="62"/>
        <v>SCALLIONBAKEDPOTATOITEM(MEAL, ItemRegistry.scallionbakedpotatoItem, 4 ,3f,0f,0f,2.5f,0f,0f,1f,1.91f),</v>
      </c>
      <c r="DI284" t="s">
        <v>2460</v>
      </c>
    </row>
    <row r="285" spans="2:113" x14ac:dyDescent="0.3">
      <c r="B285" t="s">
        <v>558</v>
      </c>
      <c r="C285" t="str">
        <f>INDEX('PH Itemnames'!$B$1:$B$723,MATCH(B285,'PH Itemnames'!$A$1:$A$723),1)</f>
        <v>bamboosteamedriceItem</v>
      </c>
      <c r="D285" t="s">
        <v>240</v>
      </c>
      <c r="E285" t="s">
        <v>1191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SUMIF(Ingredients!$B$3:$B$230,'PH complex foods'!F285,Ingredients!$A$3:$A$119)+SUMIF($B$3:$B$725,F285,$V$3:$V$724)</f>
        <v>1</v>
      </c>
      <c r="O285" s="11">
        <f ca="1">SUMIF(Ingredients!$B$3:$B$230,'PH complex foods'!G285,Ingredients!$A$3:$A$119)+SUMIF($B$3:$B$725,G285,$V$3:$V$724)</f>
        <v>0</v>
      </c>
      <c r="P285" s="11">
        <f ca="1">SUMIF(Ingredients!$B$3:$B$230,'PH complex foods'!H285,Ingredients!$A$3:$A$119)+SUMIF($B$3:$B$725,H285,$V$3:$V$724)</f>
        <v>0</v>
      </c>
      <c r="Q285" s="11">
        <f ca="1">SUMIF(Ingredients!$B$3:$B$230,'PH complex foods'!I285,Ingredients!$A$3:$A$119)+SUMIF($B$3:$B$725,I285,$V$3:$V$724)</f>
        <v>0</v>
      </c>
      <c r="R285" s="11">
        <f ca="1">SUMIF(Ingredients!$B$3:$B$230,'PH complex foods'!J285,Ingredients!$A$3:$A$119)+SUMIF($B$3:$B$725,J285,$V$3:$V$724)</f>
        <v>0</v>
      </c>
      <c r="S285" s="11">
        <f ca="1">SUMIF(Ingredients!$B$3:$B$230,'PH complex foods'!K285,Ingredients!$A$3:$A$119)+SUMIF($B$3:$B$725,K285,$V$3:$V$724)</f>
        <v>0</v>
      </c>
      <c r="T285" s="11">
        <f ca="1">SUMIF(Ingredients!$B$3:$B$230,'PH complex foods'!L285,Ingredients!$A$3:$A$119)+SUMIF($B$3:$B$725,L285,$V$3:$V$724)</f>
        <v>0</v>
      </c>
      <c r="U285" s="11">
        <f ca="1">SUMIF(Ingredients!$B$3:$B$230,'PH complex foods'!M285,Ingredients!$A$3:$A$119)+SUMIF($B$3:$B$725,M285,$V$3:$V$724)</f>
        <v>0</v>
      </c>
      <c r="V285" s="10">
        <f t="shared" ca="1" si="63"/>
        <v>0</v>
      </c>
      <c r="W285" s="10">
        <v>0</v>
      </c>
      <c r="X285" s="11">
        <v>0</v>
      </c>
      <c r="Y285" s="11">
        <f>COUNTIF(F285:M1010,B285)</f>
        <v>1</v>
      </c>
      <c r="Z285" s="44" t="str">
        <f t="shared" ca="1" si="64"/>
        <v>No</v>
      </c>
      <c r="AA285" s="34">
        <f>SUMIF(Ingredients!$B$3:$B$230,F285,Ingredients!$C$3:$C$230)+SUMIF($B$3:$B$725,F285,$AI$3:$AI$725)</f>
        <v>0</v>
      </c>
      <c r="AB285" s="30">
        <f>SUMIF(Ingredients!$B$3:$B$230,G285,Ingredients!$C$3:$C$230)+SUMIF($B$3:$B$725,G285,$AI$3:$AI$725)</f>
        <v>0</v>
      </c>
      <c r="AC285" s="30">
        <f>SUMIF(Ingredients!$B$3:$B$230,H285,Ingredients!$C$3:$C$230)+SUMIF($B$3:$B$725,H285,$AI$3:$AI$725)</f>
        <v>0</v>
      </c>
      <c r="AD285" s="30">
        <f>SUMIF(Ingredients!$B$3:$B$230,I285,Ingredients!$C$3:$C$230)+SUMIF($B$3:$B$725,I285,$AI$3:$AI$725)</f>
        <v>0</v>
      </c>
      <c r="AE285" s="30">
        <f>SUMIF(Ingredients!$B$3:$B$230,J285,Ingredients!$C$3:$C$230)+SUMIF($B$3:$B$725,J285,$AI$3:$AI$725)</f>
        <v>0</v>
      </c>
      <c r="AF285" s="30">
        <f>SUMIF(Ingredients!$B$3:$B$230,K285,Ingredients!$C$3:$C$230)+SUMIF($B$3:$B$725,K285,$AI$3:$AI$725)</f>
        <v>0</v>
      </c>
      <c r="AG285" s="30">
        <f>SUMIF(Ingredients!$B$3:$B$230,L285,Ingredients!$C$3:$C$230)+SUMIF($B$3:$B$725,L285,$AI$3:$AI$725)</f>
        <v>0</v>
      </c>
      <c r="AH285" s="30">
        <f>SUMIF(Ingredients!$B$3:$B$230,M285,Ingredients!$C$3:$C$230)+SUMIF($B$3:$B$725,M285,$AI$3:$AI$725)</f>
        <v>0</v>
      </c>
      <c r="AI285" s="29">
        <f t="shared" si="53"/>
        <v>0</v>
      </c>
      <c r="AJ285" s="30">
        <f>SUMIF(Ingredients!$B$3:$B$230,F285,Ingredients!$D$3:$D$230)+SUMIF($B$3:$B$725,F285,$AR$3:$AR$725)</f>
        <v>0</v>
      </c>
      <c r="AK285" s="30">
        <f>SUMIF(Ingredients!$B$3:$B$230,G285,Ingredients!$D$3:$D$230)+SUMIF($B$3:$B$725,G285,$AR$3:$AR$725)</f>
        <v>0</v>
      </c>
      <c r="AL285" s="30">
        <f>SUMIF(Ingredients!$B$3:$B$230,H285,Ingredients!$D$3:$D$230)+SUMIF($B$3:$B$725,H285,$AR$3:$AR$725)</f>
        <v>0</v>
      </c>
      <c r="AM285" s="30">
        <f>SUMIF(Ingredients!$B$3:$B$230,I285,Ingredients!$D$3:$D$230)+SUMIF($B$3:$B$725,I285,$AR$3:$AR$725)</f>
        <v>0</v>
      </c>
      <c r="AN285" s="30">
        <f>SUMIF(Ingredients!$B$3:$B$230,J285,Ingredients!$D$3:$D$230)+SUMIF($B$3:$B$725,J285,$AR$3:$AR$725)</f>
        <v>0</v>
      </c>
      <c r="AO285" s="30">
        <f>SUMIF(Ingredients!$B$3:$B$230,K285,Ingredients!$D$3:$D$230)+SUMIF($B$3:$B$725,K285,$AR$3:$AR$725)</f>
        <v>0</v>
      </c>
      <c r="AP285" s="30">
        <f>SUMIF(Ingredients!$B$3:$B$230,L285,Ingredients!$D$3:$D$230)+SUMIF($B$3:$B$725,L285,$AR$3:$AR$725)</f>
        <v>0</v>
      </c>
      <c r="AQ285" s="30">
        <f>SUMIF(Ingredients!$B$3:$B$230,M285,Ingredients!$D$3:$D$230)+SUMIF($B$3:$B$725,M285,$AR$3:$AR$725)</f>
        <v>0</v>
      </c>
      <c r="AR285" s="29">
        <f t="shared" si="54"/>
        <v>0</v>
      </c>
      <c r="AS285" s="30">
        <f>SUMIF(Ingredients!$B$3:$B$230,F285,Ingredients!$E$3:$E$230)+SUMIF($B$3:$B$725,F285,$BA$3:$BA$730)</f>
        <v>10</v>
      </c>
      <c r="AT285" s="30">
        <f>SUMIF(Ingredients!$B$3:$B$230,G285,Ingredients!$E$3:$E$230)+SUMIF($B$3:$B$725,G285,$BA$3:$BA$730)</f>
        <v>0</v>
      </c>
      <c r="AU285" s="30">
        <f>SUMIF(Ingredients!$B$3:$B$230,H285,Ingredients!$E$3:$E$230)+SUMIF($B$3:$B$725,H285,$BA$3:$BA$730)</f>
        <v>0</v>
      </c>
      <c r="AV285" s="30">
        <f>SUMIF(Ingredients!$B$3:$B$230,I285,Ingredients!$E$3:$E$230)+SUMIF($B$3:$B$725,I285,$BA$3:$BA$730)</f>
        <v>0</v>
      </c>
      <c r="AW285" s="30">
        <f>SUMIF(Ingredients!$B$3:$B$230,J285,Ingredients!$E$3:$E$230)+SUMIF($B$3:$B$725,J285,$BA$3:$BA$730)</f>
        <v>0</v>
      </c>
      <c r="AX285" s="30">
        <f>SUMIF(Ingredients!$B$3:$B$230,K285,Ingredients!$E$3:$E$230)+SUMIF($B$3:$B$725,K285,$BA$3:$BA$730)</f>
        <v>0</v>
      </c>
      <c r="AY285" s="30">
        <f>SUMIF(Ingredients!$B$3:$B$230,L285,Ingredients!$E$3:$E$230)+SUMIF($B$3:$B$725,L285,$BA$3:$BA$730)</f>
        <v>0</v>
      </c>
      <c r="AZ285" s="30">
        <f>SUMIF(Ingredients!$B$3:$B$230,M285,Ingredients!$E$3:$E$230)+SUMIF($B$3:$B$725,M285,$BA$3:$BA$730)</f>
        <v>0</v>
      </c>
      <c r="BA285" s="29">
        <f t="shared" si="55"/>
        <v>5</v>
      </c>
      <c r="BB285" s="30">
        <f>SUMIF(Ingredients!$B$3:$B$230,F285,Ingredients!$F$3:$F$230)+SUMIF($B$3:$B$725,F285,$BJ$3:$BJ$725)</f>
        <v>0</v>
      </c>
      <c r="BC285" s="30">
        <f>SUMIF(Ingredients!$B$3:$B$230,G285,Ingredients!$F$3:$F$230)+SUMIF($B$3:$B$725,G285,$BJ$3:$BJ$725)</f>
        <v>0</v>
      </c>
      <c r="BD285" s="30">
        <f>SUMIF(Ingredients!$B$3:$B$230,H285,Ingredients!$F$3:$F$230)+SUMIF($B$3:$B$725,H285,$BJ$3:$BJ$725)</f>
        <v>0</v>
      </c>
      <c r="BE285" s="30">
        <f>SUMIF(Ingredients!$B$3:$B$230,I285,Ingredients!$F$3:$F$230)+SUMIF($B$3:$B$725,I285,$BJ$3:$BJ$725)</f>
        <v>0</v>
      </c>
      <c r="BF285" s="30">
        <f>SUMIF(Ingredients!$B$3:$B$230,J285,Ingredients!$F$3:$F$230)+SUMIF($B$3:$B$725,J285,$BJ$3:$BJ$725)</f>
        <v>0</v>
      </c>
      <c r="BG285" s="30">
        <f>SUMIF(Ingredients!$B$3:$B$230,K285,Ingredients!$F$3:$F$230)+SUMIF($B$3:$B$725,K285,$BJ$3:$BJ$725)</f>
        <v>0</v>
      </c>
      <c r="BH285" s="30">
        <f>SUMIF(Ingredients!$B$3:$B$230,L285,Ingredients!$F$3:$F$230)+SUMIF($B$3:$B$725,L285,$BJ$3:$BJ$725)</f>
        <v>0</v>
      </c>
      <c r="BI285" s="30">
        <f>SUMIF(Ingredients!$B$3:$B$230,M285,Ingredients!$F$3:$F$230)+SUMIF($B$3:$B$725,M285,$BJ$3:$BJ$725)</f>
        <v>0</v>
      </c>
      <c r="BJ285" s="35">
        <f t="shared" si="56"/>
        <v>0</v>
      </c>
      <c r="BK285" s="30">
        <f>SUMIF(Ingredients!$B$3:$B$230,F285,Ingredients!$G$3:$G$230)+SUMIF($B$3:$B$725,F285,$BS$3:$BS$725)</f>
        <v>0</v>
      </c>
      <c r="BL285" s="30">
        <f>SUMIF(Ingredients!$B$3:$B$230,G285,Ingredients!$G$3:$G$230)+SUMIF($B$3:$B$725,G285,$BS$3:$BS$725)</f>
        <v>0</v>
      </c>
      <c r="BM285" s="30">
        <f>SUMIF(Ingredients!$B$3:$B$230,H285,Ingredients!$G$3:$G$230)+SUMIF($B$3:$B$725,H285,$BS$3:$BS$725)</f>
        <v>0</v>
      </c>
      <c r="BN285" s="30">
        <f>SUMIF(Ingredients!$B$3:$B$230,I285,Ingredients!$G$3:$G$230)+SUMIF($B$3:$B$725,I285,$BS$3:$BS$725)</f>
        <v>0</v>
      </c>
      <c r="BO285" s="30">
        <f>SUMIF(Ingredients!$B$3:$B$230,J285,Ingredients!$G$3:$G$230)+SUMIF($B$3:$B$725,J285,$BS$3:$BS$725)</f>
        <v>0</v>
      </c>
      <c r="BP285" s="30">
        <f>SUMIF(Ingredients!$B$3:$B$230,K285,Ingredients!$G$3:$G$230)+SUMIF($B$3:$B$725,K285,$BS$3:$BS$725)</f>
        <v>0</v>
      </c>
      <c r="BQ285" s="30">
        <f>SUMIF(Ingredients!$B$3:$B$230,L285,Ingredients!$G$3:$G$230)+SUMIF($B$3:$B$725,L285,$BS$3:$BS$725)</f>
        <v>0</v>
      </c>
      <c r="BR285" s="30">
        <f>SUMIF(Ingredients!$B$3:$B$230,M285,Ingredients!$G$3:$G$230)+SUMIF($B$3:$B$725,M285,$BS$3:$BS$725)</f>
        <v>0</v>
      </c>
      <c r="BS285" s="36">
        <f t="shared" si="57"/>
        <v>0</v>
      </c>
      <c r="BT285" s="30">
        <f>SUMIF(Ingredients!$B$3:$B$230,F285,Ingredients!$H$3:$H$230)+SUMIF($B$3:$B$725,F285,$CB$3:$CB$725)</f>
        <v>0</v>
      </c>
      <c r="BU285" s="30">
        <f>SUMIF(Ingredients!$B$3:$B$230,G285,Ingredients!$H$3:$H$230)+SUMIF($B$3:$B$725,G285,$CB$3:$CB$725)</f>
        <v>0</v>
      </c>
      <c r="BV285" s="30">
        <f>SUMIF(Ingredients!$B$3:$B$230,H285,Ingredients!$H$3:$H$230)+SUMIF($B$3:$B$725,H285,$CB$3:$CB$725)</f>
        <v>0</v>
      </c>
      <c r="BW285" s="30">
        <f>SUMIF(Ingredients!$B$3:$B$230,I285,Ingredients!$H$3:$H$230)+SUMIF($B$3:$B$725,I285,$CB$3:$CB$725)</f>
        <v>0</v>
      </c>
      <c r="BX285" s="30">
        <f>SUMIF(Ingredients!$B$3:$B$230,J285,Ingredients!$H$3:$H$230)+SUMIF($B$3:$B$725,J285,$CB$3:$CB$725)</f>
        <v>0</v>
      </c>
      <c r="BY285" s="30">
        <f>SUMIF(Ingredients!$B$3:$B$230,K285,Ingredients!$H$3:$H$230)+SUMIF($B$3:$B$725,K285,$CB$3:$CB$725)</f>
        <v>0</v>
      </c>
      <c r="BZ285" s="30">
        <f>SUMIF(Ingredients!$B$3:$B$230,L285,Ingredients!$H$3:$H$230)+SUMIF($B$3:$B$725,L285,$CB$3:$CB$725)</f>
        <v>0</v>
      </c>
      <c r="CA285" s="30">
        <f>SUMIF(Ingredients!$B$3:$B$230,M285,Ingredients!$H$3:$H$230)+SUMIF($B$3:$B$725,M285,$CB$3:$CB$725)</f>
        <v>0</v>
      </c>
      <c r="CB285" s="42">
        <f t="shared" si="58"/>
        <v>0</v>
      </c>
      <c r="CC285" s="30">
        <f>SUMIF(Ingredients!$B$3:$B$230,F285,Ingredients!$I$3:$I$230)+SUMIF($B$3:$B$725,F285,$CK$3:$CK$725)</f>
        <v>0</v>
      </c>
      <c r="CD285" s="30">
        <f>SUMIF(Ingredients!$B$3:$B$230,G285,Ingredients!$I$3:$I$230)+SUMIF($B$3:$B$725,G285,$CK$3:$CK$725)</f>
        <v>0</v>
      </c>
      <c r="CE285" s="30">
        <f>SUMIF(Ingredients!$B$3:$B$230,H285,Ingredients!$I$3:$I$230)+SUMIF($B$3:$B$725,H285,$CK$3:$CK$725)</f>
        <v>0</v>
      </c>
      <c r="CF285" s="30">
        <f>SUMIF(Ingredients!$B$3:$B$230,I285,Ingredients!$I$3:$I$230)+SUMIF($B$3:$B$725,I285,$CK$3:$CK$725)</f>
        <v>0</v>
      </c>
      <c r="CG285" s="30">
        <f>SUMIF(Ingredients!$B$3:$B$230,J285,Ingredients!$I$3:$I$230)+SUMIF($B$3:$B$725,J285,$CK$3:$CK$725)</f>
        <v>0</v>
      </c>
      <c r="CH285" s="30">
        <f>SUMIF(Ingredients!$B$3:$B$230,K285,Ingredients!$I$3:$I$230)+SUMIF($B$3:$B$725,K285,$CK$3:$CK$725)</f>
        <v>0</v>
      </c>
      <c r="CI285" s="30">
        <f>SUMIF(Ingredients!$B$3:$B$230,L285,Ingredients!$I$3:$I$230)+SUMIF($B$3:$B$725,L285,$CK$3:$CK$725)</f>
        <v>0</v>
      </c>
      <c r="CJ285" s="30">
        <f>SUMIF(Ingredients!$B$3:$B$230,M285,Ingredients!$I$3:$I$230)+SUMIF($B$3:$B$725,M285,$CK$3:$CK$725)</f>
        <v>0</v>
      </c>
      <c r="CK285" s="38">
        <f t="shared" si="59"/>
        <v>0</v>
      </c>
      <c r="CL285" s="30">
        <f>SUMIF(Ingredients!$B$3:$B$230,F285,Ingredients!$J$3:$J$230)+SUMIF($B$3:$B$725,F285,$CT$3:$CT$725)</f>
        <v>0</v>
      </c>
      <c r="CM285" s="30">
        <f>SUMIF(Ingredients!$B$3:$B$230,G285,Ingredients!$J$3:$J$230)+SUMIF($B$3:$B$725,G285,$CT$3:$CT$725)</f>
        <v>0</v>
      </c>
      <c r="CN285" s="30">
        <f>SUMIF(Ingredients!$B$3:$B$230,H285,Ingredients!$J$3:$J$230)+SUMIF($B$3:$B$725,H285,$CT$3:$CT$725)</f>
        <v>0</v>
      </c>
      <c r="CO285" s="30">
        <f>SUMIF(Ingredients!$B$3:$B$230,I285,Ingredients!$J$3:$J$230)+SUMIF($B$3:$B$725,I285,$CT$3:$CT$725)</f>
        <v>0</v>
      </c>
      <c r="CP285" s="30">
        <f>SUMIF(Ingredients!$B$3:$B$230,J285,Ingredients!$J$3:$J$230)+SUMIF($B$3:$B$725,J285,$CT$3:$CT$725)</f>
        <v>0</v>
      </c>
      <c r="CQ285" s="30">
        <f>SUMIF(Ingredients!$B$3:$B$230,K285,Ingredients!$J$3:$J$230)+SUMIF($B$3:$B$725,K285,$CT$3:$CT$725)</f>
        <v>0</v>
      </c>
      <c r="CR285" s="30">
        <f>SUMIF(Ingredients!$B$3:$B$230,L285,Ingredients!$J$3:$J$230)+SUMIF($B$3:$B$725,L285,$CT$3:$CT$725)</f>
        <v>0</v>
      </c>
      <c r="CS285" s="30">
        <f>SUMIF(Ingredients!$B$3:$B$230,M285,Ingredients!$J$3:$J$230)+SUMIF($B$3:$B$725,M285,$CT$3:$CT$725)</f>
        <v>0</v>
      </c>
      <c r="CT285" s="43">
        <f t="shared" si="60"/>
        <v>0</v>
      </c>
      <c r="CU285" s="34">
        <v>0</v>
      </c>
      <c r="CV285" s="30">
        <v>0</v>
      </c>
      <c r="CW285" s="30">
        <v>5</v>
      </c>
      <c r="CX285" s="35">
        <v>0</v>
      </c>
      <c r="CY285" s="36">
        <v>0</v>
      </c>
      <c r="CZ285" s="37">
        <v>0</v>
      </c>
      <c r="DA285" s="38">
        <v>0</v>
      </c>
      <c r="DB285" s="39">
        <v>0</v>
      </c>
      <c r="DC285" t="s">
        <v>199</v>
      </c>
      <c r="DD285" t="str">
        <f t="shared" ca="1" si="61"/>
        <v/>
      </c>
      <c r="DE285" t="str">
        <f ca="1">IF(Z285="No", "No", "-")</f>
        <v>No</v>
      </c>
      <c r="DG285" t="s">
        <v>200</v>
      </c>
      <c r="DH285" t="str">
        <f t="shared" ca="1" si="62"/>
        <v/>
      </c>
      <c r="DI285" t="s">
        <v>2271</v>
      </c>
    </row>
    <row r="286" spans="2:113" x14ac:dyDescent="0.3">
      <c r="B286" t="s">
        <v>559</v>
      </c>
      <c r="C286" t="str">
        <f>INDEX('PH Itemnames'!$B$1:$B$723,MATCH(B286,'PH Itemnames'!$A$1:$A$723),1)</f>
        <v>roastedchestnutItem</v>
      </c>
      <c r="D286" t="s">
        <v>240</v>
      </c>
      <c r="E286" t="s">
        <v>1191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SUMIF(Ingredients!$B$3:$B$230,'PH complex foods'!F286,Ingredients!$A$3:$A$119)+SUMIF($B$3:$B$725,F286,$V$3:$V$724)</f>
        <v>1</v>
      </c>
      <c r="O286" s="11">
        <f ca="1">SUMIF(Ingredients!$B$3:$B$230,'PH complex foods'!G286,Ingredients!$A$3:$A$119)+SUMIF($B$3:$B$725,G286,$V$3:$V$724)</f>
        <v>0</v>
      </c>
      <c r="P286" s="11">
        <f ca="1">SUMIF(Ingredients!$B$3:$B$230,'PH complex foods'!H286,Ingredients!$A$3:$A$119)+SUMIF($B$3:$B$725,H286,$V$3:$V$724)</f>
        <v>0</v>
      </c>
      <c r="Q286" s="11">
        <f ca="1">SUMIF(Ingredients!$B$3:$B$230,'PH complex foods'!I286,Ingredients!$A$3:$A$119)+SUMIF($B$3:$B$725,I286,$V$3:$V$724)</f>
        <v>0</v>
      </c>
      <c r="R286" s="11">
        <f ca="1">SUMIF(Ingredients!$B$3:$B$230,'PH complex foods'!J286,Ingredients!$A$3:$A$119)+SUMIF($B$3:$B$725,J286,$V$3:$V$724)</f>
        <v>0</v>
      </c>
      <c r="S286" s="11">
        <f ca="1">SUMIF(Ingredients!$B$3:$B$230,'PH complex foods'!K286,Ingredients!$A$3:$A$119)+SUMIF($B$3:$B$725,K286,$V$3:$V$724)</f>
        <v>0</v>
      </c>
      <c r="T286" s="11">
        <f ca="1">SUMIF(Ingredients!$B$3:$B$230,'PH complex foods'!L286,Ingredients!$A$3:$A$119)+SUMIF($B$3:$B$725,L286,$V$3:$V$724)</f>
        <v>0</v>
      </c>
      <c r="U286" s="11">
        <f ca="1">SUMIF(Ingredients!$B$3:$B$230,'PH complex foods'!M286,Ingredients!$A$3:$A$119)+SUMIF($B$3:$B$725,M286,$V$3:$V$724)</f>
        <v>0</v>
      </c>
      <c r="V286" s="10">
        <f t="shared" ca="1" si="63"/>
        <v>1</v>
      </c>
      <c r="W286" s="10">
        <v>0</v>
      </c>
      <c r="X286" s="11">
        <v>0</v>
      </c>
      <c r="Y286" s="11">
        <f>COUNTIF(F286:M1011,B286)</f>
        <v>0</v>
      </c>
      <c r="Z286" s="44" t="str">
        <f t="shared" ca="1" si="64"/>
        <v>Yes</v>
      </c>
      <c r="AA286" s="34">
        <f>SUMIF(Ingredients!$B$3:$B$230,F286,Ingredients!$C$3:$C$230)+SUMIF($B$3:$B$725,F286,$AI$3:$AI$725)</f>
        <v>5</v>
      </c>
      <c r="AB286" s="30">
        <f>SUMIF(Ingredients!$B$3:$B$230,G286,Ingredients!$C$3:$C$230)+SUMIF($B$3:$B$725,G286,$AI$3:$AI$725)</f>
        <v>0</v>
      </c>
      <c r="AC286" s="30">
        <f>SUMIF(Ingredients!$B$3:$B$230,H286,Ingredients!$C$3:$C$230)+SUMIF($B$3:$B$725,H286,$AI$3:$AI$725)</f>
        <v>0</v>
      </c>
      <c r="AD286" s="30">
        <f>SUMIF(Ingredients!$B$3:$B$230,I286,Ingredients!$C$3:$C$230)+SUMIF($B$3:$B$725,I286,$AI$3:$AI$725)</f>
        <v>0</v>
      </c>
      <c r="AE286" s="30">
        <f>SUMIF(Ingredients!$B$3:$B$230,J286,Ingredients!$C$3:$C$230)+SUMIF($B$3:$B$725,J286,$AI$3:$AI$725)</f>
        <v>0</v>
      </c>
      <c r="AF286" s="30">
        <f>SUMIF(Ingredients!$B$3:$B$230,K286,Ingredients!$C$3:$C$230)+SUMIF($B$3:$B$725,K286,$AI$3:$AI$725)</f>
        <v>0</v>
      </c>
      <c r="AG286" s="30">
        <f>SUMIF(Ingredients!$B$3:$B$230,L286,Ingredients!$C$3:$C$230)+SUMIF($B$3:$B$725,L286,$AI$3:$AI$725)</f>
        <v>0</v>
      </c>
      <c r="AH286" s="30">
        <f>SUMIF(Ingredients!$B$3:$B$230,M286,Ingredients!$C$3:$C$230)+SUMIF($B$3:$B$725,M286,$AI$3:$AI$725)</f>
        <v>0</v>
      </c>
      <c r="AI286" s="29">
        <f t="shared" si="53"/>
        <v>5</v>
      </c>
      <c r="AJ286" s="30">
        <f>SUMIF(Ingredients!$B$3:$B$230,F286,Ingredients!$D$3:$D$230)+SUMIF($B$3:$B$725,F286,$AR$3:$AR$725)</f>
        <v>0</v>
      </c>
      <c r="AK286" s="30">
        <f>SUMIF(Ingredients!$B$3:$B$230,G286,Ingredients!$D$3:$D$230)+SUMIF($B$3:$B$725,G286,$AR$3:$AR$725)</f>
        <v>0</v>
      </c>
      <c r="AL286" s="30">
        <f>SUMIF(Ingredients!$B$3:$B$230,H286,Ingredients!$D$3:$D$230)+SUMIF($B$3:$B$725,H286,$AR$3:$AR$725)</f>
        <v>0</v>
      </c>
      <c r="AM286" s="30">
        <f>SUMIF(Ingredients!$B$3:$B$230,I286,Ingredients!$D$3:$D$230)+SUMIF($B$3:$B$725,I286,$AR$3:$AR$725)</f>
        <v>0</v>
      </c>
      <c r="AN286" s="30">
        <f>SUMIF(Ingredients!$B$3:$B$230,J286,Ingredients!$D$3:$D$230)+SUMIF($B$3:$B$725,J286,$AR$3:$AR$725)</f>
        <v>0</v>
      </c>
      <c r="AO286" s="30">
        <f>SUMIF(Ingredients!$B$3:$B$230,K286,Ingredients!$D$3:$D$230)+SUMIF($B$3:$B$725,K286,$AR$3:$AR$725)</f>
        <v>0</v>
      </c>
      <c r="AP286" s="30">
        <f>SUMIF(Ingredients!$B$3:$B$230,L286,Ingredients!$D$3:$D$230)+SUMIF($B$3:$B$725,L286,$AR$3:$AR$725)</f>
        <v>0</v>
      </c>
      <c r="AQ286" s="30">
        <f>SUMIF(Ingredients!$B$3:$B$230,M286,Ingredients!$D$3:$D$230)+SUMIF($B$3:$B$725,M286,$AR$3:$AR$725)</f>
        <v>0</v>
      </c>
      <c r="AR286" s="29">
        <f t="shared" si="54"/>
        <v>0</v>
      </c>
      <c r="AS286" s="30">
        <f>SUMIF(Ingredients!$B$3:$B$230,F286,Ingredients!$E$3:$E$230)+SUMIF($B$3:$B$725,F286,$BA$3:$BA$730)</f>
        <v>19</v>
      </c>
      <c r="AT286" s="30">
        <f>SUMIF(Ingredients!$B$3:$B$230,G286,Ingredients!$E$3:$E$230)+SUMIF($B$3:$B$725,G286,$BA$3:$BA$730)</f>
        <v>0</v>
      </c>
      <c r="AU286" s="30">
        <f>SUMIF(Ingredients!$B$3:$B$230,H286,Ingredients!$E$3:$E$230)+SUMIF($B$3:$B$725,H286,$BA$3:$BA$730)</f>
        <v>0</v>
      </c>
      <c r="AV286" s="30">
        <f>SUMIF(Ingredients!$B$3:$B$230,I286,Ingredients!$E$3:$E$230)+SUMIF($B$3:$B$725,I286,$BA$3:$BA$730)</f>
        <v>0</v>
      </c>
      <c r="AW286" s="30">
        <f>SUMIF(Ingredients!$B$3:$B$230,J286,Ingredients!$E$3:$E$230)+SUMIF($B$3:$B$725,J286,$BA$3:$BA$730)</f>
        <v>0</v>
      </c>
      <c r="AX286" s="30">
        <f>SUMIF(Ingredients!$B$3:$B$230,K286,Ingredients!$E$3:$E$230)+SUMIF($B$3:$B$725,K286,$BA$3:$BA$730)</f>
        <v>0</v>
      </c>
      <c r="AY286" s="30">
        <f>SUMIF(Ingredients!$B$3:$B$230,L286,Ingredients!$E$3:$E$230)+SUMIF($B$3:$B$725,L286,$BA$3:$BA$730)</f>
        <v>0</v>
      </c>
      <c r="AZ286" s="30">
        <f>SUMIF(Ingredients!$B$3:$B$230,M286,Ingredients!$E$3:$E$230)+SUMIF($B$3:$B$725,M286,$BA$3:$BA$730)</f>
        <v>0</v>
      </c>
      <c r="BA286" s="29">
        <f t="shared" si="55"/>
        <v>19</v>
      </c>
      <c r="BB286" s="30">
        <f>SUMIF(Ingredients!$B$3:$B$230,F286,Ingredients!$F$3:$F$230)+SUMIF($B$3:$B$725,F286,$BJ$3:$BJ$725)</f>
        <v>1.2</v>
      </c>
      <c r="BC286" s="30">
        <f>SUMIF(Ingredients!$B$3:$B$230,G286,Ingredients!$F$3:$F$230)+SUMIF($B$3:$B$725,G286,$BJ$3:$BJ$725)</f>
        <v>0</v>
      </c>
      <c r="BD286" s="30">
        <f>SUMIF(Ingredients!$B$3:$B$230,H286,Ingredients!$F$3:$F$230)+SUMIF($B$3:$B$725,H286,$BJ$3:$BJ$725)</f>
        <v>0</v>
      </c>
      <c r="BE286" s="30">
        <f>SUMIF(Ingredients!$B$3:$B$230,I286,Ingredients!$F$3:$F$230)+SUMIF($B$3:$B$725,I286,$BJ$3:$BJ$725)</f>
        <v>0</v>
      </c>
      <c r="BF286" s="30">
        <f>SUMIF(Ingredients!$B$3:$B$230,J286,Ingredients!$F$3:$F$230)+SUMIF($B$3:$B$725,J286,$BJ$3:$BJ$725)</f>
        <v>0</v>
      </c>
      <c r="BG286" s="30">
        <f>SUMIF(Ingredients!$B$3:$B$230,K286,Ingredients!$F$3:$F$230)+SUMIF($B$3:$B$725,K286,$BJ$3:$BJ$725)</f>
        <v>0</v>
      </c>
      <c r="BH286" s="30">
        <f>SUMIF(Ingredients!$B$3:$B$230,L286,Ingredients!$F$3:$F$230)+SUMIF($B$3:$B$725,L286,$BJ$3:$BJ$725)</f>
        <v>0</v>
      </c>
      <c r="BI286" s="30">
        <f>SUMIF(Ingredients!$B$3:$B$230,M286,Ingredients!$F$3:$F$230)+SUMIF($B$3:$B$725,M286,$BJ$3:$BJ$725)</f>
        <v>0</v>
      </c>
      <c r="BJ286" s="35">
        <f t="shared" si="56"/>
        <v>1.2</v>
      </c>
      <c r="BK286" s="30">
        <f>SUMIF(Ingredients!$B$3:$B$230,F286,Ingredients!$G$3:$G$230)+SUMIF($B$3:$B$725,F286,$BS$3:$BS$725)</f>
        <v>0</v>
      </c>
      <c r="BL286" s="30">
        <f>SUMIF(Ingredients!$B$3:$B$230,G286,Ingredients!$G$3:$G$230)+SUMIF($B$3:$B$725,G286,$BS$3:$BS$725)</f>
        <v>0</v>
      </c>
      <c r="BM286" s="30">
        <f>SUMIF(Ingredients!$B$3:$B$230,H286,Ingredients!$G$3:$G$230)+SUMIF($B$3:$B$725,H286,$BS$3:$BS$725)</f>
        <v>0</v>
      </c>
      <c r="BN286" s="30">
        <f>SUMIF(Ingredients!$B$3:$B$230,I286,Ingredients!$G$3:$G$230)+SUMIF($B$3:$B$725,I286,$BS$3:$BS$725)</f>
        <v>0</v>
      </c>
      <c r="BO286" s="30">
        <f>SUMIF(Ingredients!$B$3:$B$230,J286,Ingredients!$G$3:$G$230)+SUMIF($B$3:$B$725,J286,$BS$3:$BS$725)</f>
        <v>0</v>
      </c>
      <c r="BP286" s="30">
        <f>SUMIF(Ingredients!$B$3:$B$230,K286,Ingredients!$G$3:$G$230)+SUMIF($B$3:$B$725,K286,$BS$3:$BS$725)</f>
        <v>0</v>
      </c>
      <c r="BQ286" s="30">
        <f>SUMIF(Ingredients!$B$3:$B$230,L286,Ingredients!$G$3:$G$230)+SUMIF($B$3:$B$725,L286,$BS$3:$BS$725)</f>
        <v>0</v>
      </c>
      <c r="BR286" s="30">
        <f>SUMIF(Ingredients!$B$3:$B$230,M286,Ingredients!$G$3:$G$230)+SUMIF($B$3:$B$725,M286,$BS$3:$BS$725)</f>
        <v>0</v>
      </c>
      <c r="BS286" s="36">
        <f t="shared" si="57"/>
        <v>0</v>
      </c>
      <c r="BT286" s="30">
        <f>SUMIF(Ingredients!$B$3:$B$230,F286,Ingredients!$H$3:$H$230)+SUMIF($B$3:$B$725,F286,$CB$3:$CB$725)</f>
        <v>0</v>
      </c>
      <c r="BU286" s="30">
        <f>SUMIF(Ingredients!$B$3:$B$230,G286,Ingredients!$H$3:$H$230)+SUMIF($B$3:$B$725,G286,$CB$3:$CB$725)</f>
        <v>0</v>
      </c>
      <c r="BV286" s="30">
        <f>SUMIF(Ingredients!$B$3:$B$230,H286,Ingredients!$H$3:$H$230)+SUMIF($B$3:$B$725,H286,$CB$3:$CB$725)</f>
        <v>0</v>
      </c>
      <c r="BW286" s="30">
        <f>SUMIF(Ingredients!$B$3:$B$230,I286,Ingredients!$H$3:$H$230)+SUMIF($B$3:$B$725,I286,$CB$3:$CB$725)</f>
        <v>0</v>
      </c>
      <c r="BX286" s="30">
        <f>SUMIF(Ingredients!$B$3:$B$230,J286,Ingredients!$H$3:$H$230)+SUMIF($B$3:$B$725,J286,$CB$3:$CB$725)</f>
        <v>0</v>
      </c>
      <c r="BY286" s="30">
        <f>SUMIF(Ingredients!$B$3:$B$230,K286,Ingredients!$H$3:$H$230)+SUMIF($B$3:$B$725,K286,$CB$3:$CB$725)</f>
        <v>0</v>
      </c>
      <c r="BZ286" s="30">
        <f>SUMIF(Ingredients!$B$3:$B$230,L286,Ingredients!$H$3:$H$230)+SUMIF($B$3:$B$725,L286,$CB$3:$CB$725)</f>
        <v>0</v>
      </c>
      <c r="CA286" s="30">
        <f>SUMIF(Ingredients!$B$3:$B$230,M286,Ingredients!$H$3:$H$230)+SUMIF($B$3:$B$725,M286,$CB$3:$CB$725)</f>
        <v>0</v>
      </c>
      <c r="CB286" s="42">
        <f t="shared" si="58"/>
        <v>0</v>
      </c>
      <c r="CC286" s="30">
        <f>SUMIF(Ingredients!$B$3:$B$230,F286,Ingredients!$I$3:$I$230)+SUMIF($B$3:$B$725,F286,$CK$3:$CK$725)</f>
        <v>0.8</v>
      </c>
      <c r="CD286" s="30">
        <f>SUMIF(Ingredients!$B$3:$B$230,G286,Ingredients!$I$3:$I$230)+SUMIF($B$3:$B$725,G286,$CK$3:$CK$725)</f>
        <v>0</v>
      </c>
      <c r="CE286" s="30">
        <f>SUMIF(Ingredients!$B$3:$B$230,H286,Ingredients!$I$3:$I$230)+SUMIF($B$3:$B$725,H286,$CK$3:$CK$725)</f>
        <v>0</v>
      </c>
      <c r="CF286" s="30">
        <f>SUMIF(Ingredients!$B$3:$B$230,I286,Ingredients!$I$3:$I$230)+SUMIF($B$3:$B$725,I286,$CK$3:$CK$725)</f>
        <v>0</v>
      </c>
      <c r="CG286" s="30">
        <f>SUMIF(Ingredients!$B$3:$B$230,J286,Ingredients!$I$3:$I$230)+SUMIF($B$3:$B$725,J286,$CK$3:$CK$725)</f>
        <v>0</v>
      </c>
      <c r="CH286" s="30">
        <f>SUMIF(Ingredients!$B$3:$B$230,K286,Ingredients!$I$3:$I$230)+SUMIF($B$3:$B$725,K286,$CK$3:$CK$725)</f>
        <v>0</v>
      </c>
      <c r="CI286" s="30">
        <f>SUMIF(Ingredients!$B$3:$B$230,L286,Ingredients!$I$3:$I$230)+SUMIF($B$3:$B$725,L286,$CK$3:$CK$725)</f>
        <v>0</v>
      </c>
      <c r="CJ286" s="30">
        <f>SUMIF(Ingredients!$B$3:$B$230,M286,Ingredients!$I$3:$I$230)+SUMIF($B$3:$B$725,M286,$CK$3:$CK$725)</f>
        <v>0</v>
      </c>
      <c r="CK286" s="38">
        <f t="shared" si="59"/>
        <v>0.8</v>
      </c>
      <c r="CL286" s="30">
        <f>SUMIF(Ingredients!$B$3:$B$230,F286,Ingredients!$J$3:$J$230)+SUMIF($B$3:$B$725,F286,$CT$3:$CT$725)</f>
        <v>0</v>
      </c>
      <c r="CM286" s="30">
        <f>SUMIF(Ingredients!$B$3:$B$230,G286,Ingredients!$J$3:$J$230)+SUMIF($B$3:$B$725,G286,$CT$3:$CT$725)</f>
        <v>0</v>
      </c>
      <c r="CN286" s="30">
        <f>SUMIF(Ingredients!$B$3:$B$230,H286,Ingredients!$J$3:$J$230)+SUMIF($B$3:$B$725,H286,$CT$3:$CT$725)</f>
        <v>0</v>
      </c>
      <c r="CO286" s="30">
        <f>SUMIF(Ingredients!$B$3:$B$230,I286,Ingredients!$J$3:$J$230)+SUMIF($B$3:$B$725,I286,$CT$3:$CT$725)</f>
        <v>0</v>
      </c>
      <c r="CP286" s="30">
        <f>SUMIF(Ingredients!$B$3:$B$230,J286,Ingredients!$J$3:$J$230)+SUMIF($B$3:$B$725,J286,$CT$3:$CT$725)</f>
        <v>0</v>
      </c>
      <c r="CQ286" s="30">
        <f>SUMIF(Ingredients!$B$3:$B$230,K286,Ingredients!$J$3:$J$230)+SUMIF($B$3:$B$725,K286,$CT$3:$CT$725)</f>
        <v>0</v>
      </c>
      <c r="CR286" s="30">
        <f>SUMIF(Ingredients!$B$3:$B$230,L286,Ingredients!$J$3:$J$230)+SUMIF($B$3:$B$725,L286,$CT$3:$CT$725)</f>
        <v>0</v>
      </c>
      <c r="CS286" s="30">
        <f>SUMIF(Ingredients!$B$3:$B$230,M286,Ingredients!$J$3:$J$230)+SUMIF($B$3:$B$725,M286,$CT$3:$CT$725)</f>
        <v>0</v>
      </c>
      <c r="CT286" s="43">
        <f t="shared" si="60"/>
        <v>0</v>
      </c>
      <c r="CU286" s="34">
        <v>0</v>
      </c>
      <c r="CV286" s="30">
        <v>0</v>
      </c>
      <c r="CW286" s="30">
        <v>0</v>
      </c>
      <c r="CX286" s="35">
        <v>0</v>
      </c>
      <c r="CY286" s="36">
        <v>0</v>
      </c>
      <c r="CZ286" s="37">
        <v>0</v>
      </c>
      <c r="DA286" s="38">
        <v>0</v>
      </c>
      <c r="DB286" s="39">
        <v>0</v>
      </c>
      <c r="DC286" t="s">
        <v>199</v>
      </c>
      <c r="DD286" t="str">
        <f t="shared" ca="1" si="61"/>
        <v>NB</v>
      </c>
      <c r="DE286" t="s">
        <v>199</v>
      </c>
      <c r="DG286" t="s">
        <v>199</v>
      </c>
      <c r="DH286" t="str">
        <f t="shared" ca="1" si="62"/>
        <v/>
      </c>
      <c r="DI286" t="s">
        <v>2271</v>
      </c>
    </row>
    <row r="287" spans="2:113" x14ac:dyDescent="0.3">
      <c r="B287" t="s">
        <v>560</v>
      </c>
      <c r="C287" t="str">
        <f>INDEX('PH Itemnames'!$B$1:$B$723,MATCH(B287,'PH Itemnames'!$A$1:$A$723),1)</f>
        <v>sweetpotatosouffleItem</v>
      </c>
      <c r="D287" t="s">
        <v>245</v>
      </c>
      <c r="E287" t="s">
        <v>1191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SUMIF(Ingredients!$B$3:$B$230,'PH complex foods'!F287,Ingredients!$A$3:$A$119)+SUMIF($B$3:$B$725,F287,$V$3:$V$724)</f>
        <v>1</v>
      </c>
      <c r="O287" s="11">
        <f ca="1">SUMIF(Ingredients!$B$3:$B$230,'PH complex foods'!G287,Ingredients!$A$3:$A$119)+SUMIF($B$3:$B$725,G287,$V$3:$V$724)</f>
        <v>1</v>
      </c>
      <c r="P287" s="11">
        <f ca="1">SUMIF(Ingredients!$B$3:$B$230,'PH complex foods'!H287,Ingredients!$A$3:$A$119)+SUMIF($B$3:$B$725,H287,$V$3:$V$724)</f>
        <v>1</v>
      </c>
      <c r="Q287" s="11">
        <f ca="1">SUMIF(Ingredients!$B$3:$B$230,'PH complex foods'!I287,Ingredients!$A$3:$A$119)+SUMIF($B$3:$B$725,I287,$V$3:$V$724)</f>
        <v>1</v>
      </c>
      <c r="R287" s="11">
        <f ca="1">SUMIF(Ingredients!$B$3:$B$230,'PH complex foods'!J287,Ingredients!$A$3:$A$119)+SUMIF($B$3:$B$725,J287,$V$3:$V$724)</f>
        <v>0</v>
      </c>
      <c r="S287" s="11">
        <f ca="1">SUMIF(Ingredients!$B$3:$B$230,'PH complex foods'!K287,Ingredients!$A$3:$A$119)+SUMIF($B$3:$B$725,K287,$V$3:$V$724)</f>
        <v>0</v>
      </c>
      <c r="T287" s="11">
        <f ca="1">SUMIF(Ingredients!$B$3:$B$230,'PH complex foods'!L287,Ingredients!$A$3:$A$119)+SUMIF($B$3:$B$725,L287,$V$3:$V$724)</f>
        <v>0</v>
      </c>
      <c r="U287" s="11">
        <f ca="1">SUMIF(Ingredients!$B$3:$B$230,'PH complex foods'!M287,Ingredients!$A$3:$A$119)+SUMIF($B$3:$B$725,M287,$V$3:$V$724)</f>
        <v>0</v>
      </c>
      <c r="V287" s="10">
        <f t="shared" ca="1" si="63"/>
        <v>1</v>
      </c>
      <c r="W287" s="10">
        <v>0</v>
      </c>
      <c r="X287" s="11">
        <v>0</v>
      </c>
      <c r="Y287" s="11">
        <f>COUNTIF(F287:M1012,B287)</f>
        <v>0</v>
      </c>
      <c r="Z287" s="44" t="str">
        <f t="shared" ca="1" si="64"/>
        <v>Yes</v>
      </c>
      <c r="AA287" s="34">
        <f>SUMIF(Ingredients!$B$3:$B$230,F287,Ingredients!$C$3:$C$230)+SUMIF($B$3:$B$725,F287,$AI$3:$AI$725)</f>
        <v>10</v>
      </c>
      <c r="AB287" s="30">
        <f>SUMIF(Ingredients!$B$3:$B$230,G287,Ingredients!$C$3:$C$230)+SUMIF($B$3:$B$725,G287,$AI$3:$AI$725)</f>
        <v>2</v>
      </c>
      <c r="AC287" s="30">
        <f>SUMIF(Ingredients!$B$3:$B$230,H287,Ingredients!$C$3:$C$230)+SUMIF($B$3:$B$725,H287,$AI$3:$AI$725)</f>
        <v>5</v>
      </c>
      <c r="AD287" s="30">
        <f>SUMIF(Ingredients!$B$3:$B$230,I287,Ingredients!$C$3:$C$230)+SUMIF($B$3:$B$725,I287,$AI$3:$AI$725)</f>
        <v>5</v>
      </c>
      <c r="AE287" s="30">
        <f>SUMIF(Ingredients!$B$3:$B$230,J287,Ingredients!$C$3:$C$230)+SUMIF($B$3:$B$725,J287,$AI$3:$AI$725)</f>
        <v>0</v>
      </c>
      <c r="AF287" s="30">
        <f>SUMIF(Ingredients!$B$3:$B$230,K287,Ingredients!$C$3:$C$230)+SUMIF($B$3:$B$725,K287,$AI$3:$AI$725)</f>
        <v>0</v>
      </c>
      <c r="AG287" s="30">
        <f>SUMIF(Ingredients!$B$3:$B$230,L287,Ingredients!$C$3:$C$230)+SUMIF($B$3:$B$725,L287,$AI$3:$AI$725)</f>
        <v>0</v>
      </c>
      <c r="AH287" s="30">
        <f>SUMIF(Ingredients!$B$3:$B$230,M287,Ingredients!$C$3:$C$230)+SUMIF($B$3:$B$725,M287,$AI$3:$AI$725)</f>
        <v>0</v>
      </c>
      <c r="AI287" s="29">
        <f t="shared" si="53"/>
        <v>22</v>
      </c>
      <c r="AJ287" s="30">
        <f>SUMIF(Ingredients!$B$3:$B$230,F287,Ingredients!$D$3:$D$230)+SUMIF($B$3:$B$725,F287,$AR$3:$AR$725)</f>
        <v>0</v>
      </c>
      <c r="AK287" s="30">
        <f>SUMIF(Ingredients!$B$3:$B$230,G287,Ingredients!$D$3:$D$230)+SUMIF($B$3:$B$725,G287,$AR$3:$AR$725)</f>
        <v>0</v>
      </c>
      <c r="AL287" s="30">
        <f>SUMIF(Ingredients!$B$3:$B$230,H287,Ingredients!$D$3:$D$230)+SUMIF($B$3:$B$725,H287,$AR$3:$AR$725)</f>
        <v>0</v>
      </c>
      <c r="AM287" s="30">
        <f>SUMIF(Ingredients!$B$3:$B$230,I287,Ingredients!$D$3:$D$230)+SUMIF($B$3:$B$725,I287,$AR$3:$AR$725)</f>
        <v>0</v>
      </c>
      <c r="AN287" s="30">
        <f>SUMIF(Ingredients!$B$3:$B$230,J287,Ingredients!$D$3:$D$230)+SUMIF($B$3:$B$725,J287,$AR$3:$AR$725)</f>
        <v>0</v>
      </c>
      <c r="AO287" s="30">
        <f>SUMIF(Ingredients!$B$3:$B$230,K287,Ingredients!$D$3:$D$230)+SUMIF($B$3:$B$725,K287,$AR$3:$AR$725)</f>
        <v>0</v>
      </c>
      <c r="AP287" s="30">
        <f>SUMIF(Ingredients!$B$3:$B$230,L287,Ingredients!$D$3:$D$230)+SUMIF($B$3:$B$725,L287,$AR$3:$AR$725)</f>
        <v>0</v>
      </c>
      <c r="AQ287" s="30">
        <f>SUMIF(Ingredients!$B$3:$B$230,M287,Ingredients!$D$3:$D$230)+SUMIF($B$3:$B$725,M287,$AR$3:$AR$725)</f>
        <v>0</v>
      </c>
      <c r="AR287" s="29">
        <f t="shared" si="54"/>
        <v>0</v>
      </c>
      <c r="AS287" s="30">
        <f>SUMIF(Ingredients!$B$3:$B$230,F287,Ingredients!$E$3:$E$230)+SUMIF($B$3:$B$725,F287,$BA$3:$BA$730)</f>
        <v>32</v>
      </c>
      <c r="AT287" s="30">
        <f>SUMIF(Ingredients!$B$3:$B$230,G287,Ingredients!$E$3:$E$230)+SUMIF($B$3:$B$725,G287,$BA$3:$BA$730)</f>
        <v>21</v>
      </c>
      <c r="AU287" s="30">
        <f>SUMIF(Ingredients!$B$3:$B$230,H287,Ingredients!$E$3:$E$230)+SUMIF($B$3:$B$725,H287,$BA$3:$BA$730)</f>
        <v>7</v>
      </c>
      <c r="AV287" s="30">
        <f>SUMIF(Ingredients!$B$3:$B$230,I287,Ingredients!$E$3:$E$230)+SUMIF($B$3:$B$725,I287,$BA$3:$BA$730)</f>
        <v>12</v>
      </c>
      <c r="AW287" s="30">
        <f>SUMIF(Ingredients!$B$3:$B$230,J287,Ingredients!$E$3:$E$230)+SUMIF($B$3:$B$725,J287,$BA$3:$BA$730)</f>
        <v>0</v>
      </c>
      <c r="AX287" s="30">
        <f>SUMIF(Ingredients!$B$3:$B$230,K287,Ingredients!$E$3:$E$230)+SUMIF($B$3:$B$725,K287,$BA$3:$BA$730)</f>
        <v>0</v>
      </c>
      <c r="AY287" s="30">
        <f>SUMIF(Ingredients!$B$3:$B$230,L287,Ingredients!$E$3:$E$230)+SUMIF($B$3:$B$725,L287,$BA$3:$BA$730)</f>
        <v>0</v>
      </c>
      <c r="AZ287" s="30">
        <f>SUMIF(Ingredients!$B$3:$B$230,M287,Ingredients!$E$3:$E$230)+SUMIF($B$3:$B$725,M287,$BA$3:$BA$730)</f>
        <v>0</v>
      </c>
      <c r="BA287" s="29">
        <f t="shared" si="55"/>
        <v>18</v>
      </c>
      <c r="BB287" s="30">
        <f>SUMIF(Ingredients!$B$3:$B$230,F287,Ingredients!$F$3:$F$230)+SUMIF($B$3:$B$725,F287,$BJ$3:$BJ$725)</f>
        <v>0</v>
      </c>
      <c r="BC287" s="30">
        <f>SUMIF(Ingredients!$B$3:$B$230,G287,Ingredients!$F$3:$F$230)+SUMIF($B$3:$B$725,G287,$BJ$3:$BJ$725)</f>
        <v>0.9</v>
      </c>
      <c r="BD287" s="30">
        <f>SUMIF(Ingredients!$B$3:$B$230,H287,Ingredients!$F$3:$F$230)+SUMIF($B$3:$B$725,H287,$BJ$3:$BJ$725)</f>
        <v>1</v>
      </c>
      <c r="BE287" s="30">
        <f>SUMIF(Ingredients!$B$3:$B$230,I287,Ingredients!$F$3:$F$230)+SUMIF($B$3:$B$725,I287,$BJ$3:$BJ$725)</f>
        <v>0</v>
      </c>
      <c r="BF287" s="30">
        <f>SUMIF(Ingredients!$B$3:$B$230,J287,Ingredients!$F$3:$F$230)+SUMIF($B$3:$B$725,J287,$BJ$3:$BJ$725)</f>
        <v>0</v>
      </c>
      <c r="BG287" s="30">
        <f>SUMIF(Ingredients!$B$3:$B$230,K287,Ingredients!$F$3:$F$230)+SUMIF($B$3:$B$725,K287,$BJ$3:$BJ$725)</f>
        <v>0</v>
      </c>
      <c r="BH287" s="30">
        <f>SUMIF(Ingredients!$B$3:$B$230,L287,Ingredients!$F$3:$F$230)+SUMIF($B$3:$B$725,L287,$BJ$3:$BJ$725)</f>
        <v>0</v>
      </c>
      <c r="BI287" s="30">
        <f>SUMIF(Ingredients!$B$3:$B$230,M287,Ingredients!$F$3:$F$230)+SUMIF($B$3:$B$725,M287,$BJ$3:$BJ$725)</f>
        <v>0</v>
      </c>
      <c r="BJ287" s="35">
        <f t="shared" si="56"/>
        <v>1.9</v>
      </c>
      <c r="BK287" s="30">
        <f>SUMIF(Ingredients!$B$3:$B$230,F287,Ingredients!$G$3:$G$230)+SUMIF($B$3:$B$725,F287,$BS$3:$BS$725)</f>
        <v>0</v>
      </c>
      <c r="BL287" s="30">
        <f>SUMIF(Ingredients!$B$3:$B$230,G287,Ingredients!$G$3:$G$230)+SUMIF($B$3:$B$725,G287,$BS$3:$BS$725)</f>
        <v>0</v>
      </c>
      <c r="BM287" s="30">
        <f>SUMIF(Ingredients!$B$3:$B$230,H287,Ingredients!$G$3:$G$230)+SUMIF($B$3:$B$725,H287,$BS$3:$BS$725)</f>
        <v>0</v>
      </c>
      <c r="BN287" s="30">
        <f>SUMIF(Ingredients!$B$3:$B$230,I287,Ingredients!$G$3:$G$230)+SUMIF($B$3:$B$725,I287,$BS$3:$BS$725)</f>
        <v>0</v>
      </c>
      <c r="BO287" s="30">
        <f>SUMIF(Ingredients!$B$3:$B$230,J287,Ingredients!$G$3:$G$230)+SUMIF($B$3:$B$725,J287,$BS$3:$BS$725)</f>
        <v>0</v>
      </c>
      <c r="BP287" s="30">
        <f>SUMIF(Ingredients!$B$3:$B$230,K287,Ingredients!$G$3:$G$230)+SUMIF($B$3:$B$725,K287,$BS$3:$BS$725)</f>
        <v>0</v>
      </c>
      <c r="BQ287" s="30">
        <f>SUMIF(Ingredients!$B$3:$B$230,L287,Ingredients!$G$3:$G$230)+SUMIF($B$3:$B$725,L287,$BS$3:$BS$725)</f>
        <v>0</v>
      </c>
      <c r="BR287" s="30">
        <f>SUMIF(Ingredients!$B$3:$B$230,M287,Ingredients!$G$3:$G$230)+SUMIF($B$3:$B$725,M287,$BS$3:$BS$725)</f>
        <v>0</v>
      </c>
      <c r="BS287" s="36">
        <f t="shared" si="57"/>
        <v>0</v>
      </c>
      <c r="BT287" s="30">
        <f>SUMIF(Ingredients!$B$3:$B$230,F287,Ingredients!$H$3:$H$230)+SUMIF($B$3:$B$725,F287,$CB$3:$CB$725)</f>
        <v>1.5</v>
      </c>
      <c r="BU287" s="30">
        <f>SUMIF(Ingredients!$B$3:$B$230,G287,Ingredients!$H$3:$H$230)+SUMIF($B$3:$B$725,G287,$CB$3:$CB$725)</f>
        <v>0</v>
      </c>
      <c r="BV287" s="30">
        <f>SUMIF(Ingredients!$B$3:$B$230,H287,Ingredients!$H$3:$H$230)+SUMIF($B$3:$B$725,H287,$CB$3:$CB$725)</f>
        <v>0</v>
      </c>
      <c r="BW287" s="30">
        <f>SUMIF(Ingredients!$B$3:$B$230,I287,Ingredients!$H$3:$H$230)+SUMIF($B$3:$B$725,I287,$CB$3:$CB$725)</f>
        <v>0</v>
      </c>
      <c r="BX287" s="30">
        <f>SUMIF(Ingredients!$B$3:$B$230,J287,Ingredients!$H$3:$H$230)+SUMIF($B$3:$B$725,J287,$CB$3:$CB$725)</f>
        <v>0</v>
      </c>
      <c r="BY287" s="30">
        <f>SUMIF(Ingredients!$B$3:$B$230,K287,Ingredients!$H$3:$H$230)+SUMIF($B$3:$B$725,K287,$CB$3:$CB$725)</f>
        <v>0</v>
      </c>
      <c r="BZ287" s="30">
        <f>SUMIF(Ingredients!$B$3:$B$230,L287,Ingredients!$H$3:$H$230)+SUMIF($B$3:$B$725,L287,$CB$3:$CB$725)</f>
        <v>0</v>
      </c>
      <c r="CA287" s="30">
        <f>SUMIF(Ingredients!$B$3:$B$230,M287,Ingredients!$H$3:$H$230)+SUMIF($B$3:$B$725,M287,$CB$3:$CB$725)</f>
        <v>0</v>
      </c>
      <c r="CB287" s="42">
        <f t="shared" si="58"/>
        <v>1.5</v>
      </c>
      <c r="CC287" s="30">
        <f>SUMIF(Ingredients!$B$3:$B$230,F287,Ingredients!$I$3:$I$230)+SUMIF($B$3:$B$725,F287,$CK$3:$CK$725)</f>
        <v>0</v>
      </c>
      <c r="CD287" s="30">
        <f>SUMIF(Ingredients!$B$3:$B$230,G287,Ingredients!$I$3:$I$230)+SUMIF($B$3:$B$725,G287,$CK$3:$CK$725)</f>
        <v>0.6</v>
      </c>
      <c r="CE287" s="30">
        <f>SUMIF(Ingredients!$B$3:$B$230,H287,Ingredients!$I$3:$I$230)+SUMIF($B$3:$B$725,H287,$CK$3:$CK$725)</f>
        <v>0</v>
      </c>
      <c r="CF287" s="30">
        <f>SUMIF(Ingredients!$B$3:$B$230,I287,Ingredients!$I$3:$I$230)+SUMIF($B$3:$B$725,I287,$CK$3:$CK$725)</f>
        <v>0</v>
      </c>
      <c r="CG287" s="30">
        <f>SUMIF(Ingredients!$B$3:$B$230,J287,Ingredients!$I$3:$I$230)+SUMIF($B$3:$B$725,J287,$CK$3:$CK$725)</f>
        <v>0</v>
      </c>
      <c r="CH287" s="30">
        <f>SUMIF(Ingredients!$B$3:$B$230,K287,Ingredients!$I$3:$I$230)+SUMIF($B$3:$B$725,K287,$CK$3:$CK$725)</f>
        <v>0</v>
      </c>
      <c r="CI287" s="30">
        <f>SUMIF(Ingredients!$B$3:$B$230,L287,Ingredients!$I$3:$I$230)+SUMIF($B$3:$B$725,L287,$CK$3:$CK$725)</f>
        <v>0</v>
      </c>
      <c r="CJ287" s="30">
        <f>SUMIF(Ingredients!$B$3:$B$230,M287,Ingredients!$I$3:$I$230)+SUMIF($B$3:$B$725,M287,$CK$3:$CK$725)</f>
        <v>0</v>
      </c>
      <c r="CK287" s="38">
        <f t="shared" si="59"/>
        <v>0.6</v>
      </c>
      <c r="CL287" s="30">
        <f>SUMIF(Ingredients!$B$3:$B$230,F287,Ingredients!$J$3:$J$230)+SUMIF($B$3:$B$725,F287,$CT$3:$CT$725)</f>
        <v>0</v>
      </c>
      <c r="CM287" s="30">
        <f>SUMIF(Ingredients!$B$3:$B$230,G287,Ingredients!$J$3:$J$230)+SUMIF($B$3:$B$725,G287,$CT$3:$CT$725)</f>
        <v>0</v>
      </c>
      <c r="CN287" s="30">
        <f>SUMIF(Ingredients!$B$3:$B$230,H287,Ingredients!$J$3:$J$230)+SUMIF($B$3:$B$725,H287,$CT$3:$CT$725)</f>
        <v>0</v>
      </c>
      <c r="CO287" s="30">
        <f>SUMIF(Ingredients!$B$3:$B$230,I287,Ingredients!$J$3:$J$230)+SUMIF($B$3:$B$725,I287,$CT$3:$CT$725)</f>
        <v>1</v>
      </c>
      <c r="CP287" s="30">
        <f>SUMIF(Ingredients!$B$3:$B$230,J287,Ingredients!$J$3:$J$230)+SUMIF($B$3:$B$725,J287,$CT$3:$CT$725)</f>
        <v>0</v>
      </c>
      <c r="CQ287" s="30">
        <f>SUMIF(Ingredients!$B$3:$B$230,K287,Ingredients!$J$3:$J$230)+SUMIF($B$3:$B$725,K287,$CT$3:$CT$725)</f>
        <v>0</v>
      </c>
      <c r="CR287" s="30">
        <f>SUMIF(Ingredients!$B$3:$B$230,L287,Ingredients!$J$3:$J$230)+SUMIF($B$3:$B$725,L287,$CT$3:$CT$725)</f>
        <v>0</v>
      </c>
      <c r="CS287" s="30">
        <f>SUMIF(Ingredients!$B$3:$B$230,M287,Ingredients!$J$3:$J$230)+SUMIF($B$3:$B$725,M287,$CT$3:$CT$725)</f>
        <v>0</v>
      </c>
      <c r="CT287" s="43">
        <f t="shared" si="60"/>
        <v>1</v>
      </c>
      <c r="CU287" s="34">
        <v>20</v>
      </c>
      <c r="CV287" s="30">
        <v>0</v>
      </c>
      <c r="CW287" s="30">
        <v>12.75</v>
      </c>
      <c r="CX287" s="35">
        <v>2</v>
      </c>
      <c r="CY287" s="36">
        <v>0</v>
      </c>
      <c r="CZ287" s="37">
        <v>1.5</v>
      </c>
      <c r="DA287" s="38">
        <v>0.6</v>
      </c>
      <c r="DB287" s="39">
        <v>1</v>
      </c>
      <c r="DC287" t="s">
        <v>202</v>
      </c>
      <c r="DD287" t="str">
        <f t="shared" ca="1" si="61"/>
        <v/>
      </c>
      <c r="DE287" t="str">
        <f ca="1">IF(Z287="No", "No", "-")</f>
        <v>-</v>
      </c>
      <c r="DG287" t="s">
        <v>200</v>
      </c>
      <c r="DH287" t="str">
        <f t="shared" ca="1" si="62"/>
        <v>SWEETPOTATOSOUFFLEITEM(MEAL, ItemRegistry.sweetpotatosouffleItem, 4 ,4f,0f,2f,1.5f,0f,0.6f,1f,1.65f),</v>
      </c>
      <c r="DI287" t="s">
        <v>2271</v>
      </c>
    </row>
    <row r="288" spans="2:113" x14ac:dyDescent="0.3">
      <c r="B288" t="s">
        <v>561</v>
      </c>
      <c r="C288" t="str">
        <f>INDEX('PH Itemnames'!$B$1:$B$723,MATCH(B288,'PH Itemnames'!$A$1:$A$723),1)</f>
        <v>cashewchickenItem</v>
      </c>
      <c r="D288" t="s">
        <v>245</v>
      </c>
      <c r="E288" t="s">
        <v>1191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SUMIF(Ingredients!$B$3:$B$230,'PH complex foods'!F288,Ingredients!$A$3:$A$119)+SUMIF($B$3:$B$725,F288,$V$3:$V$724)</f>
        <v>1</v>
      </c>
      <c r="O288" s="11">
        <f ca="1">SUMIF(Ingredients!$B$3:$B$230,'PH complex foods'!G288,Ingredients!$A$3:$A$119)+SUMIF($B$3:$B$725,G288,$V$3:$V$724)</f>
        <v>0</v>
      </c>
      <c r="P288" s="11">
        <f ca="1">SUMIF(Ingredients!$B$3:$B$230,'PH complex foods'!H288,Ingredients!$A$3:$A$119)+SUMIF($B$3:$B$725,H288,$V$3:$V$724)</f>
        <v>1</v>
      </c>
      <c r="Q288" s="11">
        <f ca="1">SUMIF(Ingredients!$B$3:$B$230,'PH complex foods'!I288,Ingredients!$A$3:$A$119)+SUMIF($B$3:$B$725,I288,$V$3:$V$724)</f>
        <v>1</v>
      </c>
      <c r="R288" s="11">
        <f ca="1">SUMIF(Ingredients!$B$3:$B$230,'PH complex foods'!J288,Ingredients!$A$3:$A$119)+SUMIF($B$3:$B$725,J288,$V$3:$V$724)</f>
        <v>0</v>
      </c>
      <c r="S288" s="11">
        <f ca="1">SUMIF(Ingredients!$B$3:$B$230,'PH complex foods'!K288,Ingredients!$A$3:$A$119)+SUMIF($B$3:$B$725,K288,$V$3:$V$724)</f>
        <v>0</v>
      </c>
      <c r="T288" s="11">
        <f ca="1">SUMIF(Ingredients!$B$3:$B$230,'PH complex foods'!L288,Ingredients!$A$3:$A$119)+SUMIF($B$3:$B$725,L288,$V$3:$V$724)</f>
        <v>0</v>
      </c>
      <c r="U288" s="11">
        <f ca="1">SUMIF(Ingredients!$B$3:$B$230,'PH complex foods'!M288,Ingredients!$A$3:$A$119)+SUMIF($B$3:$B$725,M288,$V$3:$V$724)</f>
        <v>0</v>
      </c>
      <c r="V288" s="10">
        <f t="shared" ca="1" si="63"/>
        <v>0</v>
      </c>
      <c r="W288" s="10">
        <v>0</v>
      </c>
      <c r="X288" s="11">
        <v>0</v>
      </c>
      <c r="Y288" s="11">
        <f>COUNTIF(F288:M1013,B288)</f>
        <v>0</v>
      </c>
      <c r="Z288" s="44" t="str">
        <f t="shared" ca="1" si="64"/>
        <v>No</v>
      </c>
      <c r="AA288" s="34">
        <f>SUMIF(Ingredients!$B$3:$B$230,F288,Ingredients!$C$3:$C$230)+SUMIF($B$3:$B$725,F288,$AI$3:$AI$725)</f>
        <v>10</v>
      </c>
      <c r="AB288" s="30">
        <f>SUMIF(Ingredients!$B$3:$B$230,G288,Ingredients!$C$3:$C$230)+SUMIF($B$3:$B$725,G288,$AI$3:$AI$725)</f>
        <v>0</v>
      </c>
      <c r="AC288" s="30">
        <f>SUMIF(Ingredients!$B$3:$B$230,H288,Ingredients!$C$3:$C$230)+SUMIF($B$3:$B$725,H288,$AI$3:$AI$725)</f>
        <v>0</v>
      </c>
      <c r="AD288" s="30">
        <f>SUMIF(Ingredients!$B$3:$B$230,I288,Ingredients!$C$3:$C$230)+SUMIF($B$3:$B$725,I288,$AI$3:$AI$725)</f>
        <v>4</v>
      </c>
      <c r="AE288" s="30">
        <f>SUMIF(Ingredients!$B$3:$B$230,J288,Ingredients!$C$3:$C$230)+SUMIF($B$3:$B$725,J288,$AI$3:$AI$725)</f>
        <v>0</v>
      </c>
      <c r="AF288" s="30">
        <f>SUMIF(Ingredients!$B$3:$B$230,K288,Ingredients!$C$3:$C$230)+SUMIF($B$3:$B$725,K288,$AI$3:$AI$725)</f>
        <v>0</v>
      </c>
      <c r="AG288" s="30">
        <f>SUMIF(Ingredients!$B$3:$B$230,L288,Ingredients!$C$3:$C$230)+SUMIF($B$3:$B$725,L288,$AI$3:$AI$725)</f>
        <v>0</v>
      </c>
      <c r="AH288" s="30">
        <f>SUMIF(Ingredients!$B$3:$B$230,M288,Ingredients!$C$3:$C$230)+SUMIF($B$3:$B$725,M288,$AI$3:$AI$725)</f>
        <v>0</v>
      </c>
      <c r="AI288" s="29">
        <f t="shared" si="53"/>
        <v>14</v>
      </c>
      <c r="AJ288" s="30">
        <f>SUMIF(Ingredients!$B$3:$B$230,F288,Ingredients!$D$3:$D$230)+SUMIF($B$3:$B$725,F288,$AR$3:$AR$725)</f>
        <v>0</v>
      </c>
      <c r="AK288" s="30">
        <f>SUMIF(Ingredients!$B$3:$B$230,G288,Ingredients!$D$3:$D$230)+SUMIF($B$3:$B$725,G288,$AR$3:$AR$725)</f>
        <v>0</v>
      </c>
      <c r="AL288" s="30">
        <f>SUMIF(Ingredients!$B$3:$B$230,H288,Ingredients!$D$3:$D$230)+SUMIF($B$3:$B$725,H288,$AR$3:$AR$725)</f>
        <v>0</v>
      </c>
      <c r="AM288" s="30">
        <f>SUMIF(Ingredients!$B$3:$B$230,I288,Ingredients!$D$3:$D$230)+SUMIF($B$3:$B$725,I288,$AR$3:$AR$725)</f>
        <v>0</v>
      </c>
      <c r="AN288" s="30">
        <f>SUMIF(Ingredients!$B$3:$B$230,J288,Ingredients!$D$3:$D$230)+SUMIF($B$3:$B$725,J288,$AR$3:$AR$725)</f>
        <v>0</v>
      </c>
      <c r="AO288" s="30">
        <f>SUMIF(Ingredients!$B$3:$B$230,K288,Ingredients!$D$3:$D$230)+SUMIF($B$3:$B$725,K288,$AR$3:$AR$725)</f>
        <v>0</v>
      </c>
      <c r="AP288" s="30">
        <f>SUMIF(Ingredients!$B$3:$B$230,L288,Ingredients!$D$3:$D$230)+SUMIF($B$3:$B$725,L288,$AR$3:$AR$725)</f>
        <v>0</v>
      </c>
      <c r="AQ288" s="30">
        <f>SUMIF(Ingredients!$B$3:$B$230,M288,Ingredients!$D$3:$D$230)+SUMIF($B$3:$B$725,M288,$AR$3:$AR$725)</f>
        <v>0</v>
      </c>
      <c r="AR288" s="29">
        <f t="shared" si="54"/>
        <v>0</v>
      </c>
      <c r="AS288" s="30">
        <f>SUMIF(Ingredients!$B$3:$B$230,F288,Ingredients!$E$3:$E$230)+SUMIF($B$3:$B$725,F288,$BA$3:$BA$730)</f>
        <v>7</v>
      </c>
      <c r="AT288" s="30">
        <f>SUMIF(Ingredients!$B$3:$B$230,G288,Ingredients!$E$3:$E$230)+SUMIF($B$3:$B$725,G288,$BA$3:$BA$730)</f>
        <v>0</v>
      </c>
      <c r="AU288" s="30">
        <f>SUMIF(Ingredients!$B$3:$B$230,H288,Ingredients!$E$3:$E$230)+SUMIF($B$3:$B$725,H288,$BA$3:$BA$730)</f>
        <v>10</v>
      </c>
      <c r="AV288" s="30">
        <f>SUMIF(Ingredients!$B$3:$B$230,I288,Ingredients!$E$3:$E$230)+SUMIF($B$3:$B$725,I288,$BA$3:$BA$730)</f>
        <v>7.666666666666667</v>
      </c>
      <c r="AW288" s="30">
        <f>SUMIF(Ingredients!$B$3:$B$230,J288,Ingredients!$E$3:$E$230)+SUMIF($B$3:$B$725,J288,$BA$3:$BA$730)</f>
        <v>0</v>
      </c>
      <c r="AX288" s="30">
        <f>SUMIF(Ingredients!$B$3:$B$230,K288,Ingredients!$E$3:$E$230)+SUMIF($B$3:$B$725,K288,$BA$3:$BA$730)</f>
        <v>0</v>
      </c>
      <c r="AY288" s="30">
        <f>SUMIF(Ingredients!$B$3:$B$230,L288,Ingredients!$E$3:$E$230)+SUMIF($B$3:$B$725,L288,$BA$3:$BA$730)</f>
        <v>0</v>
      </c>
      <c r="AZ288" s="30">
        <f>SUMIF(Ingredients!$B$3:$B$230,M288,Ingredients!$E$3:$E$230)+SUMIF($B$3:$B$725,M288,$BA$3:$BA$730)</f>
        <v>0</v>
      </c>
      <c r="BA288" s="29">
        <f t="shared" si="55"/>
        <v>6.166666666666667</v>
      </c>
      <c r="BB288" s="30">
        <f>SUMIF(Ingredients!$B$3:$B$230,F288,Ingredients!$F$3:$F$230)+SUMIF($B$3:$B$725,F288,$BJ$3:$BJ$725)</f>
        <v>0</v>
      </c>
      <c r="BC288" s="30">
        <f>SUMIF(Ingredients!$B$3:$B$230,G288,Ingredients!$F$3:$F$230)+SUMIF($B$3:$B$725,G288,$BJ$3:$BJ$725)</f>
        <v>0</v>
      </c>
      <c r="BD288" s="30">
        <f>SUMIF(Ingredients!$B$3:$B$230,H288,Ingredients!$F$3:$F$230)+SUMIF($B$3:$B$725,H288,$BJ$3:$BJ$725)</f>
        <v>0</v>
      </c>
      <c r="BE288" s="30">
        <f>SUMIF(Ingredients!$B$3:$B$230,I288,Ingredients!$F$3:$F$230)+SUMIF($B$3:$B$725,I288,$BJ$3:$BJ$725)</f>
        <v>0</v>
      </c>
      <c r="BF288" s="30">
        <f>SUMIF(Ingredients!$B$3:$B$230,J288,Ingredients!$F$3:$F$230)+SUMIF($B$3:$B$725,J288,$BJ$3:$BJ$725)</f>
        <v>0</v>
      </c>
      <c r="BG288" s="30">
        <f>SUMIF(Ingredients!$B$3:$B$230,K288,Ingredients!$F$3:$F$230)+SUMIF($B$3:$B$725,K288,$BJ$3:$BJ$725)</f>
        <v>0</v>
      </c>
      <c r="BH288" s="30">
        <f>SUMIF(Ingredients!$B$3:$B$230,L288,Ingredients!$F$3:$F$230)+SUMIF($B$3:$B$725,L288,$BJ$3:$BJ$725)</f>
        <v>0</v>
      </c>
      <c r="BI288" s="30">
        <f>SUMIF(Ingredients!$B$3:$B$230,M288,Ingredients!$F$3:$F$230)+SUMIF($B$3:$B$725,M288,$BJ$3:$BJ$725)</f>
        <v>0</v>
      </c>
      <c r="BJ288" s="35">
        <f t="shared" si="56"/>
        <v>0</v>
      </c>
      <c r="BK288" s="30">
        <f>SUMIF(Ingredients!$B$3:$B$230,F288,Ingredients!$G$3:$G$230)+SUMIF($B$3:$B$725,F288,$BS$3:$BS$725)</f>
        <v>0</v>
      </c>
      <c r="BL288" s="30">
        <f>SUMIF(Ingredients!$B$3:$B$230,G288,Ingredients!$G$3:$G$230)+SUMIF($B$3:$B$725,G288,$BS$3:$BS$725)</f>
        <v>0</v>
      </c>
      <c r="BM288" s="30">
        <f>SUMIF(Ingredients!$B$3:$B$230,H288,Ingredients!$G$3:$G$230)+SUMIF($B$3:$B$725,H288,$BS$3:$BS$725)</f>
        <v>0</v>
      </c>
      <c r="BN288" s="30">
        <f>SUMIF(Ingredients!$B$3:$B$230,I288,Ingredients!$G$3:$G$230)+SUMIF($B$3:$B$725,I288,$BS$3:$BS$725)</f>
        <v>0</v>
      </c>
      <c r="BO288" s="30">
        <f>SUMIF(Ingredients!$B$3:$B$230,J288,Ingredients!$G$3:$G$230)+SUMIF($B$3:$B$725,J288,$BS$3:$BS$725)</f>
        <v>0</v>
      </c>
      <c r="BP288" s="30">
        <f>SUMIF(Ingredients!$B$3:$B$230,K288,Ingredients!$G$3:$G$230)+SUMIF($B$3:$B$725,K288,$BS$3:$BS$725)</f>
        <v>0</v>
      </c>
      <c r="BQ288" s="30">
        <f>SUMIF(Ingredients!$B$3:$B$230,L288,Ingredients!$G$3:$G$230)+SUMIF($B$3:$B$725,L288,$BS$3:$BS$725)</f>
        <v>0</v>
      </c>
      <c r="BR288" s="30">
        <f>SUMIF(Ingredients!$B$3:$B$230,M288,Ingredients!$G$3:$G$230)+SUMIF($B$3:$B$725,M288,$BS$3:$BS$725)</f>
        <v>0</v>
      </c>
      <c r="BS288" s="36">
        <f t="shared" si="57"/>
        <v>0</v>
      </c>
      <c r="BT288" s="30">
        <f>SUMIF(Ingredients!$B$3:$B$230,F288,Ingredients!$H$3:$H$230)+SUMIF($B$3:$B$725,F288,$CB$3:$CB$725)</f>
        <v>0</v>
      </c>
      <c r="BU288" s="30">
        <f>SUMIF(Ingredients!$B$3:$B$230,G288,Ingredients!$H$3:$H$230)+SUMIF($B$3:$B$725,G288,$CB$3:$CB$725)</f>
        <v>0</v>
      </c>
      <c r="BV288" s="30">
        <f>SUMIF(Ingredients!$B$3:$B$230,H288,Ingredients!$H$3:$H$230)+SUMIF($B$3:$B$725,H288,$CB$3:$CB$725)</f>
        <v>0</v>
      </c>
      <c r="BW288" s="30">
        <f>SUMIF(Ingredients!$B$3:$B$230,I288,Ingredients!$H$3:$H$230)+SUMIF($B$3:$B$725,I288,$CB$3:$CB$725)</f>
        <v>1</v>
      </c>
      <c r="BX288" s="30">
        <f>SUMIF(Ingredients!$B$3:$B$230,J288,Ingredients!$H$3:$H$230)+SUMIF($B$3:$B$725,J288,$CB$3:$CB$725)</f>
        <v>0</v>
      </c>
      <c r="BY288" s="30">
        <f>SUMIF(Ingredients!$B$3:$B$230,K288,Ingredients!$H$3:$H$230)+SUMIF($B$3:$B$725,K288,$CB$3:$CB$725)</f>
        <v>0</v>
      </c>
      <c r="BZ288" s="30">
        <f>SUMIF(Ingredients!$B$3:$B$230,L288,Ingredients!$H$3:$H$230)+SUMIF($B$3:$B$725,L288,$CB$3:$CB$725)</f>
        <v>0</v>
      </c>
      <c r="CA288" s="30">
        <f>SUMIF(Ingredients!$B$3:$B$230,M288,Ingredients!$H$3:$H$230)+SUMIF($B$3:$B$725,M288,$CB$3:$CB$725)</f>
        <v>0</v>
      </c>
      <c r="CB288" s="42">
        <f t="shared" si="58"/>
        <v>1</v>
      </c>
      <c r="CC288" s="30">
        <f>SUMIF(Ingredients!$B$3:$B$230,F288,Ingredients!$I$3:$I$230)+SUMIF($B$3:$B$725,F288,$CK$3:$CK$725)</f>
        <v>2.5</v>
      </c>
      <c r="CD288" s="30">
        <f>SUMIF(Ingredients!$B$3:$B$230,G288,Ingredients!$I$3:$I$230)+SUMIF($B$3:$B$725,G288,$CK$3:$CK$725)</f>
        <v>0</v>
      </c>
      <c r="CE288" s="30">
        <f>SUMIF(Ingredients!$B$3:$B$230,H288,Ingredients!$I$3:$I$230)+SUMIF($B$3:$B$725,H288,$CK$3:$CK$725)</f>
        <v>0</v>
      </c>
      <c r="CF288" s="30">
        <f>SUMIF(Ingredients!$B$3:$B$230,I288,Ingredients!$I$3:$I$230)+SUMIF($B$3:$B$725,I288,$CK$3:$CK$725)</f>
        <v>0</v>
      </c>
      <c r="CG288" s="30">
        <f>SUMIF(Ingredients!$B$3:$B$230,J288,Ingredients!$I$3:$I$230)+SUMIF($B$3:$B$725,J288,$CK$3:$CK$725)</f>
        <v>0</v>
      </c>
      <c r="CH288" s="30">
        <f>SUMIF(Ingredients!$B$3:$B$230,K288,Ingredients!$I$3:$I$230)+SUMIF($B$3:$B$725,K288,$CK$3:$CK$725)</f>
        <v>0</v>
      </c>
      <c r="CI288" s="30">
        <f>SUMIF(Ingredients!$B$3:$B$230,L288,Ingredients!$I$3:$I$230)+SUMIF($B$3:$B$725,L288,$CK$3:$CK$725)</f>
        <v>0</v>
      </c>
      <c r="CJ288" s="30">
        <f>SUMIF(Ingredients!$B$3:$B$230,M288,Ingredients!$I$3:$I$230)+SUMIF($B$3:$B$725,M288,$CK$3:$CK$725)</f>
        <v>0</v>
      </c>
      <c r="CK288" s="38">
        <f t="shared" si="59"/>
        <v>2.5</v>
      </c>
      <c r="CL288" s="30">
        <f>SUMIF(Ingredients!$B$3:$B$230,F288,Ingredients!$J$3:$J$230)+SUMIF($B$3:$B$725,F288,$CT$3:$CT$725)</f>
        <v>0</v>
      </c>
      <c r="CM288" s="30">
        <f>SUMIF(Ingredients!$B$3:$B$230,G288,Ingredients!$J$3:$J$230)+SUMIF($B$3:$B$725,G288,$CT$3:$CT$725)</f>
        <v>0</v>
      </c>
      <c r="CN288" s="30">
        <f>SUMIF(Ingredients!$B$3:$B$230,H288,Ingredients!$J$3:$J$230)+SUMIF($B$3:$B$725,H288,$CT$3:$CT$725)</f>
        <v>0</v>
      </c>
      <c r="CO288" s="30">
        <f>SUMIF(Ingredients!$B$3:$B$230,I288,Ingredients!$J$3:$J$230)+SUMIF($B$3:$B$725,I288,$CT$3:$CT$725)</f>
        <v>0</v>
      </c>
      <c r="CP288" s="30">
        <f>SUMIF(Ingredients!$B$3:$B$230,J288,Ingredients!$J$3:$J$230)+SUMIF($B$3:$B$725,J288,$CT$3:$CT$725)</f>
        <v>0</v>
      </c>
      <c r="CQ288" s="30">
        <f>SUMIF(Ingredients!$B$3:$B$230,K288,Ingredients!$J$3:$J$230)+SUMIF($B$3:$B$725,K288,$CT$3:$CT$725)</f>
        <v>0</v>
      </c>
      <c r="CR288" s="30">
        <f>SUMIF(Ingredients!$B$3:$B$230,L288,Ingredients!$J$3:$J$230)+SUMIF($B$3:$B$725,L288,$CT$3:$CT$725)</f>
        <v>0</v>
      </c>
      <c r="CS288" s="30">
        <f>SUMIF(Ingredients!$B$3:$B$230,M288,Ingredients!$J$3:$J$230)+SUMIF($B$3:$B$725,M288,$CT$3:$CT$725)</f>
        <v>0</v>
      </c>
      <c r="CT288" s="43">
        <f t="shared" si="60"/>
        <v>0</v>
      </c>
      <c r="CU288" s="34">
        <v>14</v>
      </c>
      <c r="CV288" s="30">
        <v>0</v>
      </c>
      <c r="CW288" s="30">
        <v>6.166666666666667</v>
      </c>
      <c r="CX288" s="35">
        <v>0</v>
      </c>
      <c r="CY288" s="36">
        <v>0</v>
      </c>
      <c r="CZ288" s="37">
        <v>1</v>
      </c>
      <c r="DA288" s="38">
        <v>2.5</v>
      </c>
      <c r="DB288" s="39">
        <v>0</v>
      </c>
      <c r="DC288" t="s">
        <v>199</v>
      </c>
      <c r="DD288" t="str">
        <f t="shared" ca="1" si="61"/>
        <v/>
      </c>
      <c r="DE288" t="str">
        <f ca="1">IF(Z288="No", "No", "-")</f>
        <v>No</v>
      </c>
      <c r="DG288" t="s">
        <v>200</v>
      </c>
      <c r="DH288" t="str">
        <f t="shared" ca="1" si="62"/>
        <v/>
      </c>
      <c r="DI288" t="s">
        <v>2271</v>
      </c>
    </row>
    <row r="289" spans="2:113" x14ac:dyDescent="0.3">
      <c r="B289" t="s">
        <v>562</v>
      </c>
      <c r="C289" t="str">
        <f>INDEX('PH Itemnames'!$B$1:$B$723,MATCH(B289,'PH Itemnames'!$A$1:$A$723),1)</f>
        <v>apricotglazedporkItem</v>
      </c>
      <c r="D289" t="s">
        <v>240</v>
      </c>
      <c r="E289" t="s">
        <v>1191</v>
      </c>
      <c r="F289" s="10" t="s">
        <v>77</v>
      </c>
      <c r="G289" s="11" t="s">
        <v>563</v>
      </c>
      <c r="H289" s="11"/>
      <c r="I289" s="11"/>
      <c r="J289" s="11"/>
      <c r="K289" s="11"/>
      <c r="L289" s="11"/>
      <c r="M289" s="11"/>
      <c r="N289" s="46">
        <f ca="1">SUMIF(Ingredients!$B$3:$B$230,'PH complex foods'!F289,Ingredients!$A$3:$A$119)+SUMIF($B$3:$B$725,F289,$V$3:$V$724)</f>
        <v>1</v>
      </c>
      <c r="O289" s="11">
        <f ca="1">SUMIF(Ingredients!$B$3:$B$230,'PH complex foods'!G289,Ingredients!$A$3:$A$119)+SUMIF($B$3:$B$725,G289,$V$3:$V$724)</f>
        <v>0</v>
      </c>
      <c r="P289" s="11">
        <f ca="1">SUMIF(Ingredients!$B$3:$B$230,'PH complex foods'!H289,Ingredients!$A$3:$A$119)+SUMIF($B$3:$B$725,H289,$V$3:$V$724)</f>
        <v>0</v>
      </c>
      <c r="Q289" s="11">
        <f ca="1">SUMIF(Ingredients!$B$3:$B$230,'PH complex foods'!I289,Ingredients!$A$3:$A$119)+SUMIF($B$3:$B$725,I289,$V$3:$V$724)</f>
        <v>0</v>
      </c>
      <c r="R289" s="11">
        <f ca="1">SUMIF(Ingredients!$B$3:$B$230,'PH complex foods'!J289,Ingredients!$A$3:$A$119)+SUMIF($B$3:$B$725,J289,$V$3:$V$724)</f>
        <v>0</v>
      </c>
      <c r="S289" s="11">
        <f ca="1">SUMIF(Ingredients!$B$3:$B$230,'PH complex foods'!K289,Ingredients!$A$3:$A$119)+SUMIF($B$3:$B$725,K289,$V$3:$V$724)</f>
        <v>0</v>
      </c>
      <c r="T289" s="11">
        <f ca="1">SUMIF(Ingredients!$B$3:$B$230,'PH complex foods'!L289,Ingredients!$A$3:$A$119)+SUMIF($B$3:$B$725,L289,$V$3:$V$724)</f>
        <v>0</v>
      </c>
      <c r="U289" s="11">
        <f ca="1">SUMIF(Ingredients!$B$3:$B$230,'PH complex foods'!M289,Ingredients!$A$3:$A$119)+SUMIF($B$3:$B$725,M289,$V$3:$V$724)</f>
        <v>0</v>
      </c>
      <c r="V289" s="10">
        <f t="shared" ca="1" si="63"/>
        <v>0</v>
      </c>
      <c r="W289" s="10">
        <v>0</v>
      </c>
      <c r="X289" s="11">
        <v>0</v>
      </c>
      <c r="Y289" s="11">
        <f>COUNTIF(F289:M1014,B289)</f>
        <v>0</v>
      </c>
      <c r="Z289" s="44" t="str">
        <f t="shared" ca="1" si="64"/>
        <v>No</v>
      </c>
      <c r="AA289" s="34">
        <f>SUMIF(Ingredients!$B$3:$B$230,F289,Ingredients!$C$3:$C$230)+SUMIF($B$3:$B$725,F289,$AI$3:$AI$725)</f>
        <v>10</v>
      </c>
      <c r="AB289" s="30">
        <f>SUMIF(Ingredients!$B$3:$B$230,G289,Ingredients!$C$3:$C$230)+SUMIF($B$3:$B$725,G289,$AI$3:$AI$725)</f>
        <v>0</v>
      </c>
      <c r="AC289" s="30">
        <f>SUMIF(Ingredients!$B$3:$B$230,H289,Ingredients!$C$3:$C$230)+SUMIF($B$3:$B$725,H289,$AI$3:$AI$725)</f>
        <v>0</v>
      </c>
      <c r="AD289" s="30">
        <f>SUMIF(Ingredients!$B$3:$B$230,I289,Ingredients!$C$3:$C$230)+SUMIF($B$3:$B$725,I289,$AI$3:$AI$725)</f>
        <v>0</v>
      </c>
      <c r="AE289" s="30">
        <f>SUMIF(Ingredients!$B$3:$B$230,J289,Ingredients!$C$3:$C$230)+SUMIF($B$3:$B$725,J289,$AI$3:$AI$725)</f>
        <v>0</v>
      </c>
      <c r="AF289" s="30">
        <f>SUMIF(Ingredients!$B$3:$B$230,K289,Ingredients!$C$3:$C$230)+SUMIF($B$3:$B$725,K289,$AI$3:$AI$725)</f>
        <v>0</v>
      </c>
      <c r="AG289" s="30">
        <f>SUMIF(Ingredients!$B$3:$B$230,L289,Ingredients!$C$3:$C$230)+SUMIF($B$3:$B$725,L289,$AI$3:$AI$725)</f>
        <v>0</v>
      </c>
      <c r="AH289" s="30">
        <f>SUMIF(Ingredients!$B$3:$B$230,M289,Ingredients!$C$3:$C$230)+SUMIF($B$3:$B$725,M289,$AI$3:$AI$725)</f>
        <v>0</v>
      </c>
      <c r="AI289" s="29">
        <f t="shared" si="53"/>
        <v>10</v>
      </c>
      <c r="AJ289" s="30">
        <f>SUMIF(Ingredients!$B$3:$B$230,F289,Ingredients!$D$3:$D$230)+SUMIF($B$3:$B$725,F289,$AR$3:$AR$725)</f>
        <v>0</v>
      </c>
      <c r="AK289" s="30">
        <f>SUMIF(Ingredients!$B$3:$B$230,G289,Ingredients!$D$3:$D$230)+SUMIF($B$3:$B$725,G289,$AR$3:$AR$725)</f>
        <v>0</v>
      </c>
      <c r="AL289" s="30">
        <f>SUMIF(Ingredients!$B$3:$B$230,H289,Ingredients!$D$3:$D$230)+SUMIF($B$3:$B$725,H289,$AR$3:$AR$725)</f>
        <v>0</v>
      </c>
      <c r="AM289" s="30">
        <f>SUMIF(Ingredients!$B$3:$B$230,I289,Ingredients!$D$3:$D$230)+SUMIF($B$3:$B$725,I289,$AR$3:$AR$725)</f>
        <v>0</v>
      </c>
      <c r="AN289" s="30">
        <f>SUMIF(Ingredients!$B$3:$B$230,J289,Ingredients!$D$3:$D$230)+SUMIF($B$3:$B$725,J289,$AR$3:$AR$725)</f>
        <v>0</v>
      </c>
      <c r="AO289" s="30">
        <f>SUMIF(Ingredients!$B$3:$B$230,K289,Ingredients!$D$3:$D$230)+SUMIF($B$3:$B$725,K289,$AR$3:$AR$725)</f>
        <v>0</v>
      </c>
      <c r="AP289" s="30">
        <f>SUMIF(Ingredients!$B$3:$B$230,L289,Ingredients!$D$3:$D$230)+SUMIF($B$3:$B$725,L289,$AR$3:$AR$725)</f>
        <v>0</v>
      </c>
      <c r="AQ289" s="30">
        <f>SUMIF(Ingredients!$B$3:$B$230,M289,Ingredients!$D$3:$D$230)+SUMIF($B$3:$B$725,M289,$AR$3:$AR$725)</f>
        <v>0</v>
      </c>
      <c r="AR289" s="29">
        <f t="shared" si="54"/>
        <v>0</v>
      </c>
      <c r="AS289" s="30">
        <f>SUMIF(Ingredients!$B$3:$B$230,F289,Ingredients!$E$3:$E$230)+SUMIF($B$3:$B$725,F289,$BA$3:$BA$730)</f>
        <v>14</v>
      </c>
      <c r="AT289" s="30">
        <f>SUMIF(Ingredients!$B$3:$B$230,G289,Ingredients!$E$3:$E$230)+SUMIF($B$3:$B$725,G289,$BA$3:$BA$730)</f>
        <v>0</v>
      </c>
      <c r="AU289" s="30">
        <f>SUMIF(Ingredients!$B$3:$B$230,H289,Ingredients!$E$3:$E$230)+SUMIF($B$3:$B$725,H289,$BA$3:$BA$730)</f>
        <v>0</v>
      </c>
      <c r="AV289" s="30">
        <f>SUMIF(Ingredients!$B$3:$B$230,I289,Ingredients!$E$3:$E$230)+SUMIF($B$3:$B$725,I289,$BA$3:$BA$730)</f>
        <v>0</v>
      </c>
      <c r="AW289" s="30">
        <f>SUMIF(Ingredients!$B$3:$B$230,J289,Ingredients!$E$3:$E$230)+SUMIF($B$3:$B$725,J289,$BA$3:$BA$730)</f>
        <v>0</v>
      </c>
      <c r="AX289" s="30">
        <f>SUMIF(Ingredients!$B$3:$B$230,K289,Ingredients!$E$3:$E$230)+SUMIF($B$3:$B$725,K289,$BA$3:$BA$730)</f>
        <v>0</v>
      </c>
      <c r="AY289" s="30">
        <f>SUMIF(Ingredients!$B$3:$B$230,L289,Ingredients!$E$3:$E$230)+SUMIF($B$3:$B$725,L289,$BA$3:$BA$730)</f>
        <v>0</v>
      </c>
      <c r="AZ289" s="30">
        <f>SUMIF(Ingredients!$B$3:$B$230,M289,Ingredients!$E$3:$E$230)+SUMIF($B$3:$B$725,M289,$BA$3:$BA$730)</f>
        <v>0</v>
      </c>
      <c r="BA289" s="29">
        <f t="shared" si="55"/>
        <v>7</v>
      </c>
      <c r="BB289" s="30">
        <f>SUMIF(Ingredients!$B$3:$B$230,F289,Ingredients!$F$3:$F$230)+SUMIF($B$3:$B$725,F289,$BJ$3:$BJ$725)</f>
        <v>0</v>
      </c>
      <c r="BC289" s="30">
        <f>SUMIF(Ingredients!$B$3:$B$230,G289,Ingredients!$F$3:$F$230)+SUMIF($B$3:$B$725,G289,$BJ$3:$BJ$725)</f>
        <v>0</v>
      </c>
      <c r="BD289" s="30">
        <f>SUMIF(Ingredients!$B$3:$B$230,H289,Ingredients!$F$3:$F$230)+SUMIF($B$3:$B$725,H289,$BJ$3:$BJ$725)</f>
        <v>0</v>
      </c>
      <c r="BE289" s="30">
        <f>SUMIF(Ingredients!$B$3:$B$230,I289,Ingredients!$F$3:$F$230)+SUMIF($B$3:$B$725,I289,$BJ$3:$BJ$725)</f>
        <v>0</v>
      </c>
      <c r="BF289" s="30">
        <f>SUMIF(Ingredients!$B$3:$B$230,J289,Ingredients!$F$3:$F$230)+SUMIF($B$3:$B$725,J289,$BJ$3:$BJ$725)</f>
        <v>0</v>
      </c>
      <c r="BG289" s="30">
        <f>SUMIF(Ingredients!$B$3:$B$230,K289,Ingredients!$F$3:$F$230)+SUMIF($B$3:$B$725,K289,$BJ$3:$BJ$725)</f>
        <v>0</v>
      </c>
      <c r="BH289" s="30">
        <f>SUMIF(Ingredients!$B$3:$B$230,L289,Ingredients!$F$3:$F$230)+SUMIF($B$3:$B$725,L289,$BJ$3:$BJ$725)</f>
        <v>0</v>
      </c>
      <c r="BI289" s="30">
        <f>SUMIF(Ingredients!$B$3:$B$230,M289,Ingredients!$F$3:$F$230)+SUMIF($B$3:$B$725,M289,$BJ$3:$BJ$725)</f>
        <v>0</v>
      </c>
      <c r="BJ289" s="35">
        <f t="shared" si="56"/>
        <v>0</v>
      </c>
      <c r="BK289" s="30">
        <f>SUMIF(Ingredients!$B$3:$B$230,F289,Ingredients!$G$3:$G$230)+SUMIF($B$3:$B$725,F289,$BS$3:$BS$725)</f>
        <v>0</v>
      </c>
      <c r="BL289" s="30">
        <f>SUMIF(Ingredients!$B$3:$B$230,G289,Ingredients!$G$3:$G$230)+SUMIF($B$3:$B$725,G289,$BS$3:$BS$725)</f>
        <v>0</v>
      </c>
      <c r="BM289" s="30">
        <f>SUMIF(Ingredients!$B$3:$B$230,H289,Ingredients!$G$3:$G$230)+SUMIF($B$3:$B$725,H289,$BS$3:$BS$725)</f>
        <v>0</v>
      </c>
      <c r="BN289" s="30">
        <f>SUMIF(Ingredients!$B$3:$B$230,I289,Ingredients!$G$3:$G$230)+SUMIF($B$3:$B$725,I289,$BS$3:$BS$725)</f>
        <v>0</v>
      </c>
      <c r="BO289" s="30">
        <f>SUMIF(Ingredients!$B$3:$B$230,J289,Ingredients!$G$3:$G$230)+SUMIF($B$3:$B$725,J289,$BS$3:$BS$725)</f>
        <v>0</v>
      </c>
      <c r="BP289" s="30">
        <f>SUMIF(Ingredients!$B$3:$B$230,K289,Ingredients!$G$3:$G$230)+SUMIF($B$3:$B$725,K289,$BS$3:$BS$725)</f>
        <v>0</v>
      </c>
      <c r="BQ289" s="30">
        <f>SUMIF(Ingredients!$B$3:$B$230,L289,Ingredients!$G$3:$G$230)+SUMIF($B$3:$B$725,L289,$BS$3:$BS$725)</f>
        <v>0</v>
      </c>
      <c r="BR289" s="30">
        <f>SUMIF(Ingredients!$B$3:$B$230,M289,Ingredients!$G$3:$G$230)+SUMIF($B$3:$B$725,M289,$BS$3:$BS$725)</f>
        <v>0</v>
      </c>
      <c r="BS289" s="36">
        <f t="shared" si="57"/>
        <v>0</v>
      </c>
      <c r="BT289" s="30">
        <f>SUMIF(Ingredients!$B$3:$B$230,F289,Ingredients!$H$3:$H$230)+SUMIF($B$3:$B$725,F289,$CB$3:$CB$725)</f>
        <v>0</v>
      </c>
      <c r="BU289" s="30">
        <f>SUMIF(Ingredients!$B$3:$B$230,G289,Ingredients!$H$3:$H$230)+SUMIF($B$3:$B$725,G289,$CB$3:$CB$725)</f>
        <v>0</v>
      </c>
      <c r="BV289" s="30">
        <f>SUMIF(Ingredients!$B$3:$B$230,H289,Ingredients!$H$3:$H$230)+SUMIF($B$3:$B$725,H289,$CB$3:$CB$725)</f>
        <v>0</v>
      </c>
      <c r="BW289" s="30">
        <f>SUMIF(Ingredients!$B$3:$B$230,I289,Ingredients!$H$3:$H$230)+SUMIF($B$3:$B$725,I289,$CB$3:$CB$725)</f>
        <v>0</v>
      </c>
      <c r="BX289" s="30">
        <f>SUMIF(Ingredients!$B$3:$B$230,J289,Ingredients!$H$3:$H$230)+SUMIF($B$3:$B$725,J289,$CB$3:$CB$725)</f>
        <v>0</v>
      </c>
      <c r="BY289" s="30">
        <f>SUMIF(Ingredients!$B$3:$B$230,K289,Ingredients!$H$3:$H$230)+SUMIF($B$3:$B$725,K289,$CB$3:$CB$725)</f>
        <v>0</v>
      </c>
      <c r="BZ289" s="30">
        <f>SUMIF(Ingredients!$B$3:$B$230,L289,Ingredients!$H$3:$H$230)+SUMIF($B$3:$B$725,L289,$CB$3:$CB$725)</f>
        <v>0</v>
      </c>
      <c r="CA289" s="30">
        <f>SUMIF(Ingredients!$B$3:$B$230,M289,Ingredients!$H$3:$H$230)+SUMIF($B$3:$B$725,M289,$CB$3:$CB$725)</f>
        <v>0</v>
      </c>
      <c r="CB289" s="42">
        <f t="shared" si="58"/>
        <v>0</v>
      </c>
      <c r="CC289" s="30">
        <f>SUMIF(Ingredients!$B$3:$B$230,F289,Ingredients!$I$3:$I$230)+SUMIF($B$3:$B$725,F289,$CK$3:$CK$725)</f>
        <v>2.5</v>
      </c>
      <c r="CD289" s="30">
        <f>SUMIF(Ingredients!$B$3:$B$230,G289,Ingredients!$I$3:$I$230)+SUMIF($B$3:$B$725,G289,$CK$3:$CK$725)</f>
        <v>0</v>
      </c>
      <c r="CE289" s="30">
        <f>SUMIF(Ingredients!$B$3:$B$230,H289,Ingredients!$I$3:$I$230)+SUMIF($B$3:$B$725,H289,$CK$3:$CK$725)</f>
        <v>0</v>
      </c>
      <c r="CF289" s="30">
        <f>SUMIF(Ingredients!$B$3:$B$230,I289,Ingredients!$I$3:$I$230)+SUMIF($B$3:$B$725,I289,$CK$3:$CK$725)</f>
        <v>0</v>
      </c>
      <c r="CG289" s="30">
        <f>SUMIF(Ingredients!$B$3:$B$230,J289,Ingredients!$I$3:$I$230)+SUMIF($B$3:$B$725,J289,$CK$3:$CK$725)</f>
        <v>0</v>
      </c>
      <c r="CH289" s="30">
        <f>SUMIF(Ingredients!$B$3:$B$230,K289,Ingredients!$I$3:$I$230)+SUMIF($B$3:$B$725,K289,$CK$3:$CK$725)</f>
        <v>0</v>
      </c>
      <c r="CI289" s="30">
        <f>SUMIF(Ingredients!$B$3:$B$230,L289,Ingredients!$I$3:$I$230)+SUMIF($B$3:$B$725,L289,$CK$3:$CK$725)</f>
        <v>0</v>
      </c>
      <c r="CJ289" s="30">
        <f>SUMIF(Ingredients!$B$3:$B$230,M289,Ingredients!$I$3:$I$230)+SUMIF($B$3:$B$725,M289,$CK$3:$CK$725)</f>
        <v>0</v>
      </c>
      <c r="CK289" s="38">
        <f t="shared" si="59"/>
        <v>2.5</v>
      </c>
      <c r="CL289" s="30">
        <f>SUMIF(Ingredients!$B$3:$B$230,F289,Ingredients!$J$3:$J$230)+SUMIF($B$3:$B$725,F289,$CT$3:$CT$725)</f>
        <v>0</v>
      </c>
      <c r="CM289" s="30">
        <f>SUMIF(Ingredients!$B$3:$B$230,G289,Ingredients!$J$3:$J$230)+SUMIF($B$3:$B$725,G289,$CT$3:$CT$725)</f>
        <v>0</v>
      </c>
      <c r="CN289" s="30">
        <f>SUMIF(Ingredients!$B$3:$B$230,H289,Ingredients!$J$3:$J$230)+SUMIF($B$3:$B$725,H289,$CT$3:$CT$725)</f>
        <v>0</v>
      </c>
      <c r="CO289" s="30">
        <f>SUMIF(Ingredients!$B$3:$B$230,I289,Ingredients!$J$3:$J$230)+SUMIF($B$3:$B$725,I289,$CT$3:$CT$725)</f>
        <v>0</v>
      </c>
      <c r="CP289" s="30">
        <f>SUMIF(Ingredients!$B$3:$B$230,J289,Ingredients!$J$3:$J$230)+SUMIF($B$3:$B$725,J289,$CT$3:$CT$725)</f>
        <v>0</v>
      </c>
      <c r="CQ289" s="30">
        <f>SUMIF(Ingredients!$B$3:$B$230,K289,Ingredients!$J$3:$J$230)+SUMIF($B$3:$B$725,K289,$CT$3:$CT$725)</f>
        <v>0</v>
      </c>
      <c r="CR289" s="30">
        <f>SUMIF(Ingredients!$B$3:$B$230,L289,Ingredients!$J$3:$J$230)+SUMIF($B$3:$B$725,L289,$CT$3:$CT$725)</f>
        <v>0</v>
      </c>
      <c r="CS289" s="30">
        <f>SUMIF(Ingredients!$B$3:$B$230,M289,Ingredients!$J$3:$J$230)+SUMIF($B$3:$B$725,M289,$CT$3:$CT$725)</f>
        <v>0</v>
      </c>
      <c r="CT289" s="43">
        <f t="shared" si="60"/>
        <v>0</v>
      </c>
      <c r="CU289" s="34">
        <v>10</v>
      </c>
      <c r="CV289" s="30">
        <v>0</v>
      </c>
      <c r="CW289" s="30">
        <v>7</v>
      </c>
      <c r="CX289" s="35">
        <v>0</v>
      </c>
      <c r="CY289" s="36">
        <v>0</v>
      </c>
      <c r="CZ289" s="37">
        <v>0</v>
      </c>
      <c r="DA289" s="38">
        <v>2.5</v>
      </c>
      <c r="DB289" s="39">
        <v>0</v>
      </c>
      <c r="DC289" t="s">
        <v>199</v>
      </c>
      <c r="DD289" t="str">
        <f t="shared" ca="1" si="61"/>
        <v/>
      </c>
      <c r="DE289" t="str">
        <f ca="1">IF(Z289="No", "No", "-")</f>
        <v>No</v>
      </c>
      <c r="DG289" t="s">
        <v>200</v>
      </c>
      <c r="DH289" t="str">
        <f t="shared" ca="1" si="62"/>
        <v/>
      </c>
      <c r="DI289" t="s">
        <v>2271</v>
      </c>
    </row>
    <row r="290" spans="2:113" x14ac:dyDescent="0.3">
      <c r="B290" t="s">
        <v>564</v>
      </c>
      <c r="C290" t="str">
        <f>INDEX('PH Itemnames'!$B$1:$B$723,MATCH(B290,'PH Itemnames'!$A$1:$A$723),1)</f>
        <v>figbarItem</v>
      </c>
      <c r="D290" t="s">
        <v>240</v>
      </c>
      <c r="E290" t="s">
        <v>1191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SUMIF(Ingredients!$B$3:$B$230,'PH complex foods'!F290,Ingredients!$A$3:$A$119)+SUMIF($B$3:$B$725,F290,$V$3:$V$724)</f>
        <v>0</v>
      </c>
      <c r="O290" s="11">
        <f ca="1">SUMIF(Ingredients!$B$3:$B$230,'PH complex foods'!G290,Ingredients!$A$3:$A$119)+SUMIF($B$3:$B$725,G290,$V$3:$V$724)</f>
        <v>1</v>
      </c>
      <c r="P290" s="11">
        <f ca="1">SUMIF(Ingredients!$B$3:$B$230,'PH complex foods'!H290,Ingredients!$A$3:$A$119)+SUMIF($B$3:$B$725,H290,$V$3:$V$724)</f>
        <v>1</v>
      </c>
      <c r="Q290" s="11">
        <f ca="1">SUMIF(Ingredients!$B$3:$B$230,'PH complex foods'!I290,Ingredients!$A$3:$A$119)+SUMIF($B$3:$B$725,I290,$V$3:$V$724)</f>
        <v>0</v>
      </c>
      <c r="R290" s="11">
        <f ca="1">SUMIF(Ingredients!$B$3:$B$230,'PH complex foods'!J290,Ingredients!$A$3:$A$119)+SUMIF($B$3:$B$725,J290,$V$3:$V$724)</f>
        <v>0</v>
      </c>
      <c r="S290" s="11">
        <f ca="1">SUMIF(Ingredients!$B$3:$B$230,'PH complex foods'!K290,Ingredients!$A$3:$A$119)+SUMIF($B$3:$B$725,K290,$V$3:$V$724)</f>
        <v>0</v>
      </c>
      <c r="T290" s="11">
        <f ca="1">SUMIF(Ingredients!$B$3:$B$230,'PH complex foods'!L290,Ingredients!$A$3:$A$119)+SUMIF($B$3:$B$725,L290,$V$3:$V$724)</f>
        <v>0</v>
      </c>
      <c r="U290" s="11">
        <f ca="1">SUMIF(Ingredients!$B$3:$B$230,'PH complex foods'!M290,Ingredients!$A$3:$A$119)+SUMIF($B$3:$B$725,M290,$V$3:$V$724)</f>
        <v>0</v>
      </c>
      <c r="V290" s="10">
        <f t="shared" ca="1" si="63"/>
        <v>0</v>
      </c>
      <c r="W290" s="10">
        <v>0</v>
      </c>
      <c r="X290" s="11">
        <v>0</v>
      </c>
      <c r="Y290" s="11">
        <f>COUNTIF(F290:M1015,B290)</f>
        <v>0</v>
      </c>
      <c r="Z290" s="44" t="str">
        <f t="shared" ca="1" si="64"/>
        <v>No</v>
      </c>
      <c r="AA290" s="34">
        <f>SUMIF(Ingredients!$B$3:$B$230,F290,Ingredients!$C$3:$C$230)+SUMIF($B$3:$B$725,F290,$AI$3:$AI$725)</f>
        <v>0</v>
      </c>
      <c r="AB290" s="30">
        <f>SUMIF(Ingredients!$B$3:$B$230,G290,Ingredients!$C$3:$C$230)+SUMIF($B$3:$B$725,G290,$AI$3:$AI$725)</f>
        <v>0</v>
      </c>
      <c r="AC290" s="30">
        <f>SUMIF(Ingredients!$B$3:$B$230,H290,Ingredients!$C$3:$C$230)+SUMIF($B$3:$B$725,H290,$AI$3:$AI$725)</f>
        <v>5</v>
      </c>
      <c r="AD290" s="30">
        <f>SUMIF(Ingredients!$B$3:$B$230,I290,Ingredients!$C$3:$C$230)+SUMIF($B$3:$B$725,I290,$AI$3:$AI$725)</f>
        <v>0</v>
      </c>
      <c r="AE290" s="30">
        <f>SUMIF(Ingredients!$B$3:$B$230,J290,Ingredients!$C$3:$C$230)+SUMIF($B$3:$B$725,J290,$AI$3:$AI$725)</f>
        <v>0</v>
      </c>
      <c r="AF290" s="30">
        <f>SUMIF(Ingredients!$B$3:$B$230,K290,Ingredients!$C$3:$C$230)+SUMIF($B$3:$B$725,K290,$AI$3:$AI$725)</f>
        <v>0</v>
      </c>
      <c r="AG290" s="30">
        <f>SUMIF(Ingredients!$B$3:$B$230,L290,Ingredients!$C$3:$C$230)+SUMIF($B$3:$B$725,L290,$AI$3:$AI$725)</f>
        <v>0</v>
      </c>
      <c r="AH290" s="30">
        <f>SUMIF(Ingredients!$B$3:$B$230,M290,Ingredients!$C$3:$C$230)+SUMIF($B$3:$B$725,M290,$AI$3:$AI$725)</f>
        <v>0</v>
      </c>
      <c r="AI290" s="29">
        <f t="shared" si="53"/>
        <v>5</v>
      </c>
      <c r="AJ290" s="30">
        <f>SUMIF(Ingredients!$B$3:$B$230,F290,Ingredients!$D$3:$D$230)+SUMIF($B$3:$B$725,F290,$AR$3:$AR$725)</f>
        <v>0</v>
      </c>
      <c r="AK290" s="30">
        <f>SUMIF(Ingredients!$B$3:$B$230,G290,Ingredients!$D$3:$D$230)+SUMIF($B$3:$B$725,G290,$AR$3:$AR$725)</f>
        <v>0</v>
      </c>
      <c r="AL290" s="30">
        <f>SUMIF(Ingredients!$B$3:$B$230,H290,Ingredients!$D$3:$D$230)+SUMIF($B$3:$B$725,H290,$AR$3:$AR$725)</f>
        <v>0</v>
      </c>
      <c r="AM290" s="30">
        <f>SUMIF(Ingredients!$B$3:$B$230,I290,Ingredients!$D$3:$D$230)+SUMIF($B$3:$B$725,I290,$AR$3:$AR$725)</f>
        <v>0</v>
      </c>
      <c r="AN290" s="30">
        <f>SUMIF(Ingredients!$B$3:$B$230,J290,Ingredients!$D$3:$D$230)+SUMIF($B$3:$B$725,J290,$AR$3:$AR$725)</f>
        <v>0</v>
      </c>
      <c r="AO290" s="30">
        <f>SUMIF(Ingredients!$B$3:$B$230,K290,Ingredients!$D$3:$D$230)+SUMIF($B$3:$B$725,K290,$AR$3:$AR$725)</f>
        <v>0</v>
      </c>
      <c r="AP290" s="30">
        <f>SUMIF(Ingredients!$B$3:$B$230,L290,Ingredients!$D$3:$D$230)+SUMIF($B$3:$B$725,L290,$AR$3:$AR$725)</f>
        <v>0</v>
      </c>
      <c r="AQ290" s="30">
        <f>SUMIF(Ingredients!$B$3:$B$230,M290,Ingredients!$D$3:$D$230)+SUMIF($B$3:$B$725,M290,$AR$3:$AR$725)</f>
        <v>0</v>
      </c>
      <c r="AR290" s="29">
        <f t="shared" si="54"/>
        <v>0</v>
      </c>
      <c r="AS290" s="30">
        <f>SUMIF(Ingredients!$B$3:$B$230,F290,Ingredients!$E$3:$E$230)+SUMIF($B$3:$B$725,F290,$BA$3:$BA$730)</f>
        <v>0</v>
      </c>
      <c r="AT290" s="30">
        <f>SUMIF(Ingredients!$B$3:$B$230,G290,Ingredients!$E$3:$E$230)+SUMIF($B$3:$B$725,G290,$BA$3:$BA$730)</f>
        <v>30</v>
      </c>
      <c r="AU290" s="30">
        <f>SUMIF(Ingredients!$B$3:$B$230,H290,Ingredients!$E$3:$E$230)+SUMIF($B$3:$B$725,H290,$BA$3:$BA$730)</f>
        <v>7</v>
      </c>
      <c r="AV290" s="30">
        <f>SUMIF(Ingredients!$B$3:$B$230,I290,Ingredients!$E$3:$E$230)+SUMIF($B$3:$B$725,I290,$BA$3:$BA$730)</f>
        <v>0</v>
      </c>
      <c r="AW290" s="30">
        <f>SUMIF(Ingredients!$B$3:$B$230,J290,Ingredients!$E$3:$E$230)+SUMIF($B$3:$B$725,J290,$BA$3:$BA$730)</f>
        <v>0</v>
      </c>
      <c r="AX290" s="30">
        <f>SUMIF(Ingredients!$B$3:$B$230,K290,Ingredients!$E$3:$E$230)+SUMIF($B$3:$B$725,K290,$BA$3:$BA$730)</f>
        <v>0</v>
      </c>
      <c r="AY290" s="30">
        <f>SUMIF(Ingredients!$B$3:$B$230,L290,Ingredients!$E$3:$E$230)+SUMIF($B$3:$B$725,L290,$BA$3:$BA$730)</f>
        <v>0</v>
      </c>
      <c r="AZ290" s="30">
        <f>SUMIF(Ingredients!$B$3:$B$230,M290,Ingredients!$E$3:$E$230)+SUMIF($B$3:$B$725,M290,$BA$3:$BA$730)</f>
        <v>0</v>
      </c>
      <c r="BA290" s="29">
        <f t="shared" si="55"/>
        <v>12.333333333333334</v>
      </c>
      <c r="BB290" s="30">
        <f>SUMIF(Ingredients!$B$3:$B$230,F290,Ingredients!$F$3:$F$230)+SUMIF($B$3:$B$725,F290,$BJ$3:$BJ$725)</f>
        <v>0</v>
      </c>
      <c r="BC290" s="30">
        <f>SUMIF(Ingredients!$B$3:$B$230,G290,Ingredients!$F$3:$F$230)+SUMIF($B$3:$B$725,G290,$BJ$3:$BJ$725)</f>
        <v>0</v>
      </c>
      <c r="BD290" s="30">
        <f>SUMIF(Ingredients!$B$3:$B$230,H290,Ingredients!$F$3:$F$230)+SUMIF($B$3:$B$725,H290,$BJ$3:$BJ$725)</f>
        <v>1</v>
      </c>
      <c r="BE290" s="30">
        <f>SUMIF(Ingredients!$B$3:$B$230,I290,Ingredients!$F$3:$F$230)+SUMIF($B$3:$B$725,I290,$BJ$3:$BJ$725)</f>
        <v>0</v>
      </c>
      <c r="BF290" s="30">
        <f>SUMIF(Ingredients!$B$3:$B$230,J290,Ingredients!$F$3:$F$230)+SUMIF($B$3:$B$725,J290,$BJ$3:$BJ$725)</f>
        <v>0</v>
      </c>
      <c r="BG290" s="30">
        <f>SUMIF(Ingredients!$B$3:$B$230,K290,Ingredients!$F$3:$F$230)+SUMIF($B$3:$B$725,K290,$BJ$3:$BJ$725)</f>
        <v>0</v>
      </c>
      <c r="BH290" s="30">
        <f>SUMIF(Ingredients!$B$3:$B$230,L290,Ingredients!$F$3:$F$230)+SUMIF($B$3:$B$725,L290,$BJ$3:$BJ$725)</f>
        <v>0</v>
      </c>
      <c r="BI290" s="30">
        <f>SUMIF(Ingredients!$B$3:$B$230,M290,Ingredients!$F$3:$F$230)+SUMIF($B$3:$B$725,M290,$BJ$3:$BJ$725)</f>
        <v>0</v>
      </c>
      <c r="BJ290" s="35">
        <f t="shared" si="56"/>
        <v>1</v>
      </c>
      <c r="BK290" s="30">
        <f>SUMIF(Ingredients!$B$3:$B$230,F290,Ingredients!$G$3:$G$230)+SUMIF($B$3:$B$725,F290,$BS$3:$BS$725)</f>
        <v>0</v>
      </c>
      <c r="BL290" s="30">
        <f>SUMIF(Ingredients!$B$3:$B$230,G290,Ingredients!$G$3:$G$230)+SUMIF($B$3:$B$725,G290,$BS$3:$BS$725)</f>
        <v>0</v>
      </c>
      <c r="BM290" s="30">
        <f>SUMIF(Ingredients!$B$3:$B$230,H290,Ingredients!$G$3:$G$230)+SUMIF($B$3:$B$725,H290,$BS$3:$BS$725)</f>
        <v>0</v>
      </c>
      <c r="BN290" s="30">
        <f>SUMIF(Ingredients!$B$3:$B$230,I290,Ingredients!$G$3:$G$230)+SUMIF($B$3:$B$725,I290,$BS$3:$BS$725)</f>
        <v>0</v>
      </c>
      <c r="BO290" s="30">
        <f>SUMIF(Ingredients!$B$3:$B$230,J290,Ingredients!$G$3:$G$230)+SUMIF($B$3:$B$725,J290,$BS$3:$BS$725)</f>
        <v>0</v>
      </c>
      <c r="BP290" s="30">
        <f>SUMIF(Ingredients!$B$3:$B$230,K290,Ingredients!$G$3:$G$230)+SUMIF($B$3:$B$725,K290,$BS$3:$BS$725)</f>
        <v>0</v>
      </c>
      <c r="BQ290" s="30">
        <f>SUMIF(Ingredients!$B$3:$B$230,L290,Ingredients!$G$3:$G$230)+SUMIF($B$3:$B$725,L290,$BS$3:$BS$725)</f>
        <v>0</v>
      </c>
      <c r="BR290" s="30">
        <f>SUMIF(Ingredients!$B$3:$B$230,M290,Ingredients!$G$3:$G$230)+SUMIF($B$3:$B$725,M290,$BS$3:$BS$725)</f>
        <v>0</v>
      </c>
      <c r="BS290" s="36">
        <f t="shared" si="57"/>
        <v>0</v>
      </c>
      <c r="BT290" s="30">
        <f>SUMIF(Ingredients!$B$3:$B$230,F290,Ingredients!$H$3:$H$230)+SUMIF($B$3:$B$725,F290,$CB$3:$CB$725)</f>
        <v>0</v>
      </c>
      <c r="BU290" s="30">
        <f>SUMIF(Ingredients!$B$3:$B$230,G290,Ingredients!$H$3:$H$230)+SUMIF($B$3:$B$725,G290,$CB$3:$CB$725)</f>
        <v>0</v>
      </c>
      <c r="BV290" s="30">
        <f>SUMIF(Ingredients!$B$3:$B$230,H290,Ingredients!$H$3:$H$230)+SUMIF($B$3:$B$725,H290,$CB$3:$CB$725)</f>
        <v>0</v>
      </c>
      <c r="BW290" s="30">
        <f>SUMIF(Ingredients!$B$3:$B$230,I290,Ingredients!$H$3:$H$230)+SUMIF($B$3:$B$725,I290,$CB$3:$CB$725)</f>
        <v>0</v>
      </c>
      <c r="BX290" s="30">
        <f>SUMIF(Ingredients!$B$3:$B$230,J290,Ingredients!$H$3:$H$230)+SUMIF($B$3:$B$725,J290,$CB$3:$CB$725)</f>
        <v>0</v>
      </c>
      <c r="BY290" s="30">
        <f>SUMIF(Ingredients!$B$3:$B$230,K290,Ingredients!$H$3:$H$230)+SUMIF($B$3:$B$725,K290,$CB$3:$CB$725)</f>
        <v>0</v>
      </c>
      <c r="BZ290" s="30">
        <f>SUMIF(Ingredients!$B$3:$B$230,L290,Ingredients!$H$3:$H$230)+SUMIF($B$3:$B$725,L290,$CB$3:$CB$725)</f>
        <v>0</v>
      </c>
      <c r="CA290" s="30">
        <f>SUMIF(Ingredients!$B$3:$B$230,M290,Ingredients!$H$3:$H$230)+SUMIF($B$3:$B$725,M290,$CB$3:$CB$725)</f>
        <v>0</v>
      </c>
      <c r="CB290" s="42">
        <f t="shared" si="58"/>
        <v>0</v>
      </c>
      <c r="CC290" s="30">
        <f>SUMIF(Ingredients!$B$3:$B$230,F290,Ingredients!$I$3:$I$230)+SUMIF($B$3:$B$725,F290,$CK$3:$CK$725)</f>
        <v>0</v>
      </c>
      <c r="CD290" s="30">
        <f>SUMIF(Ingredients!$B$3:$B$230,G290,Ingredients!$I$3:$I$230)+SUMIF($B$3:$B$725,G290,$CK$3:$CK$725)</f>
        <v>0</v>
      </c>
      <c r="CE290" s="30">
        <f>SUMIF(Ingredients!$B$3:$B$230,H290,Ingredients!$I$3:$I$230)+SUMIF($B$3:$B$725,H290,$CK$3:$CK$725)</f>
        <v>0</v>
      </c>
      <c r="CF290" s="30">
        <f>SUMIF(Ingredients!$B$3:$B$230,I290,Ingredients!$I$3:$I$230)+SUMIF($B$3:$B$725,I290,$CK$3:$CK$725)</f>
        <v>0</v>
      </c>
      <c r="CG290" s="30">
        <f>SUMIF(Ingredients!$B$3:$B$230,J290,Ingredients!$I$3:$I$230)+SUMIF($B$3:$B$725,J290,$CK$3:$CK$725)</f>
        <v>0</v>
      </c>
      <c r="CH290" s="30">
        <f>SUMIF(Ingredients!$B$3:$B$230,K290,Ingredients!$I$3:$I$230)+SUMIF($B$3:$B$725,K290,$CK$3:$CK$725)</f>
        <v>0</v>
      </c>
      <c r="CI290" s="30">
        <f>SUMIF(Ingredients!$B$3:$B$230,L290,Ingredients!$I$3:$I$230)+SUMIF($B$3:$B$725,L290,$CK$3:$CK$725)</f>
        <v>0</v>
      </c>
      <c r="CJ290" s="30">
        <f>SUMIF(Ingredients!$B$3:$B$230,M290,Ingredients!$I$3:$I$230)+SUMIF($B$3:$B$725,M290,$CK$3:$CK$725)</f>
        <v>0</v>
      </c>
      <c r="CK290" s="38">
        <f t="shared" si="59"/>
        <v>0</v>
      </c>
      <c r="CL290" s="30">
        <f>SUMIF(Ingredients!$B$3:$B$230,F290,Ingredients!$J$3:$J$230)+SUMIF($B$3:$B$725,F290,$CT$3:$CT$725)</f>
        <v>0</v>
      </c>
      <c r="CM290" s="30">
        <f>SUMIF(Ingredients!$B$3:$B$230,G290,Ingredients!$J$3:$J$230)+SUMIF($B$3:$B$725,G290,$CT$3:$CT$725)</f>
        <v>0</v>
      </c>
      <c r="CN290" s="30">
        <f>SUMIF(Ingredients!$B$3:$B$230,H290,Ingredients!$J$3:$J$230)+SUMIF($B$3:$B$725,H290,$CT$3:$CT$725)</f>
        <v>0</v>
      </c>
      <c r="CO290" s="30">
        <f>SUMIF(Ingredients!$B$3:$B$230,I290,Ingredients!$J$3:$J$230)+SUMIF($B$3:$B$725,I290,$CT$3:$CT$725)</f>
        <v>0</v>
      </c>
      <c r="CP290" s="30">
        <f>SUMIF(Ingredients!$B$3:$B$230,J290,Ingredients!$J$3:$J$230)+SUMIF($B$3:$B$725,J290,$CT$3:$CT$725)</f>
        <v>0</v>
      </c>
      <c r="CQ290" s="30">
        <f>SUMIF(Ingredients!$B$3:$B$230,K290,Ingredients!$J$3:$J$230)+SUMIF($B$3:$B$725,K290,$CT$3:$CT$725)</f>
        <v>0</v>
      </c>
      <c r="CR290" s="30">
        <f>SUMIF(Ingredients!$B$3:$B$230,L290,Ingredients!$J$3:$J$230)+SUMIF($B$3:$B$725,L290,$CT$3:$CT$725)</f>
        <v>0</v>
      </c>
      <c r="CS290" s="30">
        <f>SUMIF(Ingredients!$B$3:$B$230,M290,Ingredients!$J$3:$J$230)+SUMIF($B$3:$B$725,M290,$CT$3:$CT$725)</f>
        <v>0</v>
      </c>
      <c r="CT290" s="43">
        <f t="shared" si="60"/>
        <v>0</v>
      </c>
      <c r="CU290" s="34">
        <v>5</v>
      </c>
      <c r="CV290" s="30">
        <v>0</v>
      </c>
      <c r="CW290" s="30">
        <v>12.333333333333334</v>
      </c>
      <c r="CX290" s="35">
        <v>1</v>
      </c>
      <c r="CY290" s="36">
        <v>0</v>
      </c>
      <c r="CZ290" s="37">
        <v>0</v>
      </c>
      <c r="DA290" s="38">
        <v>0</v>
      </c>
      <c r="DB290" s="39">
        <v>0</v>
      </c>
      <c r="DC290" t="s">
        <v>199</v>
      </c>
      <c r="DD290" t="str">
        <f t="shared" ca="1" si="61"/>
        <v/>
      </c>
      <c r="DE290" t="str">
        <f ca="1">IF(Z290="No", "No", "-")</f>
        <v>No</v>
      </c>
      <c r="DG290" t="s">
        <v>200</v>
      </c>
      <c r="DH290" t="str">
        <f t="shared" ca="1" si="62"/>
        <v/>
      </c>
      <c r="DI290" t="s">
        <v>2271</v>
      </c>
    </row>
    <row r="291" spans="2:113" x14ac:dyDescent="0.3">
      <c r="B291" t="s">
        <v>565</v>
      </c>
      <c r="C291" t="str">
        <f>INDEX('PH Itemnames'!$B$1:$B$723,MATCH(B291,'PH Itemnames'!$A$1:$A$723),1)</f>
        <v>grapefruitsodaItem</v>
      </c>
      <c r="D291" t="s">
        <v>240</v>
      </c>
      <c r="E291" t="s">
        <v>1191</v>
      </c>
      <c r="F291" s="10" t="s">
        <v>526</v>
      </c>
      <c r="G291" s="11" t="s">
        <v>210</v>
      </c>
      <c r="H291" s="11" t="s">
        <v>566</v>
      </c>
      <c r="I291" s="11"/>
      <c r="J291" s="11"/>
      <c r="K291" s="11"/>
      <c r="L291" s="11"/>
      <c r="M291" s="11"/>
      <c r="N291" s="46">
        <f ca="1">SUMIF(Ingredients!$B$3:$B$230,'PH complex foods'!F291,Ingredients!$A$3:$A$119)+SUMIF($B$3:$B$725,F291,$V$3:$V$724)</f>
        <v>1</v>
      </c>
      <c r="O291" s="11">
        <f ca="1">SUMIF(Ingredients!$B$3:$B$230,'PH complex foods'!G291,Ingredients!$A$3:$A$119)+SUMIF($B$3:$B$725,G291,$V$3:$V$724)</f>
        <v>1</v>
      </c>
      <c r="P291" s="11">
        <f ca="1">SUMIF(Ingredients!$B$3:$B$230,'PH complex foods'!H291,Ingredients!$A$3:$A$119)+SUMIF($B$3:$B$725,H291,$V$3:$V$724)</f>
        <v>0</v>
      </c>
      <c r="Q291" s="11">
        <f ca="1">SUMIF(Ingredients!$B$3:$B$230,'PH complex foods'!I291,Ingredients!$A$3:$A$119)+SUMIF($B$3:$B$725,I291,$V$3:$V$724)</f>
        <v>0</v>
      </c>
      <c r="R291" s="11">
        <f ca="1">SUMIF(Ingredients!$B$3:$B$230,'PH complex foods'!J291,Ingredients!$A$3:$A$119)+SUMIF($B$3:$B$725,J291,$V$3:$V$724)</f>
        <v>0</v>
      </c>
      <c r="S291" s="11">
        <f ca="1">SUMIF(Ingredients!$B$3:$B$230,'PH complex foods'!K291,Ingredients!$A$3:$A$119)+SUMIF($B$3:$B$725,K291,$V$3:$V$724)</f>
        <v>0</v>
      </c>
      <c r="T291" s="11">
        <f ca="1">SUMIF(Ingredients!$B$3:$B$230,'PH complex foods'!L291,Ingredients!$A$3:$A$119)+SUMIF($B$3:$B$725,L291,$V$3:$V$724)</f>
        <v>0</v>
      </c>
      <c r="U291" s="11">
        <f ca="1">SUMIF(Ingredients!$B$3:$B$230,'PH complex foods'!M291,Ingredients!$A$3:$A$119)+SUMIF($B$3:$B$725,M291,$V$3:$V$724)</f>
        <v>0</v>
      </c>
      <c r="V291" s="10">
        <f t="shared" ca="1" si="63"/>
        <v>0</v>
      </c>
      <c r="W291" s="10">
        <v>0</v>
      </c>
      <c r="X291" s="11">
        <v>0</v>
      </c>
      <c r="Y291" s="11">
        <f>COUNTIF(F291:M1016,B291)</f>
        <v>0</v>
      </c>
      <c r="Z291" s="44" t="str">
        <f t="shared" ca="1" si="64"/>
        <v>No</v>
      </c>
      <c r="AA291" s="34">
        <f>SUMIF(Ingredients!$B$3:$B$230,F291,Ingredients!$C$3:$C$230)+SUMIF($B$3:$B$725,F291,$AI$3:$AI$725)</f>
        <v>0</v>
      </c>
      <c r="AB291" s="30">
        <f>SUMIF(Ingredients!$B$3:$B$230,G291,Ingredients!$C$3:$C$230)+SUMIF($B$3:$B$725,G291,$AI$3:$AI$725)</f>
        <v>0</v>
      </c>
      <c r="AC291" s="30">
        <f>SUMIF(Ingredients!$B$3:$B$230,H291,Ingredients!$C$3:$C$230)+SUMIF($B$3:$B$725,H291,$AI$3:$AI$725)</f>
        <v>0</v>
      </c>
      <c r="AD291" s="30">
        <f>SUMIF(Ingredients!$B$3:$B$230,I291,Ingredients!$C$3:$C$230)+SUMIF($B$3:$B$725,I291,$AI$3:$AI$725)</f>
        <v>0</v>
      </c>
      <c r="AE291" s="30">
        <f>SUMIF(Ingredients!$B$3:$B$230,J291,Ingredients!$C$3:$C$230)+SUMIF($B$3:$B$725,J291,$AI$3:$AI$725)</f>
        <v>0</v>
      </c>
      <c r="AF291" s="30">
        <f>SUMIF(Ingredients!$B$3:$B$230,K291,Ingredients!$C$3:$C$230)+SUMIF($B$3:$B$725,K291,$AI$3:$AI$725)</f>
        <v>0</v>
      </c>
      <c r="AG291" s="30">
        <f>SUMIF(Ingredients!$B$3:$B$230,L291,Ingredients!$C$3:$C$230)+SUMIF($B$3:$B$725,L291,$AI$3:$AI$725)</f>
        <v>0</v>
      </c>
      <c r="AH291" s="30">
        <f>SUMIF(Ingredients!$B$3:$B$230,M291,Ingredients!$C$3:$C$230)+SUMIF($B$3:$B$725,M291,$AI$3:$AI$725)</f>
        <v>0</v>
      </c>
      <c r="AI291" s="29">
        <f t="shared" si="53"/>
        <v>0</v>
      </c>
      <c r="AJ291" s="30">
        <f>SUMIF(Ingredients!$B$3:$B$230,F291,Ingredients!$D$3:$D$230)+SUMIF($B$3:$B$725,F291,$AR$3:$AR$725)</f>
        <v>20</v>
      </c>
      <c r="AK291" s="30">
        <f>SUMIF(Ingredients!$B$3:$B$230,G291,Ingredients!$D$3:$D$230)+SUMIF($B$3:$B$725,G291,$AR$3:$AR$725)</f>
        <v>0</v>
      </c>
      <c r="AL291" s="30">
        <f>SUMIF(Ingredients!$B$3:$B$230,H291,Ingredients!$D$3:$D$230)+SUMIF($B$3:$B$725,H291,$AR$3:$AR$725)</f>
        <v>0</v>
      </c>
      <c r="AM291" s="30">
        <f>SUMIF(Ingredients!$B$3:$B$230,I291,Ingredients!$D$3:$D$230)+SUMIF($B$3:$B$725,I291,$AR$3:$AR$725)</f>
        <v>0</v>
      </c>
      <c r="AN291" s="30">
        <f>SUMIF(Ingredients!$B$3:$B$230,J291,Ingredients!$D$3:$D$230)+SUMIF($B$3:$B$725,J291,$AR$3:$AR$725)</f>
        <v>0</v>
      </c>
      <c r="AO291" s="30">
        <f>SUMIF(Ingredients!$B$3:$B$230,K291,Ingredients!$D$3:$D$230)+SUMIF($B$3:$B$725,K291,$AR$3:$AR$725)</f>
        <v>0</v>
      </c>
      <c r="AP291" s="30">
        <f>SUMIF(Ingredients!$B$3:$B$230,L291,Ingredients!$D$3:$D$230)+SUMIF($B$3:$B$725,L291,$AR$3:$AR$725)</f>
        <v>0</v>
      </c>
      <c r="AQ291" s="30">
        <f>SUMIF(Ingredients!$B$3:$B$230,M291,Ingredients!$D$3:$D$230)+SUMIF($B$3:$B$725,M291,$AR$3:$AR$725)</f>
        <v>0</v>
      </c>
      <c r="AR291" s="29">
        <f t="shared" si="54"/>
        <v>20</v>
      </c>
      <c r="AS291" s="30">
        <f>SUMIF(Ingredients!$B$3:$B$230,F291,Ingredients!$E$3:$E$230)+SUMIF($B$3:$B$725,F291,$BA$3:$BA$730)</f>
        <v>0</v>
      </c>
      <c r="AT291" s="30">
        <f>SUMIF(Ingredients!$B$3:$B$230,G291,Ingredients!$E$3:$E$230)+SUMIF($B$3:$B$725,G291,$BA$3:$BA$730)</f>
        <v>30</v>
      </c>
      <c r="AU291" s="30">
        <f>SUMIF(Ingredients!$B$3:$B$230,H291,Ingredients!$E$3:$E$230)+SUMIF($B$3:$B$725,H291,$BA$3:$BA$730)</f>
        <v>0</v>
      </c>
      <c r="AV291" s="30">
        <f>SUMIF(Ingredients!$B$3:$B$230,I291,Ingredients!$E$3:$E$230)+SUMIF($B$3:$B$725,I291,$BA$3:$BA$730)</f>
        <v>0</v>
      </c>
      <c r="AW291" s="30">
        <f>SUMIF(Ingredients!$B$3:$B$230,J291,Ingredients!$E$3:$E$230)+SUMIF($B$3:$B$725,J291,$BA$3:$BA$730)</f>
        <v>0</v>
      </c>
      <c r="AX291" s="30">
        <f>SUMIF(Ingredients!$B$3:$B$230,K291,Ingredients!$E$3:$E$230)+SUMIF($B$3:$B$725,K291,$BA$3:$BA$730)</f>
        <v>0</v>
      </c>
      <c r="AY291" s="30">
        <f>SUMIF(Ingredients!$B$3:$B$230,L291,Ingredients!$E$3:$E$230)+SUMIF($B$3:$B$725,L291,$BA$3:$BA$730)</f>
        <v>0</v>
      </c>
      <c r="AZ291" s="30">
        <f>SUMIF(Ingredients!$B$3:$B$230,M291,Ingredients!$E$3:$E$230)+SUMIF($B$3:$B$725,M291,$BA$3:$BA$730)</f>
        <v>0</v>
      </c>
      <c r="BA291" s="29">
        <f t="shared" si="55"/>
        <v>10</v>
      </c>
      <c r="BB291" s="30">
        <f>SUMIF(Ingredients!$B$3:$B$230,F291,Ingredients!$F$3:$F$230)+SUMIF($B$3:$B$725,F291,$BJ$3:$BJ$725)</f>
        <v>0</v>
      </c>
      <c r="BC291" s="30">
        <f>SUMIF(Ingredients!$B$3:$B$230,G291,Ingredients!$F$3:$F$230)+SUMIF($B$3:$B$725,G291,$BJ$3:$BJ$725)</f>
        <v>0</v>
      </c>
      <c r="BD291" s="30">
        <f>SUMIF(Ingredients!$B$3:$B$230,H291,Ingredients!$F$3:$F$230)+SUMIF($B$3:$B$725,H291,$BJ$3:$BJ$725)</f>
        <v>0</v>
      </c>
      <c r="BE291" s="30">
        <f>SUMIF(Ingredients!$B$3:$B$230,I291,Ingredients!$F$3:$F$230)+SUMIF($B$3:$B$725,I291,$BJ$3:$BJ$725)</f>
        <v>0</v>
      </c>
      <c r="BF291" s="30">
        <f>SUMIF(Ingredients!$B$3:$B$230,J291,Ingredients!$F$3:$F$230)+SUMIF($B$3:$B$725,J291,$BJ$3:$BJ$725)</f>
        <v>0</v>
      </c>
      <c r="BG291" s="30">
        <f>SUMIF(Ingredients!$B$3:$B$230,K291,Ingredients!$F$3:$F$230)+SUMIF($B$3:$B$725,K291,$BJ$3:$BJ$725)</f>
        <v>0</v>
      </c>
      <c r="BH291" s="30">
        <f>SUMIF(Ingredients!$B$3:$B$230,L291,Ingredients!$F$3:$F$230)+SUMIF($B$3:$B$725,L291,$BJ$3:$BJ$725)</f>
        <v>0</v>
      </c>
      <c r="BI291" s="30">
        <f>SUMIF(Ingredients!$B$3:$B$230,M291,Ingredients!$F$3:$F$230)+SUMIF($B$3:$B$725,M291,$BJ$3:$BJ$725)</f>
        <v>0</v>
      </c>
      <c r="BJ291" s="35">
        <f t="shared" si="56"/>
        <v>0</v>
      </c>
      <c r="BK291" s="30">
        <f>SUMIF(Ingredients!$B$3:$B$230,F291,Ingredients!$G$3:$G$230)+SUMIF($B$3:$B$725,F291,$BS$3:$BS$725)</f>
        <v>0</v>
      </c>
      <c r="BL291" s="30">
        <f>SUMIF(Ingredients!$B$3:$B$230,G291,Ingredients!$G$3:$G$230)+SUMIF($B$3:$B$725,G291,$BS$3:$BS$725)</f>
        <v>0</v>
      </c>
      <c r="BM291" s="30">
        <f>SUMIF(Ingredients!$B$3:$B$230,H291,Ingredients!$G$3:$G$230)+SUMIF($B$3:$B$725,H291,$BS$3:$BS$725)</f>
        <v>0</v>
      </c>
      <c r="BN291" s="30">
        <f>SUMIF(Ingredients!$B$3:$B$230,I291,Ingredients!$G$3:$G$230)+SUMIF($B$3:$B$725,I291,$BS$3:$BS$725)</f>
        <v>0</v>
      </c>
      <c r="BO291" s="30">
        <f>SUMIF(Ingredients!$B$3:$B$230,J291,Ingredients!$G$3:$G$230)+SUMIF($B$3:$B$725,J291,$BS$3:$BS$725)</f>
        <v>0</v>
      </c>
      <c r="BP291" s="30">
        <f>SUMIF(Ingredients!$B$3:$B$230,K291,Ingredients!$G$3:$G$230)+SUMIF($B$3:$B$725,K291,$BS$3:$BS$725)</f>
        <v>0</v>
      </c>
      <c r="BQ291" s="30">
        <f>SUMIF(Ingredients!$B$3:$B$230,L291,Ingredients!$G$3:$G$230)+SUMIF($B$3:$B$725,L291,$BS$3:$BS$725)</f>
        <v>0</v>
      </c>
      <c r="BR291" s="30">
        <f>SUMIF(Ingredients!$B$3:$B$230,M291,Ingredients!$G$3:$G$230)+SUMIF($B$3:$B$725,M291,$BS$3:$BS$725)</f>
        <v>0</v>
      </c>
      <c r="BS291" s="36">
        <f t="shared" si="57"/>
        <v>0</v>
      </c>
      <c r="BT291" s="30">
        <f>SUMIF(Ingredients!$B$3:$B$230,F291,Ingredients!$H$3:$H$230)+SUMIF($B$3:$B$725,F291,$CB$3:$CB$725)</f>
        <v>0</v>
      </c>
      <c r="BU291" s="30">
        <f>SUMIF(Ingredients!$B$3:$B$230,G291,Ingredients!$H$3:$H$230)+SUMIF($B$3:$B$725,G291,$CB$3:$CB$725)</f>
        <v>0</v>
      </c>
      <c r="BV291" s="30">
        <f>SUMIF(Ingredients!$B$3:$B$230,H291,Ingredients!$H$3:$H$230)+SUMIF($B$3:$B$725,H291,$CB$3:$CB$725)</f>
        <v>0</v>
      </c>
      <c r="BW291" s="30">
        <f>SUMIF(Ingredients!$B$3:$B$230,I291,Ingredients!$H$3:$H$230)+SUMIF($B$3:$B$725,I291,$CB$3:$CB$725)</f>
        <v>0</v>
      </c>
      <c r="BX291" s="30">
        <f>SUMIF(Ingredients!$B$3:$B$230,J291,Ingredients!$H$3:$H$230)+SUMIF($B$3:$B$725,J291,$CB$3:$CB$725)</f>
        <v>0</v>
      </c>
      <c r="BY291" s="30">
        <f>SUMIF(Ingredients!$B$3:$B$230,K291,Ingredients!$H$3:$H$230)+SUMIF($B$3:$B$725,K291,$CB$3:$CB$725)</f>
        <v>0</v>
      </c>
      <c r="BZ291" s="30">
        <f>SUMIF(Ingredients!$B$3:$B$230,L291,Ingredients!$H$3:$H$230)+SUMIF($B$3:$B$725,L291,$CB$3:$CB$725)</f>
        <v>0</v>
      </c>
      <c r="CA291" s="30">
        <f>SUMIF(Ingredients!$B$3:$B$230,M291,Ingredients!$H$3:$H$230)+SUMIF($B$3:$B$725,M291,$CB$3:$CB$725)</f>
        <v>0</v>
      </c>
      <c r="CB291" s="42">
        <f t="shared" si="58"/>
        <v>0</v>
      </c>
      <c r="CC291" s="30">
        <f>SUMIF(Ingredients!$B$3:$B$230,F291,Ingredients!$I$3:$I$230)+SUMIF($B$3:$B$725,F291,$CK$3:$CK$725)</f>
        <v>0</v>
      </c>
      <c r="CD291" s="30">
        <f>SUMIF(Ingredients!$B$3:$B$230,G291,Ingredients!$I$3:$I$230)+SUMIF($B$3:$B$725,G291,$CK$3:$CK$725)</f>
        <v>0</v>
      </c>
      <c r="CE291" s="30">
        <f>SUMIF(Ingredients!$B$3:$B$230,H291,Ingredients!$I$3:$I$230)+SUMIF($B$3:$B$725,H291,$CK$3:$CK$725)</f>
        <v>0</v>
      </c>
      <c r="CF291" s="30">
        <f>SUMIF(Ingredients!$B$3:$B$230,I291,Ingredients!$I$3:$I$230)+SUMIF($B$3:$B$725,I291,$CK$3:$CK$725)</f>
        <v>0</v>
      </c>
      <c r="CG291" s="30">
        <f>SUMIF(Ingredients!$B$3:$B$230,J291,Ingredients!$I$3:$I$230)+SUMIF($B$3:$B$725,J291,$CK$3:$CK$725)</f>
        <v>0</v>
      </c>
      <c r="CH291" s="30">
        <f>SUMIF(Ingredients!$B$3:$B$230,K291,Ingredients!$I$3:$I$230)+SUMIF($B$3:$B$725,K291,$CK$3:$CK$725)</f>
        <v>0</v>
      </c>
      <c r="CI291" s="30">
        <f>SUMIF(Ingredients!$B$3:$B$230,L291,Ingredients!$I$3:$I$230)+SUMIF($B$3:$B$725,L291,$CK$3:$CK$725)</f>
        <v>0</v>
      </c>
      <c r="CJ291" s="30">
        <f>SUMIF(Ingredients!$B$3:$B$230,M291,Ingredients!$I$3:$I$230)+SUMIF($B$3:$B$725,M291,$CK$3:$CK$725)</f>
        <v>0</v>
      </c>
      <c r="CK291" s="38">
        <f t="shared" si="59"/>
        <v>0</v>
      </c>
      <c r="CL291" s="30">
        <f>SUMIF(Ingredients!$B$3:$B$230,F291,Ingredients!$J$3:$J$230)+SUMIF($B$3:$B$725,F291,$CT$3:$CT$725)</f>
        <v>0</v>
      </c>
      <c r="CM291" s="30">
        <f>SUMIF(Ingredients!$B$3:$B$230,G291,Ingredients!$J$3:$J$230)+SUMIF($B$3:$B$725,G291,$CT$3:$CT$725)</f>
        <v>0</v>
      </c>
      <c r="CN291" s="30">
        <f>SUMIF(Ingredients!$B$3:$B$230,H291,Ingredients!$J$3:$J$230)+SUMIF($B$3:$B$725,H291,$CT$3:$CT$725)</f>
        <v>0</v>
      </c>
      <c r="CO291" s="30">
        <f>SUMIF(Ingredients!$B$3:$B$230,I291,Ingredients!$J$3:$J$230)+SUMIF($B$3:$B$725,I291,$CT$3:$CT$725)</f>
        <v>0</v>
      </c>
      <c r="CP291" s="30">
        <f>SUMIF(Ingredients!$B$3:$B$230,J291,Ingredients!$J$3:$J$230)+SUMIF($B$3:$B$725,J291,$CT$3:$CT$725)</f>
        <v>0</v>
      </c>
      <c r="CQ291" s="30">
        <f>SUMIF(Ingredients!$B$3:$B$230,K291,Ingredients!$J$3:$J$230)+SUMIF($B$3:$B$725,K291,$CT$3:$CT$725)</f>
        <v>0</v>
      </c>
      <c r="CR291" s="30">
        <f>SUMIF(Ingredients!$B$3:$B$230,L291,Ingredients!$J$3:$J$230)+SUMIF($B$3:$B$725,L291,$CT$3:$CT$725)</f>
        <v>0</v>
      </c>
      <c r="CS291" s="30">
        <f>SUMIF(Ingredients!$B$3:$B$230,M291,Ingredients!$J$3:$J$230)+SUMIF($B$3:$B$725,M291,$CT$3:$CT$725)</f>
        <v>0</v>
      </c>
      <c r="CT291" s="43">
        <f t="shared" si="60"/>
        <v>0</v>
      </c>
      <c r="CU291" s="34">
        <v>0</v>
      </c>
      <c r="CV291" s="30">
        <v>20</v>
      </c>
      <c r="CW291" s="30">
        <v>10</v>
      </c>
      <c r="CX291" s="35">
        <v>0</v>
      </c>
      <c r="CY291" s="36">
        <v>0</v>
      </c>
      <c r="CZ291" s="37">
        <v>0</v>
      </c>
      <c r="DA291" s="38">
        <v>0</v>
      </c>
      <c r="DB291" s="39">
        <v>0</v>
      </c>
      <c r="DC291" t="s">
        <v>199</v>
      </c>
      <c r="DD291" t="str">
        <f t="shared" ca="1" si="61"/>
        <v/>
      </c>
      <c r="DE291" t="str">
        <f ca="1">IF(Z291="No", "No", "-")</f>
        <v>No</v>
      </c>
      <c r="DG291" t="s">
        <v>200</v>
      </c>
      <c r="DH291" t="str">
        <f t="shared" ca="1" si="62"/>
        <v/>
      </c>
      <c r="DI291" t="s">
        <v>2271</v>
      </c>
    </row>
    <row r="292" spans="2:113" x14ac:dyDescent="0.3">
      <c r="B292" t="s">
        <v>567</v>
      </c>
      <c r="C292" t="str">
        <f>INDEX('PH Itemnames'!$B$1:$B$723,MATCH(B292,'PH Itemnames'!$A$1:$A$723),1)</f>
        <v>citrussaladItem</v>
      </c>
      <c r="D292" t="s">
        <v>240</v>
      </c>
      <c r="E292" t="s">
        <v>1191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SUMIF(Ingredients!$B$3:$B$230,'PH complex foods'!F292,Ingredients!$A$3:$A$119)+SUMIF($B$3:$B$725,F292,$V$3:$V$724)</f>
        <v>1</v>
      </c>
      <c r="O292" s="11">
        <f ca="1">SUMIF(Ingredients!$B$3:$B$230,'PH complex foods'!G292,Ingredients!$A$3:$A$119)+SUMIF($B$3:$B$725,G292,$V$3:$V$724)</f>
        <v>1</v>
      </c>
      <c r="P292" s="11">
        <f ca="1">SUMIF(Ingredients!$B$3:$B$230,'PH complex foods'!H292,Ingredients!$A$3:$A$119)+SUMIF($B$3:$B$725,H292,$V$3:$V$724)</f>
        <v>0</v>
      </c>
      <c r="Q292" s="11">
        <f ca="1">SUMIF(Ingredients!$B$3:$B$230,'PH complex foods'!I292,Ingredients!$A$3:$A$119)+SUMIF($B$3:$B$725,I292,$V$3:$V$724)</f>
        <v>0</v>
      </c>
      <c r="R292" s="11">
        <f ca="1">SUMIF(Ingredients!$B$3:$B$230,'PH complex foods'!J292,Ingredients!$A$3:$A$119)+SUMIF($B$3:$B$725,J292,$V$3:$V$724)</f>
        <v>0</v>
      </c>
      <c r="S292" s="11">
        <f ca="1">SUMIF(Ingredients!$B$3:$B$230,'PH complex foods'!K292,Ingredients!$A$3:$A$119)+SUMIF($B$3:$B$725,K292,$V$3:$V$724)</f>
        <v>0</v>
      </c>
      <c r="T292" s="11">
        <f ca="1">SUMIF(Ingredients!$B$3:$B$230,'PH complex foods'!L292,Ingredients!$A$3:$A$119)+SUMIF($B$3:$B$725,L292,$V$3:$V$724)</f>
        <v>0</v>
      </c>
      <c r="U292" s="11">
        <f ca="1">SUMIF(Ingredients!$B$3:$B$230,'PH complex foods'!M292,Ingredients!$A$3:$A$119)+SUMIF($B$3:$B$725,M292,$V$3:$V$724)</f>
        <v>0</v>
      </c>
      <c r="V292" s="10">
        <f t="shared" ca="1" si="63"/>
        <v>1</v>
      </c>
      <c r="W292" s="10">
        <v>1</v>
      </c>
      <c r="X292" s="11">
        <v>1</v>
      </c>
      <c r="Y292" s="11">
        <f>COUNTIF(F292:M1017,B292)</f>
        <v>0</v>
      </c>
      <c r="Z292" s="44" t="str">
        <f t="shared" ca="1" si="64"/>
        <v>Yes</v>
      </c>
      <c r="AA292" s="34">
        <f>SUMIF(Ingredients!$B$3:$B$230,F292,Ingredients!$C$3:$C$230)+SUMIF($B$3:$B$725,F292,$AI$3:$AI$725)</f>
        <v>1</v>
      </c>
      <c r="AB292" s="30">
        <f>SUMIF(Ingredients!$B$3:$B$230,G292,Ingredients!$C$3:$C$230)+SUMIF($B$3:$B$725,G292,$AI$3:$AI$725)</f>
        <v>2</v>
      </c>
      <c r="AC292" s="30">
        <f>SUMIF(Ingredients!$B$3:$B$230,H292,Ingredients!$C$3:$C$230)+SUMIF($B$3:$B$725,H292,$AI$3:$AI$725)</f>
        <v>0</v>
      </c>
      <c r="AD292" s="30">
        <f>SUMIF(Ingredients!$B$3:$B$230,I292,Ingredients!$C$3:$C$230)+SUMIF($B$3:$B$725,I292,$AI$3:$AI$725)</f>
        <v>0</v>
      </c>
      <c r="AE292" s="30">
        <f>SUMIF(Ingredients!$B$3:$B$230,J292,Ingredients!$C$3:$C$230)+SUMIF($B$3:$B$725,J292,$AI$3:$AI$725)</f>
        <v>0</v>
      </c>
      <c r="AF292" s="30">
        <f>SUMIF(Ingredients!$B$3:$B$230,K292,Ingredients!$C$3:$C$230)+SUMIF($B$3:$B$725,K292,$AI$3:$AI$725)</f>
        <v>0</v>
      </c>
      <c r="AG292" s="30">
        <f>SUMIF(Ingredients!$B$3:$B$230,L292,Ingredients!$C$3:$C$230)+SUMIF($B$3:$B$725,L292,$AI$3:$AI$725)</f>
        <v>0</v>
      </c>
      <c r="AH292" s="30">
        <f>SUMIF(Ingredients!$B$3:$B$230,M292,Ingredients!$C$3:$C$230)+SUMIF($B$3:$B$725,M292,$AI$3:$AI$725)</f>
        <v>0</v>
      </c>
      <c r="AI292" s="29">
        <f t="shared" si="53"/>
        <v>3</v>
      </c>
      <c r="AJ292" s="30">
        <f>SUMIF(Ingredients!$B$3:$B$230,F292,Ingredients!$D$3:$D$230)+SUMIF($B$3:$B$725,F292,$AR$3:$AR$725)</f>
        <v>5</v>
      </c>
      <c r="AK292" s="30">
        <f>SUMIF(Ingredients!$B$3:$B$230,G292,Ingredients!$D$3:$D$230)+SUMIF($B$3:$B$725,G292,$AR$3:$AR$725)</f>
        <v>0</v>
      </c>
      <c r="AL292" s="30">
        <f>SUMIF(Ingredients!$B$3:$B$230,H292,Ingredients!$D$3:$D$230)+SUMIF($B$3:$B$725,H292,$AR$3:$AR$725)</f>
        <v>0</v>
      </c>
      <c r="AM292" s="30">
        <f>SUMIF(Ingredients!$B$3:$B$230,I292,Ingredients!$D$3:$D$230)+SUMIF($B$3:$B$725,I292,$AR$3:$AR$725)</f>
        <v>0</v>
      </c>
      <c r="AN292" s="30">
        <f>SUMIF(Ingredients!$B$3:$B$230,J292,Ingredients!$D$3:$D$230)+SUMIF($B$3:$B$725,J292,$AR$3:$AR$725)</f>
        <v>0</v>
      </c>
      <c r="AO292" s="30">
        <f>SUMIF(Ingredients!$B$3:$B$230,K292,Ingredients!$D$3:$D$230)+SUMIF($B$3:$B$725,K292,$AR$3:$AR$725)</f>
        <v>0</v>
      </c>
      <c r="AP292" s="30">
        <f>SUMIF(Ingredients!$B$3:$B$230,L292,Ingredients!$D$3:$D$230)+SUMIF($B$3:$B$725,L292,$AR$3:$AR$725)</f>
        <v>0</v>
      </c>
      <c r="AQ292" s="30">
        <f>SUMIF(Ingredients!$B$3:$B$230,M292,Ingredients!$D$3:$D$230)+SUMIF($B$3:$B$725,M292,$AR$3:$AR$725)</f>
        <v>0</v>
      </c>
      <c r="AR292" s="29">
        <f t="shared" si="54"/>
        <v>5</v>
      </c>
      <c r="AS292" s="30">
        <f>SUMIF(Ingredients!$B$3:$B$230,F292,Ingredients!$E$3:$E$230)+SUMIF($B$3:$B$725,F292,$BA$3:$BA$730)</f>
        <v>10</v>
      </c>
      <c r="AT292" s="30">
        <f>SUMIF(Ingredients!$B$3:$B$230,G292,Ingredients!$E$3:$E$230)+SUMIF($B$3:$B$725,G292,$BA$3:$BA$730)</f>
        <v>18</v>
      </c>
      <c r="AU292" s="30">
        <f>SUMIF(Ingredients!$B$3:$B$230,H292,Ingredients!$E$3:$E$230)+SUMIF($B$3:$B$725,H292,$BA$3:$BA$730)</f>
        <v>0</v>
      </c>
      <c r="AV292" s="30">
        <f>SUMIF(Ingredients!$B$3:$B$230,I292,Ingredients!$E$3:$E$230)+SUMIF($B$3:$B$725,I292,$BA$3:$BA$730)</f>
        <v>0</v>
      </c>
      <c r="AW292" s="30">
        <f>SUMIF(Ingredients!$B$3:$B$230,J292,Ingredients!$E$3:$E$230)+SUMIF($B$3:$B$725,J292,$BA$3:$BA$730)</f>
        <v>0</v>
      </c>
      <c r="AX292" s="30">
        <f>SUMIF(Ingredients!$B$3:$B$230,K292,Ingredients!$E$3:$E$230)+SUMIF($B$3:$B$725,K292,$BA$3:$BA$730)</f>
        <v>0</v>
      </c>
      <c r="AY292" s="30">
        <f>SUMIF(Ingredients!$B$3:$B$230,L292,Ingredients!$E$3:$E$230)+SUMIF($B$3:$B$725,L292,$BA$3:$BA$730)</f>
        <v>0</v>
      </c>
      <c r="AZ292" s="30">
        <f>SUMIF(Ingredients!$B$3:$B$230,M292,Ingredients!$E$3:$E$230)+SUMIF($B$3:$B$725,M292,$BA$3:$BA$730)</f>
        <v>0</v>
      </c>
      <c r="BA292" s="29">
        <f t="shared" si="55"/>
        <v>14</v>
      </c>
      <c r="BB292" s="30">
        <f>SUMIF(Ingredients!$B$3:$B$230,F292,Ingredients!$F$3:$F$230)+SUMIF($B$3:$B$725,F292,$BJ$3:$BJ$725)</f>
        <v>0</v>
      </c>
      <c r="BC292" s="30">
        <f>SUMIF(Ingredients!$B$3:$B$230,G292,Ingredients!$F$3:$F$230)+SUMIF($B$3:$B$725,G292,$BJ$3:$BJ$725)</f>
        <v>0</v>
      </c>
      <c r="BD292" s="30">
        <f>SUMIF(Ingredients!$B$3:$B$230,H292,Ingredients!$F$3:$F$230)+SUMIF($B$3:$B$725,H292,$BJ$3:$BJ$725)</f>
        <v>0</v>
      </c>
      <c r="BE292" s="30">
        <f>SUMIF(Ingredients!$B$3:$B$230,I292,Ingredients!$F$3:$F$230)+SUMIF($B$3:$B$725,I292,$BJ$3:$BJ$725)</f>
        <v>0</v>
      </c>
      <c r="BF292" s="30">
        <f>SUMIF(Ingredients!$B$3:$B$230,J292,Ingredients!$F$3:$F$230)+SUMIF($B$3:$B$725,J292,$BJ$3:$BJ$725)</f>
        <v>0</v>
      </c>
      <c r="BG292" s="30">
        <f>SUMIF(Ingredients!$B$3:$B$230,K292,Ingredients!$F$3:$F$230)+SUMIF($B$3:$B$725,K292,$BJ$3:$BJ$725)</f>
        <v>0</v>
      </c>
      <c r="BH292" s="30">
        <f>SUMIF(Ingredients!$B$3:$B$230,L292,Ingredients!$F$3:$F$230)+SUMIF($B$3:$B$725,L292,$BJ$3:$BJ$725)</f>
        <v>0</v>
      </c>
      <c r="BI292" s="30">
        <f>SUMIF(Ingredients!$B$3:$B$230,M292,Ingredients!$F$3:$F$230)+SUMIF($B$3:$B$725,M292,$BJ$3:$BJ$725)</f>
        <v>0</v>
      </c>
      <c r="BJ292" s="35">
        <f t="shared" si="56"/>
        <v>0</v>
      </c>
      <c r="BK292" s="30">
        <f>SUMIF(Ingredients!$B$3:$B$230,F292,Ingredients!$G$3:$G$230)+SUMIF($B$3:$B$725,F292,$BS$3:$BS$725)</f>
        <v>0.8</v>
      </c>
      <c r="BL292" s="30">
        <f>SUMIF(Ingredients!$B$3:$B$230,G292,Ingredients!$G$3:$G$230)+SUMIF($B$3:$B$725,G292,$BS$3:$BS$725)</f>
        <v>0</v>
      </c>
      <c r="BM292" s="30">
        <f>SUMIF(Ingredients!$B$3:$B$230,H292,Ingredients!$G$3:$G$230)+SUMIF($B$3:$B$725,H292,$BS$3:$BS$725)</f>
        <v>0</v>
      </c>
      <c r="BN292" s="30">
        <f>SUMIF(Ingredients!$B$3:$B$230,I292,Ingredients!$G$3:$G$230)+SUMIF($B$3:$B$725,I292,$BS$3:$BS$725)</f>
        <v>0</v>
      </c>
      <c r="BO292" s="30">
        <f>SUMIF(Ingredients!$B$3:$B$230,J292,Ingredients!$G$3:$G$230)+SUMIF($B$3:$B$725,J292,$BS$3:$BS$725)</f>
        <v>0</v>
      </c>
      <c r="BP292" s="30">
        <f>SUMIF(Ingredients!$B$3:$B$230,K292,Ingredients!$G$3:$G$230)+SUMIF($B$3:$B$725,K292,$BS$3:$BS$725)</f>
        <v>0</v>
      </c>
      <c r="BQ292" s="30">
        <f>SUMIF(Ingredients!$B$3:$B$230,L292,Ingredients!$G$3:$G$230)+SUMIF($B$3:$B$725,L292,$BS$3:$BS$725)</f>
        <v>0</v>
      </c>
      <c r="BR292" s="30">
        <f>SUMIF(Ingredients!$B$3:$B$230,M292,Ingredients!$G$3:$G$230)+SUMIF($B$3:$B$725,M292,$BS$3:$BS$725)</f>
        <v>0</v>
      </c>
      <c r="BS292" s="36">
        <f t="shared" si="57"/>
        <v>0.8</v>
      </c>
      <c r="BT292" s="30">
        <f>SUMIF(Ingredients!$B$3:$B$230,F292,Ingredients!$H$3:$H$230)+SUMIF($B$3:$B$725,F292,$CB$3:$CB$725)</f>
        <v>0</v>
      </c>
      <c r="BU292" s="30">
        <f>SUMIF(Ingredients!$B$3:$B$230,G292,Ingredients!$H$3:$H$230)+SUMIF($B$3:$B$725,G292,$CB$3:$CB$725)</f>
        <v>1</v>
      </c>
      <c r="BV292" s="30">
        <f>SUMIF(Ingredients!$B$3:$B$230,H292,Ingredients!$H$3:$H$230)+SUMIF($B$3:$B$725,H292,$CB$3:$CB$725)</f>
        <v>0</v>
      </c>
      <c r="BW292" s="30">
        <f>SUMIF(Ingredients!$B$3:$B$230,I292,Ingredients!$H$3:$H$230)+SUMIF($B$3:$B$725,I292,$CB$3:$CB$725)</f>
        <v>0</v>
      </c>
      <c r="BX292" s="30">
        <f>SUMIF(Ingredients!$B$3:$B$230,J292,Ingredients!$H$3:$H$230)+SUMIF($B$3:$B$725,J292,$CB$3:$CB$725)</f>
        <v>0</v>
      </c>
      <c r="BY292" s="30">
        <f>SUMIF(Ingredients!$B$3:$B$230,K292,Ingredients!$H$3:$H$230)+SUMIF($B$3:$B$725,K292,$CB$3:$CB$725)</f>
        <v>0</v>
      </c>
      <c r="BZ292" s="30">
        <f>SUMIF(Ingredients!$B$3:$B$230,L292,Ingredients!$H$3:$H$230)+SUMIF($B$3:$B$725,L292,$CB$3:$CB$725)</f>
        <v>0</v>
      </c>
      <c r="CA292" s="30">
        <f>SUMIF(Ingredients!$B$3:$B$230,M292,Ingredients!$H$3:$H$230)+SUMIF($B$3:$B$725,M292,$CB$3:$CB$725)</f>
        <v>0</v>
      </c>
      <c r="CB292" s="42">
        <f t="shared" si="58"/>
        <v>1</v>
      </c>
      <c r="CC292" s="30">
        <f>SUMIF(Ingredients!$B$3:$B$230,F292,Ingredients!$I$3:$I$230)+SUMIF($B$3:$B$725,F292,$CK$3:$CK$725)</f>
        <v>0</v>
      </c>
      <c r="CD292" s="30">
        <f>SUMIF(Ingredients!$B$3:$B$230,G292,Ingredients!$I$3:$I$230)+SUMIF($B$3:$B$725,G292,$CK$3:$CK$725)</f>
        <v>0</v>
      </c>
      <c r="CE292" s="30">
        <f>SUMIF(Ingredients!$B$3:$B$230,H292,Ingredients!$I$3:$I$230)+SUMIF($B$3:$B$725,H292,$CK$3:$CK$725)</f>
        <v>0</v>
      </c>
      <c r="CF292" s="30">
        <f>SUMIF(Ingredients!$B$3:$B$230,I292,Ingredients!$I$3:$I$230)+SUMIF($B$3:$B$725,I292,$CK$3:$CK$725)</f>
        <v>0</v>
      </c>
      <c r="CG292" s="30">
        <f>SUMIF(Ingredients!$B$3:$B$230,J292,Ingredients!$I$3:$I$230)+SUMIF($B$3:$B$725,J292,$CK$3:$CK$725)</f>
        <v>0</v>
      </c>
      <c r="CH292" s="30">
        <f>SUMIF(Ingredients!$B$3:$B$230,K292,Ingredients!$I$3:$I$230)+SUMIF($B$3:$B$725,K292,$CK$3:$CK$725)</f>
        <v>0</v>
      </c>
      <c r="CI292" s="30">
        <f>SUMIF(Ingredients!$B$3:$B$230,L292,Ingredients!$I$3:$I$230)+SUMIF($B$3:$B$725,L292,$CK$3:$CK$725)</f>
        <v>0</v>
      </c>
      <c r="CJ292" s="30">
        <f>SUMIF(Ingredients!$B$3:$B$230,M292,Ingredients!$I$3:$I$230)+SUMIF($B$3:$B$725,M292,$CK$3:$CK$725)</f>
        <v>0</v>
      </c>
      <c r="CK292" s="38">
        <f t="shared" si="59"/>
        <v>0</v>
      </c>
      <c r="CL292" s="30">
        <f>SUMIF(Ingredients!$B$3:$B$230,F292,Ingredients!$J$3:$J$230)+SUMIF($B$3:$B$725,F292,$CT$3:$CT$725)</f>
        <v>0</v>
      </c>
      <c r="CM292" s="30">
        <f>SUMIF(Ingredients!$B$3:$B$230,G292,Ingredients!$J$3:$J$230)+SUMIF($B$3:$B$725,G292,$CT$3:$CT$725)</f>
        <v>0</v>
      </c>
      <c r="CN292" s="30">
        <f>SUMIF(Ingredients!$B$3:$B$230,H292,Ingredients!$J$3:$J$230)+SUMIF($B$3:$B$725,H292,$CT$3:$CT$725)</f>
        <v>0</v>
      </c>
      <c r="CO292" s="30">
        <f>SUMIF(Ingredients!$B$3:$B$230,I292,Ingredients!$J$3:$J$230)+SUMIF($B$3:$B$725,I292,$CT$3:$CT$725)</f>
        <v>0</v>
      </c>
      <c r="CP292" s="30">
        <f>SUMIF(Ingredients!$B$3:$B$230,J292,Ingredients!$J$3:$J$230)+SUMIF($B$3:$B$725,J292,$CT$3:$CT$725)</f>
        <v>0</v>
      </c>
      <c r="CQ292" s="30">
        <f>SUMIF(Ingredients!$B$3:$B$230,K292,Ingredients!$J$3:$J$230)+SUMIF($B$3:$B$725,K292,$CT$3:$CT$725)</f>
        <v>0</v>
      </c>
      <c r="CR292" s="30">
        <f>SUMIF(Ingredients!$B$3:$B$230,L292,Ingredients!$J$3:$J$230)+SUMIF($B$3:$B$725,L292,$CT$3:$CT$725)</f>
        <v>0</v>
      </c>
      <c r="CS292" s="30">
        <f>SUMIF(Ingredients!$B$3:$B$230,M292,Ingredients!$J$3:$J$230)+SUMIF($B$3:$B$725,M292,$CT$3:$CT$725)</f>
        <v>0</v>
      </c>
      <c r="CT292" s="43">
        <f t="shared" si="60"/>
        <v>0</v>
      </c>
      <c r="CU292" s="34">
        <v>5</v>
      </c>
      <c r="CV292" s="30">
        <v>0</v>
      </c>
      <c r="CW292" s="30">
        <v>11</v>
      </c>
      <c r="CX292" s="35">
        <v>0</v>
      </c>
      <c r="CY292" s="36">
        <v>0.8</v>
      </c>
      <c r="CZ292" s="37">
        <v>1</v>
      </c>
      <c r="DA292" s="38">
        <v>0</v>
      </c>
      <c r="DB292" s="39">
        <v>0</v>
      </c>
      <c r="DC292" t="s">
        <v>202</v>
      </c>
      <c r="DD292" t="str">
        <f t="shared" ca="1" si="61"/>
        <v/>
      </c>
      <c r="DE292" t="str">
        <f ca="1">IF(Z292="No", "No", "-")</f>
        <v>-</v>
      </c>
      <c r="DG292" t="s">
        <v>200</v>
      </c>
      <c r="DH292" t="str">
        <f t="shared" ca="1" si="62"/>
        <v>CITRUSSALADITEM(MEAL, ItemRegistry.citrussaladItem, 4 ,1f,0f,0f,1f,0.8f,0f,0f,1.91f),</v>
      </c>
      <c r="DI292" t="s">
        <v>2461</v>
      </c>
    </row>
    <row r="293" spans="2:113" x14ac:dyDescent="0.3">
      <c r="B293" t="s">
        <v>568</v>
      </c>
      <c r="C293" t="str">
        <f>INDEX('PH Itemnames'!$B$1:$B$723,MATCH(B293,'PH Itemnames'!$A$1:$A$723),1)</f>
        <v>pecanpieItem</v>
      </c>
      <c r="D293" t="s">
        <v>245</v>
      </c>
      <c r="E293" t="s">
        <v>1191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SUMIF(Ingredients!$B$3:$B$230,'PH complex foods'!F293,Ingredients!$A$3:$A$119)+SUMIF($B$3:$B$725,F293,$V$3:$V$724)</f>
        <v>1</v>
      </c>
      <c r="O293" s="11">
        <f ca="1">SUMIF(Ingredients!$B$3:$B$230,'PH complex foods'!G293,Ingredients!$A$3:$A$119)+SUMIF($B$3:$B$725,G293,$V$3:$V$724)</f>
        <v>1</v>
      </c>
      <c r="P293" s="11">
        <f ca="1">SUMIF(Ingredients!$B$3:$B$230,'PH complex foods'!H293,Ingredients!$A$3:$A$119)+SUMIF($B$3:$B$725,H293,$V$3:$V$724)</f>
        <v>1</v>
      </c>
      <c r="Q293" s="11">
        <f ca="1">SUMIF(Ingredients!$B$3:$B$230,'PH complex foods'!I293,Ingredients!$A$3:$A$119)+SUMIF($B$3:$B$725,I293,$V$3:$V$724)</f>
        <v>1</v>
      </c>
      <c r="R293" s="11">
        <f ca="1">SUMIF(Ingredients!$B$3:$B$230,'PH complex foods'!J293,Ingredients!$A$3:$A$119)+SUMIF($B$3:$B$725,J293,$V$3:$V$724)</f>
        <v>0</v>
      </c>
      <c r="S293" s="11">
        <f ca="1">SUMIF(Ingredients!$B$3:$B$230,'PH complex foods'!K293,Ingredients!$A$3:$A$119)+SUMIF($B$3:$B$725,K293,$V$3:$V$724)</f>
        <v>0</v>
      </c>
      <c r="T293" s="11">
        <f ca="1">SUMIF(Ingredients!$B$3:$B$230,'PH complex foods'!L293,Ingredients!$A$3:$A$119)+SUMIF($B$3:$B$725,L293,$V$3:$V$724)</f>
        <v>0</v>
      </c>
      <c r="U293" s="11">
        <f ca="1">SUMIF(Ingredients!$B$3:$B$230,'PH complex foods'!M293,Ingredients!$A$3:$A$119)+SUMIF($B$3:$B$725,M293,$V$3:$V$724)</f>
        <v>0</v>
      </c>
      <c r="V293" s="10">
        <f t="shared" ca="1" si="63"/>
        <v>1</v>
      </c>
      <c r="W293" s="10">
        <v>0</v>
      </c>
      <c r="X293" s="11">
        <v>0</v>
      </c>
      <c r="Y293" s="11">
        <f>COUNTIF(F293:M1018,B293)</f>
        <v>0</v>
      </c>
      <c r="Z293" s="44" t="str">
        <f t="shared" ca="1" si="64"/>
        <v>Yes</v>
      </c>
      <c r="AA293" s="34">
        <f>SUMIF(Ingredients!$B$3:$B$230,F293,Ingredients!$C$3:$C$230)+SUMIF($B$3:$B$725,F293,$AI$3:$AI$725)</f>
        <v>2</v>
      </c>
      <c r="AB293" s="30">
        <f>SUMIF(Ingredients!$B$3:$B$230,G293,Ingredients!$C$3:$C$230)+SUMIF($B$3:$B$725,G293,$AI$3:$AI$725)</f>
        <v>5</v>
      </c>
      <c r="AC293" s="30">
        <f>SUMIF(Ingredients!$B$3:$B$230,H293,Ingredients!$C$3:$C$230)+SUMIF($B$3:$B$725,H293,$AI$3:$AI$725)</f>
        <v>0</v>
      </c>
      <c r="AD293" s="30">
        <f>SUMIF(Ingredients!$B$3:$B$230,I293,Ingredients!$C$3:$C$230)+SUMIF($B$3:$B$725,I293,$AI$3:$AI$725)</f>
        <v>5</v>
      </c>
      <c r="AE293" s="30">
        <f>SUMIF(Ingredients!$B$3:$B$230,J293,Ingredients!$C$3:$C$230)+SUMIF($B$3:$B$725,J293,$AI$3:$AI$725)</f>
        <v>0</v>
      </c>
      <c r="AF293" s="30">
        <f>SUMIF(Ingredients!$B$3:$B$230,K293,Ingredients!$C$3:$C$230)+SUMIF($B$3:$B$725,K293,$AI$3:$AI$725)</f>
        <v>0</v>
      </c>
      <c r="AG293" s="30">
        <f>SUMIF(Ingredients!$B$3:$B$230,L293,Ingredients!$C$3:$C$230)+SUMIF($B$3:$B$725,L293,$AI$3:$AI$725)</f>
        <v>0</v>
      </c>
      <c r="AH293" s="30">
        <f>SUMIF(Ingredients!$B$3:$B$230,M293,Ingredients!$C$3:$C$230)+SUMIF($B$3:$B$725,M293,$AI$3:$AI$725)</f>
        <v>0</v>
      </c>
      <c r="AI293" s="29">
        <f t="shared" si="53"/>
        <v>12</v>
      </c>
      <c r="AJ293" s="30">
        <f>SUMIF(Ingredients!$B$3:$B$230,F293,Ingredients!$D$3:$D$230)+SUMIF($B$3:$B$725,F293,$AR$3:$AR$725)</f>
        <v>0</v>
      </c>
      <c r="AK293" s="30">
        <f>SUMIF(Ingredients!$B$3:$B$230,G293,Ingredients!$D$3:$D$230)+SUMIF($B$3:$B$725,G293,$AR$3:$AR$725)</f>
        <v>0</v>
      </c>
      <c r="AL293" s="30">
        <f>SUMIF(Ingredients!$B$3:$B$230,H293,Ingredients!$D$3:$D$230)+SUMIF($B$3:$B$725,H293,$AR$3:$AR$725)</f>
        <v>0</v>
      </c>
      <c r="AM293" s="30">
        <f>SUMIF(Ingredients!$B$3:$B$230,I293,Ingredients!$D$3:$D$230)+SUMIF($B$3:$B$725,I293,$AR$3:$AR$725)</f>
        <v>0</v>
      </c>
      <c r="AN293" s="30">
        <f>SUMIF(Ingredients!$B$3:$B$230,J293,Ingredients!$D$3:$D$230)+SUMIF($B$3:$B$725,J293,$AR$3:$AR$725)</f>
        <v>0</v>
      </c>
      <c r="AO293" s="30">
        <f>SUMIF(Ingredients!$B$3:$B$230,K293,Ingredients!$D$3:$D$230)+SUMIF($B$3:$B$725,K293,$AR$3:$AR$725)</f>
        <v>0</v>
      </c>
      <c r="AP293" s="30">
        <f>SUMIF(Ingredients!$B$3:$B$230,L293,Ingredients!$D$3:$D$230)+SUMIF($B$3:$B$725,L293,$AR$3:$AR$725)</f>
        <v>0</v>
      </c>
      <c r="AQ293" s="30">
        <f>SUMIF(Ingredients!$B$3:$B$230,M293,Ingredients!$D$3:$D$230)+SUMIF($B$3:$B$725,M293,$AR$3:$AR$725)</f>
        <v>0</v>
      </c>
      <c r="AR293" s="29">
        <f t="shared" si="54"/>
        <v>0</v>
      </c>
      <c r="AS293" s="30">
        <f>SUMIF(Ingredients!$B$3:$B$230,F293,Ingredients!$E$3:$E$230)+SUMIF($B$3:$B$725,F293,$BA$3:$BA$730)</f>
        <v>21</v>
      </c>
      <c r="AT293" s="30">
        <f>SUMIF(Ingredients!$B$3:$B$230,G293,Ingredients!$E$3:$E$230)+SUMIF($B$3:$B$725,G293,$BA$3:$BA$730)</f>
        <v>7</v>
      </c>
      <c r="AU293" s="30">
        <f>SUMIF(Ingredients!$B$3:$B$230,H293,Ingredients!$E$3:$E$230)+SUMIF($B$3:$B$725,H293,$BA$3:$BA$730)</f>
        <v>30</v>
      </c>
      <c r="AV293" s="30">
        <f>SUMIF(Ingredients!$B$3:$B$230,I293,Ingredients!$E$3:$E$230)+SUMIF($B$3:$B$725,I293,$BA$3:$BA$730)</f>
        <v>12</v>
      </c>
      <c r="AW293" s="30">
        <f>SUMIF(Ingredients!$B$3:$B$230,J293,Ingredients!$E$3:$E$230)+SUMIF($B$3:$B$725,J293,$BA$3:$BA$730)</f>
        <v>0</v>
      </c>
      <c r="AX293" s="30">
        <f>SUMIF(Ingredients!$B$3:$B$230,K293,Ingredients!$E$3:$E$230)+SUMIF($B$3:$B$725,K293,$BA$3:$BA$730)</f>
        <v>0</v>
      </c>
      <c r="AY293" s="30">
        <f>SUMIF(Ingredients!$B$3:$B$230,L293,Ingredients!$E$3:$E$230)+SUMIF($B$3:$B$725,L293,$BA$3:$BA$730)</f>
        <v>0</v>
      </c>
      <c r="AZ293" s="30">
        <f>SUMIF(Ingredients!$B$3:$B$230,M293,Ingredients!$E$3:$E$230)+SUMIF($B$3:$B$725,M293,$BA$3:$BA$730)</f>
        <v>0</v>
      </c>
      <c r="BA293" s="29">
        <f t="shared" si="55"/>
        <v>17.5</v>
      </c>
      <c r="BB293" s="30">
        <f>SUMIF(Ingredients!$B$3:$B$230,F293,Ingredients!$F$3:$F$230)+SUMIF($B$3:$B$725,F293,$BJ$3:$BJ$725)</f>
        <v>0.9</v>
      </c>
      <c r="BC293" s="30">
        <f>SUMIF(Ingredients!$B$3:$B$230,G293,Ingredients!$F$3:$F$230)+SUMIF($B$3:$B$725,G293,$BJ$3:$BJ$725)</f>
        <v>1</v>
      </c>
      <c r="BD293" s="30">
        <f>SUMIF(Ingredients!$B$3:$B$230,H293,Ingredients!$F$3:$F$230)+SUMIF($B$3:$B$725,H293,$BJ$3:$BJ$725)</f>
        <v>0</v>
      </c>
      <c r="BE293" s="30">
        <f>SUMIF(Ingredients!$B$3:$B$230,I293,Ingredients!$F$3:$F$230)+SUMIF($B$3:$B$725,I293,$BJ$3:$BJ$725)</f>
        <v>0</v>
      </c>
      <c r="BF293" s="30">
        <f>SUMIF(Ingredients!$B$3:$B$230,J293,Ingredients!$F$3:$F$230)+SUMIF($B$3:$B$725,J293,$BJ$3:$BJ$725)</f>
        <v>0</v>
      </c>
      <c r="BG293" s="30">
        <f>SUMIF(Ingredients!$B$3:$B$230,K293,Ingredients!$F$3:$F$230)+SUMIF($B$3:$B$725,K293,$BJ$3:$BJ$725)</f>
        <v>0</v>
      </c>
      <c r="BH293" s="30">
        <f>SUMIF(Ingredients!$B$3:$B$230,L293,Ingredients!$F$3:$F$230)+SUMIF($B$3:$B$725,L293,$BJ$3:$BJ$725)</f>
        <v>0</v>
      </c>
      <c r="BI293" s="30">
        <f>SUMIF(Ingredients!$B$3:$B$230,M293,Ingredients!$F$3:$F$230)+SUMIF($B$3:$B$725,M293,$BJ$3:$BJ$725)</f>
        <v>0</v>
      </c>
      <c r="BJ293" s="35">
        <f t="shared" si="56"/>
        <v>1.9</v>
      </c>
      <c r="BK293" s="30">
        <f>SUMIF(Ingredients!$B$3:$B$230,F293,Ingredients!$G$3:$G$230)+SUMIF($B$3:$B$725,F293,$BS$3:$BS$725)</f>
        <v>0</v>
      </c>
      <c r="BL293" s="30">
        <f>SUMIF(Ingredients!$B$3:$B$230,G293,Ingredients!$G$3:$G$230)+SUMIF($B$3:$B$725,G293,$BS$3:$BS$725)</f>
        <v>0</v>
      </c>
      <c r="BM293" s="30">
        <f>SUMIF(Ingredients!$B$3:$B$230,H293,Ingredients!$G$3:$G$230)+SUMIF($B$3:$B$725,H293,$BS$3:$BS$725)</f>
        <v>0</v>
      </c>
      <c r="BN293" s="30">
        <f>SUMIF(Ingredients!$B$3:$B$230,I293,Ingredients!$G$3:$G$230)+SUMIF($B$3:$B$725,I293,$BS$3:$BS$725)</f>
        <v>0</v>
      </c>
      <c r="BO293" s="30">
        <f>SUMIF(Ingredients!$B$3:$B$230,J293,Ingredients!$G$3:$G$230)+SUMIF($B$3:$B$725,J293,$BS$3:$BS$725)</f>
        <v>0</v>
      </c>
      <c r="BP293" s="30">
        <f>SUMIF(Ingredients!$B$3:$B$230,K293,Ingredients!$G$3:$G$230)+SUMIF($B$3:$B$725,K293,$BS$3:$BS$725)</f>
        <v>0</v>
      </c>
      <c r="BQ293" s="30">
        <f>SUMIF(Ingredients!$B$3:$B$230,L293,Ingredients!$G$3:$G$230)+SUMIF($B$3:$B$725,L293,$BS$3:$BS$725)</f>
        <v>0</v>
      </c>
      <c r="BR293" s="30">
        <f>SUMIF(Ingredients!$B$3:$B$230,M293,Ingredients!$G$3:$G$230)+SUMIF($B$3:$B$725,M293,$BS$3:$BS$725)</f>
        <v>0</v>
      </c>
      <c r="BS293" s="36">
        <f t="shared" si="57"/>
        <v>0</v>
      </c>
      <c r="BT293" s="30">
        <f>SUMIF(Ingredients!$B$3:$B$230,F293,Ingredients!$H$3:$H$230)+SUMIF($B$3:$B$725,F293,$CB$3:$CB$725)</f>
        <v>0</v>
      </c>
      <c r="BU293" s="30">
        <f>SUMIF(Ingredients!$B$3:$B$230,G293,Ingredients!$H$3:$H$230)+SUMIF($B$3:$B$725,G293,$CB$3:$CB$725)</f>
        <v>0</v>
      </c>
      <c r="BV293" s="30">
        <f>SUMIF(Ingredients!$B$3:$B$230,H293,Ingredients!$H$3:$H$230)+SUMIF($B$3:$B$725,H293,$CB$3:$CB$725)</f>
        <v>0</v>
      </c>
      <c r="BW293" s="30">
        <f>SUMIF(Ingredients!$B$3:$B$230,I293,Ingredients!$H$3:$H$230)+SUMIF($B$3:$B$725,I293,$CB$3:$CB$725)</f>
        <v>0</v>
      </c>
      <c r="BX293" s="30">
        <f>SUMIF(Ingredients!$B$3:$B$230,J293,Ingredients!$H$3:$H$230)+SUMIF($B$3:$B$725,J293,$CB$3:$CB$725)</f>
        <v>0</v>
      </c>
      <c r="BY293" s="30">
        <f>SUMIF(Ingredients!$B$3:$B$230,K293,Ingredients!$H$3:$H$230)+SUMIF($B$3:$B$725,K293,$CB$3:$CB$725)</f>
        <v>0</v>
      </c>
      <c r="BZ293" s="30">
        <f>SUMIF(Ingredients!$B$3:$B$230,L293,Ingredients!$H$3:$H$230)+SUMIF($B$3:$B$725,L293,$CB$3:$CB$725)</f>
        <v>0</v>
      </c>
      <c r="CA293" s="30">
        <f>SUMIF(Ingredients!$B$3:$B$230,M293,Ingredients!$H$3:$H$230)+SUMIF($B$3:$B$725,M293,$CB$3:$CB$725)</f>
        <v>0</v>
      </c>
      <c r="CB293" s="42">
        <f t="shared" si="58"/>
        <v>0</v>
      </c>
      <c r="CC293" s="30">
        <f>SUMIF(Ingredients!$B$3:$B$230,F293,Ingredients!$I$3:$I$230)+SUMIF($B$3:$B$725,F293,$CK$3:$CK$725)</f>
        <v>0.6</v>
      </c>
      <c r="CD293" s="30">
        <f>SUMIF(Ingredients!$B$3:$B$230,G293,Ingredients!$I$3:$I$230)+SUMIF($B$3:$B$725,G293,$CK$3:$CK$725)</f>
        <v>0</v>
      </c>
      <c r="CE293" s="30">
        <f>SUMIF(Ingredients!$B$3:$B$230,H293,Ingredients!$I$3:$I$230)+SUMIF($B$3:$B$725,H293,$CK$3:$CK$725)</f>
        <v>0</v>
      </c>
      <c r="CF293" s="30">
        <f>SUMIF(Ingredients!$B$3:$B$230,I293,Ingredients!$I$3:$I$230)+SUMIF($B$3:$B$725,I293,$CK$3:$CK$725)</f>
        <v>0</v>
      </c>
      <c r="CG293" s="30">
        <f>SUMIF(Ingredients!$B$3:$B$230,J293,Ingredients!$I$3:$I$230)+SUMIF($B$3:$B$725,J293,$CK$3:$CK$725)</f>
        <v>0</v>
      </c>
      <c r="CH293" s="30">
        <f>SUMIF(Ingredients!$B$3:$B$230,K293,Ingredients!$I$3:$I$230)+SUMIF($B$3:$B$725,K293,$CK$3:$CK$725)</f>
        <v>0</v>
      </c>
      <c r="CI293" s="30">
        <f>SUMIF(Ingredients!$B$3:$B$230,L293,Ingredients!$I$3:$I$230)+SUMIF($B$3:$B$725,L293,$CK$3:$CK$725)</f>
        <v>0</v>
      </c>
      <c r="CJ293" s="30">
        <f>SUMIF(Ingredients!$B$3:$B$230,M293,Ingredients!$I$3:$I$230)+SUMIF($B$3:$B$725,M293,$CK$3:$CK$725)</f>
        <v>0</v>
      </c>
      <c r="CK293" s="38">
        <f t="shared" si="59"/>
        <v>0.6</v>
      </c>
      <c r="CL293" s="30">
        <f>SUMIF(Ingredients!$B$3:$B$230,F293,Ingredients!$J$3:$J$230)+SUMIF($B$3:$B$725,F293,$CT$3:$CT$725)</f>
        <v>0</v>
      </c>
      <c r="CM293" s="30">
        <f>SUMIF(Ingredients!$B$3:$B$230,G293,Ingredients!$J$3:$J$230)+SUMIF($B$3:$B$725,G293,$CT$3:$CT$725)</f>
        <v>0</v>
      </c>
      <c r="CN293" s="30">
        <f>SUMIF(Ingredients!$B$3:$B$230,H293,Ingredients!$J$3:$J$230)+SUMIF($B$3:$B$725,H293,$CT$3:$CT$725)</f>
        <v>0</v>
      </c>
      <c r="CO293" s="30">
        <f>SUMIF(Ingredients!$B$3:$B$230,I293,Ingredients!$J$3:$J$230)+SUMIF($B$3:$B$725,I293,$CT$3:$CT$725)</f>
        <v>1</v>
      </c>
      <c r="CP293" s="30">
        <f>SUMIF(Ingredients!$B$3:$B$230,J293,Ingredients!$J$3:$J$230)+SUMIF($B$3:$B$725,J293,$CT$3:$CT$725)</f>
        <v>0</v>
      </c>
      <c r="CQ293" s="30">
        <f>SUMIF(Ingredients!$B$3:$B$230,K293,Ingredients!$J$3:$J$230)+SUMIF($B$3:$B$725,K293,$CT$3:$CT$725)</f>
        <v>0</v>
      </c>
      <c r="CR293" s="30">
        <f>SUMIF(Ingredients!$B$3:$B$230,L293,Ingredients!$J$3:$J$230)+SUMIF($B$3:$B$725,L293,$CT$3:$CT$725)</f>
        <v>0</v>
      </c>
      <c r="CS293" s="30">
        <f>SUMIF(Ingredients!$B$3:$B$230,M293,Ingredients!$J$3:$J$230)+SUMIF($B$3:$B$725,M293,$CT$3:$CT$725)</f>
        <v>0</v>
      </c>
      <c r="CT293" s="43">
        <f t="shared" si="60"/>
        <v>1</v>
      </c>
      <c r="CU293" s="34">
        <v>10</v>
      </c>
      <c r="CV293" s="30">
        <v>0</v>
      </c>
      <c r="CW293" s="30">
        <v>12.25</v>
      </c>
      <c r="CX293" s="35">
        <v>2</v>
      </c>
      <c r="CY293" s="36">
        <v>0</v>
      </c>
      <c r="CZ293" s="37">
        <v>0</v>
      </c>
      <c r="DA293" s="38">
        <v>0.6</v>
      </c>
      <c r="DB293" s="39">
        <v>1</v>
      </c>
      <c r="DC293" t="s">
        <v>202</v>
      </c>
      <c r="DD293" t="str">
        <f t="shared" ca="1" si="61"/>
        <v/>
      </c>
      <c r="DE293" t="str">
        <f ca="1">IF(Z293="No", "No", "-")</f>
        <v>-</v>
      </c>
      <c r="DG293" t="s">
        <v>200</v>
      </c>
      <c r="DH293" t="str">
        <f t="shared" ca="1" si="62"/>
        <v>PECANPIEITEM(MEAL, ItemRegistry.pecanpieItem, 4 ,2f,0f,2f,0f,0f,0.6f,1f,1.71f),</v>
      </c>
      <c r="DI293" t="s">
        <v>2271</v>
      </c>
    </row>
    <row r="294" spans="2:113" x14ac:dyDescent="0.3">
      <c r="B294" t="s">
        <v>569</v>
      </c>
      <c r="C294" t="str">
        <f>INDEX('PH Itemnames'!$B$1:$B$723,MATCH(B294,'PH Itemnames'!$A$1:$A$723),1)</f>
        <v>pralinesItem</v>
      </c>
      <c r="D294" t="s">
        <v>240</v>
      </c>
      <c r="E294" t="s">
        <v>1191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SUMIF(Ingredients!$B$3:$B$230,'PH complex foods'!F294,Ingredients!$A$3:$A$119)+SUMIF($B$3:$B$725,F294,$V$3:$V$724)</f>
        <v>1</v>
      </c>
      <c r="O294" s="11">
        <f ca="1">SUMIF(Ingredients!$B$3:$B$230,'PH complex foods'!G294,Ingredients!$A$3:$A$119)+SUMIF($B$3:$B$725,G294,$V$3:$V$724)</f>
        <v>1</v>
      </c>
      <c r="P294" s="11">
        <f ca="1">SUMIF(Ingredients!$B$3:$B$230,'PH complex foods'!H294,Ingredients!$A$3:$A$119)+SUMIF($B$3:$B$725,H294,$V$3:$V$724)</f>
        <v>0</v>
      </c>
      <c r="Q294" s="11">
        <f ca="1">SUMIF(Ingredients!$B$3:$B$230,'PH complex foods'!I294,Ingredients!$A$3:$A$119)+SUMIF($B$3:$B$725,I294,$V$3:$V$724)</f>
        <v>0</v>
      </c>
      <c r="R294" s="11">
        <f ca="1">SUMIF(Ingredients!$B$3:$B$230,'PH complex foods'!J294,Ingredients!$A$3:$A$119)+SUMIF($B$3:$B$725,J294,$V$3:$V$724)</f>
        <v>0</v>
      </c>
      <c r="S294" s="11">
        <f ca="1">SUMIF(Ingredients!$B$3:$B$230,'PH complex foods'!K294,Ingredients!$A$3:$A$119)+SUMIF($B$3:$B$725,K294,$V$3:$V$724)</f>
        <v>0</v>
      </c>
      <c r="T294" s="11">
        <f ca="1">SUMIF(Ingredients!$B$3:$B$230,'PH complex foods'!L294,Ingredients!$A$3:$A$119)+SUMIF($B$3:$B$725,L294,$V$3:$V$724)</f>
        <v>0</v>
      </c>
      <c r="U294" s="11">
        <f ca="1">SUMIF(Ingredients!$B$3:$B$230,'PH complex foods'!M294,Ingredients!$A$3:$A$119)+SUMIF($B$3:$B$725,M294,$V$3:$V$724)</f>
        <v>0</v>
      </c>
      <c r="V294" s="10">
        <f t="shared" ca="1" si="63"/>
        <v>1</v>
      </c>
      <c r="W294" s="10">
        <v>0</v>
      </c>
      <c r="X294" s="11">
        <v>0</v>
      </c>
      <c r="Y294" s="11">
        <f>COUNTIF(F294:M1019,B294)</f>
        <v>0</v>
      </c>
      <c r="Z294" s="44" t="str">
        <f t="shared" ca="1" si="64"/>
        <v>Yes</v>
      </c>
      <c r="AA294" s="34">
        <f>SUMIF(Ingredients!$B$3:$B$230,F294,Ingredients!$C$3:$C$230)+SUMIF($B$3:$B$725,F294,$AI$3:$AI$725)</f>
        <v>2</v>
      </c>
      <c r="AB294" s="30">
        <f>SUMIF(Ingredients!$B$3:$B$230,G294,Ingredients!$C$3:$C$230)+SUMIF($B$3:$B$725,G294,$AI$3:$AI$725)</f>
        <v>0</v>
      </c>
      <c r="AC294" s="30">
        <f>SUMIF(Ingredients!$B$3:$B$230,H294,Ingredients!$C$3:$C$230)+SUMIF($B$3:$B$725,H294,$AI$3:$AI$725)</f>
        <v>0</v>
      </c>
      <c r="AD294" s="30">
        <f>SUMIF(Ingredients!$B$3:$B$230,I294,Ingredients!$C$3:$C$230)+SUMIF($B$3:$B$725,I294,$AI$3:$AI$725)</f>
        <v>0</v>
      </c>
      <c r="AE294" s="30">
        <f>SUMIF(Ingredients!$B$3:$B$230,J294,Ingredients!$C$3:$C$230)+SUMIF($B$3:$B$725,J294,$AI$3:$AI$725)</f>
        <v>0</v>
      </c>
      <c r="AF294" s="30">
        <f>SUMIF(Ingredients!$B$3:$B$230,K294,Ingredients!$C$3:$C$230)+SUMIF($B$3:$B$725,K294,$AI$3:$AI$725)</f>
        <v>0</v>
      </c>
      <c r="AG294" s="30">
        <f>SUMIF(Ingredients!$B$3:$B$230,L294,Ingredients!$C$3:$C$230)+SUMIF($B$3:$B$725,L294,$AI$3:$AI$725)</f>
        <v>0</v>
      </c>
      <c r="AH294" s="30">
        <f>SUMIF(Ingredients!$B$3:$B$230,M294,Ingredients!$C$3:$C$230)+SUMIF($B$3:$B$725,M294,$AI$3:$AI$725)</f>
        <v>0</v>
      </c>
      <c r="AI294" s="29">
        <f t="shared" si="53"/>
        <v>2</v>
      </c>
      <c r="AJ294" s="30">
        <f>SUMIF(Ingredients!$B$3:$B$230,F294,Ingredients!$D$3:$D$230)+SUMIF($B$3:$B$725,F294,$AR$3:$AR$725)</f>
        <v>0</v>
      </c>
      <c r="AK294" s="30">
        <f>SUMIF(Ingredients!$B$3:$B$230,G294,Ingredients!$D$3:$D$230)+SUMIF($B$3:$B$725,G294,$AR$3:$AR$725)</f>
        <v>0</v>
      </c>
      <c r="AL294" s="30">
        <f>SUMIF(Ingredients!$B$3:$B$230,H294,Ingredients!$D$3:$D$230)+SUMIF($B$3:$B$725,H294,$AR$3:$AR$725)</f>
        <v>0</v>
      </c>
      <c r="AM294" s="30">
        <f>SUMIF(Ingredients!$B$3:$B$230,I294,Ingredients!$D$3:$D$230)+SUMIF($B$3:$B$725,I294,$AR$3:$AR$725)</f>
        <v>0</v>
      </c>
      <c r="AN294" s="30">
        <f>SUMIF(Ingredients!$B$3:$B$230,J294,Ingredients!$D$3:$D$230)+SUMIF($B$3:$B$725,J294,$AR$3:$AR$725)</f>
        <v>0</v>
      </c>
      <c r="AO294" s="30">
        <f>SUMIF(Ingredients!$B$3:$B$230,K294,Ingredients!$D$3:$D$230)+SUMIF($B$3:$B$725,K294,$AR$3:$AR$725)</f>
        <v>0</v>
      </c>
      <c r="AP294" s="30">
        <f>SUMIF(Ingredients!$B$3:$B$230,L294,Ingredients!$D$3:$D$230)+SUMIF($B$3:$B$725,L294,$AR$3:$AR$725)</f>
        <v>0</v>
      </c>
      <c r="AQ294" s="30">
        <f>SUMIF(Ingredients!$B$3:$B$230,M294,Ingredients!$D$3:$D$230)+SUMIF($B$3:$B$725,M294,$AR$3:$AR$725)</f>
        <v>0</v>
      </c>
      <c r="AR294" s="29">
        <f t="shared" si="54"/>
        <v>0</v>
      </c>
      <c r="AS294" s="30">
        <f>SUMIF(Ingredients!$B$3:$B$230,F294,Ingredients!$E$3:$E$230)+SUMIF($B$3:$B$725,F294,$BA$3:$BA$730)</f>
        <v>21</v>
      </c>
      <c r="AT294" s="30">
        <f>SUMIF(Ingredients!$B$3:$B$230,G294,Ingredients!$E$3:$E$230)+SUMIF($B$3:$B$725,G294,$BA$3:$BA$730)</f>
        <v>30</v>
      </c>
      <c r="AU294" s="30">
        <f>SUMIF(Ingredients!$B$3:$B$230,H294,Ingredients!$E$3:$E$230)+SUMIF($B$3:$B$725,H294,$BA$3:$BA$730)</f>
        <v>0</v>
      </c>
      <c r="AV294" s="30">
        <f>SUMIF(Ingredients!$B$3:$B$230,I294,Ingredients!$E$3:$E$230)+SUMIF($B$3:$B$725,I294,$BA$3:$BA$730)</f>
        <v>0</v>
      </c>
      <c r="AW294" s="30">
        <f>SUMIF(Ingredients!$B$3:$B$230,J294,Ingredients!$E$3:$E$230)+SUMIF($B$3:$B$725,J294,$BA$3:$BA$730)</f>
        <v>0</v>
      </c>
      <c r="AX294" s="30">
        <f>SUMIF(Ingredients!$B$3:$B$230,K294,Ingredients!$E$3:$E$230)+SUMIF($B$3:$B$725,K294,$BA$3:$BA$730)</f>
        <v>0</v>
      </c>
      <c r="AY294" s="30">
        <f>SUMIF(Ingredients!$B$3:$B$230,L294,Ingredients!$E$3:$E$230)+SUMIF($B$3:$B$725,L294,$BA$3:$BA$730)</f>
        <v>0</v>
      </c>
      <c r="AZ294" s="30">
        <f>SUMIF(Ingredients!$B$3:$B$230,M294,Ingredients!$E$3:$E$230)+SUMIF($B$3:$B$725,M294,$BA$3:$BA$730)</f>
        <v>0</v>
      </c>
      <c r="BA294" s="29">
        <f t="shared" si="55"/>
        <v>25.5</v>
      </c>
      <c r="BB294" s="30">
        <f>SUMIF(Ingredients!$B$3:$B$230,F294,Ingredients!$F$3:$F$230)+SUMIF($B$3:$B$725,F294,$BJ$3:$BJ$725)</f>
        <v>0.9</v>
      </c>
      <c r="BC294" s="30">
        <f>SUMIF(Ingredients!$B$3:$B$230,G294,Ingredients!$F$3:$F$230)+SUMIF($B$3:$B$725,G294,$BJ$3:$BJ$725)</f>
        <v>0</v>
      </c>
      <c r="BD294" s="30">
        <f>SUMIF(Ingredients!$B$3:$B$230,H294,Ingredients!$F$3:$F$230)+SUMIF($B$3:$B$725,H294,$BJ$3:$BJ$725)</f>
        <v>0</v>
      </c>
      <c r="BE294" s="30">
        <f>SUMIF(Ingredients!$B$3:$B$230,I294,Ingredients!$F$3:$F$230)+SUMIF($B$3:$B$725,I294,$BJ$3:$BJ$725)</f>
        <v>0</v>
      </c>
      <c r="BF294" s="30">
        <f>SUMIF(Ingredients!$B$3:$B$230,J294,Ingredients!$F$3:$F$230)+SUMIF($B$3:$B$725,J294,$BJ$3:$BJ$725)</f>
        <v>0</v>
      </c>
      <c r="BG294" s="30">
        <f>SUMIF(Ingredients!$B$3:$B$230,K294,Ingredients!$F$3:$F$230)+SUMIF($B$3:$B$725,K294,$BJ$3:$BJ$725)</f>
        <v>0</v>
      </c>
      <c r="BH294" s="30">
        <f>SUMIF(Ingredients!$B$3:$B$230,L294,Ingredients!$F$3:$F$230)+SUMIF($B$3:$B$725,L294,$BJ$3:$BJ$725)</f>
        <v>0</v>
      </c>
      <c r="BI294" s="30">
        <f>SUMIF(Ingredients!$B$3:$B$230,M294,Ingredients!$F$3:$F$230)+SUMIF($B$3:$B$725,M294,$BJ$3:$BJ$725)</f>
        <v>0</v>
      </c>
      <c r="BJ294" s="35">
        <f t="shared" si="56"/>
        <v>0.9</v>
      </c>
      <c r="BK294" s="30">
        <f>SUMIF(Ingredients!$B$3:$B$230,F294,Ingredients!$G$3:$G$230)+SUMIF($B$3:$B$725,F294,$BS$3:$BS$725)</f>
        <v>0</v>
      </c>
      <c r="BL294" s="30">
        <f>SUMIF(Ingredients!$B$3:$B$230,G294,Ingredients!$G$3:$G$230)+SUMIF($B$3:$B$725,G294,$BS$3:$BS$725)</f>
        <v>0</v>
      </c>
      <c r="BM294" s="30">
        <f>SUMIF(Ingredients!$B$3:$B$230,H294,Ingredients!$G$3:$G$230)+SUMIF($B$3:$B$725,H294,$BS$3:$BS$725)</f>
        <v>0</v>
      </c>
      <c r="BN294" s="30">
        <f>SUMIF(Ingredients!$B$3:$B$230,I294,Ingredients!$G$3:$G$230)+SUMIF($B$3:$B$725,I294,$BS$3:$BS$725)</f>
        <v>0</v>
      </c>
      <c r="BO294" s="30">
        <f>SUMIF(Ingredients!$B$3:$B$230,J294,Ingredients!$G$3:$G$230)+SUMIF($B$3:$B$725,J294,$BS$3:$BS$725)</f>
        <v>0</v>
      </c>
      <c r="BP294" s="30">
        <f>SUMIF(Ingredients!$B$3:$B$230,K294,Ingredients!$G$3:$G$230)+SUMIF($B$3:$B$725,K294,$BS$3:$BS$725)</f>
        <v>0</v>
      </c>
      <c r="BQ294" s="30">
        <f>SUMIF(Ingredients!$B$3:$B$230,L294,Ingredients!$G$3:$G$230)+SUMIF($B$3:$B$725,L294,$BS$3:$BS$725)</f>
        <v>0</v>
      </c>
      <c r="BR294" s="30">
        <f>SUMIF(Ingredients!$B$3:$B$230,M294,Ingredients!$G$3:$G$230)+SUMIF($B$3:$B$725,M294,$BS$3:$BS$725)</f>
        <v>0</v>
      </c>
      <c r="BS294" s="36">
        <f t="shared" si="57"/>
        <v>0</v>
      </c>
      <c r="BT294" s="30">
        <f>SUMIF(Ingredients!$B$3:$B$230,F294,Ingredients!$H$3:$H$230)+SUMIF($B$3:$B$725,F294,$CB$3:$CB$725)</f>
        <v>0</v>
      </c>
      <c r="BU294" s="30">
        <f>SUMIF(Ingredients!$B$3:$B$230,G294,Ingredients!$H$3:$H$230)+SUMIF($B$3:$B$725,G294,$CB$3:$CB$725)</f>
        <v>0</v>
      </c>
      <c r="BV294" s="30">
        <f>SUMIF(Ingredients!$B$3:$B$230,H294,Ingredients!$H$3:$H$230)+SUMIF($B$3:$B$725,H294,$CB$3:$CB$725)</f>
        <v>0</v>
      </c>
      <c r="BW294" s="30">
        <f>SUMIF(Ingredients!$B$3:$B$230,I294,Ingredients!$H$3:$H$230)+SUMIF($B$3:$B$725,I294,$CB$3:$CB$725)</f>
        <v>0</v>
      </c>
      <c r="BX294" s="30">
        <f>SUMIF(Ingredients!$B$3:$B$230,J294,Ingredients!$H$3:$H$230)+SUMIF($B$3:$B$725,J294,$CB$3:$CB$725)</f>
        <v>0</v>
      </c>
      <c r="BY294" s="30">
        <f>SUMIF(Ingredients!$B$3:$B$230,K294,Ingredients!$H$3:$H$230)+SUMIF($B$3:$B$725,K294,$CB$3:$CB$725)</f>
        <v>0</v>
      </c>
      <c r="BZ294" s="30">
        <f>SUMIF(Ingredients!$B$3:$B$230,L294,Ingredients!$H$3:$H$230)+SUMIF($B$3:$B$725,L294,$CB$3:$CB$725)</f>
        <v>0</v>
      </c>
      <c r="CA294" s="30">
        <f>SUMIF(Ingredients!$B$3:$B$230,M294,Ingredients!$H$3:$H$230)+SUMIF($B$3:$B$725,M294,$CB$3:$CB$725)</f>
        <v>0</v>
      </c>
      <c r="CB294" s="42">
        <f t="shared" si="58"/>
        <v>0</v>
      </c>
      <c r="CC294" s="30">
        <f>SUMIF(Ingredients!$B$3:$B$230,F294,Ingredients!$I$3:$I$230)+SUMIF($B$3:$B$725,F294,$CK$3:$CK$725)</f>
        <v>0.6</v>
      </c>
      <c r="CD294" s="30">
        <f>SUMIF(Ingredients!$B$3:$B$230,G294,Ingredients!$I$3:$I$230)+SUMIF($B$3:$B$725,G294,$CK$3:$CK$725)</f>
        <v>0</v>
      </c>
      <c r="CE294" s="30">
        <f>SUMIF(Ingredients!$B$3:$B$230,H294,Ingredients!$I$3:$I$230)+SUMIF($B$3:$B$725,H294,$CK$3:$CK$725)</f>
        <v>0</v>
      </c>
      <c r="CF294" s="30">
        <f>SUMIF(Ingredients!$B$3:$B$230,I294,Ingredients!$I$3:$I$230)+SUMIF($B$3:$B$725,I294,$CK$3:$CK$725)</f>
        <v>0</v>
      </c>
      <c r="CG294" s="30">
        <f>SUMIF(Ingredients!$B$3:$B$230,J294,Ingredients!$I$3:$I$230)+SUMIF($B$3:$B$725,J294,$CK$3:$CK$725)</f>
        <v>0</v>
      </c>
      <c r="CH294" s="30">
        <f>SUMIF(Ingredients!$B$3:$B$230,K294,Ingredients!$I$3:$I$230)+SUMIF($B$3:$B$725,K294,$CK$3:$CK$725)</f>
        <v>0</v>
      </c>
      <c r="CI294" s="30">
        <f>SUMIF(Ingredients!$B$3:$B$230,L294,Ingredients!$I$3:$I$230)+SUMIF($B$3:$B$725,L294,$CK$3:$CK$725)</f>
        <v>0</v>
      </c>
      <c r="CJ294" s="30">
        <f>SUMIF(Ingredients!$B$3:$B$230,M294,Ingredients!$I$3:$I$230)+SUMIF($B$3:$B$725,M294,$CK$3:$CK$725)</f>
        <v>0</v>
      </c>
      <c r="CK294" s="38">
        <f t="shared" si="59"/>
        <v>0.6</v>
      </c>
      <c r="CL294" s="30">
        <f>SUMIF(Ingredients!$B$3:$B$230,F294,Ingredients!$J$3:$J$230)+SUMIF($B$3:$B$725,F294,$CT$3:$CT$725)</f>
        <v>0</v>
      </c>
      <c r="CM294" s="30">
        <f>SUMIF(Ingredients!$B$3:$B$230,G294,Ingredients!$J$3:$J$230)+SUMIF($B$3:$B$725,G294,$CT$3:$CT$725)</f>
        <v>0</v>
      </c>
      <c r="CN294" s="30">
        <f>SUMIF(Ingredients!$B$3:$B$230,H294,Ingredients!$J$3:$J$230)+SUMIF($B$3:$B$725,H294,$CT$3:$CT$725)</f>
        <v>0</v>
      </c>
      <c r="CO294" s="30">
        <f>SUMIF(Ingredients!$B$3:$B$230,I294,Ingredients!$J$3:$J$230)+SUMIF($B$3:$B$725,I294,$CT$3:$CT$725)</f>
        <v>0</v>
      </c>
      <c r="CP294" s="30">
        <f>SUMIF(Ingredients!$B$3:$B$230,J294,Ingredients!$J$3:$J$230)+SUMIF($B$3:$B$725,J294,$CT$3:$CT$725)</f>
        <v>0</v>
      </c>
      <c r="CQ294" s="30">
        <f>SUMIF(Ingredients!$B$3:$B$230,K294,Ingredients!$J$3:$J$230)+SUMIF($B$3:$B$725,K294,$CT$3:$CT$725)</f>
        <v>0</v>
      </c>
      <c r="CR294" s="30">
        <f>SUMIF(Ingredients!$B$3:$B$230,L294,Ingredients!$J$3:$J$230)+SUMIF($B$3:$B$725,L294,$CT$3:$CT$725)</f>
        <v>0</v>
      </c>
      <c r="CS294" s="30">
        <f>SUMIF(Ingredients!$B$3:$B$230,M294,Ingredients!$J$3:$J$230)+SUMIF($B$3:$B$725,M294,$CT$3:$CT$725)</f>
        <v>0</v>
      </c>
      <c r="CT294" s="43">
        <f t="shared" si="60"/>
        <v>0</v>
      </c>
      <c r="CU294" s="34">
        <v>2</v>
      </c>
      <c r="CV294" s="30">
        <v>0</v>
      </c>
      <c r="CW294" s="30">
        <v>21</v>
      </c>
      <c r="CX294" s="35">
        <v>0.9</v>
      </c>
      <c r="CY294" s="36">
        <v>0</v>
      </c>
      <c r="CZ294" s="37">
        <v>0</v>
      </c>
      <c r="DA294" s="38">
        <v>0.6</v>
      </c>
      <c r="DB294" s="39">
        <v>0</v>
      </c>
      <c r="DC294" t="s">
        <v>202</v>
      </c>
      <c r="DD294" t="str">
        <f t="shared" ca="1" si="61"/>
        <v/>
      </c>
      <c r="DE294" t="str">
        <f ca="1">IF(Z294="No", "No", "-")</f>
        <v>-</v>
      </c>
      <c r="DG294" t="s">
        <v>200</v>
      </c>
      <c r="DH294" t="str">
        <f t="shared" ca="1" si="62"/>
        <v>PRALINESITEM(MEAL, ItemRegistry.pralinesItem, 4 ,0.4f,0f,0.9f,0f,0f,0.6f,0f,1f),</v>
      </c>
      <c r="DI294" t="s">
        <v>2271</v>
      </c>
    </row>
    <row r="295" spans="2:113" x14ac:dyDescent="0.3">
      <c r="B295" t="s">
        <v>570</v>
      </c>
      <c r="C295" t="str">
        <f>INDEX('PH Itemnames'!$B$1:$B$723,MATCH(B295,'PH Itemnames'!$A$1:$A$723),1)</f>
        <v>pistachiobakedsalmonItem</v>
      </c>
      <c r="D295" t="s">
        <v>240</v>
      </c>
      <c r="E295" t="s">
        <v>1191</v>
      </c>
      <c r="F295" s="10" t="s">
        <v>177</v>
      </c>
      <c r="G295" s="11" t="s">
        <v>571</v>
      </c>
      <c r="H295" s="11"/>
      <c r="I295" s="11"/>
      <c r="J295" s="11"/>
      <c r="K295" s="11"/>
      <c r="L295" s="11"/>
      <c r="M295" s="11"/>
      <c r="N295" s="46">
        <f ca="1">SUMIF(Ingredients!$B$3:$B$230,'PH complex foods'!F295,Ingredients!$A$3:$A$119)+SUMIF($B$3:$B$725,F295,$V$3:$V$724)</f>
        <v>0</v>
      </c>
      <c r="O295" s="11">
        <f ca="1">SUMIF(Ingredients!$B$3:$B$230,'PH complex foods'!G295,Ingredients!$A$3:$A$119)+SUMIF($B$3:$B$725,G295,$V$3:$V$724)</f>
        <v>0</v>
      </c>
      <c r="P295" s="11">
        <f ca="1">SUMIF(Ingredients!$B$3:$B$230,'PH complex foods'!H295,Ingredients!$A$3:$A$119)+SUMIF($B$3:$B$725,H295,$V$3:$V$724)</f>
        <v>0</v>
      </c>
      <c r="Q295" s="11">
        <f ca="1">SUMIF(Ingredients!$B$3:$B$230,'PH complex foods'!I295,Ingredients!$A$3:$A$119)+SUMIF($B$3:$B$725,I295,$V$3:$V$724)</f>
        <v>0</v>
      </c>
      <c r="R295" s="11">
        <f ca="1">SUMIF(Ingredients!$B$3:$B$230,'PH complex foods'!J295,Ingredients!$A$3:$A$119)+SUMIF($B$3:$B$725,J295,$V$3:$V$724)</f>
        <v>0</v>
      </c>
      <c r="S295" s="11">
        <f ca="1">SUMIF(Ingredients!$B$3:$B$230,'PH complex foods'!K295,Ingredients!$A$3:$A$119)+SUMIF($B$3:$B$725,K295,$V$3:$V$724)</f>
        <v>0</v>
      </c>
      <c r="T295" s="11">
        <f ca="1">SUMIF(Ingredients!$B$3:$B$230,'PH complex foods'!L295,Ingredients!$A$3:$A$119)+SUMIF($B$3:$B$725,L295,$V$3:$V$724)</f>
        <v>0</v>
      </c>
      <c r="U295" s="11">
        <f ca="1">SUMIF(Ingredients!$B$3:$B$230,'PH complex foods'!M295,Ingredients!$A$3:$A$119)+SUMIF($B$3:$B$725,M295,$V$3:$V$724)</f>
        <v>0</v>
      </c>
      <c r="V295" s="10">
        <f t="shared" ca="1" si="63"/>
        <v>-1</v>
      </c>
      <c r="W295" s="10">
        <v>-1</v>
      </c>
      <c r="X295" s="11">
        <v>-1</v>
      </c>
      <c r="Y295" s="11">
        <f>COUNTIF(F295:M1020,B295)</f>
        <v>0</v>
      </c>
      <c r="Z295" s="44" t="str">
        <f t="shared" ca="1" si="64"/>
        <v>No</v>
      </c>
      <c r="AA295" s="34">
        <f>SUMIF(Ingredients!$B$3:$B$230,F295,Ingredients!$C$3:$C$230)+SUMIF($B$3:$B$725,F295,$AI$3:$AI$725)</f>
        <v>0</v>
      </c>
      <c r="AB295" s="30">
        <f>SUMIF(Ingredients!$B$3:$B$230,G295,Ingredients!$C$3:$C$230)+SUMIF($B$3:$B$725,G295,$AI$3:$AI$725)</f>
        <v>5</v>
      </c>
      <c r="AC295" s="30">
        <f>SUMIF(Ingredients!$B$3:$B$230,H295,Ingredients!$C$3:$C$230)+SUMIF($B$3:$B$725,H295,$AI$3:$AI$725)</f>
        <v>0</v>
      </c>
      <c r="AD295" s="30">
        <f>SUMIF(Ingredients!$B$3:$B$230,I295,Ingredients!$C$3:$C$230)+SUMIF($B$3:$B$725,I295,$AI$3:$AI$725)</f>
        <v>0</v>
      </c>
      <c r="AE295" s="30">
        <f>SUMIF(Ingredients!$B$3:$B$230,J295,Ingredients!$C$3:$C$230)+SUMIF($B$3:$B$725,J295,$AI$3:$AI$725)</f>
        <v>0</v>
      </c>
      <c r="AF295" s="30">
        <f>SUMIF(Ingredients!$B$3:$B$230,K295,Ingredients!$C$3:$C$230)+SUMIF($B$3:$B$725,K295,$AI$3:$AI$725)</f>
        <v>0</v>
      </c>
      <c r="AG295" s="30">
        <f>SUMIF(Ingredients!$B$3:$B$230,L295,Ingredients!$C$3:$C$230)+SUMIF($B$3:$B$725,L295,$AI$3:$AI$725)</f>
        <v>0</v>
      </c>
      <c r="AH295" s="30">
        <f>SUMIF(Ingredients!$B$3:$B$230,M295,Ingredients!$C$3:$C$230)+SUMIF($B$3:$B$725,M295,$AI$3:$AI$725)</f>
        <v>0</v>
      </c>
      <c r="AI295" s="29">
        <f t="shared" si="53"/>
        <v>5</v>
      </c>
      <c r="AJ295" s="30">
        <f>SUMIF(Ingredients!$B$3:$B$230,F295,Ingredients!$D$3:$D$230)+SUMIF($B$3:$B$725,F295,$AR$3:$AR$725)</f>
        <v>0</v>
      </c>
      <c r="AK295" s="30">
        <f>SUMIF(Ingredients!$B$3:$B$230,G295,Ingredients!$D$3:$D$230)+SUMIF($B$3:$B$725,G295,$AR$3:$AR$725)</f>
        <v>0</v>
      </c>
      <c r="AL295" s="30">
        <f>SUMIF(Ingredients!$B$3:$B$230,H295,Ingredients!$D$3:$D$230)+SUMIF($B$3:$B$725,H295,$AR$3:$AR$725)</f>
        <v>0</v>
      </c>
      <c r="AM295" s="30">
        <f>SUMIF(Ingredients!$B$3:$B$230,I295,Ingredients!$D$3:$D$230)+SUMIF($B$3:$B$725,I295,$AR$3:$AR$725)</f>
        <v>0</v>
      </c>
      <c r="AN295" s="30">
        <f>SUMIF(Ingredients!$B$3:$B$230,J295,Ingredients!$D$3:$D$230)+SUMIF($B$3:$B$725,J295,$AR$3:$AR$725)</f>
        <v>0</v>
      </c>
      <c r="AO295" s="30">
        <f>SUMIF(Ingredients!$B$3:$B$230,K295,Ingredients!$D$3:$D$230)+SUMIF($B$3:$B$725,K295,$AR$3:$AR$725)</f>
        <v>0</v>
      </c>
      <c r="AP295" s="30">
        <f>SUMIF(Ingredients!$B$3:$B$230,L295,Ingredients!$D$3:$D$230)+SUMIF($B$3:$B$725,L295,$AR$3:$AR$725)</f>
        <v>0</v>
      </c>
      <c r="AQ295" s="30">
        <f>SUMIF(Ingredients!$B$3:$B$230,M295,Ingredients!$D$3:$D$230)+SUMIF($B$3:$B$725,M295,$AR$3:$AR$725)</f>
        <v>0</v>
      </c>
      <c r="AR295" s="29">
        <f t="shared" si="54"/>
        <v>0</v>
      </c>
      <c r="AS295" s="30">
        <f>SUMIF(Ingredients!$B$3:$B$230,F295,Ingredients!$E$3:$E$230)+SUMIF($B$3:$B$725,F295,$BA$3:$BA$730)</f>
        <v>0</v>
      </c>
      <c r="AT295" s="30">
        <f>SUMIF(Ingredients!$B$3:$B$230,G295,Ingredients!$E$3:$E$230)+SUMIF($B$3:$B$725,G295,$BA$3:$BA$730)</f>
        <v>7</v>
      </c>
      <c r="AU295" s="30">
        <f>SUMIF(Ingredients!$B$3:$B$230,H295,Ingredients!$E$3:$E$230)+SUMIF($B$3:$B$725,H295,$BA$3:$BA$730)</f>
        <v>0</v>
      </c>
      <c r="AV295" s="30">
        <f>SUMIF(Ingredients!$B$3:$B$230,I295,Ingredients!$E$3:$E$230)+SUMIF($B$3:$B$725,I295,$BA$3:$BA$730)</f>
        <v>0</v>
      </c>
      <c r="AW295" s="30">
        <f>SUMIF(Ingredients!$B$3:$B$230,J295,Ingredients!$E$3:$E$230)+SUMIF($B$3:$B$725,J295,$BA$3:$BA$730)</f>
        <v>0</v>
      </c>
      <c r="AX295" s="30">
        <f>SUMIF(Ingredients!$B$3:$B$230,K295,Ingredients!$E$3:$E$230)+SUMIF($B$3:$B$725,K295,$BA$3:$BA$730)</f>
        <v>0</v>
      </c>
      <c r="AY295" s="30">
        <f>SUMIF(Ingredients!$B$3:$B$230,L295,Ingredients!$E$3:$E$230)+SUMIF($B$3:$B$725,L295,$BA$3:$BA$730)</f>
        <v>0</v>
      </c>
      <c r="AZ295" s="30">
        <f>SUMIF(Ingredients!$B$3:$B$230,M295,Ingredients!$E$3:$E$230)+SUMIF($B$3:$B$725,M295,$BA$3:$BA$730)</f>
        <v>0</v>
      </c>
      <c r="BA295" s="29">
        <f t="shared" si="55"/>
        <v>3.5</v>
      </c>
      <c r="BB295" s="30">
        <f>SUMIF(Ingredients!$B$3:$B$230,F295,Ingredients!$F$3:$F$230)+SUMIF($B$3:$B$725,F295,$BJ$3:$BJ$725)</f>
        <v>0</v>
      </c>
      <c r="BC295" s="30">
        <f>SUMIF(Ingredients!$B$3:$B$230,G295,Ingredients!$F$3:$F$230)+SUMIF($B$3:$B$725,G295,$BJ$3:$BJ$725)</f>
        <v>0</v>
      </c>
      <c r="BD295" s="30">
        <f>SUMIF(Ingredients!$B$3:$B$230,H295,Ingredients!$F$3:$F$230)+SUMIF($B$3:$B$725,H295,$BJ$3:$BJ$725)</f>
        <v>0</v>
      </c>
      <c r="BE295" s="30">
        <f>SUMIF(Ingredients!$B$3:$B$230,I295,Ingredients!$F$3:$F$230)+SUMIF($B$3:$B$725,I295,$BJ$3:$BJ$725)</f>
        <v>0</v>
      </c>
      <c r="BF295" s="30">
        <f>SUMIF(Ingredients!$B$3:$B$230,J295,Ingredients!$F$3:$F$230)+SUMIF($B$3:$B$725,J295,$BJ$3:$BJ$725)</f>
        <v>0</v>
      </c>
      <c r="BG295" s="30">
        <f>SUMIF(Ingredients!$B$3:$B$230,K295,Ingredients!$F$3:$F$230)+SUMIF($B$3:$B$725,K295,$BJ$3:$BJ$725)</f>
        <v>0</v>
      </c>
      <c r="BH295" s="30">
        <f>SUMIF(Ingredients!$B$3:$B$230,L295,Ingredients!$F$3:$F$230)+SUMIF($B$3:$B$725,L295,$BJ$3:$BJ$725)</f>
        <v>0</v>
      </c>
      <c r="BI295" s="30">
        <f>SUMIF(Ingredients!$B$3:$B$230,M295,Ingredients!$F$3:$F$230)+SUMIF($B$3:$B$725,M295,$BJ$3:$BJ$725)</f>
        <v>0</v>
      </c>
      <c r="BJ295" s="35">
        <f t="shared" si="56"/>
        <v>0</v>
      </c>
      <c r="BK295" s="30">
        <f>SUMIF(Ingredients!$B$3:$B$230,F295,Ingredients!$G$3:$G$230)+SUMIF($B$3:$B$725,F295,$BS$3:$BS$725)</f>
        <v>0</v>
      </c>
      <c r="BL295" s="30">
        <f>SUMIF(Ingredients!$B$3:$B$230,G295,Ingredients!$G$3:$G$230)+SUMIF($B$3:$B$725,G295,$BS$3:$BS$725)</f>
        <v>0</v>
      </c>
      <c r="BM295" s="30">
        <f>SUMIF(Ingredients!$B$3:$B$230,H295,Ingredients!$G$3:$G$230)+SUMIF($B$3:$B$725,H295,$BS$3:$BS$725)</f>
        <v>0</v>
      </c>
      <c r="BN295" s="30">
        <f>SUMIF(Ingredients!$B$3:$B$230,I295,Ingredients!$G$3:$G$230)+SUMIF($B$3:$B$725,I295,$BS$3:$BS$725)</f>
        <v>0</v>
      </c>
      <c r="BO295" s="30">
        <f>SUMIF(Ingredients!$B$3:$B$230,J295,Ingredients!$G$3:$G$230)+SUMIF($B$3:$B$725,J295,$BS$3:$BS$725)</f>
        <v>0</v>
      </c>
      <c r="BP295" s="30">
        <f>SUMIF(Ingredients!$B$3:$B$230,K295,Ingredients!$G$3:$G$230)+SUMIF($B$3:$B$725,K295,$BS$3:$BS$725)</f>
        <v>0</v>
      </c>
      <c r="BQ295" s="30">
        <f>SUMIF(Ingredients!$B$3:$B$230,L295,Ingredients!$G$3:$G$230)+SUMIF($B$3:$B$725,L295,$BS$3:$BS$725)</f>
        <v>0</v>
      </c>
      <c r="BR295" s="30">
        <f>SUMIF(Ingredients!$B$3:$B$230,M295,Ingredients!$G$3:$G$230)+SUMIF($B$3:$B$725,M295,$BS$3:$BS$725)</f>
        <v>0</v>
      </c>
      <c r="BS295" s="36">
        <f t="shared" si="57"/>
        <v>0</v>
      </c>
      <c r="BT295" s="30">
        <f>SUMIF(Ingredients!$B$3:$B$230,F295,Ingredients!$H$3:$H$230)+SUMIF($B$3:$B$725,F295,$CB$3:$CB$725)</f>
        <v>0</v>
      </c>
      <c r="BU295" s="30">
        <f>SUMIF(Ingredients!$B$3:$B$230,G295,Ingredients!$H$3:$H$230)+SUMIF($B$3:$B$725,G295,$CB$3:$CB$725)</f>
        <v>0</v>
      </c>
      <c r="BV295" s="30">
        <f>SUMIF(Ingredients!$B$3:$B$230,H295,Ingredients!$H$3:$H$230)+SUMIF($B$3:$B$725,H295,$CB$3:$CB$725)</f>
        <v>0</v>
      </c>
      <c r="BW295" s="30">
        <f>SUMIF(Ingredients!$B$3:$B$230,I295,Ingredients!$H$3:$H$230)+SUMIF($B$3:$B$725,I295,$CB$3:$CB$725)</f>
        <v>0</v>
      </c>
      <c r="BX295" s="30">
        <f>SUMIF(Ingredients!$B$3:$B$230,J295,Ingredients!$H$3:$H$230)+SUMIF($B$3:$B$725,J295,$CB$3:$CB$725)</f>
        <v>0</v>
      </c>
      <c r="BY295" s="30">
        <f>SUMIF(Ingredients!$B$3:$B$230,K295,Ingredients!$H$3:$H$230)+SUMIF($B$3:$B$725,K295,$CB$3:$CB$725)</f>
        <v>0</v>
      </c>
      <c r="BZ295" s="30">
        <f>SUMIF(Ingredients!$B$3:$B$230,L295,Ingredients!$H$3:$H$230)+SUMIF($B$3:$B$725,L295,$CB$3:$CB$725)</f>
        <v>0</v>
      </c>
      <c r="CA295" s="30">
        <f>SUMIF(Ingredients!$B$3:$B$230,M295,Ingredients!$H$3:$H$230)+SUMIF($B$3:$B$725,M295,$CB$3:$CB$725)</f>
        <v>0</v>
      </c>
      <c r="CB295" s="42">
        <f t="shared" si="58"/>
        <v>0</v>
      </c>
      <c r="CC295" s="30">
        <f>SUMIF(Ingredients!$B$3:$B$230,F295,Ingredients!$I$3:$I$230)+SUMIF($B$3:$B$725,F295,$CK$3:$CK$725)</f>
        <v>0</v>
      </c>
      <c r="CD295" s="30">
        <f>SUMIF(Ingredients!$B$3:$B$230,G295,Ingredients!$I$3:$I$230)+SUMIF($B$3:$B$725,G295,$CK$3:$CK$725)</f>
        <v>1</v>
      </c>
      <c r="CE295" s="30">
        <f>SUMIF(Ingredients!$B$3:$B$230,H295,Ingredients!$I$3:$I$230)+SUMIF($B$3:$B$725,H295,$CK$3:$CK$725)</f>
        <v>0</v>
      </c>
      <c r="CF295" s="30">
        <f>SUMIF(Ingredients!$B$3:$B$230,I295,Ingredients!$I$3:$I$230)+SUMIF($B$3:$B$725,I295,$CK$3:$CK$725)</f>
        <v>0</v>
      </c>
      <c r="CG295" s="30">
        <f>SUMIF(Ingredients!$B$3:$B$230,J295,Ingredients!$I$3:$I$230)+SUMIF($B$3:$B$725,J295,$CK$3:$CK$725)</f>
        <v>0</v>
      </c>
      <c r="CH295" s="30">
        <f>SUMIF(Ingredients!$B$3:$B$230,K295,Ingredients!$I$3:$I$230)+SUMIF($B$3:$B$725,K295,$CK$3:$CK$725)</f>
        <v>0</v>
      </c>
      <c r="CI295" s="30">
        <f>SUMIF(Ingredients!$B$3:$B$230,L295,Ingredients!$I$3:$I$230)+SUMIF($B$3:$B$725,L295,$CK$3:$CK$725)</f>
        <v>0</v>
      </c>
      <c r="CJ295" s="30">
        <f>SUMIF(Ingredients!$B$3:$B$230,M295,Ingredients!$I$3:$I$230)+SUMIF($B$3:$B$725,M295,$CK$3:$CK$725)</f>
        <v>0</v>
      </c>
      <c r="CK295" s="38">
        <f t="shared" si="59"/>
        <v>1</v>
      </c>
      <c r="CL295" s="30">
        <f>SUMIF(Ingredients!$B$3:$B$230,F295,Ingredients!$J$3:$J$230)+SUMIF($B$3:$B$725,F295,$CT$3:$CT$725)</f>
        <v>0</v>
      </c>
      <c r="CM295" s="30">
        <f>SUMIF(Ingredients!$B$3:$B$230,G295,Ingredients!$J$3:$J$230)+SUMIF($B$3:$B$725,G295,$CT$3:$CT$725)</f>
        <v>0</v>
      </c>
      <c r="CN295" s="30">
        <f>SUMIF(Ingredients!$B$3:$B$230,H295,Ingredients!$J$3:$J$230)+SUMIF($B$3:$B$725,H295,$CT$3:$CT$725)</f>
        <v>0</v>
      </c>
      <c r="CO295" s="30">
        <f>SUMIF(Ingredients!$B$3:$B$230,I295,Ingredients!$J$3:$J$230)+SUMIF($B$3:$B$725,I295,$CT$3:$CT$725)</f>
        <v>0</v>
      </c>
      <c r="CP295" s="30">
        <f>SUMIF(Ingredients!$B$3:$B$230,J295,Ingredients!$J$3:$J$230)+SUMIF($B$3:$B$725,J295,$CT$3:$CT$725)</f>
        <v>0</v>
      </c>
      <c r="CQ295" s="30">
        <f>SUMIF(Ingredients!$B$3:$B$230,K295,Ingredients!$J$3:$J$230)+SUMIF($B$3:$B$725,K295,$CT$3:$CT$725)</f>
        <v>0</v>
      </c>
      <c r="CR295" s="30">
        <f>SUMIF(Ingredients!$B$3:$B$230,L295,Ingredients!$J$3:$J$230)+SUMIF($B$3:$B$725,L295,$CT$3:$CT$725)</f>
        <v>0</v>
      </c>
      <c r="CS295" s="30">
        <f>SUMIF(Ingredients!$B$3:$B$230,M295,Ingredients!$J$3:$J$230)+SUMIF($B$3:$B$725,M295,$CT$3:$CT$725)</f>
        <v>0</v>
      </c>
      <c r="CT295" s="43">
        <f t="shared" si="60"/>
        <v>0</v>
      </c>
      <c r="CU295" s="34">
        <v>5</v>
      </c>
      <c r="CV295" s="30">
        <v>0</v>
      </c>
      <c r="CW295" s="30">
        <v>3.5</v>
      </c>
      <c r="CX295" s="35">
        <v>0</v>
      </c>
      <c r="CY295" s="36">
        <v>0</v>
      </c>
      <c r="CZ295" s="37">
        <v>0</v>
      </c>
      <c r="DA295" s="38">
        <v>1</v>
      </c>
      <c r="DB295" s="39">
        <v>0</v>
      </c>
      <c r="DC295" t="s">
        <v>199</v>
      </c>
      <c r="DD295" t="str">
        <f t="shared" ca="1" si="61"/>
        <v/>
      </c>
      <c r="DE295" t="str">
        <f ca="1">IF(Z295="No", "No", "-")</f>
        <v>No</v>
      </c>
      <c r="DG295" t="s">
        <v>200</v>
      </c>
      <c r="DH295" t="str">
        <f t="shared" ca="1" si="62"/>
        <v/>
      </c>
      <c r="DI295" t="s">
        <v>2271</v>
      </c>
    </row>
    <row r="296" spans="2:113" x14ac:dyDescent="0.3">
      <c r="B296" t="s">
        <v>2269</v>
      </c>
      <c r="C296" t="str">
        <f>INDEX('PH Itemnames'!$B$1:$B$723,MATCH(B296,'PH Itemnames'!$A$1:$A$723),1)</f>
        <v>baconwrappedchiliItem</v>
      </c>
      <c r="D296" t="s">
        <v>240</v>
      </c>
      <c r="E296" t="s">
        <v>1191</v>
      </c>
      <c r="F296" s="10" t="s">
        <v>161</v>
      </c>
      <c r="G296" s="11" t="s">
        <v>367</v>
      </c>
      <c r="H296" s="11"/>
      <c r="I296" s="11"/>
      <c r="J296" s="11"/>
      <c r="K296" s="11"/>
      <c r="L296" s="11"/>
      <c r="M296" s="11"/>
      <c r="N296" s="46">
        <f ca="1">SUMIF(Ingredients!$B$3:$B$230,'PH complex foods'!F296,Ingredients!$A$3:$A$119)+SUMIF($B$3:$B$725,F296,$V$3:$V$724)</f>
        <v>0</v>
      </c>
      <c r="O296" s="11">
        <f ca="1">SUMIF(Ingredients!$B$3:$B$230,'PH complex foods'!G296,Ingredients!$A$3:$A$119)+SUMIF($B$3:$B$725,G296,$V$3:$V$724)</f>
        <v>1</v>
      </c>
      <c r="P296" s="11">
        <f ca="1">SUMIF(Ingredients!$B$3:$B$230,'PH complex foods'!H296,Ingredients!$A$3:$A$119)+SUMIF($B$3:$B$725,H296,$V$3:$V$724)</f>
        <v>0</v>
      </c>
      <c r="Q296" s="11">
        <f ca="1">SUMIF(Ingredients!$B$3:$B$230,'PH complex foods'!I296,Ingredients!$A$3:$A$119)+SUMIF($B$3:$B$725,I296,$V$3:$V$724)</f>
        <v>0</v>
      </c>
      <c r="R296" s="11">
        <f ca="1">SUMIF(Ingredients!$B$3:$B$230,'PH complex foods'!J296,Ingredients!$A$3:$A$119)+SUMIF($B$3:$B$725,J296,$V$3:$V$724)</f>
        <v>0</v>
      </c>
      <c r="S296" s="11">
        <f ca="1">SUMIF(Ingredients!$B$3:$B$230,'PH complex foods'!K296,Ingredients!$A$3:$A$119)+SUMIF($B$3:$B$725,K296,$V$3:$V$724)</f>
        <v>0</v>
      </c>
      <c r="T296" s="11">
        <f ca="1">SUMIF(Ingredients!$B$3:$B$230,'PH complex foods'!L296,Ingredients!$A$3:$A$119)+SUMIF($B$3:$B$725,L296,$V$3:$V$724)</f>
        <v>0</v>
      </c>
      <c r="U296" s="11">
        <f ca="1">SUMIF(Ingredients!$B$3:$B$230,'PH complex foods'!M296,Ingredients!$A$3:$A$119)+SUMIF($B$3:$B$725,M296,$V$3:$V$724)</f>
        <v>0</v>
      </c>
      <c r="V296" s="10">
        <f t="shared" ca="1" si="63"/>
        <v>0</v>
      </c>
      <c r="W296" s="10">
        <v>0</v>
      </c>
      <c r="X296" s="11">
        <v>0</v>
      </c>
      <c r="Y296" s="11">
        <f>COUNTIF(F296:M1021,B296)</f>
        <v>0</v>
      </c>
      <c r="Z296" s="44" t="str">
        <f t="shared" ca="1" si="64"/>
        <v>No</v>
      </c>
      <c r="AA296" s="34">
        <f>SUMIF(Ingredients!$B$3:$B$230,F296,Ingredients!$C$3:$C$230)+SUMIF($B$3:$B$725,F296,$AI$3:$AI$725)</f>
        <v>0</v>
      </c>
      <c r="AB296" s="30">
        <f>SUMIF(Ingredients!$B$3:$B$230,G296,Ingredients!$C$3:$C$230)+SUMIF($B$3:$B$725,G296,$AI$3:$AI$725)</f>
        <v>10</v>
      </c>
      <c r="AC296" s="30">
        <f>SUMIF(Ingredients!$B$3:$B$230,H296,Ingredients!$C$3:$C$230)+SUMIF($B$3:$B$725,H296,$AI$3:$AI$725)</f>
        <v>0</v>
      </c>
      <c r="AD296" s="30">
        <f>SUMIF(Ingredients!$B$3:$B$230,I296,Ingredients!$C$3:$C$230)+SUMIF($B$3:$B$725,I296,$AI$3:$AI$725)</f>
        <v>0</v>
      </c>
      <c r="AE296" s="30">
        <f>SUMIF(Ingredients!$B$3:$B$230,J296,Ingredients!$C$3:$C$230)+SUMIF($B$3:$B$725,J296,$AI$3:$AI$725)</f>
        <v>0</v>
      </c>
      <c r="AF296" s="30">
        <f>SUMIF(Ingredients!$B$3:$B$230,K296,Ingredients!$C$3:$C$230)+SUMIF($B$3:$B$725,K296,$AI$3:$AI$725)</f>
        <v>0</v>
      </c>
      <c r="AG296" s="30">
        <f>SUMIF(Ingredients!$B$3:$B$230,L296,Ingredients!$C$3:$C$230)+SUMIF($B$3:$B$725,L296,$AI$3:$AI$725)</f>
        <v>0</v>
      </c>
      <c r="AH296" s="30">
        <f>SUMIF(Ingredients!$B$3:$B$230,M296,Ingredients!$C$3:$C$230)+SUMIF($B$3:$B$725,M296,$AI$3:$AI$725)</f>
        <v>0</v>
      </c>
      <c r="AI296" s="29">
        <f t="shared" si="53"/>
        <v>10</v>
      </c>
      <c r="AJ296" s="30">
        <f>SUMIF(Ingredients!$B$3:$B$230,F296,Ingredients!$D$3:$D$230)+SUMIF($B$3:$B$725,F296,$AR$3:$AR$725)</f>
        <v>0</v>
      </c>
      <c r="AK296" s="30">
        <f>SUMIF(Ingredients!$B$3:$B$230,G296,Ingredients!$D$3:$D$230)+SUMIF($B$3:$B$725,G296,$AR$3:$AR$725)</f>
        <v>0</v>
      </c>
      <c r="AL296" s="30">
        <f>SUMIF(Ingredients!$B$3:$B$230,H296,Ingredients!$D$3:$D$230)+SUMIF($B$3:$B$725,H296,$AR$3:$AR$725)</f>
        <v>0</v>
      </c>
      <c r="AM296" s="30">
        <f>SUMIF(Ingredients!$B$3:$B$230,I296,Ingredients!$D$3:$D$230)+SUMIF($B$3:$B$725,I296,$AR$3:$AR$725)</f>
        <v>0</v>
      </c>
      <c r="AN296" s="30">
        <f>SUMIF(Ingredients!$B$3:$B$230,J296,Ingredients!$D$3:$D$230)+SUMIF($B$3:$B$725,J296,$AR$3:$AR$725)</f>
        <v>0</v>
      </c>
      <c r="AO296" s="30">
        <f>SUMIF(Ingredients!$B$3:$B$230,K296,Ingredients!$D$3:$D$230)+SUMIF($B$3:$B$725,K296,$AR$3:$AR$725)</f>
        <v>0</v>
      </c>
      <c r="AP296" s="30">
        <f>SUMIF(Ingredients!$B$3:$B$230,L296,Ingredients!$D$3:$D$230)+SUMIF($B$3:$B$725,L296,$AR$3:$AR$725)</f>
        <v>0</v>
      </c>
      <c r="AQ296" s="30">
        <f>SUMIF(Ingredients!$B$3:$B$230,M296,Ingredients!$D$3:$D$230)+SUMIF($B$3:$B$725,M296,$AR$3:$AR$725)</f>
        <v>0</v>
      </c>
      <c r="AR296" s="29">
        <f t="shared" si="54"/>
        <v>0</v>
      </c>
      <c r="AS296" s="30">
        <f>SUMIF(Ingredients!$B$3:$B$230,F296,Ingredients!$E$3:$E$230)+SUMIF($B$3:$B$725,F296,$BA$3:$BA$730)</f>
        <v>0</v>
      </c>
      <c r="AT296" s="30">
        <f>SUMIF(Ingredients!$B$3:$B$230,G296,Ingredients!$E$3:$E$230)+SUMIF($B$3:$B$725,G296,$BA$3:$BA$730)</f>
        <v>14</v>
      </c>
      <c r="AU296" s="30">
        <f>SUMIF(Ingredients!$B$3:$B$230,H296,Ingredients!$E$3:$E$230)+SUMIF($B$3:$B$725,H296,$BA$3:$BA$730)</f>
        <v>0</v>
      </c>
      <c r="AV296" s="30">
        <f>SUMIF(Ingredients!$B$3:$B$230,I296,Ingredients!$E$3:$E$230)+SUMIF($B$3:$B$725,I296,$BA$3:$BA$730)</f>
        <v>0</v>
      </c>
      <c r="AW296" s="30">
        <f>SUMIF(Ingredients!$B$3:$B$230,J296,Ingredients!$E$3:$E$230)+SUMIF($B$3:$B$725,J296,$BA$3:$BA$730)</f>
        <v>0</v>
      </c>
      <c r="AX296" s="30">
        <f>SUMIF(Ingredients!$B$3:$B$230,K296,Ingredients!$E$3:$E$230)+SUMIF($B$3:$B$725,K296,$BA$3:$BA$730)</f>
        <v>0</v>
      </c>
      <c r="AY296" s="30">
        <f>SUMIF(Ingredients!$B$3:$B$230,L296,Ingredients!$E$3:$E$230)+SUMIF($B$3:$B$725,L296,$BA$3:$BA$730)</f>
        <v>0</v>
      </c>
      <c r="AZ296" s="30">
        <f>SUMIF(Ingredients!$B$3:$B$230,M296,Ingredients!$E$3:$E$230)+SUMIF($B$3:$B$725,M296,$BA$3:$BA$730)</f>
        <v>0</v>
      </c>
      <c r="BA296" s="29">
        <f t="shared" si="55"/>
        <v>7</v>
      </c>
      <c r="BB296" s="30">
        <f>SUMIF(Ingredients!$B$3:$B$230,F296,Ingredients!$F$3:$F$230)+SUMIF($B$3:$B$725,F296,$BJ$3:$BJ$725)</f>
        <v>0</v>
      </c>
      <c r="BC296" s="30">
        <f>SUMIF(Ingredients!$B$3:$B$230,G296,Ingredients!$F$3:$F$230)+SUMIF($B$3:$B$725,G296,$BJ$3:$BJ$725)</f>
        <v>0</v>
      </c>
      <c r="BD296" s="30">
        <f>SUMIF(Ingredients!$B$3:$B$230,H296,Ingredients!$F$3:$F$230)+SUMIF($B$3:$B$725,H296,$BJ$3:$BJ$725)</f>
        <v>0</v>
      </c>
      <c r="BE296" s="30">
        <f>SUMIF(Ingredients!$B$3:$B$230,I296,Ingredients!$F$3:$F$230)+SUMIF($B$3:$B$725,I296,$BJ$3:$BJ$725)</f>
        <v>0</v>
      </c>
      <c r="BF296" s="30">
        <f>SUMIF(Ingredients!$B$3:$B$230,J296,Ingredients!$F$3:$F$230)+SUMIF($B$3:$B$725,J296,$BJ$3:$BJ$725)</f>
        <v>0</v>
      </c>
      <c r="BG296" s="30">
        <f>SUMIF(Ingredients!$B$3:$B$230,K296,Ingredients!$F$3:$F$230)+SUMIF($B$3:$B$725,K296,$BJ$3:$BJ$725)</f>
        <v>0</v>
      </c>
      <c r="BH296" s="30">
        <f>SUMIF(Ingredients!$B$3:$B$230,L296,Ingredients!$F$3:$F$230)+SUMIF($B$3:$B$725,L296,$BJ$3:$BJ$725)</f>
        <v>0</v>
      </c>
      <c r="BI296" s="30">
        <f>SUMIF(Ingredients!$B$3:$B$230,M296,Ingredients!$F$3:$F$230)+SUMIF($B$3:$B$725,M296,$BJ$3:$BJ$725)</f>
        <v>0</v>
      </c>
      <c r="BJ296" s="35">
        <f t="shared" si="56"/>
        <v>0</v>
      </c>
      <c r="BK296" s="30">
        <f>SUMIF(Ingredients!$B$3:$B$230,F296,Ingredients!$G$3:$G$230)+SUMIF($B$3:$B$725,F296,$BS$3:$BS$725)</f>
        <v>0</v>
      </c>
      <c r="BL296" s="30">
        <f>SUMIF(Ingredients!$B$3:$B$230,G296,Ingredients!$G$3:$G$230)+SUMIF($B$3:$B$725,G296,$BS$3:$BS$725)</f>
        <v>0</v>
      </c>
      <c r="BM296" s="30">
        <f>SUMIF(Ingredients!$B$3:$B$230,H296,Ingredients!$G$3:$G$230)+SUMIF($B$3:$B$725,H296,$BS$3:$BS$725)</f>
        <v>0</v>
      </c>
      <c r="BN296" s="30">
        <f>SUMIF(Ingredients!$B$3:$B$230,I296,Ingredients!$G$3:$G$230)+SUMIF($B$3:$B$725,I296,$BS$3:$BS$725)</f>
        <v>0</v>
      </c>
      <c r="BO296" s="30">
        <f>SUMIF(Ingredients!$B$3:$B$230,J296,Ingredients!$G$3:$G$230)+SUMIF($B$3:$B$725,J296,$BS$3:$BS$725)</f>
        <v>0</v>
      </c>
      <c r="BP296" s="30">
        <f>SUMIF(Ingredients!$B$3:$B$230,K296,Ingredients!$G$3:$G$230)+SUMIF($B$3:$B$725,K296,$BS$3:$BS$725)</f>
        <v>0</v>
      </c>
      <c r="BQ296" s="30">
        <f>SUMIF(Ingredients!$B$3:$B$230,L296,Ingredients!$G$3:$G$230)+SUMIF($B$3:$B$725,L296,$BS$3:$BS$725)</f>
        <v>0</v>
      </c>
      <c r="BR296" s="30">
        <f>SUMIF(Ingredients!$B$3:$B$230,M296,Ingredients!$G$3:$G$230)+SUMIF($B$3:$B$725,M296,$BS$3:$BS$725)</f>
        <v>0</v>
      </c>
      <c r="BS296" s="36">
        <f t="shared" si="57"/>
        <v>0</v>
      </c>
      <c r="BT296" s="30">
        <f>SUMIF(Ingredients!$B$3:$B$230,F296,Ingredients!$H$3:$H$230)+SUMIF($B$3:$B$725,F296,$CB$3:$CB$725)</f>
        <v>0</v>
      </c>
      <c r="BU296" s="30">
        <f>SUMIF(Ingredients!$B$3:$B$230,G296,Ingredients!$H$3:$H$230)+SUMIF($B$3:$B$725,G296,$CB$3:$CB$725)</f>
        <v>0</v>
      </c>
      <c r="BV296" s="30">
        <f>SUMIF(Ingredients!$B$3:$B$230,H296,Ingredients!$H$3:$H$230)+SUMIF($B$3:$B$725,H296,$CB$3:$CB$725)</f>
        <v>0</v>
      </c>
      <c r="BW296" s="30">
        <f>SUMIF(Ingredients!$B$3:$B$230,I296,Ingredients!$H$3:$H$230)+SUMIF($B$3:$B$725,I296,$CB$3:$CB$725)</f>
        <v>0</v>
      </c>
      <c r="BX296" s="30">
        <f>SUMIF(Ingredients!$B$3:$B$230,J296,Ingredients!$H$3:$H$230)+SUMIF($B$3:$B$725,J296,$CB$3:$CB$725)</f>
        <v>0</v>
      </c>
      <c r="BY296" s="30">
        <f>SUMIF(Ingredients!$B$3:$B$230,K296,Ingredients!$H$3:$H$230)+SUMIF($B$3:$B$725,K296,$CB$3:$CB$725)</f>
        <v>0</v>
      </c>
      <c r="BZ296" s="30">
        <f>SUMIF(Ingredients!$B$3:$B$230,L296,Ingredients!$H$3:$H$230)+SUMIF($B$3:$B$725,L296,$CB$3:$CB$725)</f>
        <v>0</v>
      </c>
      <c r="CA296" s="30">
        <f>SUMIF(Ingredients!$B$3:$B$230,M296,Ingredients!$H$3:$H$230)+SUMIF($B$3:$B$725,M296,$CB$3:$CB$725)</f>
        <v>0</v>
      </c>
      <c r="CB296" s="42">
        <f t="shared" si="58"/>
        <v>0</v>
      </c>
      <c r="CC296" s="30">
        <f>SUMIF(Ingredients!$B$3:$B$230,F296,Ingredients!$I$3:$I$230)+SUMIF($B$3:$B$725,F296,$CK$3:$CK$725)</f>
        <v>0</v>
      </c>
      <c r="CD296" s="30">
        <f>SUMIF(Ingredients!$B$3:$B$230,G296,Ingredients!$I$3:$I$230)+SUMIF($B$3:$B$725,G296,$CK$3:$CK$725)</f>
        <v>2.5</v>
      </c>
      <c r="CE296" s="30">
        <f>SUMIF(Ingredients!$B$3:$B$230,H296,Ingredients!$I$3:$I$230)+SUMIF($B$3:$B$725,H296,$CK$3:$CK$725)</f>
        <v>0</v>
      </c>
      <c r="CF296" s="30">
        <f>SUMIF(Ingredients!$B$3:$B$230,I296,Ingredients!$I$3:$I$230)+SUMIF($B$3:$B$725,I296,$CK$3:$CK$725)</f>
        <v>0</v>
      </c>
      <c r="CG296" s="30">
        <f>SUMIF(Ingredients!$B$3:$B$230,J296,Ingredients!$I$3:$I$230)+SUMIF($B$3:$B$725,J296,$CK$3:$CK$725)</f>
        <v>0</v>
      </c>
      <c r="CH296" s="30">
        <f>SUMIF(Ingredients!$B$3:$B$230,K296,Ingredients!$I$3:$I$230)+SUMIF($B$3:$B$725,K296,$CK$3:$CK$725)</f>
        <v>0</v>
      </c>
      <c r="CI296" s="30">
        <f>SUMIF(Ingredients!$B$3:$B$230,L296,Ingredients!$I$3:$I$230)+SUMIF($B$3:$B$725,L296,$CK$3:$CK$725)</f>
        <v>0</v>
      </c>
      <c r="CJ296" s="30">
        <f>SUMIF(Ingredients!$B$3:$B$230,M296,Ingredients!$I$3:$I$230)+SUMIF($B$3:$B$725,M296,$CK$3:$CK$725)</f>
        <v>0</v>
      </c>
      <c r="CK296" s="38">
        <f t="shared" si="59"/>
        <v>2.5</v>
      </c>
      <c r="CL296" s="30">
        <f>SUMIF(Ingredients!$B$3:$B$230,F296,Ingredients!$J$3:$J$230)+SUMIF($B$3:$B$725,F296,$CT$3:$CT$725)</f>
        <v>0</v>
      </c>
      <c r="CM296" s="30">
        <f>SUMIF(Ingredients!$B$3:$B$230,G296,Ingredients!$J$3:$J$230)+SUMIF($B$3:$B$725,G296,$CT$3:$CT$725)</f>
        <v>0</v>
      </c>
      <c r="CN296" s="30">
        <f>SUMIF(Ingredients!$B$3:$B$230,H296,Ingredients!$J$3:$J$230)+SUMIF($B$3:$B$725,H296,$CT$3:$CT$725)</f>
        <v>0</v>
      </c>
      <c r="CO296" s="30">
        <f>SUMIF(Ingredients!$B$3:$B$230,I296,Ingredients!$J$3:$J$230)+SUMIF($B$3:$B$725,I296,$CT$3:$CT$725)</f>
        <v>0</v>
      </c>
      <c r="CP296" s="30">
        <f>SUMIF(Ingredients!$B$3:$B$230,J296,Ingredients!$J$3:$J$230)+SUMIF($B$3:$B$725,J296,$CT$3:$CT$725)</f>
        <v>0</v>
      </c>
      <c r="CQ296" s="30">
        <f>SUMIF(Ingredients!$B$3:$B$230,K296,Ingredients!$J$3:$J$230)+SUMIF($B$3:$B$725,K296,$CT$3:$CT$725)</f>
        <v>0</v>
      </c>
      <c r="CR296" s="30">
        <f>SUMIF(Ingredients!$B$3:$B$230,L296,Ingredients!$J$3:$J$230)+SUMIF($B$3:$B$725,L296,$CT$3:$CT$725)</f>
        <v>0</v>
      </c>
      <c r="CS296" s="30">
        <f>SUMIF(Ingredients!$B$3:$B$230,M296,Ingredients!$J$3:$J$230)+SUMIF($B$3:$B$725,M296,$CT$3:$CT$725)</f>
        <v>0</v>
      </c>
      <c r="CT296" s="43">
        <f t="shared" si="60"/>
        <v>0</v>
      </c>
      <c r="CU296" s="34">
        <v>10</v>
      </c>
      <c r="CV296" s="30">
        <v>0</v>
      </c>
      <c r="CW296" s="30">
        <v>7</v>
      </c>
      <c r="CX296" s="35">
        <v>0</v>
      </c>
      <c r="CY296" s="36">
        <v>0</v>
      </c>
      <c r="CZ296" s="37">
        <v>0</v>
      </c>
      <c r="DA296" s="38">
        <v>2.5</v>
      </c>
      <c r="DB296" s="39">
        <v>0</v>
      </c>
      <c r="DC296" t="s">
        <v>199</v>
      </c>
      <c r="DD296" t="str">
        <f t="shared" ca="1" si="61"/>
        <v/>
      </c>
      <c r="DE296" t="str">
        <f ca="1">IF(Z296="No", "No", "-")</f>
        <v>No</v>
      </c>
      <c r="DG296" t="s">
        <v>200</v>
      </c>
      <c r="DH296" t="str">
        <f t="shared" ca="1" si="62"/>
        <v/>
      </c>
      <c r="DI296" t="s">
        <v>2271</v>
      </c>
    </row>
    <row r="297" spans="2:113" x14ac:dyDescent="0.3">
      <c r="B297" t="s">
        <v>572</v>
      </c>
      <c r="C297" t="str">
        <f>INDEX('PH Itemnames'!$B$1:$B$723,MATCH(B297,'PH Itemnames'!$A$1:$A$723),1)</f>
        <v>datenutbreadItem</v>
      </c>
      <c r="D297" t="s">
        <v>240</v>
      </c>
      <c r="E297" t="s">
        <v>1186</v>
      </c>
      <c r="F297" s="10" t="s">
        <v>161</v>
      </c>
      <c r="G297" s="11" t="s">
        <v>209</v>
      </c>
      <c r="H297" s="11" t="s">
        <v>573</v>
      </c>
      <c r="I297" s="11"/>
      <c r="J297" s="11"/>
      <c r="K297" s="11"/>
      <c r="L297" s="11"/>
      <c r="M297" s="11"/>
      <c r="N297" s="46">
        <f ca="1">SUMIF(Ingredients!$B$3:$B$230,'PH complex foods'!F297,Ingredients!$A$3:$A$119)+SUMIF($B$3:$B$725,F297,$V$3:$V$724)</f>
        <v>0</v>
      </c>
      <c r="O297" s="11">
        <f ca="1">SUMIF(Ingredients!$B$3:$B$230,'PH complex foods'!G297,Ingredients!$A$3:$A$119)+SUMIF($B$3:$B$725,G297,$V$3:$V$724)</f>
        <v>1</v>
      </c>
      <c r="P297" s="11">
        <f ca="1">SUMIF(Ingredients!$B$3:$B$230,'PH complex foods'!H297,Ingredients!$A$3:$A$119)+SUMIF($B$3:$B$725,H297,$V$3:$V$724)</f>
        <v>0</v>
      </c>
      <c r="Q297" s="11">
        <f ca="1">SUMIF(Ingredients!$B$3:$B$230,'PH complex foods'!I297,Ingredients!$A$3:$A$119)+SUMIF($B$3:$B$725,I297,$V$3:$V$724)</f>
        <v>0</v>
      </c>
      <c r="R297" s="11">
        <f ca="1">SUMIF(Ingredients!$B$3:$B$230,'PH complex foods'!J297,Ingredients!$A$3:$A$119)+SUMIF($B$3:$B$725,J297,$V$3:$V$724)</f>
        <v>0</v>
      </c>
      <c r="S297" s="11">
        <f ca="1">SUMIF(Ingredients!$B$3:$B$230,'PH complex foods'!K297,Ingredients!$A$3:$A$119)+SUMIF($B$3:$B$725,K297,$V$3:$V$724)</f>
        <v>0</v>
      </c>
      <c r="T297" s="11">
        <f ca="1">SUMIF(Ingredients!$B$3:$B$230,'PH complex foods'!L297,Ingredients!$A$3:$A$119)+SUMIF($B$3:$B$725,L297,$V$3:$V$724)</f>
        <v>0</v>
      </c>
      <c r="U297" s="11">
        <f ca="1">SUMIF(Ingredients!$B$3:$B$230,'PH complex foods'!M297,Ingredients!$A$3:$A$119)+SUMIF($B$3:$B$725,M297,$V$3:$V$724)</f>
        <v>0</v>
      </c>
      <c r="V297" s="10">
        <f t="shared" ca="1" si="63"/>
        <v>-1</v>
      </c>
      <c r="W297" s="10">
        <v>-1</v>
      </c>
      <c r="X297" s="11">
        <v>-1</v>
      </c>
      <c r="Y297" s="11">
        <f>COUNTIF(F297:M1022,B297)</f>
        <v>0</v>
      </c>
      <c r="Z297" s="44" t="str">
        <f t="shared" ca="1" si="64"/>
        <v>No</v>
      </c>
      <c r="AA297" s="34">
        <f>SUMIF(Ingredients!$B$3:$B$230,F297,Ingredients!$C$3:$C$230)+SUMIF($B$3:$B$725,F297,$AI$3:$AI$725)</f>
        <v>0</v>
      </c>
      <c r="AB297" s="30">
        <f>SUMIF(Ingredients!$B$3:$B$230,G297,Ingredients!$C$3:$C$230)+SUMIF($B$3:$B$725,G297,$AI$3:$AI$725)</f>
        <v>5</v>
      </c>
      <c r="AC297" s="30">
        <f>SUMIF(Ingredients!$B$3:$B$230,H297,Ingredients!$C$3:$C$230)+SUMIF($B$3:$B$725,H297,$AI$3:$AI$725)</f>
        <v>0</v>
      </c>
      <c r="AD297" s="30">
        <f>SUMIF(Ingredients!$B$3:$B$230,I297,Ingredients!$C$3:$C$230)+SUMIF($B$3:$B$725,I297,$AI$3:$AI$725)</f>
        <v>0</v>
      </c>
      <c r="AE297" s="30">
        <f>SUMIF(Ingredients!$B$3:$B$230,J297,Ingredients!$C$3:$C$230)+SUMIF($B$3:$B$725,J297,$AI$3:$AI$725)</f>
        <v>0</v>
      </c>
      <c r="AF297" s="30">
        <f>SUMIF(Ingredients!$B$3:$B$230,K297,Ingredients!$C$3:$C$230)+SUMIF($B$3:$B$725,K297,$AI$3:$AI$725)</f>
        <v>0</v>
      </c>
      <c r="AG297" s="30">
        <f>SUMIF(Ingredients!$B$3:$B$230,L297,Ingredients!$C$3:$C$230)+SUMIF($B$3:$B$725,L297,$AI$3:$AI$725)</f>
        <v>0</v>
      </c>
      <c r="AH297" s="30">
        <f>SUMIF(Ingredients!$B$3:$B$230,M297,Ingredients!$C$3:$C$230)+SUMIF($B$3:$B$725,M297,$AI$3:$AI$725)</f>
        <v>0</v>
      </c>
      <c r="AI297" s="29">
        <f t="shared" si="53"/>
        <v>5</v>
      </c>
      <c r="AJ297" s="30">
        <f>SUMIF(Ingredients!$B$3:$B$230,F297,Ingredients!$D$3:$D$230)+SUMIF($B$3:$B$725,F297,$AR$3:$AR$725)</f>
        <v>0</v>
      </c>
      <c r="AK297" s="30">
        <f>SUMIF(Ingredients!$B$3:$B$230,G297,Ingredients!$D$3:$D$230)+SUMIF($B$3:$B$725,G297,$AR$3:$AR$725)</f>
        <v>0</v>
      </c>
      <c r="AL297" s="30">
        <f>SUMIF(Ingredients!$B$3:$B$230,H297,Ingredients!$D$3:$D$230)+SUMIF($B$3:$B$725,H297,$AR$3:$AR$725)</f>
        <v>0</v>
      </c>
      <c r="AM297" s="30">
        <f>SUMIF(Ingredients!$B$3:$B$230,I297,Ingredients!$D$3:$D$230)+SUMIF($B$3:$B$725,I297,$AR$3:$AR$725)</f>
        <v>0</v>
      </c>
      <c r="AN297" s="30">
        <f>SUMIF(Ingredients!$B$3:$B$230,J297,Ingredients!$D$3:$D$230)+SUMIF($B$3:$B$725,J297,$AR$3:$AR$725)</f>
        <v>0</v>
      </c>
      <c r="AO297" s="30">
        <f>SUMIF(Ingredients!$B$3:$B$230,K297,Ingredients!$D$3:$D$230)+SUMIF($B$3:$B$725,K297,$AR$3:$AR$725)</f>
        <v>0</v>
      </c>
      <c r="AP297" s="30">
        <f>SUMIF(Ingredients!$B$3:$B$230,L297,Ingredients!$D$3:$D$230)+SUMIF($B$3:$B$725,L297,$AR$3:$AR$725)</f>
        <v>0</v>
      </c>
      <c r="AQ297" s="30">
        <f>SUMIF(Ingredients!$B$3:$B$230,M297,Ingredients!$D$3:$D$230)+SUMIF($B$3:$B$725,M297,$AR$3:$AR$725)</f>
        <v>0</v>
      </c>
      <c r="AR297" s="29">
        <f t="shared" si="54"/>
        <v>0</v>
      </c>
      <c r="AS297" s="30">
        <f>SUMIF(Ingredients!$B$3:$B$230,F297,Ingredients!$E$3:$E$230)+SUMIF($B$3:$B$725,F297,$BA$3:$BA$730)</f>
        <v>0</v>
      </c>
      <c r="AT297" s="30">
        <f>SUMIF(Ingredients!$B$3:$B$230,G297,Ingredients!$E$3:$E$230)+SUMIF($B$3:$B$725,G297,$BA$3:$BA$730)</f>
        <v>7</v>
      </c>
      <c r="AU297" s="30">
        <f>SUMIF(Ingredients!$B$3:$B$230,H297,Ingredients!$E$3:$E$230)+SUMIF($B$3:$B$725,H297,$BA$3:$BA$730)</f>
        <v>0</v>
      </c>
      <c r="AV297" s="30">
        <f>SUMIF(Ingredients!$B$3:$B$230,I297,Ingredients!$E$3:$E$230)+SUMIF($B$3:$B$725,I297,$BA$3:$BA$730)</f>
        <v>0</v>
      </c>
      <c r="AW297" s="30">
        <f>SUMIF(Ingredients!$B$3:$B$230,J297,Ingredients!$E$3:$E$230)+SUMIF($B$3:$B$725,J297,$BA$3:$BA$730)</f>
        <v>0</v>
      </c>
      <c r="AX297" s="30">
        <f>SUMIF(Ingredients!$B$3:$B$230,K297,Ingredients!$E$3:$E$230)+SUMIF($B$3:$B$725,K297,$BA$3:$BA$730)</f>
        <v>0</v>
      </c>
      <c r="AY297" s="30">
        <f>SUMIF(Ingredients!$B$3:$B$230,L297,Ingredients!$E$3:$E$230)+SUMIF($B$3:$B$725,L297,$BA$3:$BA$730)</f>
        <v>0</v>
      </c>
      <c r="AZ297" s="30">
        <f>SUMIF(Ingredients!$B$3:$B$230,M297,Ingredients!$E$3:$E$230)+SUMIF($B$3:$B$725,M297,$BA$3:$BA$730)</f>
        <v>0</v>
      </c>
      <c r="BA297" s="29">
        <f t="shared" si="55"/>
        <v>2.3333333333333335</v>
      </c>
      <c r="BB297" s="30">
        <f>SUMIF(Ingredients!$B$3:$B$230,F297,Ingredients!$F$3:$F$230)+SUMIF($B$3:$B$725,F297,$BJ$3:$BJ$725)</f>
        <v>0</v>
      </c>
      <c r="BC297" s="30">
        <f>SUMIF(Ingredients!$B$3:$B$230,G297,Ingredients!$F$3:$F$230)+SUMIF($B$3:$B$725,G297,$BJ$3:$BJ$725)</f>
        <v>1</v>
      </c>
      <c r="BD297" s="30">
        <f>SUMIF(Ingredients!$B$3:$B$230,H297,Ingredients!$F$3:$F$230)+SUMIF($B$3:$B$725,H297,$BJ$3:$BJ$725)</f>
        <v>0</v>
      </c>
      <c r="BE297" s="30">
        <f>SUMIF(Ingredients!$B$3:$B$230,I297,Ingredients!$F$3:$F$230)+SUMIF($B$3:$B$725,I297,$BJ$3:$BJ$725)</f>
        <v>0</v>
      </c>
      <c r="BF297" s="30">
        <f>SUMIF(Ingredients!$B$3:$B$230,J297,Ingredients!$F$3:$F$230)+SUMIF($B$3:$B$725,J297,$BJ$3:$BJ$725)</f>
        <v>0</v>
      </c>
      <c r="BG297" s="30">
        <f>SUMIF(Ingredients!$B$3:$B$230,K297,Ingredients!$F$3:$F$230)+SUMIF($B$3:$B$725,K297,$BJ$3:$BJ$725)</f>
        <v>0</v>
      </c>
      <c r="BH297" s="30">
        <f>SUMIF(Ingredients!$B$3:$B$230,L297,Ingredients!$F$3:$F$230)+SUMIF($B$3:$B$725,L297,$BJ$3:$BJ$725)</f>
        <v>0</v>
      </c>
      <c r="BI297" s="30">
        <f>SUMIF(Ingredients!$B$3:$B$230,M297,Ingredients!$F$3:$F$230)+SUMIF($B$3:$B$725,M297,$BJ$3:$BJ$725)</f>
        <v>0</v>
      </c>
      <c r="BJ297" s="35">
        <f t="shared" si="56"/>
        <v>1</v>
      </c>
      <c r="BK297" s="30">
        <f>SUMIF(Ingredients!$B$3:$B$230,F297,Ingredients!$G$3:$G$230)+SUMIF($B$3:$B$725,F297,$BS$3:$BS$725)</f>
        <v>0</v>
      </c>
      <c r="BL297" s="30">
        <f>SUMIF(Ingredients!$B$3:$B$230,G297,Ingredients!$G$3:$G$230)+SUMIF($B$3:$B$725,G297,$BS$3:$BS$725)</f>
        <v>0</v>
      </c>
      <c r="BM297" s="30">
        <f>SUMIF(Ingredients!$B$3:$B$230,H297,Ingredients!$G$3:$G$230)+SUMIF($B$3:$B$725,H297,$BS$3:$BS$725)</f>
        <v>0</v>
      </c>
      <c r="BN297" s="30">
        <f>SUMIF(Ingredients!$B$3:$B$230,I297,Ingredients!$G$3:$G$230)+SUMIF($B$3:$B$725,I297,$BS$3:$BS$725)</f>
        <v>0</v>
      </c>
      <c r="BO297" s="30">
        <f>SUMIF(Ingredients!$B$3:$B$230,J297,Ingredients!$G$3:$G$230)+SUMIF($B$3:$B$725,J297,$BS$3:$BS$725)</f>
        <v>0</v>
      </c>
      <c r="BP297" s="30">
        <f>SUMIF(Ingredients!$B$3:$B$230,K297,Ingredients!$G$3:$G$230)+SUMIF($B$3:$B$725,K297,$BS$3:$BS$725)</f>
        <v>0</v>
      </c>
      <c r="BQ297" s="30">
        <f>SUMIF(Ingredients!$B$3:$B$230,L297,Ingredients!$G$3:$G$230)+SUMIF($B$3:$B$725,L297,$BS$3:$BS$725)</f>
        <v>0</v>
      </c>
      <c r="BR297" s="30">
        <f>SUMIF(Ingredients!$B$3:$B$230,M297,Ingredients!$G$3:$G$230)+SUMIF($B$3:$B$725,M297,$BS$3:$BS$725)</f>
        <v>0</v>
      </c>
      <c r="BS297" s="36">
        <f t="shared" si="57"/>
        <v>0</v>
      </c>
      <c r="BT297" s="30">
        <f>SUMIF(Ingredients!$B$3:$B$230,F297,Ingredients!$H$3:$H$230)+SUMIF($B$3:$B$725,F297,$CB$3:$CB$725)</f>
        <v>0</v>
      </c>
      <c r="BU297" s="30">
        <f>SUMIF(Ingredients!$B$3:$B$230,G297,Ingredients!$H$3:$H$230)+SUMIF($B$3:$B$725,G297,$CB$3:$CB$725)</f>
        <v>0</v>
      </c>
      <c r="BV297" s="30">
        <f>SUMIF(Ingredients!$B$3:$B$230,H297,Ingredients!$H$3:$H$230)+SUMIF($B$3:$B$725,H297,$CB$3:$CB$725)</f>
        <v>0</v>
      </c>
      <c r="BW297" s="30">
        <f>SUMIF(Ingredients!$B$3:$B$230,I297,Ingredients!$H$3:$H$230)+SUMIF($B$3:$B$725,I297,$CB$3:$CB$725)</f>
        <v>0</v>
      </c>
      <c r="BX297" s="30">
        <f>SUMIF(Ingredients!$B$3:$B$230,J297,Ingredients!$H$3:$H$230)+SUMIF($B$3:$B$725,J297,$CB$3:$CB$725)</f>
        <v>0</v>
      </c>
      <c r="BY297" s="30">
        <f>SUMIF(Ingredients!$B$3:$B$230,K297,Ingredients!$H$3:$H$230)+SUMIF($B$3:$B$725,K297,$CB$3:$CB$725)</f>
        <v>0</v>
      </c>
      <c r="BZ297" s="30">
        <f>SUMIF(Ingredients!$B$3:$B$230,L297,Ingredients!$H$3:$H$230)+SUMIF($B$3:$B$725,L297,$CB$3:$CB$725)</f>
        <v>0</v>
      </c>
      <c r="CA297" s="30">
        <f>SUMIF(Ingredients!$B$3:$B$230,M297,Ingredients!$H$3:$H$230)+SUMIF($B$3:$B$725,M297,$CB$3:$CB$725)</f>
        <v>0</v>
      </c>
      <c r="CB297" s="42">
        <f t="shared" si="58"/>
        <v>0</v>
      </c>
      <c r="CC297" s="30">
        <f>SUMIF(Ingredients!$B$3:$B$230,F297,Ingredients!$I$3:$I$230)+SUMIF($B$3:$B$725,F297,$CK$3:$CK$725)</f>
        <v>0</v>
      </c>
      <c r="CD297" s="30">
        <f>SUMIF(Ingredients!$B$3:$B$230,G297,Ingredients!$I$3:$I$230)+SUMIF($B$3:$B$725,G297,$CK$3:$CK$725)</f>
        <v>0</v>
      </c>
      <c r="CE297" s="30">
        <f>SUMIF(Ingredients!$B$3:$B$230,H297,Ingredients!$I$3:$I$230)+SUMIF($B$3:$B$725,H297,$CK$3:$CK$725)</f>
        <v>0</v>
      </c>
      <c r="CF297" s="30">
        <f>SUMIF(Ingredients!$B$3:$B$230,I297,Ingredients!$I$3:$I$230)+SUMIF($B$3:$B$725,I297,$CK$3:$CK$725)</f>
        <v>0</v>
      </c>
      <c r="CG297" s="30">
        <f>SUMIF(Ingredients!$B$3:$B$230,J297,Ingredients!$I$3:$I$230)+SUMIF($B$3:$B$725,J297,$CK$3:$CK$725)</f>
        <v>0</v>
      </c>
      <c r="CH297" s="30">
        <f>SUMIF(Ingredients!$B$3:$B$230,K297,Ingredients!$I$3:$I$230)+SUMIF($B$3:$B$725,K297,$CK$3:$CK$725)</f>
        <v>0</v>
      </c>
      <c r="CI297" s="30">
        <f>SUMIF(Ingredients!$B$3:$B$230,L297,Ingredients!$I$3:$I$230)+SUMIF($B$3:$B$725,L297,$CK$3:$CK$725)</f>
        <v>0</v>
      </c>
      <c r="CJ297" s="30">
        <f>SUMIF(Ingredients!$B$3:$B$230,M297,Ingredients!$I$3:$I$230)+SUMIF($B$3:$B$725,M297,$CK$3:$CK$725)</f>
        <v>0</v>
      </c>
      <c r="CK297" s="38">
        <f t="shared" si="59"/>
        <v>0</v>
      </c>
      <c r="CL297" s="30">
        <f>SUMIF(Ingredients!$B$3:$B$230,F297,Ingredients!$J$3:$J$230)+SUMIF($B$3:$B$725,F297,$CT$3:$CT$725)</f>
        <v>0</v>
      </c>
      <c r="CM297" s="30">
        <f>SUMIF(Ingredients!$B$3:$B$230,G297,Ingredients!$J$3:$J$230)+SUMIF($B$3:$B$725,G297,$CT$3:$CT$725)</f>
        <v>0</v>
      </c>
      <c r="CN297" s="30">
        <f>SUMIF(Ingredients!$B$3:$B$230,H297,Ingredients!$J$3:$J$230)+SUMIF($B$3:$B$725,H297,$CT$3:$CT$725)</f>
        <v>0</v>
      </c>
      <c r="CO297" s="30">
        <f>SUMIF(Ingredients!$B$3:$B$230,I297,Ingredients!$J$3:$J$230)+SUMIF($B$3:$B$725,I297,$CT$3:$CT$725)</f>
        <v>0</v>
      </c>
      <c r="CP297" s="30">
        <f>SUMIF(Ingredients!$B$3:$B$230,J297,Ingredients!$J$3:$J$230)+SUMIF($B$3:$B$725,J297,$CT$3:$CT$725)</f>
        <v>0</v>
      </c>
      <c r="CQ297" s="30">
        <f>SUMIF(Ingredients!$B$3:$B$230,K297,Ingredients!$J$3:$J$230)+SUMIF($B$3:$B$725,K297,$CT$3:$CT$725)</f>
        <v>0</v>
      </c>
      <c r="CR297" s="30">
        <f>SUMIF(Ingredients!$B$3:$B$230,L297,Ingredients!$J$3:$J$230)+SUMIF($B$3:$B$725,L297,$CT$3:$CT$725)</f>
        <v>0</v>
      </c>
      <c r="CS297" s="30">
        <f>SUMIF(Ingredients!$B$3:$B$230,M297,Ingredients!$J$3:$J$230)+SUMIF($B$3:$B$725,M297,$CT$3:$CT$725)</f>
        <v>0</v>
      </c>
      <c r="CT297" s="43">
        <f t="shared" si="60"/>
        <v>0</v>
      </c>
      <c r="CU297" s="34">
        <v>5</v>
      </c>
      <c r="CV297" s="30">
        <v>0</v>
      </c>
      <c r="CW297" s="30">
        <v>2.3333333333333335</v>
      </c>
      <c r="CX297" s="35">
        <v>1</v>
      </c>
      <c r="CY297" s="36">
        <v>0</v>
      </c>
      <c r="CZ297" s="37">
        <v>0</v>
      </c>
      <c r="DA297" s="38">
        <v>0</v>
      </c>
      <c r="DB297" s="39">
        <v>0</v>
      </c>
      <c r="DC297" t="s">
        <v>199</v>
      </c>
      <c r="DD297" t="str">
        <f t="shared" ca="1" si="61"/>
        <v/>
      </c>
      <c r="DE297" t="str">
        <f ca="1">IF(Z297="No", "No", "-")</f>
        <v>No</v>
      </c>
      <c r="DG297" t="s">
        <v>200</v>
      </c>
      <c r="DH297" t="str">
        <f t="shared" ca="1" si="62"/>
        <v/>
      </c>
      <c r="DI297" t="s">
        <v>2271</v>
      </c>
    </row>
    <row r="298" spans="2:113" x14ac:dyDescent="0.3">
      <c r="B298" t="s">
        <v>574</v>
      </c>
      <c r="C298" t="str">
        <f>INDEX('PH Itemnames'!$B$1:$B$723,MATCH(B298,'PH Itemnames'!$A$1:$A$723),1)</f>
        <v>maplesyruppancakesItem</v>
      </c>
      <c r="D298" t="s">
        <v>240</v>
      </c>
      <c r="E298" t="s">
        <v>1191</v>
      </c>
      <c r="F298" s="10" t="s">
        <v>390</v>
      </c>
      <c r="G298" s="11" t="s">
        <v>575</v>
      </c>
      <c r="H298" s="11"/>
      <c r="I298" s="11"/>
      <c r="J298" s="11"/>
      <c r="K298" s="11"/>
      <c r="L298" s="11"/>
      <c r="M298" s="11"/>
      <c r="N298" s="46">
        <f ca="1">SUMIF(Ingredients!$B$3:$B$230,'PH complex foods'!F298,Ingredients!$A$3:$A$119)+SUMIF($B$3:$B$725,F298,$V$3:$V$724)</f>
        <v>1</v>
      </c>
      <c r="O298" s="11">
        <f ca="1">SUMIF(Ingredients!$B$3:$B$230,'PH complex foods'!G298,Ingredients!$A$3:$A$119)+SUMIF($B$3:$B$725,G298,$V$3:$V$724)</f>
        <v>0</v>
      </c>
      <c r="P298" s="11">
        <f ca="1">SUMIF(Ingredients!$B$3:$B$230,'PH complex foods'!H298,Ingredients!$A$3:$A$119)+SUMIF($B$3:$B$725,H298,$V$3:$V$724)</f>
        <v>0</v>
      </c>
      <c r="Q298" s="11">
        <f ca="1">SUMIF(Ingredients!$B$3:$B$230,'PH complex foods'!I298,Ingredients!$A$3:$A$119)+SUMIF($B$3:$B$725,I298,$V$3:$V$724)</f>
        <v>0</v>
      </c>
      <c r="R298" s="11">
        <f ca="1">SUMIF(Ingredients!$B$3:$B$230,'PH complex foods'!J298,Ingredients!$A$3:$A$119)+SUMIF($B$3:$B$725,J298,$V$3:$V$724)</f>
        <v>0</v>
      </c>
      <c r="S298" s="11">
        <f ca="1">SUMIF(Ingredients!$B$3:$B$230,'PH complex foods'!K298,Ingredients!$A$3:$A$119)+SUMIF($B$3:$B$725,K298,$V$3:$V$724)</f>
        <v>0</v>
      </c>
      <c r="T298" s="11">
        <f ca="1">SUMIF(Ingredients!$B$3:$B$230,'PH complex foods'!L298,Ingredients!$A$3:$A$119)+SUMIF($B$3:$B$725,L298,$V$3:$V$724)</f>
        <v>0</v>
      </c>
      <c r="U298" s="11">
        <f ca="1">SUMIF(Ingredients!$B$3:$B$230,'PH complex foods'!M298,Ingredients!$A$3:$A$119)+SUMIF($B$3:$B$725,M298,$V$3:$V$724)</f>
        <v>0</v>
      </c>
      <c r="V298" s="10">
        <f t="shared" ca="1" si="63"/>
        <v>0</v>
      </c>
      <c r="W298" s="10">
        <v>0</v>
      </c>
      <c r="X298" s="11">
        <v>0</v>
      </c>
      <c r="Y298" s="11">
        <f>COUNTIF(F298:M1023,B298)</f>
        <v>0</v>
      </c>
      <c r="Z298" s="44" t="str">
        <f t="shared" ca="1" si="64"/>
        <v>No</v>
      </c>
      <c r="AA298" s="34">
        <f>SUMIF(Ingredients!$B$3:$B$230,F298,Ingredients!$C$3:$C$230)+SUMIF($B$3:$B$725,F298,$AI$3:$AI$725)</f>
        <v>10</v>
      </c>
      <c r="AB298" s="30">
        <f>SUMIF(Ingredients!$B$3:$B$230,G298,Ingredients!$C$3:$C$230)+SUMIF($B$3:$B$725,G298,$AI$3:$AI$725)</f>
        <v>1</v>
      </c>
      <c r="AC298" s="30">
        <f>SUMIF(Ingredients!$B$3:$B$230,H298,Ingredients!$C$3:$C$230)+SUMIF($B$3:$B$725,H298,$AI$3:$AI$725)</f>
        <v>0</v>
      </c>
      <c r="AD298" s="30">
        <f>SUMIF(Ingredients!$B$3:$B$230,I298,Ingredients!$C$3:$C$230)+SUMIF($B$3:$B$725,I298,$AI$3:$AI$725)</f>
        <v>0</v>
      </c>
      <c r="AE298" s="30">
        <f>SUMIF(Ingredients!$B$3:$B$230,J298,Ingredients!$C$3:$C$230)+SUMIF($B$3:$B$725,J298,$AI$3:$AI$725)</f>
        <v>0</v>
      </c>
      <c r="AF298" s="30">
        <f>SUMIF(Ingredients!$B$3:$B$230,K298,Ingredients!$C$3:$C$230)+SUMIF($B$3:$B$725,K298,$AI$3:$AI$725)</f>
        <v>0</v>
      </c>
      <c r="AG298" s="30">
        <f>SUMIF(Ingredients!$B$3:$B$230,L298,Ingredients!$C$3:$C$230)+SUMIF($B$3:$B$725,L298,$AI$3:$AI$725)</f>
        <v>0</v>
      </c>
      <c r="AH298" s="30">
        <f>SUMIF(Ingredients!$B$3:$B$230,M298,Ingredients!$C$3:$C$230)+SUMIF($B$3:$B$725,M298,$AI$3:$AI$725)</f>
        <v>0</v>
      </c>
      <c r="AI298" s="29">
        <f t="shared" si="53"/>
        <v>11</v>
      </c>
      <c r="AJ298" s="30">
        <f>SUMIF(Ingredients!$B$3:$B$230,F298,Ingredients!$D$3:$D$230)+SUMIF($B$3:$B$725,F298,$AR$3:$AR$725)</f>
        <v>5</v>
      </c>
      <c r="AK298" s="30">
        <f>SUMIF(Ingredients!$B$3:$B$230,G298,Ingredients!$D$3:$D$230)+SUMIF($B$3:$B$725,G298,$AR$3:$AR$725)</f>
        <v>0</v>
      </c>
      <c r="AL298" s="30">
        <f>SUMIF(Ingredients!$B$3:$B$230,H298,Ingredients!$D$3:$D$230)+SUMIF($B$3:$B$725,H298,$AR$3:$AR$725)</f>
        <v>0</v>
      </c>
      <c r="AM298" s="30">
        <f>SUMIF(Ingredients!$B$3:$B$230,I298,Ingredients!$D$3:$D$230)+SUMIF($B$3:$B$725,I298,$AR$3:$AR$725)</f>
        <v>0</v>
      </c>
      <c r="AN298" s="30">
        <f>SUMIF(Ingredients!$B$3:$B$230,J298,Ingredients!$D$3:$D$230)+SUMIF($B$3:$B$725,J298,$AR$3:$AR$725)</f>
        <v>0</v>
      </c>
      <c r="AO298" s="30">
        <f>SUMIF(Ingredients!$B$3:$B$230,K298,Ingredients!$D$3:$D$230)+SUMIF($B$3:$B$725,K298,$AR$3:$AR$725)</f>
        <v>0</v>
      </c>
      <c r="AP298" s="30">
        <f>SUMIF(Ingredients!$B$3:$B$230,L298,Ingredients!$D$3:$D$230)+SUMIF($B$3:$B$725,L298,$AR$3:$AR$725)</f>
        <v>0</v>
      </c>
      <c r="AQ298" s="30">
        <f>SUMIF(Ingredients!$B$3:$B$230,M298,Ingredients!$D$3:$D$230)+SUMIF($B$3:$B$725,M298,$AR$3:$AR$725)</f>
        <v>0</v>
      </c>
      <c r="AR298" s="29">
        <f t="shared" si="54"/>
        <v>5</v>
      </c>
      <c r="AS298" s="30">
        <f>SUMIF(Ingredients!$B$3:$B$230,F298,Ingredients!$E$3:$E$230)+SUMIF($B$3:$B$725,F298,$BA$3:$BA$730)</f>
        <v>26.25</v>
      </c>
      <c r="AT298" s="30">
        <f>SUMIF(Ingredients!$B$3:$B$230,G298,Ingredients!$E$3:$E$230)+SUMIF($B$3:$B$725,G298,$BA$3:$BA$730)</f>
        <v>30</v>
      </c>
      <c r="AU298" s="30">
        <f>SUMIF(Ingredients!$B$3:$B$230,H298,Ingredients!$E$3:$E$230)+SUMIF($B$3:$B$725,H298,$BA$3:$BA$730)</f>
        <v>0</v>
      </c>
      <c r="AV298" s="30">
        <f>SUMIF(Ingredients!$B$3:$B$230,I298,Ingredients!$E$3:$E$230)+SUMIF($B$3:$B$725,I298,$BA$3:$BA$730)</f>
        <v>0</v>
      </c>
      <c r="AW298" s="30">
        <f>SUMIF(Ingredients!$B$3:$B$230,J298,Ingredients!$E$3:$E$230)+SUMIF($B$3:$B$725,J298,$BA$3:$BA$730)</f>
        <v>0</v>
      </c>
      <c r="AX298" s="30">
        <f>SUMIF(Ingredients!$B$3:$B$230,K298,Ingredients!$E$3:$E$230)+SUMIF($B$3:$B$725,K298,$BA$3:$BA$730)</f>
        <v>0</v>
      </c>
      <c r="AY298" s="30">
        <f>SUMIF(Ingredients!$B$3:$B$230,L298,Ingredients!$E$3:$E$230)+SUMIF($B$3:$B$725,L298,$BA$3:$BA$730)</f>
        <v>0</v>
      </c>
      <c r="AZ298" s="30">
        <f>SUMIF(Ingredients!$B$3:$B$230,M298,Ingredients!$E$3:$E$230)+SUMIF($B$3:$B$725,M298,$BA$3:$BA$730)</f>
        <v>0</v>
      </c>
      <c r="BA298" s="29">
        <f t="shared" si="55"/>
        <v>28.125</v>
      </c>
      <c r="BB298" s="30">
        <f>SUMIF(Ingredients!$B$3:$B$230,F298,Ingredients!$F$3:$F$230)+SUMIF($B$3:$B$725,F298,$BJ$3:$BJ$725)</f>
        <v>1</v>
      </c>
      <c r="BC298" s="30">
        <f>SUMIF(Ingredients!$B$3:$B$230,G298,Ingredients!$F$3:$F$230)+SUMIF($B$3:$B$725,G298,$BJ$3:$BJ$725)</f>
        <v>0</v>
      </c>
      <c r="BD298" s="30">
        <f>SUMIF(Ingredients!$B$3:$B$230,H298,Ingredients!$F$3:$F$230)+SUMIF($B$3:$B$725,H298,$BJ$3:$BJ$725)</f>
        <v>0</v>
      </c>
      <c r="BE298" s="30">
        <f>SUMIF(Ingredients!$B$3:$B$230,I298,Ingredients!$F$3:$F$230)+SUMIF($B$3:$B$725,I298,$BJ$3:$BJ$725)</f>
        <v>0</v>
      </c>
      <c r="BF298" s="30">
        <f>SUMIF(Ingredients!$B$3:$B$230,J298,Ingredients!$F$3:$F$230)+SUMIF($B$3:$B$725,J298,$BJ$3:$BJ$725)</f>
        <v>0</v>
      </c>
      <c r="BG298" s="30">
        <f>SUMIF(Ingredients!$B$3:$B$230,K298,Ingredients!$F$3:$F$230)+SUMIF($B$3:$B$725,K298,$BJ$3:$BJ$725)</f>
        <v>0</v>
      </c>
      <c r="BH298" s="30">
        <f>SUMIF(Ingredients!$B$3:$B$230,L298,Ingredients!$F$3:$F$230)+SUMIF($B$3:$B$725,L298,$BJ$3:$BJ$725)</f>
        <v>0</v>
      </c>
      <c r="BI298" s="30">
        <f>SUMIF(Ingredients!$B$3:$B$230,M298,Ingredients!$F$3:$F$230)+SUMIF($B$3:$B$725,M298,$BJ$3:$BJ$725)</f>
        <v>0</v>
      </c>
      <c r="BJ298" s="35">
        <f t="shared" si="56"/>
        <v>1</v>
      </c>
      <c r="BK298" s="30">
        <f>SUMIF(Ingredients!$B$3:$B$230,F298,Ingredients!$G$3:$G$230)+SUMIF($B$3:$B$725,F298,$BS$3:$BS$725)</f>
        <v>0</v>
      </c>
      <c r="BL298" s="30">
        <f>SUMIF(Ingredients!$B$3:$B$230,G298,Ingredients!$G$3:$G$230)+SUMIF($B$3:$B$725,G298,$BS$3:$BS$725)</f>
        <v>0</v>
      </c>
      <c r="BM298" s="30">
        <f>SUMIF(Ingredients!$B$3:$B$230,H298,Ingredients!$G$3:$G$230)+SUMIF($B$3:$B$725,H298,$BS$3:$BS$725)</f>
        <v>0</v>
      </c>
      <c r="BN298" s="30">
        <f>SUMIF(Ingredients!$B$3:$B$230,I298,Ingredients!$G$3:$G$230)+SUMIF($B$3:$B$725,I298,$BS$3:$BS$725)</f>
        <v>0</v>
      </c>
      <c r="BO298" s="30">
        <f>SUMIF(Ingredients!$B$3:$B$230,J298,Ingredients!$G$3:$G$230)+SUMIF($B$3:$B$725,J298,$BS$3:$BS$725)</f>
        <v>0</v>
      </c>
      <c r="BP298" s="30">
        <f>SUMIF(Ingredients!$B$3:$B$230,K298,Ingredients!$G$3:$G$230)+SUMIF($B$3:$B$725,K298,$BS$3:$BS$725)</f>
        <v>0</v>
      </c>
      <c r="BQ298" s="30">
        <f>SUMIF(Ingredients!$B$3:$B$230,L298,Ingredients!$G$3:$G$230)+SUMIF($B$3:$B$725,L298,$BS$3:$BS$725)</f>
        <v>0</v>
      </c>
      <c r="BR298" s="30">
        <f>SUMIF(Ingredients!$B$3:$B$230,M298,Ingredients!$G$3:$G$230)+SUMIF($B$3:$B$725,M298,$BS$3:$BS$725)</f>
        <v>0</v>
      </c>
      <c r="BS298" s="36">
        <f t="shared" si="57"/>
        <v>0</v>
      </c>
      <c r="BT298" s="30">
        <f>SUMIF(Ingredients!$B$3:$B$230,F298,Ingredients!$H$3:$H$230)+SUMIF($B$3:$B$725,F298,$CB$3:$CB$725)</f>
        <v>0</v>
      </c>
      <c r="BU298" s="30">
        <f>SUMIF(Ingredients!$B$3:$B$230,G298,Ingredients!$H$3:$H$230)+SUMIF($B$3:$B$725,G298,$CB$3:$CB$725)</f>
        <v>0</v>
      </c>
      <c r="BV298" s="30">
        <f>SUMIF(Ingredients!$B$3:$B$230,H298,Ingredients!$H$3:$H$230)+SUMIF($B$3:$B$725,H298,$CB$3:$CB$725)</f>
        <v>0</v>
      </c>
      <c r="BW298" s="30">
        <f>SUMIF(Ingredients!$B$3:$B$230,I298,Ingredients!$H$3:$H$230)+SUMIF($B$3:$B$725,I298,$CB$3:$CB$725)</f>
        <v>0</v>
      </c>
      <c r="BX298" s="30">
        <f>SUMIF(Ingredients!$B$3:$B$230,J298,Ingredients!$H$3:$H$230)+SUMIF($B$3:$B$725,J298,$CB$3:$CB$725)</f>
        <v>0</v>
      </c>
      <c r="BY298" s="30">
        <f>SUMIF(Ingredients!$B$3:$B$230,K298,Ingredients!$H$3:$H$230)+SUMIF($B$3:$B$725,K298,$CB$3:$CB$725)</f>
        <v>0</v>
      </c>
      <c r="BZ298" s="30">
        <f>SUMIF(Ingredients!$B$3:$B$230,L298,Ingredients!$H$3:$H$230)+SUMIF($B$3:$B$725,L298,$CB$3:$CB$725)</f>
        <v>0</v>
      </c>
      <c r="CA298" s="30">
        <f>SUMIF(Ingredients!$B$3:$B$230,M298,Ingredients!$H$3:$H$230)+SUMIF($B$3:$B$725,M298,$CB$3:$CB$725)</f>
        <v>0</v>
      </c>
      <c r="CB298" s="42">
        <f t="shared" si="58"/>
        <v>0</v>
      </c>
      <c r="CC298" s="30">
        <f>SUMIF(Ingredients!$B$3:$B$230,F298,Ingredients!$I$3:$I$230)+SUMIF($B$3:$B$725,F298,$CK$3:$CK$725)</f>
        <v>0</v>
      </c>
      <c r="CD298" s="30">
        <f>SUMIF(Ingredients!$B$3:$B$230,G298,Ingredients!$I$3:$I$230)+SUMIF($B$3:$B$725,G298,$CK$3:$CK$725)</f>
        <v>0</v>
      </c>
      <c r="CE298" s="30">
        <f>SUMIF(Ingredients!$B$3:$B$230,H298,Ingredients!$I$3:$I$230)+SUMIF($B$3:$B$725,H298,$CK$3:$CK$725)</f>
        <v>0</v>
      </c>
      <c r="CF298" s="30">
        <f>SUMIF(Ingredients!$B$3:$B$230,I298,Ingredients!$I$3:$I$230)+SUMIF($B$3:$B$725,I298,$CK$3:$CK$725)</f>
        <v>0</v>
      </c>
      <c r="CG298" s="30">
        <f>SUMIF(Ingredients!$B$3:$B$230,J298,Ingredients!$I$3:$I$230)+SUMIF($B$3:$B$725,J298,$CK$3:$CK$725)</f>
        <v>0</v>
      </c>
      <c r="CH298" s="30">
        <f>SUMIF(Ingredients!$B$3:$B$230,K298,Ingredients!$I$3:$I$230)+SUMIF($B$3:$B$725,K298,$CK$3:$CK$725)</f>
        <v>0</v>
      </c>
      <c r="CI298" s="30">
        <f>SUMIF(Ingredients!$B$3:$B$230,L298,Ingredients!$I$3:$I$230)+SUMIF($B$3:$B$725,L298,$CK$3:$CK$725)</f>
        <v>0</v>
      </c>
      <c r="CJ298" s="30">
        <f>SUMIF(Ingredients!$B$3:$B$230,M298,Ingredients!$I$3:$I$230)+SUMIF($B$3:$B$725,M298,$CK$3:$CK$725)</f>
        <v>0</v>
      </c>
      <c r="CK298" s="38">
        <f t="shared" si="59"/>
        <v>0</v>
      </c>
      <c r="CL298" s="30">
        <f>SUMIF(Ingredients!$B$3:$B$230,F298,Ingredients!$J$3:$J$230)+SUMIF($B$3:$B$725,F298,$CT$3:$CT$725)</f>
        <v>2</v>
      </c>
      <c r="CM298" s="30">
        <f>SUMIF(Ingredients!$B$3:$B$230,G298,Ingredients!$J$3:$J$230)+SUMIF($B$3:$B$725,G298,$CT$3:$CT$725)</f>
        <v>0</v>
      </c>
      <c r="CN298" s="30">
        <f>SUMIF(Ingredients!$B$3:$B$230,H298,Ingredients!$J$3:$J$230)+SUMIF($B$3:$B$725,H298,$CT$3:$CT$725)</f>
        <v>0</v>
      </c>
      <c r="CO298" s="30">
        <f>SUMIF(Ingredients!$B$3:$B$230,I298,Ingredients!$J$3:$J$230)+SUMIF($B$3:$B$725,I298,$CT$3:$CT$725)</f>
        <v>0</v>
      </c>
      <c r="CP298" s="30">
        <f>SUMIF(Ingredients!$B$3:$B$230,J298,Ingredients!$J$3:$J$230)+SUMIF($B$3:$B$725,J298,$CT$3:$CT$725)</f>
        <v>0</v>
      </c>
      <c r="CQ298" s="30">
        <f>SUMIF(Ingredients!$B$3:$B$230,K298,Ingredients!$J$3:$J$230)+SUMIF($B$3:$B$725,K298,$CT$3:$CT$725)</f>
        <v>0</v>
      </c>
      <c r="CR298" s="30">
        <f>SUMIF(Ingredients!$B$3:$B$230,L298,Ingredients!$J$3:$J$230)+SUMIF($B$3:$B$725,L298,$CT$3:$CT$725)</f>
        <v>0</v>
      </c>
      <c r="CS298" s="30">
        <f>SUMIF(Ingredients!$B$3:$B$230,M298,Ingredients!$J$3:$J$230)+SUMIF($B$3:$B$725,M298,$CT$3:$CT$725)</f>
        <v>0</v>
      </c>
      <c r="CT298" s="43">
        <f t="shared" si="60"/>
        <v>2</v>
      </c>
      <c r="CU298" s="34">
        <v>10</v>
      </c>
      <c r="CV298" s="30">
        <v>0</v>
      </c>
      <c r="CW298" s="30">
        <v>11</v>
      </c>
      <c r="CX298" s="35">
        <v>1</v>
      </c>
      <c r="CY298" s="36">
        <v>0</v>
      </c>
      <c r="CZ298" s="37">
        <v>0</v>
      </c>
      <c r="DA298" s="38">
        <v>0</v>
      </c>
      <c r="DB298" s="39">
        <v>2</v>
      </c>
      <c r="DC298" t="s">
        <v>202</v>
      </c>
      <c r="DD298" t="str">
        <f t="shared" ca="1" si="61"/>
        <v/>
      </c>
      <c r="DE298" t="str">
        <f ca="1">IF(Z298="No", "No", "-")</f>
        <v>No</v>
      </c>
      <c r="DG298" t="s">
        <v>200</v>
      </c>
      <c r="DH298" t="str">
        <f t="shared" ca="1" si="62"/>
        <v/>
      </c>
      <c r="DI298" t="s">
        <v>2271</v>
      </c>
    </row>
    <row r="299" spans="2:113" x14ac:dyDescent="0.3">
      <c r="B299" t="s">
        <v>576</v>
      </c>
      <c r="C299" t="str">
        <f>INDEX('PH Itemnames'!$B$1:$B$723,MATCH(B299,'PH Itemnames'!$A$1:$A$723),1)</f>
        <v>maplesyrupwafflesItem</v>
      </c>
      <c r="D299" t="s">
        <v>240</v>
      </c>
      <c r="E299" t="s">
        <v>1191</v>
      </c>
      <c r="F299" s="10" t="s">
        <v>492</v>
      </c>
      <c r="G299" s="11" t="s">
        <v>575</v>
      </c>
      <c r="H299" s="11"/>
      <c r="I299" s="11"/>
      <c r="J299" s="11"/>
      <c r="K299" s="11"/>
      <c r="L299" s="11"/>
      <c r="M299" s="11"/>
      <c r="N299" s="46">
        <f ca="1">SUMIF(Ingredients!$B$3:$B$230,'PH complex foods'!F299,Ingredients!$A$3:$A$119)+SUMIF($B$3:$B$725,F299,$V$3:$V$724)</f>
        <v>1</v>
      </c>
      <c r="O299" s="11">
        <f ca="1">SUMIF(Ingredients!$B$3:$B$230,'PH complex foods'!G299,Ingredients!$A$3:$A$119)+SUMIF($B$3:$B$725,G299,$V$3:$V$724)</f>
        <v>0</v>
      </c>
      <c r="P299" s="11">
        <f ca="1">SUMIF(Ingredients!$B$3:$B$230,'PH complex foods'!H299,Ingredients!$A$3:$A$119)+SUMIF($B$3:$B$725,H299,$V$3:$V$724)</f>
        <v>0</v>
      </c>
      <c r="Q299" s="11">
        <f ca="1">SUMIF(Ingredients!$B$3:$B$230,'PH complex foods'!I299,Ingredients!$A$3:$A$119)+SUMIF($B$3:$B$725,I299,$V$3:$V$724)</f>
        <v>0</v>
      </c>
      <c r="R299" s="11">
        <f ca="1">SUMIF(Ingredients!$B$3:$B$230,'PH complex foods'!J299,Ingredients!$A$3:$A$119)+SUMIF($B$3:$B$725,J299,$V$3:$V$724)</f>
        <v>0</v>
      </c>
      <c r="S299" s="11">
        <f ca="1">SUMIF(Ingredients!$B$3:$B$230,'PH complex foods'!K299,Ingredients!$A$3:$A$119)+SUMIF($B$3:$B$725,K299,$V$3:$V$724)</f>
        <v>0</v>
      </c>
      <c r="T299" s="11">
        <f ca="1">SUMIF(Ingredients!$B$3:$B$230,'PH complex foods'!L299,Ingredients!$A$3:$A$119)+SUMIF($B$3:$B$725,L299,$V$3:$V$724)</f>
        <v>0</v>
      </c>
      <c r="U299" s="11">
        <f ca="1">SUMIF(Ingredients!$B$3:$B$230,'PH complex foods'!M299,Ingredients!$A$3:$A$119)+SUMIF($B$3:$B$725,M299,$V$3:$V$724)</f>
        <v>0</v>
      </c>
      <c r="V299" s="10">
        <f t="shared" ca="1" si="63"/>
        <v>0</v>
      </c>
      <c r="W299" s="10">
        <v>0</v>
      </c>
      <c r="X299" s="11">
        <v>0</v>
      </c>
      <c r="Y299" s="11">
        <f>COUNTIF(F299:M1024,B299)</f>
        <v>0</v>
      </c>
      <c r="Z299" s="44" t="str">
        <f t="shared" ca="1" si="64"/>
        <v>No</v>
      </c>
      <c r="AA299" s="34">
        <f>SUMIF(Ingredients!$B$3:$B$230,F299,Ingredients!$C$3:$C$230)+SUMIF($B$3:$B$725,F299,$AI$3:$AI$725)</f>
        <v>15</v>
      </c>
      <c r="AB299" s="30">
        <f>SUMIF(Ingredients!$B$3:$B$230,G299,Ingredients!$C$3:$C$230)+SUMIF($B$3:$B$725,G299,$AI$3:$AI$725)</f>
        <v>1</v>
      </c>
      <c r="AC299" s="30">
        <f>SUMIF(Ingredients!$B$3:$B$230,H299,Ingredients!$C$3:$C$230)+SUMIF($B$3:$B$725,H299,$AI$3:$AI$725)</f>
        <v>0</v>
      </c>
      <c r="AD299" s="30">
        <f>SUMIF(Ingredients!$B$3:$B$230,I299,Ingredients!$C$3:$C$230)+SUMIF($B$3:$B$725,I299,$AI$3:$AI$725)</f>
        <v>0</v>
      </c>
      <c r="AE299" s="30">
        <f>SUMIF(Ingredients!$B$3:$B$230,J299,Ingredients!$C$3:$C$230)+SUMIF($B$3:$B$725,J299,$AI$3:$AI$725)</f>
        <v>0</v>
      </c>
      <c r="AF299" s="30">
        <f>SUMIF(Ingredients!$B$3:$B$230,K299,Ingredients!$C$3:$C$230)+SUMIF($B$3:$B$725,K299,$AI$3:$AI$725)</f>
        <v>0</v>
      </c>
      <c r="AG299" s="30">
        <f>SUMIF(Ingredients!$B$3:$B$230,L299,Ingredients!$C$3:$C$230)+SUMIF($B$3:$B$725,L299,$AI$3:$AI$725)</f>
        <v>0</v>
      </c>
      <c r="AH299" s="30">
        <f>SUMIF(Ingredients!$B$3:$B$230,M299,Ingredients!$C$3:$C$230)+SUMIF($B$3:$B$725,M299,$AI$3:$AI$725)</f>
        <v>0</v>
      </c>
      <c r="AI299" s="29">
        <f t="shared" si="53"/>
        <v>16</v>
      </c>
      <c r="AJ299" s="30">
        <f>SUMIF(Ingredients!$B$3:$B$230,F299,Ingredients!$D$3:$D$230)+SUMIF($B$3:$B$725,F299,$AR$3:$AR$725)</f>
        <v>5</v>
      </c>
      <c r="AK299" s="30">
        <f>SUMIF(Ingredients!$B$3:$B$230,G299,Ingredients!$D$3:$D$230)+SUMIF($B$3:$B$725,G299,$AR$3:$AR$725)</f>
        <v>0</v>
      </c>
      <c r="AL299" s="30">
        <f>SUMIF(Ingredients!$B$3:$B$230,H299,Ingredients!$D$3:$D$230)+SUMIF($B$3:$B$725,H299,$AR$3:$AR$725)</f>
        <v>0</v>
      </c>
      <c r="AM299" s="30">
        <f>SUMIF(Ingredients!$B$3:$B$230,I299,Ingredients!$D$3:$D$230)+SUMIF($B$3:$B$725,I299,$AR$3:$AR$725)</f>
        <v>0</v>
      </c>
      <c r="AN299" s="30">
        <f>SUMIF(Ingredients!$B$3:$B$230,J299,Ingredients!$D$3:$D$230)+SUMIF($B$3:$B$725,J299,$AR$3:$AR$725)</f>
        <v>0</v>
      </c>
      <c r="AO299" s="30">
        <f>SUMIF(Ingredients!$B$3:$B$230,K299,Ingredients!$D$3:$D$230)+SUMIF($B$3:$B$725,K299,$AR$3:$AR$725)</f>
        <v>0</v>
      </c>
      <c r="AP299" s="30">
        <f>SUMIF(Ingredients!$B$3:$B$230,L299,Ingredients!$D$3:$D$230)+SUMIF($B$3:$B$725,L299,$AR$3:$AR$725)</f>
        <v>0</v>
      </c>
      <c r="AQ299" s="30">
        <f>SUMIF(Ingredients!$B$3:$B$230,M299,Ingredients!$D$3:$D$230)+SUMIF($B$3:$B$725,M299,$AR$3:$AR$725)</f>
        <v>0</v>
      </c>
      <c r="AR299" s="29">
        <f t="shared" si="54"/>
        <v>5</v>
      </c>
      <c r="AS299" s="30">
        <f>SUMIF(Ingredients!$B$3:$B$230,F299,Ingredients!$E$3:$E$230)+SUMIF($B$3:$B$725,F299,$BA$3:$BA$730)</f>
        <v>21.5</v>
      </c>
      <c r="AT299" s="30">
        <f>SUMIF(Ingredients!$B$3:$B$230,G299,Ingredients!$E$3:$E$230)+SUMIF($B$3:$B$725,G299,$BA$3:$BA$730)</f>
        <v>30</v>
      </c>
      <c r="AU299" s="30">
        <f>SUMIF(Ingredients!$B$3:$B$230,H299,Ingredients!$E$3:$E$230)+SUMIF($B$3:$B$725,H299,$BA$3:$BA$730)</f>
        <v>0</v>
      </c>
      <c r="AV299" s="30">
        <f>SUMIF(Ingredients!$B$3:$B$230,I299,Ingredients!$E$3:$E$230)+SUMIF($B$3:$B$725,I299,$BA$3:$BA$730)</f>
        <v>0</v>
      </c>
      <c r="AW299" s="30">
        <f>SUMIF(Ingredients!$B$3:$B$230,J299,Ingredients!$E$3:$E$230)+SUMIF($B$3:$B$725,J299,$BA$3:$BA$730)</f>
        <v>0</v>
      </c>
      <c r="AX299" s="30">
        <f>SUMIF(Ingredients!$B$3:$B$230,K299,Ingredients!$E$3:$E$230)+SUMIF($B$3:$B$725,K299,$BA$3:$BA$730)</f>
        <v>0</v>
      </c>
      <c r="AY299" s="30">
        <f>SUMIF(Ingredients!$B$3:$B$230,L299,Ingredients!$E$3:$E$230)+SUMIF($B$3:$B$725,L299,$BA$3:$BA$730)</f>
        <v>0</v>
      </c>
      <c r="AZ299" s="30">
        <f>SUMIF(Ingredients!$B$3:$B$230,M299,Ingredients!$E$3:$E$230)+SUMIF($B$3:$B$725,M299,$BA$3:$BA$730)</f>
        <v>0</v>
      </c>
      <c r="BA299" s="29">
        <f t="shared" si="55"/>
        <v>25.75</v>
      </c>
      <c r="BB299" s="30">
        <f>SUMIF(Ingredients!$B$3:$B$230,F299,Ingredients!$F$3:$F$230)+SUMIF($B$3:$B$725,F299,$BJ$3:$BJ$725)</f>
        <v>1</v>
      </c>
      <c r="BC299" s="30">
        <f>SUMIF(Ingredients!$B$3:$B$230,G299,Ingredients!$F$3:$F$230)+SUMIF($B$3:$B$725,G299,$BJ$3:$BJ$725)</f>
        <v>0</v>
      </c>
      <c r="BD299" s="30">
        <f>SUMIF(Ingredients!$B$3:$B$230,H299,Ingredients!$F$3:$F$230)+SUMIF($B$3:$B$725,H299,$BJ$3:$BJ$725)</f>
        <v>0</v>
      </c>
      <c r="BE299" s="30">
        <f>SUMIF(Ingredients!$B$3:$B$230,I299,Ingredients!$F$3:$F$230)+SUMIF($B$3:$B$725,I299,$BJ$3:$BJ$725)</f>
        <v>0</v>
      </c>
      <c r="BF299" s="30">
        <f>SUMIF(Ingredients!$B$3:$B$230,J299,Ingredients!$F$3:$F$230)+SUMIF($B$3:$B$725,J299,$BJ$3:$BJ$725)</f>
        <v>0</v>
      </c>
      <c r="BG299" s="30">
        <f>SUMIF(Ingredients!$B$3:$B$230,K299,Ingredients!$F$3:$F$230)+SUMIF($B$3:$B$725,K299,$BJ$3:$BJ$725)</f>
        <v>0</v>
      </c>
      <c r="BH299" s="30">
        <f>SUMIF(Ingredients!$B$3:$B$230,L299,Ingredients!$F$3:$F$230)+SUMIF($B$3:$B$725,L299,$BJ$3:$BJ$725)</f>
        <v>0</v>
      </c>
      <c r="BI299" s="30">
        <f>SUMIF(Ingredients!$B$3:$B$230,M299,Ingredients!$F$3:$F$230)+SUMIF($B$3:$B$725,M299,$BJ$3:$BJ$725)</f>
        <v>0</v>
      </c>
      <c r="BJ299" s="35">
        <f t="shared" si="56"/>
        <v>1</v>
      </c>
      <c r="BK299" s="30">
        <f>SUMIF(Ingredients!$B$3:$B$230,F299,Ingredients!$G$3:$G$230)+SUMIF($B$3:$B$725,F299,$BS$3:$BS$725)</f>
        <v>0</v>
      </c>
      <c r="BL299" s="30">
        <f>SUMIF(Ingredients!$B$3:$B$230,G299,Ingredients!$G$3:$G$230)+SUMIF($B$3:$B$725,G299,$BS$3:$BS$725)</f>
        <v>0</v>
      </c>
      <c r="BM299" s="30">
        <f>SUMIF(Ingredients!$B$3:$B$230,H299,Ingredients!$G$3:$G$230)+SUMIF($B$3:$B$725,H299,$BS$3:$BS$725)</f>
        <v>0</v>
      </c>
      <c r="BN299" s="30">
        <f>SUMIF(Ingredients!$B$3:$B$230,I299,Ingredients!$G$3:$G$230)+SUMIF($B$3:$B$725,I299,$BS$3:$BS$725)</f>
        <v>0</v>
      </c>
      <c r="BO299" s="30">
        <f>SUMIF(Ingredients!$B$3:$B$230,J299,Ingredients!$G$3:$G$230)+SUMIF($B$3:$B$725,J299,$BS$3:$BS$725)</f>
        <v>0</v>
      </c>
      <c r="BP299" s="30">
        <f>SUMIF(Ingredients!$B$3:$B$230,K299,Ingredients!$G$3:$G$230)+SUMIF($B$3:$B$725,K299,$BS$3:$BS$725)</f>
        <v>0</v>
      </c>
      <c r="BQ299" s="30">
        <f>SUMIF(Ingredients!$B$3:$B$230,L299,Ingredients!$G$3:$G$230)+SUMIF($B$3:$B$725,L299,$BS$3:$BS$725)</f>
        <v>0</v>
      </c>
      <c r="BR299" s="30">
        <f>SUMIF(Ingredients!$B$3:$B$230,M299,Ingredients!$G$3:$G$230)+SUMIF($B$3:$B$725,M299,$BS$3:$BS$725)</f>
        <v>0</v>
      </c>
      <c r="BS299" s="36">
        <f t="shared" si="57"/>
        <v>0</v>
      </c>
      <c r="BT299" s="30">
        <f>SUMIF(Ingredients!$B$3:$B$230,F299,Ingredients!$H$3:$H$230)+SUMIF($B$3:$B$725,F299,$CB$3:$CB$725)</f>
        <v>0</v>
      </c>
      <c r="BU299" s="30">
        <f>SUMIF(Ingredients!$B$3:$B$230,G299,Ingredients!$H$3:$H$230)+SUMIF($B$3:$B$725,G299,$CB$3:$CB$725)</f>
        <v>0</v>
      </c>
      <c r="BV299" s="30">
        <f>SUMIF(Ingredients!$B$3:$B$230,H299,Ingredients!$H$3:$H$230)+SUMIF($B$3:$B$725,H299,$CB$3:$CB$725)</f>
        <v>0</v>
      </c>
      <c r="BW299" s="30">
        <f>SUMIF(Ingredients!$B$3:$B$230,I299,Ingredients!$H$3:$H$230)+SUMIF($B$3:$B$725,I299,$CB$3:$CB$725)</f>
        <v>0</v>
      </c>
      <c r="BX299" s="30">
        <f>SUMIF(Ingredients!$B$3:$B$230,J299,Ingredients!$H$3:$H$230)+SUMIF($B$3:$B$725,J299,$CB$3:$CB$725)</f>
        <v>0</v>
      </c>
      <c r="BY299" s="30">
        <f>SUMIF(Ingredients!$B$3:$B$230,K299,Ingredients!$H$3:$H$230)+SUMIF($B$3:$B$725,K299,$CB$3:$CB$725)</f>
        <v>0</v>
      </c>
      <c r="BZ299" s="30">
        <f>SUMIF(Ingredients!$B$3:$B$230,L299,Ingredients!$H$3:$H$230)+SUMIF($B$3:$B$725,L299,$CB$3:$CB$725)</f>
        <v>0</v>
      </c>
      <c r="CA299" s="30">
        <f>SUMIF(Ingredients!$B$3:$B$230,M299,Ingredients!$H$3:$H$230)+SUMIF($B$3:$B$725,M299,$CB$3:$CB$725)</f>
        <v>0</v>
      </c>
      <c r="CB299" s="42">
        <f t="shared" si="58"/>
        <v>0</v>
      </c>
      <c r="CC299" s="30">
        <f>SUMIF(Ingredients!$B$3:$B$230,F299,Ingredients!$I$3:$I$230)+SUMIF($B$3:$B$725,F299,$CK$3:$CK$725)</f>
        <v>0</v>
      </c>
      <c r="CD299" s="30">
        <f>SUMIF(Ingredients!$B$3:$B$230,G299,Ingredients!$I$3:$I$230)+SUMIF($B$3:$B$725,G299,$CK$3:$CK$725)</f>
        <v>0</v>
      </c>
      <c r="CE299" s="30">
        <f>SUMIF(Ingredients!$B$3:$B$230,H299,Ingredients!$I$3:$I$230)+SUMIF($B$3:$B$725,H299,$CK$3:$CK$725)</f>
        <v>0</v>
      </c>
      <c r="CF299" s="30">
        <f>SUMIF(Ingredients!$B$3:$B$230,I299,Ingredients!$I$3:$I$230)+SUMIF($B$3:$B$725,I299,$CK$3:$CK$725)</f>
        <v>0</v>
      </c>
      <c r="CG299" s="30">
        <f>SUMIF(Ingredients!$B$3:$B$230,J299,Ingredients!$I$3:$I$230)+SUMIF($B$3:$B$725,J299,$CK$3:$CK$725)</f>
        <v>0</v>
      </c>
      <c r="CH299" s="30">
        <f>SUMIF(Ingredients!$B$3:$B$230,K299,Ingredients!$I$3:$I$230)+SUMIF($B$3:$B$725,K299,$CK$3:$CK$725)</f>
        <v>0</v>
      </c>
      <c r="CI299" s="30">
        <f>SUMIF(Ingredients!$B$3:$B$230,L299,Ingredients!$I$3:$I$230)+SUMIF($B$3:$B$725,L299,$CK$3:$CK$725)</f>
        <v>0</v>
      </c>
      <c r="CJ299" s="30">
        <f>SUMIF(Ingredients!$B$3:$B$230,M299,Ingredients!$I$3:$I$230)+SUMIF($B$3:$B$725,M299,$CK$3:$CK$725)</f>
        <v>0</v>
      </c>
      <c r="CK299" s="38">
        <f t="shared" si="59"/>
        <v>0</v>
      </c>
      <c r="CL299" s="30">
        <f>SUMIF(Ingredients!$B$3:$B$230,F299,Ingredients!$J$3:$J$230)+SUMIF($B$3:$B$725,F299,$CT$3:$CT$725)</f>
        <v>3</v>
      </c>
      <c r="CM299" s="30">
        <f>SUMIF(Ingredients!$B$3:$B$230,G299,Ingredients!$J$3:$J$230)+SUMIF($B$3:$B$725,G299,$CT$3:$CT$725)</f>
        <v>0</v>
      </c>
      <c r="CN299" s="30">
        <f>SUMIF(Ingredients!$B$3:$B$230,H299,Ingredients!$J$3:$J$230)+SUMIF($B$3:$B$725,H299,$CT$3:$CT$725)</f>
        <v>0</v>
      </c>
      <c r="CO299" s="30">
        <f>SUMIF(Ingredients!$B$3:$B$230,I299,Ingredients!$J$3:$J$230)+SUMIF($B$3:$B$725,I299,$CT$3:$CT$725)</f>
        <v>0</v>
      </c>
      <c r="CP299" s="30">
        <f>SUMIF(Ingredients!$B$3:$B$230,J299,Ingredients!$J$3:$J$230)+SUMIF($B$3:$B$725,J299,$CT$3:$CT$725)</f>
        <v>0</v>
      </c>
      <c r="CQ299" s="30">
        <f>SUMIF(Ingredients!$B$3:$B$230,K299,Ingredients!$J$3:$J$230)+SUMIF($B$3:$B$725,K299,$CT$3:$CT$725)</f>
        <v>0</v>
      </c>
      <c r="CR299" s="30">
        <f>SUMIF(Ingredients!$B$3:$B$230,L299,Ingredients!$J$3:$J$230)+SUMIF($B$3:$B$725,L299,$CT$3:$CT$725)</f>
        <v>0</v>
      </c>
      <c r="CS299" s="30">
        <f>SUMIF(Ingredients!$B$3:$B$230,M299,Ingredients!$J$3:$J$230)+SUMIF($B$3:$B$725,M299,$CT$3:$CT$725)</f>
        <v>0</v>
      </c>
      <c r="CT299" s="43">
        <f t="shared" si="60"/>
        <v>3</v>
      </c>
      <c r="CU299" s="34">
        <v>15</v>
      </c>
      <c r="CV299" s="30">
        <v>0</v>
      </c>
      <c r="CW299" s="30">
        <v>25.75</v>
      </c>
      <c r="CX299" s="35">
        <v>1</v>
      </c>
      <c r="CY299" s="36">
        <v>0</v>
      </c>
      <c r="CZ299" s="37">
        <v>0</v>
      </c>
      <c r="DA299" s="38">
        <v>0</v>
      </c>
      <c r="DB299" s="39">
        <v>3</v>
      </c>
      <c r="DC299" t="s">
        <v>202</v>
      </c>
      <c r="DD299" t="str">
        <f t="shared" ca="1" si="61"/>
        <v/>
      </c>
      <c r="DE299" t="str">
        <f ca="1">IF(Z299="No", "No", "-")</f>
        <v>No</v>
      </c>
      <c r="DG299" t="s">
        <v>200</v>
      </c>
      <c r="DH299" t="str">
        <f t="shared" ca="1" si="62"/>
        <v/>
      </c>
      <c r="DI299" t="s">
        <v>2271</v>
      </c>
    </row>
    <row r="300" spans="2:113" x14ac:dyDescent="0.3">
      <c r="B300" t="s">
        <v>577</v>
      </c>
      <c r="C300" t="str">
        <f>INDEX('PH Itemnames'!$B$1:$B$723,MATCH(B300,'PH Itemnames'!$A$1:$A$723),1)</f>
        <v>maplesausageItem</v>
      </c>
      <c r="D300" t="s">
        <v>240</v>
      </c>
      <c r="E300" t="s">
        <v>1191</v>
      </c>
      <c r="F300" s="10" t="s">
        <v>75</v>
      </c>
      <c r="G300" s="11" t="s">
        <v>122</v>
      </c>
      <c r="H300" s="11" t="s">
        <v>575</v>
      </c>
      <c r="I300" s="11"/>
      <c r="J300" s="11"/>
      <c r="K300" s="11"/>
      <c r="L300" s="11"/>
      <c r="M300" s="11"/>
      <c r="N300" s="46">
        <f ca="1">SUMIF(Ingredients!$B$3:$B$230,'PH complex foods'!F300,Ingredients!$A$3:$A$119)+SUMIF($B$3:$B$725,F300,$V$3:$V$724)</f>
        <v>1</v>
      </c>
      <c r="O300" s="11">
        <f ca="1">SUMIF(Ingredients!$B$3:$B$230,'PH complex foods'!G300,Ingredients!$A$3:$A$119)+SUMIF($B$3:$B$725,G300,$V$3:$V$724)</f>
        <v>1</v>
      </c>
      <c r="P300" s="11">
        <f ca="1">SUMIF(Ingredients!$B$3:$B$230,'PH complex foods'!H300,Ingredients!$A$3:$A$119)+SUMIF($B$3:$B$725,H300,$V$3:$V$724)</f>
        <v>0</v>
      </c>
      <c r="Q300" s="11">
        <f ca="1">SUMIF(Ingredients!$B$3:$B$230,'PH complex foods'!I300,Ingredients!$A$3:$A$119)+SUMIF($B$3:$B$725,I300,$V$3:$V$724)</f>
        <v>0</v>
      </c>
      <c r="R300" s="11">
        <f ca="1">SUMIF(Ingredients!$B$3:$B$230,'PH complex foods'!J300,Ingredients!$A$3:$A$119)+SUMIF($B$3:$B$725,J300,$V$3:$V$724)</f>
        <v>0</v>
      </c>
      <c r="S300" s="11">
        <f ca="1">SUMIF(Ingredients!$B$3:$B$230,'PH complex foods'!K300,Ingredients!$A$3:$A$119)+SUMIF($B$3:$B$725,K300,$V$3:$V$724)</f>
        <v>0</v>
      </c>
      <c r="T300" s="11">
        <f ca="1">SUMIF(Ingredients!$B$3:$B$230,'PH complex foods'!L300,Ingredients!$A$3:$A$119)+SUMIF($B$3:$B$725,L300,$V$3:$V$724)</f>
        <v>0</v>
      </c>
      <c r="U300" s="11">
        <f ca="1">SUMIF(Ingredients!$B$3:$B$230,'PH complex foods'!M300,Ingredients!$A$3:$A$119)+SUMIF($B$3:$B$725,M300,$V$3:$V$724)</f>
        <v>0</v>
      </c>
      <c r="V300" s="10">
        <f t="shared" ca="1" si="63"/>
        <v>0</v>
      </c>
      <c r="W300" s="10">
        <v>0</v>
      </c>
      <c r="X300" s="11">
        <v>0</v>
      </c>
      <c r="Y300" s="11">
        <f>COUNTIF(F300:M1025,B300)</f>
        <v>1</v>
      </c>
      <c r="Z300" s="44" t="str">
        <f t="shared" ca="1" si="64"/>
        <v>No</v>
      </c>
      <c r="AA300" s="34">
        <f>SUMIF(Ingredients!$B$3:$B$230,F300,Ingredients!$C$3:$C$230)+SUMIF($B$3:$B$725,F300,$AI$3:$AI$725)</f>
        <v>10</v>
      </c>
      <c r="AB300" s="30">
        <f>SUMIF(Ingredients!$B$3:$B$230,G300,Ingredients!$C$3:$C$230)+SUMIF($B$3:$B$725,G300,$AI$3:$AI$725)</f>
        <v>0</v>
      </c>
      <c r="AC300" s="30">
        <f>SUMIF(Ingredients!$B$3:$B$230,H300,Ingredients!$C$3:$C$230)+SUMIF($B$3:$B$725,H300,$AI$3:$AI$725)</f>
        <v>1</v>
      </c>
      <c r="AD300" s="30">
        <f>SUMIF(Ingredients!$B$3:$B$230,I300,Ingredients!$C$3:$C$230)+SUMIF($B$3:$B$725,I300,$AI$3:$AI$725)</f>
        <v>0</v>
      </c>
      <c r="AE300" s="30">
        <f>SUMIF(Ingredients!$B$3:$B$230,J300,Ingredients!$C$3:$C$230)+SUMIF($B$3:$B$725,J300,$AI$3:$AI$725)</f>
        <v>0</v>
      </c>
      <c r="AF300" s="30">
        <f>SUMIF(Ingredients!$B$3:$B$230,K300,Ingredients!$C$3:$C$230)+SUMIF($B$3:$B$725,K300,$AI$3:$AI$725)</f>
        <v>0</v>
      </c>
      <c r="AG300" s="30">
        <f>SUMIF(Ingredients!$B$3:$B$230,L300,Ingredients!$C$3:$C$230)+SUMIF($B$3:$B$725,L300,$AI$3:$AI$725)</f>
        <v>0</v>
      </c>
      <c r="AH300" s="30">
        <f>SUMIF(Ingredients!$B$3:$B$230,M300,Ingredients!$C$3:$C$230)+SUMIF($B$3:$B$725,M300,$AI$3:$AI$725)</f>
        <v>0</v>
      </c>
      <c r="AI300" s="29">
        <f t="shared" si="53"/>
        <v>11</v>
      </c>
      <c r="AJ300" s="30">
        <f>SUMIF(Ingredients!$B$3:$B$230,F300,Ingredients!$D$3:$D$230)+SUMIF($B$3:$B$725,F300,$AR$3:$AR$725)</f>
        <v>0</v>
      </c>
      <c r="AK300" s="30">
        <f>SUMIF(Ingredients!$B$3:$B$230,G300,Ingredients!$D$3:$D$230)+SUMIF($B$3:$B$725,G300,$AR$3:$AR$725)</f>
        <v>0</v>
      </c>
      <c r="AL300" s="30">
        <f>SUMIF(Ingredients!$B$3:$B$230,H300,Ingredients!$D$3:$D$230)+SUMIF($B$3:$B$725,H300,$AR$3:$AR$725)</f>
        <v>0</v>
      </c>
      <c r="AM300" s="30">
        <f>SUMIF(Ingredients!$B$3:$B$230,I300,Ingredients!$D$3:$D$230)+SUMIF($B$3:$B$725,I300,$AR$3:$AR$725)</f>
        <v>0</v>
      </c>
      <c r="AN300" s="30">
        <f>SUMIF(Ingredients!$B$3:$B$230,J300,Ingredients!$D$3:$D$230)+SUMIF($B$3:$B$725,J300,$AR$3:$AR$725)</f>
        <v>0</v>
      </c>
      <c r="AO300" s="30">
        <f>SUMIF(Ingredients!$B$3:$B$230,K300,Ingredients!$D$3:$D$230)+SUMIF($B$3:$B$725,K300,$AR$3:$AR$725)</f>
        <v>0</v>
      </c>
      <c r="AP300" s="30">
        <f>SUMIF(Ingredients!$B$3:$B$230,L300,Ingredients!$D$3:$D$230)+SUMIF($B$3:$B$725,L300,$AR$3:$AR$725)</f>
        <v>0</v>
      </c>
      <c r="AQ300" s="30">
        <f>SUMIF(Ingredients!$B$3:$B$230,M300,Ingredients!$D$3:$D$230)+SUMIF($B$3:$B$725,M300,$AR$3:$AR$725)</f>
        <v>0</v>
      </c>
      <c r="AR300" s="29">
        <f t="shared" si="54"/>
        <v>0</v>
      </c>
      <c r="AS300" s="30">
        <f>SUMIF(Ingredients!$B$3:$B$230,F300,Ingredients!$E$3:$E$230)+SUMIF($B$3:$B$725,F300,$BA$3:$BA$730)</f>
        <v>10</v>
      </c>
      <c r="AT300" s="30">
        <f>SUMIF(Ingredients!$B$3:$B$230,G300,Ingredients!$E$3:$E$230)+SUMIF($B$3:$B$725,G300,$BA$3:$BA$730)</f>
        <v>48</v>
      </c>
      <c r="AU300" s="30">
        <f>SUMIF(Ingredients!$B$3:$B$230,H300,Ingredients!$E$3:$E$230)+SUMIF($B$3:$B$725,H300,$BA$3:$BA$730)</f>
        <v>30</v>
      </c>
      <c r="AV300" s="30">
        <f>SUMIF(Ingredients!$B$3:$B$230,I300,Ingredients!$E$3:$E$230)+SUMIF($B$3:$B$725,I300,$BA$3:$BA$730)</f>
        <v>0</v>
      </c>
      <c r="AW300" s="30">
        <f>SUMIF(Ingredients!$B$3:$B$230,J300,Ingredients!$E$3:$E$230)+SUMIF($B$3:$B$725,J300,$BA$3:$BA$730)</f>
        <v>0</v>
      </c>
      <c r="AX300" s="30">
        <f>SUMIF(Ingredients!$B$3:$B$230,K300,Ingredients!$E$3:$E$230)+SUMIF($B$3:$B$725,K300,$BA$3:$BA$730)</f>
        <v>0</v>
      </c>
      <c r="AY300" s="30">
        <f>SUMIF(Ingredients!$B$3:$B$230,L300,Ingredients!$E$3:$E$230)+SUMIF($B$3:$B$725,L300,$BA$3:$BA$730)</f>
        <v>0</v>
      </c>
      <c r="AZ300" s="30">
        <f>SUMIF(Ingredients!$B$3:$B$230,M300,Ingredients!$E$3:$E$230)+SUMIF($B$3:$B$725,M300,$BA$3:$BA$730)</f>
        <v>0</v>
      </c>
      <c r="BA300" s="29">
        <f t="shared" si="55"/>
        <v>29.333333333333332</v>
      </c>
      <c r="BB300" s="30">
        <f>SUMIF(Ingredients!$B$3:$B$230,F300,Ingredients!$F$3:$F$230)+SUMIF($B$3:$B$725,F300,$BJ$3:$BJ$725)</f>
        <v>0</v>
      </c>
      <c r="BC300" s="30">
        <f>SUMIF(Ingredients!$B$3:$B$230,G300,Ingredients!$F$3:$F$230)+SUMIF($B$3:$B$725,G300,$BJ$3:$BJ$725)</f>
        <v>0</v>
      </c>
      <c r="BD300" s="30">
        <f>SUMIF(Ingredients!$B$3:$B$230,H300,Ingredients!$F$3:$F$230)+SUMIF($B$3:$B$725,H300,$BJ$3:$BJ$725)</f>
        <v>0</v>
      </c>
      <c r="BE300" s="30">
        <f>SUMIF(Ingredients!$B$3:$B$230,I300,Ingredients!$F$3:$F$230)+SUMIF($B$3:$B$725,I300,$BJ$3:$BJ$725)</f>
        <v>0</v>
      </c>
      <c r="BF300" s="30">
        <f>SUMIF(Ingredients!$B$3:$B$230,J300,Ingredients!$F$3:$F$230)+SUMIF($B$3:$B$725,J300,$BJ$3:$BJ$725)</f>
        <v>0</v>
      </c>
      <c r="BG300" s="30">
        <f>SUMIF(Ingredients!$B$3:$B$230,K300,Ingredients!$F$3:$F$230)+SUMIF($B$3:$B$725,K300,$BJ$3:$BJ$725)</f>
        <v>0</v>
      </c>
      <c r="BH300" s="30">
        <f>SUMIF(Ingredients!$B$3:$B$230,L300,Ingredients!$F$3:$F$230)+SUMIF($B$3:$B$725,L300,$BJ$3:$BJ$725)</f>
        <v>0</v>
      </c>
      <c r="BI300" s="30">
        <f>SUMIF(Ingredients!$B$3:$B$230,M300,Ingredients!$F$3:$F$230)+SUMIF($B$3:$B$725,M300,$BJ$3:$BJ$725)</f>
        <v>0</v>
      </c>
      <c r="BJ300" s="35">
        <f t="shared" si="56"/>
        <v>0</v>
      </c>
      <c r="BK300" s="30">
        <f>SUMIF(Ingredients!$B$3:$B$230,F300,Ingredients!$G$3:$G$230)+SUMIF($B$3:$B$725,F300,$BS$3:$BS$725)</f>
        <v>0</v>
      </c>
      <c r="BL300" s="30">
        <f>SUMIF(Ingredients!$B$3:$B$230,G300,Ingredients!$G$3:$G$230)+SUMIF($B$3:$B$725,G300,$BS$3:$BS$725)</f>
        <v>0</v>
      </c>
      <c r="BM300" s="30">
        <f>SUMIF(Ingredients!$B$3:$B$230,H300,Ingredients!$G$3:$G$230)+SUMIF($B$3:$B$725,H300,$BS$3:$BS$725)</f>
        <v>0</v>
      </c>
      <c r="BN300" s="30">
        <f>SUMIF(Ingredients!$B$3:$B$230,I300,Ingredients!$G$3:$G$230)+SUMIF($B$3:$B$725,I300,$BS$3:$BS$725)</f>
        <v>0</v>
      </c>
      <c r="BO300" s="30">
        <f>SUMIF(Ingredients!$B$3:$B$230,J300,Ingredients!$G$3:$G$230)+SUMIF($B$3:$B$725,J300,$BS$3:$BS$725)</f>
        <v>0</v>
      </c>
      <c r="BP300" s="30">
        <f>SUMIF(Ingredients!$B$3:$B$230,K300,Ingredients!$G$3:$G$230)+SUMIF($B$3:$B$725,K300,$BS$3:$BS$725)</f>
        <v>0</v>
      </c>
      <c r="BQ300" s="30">
        <f>SUMIF(Ingredients!$B$3:$B$230,L300,Ingredients!$G$3:$G$230)+SUMIF($B$3:$B$725,L300,$BS$3:$BS$725)</f>
        <v>0</v>
      </c>
      <c r="BR300" s="30">
        <f>SUMIF(Ingredients!$B$3:$B$230,M300,Ingredients!$G$3:$G$230)+SUMIF($B$3:$B$725,M300,$BS$3:$BS$725)</f>
        <v>0</v>
      </c>
      <c r="BS300" s="36">
        <f t="shared" si="57"/>
        <v>0</v>
      </c>
      <c r="BT300" s="30">
        <f>SUMIF(Ingredients!$B$3:$B$230,F300,Ingredients!$H$3:$H$230)+SUMIF($B$3:$B$725,F300,$CB$3:$CB$725)</f>
        <v>0</v>
      </c>
      <c r="BU300" s="30">
        <f>SUMIF(Ingredients!$B$3:$B$230,G300,Ingredients!$H$3:$H$230)+SUMIF($B$3:$B$725,G300,$CB$3:$CB$725)</f>
        <v>0</v>
      </c>
      <c r="BV300" s="30">
        <f>SUMIF(Ingredients!$B$3:$B$230,H300,Ingredients!$H$3:$H$230)+SUMIF($B$3:$B$725,H300,$CB$3:$CB$725)</f>
        <v>0</v>
      </c>
      <c r="BW300" s="30">
        <f>SUMIF(Ingredients!$B$3:$B$230,I300,Ingredients!$H$3:$H$230)+SUMIF($B$3:$B$725,I300,$CB$3:$CB$725)</f>
        <v>0</v>
      </c>
      <c r="BX300" s="30">
        <f>SUMIF(Ingredients!$B$3:$B$230,J300,Ingredients!$H$3:$H$230)+SUMIF($B$3:$B$725,J300,$CB$3:$CB$725)</f>
        <v>0</v>
      </c>
      <c r="BY300" s="30">
        <f>SUMIF(Ingredients!$B$3:$B$230,K300,Ingredients!$H$3:$H$230)+SUMIF($B$3:$B$725,K300,$CB$3:$CB$725)</f>
        <v>0</v>
      </c>
      <c r="BZ300" s="30">
        <f>SUMIF(Ingredients!$B$3:$B$230,L300,Ingredients!$H$3:$H$230)+SUMIF($B$3:$B$725,L300,$CB$3:$CB$725)</f>
        <v>0</v>
      </c>
      <c r="CA300" s="30">
        <f>SUMIF(Ingredients!$B$3:$B$230,M300,Ingredients!$H$3:$H$230)+SUMIF($B$3:$B$725,M300,$CB$3:$CB$725)</f>
        <v>0</v>
      </c>
      <c r="CB300" s="42">
        <f t="shared" si="58"/>
        <v>0</v>
      </c>
      <c r="CC300" s="30">
        <f>SUMIF(Ingredients!$B$3:$B$230,F300,Ingredients!$I$3:$I$230)+SUMIF($B$3:$B$725,F300,$CK$3:$CK$725)</f>
        <v>2</v>
      </c>
      <c r="CD300" s="30">
        <f>SUMIF(Ingredients!$B$3:$B$230,G300,Ingredients!$I$3:$I$230)+SUMIF($B$3:$B$725,G300,$CK$3:$CK$725)</f>
        <v>0</v>
      </c>
      <c r="CE300" s="30">
        <f>SUMIF(Ingredients!$B$3:$B$230,H300,Ingredients!$I$3:$I$230)+SUMIF($B$3:$B$725,H300,$CK$3:$CK$725)</f>
        <v>0</v>
      </c>
      <c r="CF300" s="30">
        <f>SUMIF(Ingredients!$B$3:$B$230,I300,Ingredients!$I$3:$I$230)+SUMIF($B$3:$B$725,I300,$CK$3:$CK$725)</f>
        <v>0</v>
      </c>
      <c r="CG300" s="30">
        <f>SUMIF(Ingredients!$B$3:$B$230,J300,Ingredients!$I$3:$I$230)+SUMIF($B$3:$B$725,J300,$CK$3:$CK$725)</f>
        <v>0</v>
      </c>
      <c r="CH300" s="30">
        <f>SUMIF(Ingredients!$B$3:$B$230,K300,Ingredients!$I$3:$I$230)+SUMIF($B$3:$B$725,K300,$CK$3:$CK$725)</f>
        <v>0</v>
      </c>
      <c r="CI300" s="30">
        <f>SUMIF(Ingredients!$B$3:$B$230,L300,Ingredients!$I$3:$I$230)+SUMIF($B$3:$B$725,L300,$CK$3:$CK$725)</f>
        <v>0</v>
      </c>
      <c r="CJ300" s="30">
        <f>SUMIF(Ingredients!$B$3:$B$230,M300,Ingredients!$I$3:$I$230)+SUMIF($B$3:$B$725,M300,$CK$3:$CK$725)</f>
        <v>0</v>
      </c>
      <c r="CK300" s="38">
        <f t="shared" si="59"/>
        <v>2</v>
      </c>
      <c r="CL300" s="30">
        <f>SUMIF(Ingredients!$B$3:$B$230,F300,Ingredients!$J$3:$J$230)+SUMIF($B$3:$B$725,F300,$CT$3:$CT$725)</f>
        <v>0</v>
      </c>
      <c r="CM300" s="30">
        <f>SUMIF(Ingredients!$B$3:$B$230,G300,Ingredients!$J$3:$J$230)+SUMIF($B$3:$B$725,G300,$CT$3:$CT$725)</f>
        <v>0</v>
      </c>
      <c r="CN300" s="30">
        <f>SUMIF(Ingredients!$B$3:$B$230,H300,Ingredients!$J$3:$J$230)+SUMIF($B$3:$B$725,H300,$CT$3:$CT$725)</f>
        <v>0</v>
      </c>
      <c r="CO300" s="30">
        <f>SUMIF(Ingredients!$B$3:$B$230,I300,Ingredients!$J$3:$J$230)+SUMIF($B$3:$B$725,I300,$CT$3:$CT$725)</f>
        <v>0</v>
      </c>
      <c r="CP300" s="30">
        <f>SUMIF(Ingredients!$B$3:$B$230,J300,Ingredients!$J$3:$J$230)+SUMIF($B$3:$B$725,J300,$CT$3:$CT$725)</f>
        <v>0</v>
      </c>
      <c r="CQ300" s="30">
        <f>SUMIF(Ingredients!$B$3:$B$230,K300,Ingredients!$J$3:$J$230)+SUMIF($B$3:$B$725,K300,$CT$3:$CT$725)</f>
        <v>0</v>
      </c>
      <c r="CR300" s="30">
        <f>SUMIF(Ingredients!$B$3:$B$230,L300,Ingredients!$J$3:$J$230)+SUMIF($B$3:$B$725,L300,$CT$3:$CT$725)</f>
        <v>0</v>
      </c>
      <c r="CS300" s="30">
        <f>SUMIF(Ingredients!$B$3:$B$230,M300,Ingredients!$J$3:$J$230)+SUMIF($B$3:$B$725,M300,$CT$3:$CT$725)</f>
        <v>0</v>
      </c>
      <c r="CT300" s="43">
        <f t="shared" si="60"/>
        <v>0</v>
      </c>
      <c r="CU300" s="34">
        <v>10</v>
      </c>
      <c r="CV300" s="30">
        <v>0</v>
      </c>
      <c r="CW300" s="30">
        <v>40</v>
      </c>
      <c r="CX300" s="35">
        <v>0</v>
      </c>
      <c r="CY300" s="36">
        <v>0</v>
      </c>
      <c r="CZ300" s="37">
        <v>0</v>
      </c>
      <c r="DA300" s="38">
        <v>2</v>
      </c>
      <c r="DB300" s="39">
        <v>0</v>
      </c>
      <c r="DC300" t="s">
        <v>202</v>
      </c>
      <c r="DD300" t="str">
        <f t="shared" ca="1" si="61"/>
        <v/>
      </c>
      <c r="DE300" t="str">
        <f ca="1">IF(Z300="No", "No", "-")</f>
        <v>No</v>
      </c>
      <c r="DG300" t="s">
        <v>200</v>
      </c>
      <c r="DH300" t="str">
        <f t="shared" ca="1" si="62"/>
        <v/>
      </c>
      <c r="DI300" t="s">
        <v>2271</v>
      </c>
    </row>
    <row r="301" spans="2:113" x14ac:dyDescent="0.3">
      <c r="B301" t="s">
        <v>578</v>
      </c>
      <c r="C301" t="str">
        <f>INDEX('PH Itemnames'!$B$1:$B$723,MATCH(B301,'PH Itemnames'!$A$1:$A$723),1)</f>
        <v>mapleoatmealItem</v>
      </c>
      <c r="D301" t="s">
        <v>240</v>
      </c>
      <c r="E301" t="s">
        <v>1191</v>
      </c>
      <c r="F301" s="10" t="s">
        <v>39</v>
      </c>
      <c r="G301" s="11" t="s">
        <v>575</v>
      </c>
      <c r="H301" s="11"/>
      <c r="I301" s="11"/>
      <c r="J301" s="11"/>
      <c r="K301" s="11"/>
      <c r="L301" s="11"/>
      <c r="M301" s="11"/>
      <c r="N301" s="46">
        <f ca="1">SUMIF(Ingredients!$B$3:$B$230,'PH complex foods'!F301,Ingredients!$A$3:$A$119)+SUMIF($B$3:$B$725,F301,$V$3:$V$724)</f>
        <v>1</v>
      </c>
      <c r="O301" s="11">
        <f ca="1">SUMIF(Ingredients!$B$3:$B$230,'PH complex foods'!G301,Ingredients!$A$3:$A$119)+SUMIF($B$3:$B$725,G301,$V$3:$V$724)</f>
        <v>0</v>
      </c>
      <c r="P301" s="11">
        <f ca="1">SUMIF(Ingredients!$B$3:$B$230,'PH complex foods'!H301,Ingredients!$A$3:$A$119)+SUMIF($B$3:$B$725,H301,$V$3:$V$724)</f>
        <v>0</v>
      </c>
      <c r="Q301" s="11">
        <f ca="1">SUMIF(Ingredients!$B$3:$B$230,'PH complex foods'!I301,Ingredients!$A$3:$A$119)+SUMIF($B$3:$B$725,I301,$V$3:$V$724)</f>
        <v>0</v>
      </c>
      <c r="R301" s="11">
        <f ca="1">SUMIF(Ingredients!$B$3:$B$230,'PH complex foods'!J301,Ingredients!$A$3:$A$119)+SUMIF($B$3:$B$725,J301,$V$3:$V$724)</f>
        <v>0</v>
      </c>
      <c r="S301" s="11">
        <f ca="1">SUMIF(Ingredients!$B$3:$B$230,'PH complex foods'!K301,Ingredients!$A$3:$A$119)+SUMIF($B$3:$B$725,K301,$V$3:$V$724)</f>
        <v>0</v>
      </c>
      <c r="T301" s="11">
        <f ca="1">SUMIF(Ingredients!$B$3:$B$230,'PH complex foods'!L301,Ingredients!$A$3:$A$119)+SUMIF($B$3:$B$725,L301,$V$3:$V$724)</f>
        <v>0</v>
      </c>
      <c r="U301" s="11">
        <f ca="1">SUMIF(Ingredients!$B$3:$B$230,'PH complex foods'!M301,Ingredients!$A$3:$A$119)+SUMIF($B$3:$B$725,M301,$V$3:$V$724)</f>
        <v>0</v>
      </c>
      <c r="V301" s="10">
        <f t="shared" ca="1" si="63"/>
        <v>0</v>
      </c>
      <c r="W301" s="10">
        <v>0</v>
      </c>
      <c r="X301" s="11">
        <v>0</v>
      </c>
      <c r="Y301" s="11">
        <f>COUNTIF(F301:M1026,B301)</f>
        <v>0</v>
      </c>
      <c r="Z301" s="44" t="str">
        <f t="shared" ca="1" si="64"/>
        <v>No</v>
      </c>
      <c r="AA301" s="34">
        <f>SUMIF(Ingredients!$B$3:$B$230,F301,Ingredients!$C$3:$C$230)+SUMIF($B$3:$B$725,F301,$AI$3:$AI$725)</f>
        <v>0</v>
      </c>
      <c r="AB301" s="30">
        <f>SUMIF(Ingredients!$B$3:$B$230,G301,Ingredients!$C$3:$C$230)+SUMIF($B$3:$B$725,G301,$AI$3:$AI$725)</f>
        <v>1</v>
      </c>
      <c r="AC301" s="30">
        <f>SUMIF(Ingredients!$B$3:$B$230,H301,Ingredients!$C$3:$C$230)+SUMIF($B$3:$B$725,H301,$AI$3:$AI$725)</f>
        <v>0</v>
      </c>
      <c r="AD301" s="30">
        <f>SUMIF(Ingredients!$B$3:$B$230,I301,Ingredients!$C$3:$C$230)+SUMIF($B$3:$B$725,I301,$AI$3:$AI$725)</f>
        <v>0</v>
      </c>
      <c r="AE301" s="30">
        <f>SUMIF(Ingredients!$B$3:$B$230,J301,Ingredients!$C$3:$C$230)+SUMIF($B$3:$B$725,J301,$AI$3:$AI$725)</f>
        <v>0</v>
      </c>
      <c r="AF301" s="30">
        <f>SUMIF(Ingredients!$B$3:$B$230,K301,Ingredients!$C$3:$C$230)+SUMIF($B$3:$B$725,K301,$AI$3:$AI$725)</f>
        <v>0</v>
      </c>
      <c r="AG301" s="30">
        <f>SUMIF(Ingredients!$B$3:$B$230,L301,Ingredients!$C$3:$C$230)+SUMIF($B$3:$B$725,L301,$AI$3:$AI$725)</f>
        <v>0</v>
      </c>
      <c r="AH301" s="30">
        <f>SUMIF(Ingredients!$B$3:$B$230,M301,Ingredients!$C$3:$C$230)+SUMIF($B$3:$B$725,M301,$AI$3:$AI$725)</f>
        <v>0</v>
      </c>
      <c r="AI301" s="29">
        <f t="shared" si="53"/>
        <v>1</v>
      </c>
      <c r="AJ301" s="30">
        <f>SUMIF(Ingredients!$B$3:$B$230,F301,Ingredients!$D$3:$D$230)+SUMIF($B$3:$B$725,F301,$AR$3:$AR$725)</f>
        <v>0</v>
      </c>
      <c r="AK301" s="30">
        <f>SUMIF(Ingredients!$B$3:$B$230,G301,Ingredients!$D$3:$D$230)+SUMIF($B$3:$B$725,G301,$AR$3:$AR$725)</f>
        <v>0</v>
      </c>
      <c r="AL301" s="30">
        <f>SUMIF(Ingredients!$B$3:$B$230,H301,Ingredients!$D$3:$D$230)+SUMIF($B$3:$B$725,H301,$AR$3:$AR$725)</f>
        <v>0</v>
      </c>
      <c r="AM301" s="30">
        <f>SUMIF(Ingredients!$B$3:$B$230,I301,Ingredients!$D$3:$D$230)+SUMIF($B$3:$B$725,I301,$AR$3:$AR$725)</f>
        <v>0</v>
      </c>
      <c r="AN301" s="30">
        <f>SUMIF(Ingredients!$B$3:$B$230,J301,Ingredients!$D$3:$D$230)+SUMIF($B$3:$B$725,J301,$AR$3:$AR$725)</f>
        <v>0</v>
      </c>
      <c r="AO301" s="30">
        <f>SUMIF(Ingredients!$B$3:$B$230,K301,Ingredients!$D$3:$D$230)+SUMIF($B$3:$B$725,K301,$AR$3:$AR$725)</f>
        <v>0</v>
      </c>
      <c r="AP301" s="30">
        <f>SUMIF(Ingredients!$B$3:$B$230,L301,Ingredients!$D$3:$D$230)+SUMIF($B$3:$B$725,L301,$AR$3:$AR$725)</f>
        <v>0</v>
      </c>
      <c r="AQ301" s="30">
        <f>SUMIF(Ingredients!$B$3:$B$230,M301,Ingredients!$D$3:$D$230)+SUMIF($B$3:$B$725,M301,$AR$3:$AR$725)</f>
        <v>0</v>
      </c>
      <c r="AR301" s="29">
        <f t="shared" si="54"/>
        <v>0</v>
      </c>
      <c r="AS301" s="30">
        <f>SUMIF(Ingredients!$B$3:$B$230,F301,Ingredients!$E$3:$E$230)+SUMIF($B$3:$B$725,F301,$BA$3:$BA$730)</f>
        <v>10</v>
      </c>
      <c r="AT301" s="30">
        <f>SUMIF(Ingredients!$B$3:$B$230,G301,Ingredients!$E$3:$E$230)+SUMIF($B$3:$B$725,G301,$BA$3:$BA$730)</f>
        <v>30</v>
      </c>
      <c r="AU301" s="30">
        <f>SUMIF(Ingredients!$B$3:$B$230,H301,Ingredients!$E$3:$E$230)+SUMIF($B$3:$B$725,H301,$BA$3:$BA$730)</f>
        <v>0</v>
      </c>
      <c r="AV301" s="30">
        <f>SUMIF(Ingredients!$B$3:$B$230,I301,Ingredients!$E$3:$E$230)+SUMIF($B$3:$B$725,I301,$BA$3:$BA$730)</f>
        <v>0</v>
      </c>
      <c r="AW301" s="30">
        <f>SUMIF(Ingredients!$B$3:$B$230,J301,Ingredients!$E$3:$E$230)+SUMIF($B$3:$B$725,J301,$BA$3:$BA$730)</f>
        <v>0</v>
      </c>
      <c r="AX301" s="30">
        <f>SUMIF(Ingredients!$B$3:$B$230,K301,Ingredients!$E$3:$E$230)+SUMIF($B$3:$B$725,K301,$BA$3:$BA$730)</f>
        <v>0</v>
      </c>
      <c r="AY301" s="30">
        <f>SUMIF(Ingredients!$B$3:$B$230,L301,Ingredients!$E$3:$E$230)+SUMIF($B$3:$B$725,L301,$BA$3:$BA$730)</f>
        <v>0</v>
      </c>
      <c r="AZ301" s="30">
        <f>SUMIF(Ingredients!$B$3:$B$230,M301,Ingredients!$E$3:$E$230)+SUMIF($B$3:$B$725,M301,$BA$3:$BA$730)</f>
        <v>0</v>
      </c>
      <c r="BA301" s="29">
        <f t="shared" si="55"/>
        <v>20</v>
      </c>
      <c r="BB301" s="30">
        <f>SUMIF(Ingredients!$B$3:$B$230,F301,Ingredients!$F$3:$F$230)+SUMIF($B$3:$B$725,F301,$BJ$3:$BJ$725)</f>
        <v>0</v>
      </c>
      <c r="BC301" s="30">
        <f>SUMIF(Ingredients!$B$3:$B$230,G301,Ingredients!$F$3:$F$230)+SUMIF($B$3:$B$725,G301,$BJ$3:$BJ$725)</f>
        <v>0</v>
      </c>
      <c r="BD301" s="30">
        <f>SUMIF(Ingredients!$B$3:$B$230,H301,Ingredients!$F$3:$F$230)+SUMIF($B$3:$B$725,H301,$BJ$3:$BJ$725)</f>
        <v>0</v>
      </c>
      <c r="BE301" s="30">
        <f>SUMIF(Ingredients!$B$3:$B$230,I301,Ingredients!$F$3:$F$230)+SUMIF($B$3:$B$725,I301,$BJ$3:$BJ$725)</f>
        <v>0</v>
      </c>
      <c r="BF301" s="30">
        <f>SUMIF(Ingredients!$B$3:$B$230,J301,Ingredients!$F$3:$F$230)+SUMIF($B$3:$B$725,J301,$BJ$3:$BJ$725)</f>
        <v>0</v>
      </c>
      <c r="BG301" s="30">
        <f>SUMIF(Ingredients!$B$3:$B$230,K301,Ingredients!$F$3:$F$230)+SUMIF($B$3:$B$725,K301,$BJ$3:$BJ$725)</f>
        <v>0</v>
      </c>
      <c r="BH301" s="30">
        <f>SUMIF(Ingredients!$B$3:$B$230,L301,Ingredients!$F$3:$F$230)+SUMIF($B$3:$B$725,L301,$BJ$3:$BJ$725)</f>
        <v>0</v>
      </c>
      <c r="BI301" s="30">
        <f>SUMIF(Ingredients!$B$3:$B$230,M301,Ingredients!$F$3:$F$230)+SUMIF($B$3:$B$725,M301,$BJ$3:$BJ$725)</f>
        <v>0</v>
      </c>
      <c r="BJ301" s="35">
        <f t="shared" si="56"/>
        <v>0</v>
      </c>
      <c r="BK301" s="30">
        <f>SUMIF(Ingredients!$B$3:$B$230,F301,Ingredients!$G$3:$G$230)+SUMIF($B$3:$B$725,F301,$BS$3:$BS$725)</f>
        <v>0</v>
      </c>
      <c r="BL301" s="30">
        <f>SUMIF(Ingredients!$B$3:$B$230,G301,Ingredients!$G$3:$G$230)+SUMIF($B$3:$B$725,G301,$BS$3:$BS$725)</f>
        <v>0</v>
      </c>
      <c r="BM301" s="30">
        <f>SUMIF(Ingredients!$B$3:$B$230,H301,Ingredients!$G$3:$G$230)+SUMIF($B$3:$B$725,H301,$BS$3:$BS$725)</f>
        <v>0</v>
      </c>
      <c r="BN301" s="30">
        <f>SUMIF(Ingredients!$B$3:$B$230,I301,Ingredients!$G$3:$G$230)+SUMIF($B$3:$B$725,I301,$BS$3:$BS$725)</f>
        <v>0</v>
      </c>
      <c r="BO301" s="30">
        <f>SUMIF(Ingredients!$B$3:$B$230,J301,Ingredients!$G$3:$G$230)+SUMIF($B$3:$B$725,J301,$BS$3:$BS$725)</f>
        <v>0</v>
      </c>
      <c r="BP301" s="30">
        <f>SUMIF(Ingredients!$B$3:$B$230,K301,Ingredients!$G$3:$G$230)+SUMIF($B$3:$B$725,K301,$BS$3:$BS$725)</f>
        <v>0</v>
      </c>
      <c r="BQ301" s="30">
        <f>SUMIF(Ingredients!$B$3:$B$230,L301,Ingredients!$G$3:$G$230)+SUMIF($B$3:$B$725,L301,$BS$3:$BS$725)</f>
        <v>0</v>
      </c>
      <c r="BR301" s="30">
        <f>SUMIF(Ingredients!$B$3:$B$230,M301,Ingredients!$G$3:$G$230)+SUMIF($B$3:$B$725,M301,$BS$3:$BS$725)</f>
        <v>0</v>
      </c>
      <c r="BS301" s="36">
        <f t="shared" si="57"/>
        <v>0</v>
      </c>
      <c r="BT301" s="30">
        <f>SUMIF(Ingredients!$B$3:$B$230,F301,Ingredients!$H$3:$H$230)+SUMIF($B$3:$B$725,F301,$CB$3:$CB$725)</f>
        <v>0</v>
      </c>
      <c r="BU301" s="30">
        <f>SUMIF(Ingredients!$B$3:$B$230,G301,Ingredients!$H$3:$H$230)+SUMIF($B$3:$B$725,G301,$CB$3:$CB$725)</f>
        <v>0</v>
      </c>
      <c r="BV301" s="30">
        <f>SUMIF(Ingredients!$B$3:$B$230,H301,Ingredients!$H$3:$H$230)+SUMIF($B$3:$B$725,H301,$CB$3:$CB$725)</f>
        <v>0</v>
      </c>
      <c r="BW301" s="30">
        <f>SUMIF(Ingredients!$B$3:$B$230,I301,Ingredients!$H$3:$H$230)+SUMIF($B$3:$B$725,I301,$CB$3:$CB$725)</f>
        <v>0</v>
      </c>
      <c r="BX301" s="30">
        <f>SUMIF(Ingredients!$B$3:$B$230,J301,Ingredients!$H$3:$H$230)+SUMIF($B$3:$B$725,J301,$CB$3:$CB$725)</f>
        <v>0</v>
      </c>
      <c r="BY301" s="30">
        <f>SUMIF(Ingredients!$B$3:$B$230,K301,Ingredients!$H$3:$H$230)+SUMIF($B$3:$B$725,K301,$CB$3:$CB$725)</f>
        <v>0</v>
      </c>
      <c r="BZ301" s="30">
        <f>SUMIF(Ingredients!$B$3:$B$230,L301,Ingredients!$H$3:$H$230)+SUMIF($B$3:$B$725,L301,$CB$3:$CB$725)</f>
        <v>0</v>
      </c>
      <c r="CA301" s="30">
        <f>SUMIF(Ingredients!$B$3:$B$230,M301,Ingredients!$H$3:$H$230)+SUMIF($B$3:$B$725,M301,$CB$3:$CB$725)</f>
        <v>0</v>
      </c>
      <c r="CB301" s="42">
        <f t="shared" si="58"/>
        <v>0</v>
      </c>
      <c r="CC301" s="30">
        <f>SUMIF(Ingredients!$B$3:$B$230,F301,Ingredients!$I$3:$I$230)+SUMIF($B$3:$B$725,F301,$CK$3:$CK$725)</f>
        <v>0</v>
      </c>
      <c r="CD301" s="30">
        <f>SUMIF(Ingredients!$B$3:$B$230,G301,Ingredients!$I$3:$I$230)+SUMIF($B$3:$B$725,G301,$CK$3:$CK$725)</f>
        <v>0</v>
      </c>
      <c r="CE301" s="30">
        <f>SUMIF(Ingredients!$B$3:$B$230,H301,Ingredients!$I$3:$I$230)+SUMIF($B$3:$B$725,H301,$CK$3:$CK$725)</f>
        <v>0</v>
      </c>
      <c r="CF301" s="30">
        <f>SUMIF(Ingredients!$B$3:$B$230,I301,Ingredients!$I$3:$I$230)+SUMIF($B$3:$B$725,I301,$CK$3:$CK$725)</f>
        <v>0</v>
      </c>
      <c r="CG301" s="30">
        <f>SUMIF(Ingredients!$B$3:$B$230,J301,Ingredients!$I$3:$I$230)+SUMIF($B$3:$B$725,J301,$CK$3:$CK$725)</f>
        <v>0</v>
      </c>
      <c r="CH301" s="30">
        <f>SUMIF(Ingredients!$B$3:$B$230,K301,Ingredients!$I$3:$I$230)+SUMIF($B$3:$B$725,K301,$CK$3:$CK$725)</f>
        <v>0</v>
      </c>
      <c r="CI301" s="30">
        <f>SUMIF(Ingredients!$B$3:$B$230,L301,Ingredients!$I$3:$I$230)+SUMIF($B$3:$B$725,L301,$CK$3:$CK$725)</f>
        <v>0</v>
      </c>
      <c r="CJ301" s="30">
        <f>SUMIF(Ingredients!$B$3:$B$230,M301,Ingredients!$I$3:$I$230)+SUMIF($B$3:$B$725,M301,$CK$3:$CK$725)</f>
        <v>0</v>
      </c>
      <c r="CK301" s="38">
        <f t="shared" si="59"/>
        <v>0</v>
      </c>
      <c r="CL301" s="30">
        <f>SUMIF(Ingredients!$B$3:$B$230,F301,Ingredients!$J$3:$J$230)+SUMIF($B$3:$B$725,F301,$CT$3:$CT$725)</f>
        <v>0</v>
      </c>
      <c r="CM301" s="30">
        <f>SUMIF(Ingredients!$B$3:$B$230,G301,Ingredients!$J$3:$J$230)+SUMIF($B$3:$B$725,G301,$CT$3:$CT$725)</f>
        <v>0</v>
      </c>
      <c r="CN301" s="30">
        <f>SUMIF(Ingredients!$B$3:$B$230,H301,Ingredients!$J$3:$J$230)+SUMIF($B$3:$B$725,H301,$CT$3:$CT$725)</f>
        <v>0</v>
      </c>
      <c r="CO301" s="30">
        <f>SUMIF(Ingredients!$B$3:$B$230,I301,Ingredients!$J$3:$J$230)+SUMIF($B$3:$B$725,I301,$CT$3:$CT$725)</f>
        <v>0</v>
      </c>
      <c r="CP301" s="30">
        <f>SUMIF(Ingredients!$B$3:$B$230,J301,Ingredients!$J$3:$J$230)+SUMIF($B$3:$B$725,J301,$CT$3:$CT$725)</f>
        <v>0</v>
      </c>
      <c r="CQ301" s="30">
        <f>SUMIF(Ingredients!$B$3:$B$230,K301,Ingredients!$J$3:$J$230)+SUMIF($B$3:$B$725,K301,$CT$3:$CT$725)</f>
        <v>0</v>
      </c>
      <c r="CR301" s="30">
        <f>SUMIF(Ingredients!$B$3:$B$230,L301,Ingredients!$J$3:$J$230)+SUMIF($B$3:$B$725,L301,$CT$3:$CT$725)</f>
        <v>0</v>
      </c>
      <c r="CS301" s="30">
        <f>SUMIF(Ingredients!$B$3:$B$230,M301,Ingredients!$J$3:$J$230)+SUMIF($B$3:$B$725,M301,$CT$3:$CT$725)</f>
        <v>0</v>
      </c>
      <c r="CT301" s="43">
        <f t="shared" si="60"/>
        <v>0</v>
      </c>
      <c r="CU301" s="34">
        <v>2</v>
      </c>
      <c r="CV301" s="30">
        <v>0</v>
      </c>
      <c r="CW301" s="30">
        <v>20</v>
      </c>
      <c r="CX301" s="35">
        <v>1</v>
      </c>
      <c r="CY301" s="36">
        <v>0</v>
      </c>
      <c r="CZ301" s="37">
        <v>0</v>
      </c>
      <c r="DA301" s="38">
        <v>0</v>
      </c>
      <c r="DB301" s="39">
        <v>0</v>
      </c>
      <c r="DC301" t="s">
        <v>202</v>
      </c>
      <c r="DD301" t="str">
        <f t="shared" ca="1" si="61"/>
        <v/>
      </c>
      <c r="DE301" t="str">
        <f ca="1">IF(Z301="No", "No", "-")</f>
        <v>No</v>
      </c>
      <c r="DG301" t="s">
        <v>200</v>
      </c>
      <c r="DH301" t="str">
        <f t="shared" ca="1" si="62"/>
        <v/>
      </c>
      <c r="DI301" t="s">
        <v>2271</v>
      </c>
    </row>
    <row r="302" spans="2:113" x14ac:dyDescent="0.3">
      <c r="B302" t="s">
        <v>579</v>
      </c>
      <c r="C302" t="str">
        <f>INDEX('PH Itemnames'!$B$1:$B$723,MATCH(B302,'PH Itemnames'!$A$1:$A$723),1)</f>
        <v>peachjellyItem</v>
      </c>
      <c r="D302" t="s">
        <v>240</v>
      </c>
      <c r="E302" t="s">
        <v>1191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SUMIF(Ingredients!$B$3:$B$230,'PH complex foods'!F302,Ingredients!$A$3:$A$119)+SUMIF($B$3:$B$725,F302,$V$3:$V$724)</f>
        <v>1</v>
      </c>
      <c r="O302" s="11">
        <f ca="1">SUMIF(Ingredients!$B$3:$B$230,'PH complex foods'!G302,Ingredients!$A$3:$A$119)+SUMIF($B$3:$B$725,G302,$V$3:$V$724)</f>
        <v>1</v>
      </c>
      <c r="P302" s="11">
        <f ca="1">SUMIF(Ingredients!$B$3:$B$230,'PH complex foods'!H302,Ingredients!$A$3:$A$119)+SUMIF($B$3:$B$725,H302,$V$3:$V$724)</f>
        <v>1</v>
      </c>
      <c r="Q302" s="11">
        <f ca="1">SUMIF(Ingredients!$B$3:$B$230,'PH complex foods'!I302,Ingredients!$A$3:$A$119)+SUMIF($B$3:$B$725,I302,$V$3:$V$724)</f>
        <v>0</v>
      </c>
      <c r="R302" s="11">
        <f ca="1">SUMIF(Ingredients!$B$3:$B$230,'PH complex foods'!J302,Ingredients!$A$3:$A$119)+SUMIF($B$3:$B$725,J302,$V$3:$V$724)</f>
        <v>0</v>
      </c>
      <c r="S302" s="11">
        <f ca="1">SUMIF(Ingredients!$B$3:$B$230,'PH complex foods'!K302,Ingredients!$A$3:$A$119)+SUMIF($B$3:$B$725,K302,$V$3:$V$724)</f>
        <v>0</v>
      </c>
      <c r="T302" s="11">
        <f ca="1">SUMIF(Ingredients!$B$3:$B$230,'PH complex foods'!L302,Ingredients!$A$3:$A$119)+SUMIF($B$3:$B$725,L302,$V$3:$V$724)</f>
        <v>0</v>
      </c>
      <c r="U302" s="11">
        <f ca="1">SUMIF(Ingredients!$B$3:$B$230,'PH complex foods'!M302,Ingredients!$A$3:$A$119)+SUMIF($B$3:$B$725,M302,$V$3:$V$724)</f>
        <v>0</v>
      </c>
      <c r="V302" s="10">
        <f t="shared" ca="1" si="63"/>
        <v>1</v>
      </c>
      <c r="W302" s="10">
        <v>1</v>
      </c>
      <c r="X302" s="11">
        <v>1</v>
      </c>
      <c r="Y302" s="11">
        <f>COUNTIF(F302:M1027,B302)</f>
        <v>0</v>
      </c>
      <c r="Z302" s="44" t="str">
        <f t="shared" ca="1" si="64"/>
        <v>Yes</v>
      </c>
      <c r="AA302" s="34">
        <f>SUMIF(Ingredients!$B$3:$B$230,F302,Ingredients!$C$3:$C$230)+SUMIF($B$3:$B$725,F302,$AI$3:$AI$725)</f>
        <v>0</v>
      </c>
      <c r="AB302" s="30">
        <f>SUMIF(Ingredients!$B$3:$B$230,G302,Ingredients!$C$3:$C$230)+SUMIF($B$3:$B$725,G302,$AI$3:$AI$725)</f>
        <v>2</v>
      </c>
      <c r="AC302" s="30">
        <f>SUMIF(Ingredients!$B$3:$B$230,H302,Ingredients!$C$3:$C$230)+SUMIF($B$3:$B$725,H302,$AI$3:$AI$725)</f>
        <v>5</v>
      </c>
      <c r="AD302" s="30">
        <f>SUMIF(Ingredients!$B$3:$B$230,I302,Ingredients!$C$3:$C$230)+SUMIF($B$3:$B$725,I302,$AI$3:$AI$725)</f>
        <v>0</v>
      </c>
      <c r="AE302" s="30">
        <f>SUMIF(Ingredients!$B$3:$B$230,J302,Ingredients!$C$3:$C$230)+SUMIF($B$3:$B$725,J302,$AI$3:$AI$725)</f>
        <v>0</v>
      </c>
      <c r="AF302" s="30">
        <f>SUMIF(Ingredients!$B$3:$B$230,K302,Ingredients!$C$3:$C$230)+SUMIF($B$3:$B$725,K302,$AI$3:$AI$725)</f>
        <v>0</v>
      </c>
      <c r="AG302" s="30">
        <f>SUMIF(Ingredients!$B$3:$B$230,L302,Ingredients!$C$3:$C$230)+SUMIF($B$3:$B$725,L302,$AI$3:$AI$725)</f>
        <v>0</v>
      </c>
      <c r="AH302" s="30">
        <f>SUMIF(Ingredients!$B$3:$B$230,M302,Ingredients!$C$3:$C$230)+SUMIF($B$3:$B$725,M302,$AI$3:$AI$725)</f>
        <v>0</v>
      </c>
      <c r="AI302" s="29">
        <f t="shared" si="53"/>
        <v>7</v>
      </c>
      <c r="AJ302" s="30">
        <f>SUMIF(Ingredients!$B$3:$B$230,F302,Ingredients!$D$3:$D$230)+SUMIF($B$3:$B$725,F302,$AR$3:$AR$725)</f>
        <v>0</v>
      </c>
      <c r="AK302" s="30">
        <f>SUMIF(Ingredients!$B$3:$B$230,G302,Ingredients!$D$3:$D$230)+SUMIF($B$3:$B$725,G302,$AR$3:$AR$725)</f>
        <v>10</v>
      </c>
      <c r="AL302" s="30">
        <f>SUMIF(Ingredients!$B$3:$B$230,H302,Ingredients!$D$3:$D$230)+SUMIF($B$3:$B$725,H302,$AR$3:$AR$725)</f>
        <v>0</v>
      </c>
      <c r="AM302" s="30">
        <f>SUMIF(Ingredients!$B$3:$B$230,I302,Ingredients!$D$3:$D$230)+SUMIF($B$3:$B$725,I302,$AR$3:$AR$725)</f>
        <v>0</v>
      </c>
      <c r="AN302" s="30">
        <f>SUMIF(Ingredients!$B$3:$B$230,J302,Ingredients!$D$3:$D$230)+SUMIF($B$3:$B$725,J302,$AR$3:$AR$725)</f>
        <v>0</v>
      </c>
      <c r="AO302" s="30">
        <f>SUMIF(Ingredients!$B$3:$B$230,K302,Ingredients!$D$3:$D$230)+SUMIF($B$3:$B$725,K302,$AR$3:$AR$725)</f>
        <v>0</v>
      </c>
      <c r="AP302" s="30">
        <f>SUMIF(Ingredients!$B$3:$B$230,L302,Ingredients!$D$3:$D$230)+SUMIF($B$3:$B$725,L302,$AR$3:$AR$725)</f>
        <v>0</v>
      </c>
      <c r="AQ302" s="30">
        <f>SUMIF(Ingredients!$B$3:$B$230,M302,Ingredients!$D$3:$D$230)+SUMIF($B$3:$B$725,M302,$AR$3:$AR$725)</f>
        <v>0</v>
      </c>
      <c r="AR302" s="29">
        <f t="shared" si="54"/>
        <v>10</v>
      </c>
      <c r="AS302" s="30">
        <f>SUMIF(Ingredients!$B$3:$B$230,F302,Ingredients!$E$3:$E$230)+SUMIF($B$3:$B$725,F302,$BA$3:$BA$730)</f>
        <v>10</v>
      </c>
      <c r="AT302" s="30">
        <f>SUMIF(Ingredients!$B$3:$B$230,G302,Ingredients!$E$3:$E$230)+SUMIF($B$3:$B$725,G302,$BA$3:$BA$730)</f>
        <v>7</v>
      </c>
      <c r="AU302" s="30">
        <f>SUMIF(Ingredients!$B$3:$B$230,H302,Ingredients!$E$3:$E$230)+SUMIF($B$3:$B$725,H302,$BA$3:$BA$730)</f>
        <v>7</v>
      </c>
      <c r="AV302" s="30">
        <f>SUMIF(Ingredients!$B$3:$B$230,I302,Ingredients!$E$3:$E$230)+SUMIF($B$3:$B$725,I302,$BA$3:$BA$730)</f>
        <v>0</v>
      </c>
      <c r="AW302" s="30">
        <f>SUMIF(Ingredients!$B$3:$B$230,J302,Ingredients!$E$3:$E$230)+SUMIF($B$3:$B$725,J302,$BA$3:$BA$730)</f>
        <v>0</v>
      </c>
      <c r="AX302" s="30">
        <f>SUMIF(Ingredients!$B$3:$B$230,K302,Ingredients!$E$3:$E$230)+SUMIF($B$3:$B$725,K302,$BA$3:$BA$730)</f>
        <v>0</v>
      </c>
      <c r="AY302" s="30">
        <f>SUMIF(Ingredients!$B$3:$B$230,L302,Ingredients!$E$3:$E$230)+SUMIF($B$3:$B$725,L302,$BA$3:$BA$730)</f>
        <v>0</v>
      </c>
      <c r="AZ302" s="30">
        <f>SUMIF(Ingredients!$B$3:$B$230,M302,Ingredients!$E$3:$E$230)+SUMIF($B$3:$B$725,M302,$BA$3:$BA$730)</f>
        <v>0</v>
      </c>
      <c r="BA302" s="29">
        <f t="shared" si="55"/>
        <v>8</v>
      </c>
      <c r="BB302" s="30">
        <f>SUMIF(Ingredients!$B$3:$B$230,F302,Ingredients!$F$3:$F$230)+SUMIF($B$3:$B$725,F302,$BJ$3:$BJ$725)</f>
        <v>0</v>
      </c>
      <c r="BC302" s="30">
        <f>SUMIF(Ingredients!$B$3:$B$230,G302,Ingredients!$F$3:$F$230)+SUMIF($B$3:$B$725,G302,$BJ$3:$BJ$725)</f>
        <v>0</v>
      </c>
      <c r="BD302" s="30">
        <f>SUMIF(Ingredients!$B$3:$B$230,H302,Ingredients!$F$3:$F$230)+SUMIF($B$3:$B$725,H302,$BJ$3:$BJ$725)</f>
        <v>0</v>
      </c>
      <c r="BE302" s="30">
        <f>SUMIF(Ingredients!$B$3:$B$230,I302,Ingredients!$F$3:$F$230)+SUMIF($B$3:$B$725,I302,$BJ$3:$BJ$725)</f>
        <v>0</v>
      </c>
      <c r="BF302" s="30">
        <f>SUMIF(Ingredients!$B$3:$B$230,J302,Ingredients!$F$3:$F$230)+SUMIF($B$3:$B$725,J302,$BJ$3:$BJ$725)</f>
        <v>0</v>
      </c>
      <c r="BG302" s="30">
        <f>SUMIF(Ingredients!$B$3:$B$230,K302,Ingredients!$F$3:$F$230)+SUMIF($B$3:$B$725,K302,$BJ$3:$BJ$725)</f>
        <v>0</v>
      </c>
      <c r="BH302" s="30">
        <f>SUMIF(Ingredients!$B$3:$B$230,L302,Ingredients!$F$3:$F$230)+SUMIF($B$3:$B$725,L302,$BJ$3:$BJ$725)</f>
        <v>0</v>
      </c>
      <c r="BI302" s="30">
        <f>SUMIF(Ingredients!$B$3:$B$230,M302,Ingredients!$F$3:$F$230)+SUMIF($B$3:$B$725,M302,$BJ$3:$BJ$725)</f>
        <v>0</v>
      </c>
      <c r="BJ302" s="35">
        <f t="shared" si="56"/>
        <v>0</v>
      </c>
      <c r="BK302" s="30">
        <f>SUMIF(Ingredients!$B$3:$B$230,F302,Ingredients!$G$3:$G$230)+SUMIF($B$3:$B$725,F302,$BS$3:$BS$725)</f>
        <v>0</v>
      </c>
      <c r="BL302" s="30">
        <f>SUMIF(Ingredients!$B$3:$B$230,G302,Ingredients!$G$3:$G$230)+SUMIF($B$3:$B$725,G302,$BS$3:$BS$725)</f>
        <v>0.5</v>
      </c>
      <c r="BM302" s="30">
        <f>SUMIF(Ingredients!$B$3:$B$230,H302,Ingredients!$G$3:$G$230)+SUMIF($B$3:$B$725,H302,$BS$3:$BS$725)</f>
        <v>0</v>
      </c>
      <c r="BN302" s="30">
        <f>SUMIF(Ingredients!$B$3:$B$230,I302,Ingredients!$G$3:$G$230)+SUMIF($B$3:$B$725,I302,$BS$3:$BS$725)</f>
        <v>0</v>
      </c>
      <c r="BO302" s="30">
        <f>SUMIF(Ingredients!$B$3:$B$230,J302,Ingredients!$G$3:$G$230)+SUMIF($B$3:$B$725,J302,$BS$3:$BS$725)</f>
        <v>0</v>
      </c>
      <c r="BP302" s="30">
        <f>SUMIF(Ingredients!$B$3:$B$230,K302,Ingredients!$G$3:$G$230)+SUMIF($B$3:$B$725,K302,$BS$3:$BS$725)</f>
        <v>0</v>
      </c>
      <c r="BQ302" s="30">
        <f>SUMIF(Ingredients!$B$3:$B$230,L302,Ingredients!$G$3:$G$230)+SUMIF($B$3:$B$725,L302,$BS$3:$BS$725)</f>
        <v>0</v>
      </c>
      <c r="BR302" s="30">
        <f>SUMIF(Ingredients!$B$3:$B$230,M302,Ingredients!$G$3:$G$230)+SUMIF($B$3:$B$725,M302,$BS$3:$BS$725)</f>
        <v>0</v>
      </c>
      <c r="BS302" s="36">
        <f t="shared" si="57"/>
        <v>0.5</v>
      </c>
      <c r="BT302" s="30">
        <f>SUMIF(Ingredients!$B$3:$B$230,F302,Ingredients!$H$3:$H$230)+SUMIF($B$3:$B$725,F302,$CB$3:$CB$725)</f>
        <v>0</v>
      </c>
      <c r="BU302" s="30">
        <f>SUMIF(Ingredients!$B$3:$B$230,G302,Ingredients!$H$3:$H$230)+SUMIF($B$3:$B$725,G302,$CB$3:$CB$725)</f>
        <v>0</v>
      </c>
      <c r="BV302" s="30">
        <f>SUMIF(Ingredients!$B$3:$B$230,H302,Ingredients!$H$3:$H$230)+SUMIF($B$3:$B$725,H302,$CB$3:$CB$725)</f>
        <v>0</v>
      </c>
      <c r="BW302" s="30">
        <f>SUMIF(Ingredients!$B$3:$B$230,I302,Ingredients!$H$3:$H$230)+SUMIF($B$3:$B$725,I302,$CB$3:$CB$725)</f>
        <v>0</v>
      </c>
      <c r="BX302" s="30">
        <f>SUMIF(Ingredients!$B$3:$B$230,J302,Ingredients!$H$3:$H$230)+SUMIF($B$3:$B$725,J302,$CB$3:$CB$725)</f>
        <v>0</v>
      </c>
      <c r="BY302" s="30">
        <f>SUMIF(Ingredients!$B$3:$B$230,K302,Ingredients!$H$3:$H$230)+SUMIF($B$3:$B$725,K302,$CB$3:$CB$725)</f>
        <v>0</v>
      </c>
      <c r="BZ302" s="30">
        <f>SUMIF(Ingredients!$B$3:$B$230,L302,Ingredients!$H$3:$H$230)+SUMIF($B$3:$B$725,L302,$CB$3:$CB$725)</f>
        <v>0</v>
      </c>
      <c r="CA302" s="30">
        <f>SUMIF(Ingredients!$B$3:$B$230,M302,Ingredients!$H$3:$H$230)+SUMIF($B$3:$B$725,M302,$CB$3:$CB$725)</f>
        <v>0</v>
      </c>
      <c r="CB302" s="42">
        <f t="shared" si="58"/>
        <v>0</v>
      </c>
      <c r="CC302" s="30">
        <f>SUMIF(Ingredients!$B$3:$B$230,F302,Ingredients!$I$3:$I$230)+SUMIF($B$3:$B$725,F302,$CK$3:$CK$725)</f>
        <v>0</v>
      </c>
      <c r="CD302" s="30">
        <f>SUMIF(Ingredients!$B$3:$B$230,G302,Ingredients!$I$3:$I$230)+SUMIF($B$3:$B$725,G302,$CK$3:$CK$725)</f>
        <v>0</v>
      </c>
      <c r="CE302" s="30">
        <f>SUMIF(Ingredients!$B$3:$B$230,H302,Ingredients!$I$3:$I$230)+SUMIF($B$3:$B$725,H302,$CK$3:$CK$725)</f>
        <v>0</v>
      </c>
      <c r="CF302" s="30">
        <f>SUMIF(Ingredients!$B$3:$B$230,I302,Ingredients!$I$3:$I$230)+SUMIF($B$3:$B$725,I302,$CK$3:$CK$725)</f>
        <v>0</v>
      </c>
      <c r="CG302" s="30">
        <f>SUMIF(Ingredients!$B$3:$B$230,J302,Ingredients!$I$3:$I$230)+SUMIF($B$3:$B$725,J302,$CK$3:$CK$725)</f>
        <v>0</v>
      </c>
      <c r="CH302" s="30">
        <f>SUMIF(Ingredients!$B$3:$B$230,K302,Ingredients!$I$3:$I$230)+SUMIF($B$3:$B$725,K302,$CK$3:$CK$725)</f>
        <v>0</v>
      </c>
      <c r="CI302" s="30">
        <f>SUMIF(Ingredients!$B$3:$B$230,L302,Ingredients!$I$3:$I$230)+SUMIF($B$3:$B$725,L302,$CK$3:$CK$725)</f>
        <v>0</v>
      </c>
      <c r="CJ302" s="30">
        <f>SUMIF(Ingredients!$B$3:$B$230,M302,Ingredients!$I$3:$I$230)+SUMIF($B$3:$B$725,M302,$CK$3:$CK$725)</f>
        <v>0</v>
      </c>
      <c r="CK302" s="38">
        <f t="shared" si="59"/>
        <v>0</v>
      </c>
      <c r="CL302" s="30">
        <f>SUMIF(Ingredients!$B$3:$B$230,F302,Ingredients!$J$3:$J$230)+SUMIF($B$3:$B$725,F302,$CT$3:$CT$725)</f>
        <v>0</v>
      </c>
      <c r="CM302" s="30">
        <f>SUMIF(Ingredients!$B$3:$B$230,G302,Ingredients!$J$3:$J$230)+SUMIF($B$3:$B$725,G302,$CT$3:$CT$725)</f>
        <v>0</v>
      </c>
      <c r="CN302" s="30">
        <f>SUMIF(Ingredients!$B$3:$B$230,H302,Ingredients!$J$3:$J$230)+SUMIF($B$3:$B$725,H302,$CT$3:$CT$725)</f>
        <v>1</v>
      </c>
      <c r="CO302" s="30">
        <f>SUMIF(Ingredients!$B$3:$B$230,I302,Ingredients!$J$3:$J$230)+SUMIF($B$3:$B$725,I302,$CT$3:$CT$725)</f>
        <v>0</v>
      </c>
      <c r="CP302" s="30">
        <f>SUMIF(Ingredients!$B$3:$B$230,J302,Ingredients!$J$3:$J$230)+SUMIF($B$3:$B$725,J302,$CT$3:$CT$725)</f>
        <v>0</v>
      </c>
      <c r="CQ302" s="30">
        <f>SUMIF(Ingredients!$B$3:$B$230,K302,Ingredients!$J$3:$J$230)+SUMIF($B$3:$B$725,K302,$CT$3:$CT$725)</f>
        <v>0</v>
      </c>
      <c r="CR302" s="30">
        <f>SUMIF(Ingredients!$B$3:$B$230,L302,Ingredients!$J$3:$J$230)+SUMIF($B$3:$B$725,L302,$CT$3:$CT$725)</f>
        <v>0</v>
      </c>
      <c r="CS302" s="30">
        <f>SUMIF(Ingredients!$B$3:$B$230,M302,Ingredients!$J$3:$J$230)+SUMIF($B$3:$B$725,M302,$CT$3:$CT$725)</f>
        <v>0</v>
      </c>
      <c r="CT302" s="43">
        <f t="shared" si="60"/>
        <v>1</v>
      </c>
      <c r="CU302" s="34">
        <v>7</v>
      </c>
      <c r="CV302" s="30">
        <v>0</v>
      </c>
      <c r="CW302" s="30">
        <v>12</v>
      </c>
      <c r="CX302" s="35">
        <v>0</v>
      </c>
      <c r="CY302" s="36">
        <v>0.5</v>
      </c>
      <c r="CZ302" s="37">
        <v>0</v>
      </c>
      <c r="DA302" s="38">
        <v>0</v>
      </c>
      <c r="DB302" s="39">
        <v>1</v>
      </c>
      <c r="DC302" t="s">
        <v>202</v>
      </c>
      <c r="DD302" t="str">
        <f t="shared" ca="1" si="61"/>
        <v/>
      </c>
      <c r="DE302" t="str">
        <f ca="1">IF(Z302="No", "No", "-")</f>
        <v>-</v>
      </c>
      <c r="DG302" t="s">
        <v>199</v>
      </c>
      <c r="DH302" t="str">
        <f t="shared" ca="1" si="62"/>
        <v/>
      </c>
    </row>
    <row r="303" spans="2:113" x14ac:dyDescent="0.3">
      <c r="B303" t="s">
        <v>580</v>
      </c>
      <c r="C303" t="str">
        <f>INDEX('PH Itemnames'!$B$1:$B$723,MATCH(B303,'PH Itemnames'!$A$1:$A$723),1)</f>
        <v>cinnamonappleoatmealItem</v>
      </c>
      <c r="D303" t="s">
        <v>240</v>
      </c>
      <c r="E303" t="s">
        <v>1191</v>
      </c>
      <c r="F303" s="10" t="s">
        <v>39</v>
      </c>
      <c r="G303" s="11" t="s">
        <v>399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SUMIF(Ingredients!$B$3:$B$230,'PH complex foods'!F303,Ingredients!$A$3:$A$119)+SUMIF($B$3:$B$725,F303,$V$3:$V$724)</f>
        <v>1</v>
      </c>
      <c r="O303" s="11">
        <f ca="1">SUMIF(Ingredients!$B$3:$B$230,'PH complex foods'!G303,Ingredients!$A$3:$A$119)+SUMIF($B$3:$B$725,G303,$V$3:$V$724)</f>
        <v>1</v>
      </c>
      <c r="P303" s="11">
        <f ca="1">SUMIF(Ingredients!$B$3:$B$230,'PH complex foods'!H303,Ingredients!$A$3:$A$119)+SUMIF($B$3:$B$725,H303,$V$3:$V$724)</f>
        <v>1</v>
      </c>
      <c r="Q303" s="11">
        <f ca="1">SUMIF(Ingredients!$B$3:$B$230,'PH complex foods'!I303,Ingredients!$A$3:$A$119)+SUMIF($B$3:$B$725,I303,$V$3:$V$724)</f>
        <v>0</v>
      </c>
      <c r="R303" s="11">
        <f ca="1">SUMIF(Ingredients!$B$3:$B$230,'PH complex foods'!J303,Ingredients!$A$3:$A$119)+SUMIF($B$3:$B$725,J303,$V$3:$V$724)</f>
        <v>0</v>
      </c>
      <c r="S303" s="11">
        <f ca="1">SUMIF(Ingredients!$B$3:$B$230,'PH complex foods'!K303,Ingredients!$A$3:$A$119)+SUMIF($B$3:$B$725,K303,$V$3:$V$724)</f>
        <v>0</v>
      </c>
      <c r="T303" s="11">
        <f ca="1">SUMIF(Ingredients!$B$3:$B$230,'PH complex foods'!L303,Ingredients!$A$3:$A$119)+SUMIF($B$3:$B$725,L303,$V$3:$V$724)</f>
        <v>0</v>
      </c>
      <c r="U303" s="11">
        <f ca="1">SUMIF(Ingredients!$B$3:$B$230,'PH complex foods'!M303,Ingredients!$A$3:$A$119)+SUMIF($B$3:$B$725,M303,$V$3:$V$724)</f>
        <v>0</v>
      </c>
      <c r="V303" s="10">
        <f t="shared" ca="1" si="63"/>
        <v>1</v>
      </c>
      <c r="W303" s="10">
        <v>1</v>
      </c>
      <c r="X303" s="11">
        <v>0</v>
      </c>
      <c r="Y303" s="11">
        <f>COUNTIF(F303:M1028,B303)</f>
        <v>0</v>
      </c>
      <c r="Z303" s="44" t="str">
        <f t="shared" ca="1" si="64"/>
        <v>Yes</v>
      </c>
      <c r="AA303" s="34">
        <f>SUMIF(Ingredients!$B$3:$B$230,F303,Ingredients!$C$3:$C$230)+SUMIF($B$3:$B$725,F303,$AI$3:$AI$725)</f>
        <v>0</v>
      </c>
      <c r="AB303" s="30">
        <f>SUMIF(Ingredients!$B$3:$B$230,G303,Ingredients!$C$3:$C$230)+SUMIF($B$3:$B$725,G303,$AI$3:$AI$725)</f>
        <v>0</v>
      </c>
      <c r="AC303" s="30">
        <f>SUMIF(Ingredients!$B$3:$B$230,H303,Ingredients!$C$3:$C$230)+SUMIF($B$3:$B$725,H303,$AI$3:$AI$725)</f>
        <v>2</v>
      </c>
      <c r="AD303" s="30">
        <f>SUMIF(Ingredients!$B$3:$B$230,I303,Ingredients!$C$3:$C$230)+SUMIF($B$3:$B$725,I303,$AI$3:$AI$725)</f>
        <v>0</v>
      </c>
      <c r="AE303" s="30">
        <f>SUMIF(Ingredients!$B$3:$B$230,J303,Ingredients!$C$3:$C$230)+SUMIF($B$3:$B$725,J303,$AI$3:$AI$725)</f>
        <v>0</v>
      </c>
      <c r="AF303" s="30">
        <f>SUMIF(Ingredients!$B$3:$B$230,K303,Ingredients!$C$3:$C$230)+SUMIF($B$3:$B$725,K303,$AI$3:$AI$725)</f>
        <v>0</v>
      </c>
      <c r="AG303" s="30">
        <f>SUMIF(Ingredients!$B$3:$B$230,L303,Ingredients!$C$3:$C$230)+SUMIF($B$3:$B$725,L303,$AI$3:$AI$725)</f>
        <v>0</v>
      </c>
      <c r="AH303" s="30">
        <f>SUMIF(Ingredients!$B$3:$B$230,M303,Ingredients!$C$3:$C$230)+SUMIF($B$3:$B$725,M303,$AI$3:$AI$725)</f>
        <v>0</v>
      </c>
      <c r="AI303" s="29">
        <f t="shared" si="53"/>
        <v>2</v>
      </c>
      <c r="AJ303" s="30">
        <f>SUMIF(Ingredients!$B$3:$B$230,F303,Ingredients!$D$3:$D$230)+SUMIF($B$3:$B$725,F303,$AR$3:$AR$725)</f>
        <v>0</v>
      </c>
      <c r="AK303" s="30">
        <f>SUMIF(Ingredients!$B$3:$B$230,G303,Ingredients!$D$3:$D$230)+SUMIF($B$3:$B$725,G303,$AR$3:$AR$725)</f>
        <v>0</v>
      </c>
      <c r="AL303" s="30">
        <f>SUMIF(Ingredients!$B$3:$B$230,H303,Ingredients!$D$3:$D$230)+SUMIF($B$3:$B$725,H303,$AR$3:$AR$725)</f>
        <v>0</v>
      </c>
      <c r="AM303" s="30">
        <f>SUMIF(Ingredients!$B$3:$B$230,I303,Ingredients!$D$3:$D$230)+SUMIF($B$3:$B$725,I303,$AR$3:$AR$725)</f>
        <v>0</v>
      </c>
      <c r="AN303" s="30">
        <f>SUMIF(Ingredients!$B$3:$B$230,J303,Ingredients!$D$3:$D$230)+SUMIF($B$3:$B$725,J303,$AR$3:$AR$725)</f>
        <v>0</v>
      </c>
      <c r="AO303" s="30">
        <f>SUMIF(Ingredients!$B$3:$B$230,K303,Ingredients!$D$3:$D$230)+SUMIF($B$3:$B$725,K303,$AR$3:$AR$725)</f>
        <v>0</v>
      </c>
      <c r="AP303" s="30">
        <f>SUMIF(Ingredients!$B$3:$B$230,L303,Ingredients!$D$3:$D$230)+SUMIF($B$3:$B$725,L303,$AR$3:$AR$725)</f>
        <v>0</v>
      </c>
      <c r="AQ303" s="30">
        <f>SUMIF(Ingredients!$B$3:$B$230,M303,Ingredients!$D$3:$D$230)+SUMIF($B$3:$B$725,M303,$AR$3:$AR$725)</f>
        <v>0</v>
      </c>
      <c r="AR303" s="29">
        <f t="shared" si="54"/>
        <v>0</v>
      </c>
      <c r="AS303" s="30">
        <f>SUMIF(Ingredients!$B$3:$B$230,F303,Ingredients!$E$3:$E$230)+SUMIF($B$3:$B$725,F303,$BA$3:$BA$730)</f>
        <v>10</v>
      </c>
      <c r="AT303" s="30">
        <f>SUMIF(Ingredients!$B$3:$B$230,G303,Ingredients!$E$3:$E$230)+SUMIF($B$3:$B$725,G303,$BA$3:$BA$730)</f>
        <v>21</v>
      </c>
      <c r="AU303" s="30">
        <f>SUMIF(Ingredients!$B$3:$B$230,H303,Ingredients!$E$3:$E$230)+SUMIF($B$3:$B$725,H303,$BA$3:$BA$730)</f>
        <v>10</v>
      </c>
      <c r="AV303" s="30">
        <f>SUMIF(Ingredients!$B$3:$B$230,I303,Ingredients!$E$3:$E$230)+SUMIF($B$3:$B$725,I303,$BA$3:$BA$730)</f>
        <v>0</v>
      </c>
      <c r="AW303" s="30">
        <f>SUMIF(Ingredients!$B$3:$B$230,J303,Ingredients!$E$3:$E$230)+SUMIF($B$3:$B$725,J303,$BA$3:$BA$730)</f>
        <v>0</v>
      </c>
      <c r="AX303" s="30">
        <f>SUMIF(Ingredients!$B$3:$B$230,K303,Ingredients!$E$3:$E$230)+SUMIF($B$3:$B$725,K303,$BA$3:$BA$730)</f>
        <v>0</v>
      </c>
      <c r="AY303" s="30">
        <f>SUMIF(Ingredients!$B$3:$B$230,L303,Ingredients!$E$3:$E$230)+SUMIF($B$3:$B$725,L303,$BA$3:$BA$730)</f>
        <v>0</v>
      </c>
      <c r="AZ303" s="30">
        <f>SUMIF(Ingredients!$B$3:$B$230,M303,Ingredients!$E$3:$E$230)+SUMIF($B$3:$B$725,M303,$BA$3:$BA$730)</f>
        <v>0</v>
      </c>
      <c r="BA303" s="29">
        <f t="shared" si="55"/>
        <v>13.666666666666666</v>
      </c>
      <c r="BB303" s="30">
        <f>SUMIF(Ingredients!$B$3:$B$230,F303,Ingredients!$F$3:$F$230)+SUMIF($B$3:$B$725,F303,$BJ$3:$BJ$725)</f>
        <v>0</v>
      </c>
      <c r="BC303" s="30">
        <f>SUMIF(Ingredients!$B$3:$B$230,G303,Ingredients!$F$3:$F$230)+SUMIF($B$3:$B$725,G303,$BJ$3:$BJ$725)</f>
        <v>0</v>
      </c>
      <c r="BD303" s="30">
        <f>SUMIF(Ingredients!$B$3:$B$230,H303,Ingredients!$F$3:$F$230)+SUMIF($B$3:$B$725,H303,$BJ$3:$BJ$725)</f>
        <v>0</v>
      </c>
      <c r="BE303" s="30">
        <f>SUMIF(Ingredients!$B$3:$B$230,I303,Ingredients!$F$3:$F$230)+SUMIF($B$3:$B$725,I303,$BJ$3:$BJ$725)</f>
        <v>0</v>
      </c>
      <c r="BF303" s="30">
        <f>SUMIF(Ingredients!$B$3:$B$230,J303,Ingredients!$F$3:$F$230)+SUMIF($B$3:$B$725,J303,$BJ$3:$BJ$725)</f>
        <v>0</v>
      </c>
      <c r="BG303" s="30">
        <f>SUMIF(Ingredients!$B$3:$B$230,K303,Ingredients!$F$3:$F$230)+SUMIF($B$3:$B$725,K303,$BJ$3:$BJ$725)</f>
        <v>0</v>
      </c>
      <c r="BH303" s="30">
        <f>SUMIF(Ingredients!$B$3:$B$230,L303,Ingredients!$F$3:$F$230)+SUMIF($B$3:$B$725,L303,$BJ$3:$BJ$725)</f>
        <v>0</v>
      </c>
      <c r="BI303" s="30">
        <f>SUMIF(Ingredients!$B$3:$B$230,M303,Ingredients!$F$3:$F$230)+SUMIF($B$3:$B$725,M303,$BJ$3:$BJ$725)</f>
        <v>0</v>
      </c>
      <c r="BJ303" s="35">
        <f t="shared" si="56"/>
        <v>0</v>
      </c>
      <c r="BK303" s="30">
        <f>SUMIF(Ingredients!$B$3:$B$230,F303,Ingredients!$G$3:$G$230)+SUMIF($B$3:$B$725,F303,$BS$3:$BS$725)</f>
        <v>0</v>
      </c>
      <c r="BL303" s="30">
        <f>SUMIF(Ingredients!$B$3:$B$230,G303,Ingredients!$G$3:$G$230)+SUMIF($B$3:$B$725,G303,$BS$3:$BS$725)</f>
        <v>0</v>
      </c>
      <c r="BM303" s="30">
        <f>SUMIF(Ingredients!$B$3:$B$230,H303,Ingredients!$G$3:$G$230)+SUMIF($B$3:$B$725,H303,$BS$3:$BS$725)</f>
        <v>1</v>
      </c>
      <c r="BN303" s="30">
        <f>SUMIF(Ingredients!$B$3:$B$230,I303,Ingredients!$G$3:$G$230)+SUMIF($B$3:$B$725,I303,$BS$3:$BS$725)</f>
        <v>0</v>
      </c>
      <c r="BO303" s="30">
        <f>SUMIF(Ingredients!$B$3:$B$230,J303,Ingredients!$G$3:$G$230)+SUMIF($B$3:$B$725,J303,$BS$3:$BS$725)</f>
        <v>0</v>
      </c>
      <c r="BP303" s="30">
        <f>SUMIF(Ingredients!$B$3:$B$230,K303,Ingredients!$G$3:$G$230)+SUMIF($B$3:$B$725,K303,$BS$3:$BS$725)</f>
        <v>0</v>
      </c>
      <c r="BQ303" s="30">
        <f>SUMIF(Ingredients!$B$3:$B$230,L303,Ingredients!$G$3:$G$230)+SUMIF($B$3:$B$725,L303,$BS$3:$BS$725)</f>
        <v>0</v>
      </c>
      <c r="BR303" s="30">
        <f>SUMIF(Ingredients!$B$3:$B$230,M303,Ingredients!$G$3:$G$230)+SUMIF($B$3:$B$725,M303,$BS$3:$BS$725)</f>
        <v>0</v>
      </c>
      <c r="BS303" s="36">
        <f t="shared" si="57"/>
        <v>1</v>
      </c>
      <c r="BT303" s="30">
        <f>SUMIF(Ingredients!$B$3:$B$230,F303,Ingredients!$H$3:$H$230)+SUMIF($B$3:$B$725,F303,$CB$3:$CB$725)</f>
        <v>0</v>
      </c>
      <c r="BU303" s="30">
        <f>SUMIF(Ingredients!$B$3:$B$230,G303,Ingredients!$H$3:$H$230)+SUMIF($B$3:$B$725,G303,$CB$3:$CB$725)</f>
        <v>0</v>
      </c>
      <c r="BV303" s="30">
        <f>SUMIF(Ingredients!$B$3:$B$230,H303,Ingredients!$H$3:$H$230)+SUMIF($B$3:$B$725,H303,$CB$3:$CB$725)</f>
        <v>0</v>
      </c>
      <c r="BW303" s="30">
        <f>SUMIF(Ingredients!$B$3:$B$230,I303,Ingredients!$H$3:$H$230)+SUMIF($B$3:$B$725,I303,$CB$3:$CB$725)</f>
        <v>0</v>
      </c>
      <c r="BX303" s="30">
        <f>SUMIF(Ingredients!$B$3:$B$230,J303,Ingredients!$H$3:$H$230)+SUMIF($B$3:$B$725,J303,$CB$3:$CB$725)</f>
        <v>0</v>
      </c>
      <c r="BY303" s="30">
        <f>SUMIF(Ingredients!$B$3:$B$230,K303,Ingredients!$H$3:$H$230)+SUMIF($B$3:$B$725,K303,$CB$3:$CB$725)</f>
        <v>0</v>
      </c>
      <c r="BZ303" s="30">
        <f>SUMIF(Ingredients!$B$3:$B$230,L303,Ingredients!$H$3:$H$230)+SUMIF($B$3:$B$725,L303,$CB$3:$CB$725)</f>
        <v>0</v>
      </c>
      <c r="CA303" s="30">
        <f>SUMIF(Ingredients!$B$3:$B$230,M303,Ingredients!$H$3:$H$230)+SUMIF($B$3:$B$725,M303,$CB$3:$CB$725)</f>
        <v>0</v>
      </c>
      <c r="CB303" s="42">
        <f t="shared" si="58"/>
        <v>0</v>
      </c>
      <c r="CC303" s="30">
        <f>SUMIF(Ingredients!$B$3:$B$230,F303,Ingredients!$I$3:$I$230)+SUMIF($B$3:$B$725,F303,$CK$3:$CK$725)</f>
        <v>0</v>
      </c>
      <c r="CD303" s="30">
        <f>SUMIF(Ingredients!$B$3:$B$230,G303,Ingredients!$I$3:$I$230)+SUMIF($B$3:$B$725,G303,$CK$3:$CK$725)</f>
        <v>0</v>
      </c>
      <c r="CE303" s="30">
        <f>SUMIF(Ingredients!$B$3:$B$230,H303,Ingredients!$I$3:$I$230)+SUMIF($B$3:$B$725,H303,$CK$3:$CK$725)</f>
        <v>0</v>
      </c>
      <c r="CF303" s="30">
        <f>SUMIF(Ingredients!$B$3:$B$230,I303,Ingredients!$I$3:$I$230)+SUMIF($B$3:$B$725,I303,$CK$3:$CK$725)</f>
        <v>0</v>
      </c>
      <c r="CG303" s="30">
        <f>SUMIF(Ingredients!$B$3:$B$230,J303,Ingredients!$I$3:$I$230)+SUMIF($B$3:$B$725,J303,$CK$3:$CK$725)</f>
        <v>0</v>
      </c>
      <c r="CH303" s="30">
        <f>SUMIF(Ingredients!$B$3:$B$230,K303,Ingredients!$I$3:$I$230)+SUMIF($B$3:$B$725,K303,$CK$3:$CK$725)</f>
        <v>0</v>
      </c>
      <c r="CI303" s="30">
        <f>SUMIF(Ingredients!$B$3:$B$230,L303,Ingredients!$I$3:$I$230)+SUMIF($B$3:$B$725,L303,$CK$3:$CK$725)</f>
        <v>0</v>
      </c>
      <c r="CJ303" s="30">
        <f>SUMIF(Ingredients!$B$3:$B$230,M303,Ingredients!$I$3:$I$230)+SUMIF($B$3:$B$725,M303,$CK$3:$CK$725)</f>
        <v>0</v>
      </c>
      <c r="CK303" s="38">
        <f t="shared" si="59"/>
        <v>0</v>
      </c>
      <c r="CL303" s="30">
        <f>SUMIF(Ingredients!$B$3:$B$230,F303,Ingredients!$J$3:$J$230)+SUMIF($B$3:$B$725,F303,$CT$3:$CT$725)</f>
        <v>0</v>
      </c>
      <c r="CM303" s="30">
        <f>SUMIF(Ingredients!$B$3:$B$230,G303,Ingredients!$J$3:$J$230)+SUMIF($B$3:$B$725,G303,$CT$3:$CT$725)</f>
        <v>0</v>
      </c>
      <c r="CN303" s="30">
        <f>SUMIF(Ingredients!$B$3:$B$230,H303,Ingredients!$J$3:$J$230)+SUMIF($B$3:$B$725,H303,$CT$3:$CT$725)</f>
        <v>0</v>
      </c>
      <c r="CO303" s="30">
        <f>SUMIF(Ingredients!$B$3:$B$230,I303,Ingredients!$J$3:$J$230)+SUMIF($B$3:$B$725,I303,$CT$3:$CT$725)</f>
        <v>0</v>
      </c>
      <c r="CP303" s="30">
        <f>SUMIF(Ingredients!$B$3:$B$230,J303,Ingredients!$J$3:$J$230)+SUMIF($B$3:$B$725,J303,$CT$3:$CT$725)</f>
        <v>0</v>
      </c>
      <c r="CQ303" s="30">
        <f>SUMIF(Ingredients!$B$3:$B$230,K303,Ingredients!$J$3:$J$230)+SUMIF($B$3:$B$725,K303,$CT$3:$CT$725)</f>
        <v>0</v>
      </c>
      <c r="CR303" s="30">
        <f>SUMIF(Ingredients!$B$3:$B$230,L303,Ingredients!$J$3:$J$230)+SUMIF($B$3:$B$725,L303,$CT$3:$CT$725)</f>
        <v>0</v>
      </c>
      <c r="CS303" s="30">
        <f>SUMIF(Ingredients!$B$3:$B$230,M303,Ingredients!$J$3:$J$230)+SUMIF($B$3:$B$725,M303,$CT$3:$CT$725)</f>
        <v>0</v>
      </c>
      <c r="CT303" s="43">
        <f t="shared" si="60"/>
        <v>0</v>
      </c>
      <c r="CU303" s="34">
        <v>2</v>
      </c>
      <c r="CV303" s="30">
        <v>0</v>
      </c>
      <c r="CW303" s="30">
        <v>14</v>
      </c>
      <c r="CX303" s="35">
        <v>0</v>
      </c>
      <c r="CY303" s="36">
        <v>1</v>
      </c>
      <c r="CZ303" s="37">
        <v>0</v>
      </c>
      <c r="DA303" s="38">
        <v>0</v>
      </c>
      <c r="DB303" s="39">
        <v>0</v>
      </c>
      <c r="DC303" t="s">
        <v>202</v>
      </c>
      <c r="DD303" t="str">
        <f t="shared" ca="1" si="61"/>
        <v/>
      </c>
      <c r="DE303" t="str">
        <f ca="1">IF(Z303="No", "No", "-")</f>
        <v>-</v>
      </c>
      <c r="DG303" t="s">
        <v>200</v>
      </c>
      <c r="DH303" t="str">
        <f t="shared" ca="1" si="62"/>
        <v>CINNAMONAPPLEOATMEALITEM(MEAL, ItemRegistry.cinnamonappleoatmealItem, 4 ,0.4f,0f,0f,0f,1f,0f,0f,1.5f),</v>
      </c>
      <c r="DI303" t="s">
        <v>2271</v>
      </c>
    </row>
    <row r="304" spans="2:113" x14ac:dyDescent="0.3">
      <c r="B304" t="s">
        <v>581</v>
      </c>
      <c r="C304" t="str">
        <f>INDEX('PH Itemnames'!$B$1:$B$723,MATCH(B304,'PH Itemnames'!$A$1:$A$723),1)</f>
        <v>maplecandiedbaconItem</v>
      </c>
      <c r="D304" t="s">
        <v>240</v>
      </c>
      <c r="E304" t="s">
        <v>1191</v>
      </c>
      <c r="F304" s="10" t="s">
        <v>77</v>
      </c>
      <c r="G304" s="11" t="s">
        <v>575</v>
      </c>
      <c r="H304" s="11"/>
      <c r="I304" s="11"/>
      <c r="J304" s="11"/>
      <c r="K304" s="11"/>
      <c r="L304" s="11"/>
      <c r="M304" s="11"/>
      <c r="N304" s="46">
        <f ca="1">SUMIF(Ingredients!$B$3:$B$230,'PH complex foods'!F304,Ingredients!$A$3:$A$119)+SUMIF($B$3:$B$725,F304,$V$3:$V$724)</f>
        <v>1</v>
      </c>
      <c r="O304" s="11">
        <f ca="1">SUMIF(Ingredients!$B$3:$B$230,'PH complex foods'!G304,Ingredients!$A$3:$A$119)+SUMIF($B$3:$B$725,G304,$V$3:$V$724)</f>
        <v>0</v>
      </c>
      <c r="P304" s="11">
        <f ca="1">SUMIF(Ingredients!$B$3:$B$230,'PH complex foods'!H304,Ingredients!$A$3:$A$119)+SUMIF($B$3:$B$725,H304,$V$3:$V$724)</f>
        <v>0</v>
      </c>
      <c r="Q304" s="11">
        <f ca="1">SUMIF(Ingredients!$B$3:$B$230,'PH complex foods'!I304,Ingredients!$A$3:$A$119)+SUMIF($B$3:$B$725,I304,$V$3:$V$724)</f>
        <v>0</v>
      </c>
      <c r="R304" s="11">
        <f ca="1">SUMIF(Ingredients!$B$3:$B$230,'PH complex foods'!J304,Ingredients!$A$3:$A$119)+SUMIF($B$3:$B$725,J304,$V$3:$V$724)</f>
        <v>0</v>
      </c>
      <c r="S304" s="11">
        <f ca="1">SUMIF(Ingredients!$B$3:$B$230,'PH complex foods'!K304,Ingredients!$A$3:$A$119)+SUMIF($B$3:$B$725,K304,$V$3:$V$724)</f>
        <v>0</v>
      </c>
      <c r="T304" s="11">
        <f ca="1">SUMIF(Ingredients!$B$3:$B$230,'PH complex foods'!L304,Ingredients!$A$3:$A$119)+SUMIF($B$3:$B$725,L304,$V$3:$V$724)</f>
        <v>0</v>
      </c>
      <c r="U304" s="11">
        <f ca="1">SUMIF(Ingredients!$B$3:$B$230,'PH complex foods'!M304,Ingredients!$A$3:$A$119)+SUMIF($B$3:$B$725,M304,$V$3:$V$724)</f>
        <v>0</v>
      </c>
      <c r="V304" s="10">
        <f t="shared" ca="1" si="63"/>
        <v>0</v>
      </c>
      <c r="W304" s="10">
        <v>0</v>
      </c>
      <c r="X304" s="11">
        <v>0</v>
      </c>
      <c r="Y304" s="11">
        <f>COUNTIF(F304:M1029,B304)</f>
        <v>0</v>
      </c>
      <c r="Z304" s="44" t="str">
        <f t="shared" ca="1" si="64"/>
        <v>No</v>
      </c>
      <c r="AA304" s="34">
        <f>SUMIF(Ingredients!$B$3:$B$230,F304,Ingredients!$C$3:$C$230)+SUMIF($B$3:$B$725,F304,$AI$3:$AI$725)</f>
        <v>10</v>
      </c>
      <c r="AB304" s="30">
        <f>SUMIF(Ingredients!$B$3:$B$230,G304,Ingredients!$C$3:$C$230)+SUMIF($B$3:$B$725,G304,$AI$3:$AI$725)</f>
        <v>1</v>
      </c>
      <c r="AC304" s="30">
        <f>SUMIF(Ingredients!$B$3:$B$230,H304,Ingredients!$C$3:$C$230)+SUMIF($B$3:$B$725,H304,$AI$3:$AI$725)</f>
        <v>0</v>
      </c>
      <c r="AD304" s="30">
        <f>SUMIF(Ingredients!$B$3:$B$230,I304,Ingredients!$C$3:$C$230)+SUMIF($B$3:$B$725,I304,$AI$3:$AI$725)</f>
        <v>0</v>
      </c>
      <c r="AE304" s="30">
        <f>SUMIF(Ingredients!$B$3:$B$230,J304,Ingredients!$C$3:$C$230)+SUMIF($B$3:$B$725,J304,$AI$3:$AI$725)</f>
        <v>0</v>
      </c>
      <c r="AF304" s="30">
        <f>SUMIF(Ingredients!$B$3:$B$230,K304,Ingredients!$C$3:$C$230)+SUMIF($B$3:$B$725,K304,$AI$3:$AI$725)</f>
        <v>0</v>
      </c>
      <c r="AG304" s="30">
        <f>SUMIF(Ingredients!$B$3:$B$230,L304,Ingredients!$C$3:$C$230)+SUMIF($B$3:$B$725,L304,$AI$3:$AI$725)</f>
        <v>0</v>
      </c>
      <c r="AH304" s="30">
        <f>SUMIF(Ingredients!$B$3:$B$230,M304,Ingredients!$C$3:$C$230)+SUMIF($B$3:$B$725,M304,$AI$3:$AI$725)</f>
        <v>0</v>
      </c>
      <c r="AI304" s="29">
        <f t="shared" si="53"/>
        <v>11</v>
      </c>
      <c r="AJ304" s="30">
        <f>SUMIF(Ingredients!$B$3:$B$230,F304,Ingredients!$D$3:$D$230)+SUMIF($B$3:$B$725,F304,$AR$3:$AR$725)</f>
        <v>0</v>
      </c>
      <c r="AK304" s="30">
        <f>SUMIF(Ingredients!$B$3:$B$230,G304,Ingredients!$D$3:$D$230)+SUMIF($B$3:$B$725,G304,$AR$3:$AR$725)</f>
        <v>0</v>
      </c>
      <c r="AL304" s="30">
        <f>SUMIF(Ingredients!$B$3:$B$230,H304,Ingredients!$D$3:$D$230)+SUMIF($B$3:$B$725,H304,$AR$3:$AR$725)</f>
        <v>0</v>
      </c>
      <c r="AM304" s="30">
        <f>SUMIF(Ingredients!$B$3:$B$230,I304,Ingredients!$D$3:$D$230)+SUMIF($B$3:$B$725,I304,$AR$3:$AR$725)</f>
        <v>0</v>
      </c>
      <c r="AN304" s="30">
        <f>SUMIF(Ingredients!$B$3:$B$230,J304,Ingredients!$D$3:$D$230)+SUMIF($B$3:$B$725,J304,$AR$3:$AR$725)</f>
        <v>0</v>
      </c>
      <c r="AO304" s="30">
        <f>SUMIF(Ingredients!$B$3:$B$230,K304,Ingredients!$D$3:$D$230)+SUMIF($B$3:$B$725,K304,$AR$3:$AR$725)</f>
        <v>0</v>
      </c>
      <c r="AP304" s="30">
        <f>SUMIF(Ingredients!$B$3:$B$230,L304,Ingredients!$D$3:$D$230)+SUMIF($B$3:$B$725,L304,$AR$3:$AR$725)</f>
        <v>0</v>
      </c>
      <c r="AQ304" s="30">
        <f>SUMIF(Ingredients!$B$3:$B$230,M304,Ingredients!$D$3:$D$230)+SUMIF($B$3:$B$725,M304,$AR$3:$AR$725)</f>
        <v>0</v>
      </c>
      <c r="AR304" s="29">
        <f t="shared" si="54"/>
        <v>0</v>
      </c>
      <c r="AS304" s="30">
        <f>SUMIF(Ingredients!$B$3:$B$230,F304,Ingredients!$E$3:$E$230)+SUMIF($B$3:$B$725,F304,$BA$3:$BA$730)</f>
        <v>14</v>
      </c>
      <c r="AT304" s="30">
        <f>SUMIF(Ingredients!$B$3:$B$230,G304,Ingredients!$E$3:$E$230)+SUMIF($B$3:$B$725,G304,$BA$3:$BA$730)</f>
        <v>30</v>
      </c>
      <c r="AU304" s="30">
        <f>SUMIF(Ingredients!$B$3:$B$230,H304,Ingredients!$E$3:$E$230)+SUMIF($B$3:$B$725,H304,$BA$3:$BA$730)</f>
        <v>0</v>
      </c>
      <c r="AV304" s="30">
        <f>SUMIF(Ingredients!$B$3:$B$230,I304,Ingredients!$E$3:$E$230)+SUMIF($B$3:$B$725,I304,$BA$3:$BA$730)</f>
        <v>0</v>
      </c>
      <c r="AW304" s="30">
        <f>SUMIF(Ingredients!$B$3:$B$230,J304,Ingredients!$E$3:$E$230)+SUMIF($B$3:$B$725,J304,$BA$3:$BA$730)</f>
        <v>0</v>
      </c>
      <c r="AX304" s="30">
        <f>SUMIF(Ingredients!$B$3:$B$230,K304,Ingredients!$E$3:$E$230)+SUMIF($B$3:$B$725,K304,$BA$3:$BA$730)</f>
        <v>0</v>
      </c>
      <c r="AY304" s="30">
        <f>SUMIF(Ingredients!$B$3:$B$230,L304,Ingredients!$E$3:$E$230)+SUMIF($B$3:$B$725,L304,$BA$3:$BA$730)</f>
        <v>0</v>
      </c>
      <c r="AZ304" s="30">
        <f>SUMIF(Ingredients!$B$3:$B$230,M304,Ingredients!$E$3:$E$230)+SUMIF($B$3:$B$725,M304,$BA$3:$BA$730)</f>
        <v>0</v>
      </c>
      <c r="BA304" s="29">
        <f t="shared" si="55"/>
        <v>22</v>
      </c>
      <c r="BB304" s="30">
        <f>SUMIF(Ingredients!$B$3:$B$230,F304,Ingredients!$F$3:$F$230)+SUMIF($B$3:$B$725,F304,$BJ$3:$BJ$725)</f>
        <v>0</v>
      </c>
      <c r="BC304" s="30">
        <f>SUMIF(Ingredients!$B$3:$B$230,G304,Ingredients!$F$3:$F$230)+SUMIF($B$3:$B$725,G304,$BJ$3:$BJ$725)</f>
        <v>0</v>
      </c>
      <c r="BD304" s="30">
        <f>SUMIF(Ingredients!$B$3:$B$230,H304,Ingredients!$F$3:$F$230)+SUMIF($B$3:$B$725,H304,$BJ$3:$BJ$725)</f>
        <v>0</v>
      </c>
      <c r="BE304" s="30">
        <f>SUMIF(Ingredients!$B$3:$B$230,I304,Ingredients!$F$3:$F$230)+SUMIF($B$3:$B$725,I304,$BJ$3:$BJ$725)</f>
        <v>0</v>
      </c>
      <c r="BF304" s="30">
        <f>SUMIF(Ingredients!$B$3:$B$230,J304,Ingredients!$F$3:$F$230)+SUMIF($B$3:$B$725,J304,$BJ$3:$BJ$725)</f>
        <v>0</v>
      </c>
      <c r="BG304" s="30">
        <f>SUMIF(Ingredients!$B$3:$B$230,K304,Ingredients!$F$3:$F$230)+SUMIF($B$3:$B$725,K304,$BJ$3:$BJ$725)</f>
        <v>0</v>
      </c>
      <c r="BH304" s="30">
        <f>SUMIF(Ingredients!$B$3:$B$230,L304,Ingredients!$F$3:$F$230)+SUMIF($B$3:$B$725,L304,$BJ$3:$BJ$725)</f>
        <v>0</v>
      </c>
      <c r="BI304" s="30">
        <f>SUMIF(Ingredients!$B$3:$B$230,M304,Ingredients!$F$3:$F$230)+SUMIF($B$3:$B$725,M304,$BJ$3:$BJ$725)</f>
        <v>0</v>
      </c>
      <c r="BJ304" s="35">
        <f t="shared" si="56"/>
        <v>0</v>
      </c>
      <c r="BK304" s="30">
        <f>SUMIF(Ingredients!$B$3:$B$230,F304,Ingredients!$G$3:$G$230)+SUMIF($B$3:$B$725,F304,$BS$3:$BS$725)</f>
        <v>0</v>
      </c>
      <c r="BL304" s="30">
        <f>SUMIF(Ingredients!$B$3:$B$230,G304,Ingredients!$G$3:$G$230)+SUMIF($B$3:$B$725,G304,$BS$3:$BS$725)</f>
        <v>0</v>
      </c>
      <c r="BM304" s="30">
        <f>SUMIF(Ingredients!$B$3:$B$230,H304,Ingredients!$G$3:$G$230)+SUMIF($B$3:$B$725,H304,$BS$3:$BS$725)</f>
        <v>0</v>
      </c>
      <c r="BN304" s="30">
        <f>SUMIF(Ingredients!$B$3:$B$230,I304,Ingredients!$G$3:$G$230)+SUMIF($B$3:$B$725,I304,$BS$3:$BS$725)</f>
        <v>0</v>
      </c>
      <c r="BO304" s="30">
        <f>SUMIF(Ingredients!$B$3:$B$230,J304,Ingredients!$G$3:$G$230)+SUMIF($B$3:$B$725,J304,$BS$3:$BS$725)</f>
        <v>0</v>
      </c>
      <c r="BP304" s="30">
        <f>SUMIF(Ingredients!$B$3:$B$230,K304,Ingredients!$G$3:$G$230)+SUMIF($B$3:$B$725,K304,$BS$3:$BS$725)</f>
        <v>0</v>
      </c>
      <c r="BQ304" s="30">
        <f>SUMIF(Ingredients!$B$3:$B$230,L304,Ingredients!$G$3:$G$230)+SUMIF($B$3:$B$725,L304,$BS$3:$BS$725)</f>
        <v>0</v>
      </c>
      <c r="BR304" s="30">
        <f>SUMIF(Ingredients!$B$3:$B$230,M304,Ingredients!$G$3:$G$230)+SUMIF($B$3:$B$725,M304,$BS$3:$BS$725)</f>
        <v>0</v>
      </c>
      <c r="BS304" s="36">
        <f t="shared" si="57"/>
        <v>0</v>
      </c>
      <c r="BT304" s="30">
        <f>SUMIF(Ingredients!$B$3:$B$230,F304,Ingredients!$H$3:$H$230)+SUMIF($B$3:$B$725,F304,$CB$3:$CB$725)</f>
        <v>0</v>
      </c>
      <c r="BU304" s="30">
        <f>SUMIF(Ingredients!$B$3:$B$230,G304,Ingredients!$H$3:$H$230)+SUMIF($B$3:$B$725,G304,$CB$3:$CB$725)</f>
        <v>0</v>
      </c>
      <c r="BV304" s="30">
        <f>SUMIF(Ingredients!$B$3:$B$230,H304,Ingredients!$H$3:$H$230)+SUMIF($B$3:$B$725,H304,$CB$3:$CB$725)</f>
        <v>0</v>
      </c>
      <c r="BW304" s="30">
        <f>SUMIF(Ingredients!$B$3:$B$230,I304,Ingredients!$H$3:$H$230)+SUMIF($B$3:$B$725,I304,$CB$3:$CB$725)</f>
        <v>0</v>
      </c>
      <c r="BX304" s="30">
        <f>SUMIF(Ingredients!$B$3:$B$230,J304,Ingredients!$H$3:$H$230)+SUMIF($B$3:$B$725,J304,$CB$3:$CB$725)</f>
        <v>0</v>
      </c>
      <c r="BY304" s="30">
        <f>SUMIF(Ingredients!$B$3:$B$230,K304,Ingredients!$H$3:$H$230)+SUMIF($B$3:$B$725,K304,$CB$3:$CB$725)</f>
        <v>0</v>
      </c>
      <c r="BZ304" s="30">
        <f>SUMIF(Ingredients!$B$3:$B$230,L304,Ingredients!$H$3:$H$230)+SUMIF($B$3:$B$725,L304,$CB$3:$CB$725)</f>
        <v>0</v>
      </c>
      <c r="CA304" s="30">
        <f>SUMIF(Ingredients!$B$3:$B$230,M304,Ingredients!$H$3:$H$230)+SUMIF($B$3:$B$725,M304,$CB$3:$CB$725)</f>
        <v>0</v>
      </c>
      <c r="CB304" s="42">
        <f t="shared" si="58"/>
        <v>0</v>
      </c>
      <c r="CC304" s="30">
        <f>SUMIF(Ingredients!$B$3:$B$230,F304,Ingredients!$I$3:$I$230)+SUMIF($B$3:$B$725,F304,$CK$3:$CK$725)</f>
        <v>2.5</v>
      </c>
      <c r="CD304" s="30">
        <f>SUMIF(Ingredients!$B$3:$B$230,G304,Ingredients!$I$3:$I$230)+SUMIF($B$3:$B$725,G304,$CK$3:$CK$725)</f>
        <v>0</v>
      </c>
      <c r="CE304" s="30">
        <f>SUMIF(Ingredients!$B$3:$B$230,H304,Ingredients!$I$3:$I$230)+SUMIF($B$3:$B$725,H304,$CK$3:$CK$725)</f>
        <v>0</v>
      </c>
      <c r="CF304" s="30">
        <f>SUMIF(Ingredients!$B$3:$B$230,I304,Ingredients!$I$3:$I$230)+SUMIF($B$3:$B$725,I304,$CK$3:$CK$725)</f>
        <v>0</v>
      </c>
      <c r="CG304" s="30">
        <f>SUMIF(Ingredients!$B$3:$B$230,J304,Ingredients!$I$3:$I$230)+SUMIF($B$3:$B$725,J304,$CK$3:$CK$725)</f>
        <v>0</v>
      </c>
      <c r="CH304" s="30">
        <f>SUMIF(Ingredients!$B$3:$B$230,K304,Ingredients!$I$3:$I$230)+SUMIF($B$3:$B$725,K304,$CK$3:$CK$725)</f>
        <v>0</v>
      </c>
      <c r="CI304" s="30">
        <f>SUMIF(Ingredients!$B$3:$B$230,L304,Ingredients!$I$3:$I$230)+SUMIF($B$3:$B$725,L304,$CK$3:$CK$725)</f>
        <v>0</v>
      </c>
      <c r="CJ304" s="30">
        <f>SUMIF(Ingredients!$B$3:$B$230,M304,Ingredients!$I$3:$I$230)+SUMIF($B$3:$B$725,M304,$CK$3:$CK$725)</f>
        <v>0</v>
      </c>
      <c r="CK304" s="38">
        <f t="shared" si="59"/>
        <v>2.5</v>
      </c>
      <c r="CL304" s="30">
        <f>SUMIF(Ingredients!$B$3:$B$230,F304,Ingredients!$J$3:$J$230)+SUMIF($B$3:$B$725,F304,$CT$3:$CT$725)</f>
        <v>0</v>
      </c>
      <c r="CM304" s="30">
        <f>SUMIF(Ingredients!$B$3:$B$230,G304,Ingredients!$J$3:$J$230)+SUMIF($B$3:$B$725,G304,$CT$3:$CT$725)</f>
        <v>0</v>
      </c>
      <c r="CN304" s="30">
        <f>SUMIF(Ingredients!$B$3:$B$230,H304,Ingredients!$J$3:$J$230)+SUMIF($B$3:$B$725,H304,$CT$3:$CT$725)</f>
        <v>0</v>
      </c>
      <c r="CO304" s="30">
        <f>SUMIF(Ingredients!$B$3:$B$230,I304,Ingredients!$J$3:$J$230)+SUMIF($B$3:$B$725,I304,$CT$3:$CT$725)</f>
        <v>0</v>
      </c>
      <c r="CP304" s="30">
        <f>SUMIF(Ingredients!$B$3:$B$230,J304,Ingredients!$J$3:$J$230)+SUMIF($B$3:$B$725,J304,$CT$3:$CT$725)</f>
        <v>0</v>
      </c>
      <c r="CQ304" s="30">
        <f>SUMIF(Ingredients!$B$3:$B$230,K304,Ingredients!$J$3:$J$230)+SUMIF($B$3:$B$725,K304,$CT$3:$CT$725)</f>
        <v>0</v>
      </c>
      <c r="CR304" s="30">
        <f>SUMIF(Ingredients!$B$3:$B$230,L304,Ingredients!$J$3:$J$230)+SUMIF($B$3:$B$725,L304,$CT$3:$CT$725)</f>
        <v>0</v>
      </c>
      <c r="CS304" s="30">
        <f>SUMIF(Ingredients!$B$3:$B$230,M304,Ingredients!$J$3:$J$230)+SUMIF($B$3:$B$725,M304,$CT$3:$CT$725)</f>
        <v>0</v>
      </c>
      <c r="CT304" s="43">
        <f t="shared" si="60"/>
        <v>0</v>
      </c>
      <c r="CU304" s="34">
        <v>11</v>
      </c>
      <c r="CV304" s="30">
        <v>0</v>
      </c>
      <c r="CW304" s="30">
        <v>22</v>
      </c>
      <c r="CX304" s="35">
        <v>0</v>
      </c>
      <c r="CY304" s="36">
        <v>0</v>
      </c>
      <c r="CZ304" s="37">
        <v>0</v>
      </c>
      <c r="DA304" s="38">
        <v>2.5</v>
      </c>
      <c r="DB304" s="39">
        <v>0</v>
      </c>
      <c r="DC304" t="s">
        <v>202</v>
      </c>
      <c r="DD304" t="str">
        <f t="shared" ca="1" si="61"/>
        <v/>
      </c>
      <c r="DE304" t="str">
        <f ca="1">IF(Z304="No", "No", "-")</f>
        <v>No</v>
      </c>
      <c r="DG304" t="s">
        <v>200</v>
      </c>
      <c r="DH304" t="str">
        <f t="shared" ca="1" si="62"/>
        <v/>
      </c>
      <c r="DI304" t="s">
        <v>2271</v>
      </c>
    </row>
    <row r="305" spans="2:113" x14ac:dyDescent="0.3">
      <c r="B305" t="s">
        <v>582</v>
      </c>
      <c r="C305" t="str">
        <f>INDEX('PH Itemnames'!$B$1:$B$723,MATCH(B305,'PH Itemnames'!$A$1:$A$723),1)</f>
        <v>toastsandwichItem</v>
      </c>
      <c r="D305" t="s">
        <v>240</v>
      </c>
      <c r="E305" t="s">
        <v>1191</v>
      </c>
      <c r="F305" s="10" t="s">
        <v>244</v>
      </c>
      <c r="G305" s="11" t="s">
        <v>244</v>
      </c>
      <c r="H305" s="11" t="s">
        <v>400</v>
      </c>
      <c r="I305" s="11"/>
      <c r="J305" s="11"/>
      <c r="K305" s="11"/>
      <c r="L305" s="11"/>
      <c r="M305" s="11"/>
      <c r="N305" s="46">
        <f ca="1">SUMIF(Ingredients!$B$3:$B$230,'PH complex foods'!F305,Ingredients!$A$3:$A$119)+SUMIF($B$3:$B$725,F305,$V$3:$V$724)</f>
        <v>1</v>
      </c>
      <c r="O305" s="11">
        <f ca="1">SUMIF(Ingredients!$B$3:$B$230,'PH complex foods'!G305,Ingredients!$A$3:$A$119)+SUMIF($B$3:$B$725,G305,$V$3:$V$724)</f>
        <v>1</v>
      </c>
      <c r="P305" s="11">
        <f ca="1">SUMIF(Ingredients!$B$3:$B$230,'PH complex foods'!H305,Ingredients!$A$3:$A$119)+SUMIF($B$3:$B$725,H305,$V$3:$V$724)</f>
        <v>1</v>
      </c>
      <c r="Q305" s="11">
        <f ca="1">SUMIF(Ingredients!$B$3:$B$230,'PH complex foods'!I305,Ingredients!$A$3:$A$119)+SUMIF($B$3:$B$725,I305,$V$3:$V$724)</f>
        <v>0</v>
      </c>
      <c r="R305" s="11">
        <f ca="1">SUMIF(Ingredients!$B$3:$B$230,'PH complex foods'!J305,Ingredients!$A$3:$A$119)+SUMIF($B$3:$B$725,J305,$V$3:$V$724)</f>
        <v>0</v>
      </c>
      <c r="S305" s="11">
        <f ca="1">SUMIF(Ingredients!$B$3:$B$230,'PH complex foods'!K305,Ingredients!$A$3:$A$119)+SUMIF($B$3:$B$725,K305,$V$3:$V$724)</f>
        <v>0</v>
      </c>
      <c r="T305" s="11">
        <f ca="1">SUMIF(Ingredients!$B$3:$B$230,'PH complex foods'!L305,Ingredients!$A$3:$A$119)+SUMIF($B$3:$B$725,L305,$V$3:$V$724)</f>
        <v>0</v>
      </c>
      <c r="U305" s="11">
        <f ca="1">SUMIF(Ingredients!$B$3:$B$230,'PH complex foods'!M305,Ingredients!$A$3:$A$119)+SUMIF($B$3:$B$725,M305,$V$3:$V$724)</f>
        <v>0</v>
      </c>
      <c r="V305" s="10">
        <f t="shared" ca="1" si="63"/>
        <v>1</v>
      </c>
      <c r="W305" s="10">
        <v>1</v>
      </c>
      <c r="X305" s="11">
        <v>1</v>
      </c>
      <c r="Y305" s="11">
        <f>COUNTIF(F305:M1030,B305)</f>
        <v>0</v>
      </c>
      <c r="Z305" s="44" t="str">
        <f t="shared" ca="1" si="64"/>
        <v>Yes</v>
      </c>
      <c r="AA305" s="34">
        <f>SUMIF(Ingredients!$B$3:$B$230,F305,Ingredients!$C$3:$C$230)+SUMIF($B$3:$B$725,F305,$AI$3:$AI$725)</f>
        <v>10</v>
      </c>
      <c r="AB305" s="30">
        <f>SUMIF(Ingredients!$B$3:$B$230,G305,Ingredients!$C$3:$C$230)+SUMIF($B$3:$B$725,G305,$AI$3:$AI$725)</f>
        <v>10</v>
      </c>
      <c r="AC305" s="30">
        <f>SUMIF(Ingredients!$B$3:$B$230,H305,Ingredients!$C$3:$C$230)+SUMIF($B$3:$B$725,H305,$AI$3:$AI$725)</f>
        <v>0</v>
      </c>
      <c r="AD305" s="30">
        <f>SUMIF(Ingredients!$B$3:$B$230,I305,Ingredients!$C$3:$C$230)+SUMIF($B$3:$B$725,I305,$AI$3:$AI$725)</f>
        <v>0</v>
      </c>
      <c r="AE305" s="30">
        <f>SUMIF(Ingredients!$B$3:$B$230,J305,Ingredients!$C$3:$C$230)+SUMIF($B$3:$B$725,J305,$AI$3:$AI$725)</f>
        <v>0</v>
      </c>
      <c r="AF305" s="30">
        <f>SUMIF(Ingredients!$B$3:$B$230,K305,Ingredients!$C$3:$C$230)+SUMIF($B$3:$B$725,K305,$AI$3:$AI$725)</f>
        <v>0</v>
      </c>
      <c r="AG305" s="30">
        <f>SUMIF(Ingredients!$B$3:$B$230,L305,Ingredients!$C$3:$C$230)+SUMIF($B$3:$B$725,L305,$AI$3:$AI$725)</f>
        <v>0</v>
      </c>
      <c r="AH305" s="30">
        <f>SUMIF(Ingredients!$B$3:$B$230,M305,Ingredients!$C$3:$C$230)+SUMIF($B$3:$B$725,M305,$AI$3:$AI$725)</f>
        <v>0</v>
      </c>
      <c r="AI305" s="29">
        <f t="shared" si="53"/>
        <v>20</v>
      </c>
      <c r="AJ305" s="30">
        <f>SUMIF(Ingredients!$B$3:$B$230,F305,Ingredients!$D$3:$D$230)+SUMIF($B$3:$B$725,F305,$AR$3:$AR$725)</f>
        <v>0</v>
      </c>
      <c r="AK305" s="30">
        <f>SUMIF(Ingredients!$B$3:$B$230,G305,Ingredients!$D$3:$D$230)+SUMIF($B$3:$B$725,G305,$AR$3:$AR$725)</f>
        <v>0</v>
      </c>
      <c r="AL305" s="30">
        <f>SUMIF(Ingredients!$B$3:$B$230,H305,Ingredients!$D$3:$D$230)+SUMIF($B$3:$B$725,H305,$AR$3:$AR$725)</f>
        <v>0</v>
      </c>
      <c r="AM305" s="30">
        <f>SUMIF(Ingredients!$B$3:$B$230,I305,Ingredients!$D$3:$D$230)+SUMIF($B$3:$B$725,I305,$AR$3:$AR$725)</f>
        <v>0</v>
      </c>
      <c r="AN305" s="30">
        <f>SUMIF(Ingredients!$B$3:$B$230,J305,Ingredients!$D$3:$D$230)+SUMIF($B$3:$B$725,J305,$AR$3:$AR$725)</f>
        <v>0</v>
      </c>
      <c r="AO305" s="30">
        <f>SUMIF(Ingredients!$B$3:$B$230,K305,Ingredients!$D$3:$D$230)+SUMIF($B$3:$B$725,K305,$AR$3:$AR$725)</f>
        <v>0</v>
      </c>
      <c r="AP305" s="30">
        <f>SUMIF(Ingredients!$B$3:$B$230,L305,Ingredients!$D$3:$D$230)+SUMIF($B$3:$B$725,L305,$AR$3:$AR$725)</f>
        <v>0</v>
      </c>
      <c r="AQ305" s="30">
        <f>SUMIF(Ingredients!$B$3:$B$230,M305,Ingredients!$D$3:$D$230)+SUMIF($B$3:$B$725,M305,$AR$3:$AR$725)</f>
        <v>0</v>
      </c>
      <c r="AR305" s="29">
        <f t="shared" si="54"/>
        <v>0</v>
      </c>
      <c r="AS305" s="30">
        <f>SUMIF(Ingredients!$B$3:$B$230,F305,Ingredients!$E$3:$E$230)+SUMIF($B$3:$B$725,F305,$BA$3:$BA$730)</f>
        <v>16.5</v>
      </c>
      <c r="AT305" s="30">
        <f>SUMIF(Ingredients!$B$3:$B$230,G305,Ingredients!$E$3:$E$230)+SUMIF($B$3:$B$725,G305,$BA$3:$BA$730)</f>
        <v>16.5</v>
      </c>
      <c r="AU305" s="30">
        <f>SUMIF(Ingredients!$B$3:$B$230,H305,Ingredients!$E$3:$E$230)+SUMIF($B$3:$B$725,H305,$BA$3:$BA$730)</f>
        <v>0</v>
      </c>
      <c r="AV305" s="30">
        <f>SUMIF(Ingredients!$B$3:$B$230,I305,Ingredients!$E$3:$E$230)+SUMIF($B$3:$B$725,I305,$BA$3:$BA$730)</f>
        <v>0</v>
      </c>
      <c r="AW305" s="30">
        <f>SUMIF(Ingredients!$B$3:$B$230,J305,Ingredients!$E$3:$E$230)+SUMIF($B$3:$B$725,J305,$BA$3:$BA$730)</f>
        <v>0</v>
      </c>
      <c r="AX305" s="30">
        <f>SUMIF(Ingredients!$B$3:$B$230,K305,Ingredients!$E$3:$E$230)+SUMIF($B$3:$B$725,K305,$BA$3:$BA$730)</f>
        <v>0</v>
      </c>
      <c r="AY305" s="30">
        <f>SUMIF(Ingredients!$B$3:$B$230,L305,Ingredients!$E$3:$E$230)+SUMIF($B$3:$B$725,L305,$BA$3:$BA$730)</f>
        <v>0</v>
      </c>
      <c r="AZ305" s="30">
        <f>SUMIF(Ingredients!$B$3:$B$230,M305,Ingredients!$E$3:$E$230)+SUMIF($B$3:$B$725,M305,$BA$3:$BA$730)</f>
        <v>0</v>
      </c>
      <c r="BA305" s="29">
        <f t="shared" si="55"/>
        <v>11</v>
      </c>
      <c r="BB305" s="30">
        <f>SUMIF(Ingredients!$B$3:$B$230,F305,Ingredients!$F$3:$F$230)+SUMIF($B$3:$B$725,F305,$BJ$3:$BJ$725)</f>
        <v>1.5</v>
      </c>
      <c r="BC305" s="30">
        <f>SUMIF(Ingredients!$B$3:$B$230,G305,Ingredients!$F$3:$F$230)+SUMIF($B$3:$B$725,G305,$BJ$3:$BJ$725)</f>
        <v>1.5</v>
      </c>
      <c r="BD305" s="30">
        <f>SUMIF(Ingredients!$B$3:$B$230,H305,Ingredients!$F$3:$F$230)+SUMIF($B$3:$B$725,H305,$BJ$3:$BJ$725)</f>
        <v>0</v>
      </c>
      <c r="BE305" s="30">
        <f>SUMIF(Ingredients!$B$3:$B$230,I305,Ingredients!$F$3:$F$230)+SUMIF($B$3:$B$725,I305,$BJ$3:$BJ$725)</f>
        <v>0</v>
      </c>
      <c r="BF305" s="30">
        <f>SUMIF(Ingredients!$B$3:$B$230,J305,Ingredients!$F$3:$F$230)+SUMIF($B$3:$B$725,J305,$BJ$3:$BJ$725)</f>
        <v>0</v>
      </c>
      <c r="BG305" s="30">
        <f>SUMIF(Ingredients!$B$3:$B$230,K305,Ingredients!$F$3:$F$230)+SUMIF($B$3:$B$725,K305,$BJ$3:$BJ$725)</f>
        <v>0</v>
      </c>
      <c r="BH305" s="30">
        <f>SUMIF(Ingredients!$B$3:$B$230,L305,Ingredients!$F$3:$F$230)+SUMIF($B$3:$B$725,L305,$BJ$3:$BJ$725)</f>
        <v>0</v>
      </c>
      <c r="BI305" s="30">
        <f>SUMIF(Ingredients!$B$3:$B$230,M305,Ingredients!$F$3:$F$230)+SUMIF($B$3:$B$725,M305,$BJ$3:$BJ$725)</f>
        <v>0</v>
      </c>
      <c r="BJ305" s="35">
        <f t="shared" si="56"/>
        <v>3</v>
      </c>
      <c r="BK305" s="30">
        <f>SUMIF(Ingredients!$B$3:$B$230,F305,Ingredients!$G$3:$G$230)+SUMIF($B$3:$B$725,F305,$BS$3:$BS$725)</f>
        <v>0</v>
      </c>
      <c r="BL305" s="30">
        <f>SUMIF(Ingredients!$B$3:$B$230,G305,Ingredients!$G$3:$G$230)+SUMIF($B$3:$B$725,G305,$BS$3:$BS$725)</f>
        <v>0</v>
      </c>
      <c r="BM305" s="30">
        <f>SUMIF(Ingredients!$B$3:$B$230,H305,Ingredients!$G$3:$G$230)+SUMIF($B$3:$B$725,H305,$BS$3:$BS$725)</f>
        <v>0</v>
      </c>
      <c r="BN305" s="30">
        <f>SUMIF(Ingredients!$B$3:$B$230,I305,Ingredients!$G$3:$G$230)+SUMIF($B$3:$B$725,I305,$BS$3:$BS$725)</f>
        <v>0</v>
      </c>
      <c r="BO305" s="30">
        <f>SUMIF(Ingredients!$B$3:$B$230,J305,Ingredients!$G$3:$G$230)+SUMIF($B$3:$B$725,J305,$BS$3:$BS$725)</f>
        <v>0</v>
      </c>
      <c r="BP305" s="30">
        <f>SUMIF(Ingredients!$B$3:$B$230,K305,Ingredients!$G$3:$G$230)+SUMIF($B$3:$B$725,K305,$BS$3:$BS$725)</f>
        <v>0</v>
      </c>
      <c r="BQ305" s="30">
        <f>SUMIF(Ingredients!$B$3:$B$230,L305,Ingredients!$G$3:$G$230)+SUMIF($B$3:$B$725,L305,$BS$3:$BS$725)</f>
        <v>0</v>
      </c>
      <c r="BR305" s="30">
        <f>SUMIF(Ingredients!$B$3:$B$230,M305,Ingredients!$G$3:$G$230)+SUMIF($B$3:$B$725,M305,$BS$3:$BS$725)</f>
        <v>0</v>
      </c>
      <c r="BS305" s="36">
        <f t="shared" si="57"/>
        <v>0</v>
      </c>
      <c r="BT305" s="30">
        <f>SUMIF(Ingredients!$B$3:$B$230,F305,Ingredients!$H$3:$H$230)+SUMIF($B$3:$B$725,F305,$CB$3:$CB$725)</f>
        <v>0</v>
      </c>
      <c r="BU305" s="30">
        <f>SUMIF(Ingredients!$B$3:$B$230,G305,Ingredients!$H$3:$H$230)+SUMIF($B$3:$B$725,G305,$CB$3:$CB$725)</f>
        <v>0</v>
      </c>
      <c r="BV305" s="30">
        <f>SUMIF(Ingredients!$B$3:$B$230,H305,Ingredients!$H$3:$H$230)+SUMIF($B$3:$B$725,H305,$CB$3:$CB$725)</f>
        <v>0</v>
      </c>
      <c r="BW305" s="30">
        <f>SUMIF(Ingredients!$B$3:$B$230,I305,Ingredients!$H$3:$H$230)+SUMIF($B$3:$B$725,I305,$CB$3:$CB$725)</f>
        <v>0</v>
      </c>
      <c r="BX305" s="30">
        <f>SUMIF(Ingredients!$B$3:$B$230,J305,Ingredients!$H$3:$H$230)+SUMIF($B$3:$B$725,J305,$CB$3:$CB$725)</f>
        <v>0</v>
      </c>
      <c r="BY305" s="30">
        <f>SUMIF(Ingredients!$B$3:$B$230,K305,Ingredients!$H$3:$H$230)+SUMIF($B$3:$B$725,K305,$CB$3:$CB$725)</f>
        <v>0</v>
      </c>
      <c r="BZ305" s="30">
        <f>SUMIF(Ingredients!$B$3:$B$230,L305,Ingredients!$H$3:$H$230)+SUMIF($B$3:$B$725,L305,$CB$3:$CB$725)</f>
        <v>0</v>
      </c>
      <c r="CA305" s="30">
        <f>SUMIF(Ingredients!$B$3:$B$230,M305,Ingredients!$H$3:$H$230)+SUMIF($B$3:$B$725,M305,$CB$3:$CB$725)</f>
        <v>0</v>
      </c>
      <c r="CB305" s="42">
        <f t="shared" si="58"/>
        <v>0</v>
      </c>
      <c r="CC305" s="30">
        <f>SUMIF(Ingredients!$B$3:$B$230,F305,Ingredients!$I$3:$I$230)+SUMIF($B$3:$B$725,F305,$CK$3:$CK$725)</f>
        <v>0</v>
      </c>
      <c r="CD305" s="30">
        <f>SUMIF(Ingredients!$B$3:$B$230,G305,Ingredients!$I$3:$I$230)+SUMIF($B$3:$B$725,G305,$CK$3:$CK$725)</f>
        <v>0</v>
      </c>
      <c r="CE305" s="30">
        <f>SUMIF(Ingredients!$B$3:$B$230,H305,Ingredients!$I$3:$I$230)+SUMIF($B$3:$B$725,H305,$CK$3:$CK$725)</f>
        <v>0</v>
      </c>
      <c r="CF305" s="30">
        <f>SUMIF(Ingredients!$B$3:$B$230,I305,Ingredients!$I$3:$I$230)+SUMIF($B$3:$B$725,I305,$CK$3:$CK$725)</f>
        <v>0</v>
      </c>
      <c r="CG305" s="30">
        <f>SUMIF(Ingredients!$B$3:$B$230,J305,Ingredients!$I$3:$I$230)+SUMIF($B$3:$B$725,J305,$CK$3:$CK$725)</f>
        <v>0</v>
      </c>
      <c r="CH305" s="30">
        <f>SUMIF(Ingredients!$B$3:$B$230,K305,Ingredients!$I$3:$I$230)+SUMIF($B$3:$B$725,K305,$CK$3:$CK$725)</f>
        <v>0</v>
      </c>
      <c r="CI305" s="30">
        <f>SUMIF(Ingredients!$B$3:$B$230,L305,Ingredients!$I$3:$I$230)+SUMIF($B$3:$B$725,L305,$CK$3:$CK$725)</f>
        <v>0</v>
      </c>
      <c r="CJ305" s="30">
        <f>SUMIF(Ingredients!$B$3:$B$230,M305,Ingredients!$I$3:$I$230)+SUMIF($B$3:$B$725,M305,$CK$3:$CK$725)</f>
        <v>0</v>
      </c>
      <c r="CK305" s="38">
        <f t="shared" si="59"/>
        <v>0</v>
      </c>
      <c r="CL305" s="30">
        <f>SUMIF(Ingredients!$B$3:$B$230,F305,Ingredients!$J$3:$J$230)+SUMIF($B$3:$B$725,F305,$CT$3:$CT$725)</f>
        <v>1</v>
      </c>
      <c r="CM305" s="30">
        <f>SUMIF(Ingredients!$B$3:$B$230,G305,Ingredients!$J$3:$J$230)+SUMIF($B$3:$B$725,G305,$CT$3:$CT$725)</f>
        <v>1</v>
      </c>
      <c r="CN305" s="30">
        <f>SUMIF(Ingredients!$B$3:$B$230,H305,Ingredients!$J$3:$J$230)+SUMIF($B$3:$B$725,H305,$CT$3:$CT$725)</f>
        <v>0</v>
      </c>
      <c r="CO305" s="30">
        <f>SUMIF(Ingredients!$B$3:$B$230,I305,Ingredients!$J$3:$J$230)+SUMIF($B$3:$B$725,I305,$CT$3:$CT$725)</f>
        <v>0</v>
      </c>
      <c r="CP305" s="30">
        <f>SUMIF(Ingredients!$B$3:$B$230,J305,Ingredients!$J$3:$J$230)+SUMIF($B$3:$B$725,J305,$CT$3:$CT$725)</f>
        <v>0</v>
      </c>
      <c r="CQ305" s="30">
        <f>SUMIF(Ingredients!$B$3:$B$230,K305,Ingredients!$J$3:$J$230)+SUMIF($B$3:$B$725,K305,$CT$3:$CT$725)</f>
        <v>0</v>
      </c>
      <c r="CR305" s="30">
        <f>SUMIF(Ingredients!$B$3:$B$230,L305,Ingredients!$J$3:$J$230)+SUMIF($B$3:$B$725,L305,$CT$3:$CT$725)</f>
        <v>0</v>
      </c>
      <c r="CS305" s="30">
        <f>SUMIF(Ingredients!$B$3:$B$230,M305,Ingredients!$J$3:$J$230)+SUMIF($B$3:$B$725,M305,$CT$3:$CT$725)</f>
        <v>0</v>
      </c>
      <c r="CT305" s="43">
        <f t="shared" si="60"/>
        <v>2</v>
      </c>
      <c r="CU305" s="34">
        <v>20</v>
      </c>
      <c r="CV305" s="30">
        <v>0</v>
      </c>
      <c r="CW305" s="30">
        <v>21</v>
      </c>
      <c r="CX305" s="35">
        <v>3</v>
      </c>
      <c r="CY305" s="36">
        <v>0</v>
      </c>
      <c r="CZ305" s="37">
        <v>0</v>
      </c>
      <c r="DA305" s="38">
        <v>0</v>
      </c>
      <c r="DB305" s="39">
        <v>2</v>
      </c>
      <c r="DC305" t="s">
        <v>202</v>
      </c>
      <c r="DD305" t="str">
        <f t="shared" ca="1" si="61"/>
        <v/>
      </c>
      <c r="DE305" t="str">
        <f ca="1">IF(Z305="No", "No", "-")</f>
        <v>-</v>
      </c>
      <c r="DG305" t="s">
        <v>200</v>
      </c>
      <c r="DH305" t="str">
        <f t="shared" ca="1" si="62"/>
        <v>TOASTSANDWICHITEM(MEAL, ItemRegistry.toastsandwichItem, 4 ,4f,0f,3f,0f,0f,0f,2f,1f),</v>
      </c>
      <c r="DI305" t="s">
        <v>2280</v>
      </c>
    </row>
    <row r="306" spans="2:113" x14ac:dyDescent="0.3">
      <c r="B306" t="s">
        <v>583</v>
      </c>
      <c r="C306" t="str">
        <f>INDEX('PH Itemnames'!$B$1:$B$723,MATCH(B306,'PH Itemnames'!$A$1:$A$723),1)</f>
        <v>potatoandcheesepirogiItem</v>
      </c>
      <c r="D306" t="s">
        <v>240</v>
      </c>
      <c r="E306" t="s">
        <v>1191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SUMIF(Ingredients!$B$3:$B$230,'PH complex foods'!F306,Ingredients!$A$3:$A$119)+SUMIF($B$3:$B$725,F306,$V$3:$V$724)</f>
        <v>1</v>
      </c>
      <c r="O306" s="11">
        <f ca="1">SUMIF(Ingredients!$B$3:$B$230,'PH complex foods'!G306,Ingredients!$A$3:$A$119)+SUMIF($B$3:$B$725,G306,$V$3:$V$724)</f>
        <v>1</v>
      </c>
      <c r="P306" s="11">
        <f ca="1">SUMIF(Ingredients!$B$3:$B$230,'PH complex foods'!H306,Ingredients!$A$3:$A$119)+SUMIF($B$3:$B$725,H306,$V$3:$V$724)</f>
        <v>1</v>
      </c>
      <c r="Q306" s="11">
        <f ca="1">SUMIF(Ingredients!$B$3:$B$230,'PH complex foods'!I306,Ingredients!$A$3:$A$119)+SUMIF($B$3:$B$725,I306,$V$3:$V$724)</f>
        <v>0</v>
      </c>
      <c r="R306" s="11">
        <f ca="1">SUMIF(Ingredients!$B$3:$B$230,'PH complex foods'!J306,Ingredients!$A$3:$A$119)+SUMIF($B$3:$B$725,J306,$V$3:$V$724)</f>
        <v>0</v>
      </c>
      <c r="S306" s="11">
        <f ca="1">SUMIF(Ingredients!$B$3:$B$230,'PH complex foods'!K306,Ingredients!$A$3:$A$119)+SUMIF($B$3:$B$725,K306,$V$3:$V$724)</f>
        <v>0</v>
      </c>
      <c r="T306" s="11">
        <f ca="1">SUMIF(Ingredients!$B$3:$B$230,'PH complex foods'!L306,Ingredients!$A$3:$A$119)+SUMIF($B$3:$B$725,L306,$V$3:$V$724)</f>
        <v>0</v>
      </c>
      <c r="U306" s="11">
        <f ca="1">SUMIF(Ingredients!$B$3:$B$230,'PH complex foods'!M306,Ingredients!$A$3:$A$119)+SUMIF($B$3:$B$725,M306,$V$3:$V$724)</f>
        <v>0</v>
      </c>
      <c r="V306" s="10">
        <f t="shared" ca="1" si="63"/>
        <v>1</v>
      </c>
      <c r="W306" s="10">
        <v>1</v>
      </c>
      <c r="X306" s="11">
        <v>1</v>
      </c>
      <c r="Y306" s="11">
        <f>COUNTIF(F306:M1031,B306)</f>
        <v>0</v>
      </c>
      <c r="Z306" s="44" t="str">
        <f t="shared" ca="1" si="64"/>
        <v>Yes</v>
      </c>
      <c r="AA306" s="34">
        <f>SUMIF(Ingredients!$B$3:$B$230,F306,Ingredients!$C$3:$C$230)+SUMIF($B$3:$B$725,F306,$AI$3:$AI$725)</f>
        <v>5</v>
      </c>
      <c r="AB306" s="30">
        <f>SUMIF(Ingredients!$B$3:$B$230,G306,Ingredients!$C$3:$C$230)+SUMIF($B$3:$B$725,G306,$AI$3:$AI$725)</f>
        <v>10</v>
      </c>
      <c r="AC306" s="30">
        <f>SUMIF(Ingredients!$B$3:$B$230,H306,Ingredients!$C$3:$C$230)+SUMIF($B$3:$B$725,H306,$AI$3:$AI$725)</f>
        <v>10</v>
      </c>
      <c r="AD306" s="30">
        <f>SUMIF(Ingredients!$B$3:$B$230,I306,Ingredients!$C$3:$C$230)+SUMIF($B$3:$B$725,I306,$AI$3:$AI$725)</f>
        <v>0</v>
      </c>
      <c r="AE306" s="30">
        <f>SUMIF(Ingredients!$B$3:$B$230,J306,Ingredients!$C$3:$C$230)+SUMIF($B$3:$B$725,J306,$AI$3:$AI$725)</f>
        <v>0</v>
      </c>
      <c r="AF306" s="30">
        <f>SUMIF(Ingredients!$B$3:$B$230,K306,Ingredients!$C$3:$C$230)+SUMIF($B$3:$B$725,K306,$AI$3:$AI$725)</f>
        <v>0</v>
      </c>
      <c r="AG306" s="30">
        <f>SUMIF(Ingredients!$B$3:$B$230,L306,Ingredients!$C$3:$C$230)+SUMIF($B$3:$B$725,L306,$AI$3:$AI$725)</f>
        <v>0</v>
      </c>
      <c r="AH306" s="30">
        <f>SUMIF(Ingredients!$B$3:$B$230,M306,Ingredients!$C$3:$C$230)+SUMIF($B$3:$B$725,M306,$AI$3:$AI$725)</f>
        <v>0</v>
      </c>
      <c r="AI306" s="29">
        <f t="shared" si="53"/>
        <v>25</v>
      </c>
      <c r="AJ306" s="30">
        <f>SUMIF(Ingredients!$B$3:$B$230,F306,Ingredients!$D$3:$D$230)+SUMIF($B$3:$B$725,F306,$AR$3:$AR$725)</f>
        <v>0</v>
      </c>
      <c r="AK306" s="30">
        <f>SUMIF(Ingredients!$B$3:$B$230,G306,Ingredients!$D$3:$D$230)+SUMIF($B$3:$B$725,G306,$AR$3:$AR$725)</f>
        <v>0</v>
      </c>
      <c r="AL306" s="30">
        <f>SUMIF(Ingredients!$B$3:$B$230,H306,Ingredients!$D$3:$D$230)+SUMIF($B$3:$B$725,H306,$AR$3:$AR$725)</f>
        <v>0</v>
      </c>
      <c r="AM306" s="30">
        <f>SUMIF(Ingredients!$B$3:$B$230,I306,Ingredients!$D$3:$D$230)+SUMIF($B$3:$B$725,I306,$AR$3:$AR$725)</f>
        <v>0</v>
      </c>
      <c r="AN306" s="30">
        <f>SUMIF(Ingredients!$B$3:$B$230,J306,Ingredients!$D$3:$D$230)+SUMIF($B$3:$B$725,J306,$AR$3:$AR$725)</f>
        <v>0</v>
      </c>
      <c r="AO306" s="30">
        <f>SUMIF(Ingredients!$B$3:$B$230,K306,Ingredients!$D$3:$D$230)+SUMIF($B$3:$B$725,K306,$AR$3:$AR$725)</f>
        <v>0</v>
      </c>
      <c r="AP306" s="30">
        <f>SUMIF(Ingredients!$B$3:$B$230,L306,Ingredients!$D$3:$D$230)+SUMIF($B$3:$B$725,L306,$AR$3:$AR$725)</f>
        <v>0</v>
      </c>
      <c r="AQ306" s="30">
        <f>SUMIF(Ingredients!$B$3:$B$230,M306,Ingredients!$D$3:$D$230)+SUMIF($B$3:$B$725,M306,$AR$3:$AR$725)</f>
        <v>0</v>
      </c>
      <c r="AR306" s="29">
        <f t="shared" si="54"/>
        <v>0</v>
      </c>
      <c r="AS306" s="30">
        <f>SUMIF(Ingredients!$B$3:$B$230,F306,Ingredients!$E$3:$E$230)+SUMIF($B$3:$B$725,F306,$BA$3:$BA$730)</f>
        <v>7</v>
      </c>
      <c r="AT306" s="30">
        <f>SUMIF(Ingredients!$B$3:$B$230,G306,Ingredients!$E$3:$E$230)+SUMIF($B$3:$B$725,G306,$BA$3:$BA$730)</f>
        <v>32</v>
      </c>
      <c r="AU306" s="30">
        <f>SUMIF(Ingredients!$B$3:$B$230,H306,Ingredients!$E$3:$E$230)+SUMIF($B$3:$B$725,H306,$BA$3:$BA$730)</f>
        <v>73</v>
      </c>
      <c r="AV306" s="30">
        <f>SUMIF(Ingredients!$B$3:$B$230,I306,Ingredients!$E$3:$E$230)+SUMIF($B$3:$B$725,I306,$BA$3:$BA$730)</f>
        <v>0</v>
      </c>
      <c r="AW306" s="30">
        <f>SUMIF(Ingredients!$B$3:$B$230,J306,Ingredients!$E$3:$E$230)+SUMIF($B$3:$B$725,J306,$BA$3:$BA$730)</f>
        <v>0</v>
      </c>
      <c r="AX306" s="30">
        <f>SUMIF(Ingredients!$B$3:$B$230,K306,Ingredients!$E$3:$E$230)+SUMIF($B$3:$B$725,K306,$BA$3:$BA$730)</f>
        <v>0</v>
      </c>
      <c r="AY306" s="30">
        <f>SUMIF(Ingredients!$B$3:$B$230,L306,Ingredients!$E$3:$E$230)+SUMIF($B$3:$B$725,L306,$BA$3:$BA$730)</f>
        <v>0</v>
      </c>
      <c r="AZ306" s="30">
        <f>SUMIF(Ingredients!$B$3:$B$230,M306,Ingredients!$E$3:$E$230)+SUMIF($B$3:$B$725,M306,$BA$3:$BA$730)</f>
        <v>0</v>
      </c>
      <c r="BA306" s="29">
        <f t="shared" si="55"/>
        <v>37.333333333333336</v>
      </c>
      <c r="BB306" s="30">
        <f>SUMIF(Ingredients!$B$3:$B$230,F306,Ingredients!$F$3:$F$230)+SUMIF($B$3:$B$725,F306,$BJ$3:$BJ$725)</f>
        <v>1</v>
      </c>
      <c r="BC306" s="30">
        <f>SUMIF(Ingredients!$B$3:$B$230,G306,Ingredients!$F$3:$F$230)+SUMIF($B$3:$B$725,G306,$BJ$3:$BJ$725)</f>
        <v>0</v>
      </c>
      <c r="BD306" s="30">
        <f>SUMIF(Ingredients!$B$3:$B$230,H306,Ingredients!$F$3:$F$230)+SUMIF($B$3:$B$725,H306,$BJ$3:$BJ$725)</f>
        <v>0</v>
      </c>
      <c r="BE306" s="30">
        <f>SUMIF(Ingredients!$B$3:$B$230,I306,Ingredients!$F$3:$F$230)+SUMIF($B$3:$B$725,I306,$BJ$3:$BJ$725)</f>
        <v>0</v>
      </c>
      <c r="BF306" s="30">
        <f>SUMIF(Ingredients!$B$3:$B$230,J306,Ingredients!$F$3:$F$230)+SUMIF($B$3:$B$725,J306,$BJ$3:$BJ$725)</f>
        <v>0</v>
      </c>
      <c r="BG306" s="30">
        <f>SUMIF(Ingredients!$B$3:$B$230,K306,Ingredients!$F$3:$F$230)+SUMIF($B$3:$B$725,K306,$BJ$3:$BJ$725)</f>
        <v>0</v>
      </c>
      <c r="BH306" s="30">
        <f>SUMIF(Ingredients!$B$3:$B$230,L306,Ingredients!$F$3:$F$230)+SUMIF($B$3:$B$725,L306,$BJ$3:$BJ$725)</f>
        <v>0</v>
      </c>
      <c r="BI306" s="30">
        <f>SUMIF(Ingredients!$B$3:$B$230,M306,Ingredients!$F$3:$F$230)+SUMIF($B$3:$B$725,M306,$BJ$3:$BJ$725)</f>
        <v>0</v>
      </c>
      <c r="BJ306" s="35">
        <f t="shared" si="56"/>
        <v>1</v>
      </c>
      <c r="BK306" s="30">
        <f>SUMIF(Ingredients!$B$3:$B$230,F306,Ingredients!$G$3:$G$230)+SUMIF($B$3:$B$725,F306,$BS$3:$BS$725)</f>
        <v>0</v>
      </c>
      <c r="BL306" s="30">
        <f>SUMIF(Ingredients!$B$3:$B$230,G306,Ingredients!$G$3:$G$230)+SUMIF($B$3:$B$725,G306,$BS$3:$BS$725)</f>
        <v>0</v>
      </c>
      <c r="BM306" s="30">
        <f>SUMIF(Ingredients!$B$3:$B$230,H306,Ingredients!$G$3:$G$230)+SUMIF($B$3:$B$725,H306,$BS$3:$BS$725)</f>
        <v>0</v>
      </c>
      <c r="BN306" s="30">
        <f>SUMIF(Ingredients!$B$3:$B$230,I306,Ingredients!$G$3:$G$230)+SUMIF($B$3:$B$725,I306,$BS$3:$BS$725)</f>
        <v>0</v>
      </c>
      <c r="BO306" s="30">
        <f>SUMIF(Ingredients!$B$3:$B$230,J306,Ingredients!$G$3:$G$230)+SUMIF($B$3:$B$725,J306,$BS$3:$BS$725)</f>
        <v>0</v>
      </c>
      <c r="BP306" s="30">
        <f>SUMIF(Ingredients!$B$3:$B$230,K306,Ingredients!$G$3:$G$230)+SUMIF($B$3:$B$725,K306,$BS$3:$BS$725)</f>
        <v>0</v>
      </c>
      <c r="BQ306" s="30">
        <f>SUMIF(Ingredients!$B$3:$B$230,L306,Ingredients!$G$3:$G$230)+SUMIF($B$3:$B$725,L306,$BS$3:$BS$725)</f>
        <v>0</v>
      </c>
      <c r="BR306" s="30">
        <f>SUMIF(Ingredients!$B$3:$B$230,M306,Ingredients!$G$3:$G$230)+SUMIF($B$3:$B$725,M306,$BS$3:$BS$725)</f>
        <v>0</v>
      </c>
      <c r="BS306" s="36">
        <f t="shared" si="57"/>
        <v>0</v>
      </c>
      <c r="BT306" s="30">
        <f>SUMIF(Ingredients!$B$3:$B$230,F306,Ingredients!$H$3:$H$230)+SUMIF($B$3:$B$725,F306,$CB$3:$CB$725)</f>
        <v>0</v>
      </c>
      <c r="BU306" s="30">
        <f>SUMIF(Ingredients!$B$3:$B$230,G306,Ingredients!$H$3:$H$230)+SUMIF($B$3:$B$725,G306,$CB$3:$CB$725)</f>
        <v>1.5</v>
      </c>
      <c r="BV306" s="30">
        <f>SUMIF(Ingredients!$B$3:$B$230,H306,Ingredients!$H$3:$H$230)+SUMIF($B$3:$B$725,H306,$CB$3:$CB$725)</f>
        <v>0</v>
      </c>
      <c r="BW306" s="30">
        <f>SUMIF(Ingredients!$B$3:$B$230,I306,Ingredients!$H$3:$H$230)+SUMIF($B$3:$B$725,I306,$CB$3:$CB$725)</f>
        <v>0</v>
      </c>
      <c r="BX306" s="30">
        <f>SUMIF(Ingredients!$B$3:$B$230,J306,Ingredients!$H$3:$H$230)+SUMIF($B$3:$B$725,J306,$CB$3:$CB$725)</f>
        <v>0</v>
      </c>
      <c r="BY306" s="30">
        <f>SUMIF(Ingredients!$B$3:$B$230,K306,Ingredients!$H$3:$H$230)+SUMIF($B$3:$B$725,K306,$CB$3:$CB$725)</f>
        <v>0</v>
      </c>
      <c r="BZ306" s="30">
        <f>SUMIF(Ingredients!$B$3:$B$230,L306,Ingredients!$H$3:$H$230)+SUMIF($B$3:$B$725,L306,$CB$3:$CB$725)</f>
        <v>0</v>
      </c>
      <c r="CA306" s="30">
        <f>SUMIF(Ingredients!$B$3:$B$230,M306,Ingredients!$H$3:$H$230)+SUMIF($B$3:$B$725,M306,$CB$3:$CB$725)</f>
        <v>0</v>
      </c>
      <c r="CB306" s="42">
        <f t="shared" si="58"/>
        <v>1.5</v>
      </c>
      <c r="CC306" s="30">
        <f>SUMIF(Ingredients!$B$3:$B$230,F306,Ingredients!$I$3:$I$230)+SUMIF($B$3:$B$725,F306,$CK$3:$CK$725)</f>
        <v>0</v>
      </c>
      <c r="CD306" s="30">
        <f>SUMIF(Ingredients!$B$3:$B$230,G306,Ingredients!$I$3:$I$230)+SUMIF($B$3:$B$725,G306,$CK$3:$CK$725)</f>
        <v>0</v>
      </c>
      <c r="CE306" s="30">
        <f>SUMIF(Ingredients!$B$3:$B$230,H306,Ingredients!$I$3:$I$230)+SUMIF($B$3:$B$725,H306,$CK$3:$CK$725)</f>
        <v>0</v>
      </c>
      <c r="CF306" s="30">
        <f>SUMIF(Ingredients!$B$3:$B$230,I306,Ingredients!$I$3:$I$230)+SUMIF($B$3:$B$725,I306,$CK$3:$CK$725)</f>
        <v>0</v>
      </c>
      <c r="CG306" s="30">
        <f>SUMIF(Ingredients!$B$3:$B$230,J306,Ingredients!$I$3:$I$230)+SUMIF($B$3:$B$725,J306,$CK$3:$CK$725)</f>
        <v>0</v>
      </c>
      <c r="CH306" s="30">
        <f>SUMIF(Ingredients!$B$3:$B$230,K306,Ingredients!$I$3:$I$230)+SUMIF($B$3:$B$725,K306,$CK$3:$CK$725)</f>
        <v>0</v>
      </c>
      <c r="CI306" s="30">
        <f>SUMIF(Ingredients!$B$3:$B$230,L306,Ingredients!$I$3:$I$230)+SUMIF($B$3:$B$725,L306,$CK$3:$CK$725)</f>
        <v>0</v>
      </c>
      <c r="CJ306" s="30">
        <f>SUMIF(Ingredients!$B$3:$B$230,M306,Ingredients!$I$3:$I$230)+SUMIF($B$3:$B$725,M306,$CK$3:$CK$725)</f>
        <v>0</v>
      </c>
      <c r="CK306" s="38">
        <f t="shared" si="59"/>
        <v>0</v>
      </c>
      <c r="CL306" s="30">
        <f>SUMIF(Ingredients!$B$3:$B$230,F306,Ingredients!$J$3:$J$230)+SUMIF($B$3:$B$725,F306,$CT$3:$CT$725)</f>
        <v>0</v>
      </c>
      <c r="CM306" s="30">
        <f>SUMIF(Ingredients!$B$3:$B$230,G306,Ingredients!$J$3:$J$230)+SUMIF($B$3:$B$725,G306,$CT$3:$CT$725)</f>
        <v>0</v>
      </c>
      <c r="CN306" s="30">
        <f>SUMIF(Ingredients!$B$3:$B$230,H306,Ingredients!$J$3:$J$230)+SUMIF($B$3:$B$725,H306,$CT$3:$CT$725)</f>
        <v>3</v>
      </c>
      <c r="CO306" s="30">
        <f>SUMIF(Ingredients!$B$3:$B$230,I306,Ingredients!$J$3:$J$230)+SUMIF($B$3:$B$725,I306,$CT$3:$CT$725)</f>
        <v>0</v>
      </c>
      <c r="CP306" s="30">
        <f>SUMIF(Ingredients!$B$3:$B$230,J306,Ingredients!$J$3:$J$230)+SUMIF($B$3:$B$725,J306,$CT$3:$CT$725)</f>
        <v>0</v>
      </c>
      <c r="CQ306" s="30">
        <f>SUMIF(Ingredients!$B$3:$B$230,K306,Ingredients!$J$3:$J$230)+SUMIF($B$3:$B$725,K306,$CT$3:$CT$725)</f>
        <v>0</v>
      </c>
      <c r="CR306" s="30">
        <f>SUMIF(Ingredients!$B$3:$B$230,L306,Ingredients!$J$3:$J$230)+SUMIF($B$3:$B$725,L306,$CT$3:$CT$725)</f>
        <v>0</v>
      </c>
      <c r="CS306" s="30">
        <f>SUMIF(Ingredients!$B$3:$B$230,M306,Ingredients!$J$3:$J$230)+SUMIF($B$3:$B$725,M306,$CT$3:$CT$725)</f>
        <v>0</v>
      </c>
      <c r="CT306" s="43">
        <f t="shared" si="60"/>
        <v>3</v>
      </c>
      <c r="CU306" s="34">
        <v>25</v>
      </c>
      <c r="CV306" s="30">
        <v>0</v>
      </c>
      <c r="CW306" s="30">
        <v>21</v>
      </c>
      <c r="CX306" s="35">
        <v>1</v>
      </c>
      <c r="CY306" s="36">
        <v>0</v>
      </c>
      <c r="CZ306" s="37">
        <v>1.5</v>
      </c>
      <c r="DA306" s="38">
        <v>0</v>
      </c>
      <c r="DB306" s="39">
        <v>3</v>
      </c>
      <c r="DC306" t="s">
        <v>202</v>
      </c>
      <c r="DD306" t="str">
        <f t="shared" ca="1" si="61"/>
        <v/>
      </c>
      <c r="DE306" t="str">
        <f ca="1">IF(Z306="No", "No", "-")</f>
        <v>-</v>
      </c>
      <c r="DG306" t="s">
        <v>200</v>
      </c>
      <c r="DH306" t="str">
        <f t="shared" ca="1" si="62"/>
        <v>POTATOANDCHEESEPIROGIITEM(MEAL, ItemRegistry.potatoandcheesepirogiItem, 4 ,5f,0f,1f,1.5f,0f,0f,3f,1f),</v>
      </c>
      <c r="DI306" t="s">
        <v>2462</v>
      </c>
    </row>
    <row r="307" spans="2:113" x14ac:dyDescent="0.3">
      <c r="B307" t="s">
        <v>584</v>
      </c>
      <c r="C307" t="str">
        <f>INDEX('PH Itemnames'!$B$1:$B$723,MATCH(B307,'PH Itemnames'!$A$1:$A$723),1)</f>
        <v>zeppoleItem</v>
      </c>
      <c r="D307" t="s">
        <v>240</v>
      </c>
      <c r="E307" t="s">
        <v>1191</v>
      </c>
      <c r="F307" s="10" t="s">
        <v>346</v>
      </c>
      <c r="G307" s="11" t="s">
        <v>209</v>
      </c>
      <c r="H307" s="11" t="s">
        <v>399</v>
      </c>
      <c r="I307" s="11"/>
      <c r="J307" s="11"/>
      <c r="K307" s="11"/>
      <c r="L307" s="11"/>
      <c r="M307" s="11"/>
      <c r="N307" s="46">
        <f ca="1">SUMIF(Ingredients!$B$3:$B$230,'PH complex foods'!F307,Ingredients!$A$3:$A$119)+SUMIF($B$3:$B$725,F307,$V$3:$V$724)</f>
        <v>1</v>
      </c>
      <c r="O307" s="11">
        <f ca="1">SUMIF(Ingredients!$B$3:$B$230,'PH complex foods'!G307,Ingredients!$A$3:$A$119)+SUMIF($B$3:$B$725,G307,$V$3:$V$724)</f>
        <v>1</v>
      </c>
      <c r="P307" s="11">
        <f ca="1">SUMIF(Ingredients!$B$3:$B$230,'PH complex foods'!H307,Ingredients!$A$3:$A$119)+SUMIF($B$3:$B$725,H307,$V$3:$V$724)</f>
        <v>1</v>
      </c>
      <c r="Q307" s="11">
        <f ca="1">SUMIF(Ingredients!$B$3:$B$230,'PH complex foods'!I307,Ingredients!$A$3:$A$119)+SUMIF($B$3:$B$725,I307,$V$3:$V$724)</f>
        <v>0</v>
      </c>
      <c r="R307" s="11">
        <f ca="1">SUMIF(Ingredients!$B$3:$B$230,'PH complex foods'!J307,Ingredients!$A$3:$A$119)+SUMIF($B$3:$B$725,J307,$V$3:$V$724)</f>
        <v>0</v>
      </c>
      <c r="S307" s="11">
        <f ca="1">SUMIF(Ingredients!$B$3:$B$230,'PH complex foods'!K307,Ingredients!$A$3:$A$119)+SUMIF($B$3:$B$725,K307,$V$3:$V$724)</f>
        <v>0</v>
      </c>
      <c r="T307" s="11">
        <f ca="1">SUMIF(Ingredients!$B$3:$B$230,'PH complex foods'!L307,Ingredients!$A$3:$A$119)+SUMIF($B$3:$B$725,L307,$V$3:$V$724)</f>
        <v>0</v>
      </c>
      <c r="U307" s="11">
        <f ca="1">SUMIF(Ingredients!$B$3:$B$230,'PH complex foods'!M307,Ingredients!$A$3:$A$119)+SUMIF($B$3:$B$725,M307,$V$3:$V$724)</f>
        <v>0</v>
      </c>
      <c r="V307" s="10">
        <f t="shared" ca="1" si="63"/>
        <v>1</v>
      </c>
      <c r="W307" s="10">
        <v>1</v>
      </c>
      <c r="X307" s="11">
        <v>0</v>
      </c>
      <c r="Y307" s="11">
        <f>COUNTIF(F307:M1032,B307)</f>
        <v>0</v>
      </c>
      <c r="Z307" s="44" t="str">
        <f t="shared" ca="1" si="64"/>
        <v>Yes</v>
      </c>
      <c r="AA307" s="34">
        <f>SUMIF(Ingredients!$B$3:$B$230,F307,Ingredients!$C$3:$C$230)+SUMIF($B$3:$B$725,F307,$AI$3:$AI$725)</f>
        <v>4</v>
      </c>
      <c r="AB307" s="30">
        <f>SUMIF(Ingredients!$B$3:$B$230,G307,Ingredients!$C$3:$C$230)+SUMIF($B$3:$B$725,G307,$AI$3:$AI$725)</f>
        <v>5</v>
      </c>
      <c r="AC307" s="30">
        <f>SUMIF(Ingredients!$B$3:$B$230,H307,Ingredients!$C$3:$C$230)+SUMIF($B$3:$B$725,H307,$AI$3:$AI$725)</f>
        <v>0</v>
      </c>
      <c r="AD307" s="30">
        <f>SUMIF(Ingredients!$B$3:$B$230,I307,Ingredients!$C$3:$C$230)+SUMIF($B$3:$B$725,I307,$AI$3:$AI$725)</f>
        <v>0</v>
      </c>
      <c r="AE307" s="30">
        <f>SUMIF(Ingredients!$B$3:$B$230,J307,Ingredients!$C$3:$C$230)+SUMIF($B$3:$B$725,J307,$AI$3:$AI$725)</f>
        <v>0</v>
      </c>
      <c r="AF307" s="30">
        <f>SUMIF(Ingredients!$B$3:$B$230,K307,Ingredients!$C$3:$C$230)+SUMIF($B$3:$B$725,K307,$AI$3:$AI$725)</f>
        <v>0</v>
      </c>
      <c r="AG307" s="30">
        <f>SUMIF(Ingredients!$B$3:$B$230,L307,Ingredients!$C$3:$C$230)+SUMIF($B$3:$B$725,L307,$AI$3:$AI$725)</f>
        <v>0</v>
      </c>
      <c r="AH307" s="30">
        <f>SUMIF(Ingredients!$B$3:$B$230,M307,Ingredients!$C$3:$C$230)+SUMIF($B$3:$B$725,M307,$AI$3:$AI$725)</f>
        <v>0</v>
      </c>
      <c r="AI307" s="29">
        <f t="shared" si="53"/>
        <v>9</v>
      </c>
      <c r="AJ307" s="30">
        <f>SUMIF(Ingredients!$B$3:$B$230,F307,Ingredients!$D$3:$D$230)+SUMIF($B$3:$B$725,F307,$AR$3:$AR$725)</f>
        <v>0</v>
      </c>
      <c r="AK307" s="30">
        <f>SUMIF(Ingredients!$B$3:$B$230,G307,Ingredients!$D$3:$D$230)+SUMIF($B$3:$B$725,G307,$AR$3:$AR$725)</f>
        <v>0</v>
      </c>
      <c r="AL307" s="30">
        <f>SUMIF(Ingredients!$B$3:$B$230,H307,Ingredients!$D$3:$D$230)+SUMIF($B$3:$B$725,H307,$AR$3:$AR$725)</f>
        <v>0</v>
      </c>
      <c r="AM307" s="30">
        <f>SUMIF(Ingredients!$B$3:$B$230,I307,Ingredients!$D$3:$D$230)+SUMIF($B$3:$B$725,I307,$AR$3:$AR$725)</f>
        <v>0</v>
      </c>
      <c r="AN307" s="30">
        <f>SUMIF(Ingredients!$B$3:$B$230,J307,Ingredients!$D$3:$D$230)+SUMIF($B$3:$B$725,J307,$AR$3:$AR$725)</f>
        <v>0</v>
      </c>
      <c r="AO307" s="30">
        <f>SUMIF(Ingredients!$B$3:$B$230,K307,Ingredients!$D$3:$D$230)+SUMIF($B$3:$B$725,K307,$AR$3:$AR$725)</f>
        <v>0</v>
      </c>
      <c r="AP307" s="30">
        <f>SUMIF(Ingredients!$B$3:$B$230,L307,Ingredients!$D$3:$D$230)+SUMIF($B$3:$B$725,L307,$AR$3:$AR$725)</f>
        <v>0</v>
      </c>
      <c r="AQ307" s="30">
        <f>SUMIF(Ingredients!$B$3:$B$230,M307,Ingredients!$D$3:$D$230)+SUMIF($B$3:$B$725,M307,$AR$3:$AR$725)</f>
        <v>0</v>
      </c>
      <c r="AR307" s="29">
        <f t="shared" si="54"/>
        <v>0</v>
      </c>
      <c r="AS307" s="30">
        <f>SUMIF(Ingredients!$B$3:$B$230,F307,Ingredients!$E$3:$E$230)+SUMIF($B$3:$B$725,F307,$BA$3:$BA$730)</f>
        <v>0</v>
      </c>
      <c r="AT307" s="30">
        <f>SUMIF(Ingredients!$B$3:$B$230,G307,Ingredients!$E$3:$E$230)+SUMIF($B$3:$B$725,G307,$BA$3:$BA$730)</f>
        <v>7</v>
      </c>
      <c r="AU307" s="30">
        <f>SUMIF(Ingredients!$B$3:$B$230,H307,Ingredients!$E$3:$E$230)+SUMIF($B$3:$B$725,H307,$BA$3:$BA$730)</f>
        <v>21</v>
      </c>
      <c r="AV307" s="30">
        <f>SUMIF(Ingredients!$B$3:$B$230,I307,Ingredients!$E$3:$E$230)+SUMIF($B$3:$B$725,I307,$BA$3:$BA$730)</f>
        <v>0</v>
      </c>
      <c r="AW307" s="30">
        <f>SUMIF(Ingredients!$B$3:$B$230,J307,Ingredients!$E$3:$E$230)+SUMIF($B$3:$B$725,J307,$BA$3:$BA$730)</f>
        <v>0</v>
      </c>
      <c r="AX307" s="30">
        <f>SUMIF(Ingredients!$B$3:$B$230,K307,Ingredients!$E$3:$E$230)+SUMIF($B$3:$B$725,K307,$BA$3:$BA$730)</f>
        <v>0</v>
      </c>
      <c r="AY307" s="30">
        <f>SUMIF(Ingredients!$B$3:$B$230,L307,Ingredients!$E$3:$E$230)+SUMIF($B$3:$B$725,L307,$BA$3:$BA$730)</f>
        <v>0</v>
      </c>
      <c r="AZ307" s="30">
        <f>SUMIF(Ingredients!$B$3:$B$230,M307,Ingredients!$E$3:$E$230)+SUMIF($B$3:$B$725,M307,$BA$3:$BA$730)</f>
        <v>0</v>
      </c>
      <c r="BA307" s="29">
        <f t="shared" si="55"/>
        <v>9.3333333333333339</v>
      </c>
      <c r="BB307" s="30">
        <f>SUMIF(Ingredients!$B$3:$B$230,F307,Ingredients!$F$3:$F$230)+SUMIF($B$3:$B$725,F307,$BJ$3:$BJ$725)</f>
        <v>0</v>
      </c>
      <c r="BC307" s="30">
        <f>SUMIF(Ingredients!$B$3:$B$230,G307,Ingredients!$F$3:$F$230)+SUMIF($B$3:$B$725,G307,$BJ$3:$BJ$725)</f>
        <v>1</v>
      </c>
      <c r="BD307" s="30">
        <f>SUMIF(Ingredients!$B$3:$B$230,H307,Ingredients!$F$3:$F$230)+SUMIF($B$3:$B$725,H307,$BJ$3:$BJ$725)</f>
        <v>0</v>
      </c>
      <c r="BE307" s="30">
        <f>SUMIF(Ingredients!$B$3:$B$230,I307,Ingredients!$F$3:$F$230)+SUMIF($B$3:$B$725,I307,$BJ$3:$BJ$725)</f>
        <v>0</v>
      </c>
      <c r="BF307" s="30">
        <f>SUMIF(Ingredients!$B$3:$B$230,J307,Ingredients!$F$3:$F$230)+SUMIF($B$3:$B$725,J307,$BJ$3:$BJ$725)</f>
        <v>0</v>
      </c>
      <c r="BG307" s="30">
        <f>SUMIF(Ingredients!$B$3:$B$230,K307,Ingredients!$F$3:$F$230)+SUMIF($B$3:$B$725,K307,$BJ$3:$BJ$725)</f>
        <v>0</v>
      </c>
      <c r="BH307" s="30">
        <f>SUMIF(Ingredients!$B$3:$B$230,L307,Ingredients!$F$3:$F$230)+SUMIF($B$3:$B$725,L307,$BJ$3:$BJ$725)</f>
        <v>0</v>
      </c>
      <c r="BI307" s="30">
        <f>SUMIF(Ingredients!$B$3:$B$230,M307,Ingredients!$F$3:$F$230)+SUMIF($B$3:$B$725,M307,$BJ$3:$BJ$725)</f>
        <v>0</v>
      </c>
      <c r="BJ307" s="35">
        <f t="shared" si="56"/>
        <v>1</v>
      </c>
      <c r="BK307" s="30">
        <f>SUMIF(Ingredients!$B$3:$B$230,F307,Ingredients!$G$3:$G$230)+SUMIF($B$3:$B$725,F307,$BS$3:$BS$725)</f>
        <v>0</v>
      </c>
      <c r="BL307" s="30">
        <f>SUMIF(Ingredients!$B$3:$B$230,G307,Ingredients!$G$3:$G$230)+SUMIF($B$3:$B$725,G307,$BS$3:$BS$725)</f>
        <v>0</v>
      </c>
      <c r="BM307" s="30">
        <f>SUMIF(Ingredients!$B$3:$B$230,H307,Ingredients!$G$3:$G$230)+SUMIF($B$3:$B$725,H307,$BS$3:$BS$725)</f>
        <v>0</v>
      </c>
      <c r="BN307" s="30">
        <f>SUMIF(Ingredients!$B$3:$B$230,I307,Ingredients!$G$3:$G$230)+SUMIF($B$3:$B$725,I307,$BS$3:$BS$725)</f>
        <v>0</v>
      </c>
      <c r="BO307" s="30">
        <f>SUMIF(Ingredients!$B$3:$B$230,J307,Ingredients!$G$3:$G$230)+SUMIF($B$3:$B$725,J307,$BS$3:$BS$725)</f>
        <v>0</v>
      </c>
      <c r="BP307" s="30">
        <f>SUMIF(Ingredients!$B$3:$B$230,K307,Ingredients!$G$3:$G$230)+SUMIF($B$3:$B$725,K307,$BS$3:$BS$725)</f>
        <v>0</v>
      </c>
      <c r="BQ307" s="30">
        <f>SUMIF(Ingredients!$B$3:$B$230,L307,Ingredients!$G$3:$G$230)+SUMIF($B$3:$B$725,L307,$BS$3:$BS$725)</f>
        <v>0</v>
      </c>
      <c r="BR307" s="30">
        <f>SUMIF(Ingredients!$B$3:$B$230,M307,Ingredients!$G$3:$G$230)+SUMIF($B$3:$B$725,M307,$BS$3:$BS$725)</f>
        <v>0</v>
      </c>
      <c r="BS307" s="36">
        <f t="shared" si="57"/>
        <v>0</v>
      </c>
      <c r="BT307" s="30">
        <f>SUMIF(Ingredients!$B$3:$B$230,F307,Ingredients!$H$3:$H$230)+SUMIF($B$3:$B$725,F307,$CB$3:$CB$725)</f>
        <v>0</v>
      </c>
      <c r="BU307" s="30">
        <f>SUMIF(Ingredients!$B$3:$B$230,G307,Ingredients!$H$3:$H$230)+SUMIF($B$3:$B$725,G307,$CB$3:$CB$725)</f>
        <v>0</v>
      </c>
      <c r="BV307" s="30">
        <f>SUMIF(Ingredients!$B$3:$B$230,H307,Ingredients!$H$3:$H$230)+SUMIF($B$3:$B$725,H307,$CB$3:$CB$725)</f>
        <v>0</v>
      </c>
      <c r="BW307" s="30">
        <f>SUMIF(Ingredients!$B$3:$B$230,I307,Ingredients!$H$3:$H$230)+SUMIF($B$3:$B$725,I307,$CB$3:$CB$725)</f>
        <v>0</v>
      </c>
      <c r="BX307" s="30">
        <f>SUMIF(Ingredients!$B$3:$B$230,J307,Ingredients!$H$3:$H$230)+SUMIF($B$3:$B$725,J307,$CB$3:$CB$725)</f>
        <v>0</v>
      </c>
      <c r="BY307" s="30">
        <f>SUMIF(Ingredients!$B$3:$B$230,K307,Ingredients!$H$3:$H$230)+SUMIF($B$3:$B$725,K307,$CB$3:$CB$725)</f>
        <v>0</v>
      </c>
      <c r="BZ307" s="30">
        <f>SUMIF(Ingredients!$B$3:$B$230,L307,Ingredients!$H$3:$H$230)+SUMIF($B$3:$B$725,L307,$CB$3:$CB$725)</f>
        <v>0</v>
      </c>
      <c r="CA307" s="30">
        <f>SUMIF(Ingredients!$B$3:$B$230,M307,Ingredients!$H$3:$H$230)+SUMIF($B$3:$B$725,M307,$CB$3:$CB$725)</f>
        <v>0</v>
      </c>
      <c r="CB307" s="42">
        <f t="shared" si="58"/>
        <v>0</v>
      </c>
      <c r="CC307" s="30">
        <f>SUMIF(Ingredients!$B$3:$B$230,F307,Ingredients!$I$3:$I$230)+SUMIF($B$3:$B$725,F307,$CK$3:$CK$725)</f>
        <v>0</v>
      </c>
      <c r="CD307" s="30">
        <f>SUMIF(Ingredients!$B$3:$B$230,G307,Ingredients!$I$3:$I$230)+SUMIF($B$3:$B$725,G307,$CK$3:$CK$725)</f>
        <v>0</v>
      </c>
      <c r="CE307" s="30">
        <f>SUMIF(Ingredients!$B$3:$B$230,H307,Ingredients!$I$3:$I$230)+SUMIF($B$3:$B$725,H307,$CK$3:$CK$725)</f>
        <v>0</v>
      </c>
      <c r="CF307" s="30">
        <f>SUMIF(Ingredients!$B$3:$B$230,I307,Ingredients!$I$3:$I$230)+SUMIF($B$3:$B$725,I307,$CK$3:$CK$725)</f>
        <v>0</v>
      </c>
      <c r="CG307" s="30">
        <f>SUMIF(Ingredients!$B$3:$B$230,J307,Ingredients!$I$3:$I$230)+SUMIF($B$3:$B$725,J307,$CK$3:$CK$725)</f>
        <v>0</v>
      </c>
      <c r="CH307" s="30">
        <f>SUMIF(Ingredients!$B$3:$B$230,K307,Ingredients!$I$3:$I$230)+SUMIF($B$3:$B$725,K307,$CK$3:$CK$725)</f>
        <v>0</v>
      </c>
      <c r="CI307" s="30">
        <f>SUMIF(Ingredients!$B$3:$B$230,L307,Ingredients!$I$3:$I$230)+SUMIF($B$3:$B$725,L307,$CK$3:$CK$725)</f>
        <v>0</v>
      </c>
      <c r="CJ307" s="30">
        <f>SUMIF(Ingredients!$B$3:$B$230,M307,Ingredients!$I$3:$I$230)+SUMIF($B$3:$B$725,M307,$CK$3:$CK$725)</f>
        <v>0</v>
      </c>
      <c r="CK307" s="38">
        <f t="shared" si="59"/>
        <v>0</v>
      </c>
      <c r="CL307" s="30">
        <f>SUMIF(Ingredients!$B$3:$B$230,F307,Ingredients!$J$3:$J$230)+SUMIF($B$3:$B$725,F307,$CT$3:$CT$725)</f>
        <v>0</v>
      </c>
      <c r="CM307" s="30">
        <f>SUMIF(Ingredients!$B$3:$B$230,G307,Ingredients!$J$3:$J$230)+SUMIF($B$3:$B$725,G307,$CT$3:$CT$725)</f>
        <v>0</v>
      </c>
      <c r="CN307" s="30">
        <f>SUMIF(Ingredients!$B$3:$B$230,H307,Ingredients!$J$3:$J$230)+SUMIF($B$3:$B$725,H307,$CT$3:$CT$725)</f>
        <v>0</v>
      </c>
      <c r="CO307" s="30">
        <f>SUMIF(Ingredients!$B$3:$B$230,I307,Ingredients!$J$3:$J$230)+SUMIF($B$3:$B$725,I307,$CT$3:$CT$725)</f>
        <v>0</v>
      </c>
      <c r="CP307" s="30">
        <f>SUMIF(Ingredients!$B$3:$B$230,J307,Ingredients!$J$3:$J$230)+SUMIF($B$3:$B$725,J307,$CT$3:$CT$725)</f>
        <v>0</v>
      </c>
      <c r="CQ307" s="30">
        <f>SUMIF(Ingredients!$B$3:$B$230,K307,Ingredients!$J$3:$J$230)+SUMIF($B$3:$B$725,K307,$CT$3:$CT$725)</f>
        <v>0</v>
      </c>
      <c r="CR307" s="30">
        <f>SUMIF(Ingredients!$B$3:$B$230,L307,Ingredients!$J$3:$J$230)+SUMIF($B$3:$B$725,L307,$CT$3:$CT$725)</f>
        <v>0</v>
      </c>
      <c r="CS307" s="30">
        <f>SUMIF(Ingredients!$B$3:$B$230,M307,Ingredients!$J$3:$J$230)+SUMIF($B$3:$B$725,M307,$CT$3:$CT$725)</f>
        <v>0</v>
      </c>
      <c r="CT307" s="43">
        <f t="shared" si="60"/>
        <v>0</v>
      </c>
      <c r="CU307" s="34">
        <v>10</v>
      </c>
      <c r="CV307" s="30">
        <v>0</v>
      </c>
      <c r="CW307" s="30">
        <v>9</v>
      </c>
      <c r="CX307" s="35">
        <v>1</v>
      </c>
      <c r="CY307" s="36">
        <v>0</v>
      </c>
      <c r="CZ307" s="37">
        <v>0</v>
      </c>
      <c r="DA307" s="38">
        <v>0</v>
      </c>
      <c r="DB307" s="39">
        <v>0</v>
      </c>
      <c r="DC307" t="s">
        <v>202</v>
      </c>
      <c r="DD307" t="str">
        <f t="shared" ca="1" si="61"/>
        <v/>
      </c>
      <c r="DE307" t="str">
        <f ca="1">IF(Z307="No", "No", "-")</f>
        <v>-</v>
      </c>
      <c r="DG307" t="s">
        <v>200</v>
      </c>
      <c r="DH307" t="str">
        <f t="shared" ca="1" si="62"/>
        <v>ZEPPOLEITEM(MEAL, ItemRegistry.zeppoleItem, 4 ,2f,0f,1f,0f,0f,0f,0f,2.33f),</v>
      </c>
      <c r="DI307" t="s">
        <v>2271</v>
      </c>
    </row>
    <row r="308" spans="2:113" x14ac:dyDescent="0.3">
      <c r="B308" t="s">
        <v>585</v>
      </c>
      <c r="C308" t="str">
        <f>INDEX('PH Itemnames'!$B$1:$B$723,MATCH(B308,'PH Itemnames'!$A$1:$A$723),1)</f>
        <v>sausageinbreadItem</v>
      </c>
      <c r="D308" t="s">
        <v>240</v>
      </c>
      <c r="E308" t="s">
        <v>1191</v>
      </c>
      <c r="F308" s="10" t="s">
        <v>577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SUMIF(Ingredients!$B$3:$B$230,'PH complex foods'!F308,Ingredients!$A$3:$A$119)+SUMIF($B$3:$B$725,F308,$V$3:$V$724)</f>
        <v>0</v>
      </c>
      <c r="O308" s="11">
        <f ca="1">SUMIF(Ingredients!$B$3:$B$230,'PH complex foods'!G308,Ingredients!$A$3:$A$119)+SUMIF($B$3:$B$725,G308,$V$3:$V$724)</f>
        <v>1</v>
      </c>
      <c r="P308" s="11">
        <f ca="1">SUMIF(Ingredients!$B$3:$B$230,'PH complex foods'!H308,Ingredients!$A$3:$A$119)+SUMIF($B$3:$B$725,H308,$V$3:$V$724)</f>
        <v>1</v>
      </c>
      <c r="Q308" s="11">
        <f ca="1">SUMIF(Ingredients!$B$3:$B$230,'PH complex foods'!I308,Ingredients!$A$3:$A$119)+SUMIF($B$3:$B$725,I308,$V$3:$V$724)</f>
        <v>1</v>
      </c>
      <c r="R308" s="11">
        <f ca="1">SUMIF(Ingredients!$B$3:$B$230,'PH complex foods'!J308,Ingredients!$A$3:$A$119)+SUMIF($B$3:$B$725,J308,$V$3:$V$724)</f>
        <v>0</v>
      </c>
      <c r="S308" s="11">
        <f ca="1">SUMIF(Ingredients!$B$3:$B$230,'PH complex foods'!K308,Ingredients!$A$3:$A$119)+SUMIF($B$3:$B$725,K308,$V$3:$V$724)</f>
        <v>0</v>
      </c>
      <c r="T308" s="11">
        <f ca="1">SUMIF(Ingredients!$B$3:$B$230,'PH complex foods'!L308,Ingredients!$A$3:$A$119)+SUMIF($B$3:$B$725,L308,$V$3:$V$724)</f>
        <v>0</v>
      </c>
      <c r="U308" s="11">
        <f ca="1">SUMIF(Ingredients!$B$3:$B$230,'PH complex foods'!M308,Ingredients!$A$3:$A$119)+SUMIF($B$3:$B$725,M308,$V$3:$V$724)</f>
        <v>0</v>
      </c>
      <c r="V308" s="10">
        <f t="shared" ca="1" si="63"/>
        <v>0</v>
      </c>
      <c r="W308" s="10">
        <v>0</v>
      </c>
      <c r="X308" s="11">
        <v>0</v>
      </c>
      <c r="Y308" s="11">
        <f>COUNTIF(F308:M1033,B308)</f>
        <v>0</v>
      </c>
      <c r="Z308" s="44" t="str">
        <f t="shared" ca="1" si="64"/>
        <v>No</v>
      </c>
      <c r="AA308" s="34">
        <f>SUMIF(Ingredients!$B$3:$B$230,F308,Ingredients!$C$3:$C$230)+SUMIF($B$3:$B$725,F308,$AI$3:$AI$725)</f>
        <v>11</v>
      </c>
      <c r="AB308" s="30">
        <f>SUMIF(Ingredients!$B$3:$B$230,G308,Ingredients!$C$3:$C$230)+SUMIF($B$3:$B$725,G308,$AI$3:$AI$725)</f>
        <v>5</v>
      </c>
      <c r="AC308" s="30">
        <f>SUMIF(Ingredients!$B$3:$B$230,H308,Ingredients!$C$3:$C$230)+SUMIF($B$3:$B$725,H308,$AI$3:$AI$725)</f>
        <v>2</v>
      </c>
      <c r="AD308" s="30">
        <f>SUMIF(Ingredients!$B$3:$B$230,I308,Ingredients!$C$3:$C$230)+SUMIF($B$3:$B$725,I308,$AI$3:$AI$725)</f>
        <v>2</v>
      </c>
      <c r="AE308" s="30">
        <f>SUMIF(Ingredients!$B$3:$B$230,J308,Ingredients!$C$3:$C$230)+SUMIF($B$3:$B$725,J308,$AI$3:$AI$725)</f>
        <v>0</v>
      </c>
      <c r="AF308" s="30">
        <f>SUMIF(Ingredients!$B$3:$B$230,K308,Ingredients!$C$3:$C$230)+SUMIF($B$3:$B$725,K308,$AI$3:$AI$725)</f>
        <v>0</v>
      </c>
      <c r="AG308" s="30">
        <f>SUMIF(Ingredients!$B$3:$B$230,L308,Ingredients!$C$3:$C$230)+SUMIF($B$3:$B$725,L308,$AI$3:$AI$725)</f>
        <v>0</v>
      </c>
      <c r="AH308" s="30">
        <f>SUMIF(Ingredients!$B$3:$B$230,M308,Ingredients!$C$3:$C$230)+SUMIF($B$3:$B$725,M308,$AI$3:$AI$725)</f>
        <v>0</v>
      </c>
      <c r="AI308" s="29">
        <f t="shared" si="53"/>
        <v>20</v>
      </c>
      <c r="AJ308" s="30">
        <f>SUMIF(Ingredients!$B$3:$B$230,F308,Ingredients!$D$3:$D$230)+SUMIF($B$3:$B$725,F308,$AR$3:$AR$725)</f>
        <v>0</v>
      </c>
      <c r="AK308" s="30">
        <f>SUMIF(Ingredients!$B$3:$B$230,G308,Ingredients!$D$3:$D$230)+SUMIF($B$3:$B$725,G308,$AR$3:$AR$725)</f>
        <v>0</v>
      </c>
      <c r="AL308" s="30">
        <f>SUMIF(Ingredients!$B$3:$B$230,H308,Ingredients!$D$3:$D$230)+SUMIF($B$3:$B$725,H308,$AR$3:$AR$725)</f>
        <v>5</v>
      </c>
      <c r="AM308" s="30">
        <f>SUMIF(Ingredients!$B$3:$B$230,I308,Ingredients!$D$3:$D$230)+SUMIF($B$3:$B$725,I308,$AR$3:$AR$725)</f>
        <v>0</v>
      </c>
      <c r="AN308" s="30">
        <f>SUMIF(Ingredients!$B$3:$B$230,J308,Ingredients!$D$3:$D$230)+SUMIF($B$3:$B$725,J308,$AR$3:$AR$725)</f>
        <v>0</v>
      </c>
      <c r="AO308" s="30">
        <f>SUMIF(Ingredients!$B$3:$B$230,K308,Ingredients!$D$3:$D$230)+SUMIF($B$3:$B$725,K308,$AR$3:$AR$725)</f>
        <v>0</v>
      </c>
      <c r="AP308" s="30">
        <f>SUMIF(Ingredients!$B$3:$B$230,L308,Ingredients!$D$3:$D$230)+SUMIF($B$3:$B$725,L308,$AR$3:$AR$725)</f>
        <v>0</v>
      </c>
      <c r="AQ308" s="30">
        <f>SUMIF(Ingredients!$B$3:$B$230,M308,Ingredients!$D$3:$D$230)+SUMIF($B$3:$B$725,M308,$AR$3:$AR$725)</f>
        <v>0</v>
      </c>
      <c r="AR308" s="29">
        <f t="shared" si="54"/>
        <v>5</v>
      </c>
      <c r="AS308" s="30">
        <f>SUMIF(Ingredients!$B$3:$B$230,F308,Ingredients!$E$3:$E$230)+SUMIF($B$3:$B$725,F308,$BA$3:$BA$730)</f>
        <v>29.333333333333332</v>
      </c>
      <c r="AT308" s="30">
        <f>SUMIF(Ingredients!$B$3:$B$230,G308,Ingredients!$E$3:$E$230)+SUMIF($B$3:$B$725,G308,$BA$3:$BA$730)</f>
        <v>21</v>
      </c>
      <c r="AU308" s="30">
        <f>SUMIF(Ingredients!$B$3:$B$230,H308,Ingredients!$E$3:$E$230)+SUMIF($B$3:$B$725,H308,$BA$3:$BA$730)</f>
        <v>5</v>
      </c>
      <c r="AV308" s="30">
        <f>SUMIF(Ingredients!$B$3:$B$230,I308,Ingredients!$E$3:$E$230)+SUMIF($B$3:$B$725,I308,$BA$3:$BA$730)</f>
        <v>43</v>
      </c>
      <c r="AW308" s="30">
        <f>SUMIF(Ingredients!$B$3:$B$230,J308,Ingredients!$E$3:$E$230)+SUMIF($B$3:$B$725,J308,$BA$3:$BA$730)</f>
        <v>0</v>
      </c>
      <c r="AX308" s="30">
        <f>SUMIF(Ingredients!$B$3:$B$230,K308,Ingredients!$E$3:$E$230)+SUMIF($B$3:$B$725,K308,$BA$3:$BA$730)</f>
        <v>0</v>
      </c>
      <c r="AY308" s="30">
        <f>SUMIF(Ingredients!$B$3:$B$230,L308,Ingredients!$E$3:$E$230)+SUMIF($B$3:$B$725,L308,$BA$3:$BA$730)</f>
        <v>0</v>
      </c>
      <c r="AZ308" s="30">
        <f>SUMIF(Ingredients!$B$3:$B$230,M308,Ingredients!$E$3:$E$230)+SUMIF($B$3:$B$725,M308,$BA$3:$BA$730)</f>
        <v>0</v>
      </c>
      <c r="BA308" s="29">
        <f t="shared" si="55"/>
        <v>24.583333333333332</v>
      </c>
      <c r="BB308" s="30">
        <f>SUMIF(Ingredients!$B$3:$B$230,F308,Ingredients!$F$3:$F$230)+SUMIF($B$3:$B$725,F308,$BJ$3:$BJ$725)</f>
        <v>0</v>
      </c>
      <c r="BC308" s="30">
        <f>SUMIF(Ingredients!$B$3:$B$230,G308,Ingredients!$F$3:$F$230)+SUMIF($B$3:$B$725,G308,$BJ$3:$BJ$725)</f>
        <v>1.5</v>
      </c>
      <c r="BD308" s="30">
        <f>SUMIF(Ingredients!$B$3:$B$230,H308,Ingredients!$F$3:$F$230)+SUMIF($B$3:$B$725,H308,$BJ$3:$BJ$725)</f>
        <v>0</v>
      </c>
      <c r="BE308" s="30">
        <f>SUMIF(Ingredients!$B$3:$B$230,I308,Ingredients!$F$3:$F$230)+SUMIF($B$3:$B$725,I308,$BJ$3:$BJ$725)</f>
        <v>0</v>
      </c>
      <c r="BF308" s="30">
        <f>SUMIF(Ingredients!$B$3:$B$230,J308,Ingredients!$F$3:$F$230)+SUMIF($B$3:$B$725,J308,$BJ$3:$BJ$725)</f>
        <v>0</v>
      </c>
      <c r="BG308" s="30">
        <f>SUMIF(Ingredients!$B$3:$B$230,K308,Ingredients!$F$3:$F$230)+SUMIF($B$3:$B$725,K308,$BJ$3:$BJ$725)</f>
        <v>0</v>
      </c>
      <c r="BH308" s="30">
        <f>SUMIF(Ingredients!$B$3:$B$230,L308,Ingredients!$F$3:$F$230)+SUMIF($B$3:$B$725,L308,$BJ$3:$BJ$725)</f>
        <v>0</v>
      </c>
      <c r="BI308" s="30">
        <f>SUMIF(Ingredients!$B$3:$B$230,M308,Ingredients!$F$3:$F$230)+SUMIF($B$3:$B$725,M308,$BJ$3:$BJ$725)</f>
        <v>0</v>
      </c>
      <c r="BJ308" s="35">
        <f t="shared" si="56"/>
        <v>1.5</v>
      </c>
      <c r="BK308" s="30">
        <f>SUMIF(Ingredients!$B$3:$B$230,F308,Ingredients!$G$3:$G$230)+SUMIF($B$3:$B$725,F308,$BS$3:$BS$725)</f>
        <v>0</v>
      </c>
      <c r="BL308" s="30">
        <f>SUMIF(Ingredients!$B$3:$B$230,G308,Ingredients!$G$3:$G$230)+SUMIF($B$3:$B$725,G308,$BS$3:$BS$725)</f>
        <v>0</v>
      </c>
      <c r="BM308" s="30">
        <f>SUMIF(Ingredients!$B$3:$B$230,H308,Ingredients!$G$3:$G$230)+SUMIF($B$3:$B$725,H308,$BS$3:$BS$725)</f>
        <v>0</v>
      </c>
      <c r="BN308" s="30">
        <f>SUMIF(Ingredients!$B$3:$B$230,I308,Ingredients!$G$3:$G$230)+SUMIF($B$3:$B$725,I308,$BS$3:$BS$725)</f>
        <v>0</v>
      </c>
      <c r="BO308" s="30">
        <f>SUMIF(Ingredients!$B$3:$B$230,J308,Ingredients!$G$3:$G$230)+SUMIF($B$3:$B$725,J308,$BS$3:$BS$725)</f>
        <v>0</v>
      </c>
      <c r="BP308" s="30">
        <f>SUMIF(Ingredients!$B$3:$B$230,K308,Ingredients!$G$3:$G$230)+SUMIF($B$3:$B$725,K308,$BS$3:$BS$725)</f>
        <v>0</v>
      </c>
      <c r="BQ308" s="30">
        <f>SUMIF(Ingredients!$B$3:$B$230,L308,Ingredients!$G$3:$G$230)+SUMIF($B$3:$B$725,L308,$BS$3:$BS$725)</f>
        <v>0</v>
      </c>
      <c r="BR308" s="30">
        <f>SUMIF(Ingredients!$B$3:$B$230,M308,Ingredients!$G$3:$G$230)+SUMIF($B$3:$B$725,M308,$BS$3:$BS$725)</f>
        <v>0</v>
      </c>
      <c r="BS308" s="36">
        <f t="shared" si="57"/>
        <v>0</v>
      </c>
      <c r="BT308" s="30">
        <f>SUMIF(Ingredients!$B$3:$B$230,F308,Ingredients!$H$3:$H$230)+SUMIF($B$3:$B$725,F308,$CB$3:$CB$725)</f>
        <v>0</v>
      </c>
      <c r="BU308" s="30">
        <f>SUMIF(Ingredients!$B$3:$B$230,G308,Ingredients!$H$3:$H$230)+SUMIF($B$3:$B$725,G308,$CB$3:$CB$725)</f>
        <v>0</v>
      </c>
      <c r="BV308" s="30">
        <f>SUMIF(Ingredients!$B$3:$B$230,H308,Ingredients!$H$3:$H$230)+SUMIF($B$3:$B$725,H308,$CB$3:$CB$725)</f>
        <v>1.5</v>
      </c>
      <c r="BW308" s="30">
        <f>SUMIF(Ingredients!$B$3:$B$230,I308,Ingredients!$H$3:$H$230)+SUMIF($B$3:$B$725,I308,$CB$3:$CB$725)</f>
        <v>1</v>
      </c>
      <c r="BX308" s="30">
        <f>SUMIF(Ingredients!$B$3:$B$230,J308,Ingredients!$H$3:$H$230)+SUMIF($B$3:$B$725,J308,$CB$3:$CB$725)</f>
        <v>0</v>
      </c>
      <c r="BY308" s="30">
        <f>SUMIF(Ingredients!$B$3:$B$230,K308,Ingredients!$H$3:$H$230)+SUMIF($B$3:$B$725,K308,$CB$3:$CB$725)</f>
        <v>0</v>
      </c>
      <c r="BZ308" s="30">
        <f>SUMIF(Ingredients!$B$3:$B$230,L308,Ingredients!$H$3:$H$230)+SUMIF($B$3:$B$725,L308,$CB$3:$CB$725)</f>
        <v>0</v>
      </c>
      <c r="CA308" s="30">
        <f>SUMIF(Ingredients!$B$3:$B$230,M308,Ingredients!$H$3:$H$230)+SUMIF($B$3:$B$725,M308,$CB$3:$CB$725)</f>
        <v>0</v>
      </c>
      <c r="CB308" s="42">
        <f t="shared" si="58"/>
        <v>2.5</v>
      </c>
      <c r="CC308" s="30">
        <f>SUMIF(Ingredients!$B$3:$B$230,F308,Ingredients!$I$3:$I$230)+SUMIF($B$3:$B$725,F308,$CK$3:$CK$725)</f>
        <v>2</v>
      </c>
      <c r="CD308" s="30">
        <f>SUMIF(Ingredients!$B$3:$B$230,G308,Ingredients!$I$3:$I$230)+SUMIF($B$3:$B$725,G308,$CK$3:$CK$725)</f>
        <v>0</v>
      </c>
      <c r="CE308" s="30">
        <f>SUMIF(Ingredients!$B$3:$B$230,H308,Ingredients!$I$3:$I$230)+SUMIF($B$3:$B$725,H308,$CK$3:$CK$725)</f>
        <v>0</v>
      </c>
      <c r="CF308" s="30">
        <f>SUMIF(Ingredients!$B$3:$B$230,I308,Ingredients!$I$3:$I$230)+SUMIF($B$3:$B$725,I308,$CK$3:$CK$725)</f>
        <v>0</v>
      </c>
      <c r="CG308" s="30">
        <f>SUMIF(Ingredients!$B$3:$B$230,J308,Ingredients!$I$3:$I$230)+SUMIF($B$3:$B$725,J308,$CK$3:$CK$725)</f>
        <v>0</v>
      </c>
      <c r="CH308" s="30">
        <f>SUMIF(Ingredients!$B$3:$B$230,K308,Ingredients!$I$3:$I$230)+SUMIF($B$3:$B$725,K308,$CK$3:$CK$725)</f>
        <v>0</v>
      </c>
      <c r="CI308" s="30">
        <f>SUMIF(Ingredients!$B$3:$B$230,L308,Ingredients!$I$3:$I$230)+SUMIF($B$3:$B$725,L308,$CK$3:$CK$725)</f>
        <v>0</v>
      </c>
      <c r="CJ308" s="30">
        <f>SUMIF(Ingredients!$B$3:$B$230,M308,Ingredients!$I$3:$I$230)+SUMIF($B$3:$B$725,M308,$CK$3:$CK$725)</f>
        <v>0</v>
      </c>
      <c r="CK308" s="38">
        <f t="shared" si="59"/>
        <v>2</v>
      </c>
      <c r="CL308" s="30">
        <f>SUMIF(Ingredients!$B$3:$B$230,F308,Ingredients!$J$3:$J$230)+SUMIF($B$3:$B$725,F308,$CT$3:$CT$725)</f>
        <v>0</v>
      </c>
      <c r="CM308" s="30">
        <f>SUMIF(Ingredients!$B$3:$B$230,G308,Ingredients!$J$3:$J$230)+SUMIF($B$3:$B$725,G308,$CT$3:$CT$725)</f>
        <v>0</v>
      </c>
      <c r="CN308" s="30">
        <f>SUMIF(Ingredients!$B$3:$B$230,H308,Ingredients!$J$3:$J$230)+SUMIF($B$3:$B$725,H308,$CT$3:$CT$725)</f>
        <v>0</v>
      </c>
      <c r="CO308" s="30">
        <f>SUMIF(Ingredients!$B$3:$B$230,I308,Ingredients!$J$3:$J$230)+SUMIF($B$3:$B$725,I308,$CT$3:$CT$725)</f>
        <v>0</v>
      </c>
      <c r="CP308" s="30">
        <f>SUMIF(Ingredients!$B$3:$B$230,J308,Ingredients!$J$3:$J$230)+SUMIF($B$3:$B$725,J308,$CT$3:$CT$725)</f>
        <v>0</v>
      </c>
      <c r="CQ308" s="30">
        <f>SUMIF(Ingredients!$B$3:$B$230,K308,Ingredients!$J$3:$J$230)+SUMIF($B$3:$B$725,K308,$CT$3:$CT$725)</f>
        <v>0</v>
      </c>
      <c r="CR308" s="30">
        <f>SUMIF(Ingredients!$B$3:$B$230,L308,Ingredients!$J$3:$J$230)+SUMIF($B$3:$B$725,L308,$CT$3:$CT$725)</f>
        <v>0</v>
      </c>
      <c r="CS308" s="30">
        <f>SUMIF(Ingredients!$B$3:$B$230,M308,Ingredients!$J$3:$J$230)+SUMIF($B$3:$B$725,M308,$CT$3:$CT$725)</f>
        <v>0</v>
      </c>
      <c r="CT308" s="43">
        <f t="shared" si="60"/>
        <v>0</v>
      </c>
      <c r="CU308" s="34">
        <v>20</v>
      </c>
      <c r="CV308" s="30">
        <v>0</v>
      </c>
      <c r="CW308" s="30">
        <v>20.583333333333336</v>
      </c>
      <c r="CX308" s="35">
        <v>1.5</v>
      </c>
      <c r="CY308" s="36">
        <v>0</v>
      </c>
      <c r="CZ308" s="37">
        <v>2.5</v>
      </c>
      <c r="DA308" s="38">
        <v>2</v>
      </c>
      <c r="DB308" s="39">
        <v>0</v>
      </c>
      <c r="DC308" t="s">
        <v>202</v>
      </c>
      <c r="DD308" t="str">
        <f t="shared" ca="1" si="61"/>
        <v/>
      </c>
      <c r="DE308" t="str">
        <f ca="1">IF(Z308="No", "No", "-")</f>
        <v>No</v>
      </c>
      <c r="DG308" t="s">
        <v>200</v>
      </c>
      <c r="DH308" t="str">
        <f t="shared" ca="1" si="62"/>
        <v/>
      </c>
      <c r="DI308" t="s">
        <v>2271</v>
      </c>
    </row>
    <row r="309" spans="2:113" x14ac:dyDescent="0.3">
      <c r="B309" t="s">
        <v>586</v>
      </c>
      <c r="C309" t="str">
        <f>INDEX('PH Itemnames'!$B$1:$B$723,MATCH(B309,'PH Itemnames'!$A$1:$A$723),1)</f>
        <v>chocolatecaramelfudgeItem</v>
      </c>
      <c r="D309" t="s">
        <v>240</v>
      </c>
      <c r="E309" t="s">
        <v>1191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SUMIF(Ingredients!$B$3:$B$230,'PH complex foods'!F309,Ingredients!$A$3:$A$119)+SUMIF($B$3:$B$725,F309,$V$3:$V$724)</f>
        <v>1</v>
      </c>
      <c r="O309" s="11">
        <f ca="1">SUMIF(Ingredients!$B$3:$B$230,'PH complex foods'!G309,Ingredients!$A$3:$A$119)+SUMIF($B$3:$B$725,G309,$V$3:$V$724)</f>
        <v>1</v>
      </c>
      <c r="P309" s="11">
        <f ca="1">SUMIF(Ingredients!$B$3:$B$230,'PH complex foods'!H309,Ingredients!$A$3:$A$119)+SUMIF($B$3:$B$725,H309,$V$3:$V$724)</f>
        <v>0</v>
      </c>
      <c r="Q309" s="11">
        <f ca="1">SUMIF(Ingredients!$B$3:$B$230,'PH complex foods'!I309,Ingredients!$A$3:$A$119)+SUMIF($B$3:$B$725,I309,$V$3:$V$724)</f>
        <v>0</v>
      </c>
      <c r="R309" s="11">
        <f ca="1">SUMIF(Ingredients!$B$3:$B$230,'PH complex foods'!J309,Ingredients!$A$3:$A$119)+SUMIF($B$3:$B$725,J309,$V$3:$V$724)</f>
        <v>0</v>
      </c>
      <c r="S309" s="11">
        <f ca="1">SUMIF(Ingredients!$B$3:$B$230,'PH complex foods'!K309,Ingredients!$A$3:$A$119)+SUMIF($B$3:$B$725,K309,$V$3:$V$724)</f>
        <v>0</v>
      </c>
      <c r="T309" s="11">
        <f ca="1">SUMIF(Ingredients!$B$3:$B$230,'PH complex foods'!L309,Ingredients!$A$3:$A$119)+SUMIF($B$3:$B$725,L309,$V$3:$V$724)</f>
        <v>0</v>
      </c>
      <c r="U309" s="11">
        <f ca="1">SUMIF(Ingredients!$B$3:$B$230,'PH complex foods'!M309,Ingredients!$A$3:$A$119)+SUMIF($B$3:$B$725,M309,$V$3:$V$724)</f>
        <v>0</v>
      </c>
      <c r="V309" s="10">
        <f t="shared" ca="1" si="63"/>
        <v>1</v>
      </c>
      <c r="W309" s="10">
        <v>1</v>
      </c>
      <c r="X309" s="11">
        <v>0</v>
      </c>
      <c r="Y309" s="11">
        <f>COUNTIF(F309:M1034,B309)</f>
        <v>0</v>
      </c>
      <c r="Z309" s="44" t="str">
        <f t="shared" ca="1" si="64"/>
        <v>Yes</v>
      </c>
      <c r="AA309" s="34">
        <f>SUMIF(Ingredients!$B$3:$B$230,F309,Ingredients!$C$3:$C$230)+SUMIF($B$3:$B$725,F309,$AI$3:$AI$725)</f>
        <v>1</v>
      </c>
      <c r="AB309" s="30">
        <f>SUMIF(Ingredients!$B$3:$B$230,G309,Ingredients!$C$3:$C$230)+SUMIF($B$3:$B$725,G309,$AI$3:$AI$725)</f>
        <v>0</v>
      </c>
      <c r="AC309" s="30">
        <f>SUMIF(Ingredients!$B$3:$B$230,H309,Ingredients!$C$3:$C$230)+SUMIF($B$3:$B$725,H309,$AI$3:$AI$725)</f>
        <v>0</v>
      </c>
      <c r="AD309" s="30">
        <f>SUMIF(Ingredients!$B$3:$B$230,I309,Ingredients!$C$3:$C$230)+SUMIF($B$3:$B$725,I309,$AI$3:$AI$725)</f>
        <v>0</v>
      </c>
      <c r="AE309" s="30">
        <f>SUMIF(Ingredients!$B$3:$B$230,J309,Ingredients!$C$3:$C$230)+SUMIF($B$3:$B$725,J309,$AI$3:$AI$725)</f>
        <v>0</v>
      </c>
      <c r="AF309" s="30">
        <f>SUMIF(Ingredients!$B$3:$B$230,K309,Ingredients!$C$3:$C$230)+SUMIF($B$3:$B$725,K309,$AI$3:$AI$725)</f>
        <v>0</v>
      </c>
      <c r="AG309" s="30">
        <f>SUMIF(Ingredients!$B$3:$B$230,L309,Ingredients!$C$3:$C$230)+SUMIF($B$3:$B$725,L309,$AI$3:$AI$725)</f>
        <v>0</v>
      </c>
      <c r="AH309" s="30">
        <f>SUMIF(Ingredients!$B$3:$B$230,M309,Ingredients!$C$3:$C$230)+SUMIF($B$3:$B$725,M309,$AI$3:$AI$725)</f>
        <v>0</v>
      </c>
      <c r="AI309" s="29">
        <f t="shared" si="53"/>
        <v>1</v>
      </c>
      <c r="AJ309" s="30">
        <f>SUMIF(Ingredients!$B$3:$B$230,F309,Ingredients!$D$3:$D$230)+SUMIF($B$3:$B$725,F309,$AR$3:$AR$725)</f>
        <v>0</v>
      </c>
      <c r="AK309" s="30">
        <f>SUMIF(Ingredients!$B$3:$B$230,G309,Ingredients!$D$3:$D$230)+SUMIF($B$3:$B$725,G309,$AR$3:$AR$725)</f>
        <v>0</v>
      </c>
      <c r="AL309" s="30">
        <f>SUMIF(Ingredients!$B$3:$B$230,H309,Ingredients!$D$3:$D$230)+SUMIF($B$3:$B$725,H309,$AR$3:$AR$725)</f>
        <v>0</v>
      </c>
      <c r="AM309" s="30">
        <f>SUMIF(Ingredients!$B$3:$B$230,I309,Ingredients!$D$3:$D$230)+SUMIF($B$3:$B$725,I309,$AR$3:$AR$725)</f>
        <v>0</v>
      </c>
      <c r="AN309" s="30">
        <f>SUMIF(Ingredients!$B$3:$B$230,J309,Ingredients!$D$3:$D$230)+SUMIF($B$3:$B$725,J309,$AR$3:$AR$725)</f>
        <v>0</v>
      </c>
      <c r="AO309" s="30">
        <f>SUMIF(Ingredients!$B$3:$B$230,K309,Ingredients!$D$3:$D$230)+SUMIF($B$3:$B$725,K309,$AR$3:$AR$725)</f>
        <v>0</v>
      </c>
      <c r="AP309" s="30">
        <f>SUMIF(Ingredients!$B$3:$B$230,L309,Ingredients!$D$3:$D$230)+SUMIF($B$3:$B$725,L309,$AR$3:$AR$725)</f>
        <v>0</v>
      </c>
      <c r="AQ309" s="30">
        <f>SUMIF(Ingredients!$B$3:$B$230,M309,Ingredients!$D$3:$D$230)+SUMIF($B$3:$B$725,M309,$AR$3:$AR$725)</f>
        <v>0</v>
      </c>
      <c r="AR309" s="29">
        <f t="shared" si="54"/>
        <v>0</v>
      </c>
      <c r="AS309" s="30">
        <f>SUMIF(Ingredients!$B$3:$B$230,F309,Ingredients!$E$3:$E$230)+SUMIF($B$3:$B$725,F309,$BA$3:$BA$730)</f>
        <v>19</v>
      </c>
      <c r="AT309" s="30">
        <f>SUMIF(Ingredients!$B$3:$B$230,G309,Ingredients!$E$3:$E$230)+SUMIF($B$3:$B$725,G309,$BA$3:$BA$730)</f>
        <v>30</v>
      </c>
      <c r="AU309" s="30">
        <f>SUMIF(Ingredients!$B$3:$B$230,H309,Ingredients!$E$3:$E$230)+SUMIF($B$3:$B$725,H309,$BA$3:$BA$730)</f>
        <v>0</v>
      </c>
      <c r="AV309" s="30">
        <f>SUMIF(Ingredients!$B$3:$B$230,I309,Ingredients!$E$3:$E$230)+SUMIF($B$3:$B$725,I309,$BA$3:$BA$730)</f>
        <v>0</v>
      </c>
      <c r="AW309" s="30">
        <f>SUMIF(Ingredients!$B$3:$B$230,J309,Ingredients!$E$3:$E$230)+SUMIF($B$3:$B$725,J309,$BA$3:$BA$730)</f>
        <v>0</v>
      </c>
      <c r="AX309" s="30">
        <f>SUMIF(Ingredients!$B$3:$B$230,K309,Ingredients!$E$3:$E$230)+SUMIF($B$3:$B$725,K309,$BA$3:$BA$730)</f>
        <v>0</v>
      </c>
      <c r="AY309" s="30">
        <f>SUMIF(Ingredients!$B$3:$B$230,L309,Ingredients!$E$3:$E$230)+SUMIF($B$3:$B$725,L309,$BA$3:$BA$730)</f>
        <v>0</v>
      </c>
      <c r="AZ309" s="30">
        <f>SUMIF(Ingredients!$B$3:$B$230,M309,Ingredients!$E$3:$E$230)+SUMIF($B$3:$B$725,M309,$BA$3:$BA$730)</f>
        <v>0</v>
      </c>
      <c r="BA309" s="29">
        <f t="shared" si="55"/>
        <v>24.5</v>
      </c>
      <c r="BB309" s="30">
        <f>SUMIF(Ingredients!$B$3:$B$230,F309,Ingredients!$F$3:$F$230)+SUMIF($B$3:$B$725,F309,$BJ$3:$BJ$725)</f>
        <v>0</v>
      </c>
      <c r="BC309" s="30">
        <f>SUMIF(Ingredients!$B$3:$B$230,G309,Ingredients!$F$3:$F$230)+SUMIF($B$3:$B$725,G309,$BJ$3:$BJ$725)</f>
        <v>0</v>
      </c>
      <c r="BD309" s="30">
        <f>SUMIF(Ingredients!$B$3:$B$230,H309,Ingredients!$F$3:$F$230)+SUMIF($B$3:$B$725,H309,$BJ$3:$BJ$725)</f>
        <v>0</v>
      </c>
      <c r="BE309" s="30">
        <f>SUMIF(Ingredients!$B$3:$B$230,I309,Ingredients!$F$3:$F$230)+SUMIF($B$3:$B$725,I309,$BJ$3:$BJ$725)</f>
        <v>0</v>
      </c>
      <c r="BF309" s="30">
        <f>SUMIF(Ingredients!$B$3:$B$230,J309,Ingredients!$F$3:$F$230)+SUMIF($B$3:$B$725,J309,$BJ$3:$BJ$725)</f>
        <v>0</v>
      </c>
      <c r="BG309" s="30">
        <f>SUMIF(Ingredients!$B$3:$B$230,K309,Ingredients!$F$3:$F$230)+SUMIF($B$3:$B$725,K309,$BJ$3:$BJ$725)</f>
        <v>0</v>
      </c>
      <c r="BH309" s="30">
        <f>SUMIF(Ingredients!$B$3:$B$230,L309,Ingredients!$F$3:$F$230)+SUMIF($B$3:$B$725,L309,$BJ$3:$BJ$725)</f>
        <v>0</v>
      </c>
      <c r="BI309" s="30">
        <f>SUMIF(Ingredients!$B$3:$B$230,M309,Ingredients!$F$3:$F$230)+SUMIF($B$3:$B$725,M309,$BJ$3:$BJ$725)</f>
        <v>0</v>
      </c>
      <c r="BJ309" s="35">
        <f t="shared" si="56"/>
        <v>0</v>
      </c>
      <c r="BK309" s="30">
        <f>SUMIF(Ingredients!$B$3:$B$230,F309,Ingredients!$G$3:$G$230)+SUMIF($B$3:$B$725,F309,$BS$3:$BS$725)</f>
        <v>0</v>
      </c>
      <c r="BL309" s="30">
        <f>SUMIF(Ingredients!$B$3:$B$230,G309,Ingredients!$G$3:$G$230)+SUMIF($B$3:$B$725,G309,$BS$3:$BS$725)</f>
        <v>0</v>
      </c>
      <c r="BM309" s="30">
        <f>SUMIF(Ingredients!$B$3:$B$230,H309,Ingredients!$G$3:$G$230)+SUMIF($B$3:$B$725,H309,$BS$3:$BS$725)</f>
        <v>0</v>
      </c>
      <c r="BN309" s="30">
        <f>SUMIF(Ingredients!$B$3:$B$230,I309,Ingredients!$G$3:$G$230)+SUMIF($B$3:$B$725,I309,$BS$3:$BS$725)</f>
        <v>0</v>
      </c>
      <c r="BO309" s="30">
        <f>SUMIF(Ingredients!$B$3:$B$230,J309,Ingredients!$G$3:$G$230)+SUMIF($B$3:$B$725,J309,$BS$3:$BS$725)</f>
        <v>0</v>
      </c>
      <c r="BP309" s="30">
        <f>SUMIF(Ingredients!$B$3:$B$230,K309,Ingredients!$G$3:$G$230)+SUMIF($B$3:$B$725,K309,$BS$3:$BS$725)</f>
        <v>0</v>
      </c>
      <c r="BQ309" s="30">
        <f>SUMIF(Ingredients!$B$3:$B$230,L309,Ingredients!$G$3:$G$230)+SUMIF($B$3:$B$725,L309,$BS$3:$BS$725)</f>
        <v>0</v>
      </c>
      <c r="BR309" s="30">
        <f>SUMIF(Ingredients!$B$3:$B$230,M309,Ingredients!$G$3:$G$230)+SUMIF($B$3:$B$725,M309,$BS$3:$BS$725)</f>
        <v>0</v>
      </c>
      <c r="BS309" s="36">
        <f t="shared" si="57"/>
        <v>0</v>
      </c>
      <c r="BT309" s="30">
        <f>SUMIF(Ingredients!$B$3:$B$230,F309,Ingredients!$H$3:$H$230)+SUMIF($B$3:$B$725,F309,$CB$3:$CB$725)</f>
        <v>0</v>
      </c>
      <c r="BU309" s="30">
        <f>SUMIF(Ingredients!$B$3:$B$230,G309,Ingredients!$H$3:$H$230)+SUMIF($B$3:$B$725,G309,$CB$3:$CB$725)</f>
        <v>0</v>
      </c>
      <c r="BV309" s="30">
        <f>SUMIF(Ingredients!$B$3:$B$230,H309,Ingredients!$H$3:$H$230)+SUMIF($B$3:$B$725,H309,$CB$3:$CB$725)</f>
        <v>0</v>
      </c>
      <c r="BW309" s="30">
        <f>SUMIF(Ingredients!$B$3:$B$230,I309,Ingredients!$H$3:$H$230)+SUMIF($B$3:$B$725,I309,$CB$3:$CB$725)</f>
        <v>0</v>
      </c>
      <c r="BX309" s="30">
        <f>SUMIF(Ingredients!$B$3:$B$230,J309,Ingredients!$H$3:$H$230)+SUMIF($B$3:$B$725,J309,$CB$3:$CB$725)</f>
        <v>0</v>
      </c>
      <c r="BY309" s="30">
        <f>SUMIF(Ingredients!$B$3:$B$230,K309,Ingredients!$H$3:$H$230)+SUMIF($B$3:$B$725,K309,$CB$3:$CB$725)</f>
        <v>0</v>
      </c>
      <c r="BZ309" s="30">
        <f>SUMIF(Ingredients!$B$3:$B$230,L309,Ingredients!$H$3:$H$230)+SUMIF($B$3:$B$725,L309,$CB$3:$CB$725)</f>
        <v>0</v>
      </c>
      <c r="CA309" s="30">
        <f>SUMIF(Ingredients!$B$3:$B$230,M309,Ingredients!$H$3:$H$230)+SUMIF($B$3:$B$725,M309,$CB$3:$CB$725)</f>
        <v>0</v>
      </c>
      <c r="CB309" s="42">
        <f t="shared" si="58"/>
        <v>0</v>
      </c>
      <c r="CC309" s="30">
        <f>SUMIF(Ingredients!$B$3:$B$230,F309,Ingredients!$I$3:$I$230)+SUMIF($B$3:$B$725,F309,$CK$3:$CK$725)</f>
        <v>0</v>
      </c>
      <c r="CD309" s="30">
        <f>SUMIF(Ingredients!$B$3:$B$230,G309,Ingredients!$I$3:$I$230)+SUMIF($B$3:$B$725,G309,$CK$3:$CK$725)</f>
        <v>0</v>
      </c>
      <c r="CE309" s="30">
        <f>SUMIF(Ingredients!$B$3:$B$230,H309,Ingredients!$I$3:$I$230)+SUMIF($B$3:$B$725,H309,$CK$3:$CK$725)</f>
        <v>0</v>
      </c>
      <c r="CF309" s="30">
        <f>SUMIF(Ingredients!$B$3:$B$230,I309,Ingredients!$I$3:$I$230)+SUMIF($B$3:$B$725,I309,$CK$3:$CK$725)</f>
        <v>0</v>
      </c>
      <c r="CG309" s="30">
        <f>SUMIF(Ingredients!$B$3:$B$230,J309,Ingredients!$I$3:$I$230)+SUMIF($B$3:$B$725,J309,$CK$3:$CK$725)</f>
        <v>0</v>
      </c>
      <c r="CH309" s="30">
        <f>SUMIF(Ingredients!$B$3:$B$230,K309,Ingredients!$I$3:$I$230)+SUMIF($B$3:$B$725,K309,$CK$3:$CK$725)</f>
        <v>0</v>
      </c>
      <c r="CI309" s="30">
        <f>SUMIF(Ingredients!$B$3:$B$230,L309,Ingredients!$I$3:$I$230)+SUMIF($B$3:$B$725,L309,$CK$3:$CK$725)</f>
        <v>0</v>
      </c>
      <c r="CJ309" s="30">
        <f>SUMIF(Ingredients!$B$3:$B$230,M309,Ingredients!$I$3:$I$230)+SUMIF($B$3:$B$725,M309,$CK$3:$CK$725)</f>
        <v>0</v>
      </c>
      <c r="CK309" s="38">
        <f t="shared" si="59"/>
        <v>0</v>
      </c>
      <c r="CL309" s="30">
        <f>SUMIF(Ingredients!$B$3:$B$230,F309,Ingredients!$J$3:$J$230)+SUMIF($B$3:$B$725,F309,$CT$3:$CT$725)</f>
        <v>0.2</v>
      </c>
      <c r="CM309" s="30">
        <f>SUMIF(Ingredients!$B$3:$B$230,G309,Ingredients!$J$3:$J$230)+SUMIF($B$3:$B$725,G309,$CT$3:$CT$725)</f>
        <v>0</v>
      </c>
      <c r="CN309" s="30">
        <f>SUMIF(Ingredients!$B$3:$B$230,H309,Ingredients!$J$3:$J$230)+SUMIF($B$3:$B$725,H309,$CT$3:$CT$725)</f>
        <v>0</v>
      </c>
      <c r="CO309" s="30">
        <f>SUMIF(Ingredients!$B$3:$B$230,I309,Ingredients!$J$3:$J$230)+SUMIF($B$3:$B$725,I309,$CT$3:$CT$725)</f>
        <v>0</v>
      </c>
      <c r="CP309" s="30">
        <f>SUMIF(Ingredients!$B$3:$B$230,J309,Ingredients!$J$3:$J$230)+SUMIF($B$3:$B$725,J309,$CT$3:$CT$725)</f>
        <v>0</v>
      </c>
      <c r="CQ309" s="30">
        <f>SUMIF(Ingredients!$B$3:$B$230,K309,Ingredients!$J$3:$J$230)+SUMIF($B$3:$B$725,K309,$CT$3:$CT$725)</f>
        <v>0</v>
      </c>
      <c r="CR309" s="30">
        <f>SUMIF(Ingredients!$B$3:$B$230,L309,Ingredients!$J$3:$J$230)+SUMIF($B$3:$B$725,L309,$CT$3:$CT$725)</f>
        <v>0</v>
      </c>
      <c r="CS309" s="30">
        <f>SUMIF(Ingredients!$B$3:$B$230,M309,Ingredients!$J$3:$J$230)+SUMIF($B$3:$B$725,M309,$CT$3:$CT$725)</f>
        <v>0</v>
      </c>
      <c r="CT309" s="43">
        <f t="shared" si="60"/>
        <v>0.2</v>
      </c>
      <c r="CU309" s="34">
        <v>1</v>
      </c>
      <c r="CV309" s="30">
        <v>0</v>
      </c>
      <c r="CW309" s="30">
        <v>20.833333333333332</v>
      </c>
      <c r="CX309" s="35">
        <v>0</v>
      </c>
      <c r="CY309" s="36">
        <v>0</v>
      </c>
      <c r="CZ309" s="37">
        <v>0</v>
      </c>
      <c r="DA309" s="38">
        <v>0</v>
      </c>
      <c r="DB309" s="39">
        <v>0.2</v>
      </c>
      <c r="DC309" t="s">
        <v>202</v>
      </c>
      <c r="DD309" t="str">
        <f t="shared" ca="1" si="61"/>
        <v/>
      </c>
      <c r="DE309" t="str">
        <f ca="1">IF(Z309="No", "No", "-")</f>
        <v>-</v>
      </c>
      <c r="DG309" t="s">
        <v>200</v>
      </c>
      <c r="DH309" t="str">
        <f t="shared" ca="1" si="62"/>
        <v>CHOCOLATECARAMELFUDGEITEM(MEAL, ItemRegistry.chocolatecaramelfudgeItem, 4 ,0.2f,0f,0f,0f,0f,0f,0.2f,1.01f),</v>
      </c>
      <c r="DI309" t="s">
        <v>2271</v>
      </c>
    </row>
    <row r="310" spans="2:113" x14ac:dyDescent="0.3">
      <c r="B310" t="s">
        <v>587</v>
      </c>
      <c r="C310" t="str">
        <f>INDEX('PH Itemnames'!$B$1:$B$723,MATCH(B310,'PH Itemnames'!$A$1:$A$723),1)</f>
        <v>lavendershortbreadItem</v>
      </c>
      <c r="D310" t="s">
        <v>240</v>
      </c>
      <c r="E310" t="s">
        <v>1186</v>
      </c>
      <c r="F310" s="10" t="s">
        <v>363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SUMIF(Ingredients!$B$3:$B$230,'PH complex foods'!F310,Ingredients!$A$3:$A$119)+SUMIF($B$3:$B$725,F310,$V$3:$V$724)</f>
        <v>1</v>
      </c>
      <c r="O310" s="11">
        <f ca="1">SUMIF(Ingredients!$B$3:$B$230,'PH complex foods'!G310,Ingredients!$A$3:$A$119)+SUMIF($B$3:$B$725,G310,$V$3:$V$724)</f>
        <v>1</v>
      </c>
      <c r="P310" s="11">
        <f ca="1">SUMIF(Ingredients!$B$3:$B$230,'PH complex foods'!H310,Ingredients!$A$3:$A$119)+SUMIF($B$3:$B$725,H310,$V$3:$V$724)</f>
        <v>0</v>
      </c>
      <c r="Q310" s="11">
        <f ca="1">SUMIF(Ingredients!$B$3:$B$230,'PH complex foods'!I310,Ingredients!$A$3:$A$119)+SUMIF($B$3:$B$725,I310,$V$3:$V$724)</f>
        <v>0</v>
      </c>
      <c r="R310" s="11">
        <f ca="1">SUMIF(Ingredients!$B$3:$B$230,'PH complex foods'!J310,Ingredients!$A$3:$A$119)+SUMIF($B$3:$B$725,J310,$V$3:$V$724)</f>
        <v>0</v>
      </c>
      <c r="S310" s="11">
        <f ca="1">SUMIF(Ingredients!$B$3:$B$230,'PH complex foods'!K310,Ingredients!$A$3:$A$119)+SUMIF($B$3:$B$725,K310,$V$3:$V$724)</f>
        <v>0</v>
      </c>
      <c r="T310" s="11">
        <f ca="1">SUMIF(Ingredients!$B$3:$B$230,'PH complex foods'!L310,Ingredients!$A$3:$A$119)+SUMIF($B$3:$B$725,L310,$V$3:$V$724)</f>
        <v>0</v>
      </c>
      <c r="U310" s="11">
        <f ca="1">SUMIF(Ingredients!$B$3:$B$230,'PH complex foods'!M310,Ingredients!$A$3:$A$119)+SUMIF($B$3:$B$725,M310,$V$3:$V$724)</f>
        <v>0</v>
      </c>
      <c r="V310" s="10">
        <f t="shared" ca="1" si="63"/>
        <v>1</v>
      </c>
      <c r="W310" s="10">
        <v>1</v>
      </c>
      <c r="X310" s="11">
        <v>1</v>
      </c>
      <c r="Y310" s="11">
        <f>COUNTIF(F310:M1035,B310)</f>
        <v>0</v>
      </c>
      <c r="Z310" s="44" t="str">
        <f t="shared" ca="1" si="64"/>
        <v>Yes</v>
      </c>
      <c r="AA310" s="34">
        <f>SUMIF(Ingredients!$B$3:$B$230,F310,Ingredients!$C$3:$C$230)+SUMIF($B$3:$B$725,F310,$AI$3:$AI$725)</f>
        <v>0</v>
      </c>
      <c r="AB310" s="30">
        <f>SUMIF(Ingredients!$B$3:$B$230,G310,Ingredients!$C$3:$C$230)+SUMIF($B$3:$B$725,G310,$AI$3:$AI$725)</f>
        <v>5</v>
      </c>
      <c r="AC310" s="30">
        <f>SUMIF(Ingredients!$B$3:$B$230,H310,Ingredients!$C$3:$C$230)+SUMIF($B$3:$B$725,H310,$AI$3:$AI$725)</f>
        <v>0</v>
      </c>
      <c r="AD310" s="30">
        <f>SUMIF(Ingredients!$B$3:$B$230,I310,Ingredients!$C$3:$C$230)+SUMIF($B$3:$B$725,I310,$AI$3:$AI$725)</f>
        <v>0</v>
      </c>
      <c r="AE310" s="30">
        <f>SUMIF(Ingredients!$B$3:$B$230,J310,Ingredients!$C$3:$C$230)+SUMIF($B$3:$B$725,J310,$AI$3:$AI$725)</f>
        <v>0</v>
      </c>
      <c r="AF310" s="30">
        <f>SUMIF(Ingredients!$B$3:$B$230,K310,Ingredients!$C$3:$C$230)+SUMIF($B$3:$B$725,K310,$AI$3:$AI$725)</f>
        <v>0</v>
      </c>
      <c r="AG310" s="30">
        <f>SUMIF(Ingredients!$B$3:$B$230,L310,Ingredients!$C$3:$C$230)+SUMIF($B$3:$B$725,L310,$AI$3:$AI$725)</f>
        <v>0</v>
      </c>
      <c r="AH310" s="30">
        <f>SUMIF(Ingredients!$B$3:$B$230,M310,Ingredients!$C$3:$C$230)+SUMIF($B$3:$B$725,M310,$AI$3:$AI$725)</f>
        <v>0</v>
      </c>
      <c r="AI310" s="29">
        <f t="shared" si="53"/>
        <v>5</v>
      </c>
      <c r="AJ310" s="30">
        <f>SUMIF(Ingredients!$B$3:$B$230,F310,Ingredients!$D$3:$D$230)+SUMIF($B$3:$B$725,F310,$AR$3:$AR$725)</f>
        <v>0</v>
      </c>
      <c r="AK310" s="30">
        <f>SUMIF(Ingredients!$B$3:$B$230,G310,Ingredients!$D$3:$D$230)+SUMIF($B$3:$B$725,G310,$AR$3:$AR$725)</f>
        <v>0</v>
      </c>
      <c r="AL310" s="30">
        <f>SUMIF(Ingredients!$B$3:$B$230,H310,Ingredients!$D$3:$D$230)+SUMIF($B$3:$B$725,H310,$AR$3:$AR$725)</f>
        <v>0</v>
      </c>
      <c r="AM310" s="30">
        <f>SUMIF(Ingredients!$B$3:$B$230,I310,Ingredients!$D$3:$D$230)+SUMIF($B$3:$B$725,I310,$AR$3:$AR$725)</f>
        <v>0</v>
      </c>
      <c r="AN310" s="30">
        <f>SUMIF(Ingredients!$B$3:$B$230,J310,Ingredients!$D$3:$D$230)+SUMIF($B$3:$B$725,J310,$AR$3:$AR$725)</f>
        <v>0</v>
      </c>
      <c r="AO310" s="30">
        <f>SUMIF(Ingredients!$B$3:$B$230,K310,Ingredients!$D$3:$D$230)+SUMIF($B$3:$B$725,K310,$AR$3:$AR$725)</f>
        <v>0</v>
      </c>
      <c r="AP310" s="30">
        <f>SUMIF(Ingredients!$B$3:$B$230,L310,Ingredients!$D$3:$D$230)+SUMIF($B$3:$B$725,L310,$AR$3:$AR$725)</f>
        <v>0</v>
      </c>
      <c r="AQ310" s="30">
        <f>SUMIF(Ingredients!$B$3:$B$230,M310,Ingredients!$D$3:$D$230)+SUMIF($B$3:$B$725,M310,$AR$3:$AR$725)</f>
        <v>0</v>
      </c>
      <c r="AR310" s="29">
        <f t="shared" si="54"/>
        <v>0</v>
      </c>
      <c r="AS310" s="30">
        <f>SUMIF(Ingredients!$B$3:$B$230,F310,Ingredients!$E$3:$E$230)+SUMIF($B$3:$B$725,F310,$BA$3:$BA$730)</f>
        <v>0</v>
      </c>
      <c r="AT310" s="30">
        <f>SUMIF(Ingredients!$B$3:$B$230,G310,Ingredients!$E$3:$E$230)+SUMIF($B$3:$B$725,G310,$BA$3:$BA$730)</f>
        <v>7</v>
      </c>
      <c r="AU310" s="30">
        <f>SUMIF(Ingredients!$B$3:$B$230,H310,Ingredients!$E$3:$E$230)+SUMIF($B$3:$B$725,H310,$BA$3:$BA$730)</f>
        <v>0</v>
      </c>
      <c r="AV310" s="30">
        <f>SUMIF(Ingredients!$B$3:$B$230,I310,Ingredients!$E$3:$E$230)+SUMIF($B$3:$B$725,I310,$BA$3:$BA$730)</f>
        <v>0</v>
      </c>
      <c r="AW310" s="30">
        <f>SUMIF(Ingredients!$B$3:$B$230,J310,Ingredients!$E$3:$E$230)+SUMIF($B$3:$B$725,J310,$BA$3:$BA$730)</f>
        <v>0</v>
      </c>
      <c r="AX310" s="30">
        <f>SUMIF(Ingredients!$B$3:$B$230,K310,Ingredients!$E$3:$E$230)+SUMIF($B$3:$B$725,K310,$BA$3:$BA$730)</f>
        <v>0</v>
      </c>
      <c r="AY310" s="30">
        <f>SUMIF(Ingredients!$B$3:$B$230,L310,Ingredients!$E$3:$E$230)+SUMIF($B$3:$B$725,L310,$BA$3:$BA$730)</f>
        <v>0</v>
      </c>
      <c r="AZ310" s="30">
        <f>SUMIF(Ingredients!$B$3:$B$230,M310,Ingredients!$E$3:$E$230)+SUMIF($B$3:$B$725,M310,$BA$3:$BA$730)</f>
        <v>0</v>
      </c>
      <c r="BA310" s="29">
        <f t="shared" si="55"/>
        <v>3.5</v>
      </c>
      <c r="BB310" s="30">
        <f>SUMIF(Ingredients!$B$3:$B$230,F310,Ingredients!$F$3:$F$230)+SUMIF($B$3:$B$725,F310,$BJ$3:$BJ$725)</f>
        <v>0</v>
      </c>
      <c r="BC310" s="30">
        <f>SUMIF(Ingredients!$B$3:$B$230,G310,Ingredients!$F$3:$F$230)+SUMIF($B$3:$B$725,G310,$BJ$3:$BJ$725)</f>
        <v>1</v>
      </c>
      <c r="BD310" s="30">
        <f>SUMIF(Ingredients!$B$3:$B$230,H310,Ingredients!$F$3:$F$230)+SUMIF($B$3:$B$725,H310,$BJ$3:$BJ$725)</f>
        <v>0</v>
      </c>
      <c r="BE310" s="30">
        <f>SUMIF(Ingredients!$B$3:$B$230,I310,Ingredients!$F$3:$F$230)+SUMIF($B$3:$B$725,I310,$BJ$3:$BJ$725)</f>
        <v>0</v>
      </c>
      <c r="BF310" s="30">
        <f>SUMIF(Ingredients!$B$3:$B$230,J310,Ingredients!$F$3:$F$230)+SUMIF($B$3:$B$725,J310,$BJ$3:$BJ$725)</f>
        <v>0</v>
      </c>
      <c r="BG310" s="30">
        <f>SUMIF(Ingredients!$B$3:$B$230,K310,Ingredients!$F$3:$F$230)+SUMIF($B$3:$B$725,K310,$BJ$3:$BJ$725)</f>
        <v>0</v>
      </c>
      <c r="BH310" s="30">
        <f>SUMIF(Ingredients!$B$3:$B$230,L310,Ingredients!$F$3:$F$230)+SUMIF($B$3:$B$725,L310,$BJ$3:$BJ$725)</f>
        <v>0</v>
      </c>
      <c r="BI310" s="30">
        <f>SUMIF(Ingredients!$B$3:$B$230,M310,Ingredients!$F$3:$F$230)+SUMIF($B$3:$B$725,M310,$BJ$3:$BJ$725)</f>
        <v>0</v>
      </c>
      <c r="BJ310" s="35">
        <f t="shared" si="56"/>
        <v>1</v>
      </c>
      <c r="BK310" s="30">
        <f>SUMIF(Ingredients!$B$3:$B$230,F310,Ingredients!$G$3:$G$230)+SUMIF($B$3:$B$725,F310,$BS$3:$BS$725)</f>
        <v>0</v>
      </c>
      <c r="BL310" s="30">
        <f>SUMIF(Ingredients!$B$3:$B$230,G310,Ingredients!$G$3:$G$230)+SUMIF($B$3:$B$725,G310,$BS$3:$BS$725)</f>
        <v>0</v>
      </c>
      <c r="BM310" s="30">
        <f>SUMIF(Ingredients!$B$3:$B$230,H310,Ingredients!$G$3:$G$230)+SUMIF($B$3:$B$725,H310,$BS$3:$BS$725)</f>
        <v>0</v>
      </c>
      <c r="BN310" s="30">
        <f>SUMIF(Ingredients!$B$3:$B$230,I310,Ingredients!$G$3:$G$230)+SUMIF($B$3:$B$725,I310,$BS$3:$BS$725)</f>
        <v>0</v>
      </c>
      <c r="BO310" s="30">
        <f>SUMIF(Ingredients!$B$3:$B$230,J310,Ingredients!$G$3:$G$230)+SUMIF($B$3:$B$725,J310,$BS$3:$BS$725)</f>
        <v>0</v>
      </c>
      <c r="BP310" s="30">
        <f>SUMIF(Ingredients!$B$3:$B$230,K310,Ingredients!$G$3:$G$230)+SUMIF($B$3:$B$725,K310,$BS$3:$BS$725)</f>
        <v>0</v>
      </c>
      <c r="BQ310" s="30">
        <f>SUMIF(Ingredients!$B$3:$B$230,L310,Ingredients!$G$3:$G$230)+SUMIF($B$3:$B$725,L310,$BS$3:$BS$725)</f>
        <v>0</v>
      </c>
      <c r="BR310" s="30">
        <f>SUMIF(Ingredients!$B$3:$B$230,M310,Ingredients!$G$3:$G$230)+SUMIF($B$3:$B$725,M310,$BS$3:$BS$725)</f>
        <v>0</v>
      </c>
      <c r="BS310" s="36">
        <f t="shared" si="57"/>
        <v>0</v>
      </c>
      <c r="BT310" s="30">
        <f>SUMIF(Ingredients!$B$3:$B$230,F310,Ingredients!$H$3:$H$230)+SUMIF($B$3:$B$725,F310,$CB$3:$CB$725)</f>
        <v>0</v>
      </c>
      <c r="BU310" s="30">
        <f>SUMIF(Ingredients!$B$3:$B$230,G310,Ingredients!$H$3:$H$230)+SUMIF($B$3:$B$725,G310,$CB$3:$CB$725)</f>
        <v>0</v>
      </c>
      <c r="BV310" s="30">
        <f>SUMIF(Ingredients!$B$3:$B$230,H310,Ingredients!$H$3:$H$230)+SUMIF($B$3:$B$725,H310,$CB$3:$CB$725)</f>
        <v>0</v>
      </c>
      <c r="BW310" s="30">
        <f>SUMIF(Ingredients!$B$3:$B$230,I310,Ingredients!$H$3:$H$230)+SUMIF($B$3:$B$725,I310,$CB$3:$CB$725)</f>
        <v>0</v>
      </c>
      <c r="BX310" s="30">
        <f>SUMIF(Ingredients!$B$3:$B$230,J310,Ingredients!$H$3:$H$230)+SUMIF($B$3:$B$725,J310,$CB$3:$CB$725)</f>
        <v>0</v>
      </c>
      <c r="BY310" s="30">
        <f>SUMIF(Ingredients!$B$3:$B$230,K310,Ingredients!$H$3:$H$230)+SUMIF($B$3:$B$725,K310,$CB$3:$CB$725)</f>
        <v>0</v>
      </c>
      <c r="BZ310" s="30">
        <f>SUMIF(Ingredients!$B$3:$B$230,L310,Ingredients!$H$3:$H$230)+SUMIF($B$3:$B$725,L310,$CB$3:$CB$725)</f>
        <v>0</v>
      </c>
      <c r="CA310" s="30">
        <f>SUMIF(Ingredients!$B$3:$B$230,M310,Ingredients!$H$3:$H$230)+SUMIF($B$3:$B$725,M310,$CB$3:$CB$725)</f>
        <v>0</v>
      </c>
      <c r="CB310" s="42">
        <f t="shared" si="58"/>
        <v>0</v>
      </c>
      <c r="CC310" s="30">
        <f>SUMIF(Ingredients!$B$3:$B$230,F310,Ingredients!$I$3:$I$230)+SUMIF($B$3:$B$725,F310,$CK$3:$CK$725)</f>
        <v>0</v>
      </c>
      <c r="CD310" s="30">
        <f>SUMIF(Ingredients!$B$3:$B$230,G310,Ingredients!$I$3:$I$230)+SUMIF($B$3:$B$725,G310,$CK$3:$CK$725)</f>
        <v>0</v>
      </c>
      <c r="CE310" s="30">
        <f>SUMIF(Ingredients!$B$3:$B$230,H310,Ingredients!$I$3:$I$230)+SUMIF($B$3:$B$725,H310,$CK$3:$CK$725)</f>
        <v>0</v>
      </c>
      <c r="CF310" s="30">
        <f>SUMIF(Ingredients!$B$3:$B$230,I310,Ingredients!$I$3:$I$230)+SUMIF($B$3:$B$725,I310,$CK$3:$CK$725)</f>
        <v>0</v>
      </c>
      <c r="CG310" s="30">
        <f>SUMIF(Ingredients!$B$3:$B$230,J310,Ingredients!$I$3:$I$230)+SUMIF($B$3:$B$725,J310,$CK$3:$CK$725)</f>
        <v>0</v>
      </c>
      <c r="CH310" s="30">
        <f>SUMIF(Ingredients!$B$3:$B$230,K310,Ingredients!$I$3:$I$230)+SUMIF($B$3:$B$725,K310,$CK$3:$CK$725)</f>
        <v>0</v>
      </c>
      <c r="CI310" s="30">
        <f>SUMIF(Ingredients!$B$3:$B$230,L310,Ingredients!$I$3:$I$230)+SUMIF($B$3:$B$725,L310,$CK$3:$CK$725)</f>
        <v>0</v>
      </c>
      <c r="CJ310" s="30">
        <f>SUMIF(Ingredients!$B$3:$B$230,M310,Ingredients!$I$3:$I$230)+SUMIF($B$3:$B$725,M310,$CK$3:$CK$725)</f>
        <v>0</v>
      </c>
      <c r="CK310" s="38">
        <f t="shared" si="59"/>
        <v>0</v>
      </c>
      <c r="CL310" s="30">
        <f>SUMIF(Ingredients!$B$3:$B$230,F310,Ingredients!$J$3:$J$230)+SUMIF($B$3:$B$725,F310,$CT$3:$CT$725)</f>
        <v>0</v>
      </c>
      <c r="CM310" s="30">
        <f>SUMIF(Ingredients!$B$3:$B$230,G310,Ingredients!$J$3:$J$230)+SUMIF($B$3:$B$725,G310,$CT$3:$CT$725)</f>
        <v>0</v>
      </c>
      <c r="CN310" s="30">
        <f>SUMIF(Ingredients!$B$3:$B$230,H310,Ingredients!$J$3:$J$230)+SUMIF($B$3:$B$725,H310,$CT$3:$CT$725)</f>
        <v>0</v>
      </c>
      <c r="CO310" s="30">
        <f>SUMIF(Ingredients!$B$3:$B$230,I310,Ingredients!$J$3:$J$230)+SUMIF($B$3:$B$725,I310,$CT$3:$CT$725)</f>
        <v>0</v>
      </c>
      <c r="CP310" s="30">
        <f>SUMIF(Ingredients!$B$3:$B$230,J310,Ingredients!$J$3:$J$230)+SUMIF($B$3:$B$725,J310,$CT$3:$CT$725)</f>
        <v>0</v>
      </c>
      <c r="CQ310" s="30">
        <f>SUMIF(Ingredients!$B$3:$B$230,K310,Ingredients!$J$3:$J$230)+SUMIF($B$3:$B$725,K310,$CT$3:$CT$725)</f>
        <v>0</v>
      </c>
      <c r="CR310" s="30">
        <f>SUMIF(Ingredients!$B$3:$B$230,L310,Ingredients!$J$3:$J$230)+SUMIF($B$3:$B$725,L310,$CT$3:$CT$725)</f>
        <v>0</v>
      </c>
      <c r="CS310" s="30">
        <f>SUMIF(Ingredients!$B$3:$B$230,M310,Ingredients!$J$3:$J$230)+SUMIF($B$3:$B$725,M310,$CT$3:$CT$725)</f>
        <v>0</v>
      </c>
      <c r="CT310" s="43">
        <f t="shared" si="60"/>
        <v>0</v>
      </c>
      <c r="CU310" s="34">
        <v>5</v>
      </c>
      <c r="CV310" s="30">
        <v>0</v>
      </c>
      <c r="CW310" s="30">
        <v>21</v>
      </c>
      <c r="CX310" s="35">
        <v>1</v>
      </c>
      <c r="CY310" s="36">
        <v>0</v>
      </c>
      <c r="CZ310" s="37">
        <v>0</v>
      </c>
      <c r="DA310" s="38">
        <v>0</v>
      </c>
      <c r="DB310" s="39">
        <v>0</v>
      </c>
      <c r="DC310" t="s">
        <v>202</v>
      </c>
      <c r="DD310" t="str">
        <f t="shared" ca="1" si="61"/>
        <v/>
      </c>
      <c r="DE310" t="str">
        <f ca="1">IF(Z310="No", "No", "-")</f>
        <v>-</v>
      </c>
      <c r="DG310" t="s">
        <v>200</v>
      </c>
      <c r="DH310" t="str">
        <f t="shared" ca="1" si="62"/>
        <v>LAVENDERSHORTBREADITEM(BREAD, ItemRegistry.lavendershortbreadItem, 4 ,1f,0f,1f,0f,0f,0f,0f,1f),</v>
      </c>
      <c r="DI310" t="s">
        <v>2281</v>
      </c>
    </row>
    <row r="311" spans="2:113" x14ac:dyDescent="0.3">
      <c r="B311" t="s">
        <v>588</v>
      </c>
      <c r="C311" t="str">
        <f>INDEX('PH Itemnames'!$B$1:$B$723,MATCH(B311,'PH Itemnames'!$A$1:$A$723),1)</f>
        <v>beefwellingtonItem</v>
      </c>
      <c r="D311" t="s">
        <v>240</v>
      </c>
      <c r="E311" t="s">
        <v>1191</v>
      </c>
      <c r="F311" s="10" t="s">
        <v>75</v>
      </c>
      <c r="G311" s="11" t="s">
        <v>209</v>
      </c>
      <c r="H311" s="11" t="s">
        <v>284</v>
      </c>
      <c r="I311" s="11" t="s">
        <v>432</v>
      </c>
      <c r="J311" s="11"/>
      <c r="K311" s="11"/>
      <c r="L311" s="11"/>
      <c r="M311" s="11"/>
      <c r="N311" s="46">
        <f ca="1">SUMIF(Ingredients!$B$3:$B$230,'PH complex foods'!F311,Ingredients!$A$3:$A$119)+SUMIF($B$3:$B$725,F311,$V$3:$V$724)</f>
        <v>1</v>
      </c>
      <c r="O311" s="11">
        <f ca="1">SUMIF(Ingredients!$B$3:$B$230,'PH complex foods'!G311,Ingredients!$A$3:$A$119)+SUMIF($B$3:$B$725,G311,$V$3:$V$724)</f>
        <v>1</v>
      </c>
      <c r="P311" s="11">
        <f ca="1">SUMIF(Ingredients!$B$3:$B$230,'PH complex foods'!H311,Ingredients!$A$3:$A$119)+SUMIF($B$3:$B$725,H311,$V$3:$V$724)</f>
        <v>1</v>
      </c>
      <c r="Q311" s="11">
        <f ca="1">SUMIF(Ingredients!$B$3:$B$230,'PH complex foods'!I311,Ingredients!$A$3:$A$119)+SUMIF($B$3:$B$725,I311,$V$3:$V$724)</f>
        <v>1</v>
      </c>
      <c r="R311" s="11">
        <f ca="1">SUMIF(Ingredients!$B$3:$B$230,'PH complex foods'!J311,Ingredients!$A$3:$A$119)+SUMIF($B$3:$B$725,J311,$V$3:$V$724)</f>
        <v>0</v>
      </c>
      <c r="S311" s="11">
        <f ca="1">SUMIF(Ingredients!$B$3:$B$230,'PH complex foods'!K311,Ingredients!$A$3:$A$119)+SUMIF($B$3:$B$725,K311,$V$3:$V$724)</f>
        <v>0</v>
      </c>
      <c r="T311" s="11">
        <f ca="1">SUMIF(Ingredients!$B$3:$B$230,'PH complex foods'!L311,Ingredients!$A$3:$A$119)+SUMIF($B$3:$B$725,L311,$V$3:$V$724)</f>
        <v>0</v>
      </c>
      <c r="U311" s="11">
        <f ca="1">SUMIF(Ingredients!$B$3:$B$230,'PH complex foods'!M311,Ingredients!$A$3:$A$119)+SUMIF($B$3:$B$725,M311,$V$3:$V$724)</f>
        <v>0</v>
      </c>
      <c r="V311" s="10">
        <f t="shared" ca="1" si="63"/>
        <v>1</v>
      </c>
      <c r="W311" s="10">
        <v>1</v>
      </c>
      <c r="X311" s="11">
        <v>1</v>
      </c>
      <c r="Y311" s="11">
        <f>COUNTIF(F311:M1036,B311)</f>
        <v>0</v>
      </c>
      <c r="Z311" s="44" t="str">
        <f t="shared" ca="1" si="64"/>
        <v>Yes</v>
      </c>
      <c r="AA311" s="34">
        <f>SUMIF(Ingredients!$B$3:$B$230,F311,Ingredients!$C$3:$C$230)+SUMIF($B$3:$B$725,F311,$AI$3:$AI$725)</f>
        <v>10</v>
      </c>
      <c r="AB311" s="30">
        <f>SUMIF(Ingredients!$B$3:$B$230,G311,Ingredients!$C$3:$C$230)+SUMIF($B$3:$B$725,G311,$AI$3:$AI$725)</f>
        <v>5</v>
      </c>
      <c r="AC311" s="30">
        <f>SUMIF(Ingredients!$B$3:$B$230,H311,Ingredients!$C$3:$C$230)+SUMIF($B$3:$B$725,H311,$AI$3:$AI$725)</f>
        <v>2</v>
      </c>
      <c r="AD311" s="30">
        <f>SUMIF(Ingredients!$B$3:$B$230,I311,Ingredients!$C$3:$C$230)+SUMIF($B$3:$B$725,I311,$AI$3:$AI$725)</f>
        <v>2</v>
      </c>
      <c r="AE311" s="30">
        <f>SUMIF(Ingredients!$B$3:$B$230,J311,Ingredients!$C$3:$C$230)+SUMIF($B$3:$B$725,J311,$AI$3:$AI$725)</f>
        <v>0</v>
      </c>
      <c r="AF311" s="30">
        <f>SUMIF(Ingredients!$B$3:$B$230,K311,Ingredients!$C$3:$C$230)+SUMIF($B$3:$B$725,K311,$AI$3:$AI$725)</f>
        <v>0</v>
      </c>
      <c r="AG311" s="30">
        <f>SUMIF(Ingredients!$B$3:$B$230,L311,Ingredients!$C$3:$C$230)+SUMIF($B$3:$B$725,L311,$AI$3:$AI$725)</f>
        <v>0</v>
      </c>
      <c r="AH311" s="30">
        <f>SUMIF(Ingredients!$B$3:$B$230,M311,Ingredients!$C$3:$C$230)+SUMIF($B$3:$B$725,M311,$AI$3:$AI$725)</f>
        <v>0</v>
      </c>
      <c r="AI311" s="29">
        <f t="shared" si="53"/>
        <v>19</v>
      </c>
      <c r="AJ311" s="30">
        <f>SUMIF(Ingredients!$B$3:$B$230,F311,Ingredients!$D$3:$D$230)+SUMIF($B$3:$B$725,F311,$AR$3:$AR$725)</f>
        <v>0</v>
      </c>
      <c r="AK311" s="30">
        <f>SUMIF(Ingredients!$B$3:$B$230,G311,Ingredients!$D$3:$D$230)+SUMIF($B$3:$B$725,G311,$AR$3:$AR$725)</f>
        <v>0</v>
      </c>
      <c r="AL311" s="30">
        <f>SUMIF(Ingredients!$B$3:$B$230,H311,Ingredients!$D$3:$D$230)+SUMIF($B$3:$B$725,H311,$AR$3:$AR$725)</f>
        <v>0</v>
      </c>
      <c r="AM311" s="30">
        <f>SUMIF(Ingredients!$B$3:$B$230,I311,Ingredients!$D$3:$D$230)+SUMIF($B$3:$B$725,I311,$AR$3:$AR$725)</f>
        <v>0</v>
      </c>
      <c r="AN311" s="30">
        <f>SUMIF(Ingredients!$B$3:$B$230,J311,Ingredients!$D$3:$D$230)+SUMIF($B$3:$B$725,J311,$AR$3:$AR$725)</f>
        <v>0</v>
      </c>
      <c r="AO311" s="30">
        <f>SUMIF(Ingredients!$B$3:$B$230,K311,Ingredients!$D$3:$D$230)+SUMIF($B$3:$B$725,K311,$AR$3:$AR$725)</f>
        <v>0</v>
      </c>
      <c r="AP311" s="30">
        <f>SUMIF(Ingredients!$B$3:$B$230,L311,Ingredients!$D$3:$D$230)+SUMIF($B$3:$B$725,L311,$AR$3:$AR$725)</f>
        <v>0</v>
      </c>
      <c r="AQ311" s="30">
        <f>SUMIF(Ingredients!$B$3:$B$230,M311,Ingredients!$D$3:$D$230)+SUMIF($B$3:$B$725,M311,$AR$3:$AR$725)</f>
        <v>0</v>
      </c>
      <c r="AR311" s="29">
        <f t="shared" si="54"/>
        <v>0</v>
      </c>
      <c r="AS311" s="30">
        <f>SUMIF(Ingredients!$B$3:$B$230,F311,Ingredients!$E$3:$E$230)+SUMIF($B$3:$B$725,F311,$BA$3:$BA$730)</f>
        <v>10</v>
      </c>
      <c r="AT311" s="30">
        <f>SUMIF(Ingredients!$B$3:$B$230,G311,Ingredients!$E$3:$E$230)+SUMIF($B$3:$B$725,G311,$BA$3:$BA$730)</f>
        <v>7</v>
      </c>
      <c r="AU311" s="30">
        <f>SUMIF(Ingredients!$B$3:$B$230,H311,Ingredients!$E$3:$E$230)+SUMIF($B$3:$B$725,H311,$BA$3:$BA$730)</f>
        <v>24</v>
      </c>
      <c r="AV311" s="30">
        <f>SUMIF(Ingredients!$B$3:$B$230,I311,Ingredients!$E$3:$E$230)+SUMIF($B$3:$B$725,I311,$BA$3:$BA$730)</f>
        <v>7</v>
      </c>
      <c r="AW311" s="30">
        <f>SUMIF(Ingredients!$B$3:$B$230,J311,Ingredients!$E$3:$E$230)+SUMIF($B$3:$B$725,J311,$BA$3:$BA$730)</f>
        <v>0</v>
      </c>
      <c r="AX311" s="30">
        <f>SUMIF(Ingredients!$B$3:$B$230,K311,Ingredients!$E$3:$E$230)+SUMIF($B$3:$B$725,K311,$BA$3:$BA$730)</f>
        <v>0</v>
      </c>
      <c r="AY311" s="30">
        <f>SUMIF(Ingredients!$B$3:$B$230,L311,Ingredients!$E$3:$E$230)+SUMIF($B$3:$B$725,L311,$BA$3:$BA$730)</f>
        <v>0</v>
      </c>
      <c r="AZ311" s="30">
        <f>SUMIF(Ingredients!$B$3:$B$230,M311,Ingredients!$E$3:$E$230)+SUMIF($B$3:$B$725,M311,$BA$3:$BA$730)</f>
        <v>0</v>
      </c>
      <c r="BA311" s="29">
        <f t="shared" si="55"/>
        <v>12</v>
      </c>
      <c r="BB311" s="30">
        <f>SUMIF(Ingredients!$B$3:$B$230,F311,Ingredients!$F$3:$F$230)+SUMIF($B$3:$B$725,F311,$BJ$3:$BJ$725)</f>
        <v>0</v>
      </c>
      <c r="BC311" s="30">
        <f>SUMIF(Ingredients!$B$3:$B$230,G311,Ingredients!$F$3:$F$230)+SUMIF($B$3:$B$725,G311,$BJ$3:$BJ$725)</f>
        <v>1</v>
      </c>
      <c r="BD311" s="30">
        <f>SUMIF(Ingredients!$B$3:$B$230,H311,Ingredients!$F$3:$F$230)+SUMIF($B$3:$B$725,H311,$BJ$3:$BJ$725)</f>
        <v>0</v>
      </c>
      <c r="BE311" s="30">
        <f>SUMIF(Ingredients!$B$3:$B$230,I311,Ingredients!$F$3:$F$230)+SUMIF($B$3:$B$725,I311,$BJ$3:$BJ$725)</f>
        <v>0</v>
      </c>
      <c r="BF311" s="30">
        <f>SUMIF(Ingredients!$B$3:$B$230,J311,Ingredients!$F$3:$F$230)+SUMIF($B$3:$B$725,J311,$BJ$3:$BJ$725)</f>
        <v>0</v>
      </c>
      <c r="BG311" s="30">
        <f>SUMIF(Ingredients!$B$3:$B$230,K311,Ingredients!$F$3:$F$230)+SUMIF($B$3:$B$725,K311,$BJ$3:$BJ$725)</f>
        <v>0</v>
      </c>
      <c r="BH311" s="30">
        <f>SUMIF(Ingredients!$B$3:$B$230,L311,Ingredients!$F$3:$F$230)+SUMIF($B$3:$B$725,L311,$BJ$3:$BJ$725)</f>
        <v>0</v>
      </c>
      <c r="BI311" s="30">
        <f>SUMIF(Ingredients!$B$3:$B$230,M311,Ingredients!$F$3:$F$230)+SUMIF($B$3:$B$725,M311,$BJ$3:$BJ$725)</f>
        <v>0</v>
      </c>
      <c r="BJ311" s="35">
        <f t="shared" si="56"/>
        <v>1</v>
      </c>
      <c r="BK311" s="30">
        <f>SUMIF(Ingredients!$B$3:$B$230,F311,Ingredients!$G$3:$G$230)+SUMIF($B$3:$B$725,F311,$BS$3:$BS$725)</f>
        <v>0</v>
      </c>
      <c r="BL311" s="30">
        <f>SUMIF(Ingredients!$B$3:$B$230,G311,Ingredients!$G$3:$G$230)+SUMIF($B$3:$B$725,G311,$BS$3:$BS$725)</f>
        <v>0</v>
      </c>
      <c r="BM311" s="30">
        <f>SUMIF(Ingredients!$B$3:$B$230,H311,Ingredients!$G$3:$G$230)+SUMIF($B$3:$B$725,H311,$BS$3:$BS$725)</f>
        <v>0</v>
      </c>
      <c r="BN311" s="30">
        <f>SUMIF(Ingredients!$B$3:$B$230,I311,Ingredients!$G$3:$G$230)+SUMIF($B$3:$B$725,I311,$BS$3:$BS$725)</f>
        <v>0</v>
      </c>
      <c r="BO311" s="30">
        <f>SUMIF(Ingredients!$B$3:$B$230,J311,Ingredients!$G$3:$G$230)+SUMIF($B$3:$B$725,J311,$BS$3:$BS$725)</f>
        <v>0</v>
      </c>
      <c r="BP311" s="30">
        <f>SUMIF(Ingredients!$B$3:$B$230,K311,Ingredients!$G$3:$G$230)+SUMIF($B$3:$B$725,K311,$BS$3:$BS$725)</f>
        <v>0</v>
      </c>
      <c r="BQ311" s="30">
        <f>SUMIF(Ingredients!$B$3:$B$230,L311,Ingredients!$G$3:$G$230)+SUMIF($B$3:$B$725,L311,$BS$3:$BS$725)</f>
        <v>0</v>
      </c>
      <c r="BR311" s="30">
        <f>SUMIF(Ingredients!$B$3:$B$230,M311,Ingredients!$G$3:$G$230)+SUMIF($B$3:$B$725,M311,$BS$3:$BS$725)</f>
        <v>0</v>
      </c>
      <c r="BS311" s="36">
        <f t="shared" si="57"/>
        <v>0</v>
      </c>
      <c r="BT311" s="30">
        <f>SUMIF(Ingredients!$B$3:$B$230,F311,Ingredients!$H$3:$H$230)+SUMIF($B$3:$B$725,F311,$CB$3:$CB$725)</f>
        <v>0</v>
      </c>
      <c r="BU311" s="30">
        <f>SUMIF(Ingredients!$B$3:$B$230,G311,Ingredients!$H$3:$H$230)+SUMIF($B$3:$B$725,G311,$CB$3:$CB$725)</f>
        <v>0</v>
      </c>
      <c r="BV311" s="30">
        <f>SUMIF(Ingredients!$B$3:$B$230,H311,Ingredients!$H$3:$H$230)+SUMIF($B$3:$B$725,H311,$CB$3:$CB$725)</f>
        <v>0</v>
      </c>
      <c r="BW311" s="30">
        <f>SUMIF(Ingredients!$B$3:$B$230,I311,Ingredients!$H$3:$H$230)+SUMIF($B$3:$B$725,I311,$CB$3:$CB$725)</f>
        <v>1</v>
      </c>
      <c r="BX311" s="30">
        <f>SUMIF(Ingredients!$B$3:$B$230,J311,Ingredients!$H$3:$H$230)+SUMIF($B$3:$B$725,J311,$CB$3:$CB$725)</f>
        <v>0</v>
      </c>
      <c r="BY311" s="30">
        <f>SUMIF(Ingredients!$B$3:$B$230,K311,Ingredients!$H$3:$H$230)+SUMIF($B$3:$B$725,K311,$CB$3:$CB$725)</f>
        <v>0</v>
      </c>
      <c r="BZ311" s="30">
        <f>SUMIF(Ingredients!$B$3:$B$230,L311,Ingredients!$H$3:$H$230)+SUMIF($B$3:$B$725,L311,$CB$3:$CB$725)</f>
        <v>0</v>
      </c>
      <c r="CA311" s="30">
        <f>SUMIF(Ingredients!$B$3:$B$230,M311,Ingredients!$H$3:$H$230)+SUMIF($B$3:$B$725,M311,$CB$3:$CB$725)</f>
        <v>0</v>
      </c>
      <c r="CB311" s="42">
        <f t="shared" si="58"/>
        <v>1</v>
      </c>
      <c r="CC311" s="30">
        <f>SUMIF(Ingredients!$B$3:$B$230,F311,Ingredients!$I$3:$I$230)+SUMIF($B$3:$B$725,F311,$CK$3:$CK$725)</f>
        <v>2</v>
      </c>
      <c r="CD311" s="30">
        <f>SUMIF(Ingredients!$B$3:$B$230,G311,Ingredients!$I$3:$I$230)+SUMIF($B$3:$B$725,G311,$CK$3:$CK$725)</f>
        <v>0</v>
      </c>
      <c r="CE311" s="30">
        <f>SUMIF(Ingredients!$B$3:$B$230,H311,Ingredients!$I$3:$I$230)+SUMIF($B$3:$B$725,H311,$CK$3:$CK$725)</f>
        <v>0.5</v>
      </c>
      <c r="CF311" s="30">
        <f>SUMIF(Ingredients!$B$3:$B$230,I311,Ingredients!$I$3:$I$230)+SUMIF($B$3:$B$725,I311,$CK$3:$CK$725)</f>
        <v>0</v>
      </c>
      <c r="CG311" s="30">
        <f>SUMIF(Ingredients!$B$3:$B$230,J311,Ingredients!$I$3:$I$230)+SUMIF($B$3:$B$725,J311,$CK$3:$CK$725)</f>
        <v>0</v>
      </c>
      <c r="CH311" s="30">
        <f>SUMIF(Ingredients!$B$3:$B$230,K311,Ingredients!$I$3:$I$230)+SUMIF($B$3:$B$725,K311,$CK$3:$CK$725)</f>
        <v>0</v>
      </c>
      <c r="CI311" s="30">
        <f>SUMIF(Ingredients!$B$3:$B$230,L311,Ingredients!$I$3:$I$230)+SUMIF($B$3:$B$725,L311,$CK$3:$CK$725)</f>
        <v>0</v>
      </c>
      <c r="CJ311" s="30">
        <f>SUMIF(Ingredients!$B$3:$B$230,M311,Ingredients!$I$3:$I$230)+SUMIF($B$3:$B$725,M311,$CK$3:$CK$725)</f>
        <v>0</v>
      </c>
      <c r="CK311" s="38">
        <f t="shared" si="59"/>
        <v>2.5</v>
      </c>
      <c r="CL311" s="30">
        <f>SUMIF(Ingredients!$B$3:$B$230,F311,Ingredients!$J$3:$J$230)+SUMIF($B$3:$B$725,F311,$CT$3:$CT$725)</f>
        <v>0</v>
      </c>
      <c r="CM311" s="30">
        <f>SUMIF(Ingredients!$B$3:$B$230,G311,Ingredients!$J$3:$J$230)+SUMIF($B$3:$B$725,G311,$CT$3:$CT$725)</f>
        <v>0</v>
      </c>
      <c r="CN311" s="30">
        <f>SUMIF(Ingredients!$B$3:$B$230,H311,Ingredients!$J$3:$J$230)+SUMIF($B$3:$B$725,H311,$CT$3:$CT$725)</f>
        <v>0</v>
      </c>
      <c r="CO311" s="30">
        <f>SUMIF(Ingredients!$B$3:$B$230,I311,Ingredients!$J$3:$J$230)+SUMIF($B$3:$B$725,I311,$CT$3:$CT$725)</f>
        <v>0</v>
      </c>
      <c r="CP311" s="30">
        <f>SUMIF(Ingredients!$B$3:$B$230,J311,Ingredients!$J$3:$J$230)+SUMIF($B$3:$B$725,J311,$CT$3:$CT$725)</f>
        <v>0</v>
      </c>
      <c r="CQ311" s="30">
        <f>SUMIF(Ingredients!$B$3:$B$230,K311,Ingredients!$J$3:$J$230)+SUMIF($B$3:$B$725,K311,$CT$3:$CT$725)</f>
        <v>0</v>
      </c>
      <c r="CR311" s="30">
        <f>SUMIF(Ingredients!$B$3:$B$230,L311,Ingredients!$J$3:$J$230)+SUMIF($B$3:$B$725,L311,$CT$3:$CT$725)</f>
        <v>0</v>
      </c>
      <c r="CS311" s="30">
        <f>SUMIF(Ingredients!$B$3:$B$230,M311,Ingredients!$J$3:$J$230)+SUMIF($B$3:$B$725,M311,$CT$3:$CT$725)</f>
        <v>0</v>
      </c>
      <c r="CT311" s="43">
        <f t="shared" si="60"/>
        <v>0</v>
      </c>
      <c r="CU311" s="34">
        <v>20</v>
      </c>
      <c r="CV311" s="30">
        <v>0</v>
      </c>
      <c r="CW311" s="30">
        <v>12</v>
      </c>
      <c r="CX311" s="35">
        <v>1</v>
      </c>
      <c r="CY311" s="36">
        <v>0</v>
      </c>
      <c r="CZ311" s="37">
        <v>1</v>
      </c>
      <c r="DA311" s="38">
        <v>2.5</v>
      </c>
      <c r="DB311" s="39">
        <v>0</v>
      </c>
      <c r="DC311" t="s">
        <v>202</v>
      </c>
      <c r="DD311" t="str">
        <f t="shared" ca="1" si="61"/>
        <v/>
      </c>
      <c r="DE311" t="str">
        <f ca="1">IF(Z311="No", "No", "-")</f>
        <v>-</v>
      </c>
      <c r="DG311" t="s">
        <v>200</v>
      </c>
      <c r="DH311" t="str">
        <f t="shared" ca="1" si="62"/>
        <v>BEEFWELLINGTONITEM(MEAL, ItemRegistry.beefwellingtonItem, 4 ,4f,0f,1f,1f,0f,2.5f,0f,1.75f),</v>
      </c>
      <c r="DI311" t="s">
        <v>2463</v>
      </c>
    </row>
    <row r="312" spans="2:113" x14ac:dyDescent="0.3">
      <c r="B312" t="s">
        <v>589</v>
      </c>
      <c r="C312" t="str">
        <f>INDEX('PH Itemnames'!$B$1:$B$723,MATCH(B312,'PH Itemnames'!$A$1:$A$723),1)</f>
        <v>epicbaconItem</v>
      </c>
      <c r="D312" t="s">
        <v>240</v>
      </c>
      <c r="E312" t="s">
        <v>1191</v>
      </c>
      <c r="F312" s="10" t="s">
        <v>77</v>
      </c>
      <c r="G312" s="11" t="s">
        <v>222</v>
      </c>
      <c r="H312" s="11" t="s">
        <v>362</v>
      </c>
      <c r="I312" s="11" t="s">
        <v>224</v>
      </c>
      <c r="J312" s="11" t="s">
        <v>223</v>
      </c>
      <c r="K312" s="11" t="s">
        <v>364</v>
      </c>
      <c r="L312" s="11" t="s">
        <v>363</v>
      </c>
      <c r="M312" s="11" t="s">
        <v>590</v>
      </c>
      <c r="N312" s="46">
        <f ca="1">SUMIF(Ingredients!$B$3:$B$230,'PH complex foods'!F312,Ingredients!$A$3:$A$119)+SUMIF($B$3:$B$725,F312,$V$3:$V$724)</f>
        <v>1</v>
      </c>
      <c r="O312" s="11">
        <f ca="1">SUMIF(Ingredients!$B$3:$B$230,'PH complex foods'!G312,Ingredients!$A$3:$A$119)+SUMIF($B$3:$B$725,G312,$V$3:$V$724)</f>
        <v>1</v>
      </c>
      <c r="P312" s="11">
        <f ca="1">SUMIF(Ingredients!$B$3:$B$230,'PH complex foods'!H312,Ingredients!$A$3:$A$119)+SUMIF($B$3:$B$725,H312,$V$3:$V$724)</f>
        <v>1</v>
      </c>
      <c r="Q312" s="11">
        <f ca="1">SUMIF(Ingredients!$B$3:$B$230,'PH complex foods'!I312,Ingredients!$A$3:$A$119)+SUMIF($B$3:$B$725,I312,$V$3:$V$724)</f>
        <v>1</v>
      </c>
      <c r="R312" s="11">
        <f ca="1">SUMIF(Ingredients!$B$3:$B$230,'PH complex foods'!J312,Ingredients!$A$3:$A$119)+SUMIF($B$3:$B$725,J312,$V$3:$V$724)</f>
        <v>1</v>
      </c>
      <c r="S312" s="11">
        <f ca="1">SUMIF(Ingredients!$B$3:$B$230,'PH complex foods'!K312,Ingredients!$A$3:$A$119)+SUMIF($B$3:$B$725,K312,$V$3:$V$724)</f>
        <v>1</v>
      </c>
      <c r="T312" s="11">
        <f ca="1">SUMIF(Ingredients!$B$3:$B$230,'PH complex foods'!L312,Ingredients!$A$3:$A$119)+SUMIF($B$3:$B$725,L312,$V$3:$V$724)</f>
        <v>1</v>
      </c>
      <c r="U312" s="11">
        <f ca="1">SUMIF(Ingredients!$B$3:$B$230,'PH complex foods'!M312,Ingredients!$A$3:$A$119)+SUMIF($B$3:$B$725,M312,$V$3:$V$724)</f>
        <v>1</v>
      </c>
      <c r="V312" s="10">
        <f t="shared" ca="1" si="63"/>
        <v>1</v>
      </c>
      <c r="W312" s="10">
        <v>1</v>
      </c>
      <c r="X312" s="11">
        <v>1</v>
      </c>
      <c r="Y312" s="11">
        <f>COUNTIF(F312:M1037,B312)</f>
        <v>1</v>
      </c>
      <c r="Z312" s="44" t="s">
        <v>199</v>
      </c>
      <c r="AA312" s="34">
        <f>SUMIF(Ingredients!$B$3:$B$230,F312,Ingredients!$C$3:$C$230)+SUMIF($B$3:$B$725,F312,$AI$3:$AI$725)</f>
        <v>10</v>
      </c>
      <c r="AB312" s="30">
        <f>SUMIF(Ingredients!$B$3:$B$230,G312,Ingredients!$C$3:$C$230)+SUMIF($B$3:$B$725,G312,$AI$3:$AI$725)</f>
        <v>0</v>
      </c>
      <c r="AC312" s="30">
        <f>SUMIF(Ingredients!$B$3:$B$230,H312,Ingredients!$C$3:$C$230)+SUMIF($B$3:$B$725,H312,$AI$3:$AI$725)</f>
        <v>0</v>
      </c>
      <c r="AD312" s="30">
        <f>SUMIF(Ingredients!$B$3:$B$230,I312,Ingredients!$C$3:$C$230)+SUMIF($B$3:$B$725,I312,$AI$3:$AI$725)</f>
        <v>0</v>
      </c>
      <c r="AE312" s="30">
        <f>SUMIF(Ingredients!$B$3:$B$230,J312,Ingredients!$C$3:$C$230)+SUMIF($B$3:$B$725,J312,$AI$3:$AI$725)</f>
        <v>0</v>
      </c>
      <c r="AF312" s="30">
        <f>SUMIF(Ingredients!$B$3:$B$230,K312,Ingredients!$C$3:$C$230)+SUMIF($B$3:$B$725,K312,$AI$3:$AI$725)</f>
        <v>0</v>
      </c>
      <c r="AG312" s="30">
        <f>SUMIF(Ingredients!$B$3:$B$230,L312,Ingredients!$C$3:$C$230)+SUMIF($B$3:$B$725,L312,$AI$3:$AI$725)</f>
        <v>0</v>
      </c>
      <c r="AH312" s="30">
        <f>SUMIF(Ingredients!$B$3:$B$230,M312,Ingredients!$C$3:$C$230)+SUMIF($B$3:$B$725,M312,$AI$3:$AI$725)</f>
        <v>0</v>
      </c>
      <c r="AI312" s="29">
        <f t="shared" si="53"/>
        <v>10</v>
      </c>
      <c r="AJ312" s="30">
        <f>SUMIF(Ingredients!$B$3:$B$230,F312,Ingredients!$D$3:$D$230)+SUMIF($B$3:$B$725,F312,$AR$3:$AR$725)</f>
        <v>0</v>
      </c>
      <c r="AK312" s="30">
        <f>SUMIF(Ingredients!$B$3:$B$230,G312,Ingredients!$D$3:$D$230)+SUMIF($B$3:$B$725,G312,$AR$3:$AR$725)</f>
        <v>0</v>
      </c>
      <c r="AL312" s="30">
        <f>SUMIF(Ingredients!$B$3:$B$230,H312,Ingredients!$D$3:$D$230)+SUMIF($B$3:$B$725,H312,$AR$3:$AR$725)</f>
        <v>0</v>
      </c>
      <c r="AM312" s="30">
        <f>SUMIF(Ingredients!$B$3:$B$230,I312,Ingredients!$D$3:$D$230)+SUMIF($B$3:$B$725,I312,$AR$3:$AR$725)</f>
        <v>0</v>
      </c>
      <c r="AN312" s="30">
        <f>SUMIF(Ingredients!$B$3:$B$230,J312,Ingredients!$D$3:$D$230)+SUMIF($B$3:$B$725,J312,$AR$3:$AR$725)</f>
        <v>0</v>
      </c>
      <c r="AO312" s="30">
        <f>SUMIF(Ingredients!$B$3:$B$230,K312,Ingredients!$D$3:$D$230)+SUMIF($B$3:$B$725,K312,$AR$3:$AR$725)</f>
        <v>0</v>
      </c>
      <c r="AP312" s="30">
        <f>SUMIF(Ingredients!$B$3:$B$230,L312,Ingredients!$D$3:$D$230)+SUMIF($B$3:$B$725,L312,$AR$3:$AR$725)</f>
        <v>0</v>
      </c>
      <c r="AQ312" s="30">
        <f>SUMIF(Ingredients!$B$3:$B$230,M312,Ingredients!$D$3:$D$230)+SUMIF($B$3:$B$725,M312,$AR$3:$AR$725)</f>
        <v>0</v>
      </c>
      <c r="AR312" s="29">
        <f t="shared" si="54"/>
        <v>0</v>
      </c>
      <c r="AS312" s="30">
        <f>SUMIF(Ingredients!$B$3:$B$230,F312,Ingredients!$E$3:$E$230)+SUMIF($B$3:$B$725,F312,$BA$3:$BA$730)</f>
        <v>14</v>
      </c>
      <c r="AT312" s="30">
        <f>SUMIF(Ingredients!$B$3:$B$230,G312,Ingredients!$E$3:$E$230)+SUMIF($B$3:$B$725,G312,$BA$3:$BA$730)</f>
        <v>0</v>
      </c>
      <c r="AU312" s="30">
        <f>SUMIF(Ingredients!$B$3:$B$230,H312,Ingredients!$E$3:$E$230)+SUMIF($B$3:$B$725,H312,$BA$3:$BA$730)</f>
        <v>0</v>
      </c>
      <c r="AV312" s="30">
        <f>SUMIF(Ingredients!$B$3:$B$230,I312,Ingredients!$E$3:$E$230)+SUMIF($B$3:$B$725,I312,$BA$3:$BA$730)</f>
        <v>0</v>
      </c>
      <c r="AW312" s="30">
        <f>SUMIF(Ingredients!$B$3:$B$230,J312,Ingredients!$E$3:$E$230)+SUMIF($B$3:$B$725,J312,$BA$3:$BA$730)</f>
        <v>0</v>
      </c>
      <c r="AX312" s="30">
        <f>SUMIF(Ingredients!$B$3:$B$230,K312,Ingredients!$E$3:$E$230)+SUMIF($B$3:$B$725,K312,$BA$3:$BA$730)</f>
        <v>0</v>
      </c>
      <c r="AY312" s="30">
        <f>SUMIF(Ingredients!$B$3:$B$230,L312,Ingredients!$E$3:$E$230)+SUMIF($B$3:$B$725,L312,$BA$3:$BA$730)</f>
        <v>0</v>
      </c>
      <c r="AZ312" s="30">
        <f>SUMIF(Ingredients!$B$3:$B$230,M312,Ingredients!$E$3:$E$230)+SUMIF($B$3:$B$725,M312,$BA$3:$BA$730)</f>
        <v>0</v>
      </c>
      <c r="BA312" s="29">
        <f t="shared" si="55"/>
        <v>1.75</v>
      </c>
      <c r="BB312" s="30">
        <f>SUMIF(Ingredients!$B$3:$B$230,F312,Ingredients!$F$3:$F$230)+SUMIF($B$3:$B$725,F312,$BJ$3:$BJ$725)</f>
        <v>0</v>
      </c>
      <c r="BC312" s="30">
        <f>SUMIF(Ingredients!$B$3:$B$230,G312,Ingredients!$F$3:$F$230)+SUMIF($B$3:$B$725,G312,$BJ$3:$BJ$725)</f>
        <v>0</v>
      </c>
      <c r="BD312" s="30">
        <f>SUMIF(Ingredients!$B$3:$B$230,H312,Ingredients!$F$3:$F$230)+SUMIF($B$3:$B$725,H312,$BJ$3:$BJ$725)</f>
        <v>0</v>
      </c>
      <c r="BE312" s="30">
        <f>SUMIF(Ingredients!$B$3:$B$230,I312,Ingredients!$F$3:$F$230)+SUMIF($B$3:$B$725,I312,$BJ$3:$BJ$725)</f>
        <v>0</v>
      </c>
      <c r="BF312" s="30">
        <f>SUMIF(Ingredients!$B$3:$B$230,J312,Ingredients!$F$3:$F$230)+SUMIF($B$3:$B$725,J312,$BJ$3:$BJ$725)</f>
        <v>0</v>
      </c>
      <c r="BG312" s="30">
        <f>SUMIF(Ingredients!$B$3:$B$230,K312,Ingredients!$F$3:$F$230)+SUMIF($B$3:$B$725,K312,$BJ$3:$BJ$725)</f>
        <v>0</v>
      </c>
      <c r="BH312" s="30">
        <f>SUMIF(Ingredients!$B$3:$B$230,L312,Ingredients!$F$3:$F$230)+SUMIF($B$3:$B$725,L312,$BJ$3:$BJ$725)</f>
        <v>0</v>
      </c>
      <c r="BI312" s="30">
        <f>SUMIF(Ingredients!$B$3:$B$230,M312,Ingredients!$F$3:$F$230)+SUMIF($B$3:$B$725,M312,$BJ$3:$BJ$725)</f>
        <v>0</v>
      </c>
      <c r="BJ312" s="35">
        <f t="shared" si="56"/>
        <v>0</v>
      </c>
      <c r="BK312" s="30">
        <f>SUMIF(Ingredients!$B$3:$B$230,F312,Ingredients!$G$3:$G$230)+SUMIF($B$3:$B$725,F312,$BS$3:$BS$725)</f>
        <v>0</v>
      </c>
      <c r="BL312" s="30">
        <f>SUMIF(Ingredients!$B$3:$B$230,G312,Ingredients!$G$3:$G$230)+SUMIF($B$3:$B$725,G312,$BS$3:$BS$725)</f>
        <v>0</v>
      </c>
      <c r="BM312" s="30">
        <f>SUMIF(Ingredients!$B$3:$B$230,H312,Ingredients!$G$3:$G$230)+SUMIF($B$3:$B$725,H312,$BS$3:$BS$725)</f>
        <v>0</v>
      </c>
      <c r="BN312" s="30">
        <f>SUMIF(Ingredients!$B$3:$B$230,I312,Ingredients!$G$3:$G$230)+SUMIF($B$3:$B$725,I312,$BS$3:$BS$725)</f>
        <v>0</v>
      </c>
      <c r="BO312" s="30">
        <f>SUMIF(Ingredients!$B$3:$B$230,J312,Ingredients!$G$3:$G$230)+SUMIF($B$3:$B$725,J312,$BS$3:$BS$725)</f>
        <v>0</v>
      </c>
      <c r="BP312" s="30">
        <f>SUMIF(Ingredients!$B$3:$B$230,K312,Ingredients!$G$3:$G$230)+SUMIF($B$3:$B$725,K312,$BS$3:$BS$725)</f>
        <v>0</v>
      </c>
      <c r="BQ312" s="30">
        <f>SUMIF(Ingredients!$B$3:$B$230,L312,Ingredients!$G$3:$G$230)+SUMIF($B$3:$B$725,L312,$BS$3:$BS$725)</f>
        <v>0</v>
      </c>
      <c r="BR312" s="30">
        <f>SUMIF(Ingredients!$B$3:$B$230,M312,Ingredients!$G$3:$G$230)+SUMIF($B$3:$B$725,M312,$BS$3:$BS$725)</f>
        <v>0</v>
      </c>
      <c r="BS312" s="36">
        <f t="shared" si="57"/>
        <v>0</v>
      </c>
      <c r="BT312" s="30">
        <f>SUMIF(Ingredients!$B$3:$B$230,F312,Ingredients!$H$3:$H$230)+SUMIF($B$3:$B$725,F312,$CB$3:$CB$725)</f>
        <v>0</v>
      </c>
      <c r="BU312" s="30">
        <f>SUMIF(Ingredients!$B$3:$B$230,G312,Ingredients!$H$3:$H$230)+SUMIF($B$3:$B$725,G312,$CB$3:$CB$725)</f>
        <v>0</v>
      </c>
      <c r="BV312" s="30">
        <f>SUMIF(Ingredients!$B$3:$B$230,H312,Ingredients!$H$3:$H$230)+SUMIF($B$3:$B$725,H312,$CB$3:$CB$725)</f>
        <v>0</v>
      </c>
      <c r="BW312" s="30">
        <f>SUMIF(Ingredients!$B$3:$B$230,I312,Ingredients!$H$3:$H$230)+SUMIF($B$3:$B$725,I312,$CB$3:$CB$725)</f>
        <v>0</v>
      </c>
      <c r="BX312" s="30">
        <f>SUMIF(Ingredients!$B$3:$B$230,J312,Ingredients!$H$3:$H$230)+SUMIF($B$3:$B$725,J312,$CB$3:$CB$725)</f>
        <v>0</v>
      </c>
      <c r="BY312" s="30">
        <f>SUMIF(Ingredients!$B$3:$B$230,K312,Ingredients!$H$3:$H$230)+SUMIF($B$3:$B$725,K312,$CB$3:$CB$725)</f>
        <v>0</v>
      </c>
      <c r="BZ312" s="30">
        <f>SUMIF(Ingredients!$B$3:$B$230,L312,Ingredients!$H$3:$H$230)+SUMIF($B$3:$B$725,L312,$CB$3:$CB$725)</f>
        <v>0</v>
      </c>
      <c r="CA312" s="30">
        <f>SUMIF(Ingredients!$B$3:$B$230,M312,Ingredients!$H$3:$H$230)+SUMIF($B$3:$B$725,M312,$CB$3:$CB$725)</f>
        <v>0</v>
      </c>
      <c r="CB312" s="42">
        <f t="shared" si="58"/>
        <v>0</v>
      </c>
      <c r="CC312" s="30">
        <f>SUMIF(Ingredients!$B$3:$B$230,F312,Ingredients!$I$3:$I$230)+SUMIF($B$3:$B$725,F312,$CK$3:$CK$725)</f>
        <v>2.5</v>
      </c>
      <c r="CD312" s="30">
        <f>SUMIF(Ingredients!$B$3:$B$230,G312,Ingredients!$I$3:$I$230)+SUMIF($B$3:$B$725,G312,$CK$3:$CK$725)</f>
        <v>0</v>
      </c>
      <c r="CE312" s="30">
        <f>SUMIF(Ingredients!$B$3:$B$230,H312,Ingredients!$I$3:$I$230)+SUMIF($B$3:$B$725,H312,$CK$3:$CK$725)</f>
        <v>0</v>
      </c>
      <c r="CF312" s="30">
        <f>SUMIF(Ingredients!$B$3:$B$230,I312,Ingredients!$I$3:$I$230)+SUMIF($B$3:$B$725,I312,$CK$3:$CK$725)</f>
        <v>0</v>
      </c>
      <c r="CG312" s="30">
        <f>SUMIF(Ingredients!$B$3:$B$230,J312,Ingredients!$I$3:$I$230)+SUMIF($B$3:$B$725,J312,$CK$3:$CK$725)</f>
        <v>0</v>
      </c>
      <c r="CH312" s="30">
        <f>SUMIF(Ingredients!$B$3:$B$230,K312,Ingredients!$I$3:$I$230)+SUMIF($B$3:$B$725,K312,$CK$3:$CK$725)</f>
        <v>0</v>
      </c>
      <c r="CI312" s="30">
        <f>SUMIF(Ingredients!$B$3:$B$230,L312,Ingredients!$I$3:$I$230)+SUMIF($B$3:$B$725,L312,$CK$3:$CK$725)</f>
        <v>0</v>
      </c>
      <c r="CJ312" s="30">
        <f>SUMIF(Ingredients!$B$3:$B$230,M312,Ingredients!$I$3:$I$230)+SUMIF($B$3:$B$725,M312,$CK$3:$CK$725)</f>
        <v>0</v>
      </c>
      <c r="CK312" s="38">
        <f t="shared" si="59"/>
        <v>2.5</v>
      </c>
      <c r="CL312" s="30">
        <f>SUMIF(Ingredients!$B$3:$B$230,F312,Ingredients!$J$3:$J$230)+SUMIF($B$3:$B$725,F312,$CT$3:$CT$725)</f>
        <v>0</v>
      </c>
      <c r="CM312" s="30">
        <f>SUMIF(Ingredients!$B$3:$B$230,G312,Ingredients!$J$3:$J$230)+SUMIF($B$3:$B$725,G312,$CT$3:$CT$725)</f>
        <v>0</v>
      </c>
      <c r="CN312" s="30">
        <f>SUMIF(Ingredients!$B$3:$B$230,H312,Ingredients!$J$3:$J$230)+SUMIF($B$3:$B$725,H312,$CT$3:$CT$725)</f>
        <v>0</v>
      </c>
      <c r="CO312" s="30">
        <f>SUMIF(Ingredients!$B$3:$B$230,I312,Ingredients!$J$3:$J$230)+SUMIF($B$3:$B$725,I312,$CT$3:$CT$725)</f>
        <v>0</v>
      </c>
      <c r="CP312" s="30">
        <f>SUMIF(Ingredients!$B$3:$B$230,J312,Ingredients!$J$3:$J$230)+SUMIF($B$3:$B$725,J312,$CT$3:$CT$725)</f>
        <v>0</v>
      </c>
      <c r="CQ312" s="30">
        <f>SUMIF(Ingredients!$B$3:$B$230,K312,Ingredients!$J$3:$J$230)+SUMIF($B$3:$B$725,K312,$CT$3:$CT$725)</f>
        <v>0</v>
      </c>
      <c r="CR312" s="30">
        <f>SUMIF(Ingredients!$B$3:$B$230,L312,Ingredients!$J$3:$J$230)+SUMIF($B$3:$B$725,L312,$CT$3:$CT$725)</f>
        <v>0</v>
      </c>
      <c r="CS312" s="30">
        <f>SUMIF(Ingredients!$B$3:$B$230,M312,Ingredients!$J$3:$J$230)+SUMIF($B$3:$B$725,M312,$CT$3:$CT$725)</f>
        <v>0</v>
      </c>
      <c r="CT312" s="43">
        <f t="shared" si="60"/>
        <v>0</v>
      </c>
      <c r="CU312" s="34">
        <v>10</v>
      </c>
      <c r="CV312" s="30">
        <v>0</v>
      </c>
      <c r="CW312" s="30">
        <v>1.75</v>
      </c>
      <c r="CX312" s="35">
        <v>0</v>
      </c>
      <c r="CY312" s="36">
        <v>0</v>
      </c>
      <c r="CZ312" s="37">
        <v>0</v>
      </c>
      <c r="DA312" s="38">
        <v>2.5</v>
      </c>
      <c r="DB312" s="39">
        <v>0</v>
      </c>
      <c r="DC312" t="s">
        <v>199</v>
      </c>
      <c r="DD312" t="str">
        <f t="shared" ca="1" si="61"/>
        <v>NB</v>
      </c>
      <c r="DE312" t="str">
        <f>IF(Z312="No", "No", "-")</f>
        <v>No</v>
      </c>
      <c r="DF312" t="s">
        <v>1153</v>
      </c>
      <c r="DG312" t="s">
        <v>200</v>
      </c>
      <c r="DH312" t="str">
        <f t="shared" si="62"/>
        <v/>
      </c>
      <c r="DI312" t="s">
        <v>2271</v>
      </c>
    </row>
    <row r="313" spans="2:113" x14ac:dyDescent="0.3">
      <c r="B313" t="s">
        <v>591</v>
      </c>
      <c r="C313" t="str">
        <f>INDEX('PH Itemnames'!$B$1:$B$723,MATCH(B313,'PH Itemnames'!$A$1:$A$723),1)</f>
        <v>manjuuItem</v>
      </c>
      <c r="D313" t="s">
        <v>240</v>
      </c>
      <c r="E313" t="s">
        <v>1191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SUMIF(Ingredients!$B$3:$B$230,'PH complex foods'!F313,Ingredients!$A$3:$A$119)+SUMIF($B$3:$B$725,F313,$V$3:$V$724)</f>
        <v>1</v>
      </c>
      <c r="O313" s="11">
        <f ca="1">SUMIF(Ingredients!$B$3:$B$230,'PH complex foods'!G313,Ingredients!$A$3:$A$119)+SUMIF($B$3:$B$725,G313,$V$3:$V$724)</f>
        <v>1</v>
      </c>
      <c r="P313" s="11">
        <f ca="1">SUMIF(Ingredients!$B$3:$B$230,'PH complex foods'!H313,Ingredients!$A$3:$A$119)+SUMIF($B$3:$B$725,H313,$V$3:$V$724)</f>
        <v>1</v>
      </c>
      <c r="Q313" s="11">
        <f ca="1">SUMIF(Ingredients!$B$3:$B$230,'PH complex foods'!I313,Ingredients!$A$3:$A$119)+SUMIF($B$3:$B$725,I313,$V$3:$V$724)</f>
        <v>0</v>
      </c>
      <c r="R313" s="11">
        <f ca="1">SUMIF(Ingredients!$B$3:$B$230,'PH complex foods'!J313,Ingredients!$A$3:$A$119)+SUMIF($B$3:$B$725,J313,$V$3:$V$724)</f>
        <v>0</v>
      </c>
      <c r="S313" s="11">
        <f ca="1">SUMIF(Ingredients!$B$3:$B$230,'PH complex foods'!K313,Ingredients!$A$3:$A$119)+SUMIF($B$3:$B$725,K313,$V$3:$V$724)</f>
        <v>0</v>
      </c>
      <c r="T313" s="11">
        <f ca="1">SUMIF(Ingredients!$B$3:$B$230,'PH complex foods'!L313,Ingredients!$A$3:$A$119)+SUMIF($B$3:$B$725,L313,$V$3:$V$724)</f>
        <v>0</v>
      </c>
      <c r="U313" s="11">
        <f ca="1">SUMIF(Ingredients!$B$3:$B$230,'PH complex foods'!M313,Ingredients!$A$3:$A$119)+SUMIF($B$3:$B$725,M313,$V$3:$V$724)</f>
        <v>0</v>
      </c>
      <c r="V313" s="10">
        <f t="shared" ca="1" si="63"/>
        <v>1</v>
      </c>
      <c r="W313" s="10">
        <v>1</v>
      </c>
      <c r="X313" s="11">
        <v>1</v>
      </c>
      <c r="Y313" s="11">
        <f>COUNTIF(F313:M1038,B313)</f>
        <v>0</v>
      </c>
      <c r="Z313" s="44" t="str">
        <f t="shared" ca="1" si="64"/>
        <v>Yes</v>
      </c>
      <c r="AA313" s="34">
        <f>SUMIF(Ingredients!$B$3:$B$230,F313,Ingredients!$C$3:$C$230)+SUMIF($B$3:$B$725,F313,$AI$3:$AI$725)</f>
        <v>0</v>
      </c>
      <c r="AB313" s="30">
        <f>SUMIF(Ingredients!$B$3:$B$230,G313,Ingredients!$C$3:$C$230)+SUMIF($B$3:$B$725,G313,$AI$3:$AI$725)</f>
        <v>0</v>
      </c>
      <c r="AC313" s="30">
        <f>SUMIF(Ingredients!$B$3:$B$230,H313,Ingredients!$C$3:$C$230)+SUMIF($B$3:$B$725,H313,$AI$3:$AI$725)</f>
        <v>2</v>
      </c>
      <c r="AD313" s="30">
        <f>SUMIF(Ingredients!$B$3:$B$230,I313,Ingredients!$C$3:$C$230)+SUMIF($B$3:$B$725,I313,$AI$3:$AI$725)</f>
        <v>0</v>
      </c>
      <c r="AE313" s="30">
        <f>SUMIF(Ingredients!$B$3:$B$230,J313,Ingredients!$C$3:$C$230)+SUMIF($B$3:$B$725,J313,$AI$3:$AI$725)</f>
        <v>0</v>
      </c>
      <c r="AF313" s="30">
        <f>SUMIF(Ingredients!$B$3:$B$230,K313,Ingredients!$C$3:$C$230)+SUMIF($B$3:$B$725,K313,$AI$3:$AI$725)</f>
        <v>0</v>
      </c>
      <c r="AG313" s="30">
        <f>SUMIF(Ingredients!$B$3:$B$230,L313,Ingredients!$C$3:$C$230)+SUMIF($B$3:$B$725,L313,$AI$3:$AI$725)</f>
        <v>0</v>
      </c>
      <c r="AH313" s="30">
        <f>SUMIF(Ingredients!$B$3:$B$230,M313,Ingredients!$C$3:$C$230)+SUMIF($B$3:$B$725,M313,$AI$3:$AI$725)</f>
        <v>0</v>
      </c>
      <c r="AI313" s="29">
        <f t="shared" si="53"/>
        <v>2</v>
      </c>
      <c r="AJ313" s="30">
        <f>SUMIF(Ingredients!$B$3:$B$230,F313,Ingredients!$D$3:$D$230)+SUMIF($B$3:$B$725,F313,$AR$3:$AR$725)</f>
        <v>0</v>
      </c>
      <c r="AK313" s="30">
        <f>SUMIF(Ingredients!$B$3:$B$230,G313,Ingredients!$D$3:$D$230)+SUMIF($B$3:$B$725,G313,$AR$3:$AR$725)</f>
        <v>0</v>
      </c>
      <c r="AL313" s="30">
        <f>SUMIF(Ingredients!$B$3:$B$230,H313,Ingredients!$D$3:$D$230)+SUMIF($B$3:$B$725,H313,$AR$3:$AR$725)</f>
        <v>0</v>
      </c>
      <c r="AM313" s="30">
        <f>SUMIF(Ingredients!$B$3:$B$230,I313,Ingredients!$D$3:$D$230)+SUMIF($B$3:$B$725,I313,$AR$3:$AR$725)</f>
        <v>0</v>
      </c>
      <c r="AN313" s="30">
        <f>SUMIF(Ingredients!$B$3:$B$230,J313,Ingredients!$D$3:$D$230)+SUMIF($B$3:$B$725,J313,$AR$3:$AR$725)</f>
        <v>0</v>
      </c>
      <c r="AO313" s="30">
        <f>SUMIF(Ingredients!$B$3:$B$230,K313,Ingredients!$D$3:$D$230)+SUMIF($B$3:$B$725,K313,$AR$3:$AR$725)</f>
        <v>0</v>
      </c>
      <c r="AP313" s="30">
        <f>SUMIF(Ingredients!$B$3:$B$230,L313,Ingredients!$D$3:$D$230)+SUMIF($B$3:$B$725,L313,$AR$3:$AR$725)</f>
        <v>0</v>
      </c>
      <c r="AQ313" s="30">
        <f>SUMIF(Ingredients!$B$3:$B$230,M313,Ingredients!$D$3:$D$230)+SUMIF($B$3:$B$725,M313,$AR$3:$AR$725)</f>
        <v>0</v>
      </c>
      <c r="AR313" s="29">
        <f t="shared" si="54"/>
        <v>0</v>
      </c>
      <c r="AS313" s="30">
        <f>SUMIF(Ingredients!$B$3:$B$230,F313,Ingredients!$E$3:$E$230)+SUMIF($B$3:$B$725,F313,$BA$3:$BA$730)</f>
        <v>30</v>
      </c>
      <c r="AT313" s="30">
        <f>SUMIF(Ingredients!$B$3:$B$230,G313,Ingredients!$E$3:$E$230)+SUMIF($B$3:$B$725,G313,$BA$3:$BA$730)</f>
        <v>10</v>
      </c>
      <c r="AU313" s="30">
        <f>SUMIF(Ingredients!$B$3:$B$230,H313,Ingredients!$E$3:$E$230)+SUMIF($B$3:$B$725,H313,$BA$3:$BA$730)</f>
        <v>5</v>
      </c>
      <c r="AV313" s="30">
        <f>SUMIF(Ingredients!$B$3:$B$230,I313,Ingredients!$E$3:$E$230)+SUMIF($B$3:$B$725,I313,$BA$3:$BA$730)</f>
        <v>0</v>
      </c>
      <c r="AW313" s="30">
        <f>SUMIF(Ingredients!$B$3:$B$230,J313,Ingredients!$E$3:$E$230)+SUMIF($B$3:$B$725,J313,$BA$3:$BA$730)</f>
        <v>0</v>
      </c>
      <c r="AX313" s="30">
        <f>SUMIF(Ingredients!$B$3:$B$230,K313,Ingredients!$E$3:$E$230)+SUMIF($B$3:$B$725,K313,$BA$3:$BA$730)</f>
        <v>0</v>
      </c>
      <c r="AY313" s="30">
        <f>SUMIF(Ingredients!$B$3:$B$230,L313,Ingredients!$E$3:$E$230)+SUMIF($B$3:$B$725,L313,$BA$3:$BA$730)</f>
        <v>0</v>
      </c>
      <c r="AZ313" s="30">
        <f>SUMIF(Ingredients!$B$3:$B$230,M313,Ingredients!$E$3:$E$230)+SUMIF($B$3:$B$725,M313,$BA$3:$BA$730)</f>
        <v>0</v>
      </c>
      <c r="BA313" s="29">
        <f t="shared" si="55"/>
        <v>15</v>
      </c>
      <c r="BB313" s="30">
        <f>SUMIF(Ingredients!$B$3:$B$230,F313,Ingredients!$F$3:$F$230)+SUMIF($B$3:$B$725,F313,$BJ$3:$BJ$725)</f>
        <v>0</v>
      </c>
      <c r="BC313" s="30">
        <f>SUMIF(Ingredients!$B$3:$B$230,G313,Ingredients!$F$3:$F$230)+SUMIF($B$3:$B$725,G313,$BJ$3:$BJ$725)</f>
        <v>0</v>
      </c>
      <c r="BD313" s="30">
        <f>SUMIF(Ingredients!$B$3:$B$230,H313,Ingredients!$F$3:$F$230)+SUMIF($B$3:$B$725,H313,$BJ$3:$BJ$725)</f>
        <v>0</v>
      </c>
      <c r="BE313" s="30">
        <f>SUMIF(Ingredients!$B$3:$B$230,I313,Ingredients!$F$3:$F$230)+SUMIF($B$3:$B$725,I313,$BJ$3:$BJ$725)</f>
        <v>0</v>
      </c>
      <c r="BF313" s="30">
        <f>SUMIF(Ingredients!$B$3:$B$230,J313,Ingredients!$F$3:$F$230)+SUMIF($B$3:$B$725,J313,$BJ$3:$BJ$725)</f>
        <v>0</v>
      </c>
      <c r="BG313" s="30">
        <f>SUMIF(Ingredients!$B$3:$B$230,K313,Ingredients!$F$3:$F$230)+SUMIF($B$3:$B$725,K313,$BJ$3:$BJ$725)</f>
        <v>0</v>
      </c>
      <c r="BH313" s="30">
        <f>SUMIF(Ingredients!$B$3:$B$230,L313,Ingredients!$F$3:$F$230)+SUMIF($B$3:$B$725,L313,$BJ$3:$BJ$725)</f>
        <v>0</v>
      </c>
      <c r="BI313" s="30">
        <f>SUMIF(Ingredients!$B$3:$B$230,M313,Ingredients!$F$3:$F$230)+SUMIF($B$3:$B$725,M313,$BJ$3:$BJ$725)</f>
        <v>0</v>
      </c>
      <c r="BJ313" s="35">
        <f t="shared" si="56"/>
        <v>0</v>
      </c>
      <c r="BK313" s="30">
        <f>SUMIF(Ingredients!$B$3:$B$230,F313,Ingredients!$G$3:$G$230)+SUMIF($B$3:$B$725,F313,$BS$3:$BS$725)</f>
        <v>0</v>
      </c>
      <c r="BL313" s="30">
        <f>SUMIF(Ingredients!$B$3:$B$230,G313,Ingredients!$G$3:$G$230)+SUMIF($B$3:$B$725,G313,$BS$3:$BS$725)</f>
        <v>0</v>
      </c>
      <c r="BM313" s="30">
        <f>SUMIF(Ingredients!$B$3:$B$230,H313,Ingredients!$G$3:$G$230)+SUMIF($B$3:$B$725,H313,$BS$3:$BS$725)</f>
        <v>0</v>
      </c>
      <c r="BN313" s="30">
        <f>SUMIF(Ingredients!$B$3:$B$230,I313,Ingredients!$G$3:$G$230)+SUMIF($B$3:$B$725,I313,$BS$3:$BS$725)</f>
        <v>0</v>
      </c>
      <c r="BO313" s="30">
        <f>SUMIF(Ingredients!$B$3:$B$230,J313,Ingredients!$G$3:$G$230)+SUMIF($B$3:$B$725,J313,$BS$3:$BS$725)</f>
        <v>0</v>
      </c>
      <c r="BP313" s="30">
        <f>SUMIF(Ingredients!$B$3:$B$230,K313,Ingredients!$G$3:$G$230)+SUMIF($B$3:$B$725,K313,$BS$3:$BS$725)</f>
        <v>0</v>
      </c>
      <c r="BQ313" s="30">
        <f>SUMIF(Ingredients!$B$3:$B$230,L313,Ingredients!$G$3:$G$230)+SUMIF($B$3:$B$725,L313,$BS$3:$BS$725)</f>
        <v>0</v>
      </c>
      <c r="BR313" s="30">
        <f>SUMIF(Ingredients!$B$3:$B$230,M313,Ingredients!$G$3:$G$230)+SUMIF($B$3:$B$725,M313,$BS$3:$BS$725)</f>
        <v>0</v>
      </c>
      <c r="BS313" s="36">
        <f t="shared" si="57"/>
        <v>0</v>
      </c>
      <c r="BT313" s="30">
        <f>SUMIF(Ingredients!$B$3:$B$230,F313,Ingredients!$H$3:$H$230)+SUMIF($B$3:$B$725,F313,$CB$3:$CB$725)</f>
        <v>0</v>
      </c>
      <c r="BU313" s="30">
        <f>SUMIF(Ingredients!$B$3:$B$230,G313,Ingredients!$H$3:$H$230)+SUMIF($B$3:$B$725,G313,$CB$3:$CB$725)</f>
        <v>0</v>
      </c>
      <c r="BV313" s="30">
        <f>SUMIF(Ingredients!$B$3:$B$230,H313,Ingredients!$H$3:$H$230)+SUMIF($B$3:$B$725,H313,$CB$3:$CB$725)</f>
        <v>1</v>
      </c>
      <c r="BW313" s="30">
        <f>SUMIF(Ingredients!$B$3:$B$230,I313,Ingredients!$H$3:$H$230)+SUMIF($B$3:$B$725,I313,$CB$3:$CB$725)</f>
        <v>0</v>
      </c>
      <c r="BX313" s="30">
        <f>SUMIF(Ingredients!$B$3:$B$230,J313,Ingredients!$H$3:$H$230)+SUMIF($B$3:$B$725,J313,$CB$3:$CB$725)</f>
        <v>0</v>
      </c>
      <c r="BY313" s="30">
        <f>SUMIF(Ingredients!$B$3:$B$230,K313,Ingredients!$H$3:$H$230)+SUMIF($B$3:$B$725,K313,$CB$3:$CB$725)</f>
        <v>0</v>
      </c>
      <c r="BZ313" s="30">
        <f>SUMIF(Ingredients!$B$3:$B$230,L313,Ingredients!$H$3:$H$230)+SUMIF($B$3:$B$725,L313,$CB$3:$CB$725)</f>
        <v>0</v>
      </c>
      <c r="CA313" s="30">
        <f>SUMIF(Ingredients!$B$3:$B$230,M313,Ingredients!$H$3:$H$230)+SUMIF($B$3:$B$725,M313,$CB$3:$CB$725)</f>
        <v>0</v>
      </c>
      <c r="CB313" s="42">
        <f t="shared" si="58"/>
        <v>1</v>
      </c>
      <c r="CC313" s="30">
        <f>SUMIF(Ingredients!$B$3:$B$230,F313,Ingredients!$I$3:$I$230)+SUMIF($B$3:$B$725,F313,$CK$3:$CK$725)</f>
        <v>0</v>
      </c>
      <c r="CD313" s="30">
        <f>SUMIF(Ingredients!$B$3:$B$230,G313,Ingredients!$I$3:$I$230)+SUMIF($B$3:$B$725,G313,$CK$3:$CK$725)</f>
        <v>0</v>
      </c>
      <c r="CE313" s="30">
        <f>SUMIF(Ingredients!$B$3:$B$230,H313,Ingredients!$I$3:$I$230)+SUMIF($B$3:$B$725,H313,$CK$3:$CK$725)</f>
        <v>0</v>
      </c>
      <c r="CF313" s="30">
        <f>SUMIF(Ingredients!$B$3:$B$230,I313,Ingredients!$I$3:$I$230)+SUMIF($B$3:$B$725,I313,$CK$3:$CK$725)</f>
        <v>0</v>
      </c>
      <c r="CG313" s="30">
        <f>SUMIF(Ingredients!$B$3:$B$230,J313,Ingredients!$I$3:$I$230)+SUMIF($B$3:$B$725,J313,$CK$3:$CK$725)</f>
        <v>0</v>
      </c>
      <c r="CH313" s="30">
        <f>SUMIF(Ingredients!$B$3:$B$230,K313,Ingredients!$I$3:$I$230)+SUMIF($B$3:$B$725,K313,$CK$3:$CK$725)</f>
        <v>0</v>
      </c>
      <c r="CI313" s="30">
        <f>SUMIF(Ingredients!$B$3:$B$230,L313,Ingredients!$I$3:$I$230)+SUMIF($B$3:$B$725,L313,$CK$3:$CK$725)</f>
        <v>0</v>
      </c>
      <c r="CJ313" s="30">
        <f>SUMIF(Ingredients!$B$3:$B$230,M313,Ingredients!$I$3:$I$230)+SUMIF($B$3:$B$725,M313,$CK$3:$CK$725)</f>
        <v>0</v>
      </c>
      <c r="CK313" s="38">
        <f t="shared" si="59"/>
        <v>0</v>
      </c>
      <c r="CL313" s="30">
        <f>SUMIF(Ingredients!$B$3:$B$230,F313,Ingredients!$J$3:$J$230)+SUMIF($B$3:$B$725,F313,$CT$3:$CT$725)</f>
        <v>0</v>
      </c>
      <c r="CM313" s="30">
        <f>SUMIF(Ingredients!$B$3:$B$230,G313,Ingredients!$J$3:$J$230)+SUMIF($B$3:$B$725,G313,$CT$3:$CT$725)</f>
        <v>0</v>
      </c>
      <c r="CN313" s="30">
        <f>SUMIF(Ingredients!$B$3:$B$230,H313,Ingredients!$J$3:$J$230)+SUMIF($B$3:$B$725,H313,$CT$3:$CT$725)</f>
        <v>0</v>
      </c>
      <c r="CO313" s="30">
        <f>SUMIF(Ingredients!$B$3:$B$230,I313,Ingredients!$J$3:$J$230)+SUMIF($B$3:$B$725,I313,$CT$3:$CT$725)</f>
        <v>0</v>
      </c>
      <c r="CP313" s="30">
        <f>SUMIF(Ingredients!$B$3:$B$230,J313,Ingredients!$J$3:$J$230)+SUMIF($B$3:$B$725,J313,$CT$3:$CT$725)</f>
        <v>0</v>
      </c>
      <c r="CQ313" s="30">
        <f>SUMIF(Ingredients!$B$3:$B$230,K313,Ingredients!$J$3:$J$230)+SUMIF($B$3:$B$725,K313,$CT$3:$CT$725)</f>
        <v>0</v>
      </c>
      <c r="CR313" s="30">
        <f>SUMIF(Ingredients!$B$3:$B$230,L313,Ingredients!$J$3:$J$230)+SUMIF($B$3:$B$725,L313,$CT$3:$CT$725)</f>
        <v>0</v>
      </c>
      <c r="CS313" s="30">
        <f>SUMIF(Ingredients!$B$3:$B$230,M313,Ingredients!$J$3:$J$230)+SUMIF($B$3:$B$725,M313,$CT$3:$CT$725)</f>
        <v>0</v>
      </c>
      <c r="CT313" s="43">
        <f t="shared" si="60"/>
        <v>0</v>
      </c>
      <c r="CU313" s="34">
        <v>5</v>
      </c>
      <c r="CV313" s="30">
        <v>0</v>
      </c>
      <c r="CW313" s="30">
        <v>21</v>
      </c>
      <c r="CX313" s="35">
        <v>1</v>
      </c>
      <c r="CY313" s="36">
        <v>0</v>
      </c>
      <c r="CZ313" s="37">
        <v>1</v>
      </c>
      <c r="DA313" s="38">
        <v>0</v>
      </c>
      <c r="DB313" s="39">
        <v>0</v>
      </c>
      <c r="DC313" t="s">
        <v>202</v>
      </c>
      <c r="DD313" t="str">
        <f t="shared" ca="1" si="61"/>
        <v/>
      </c>
      <c r="DE313" t="str">
        <f ca="1">IF(Z313="No", "No", "-")</f>
        <v>-</v>
      </c>
      <c r="DG313" t="s">
        <v>200</v>
      </c>
      <c r="DH313" t="str">
        <f t="shared" ca="1" si="62"/>
        <v>MANJUUITEM(MEAL, ItemRegistry.manjuuItem, 4 ,1f,0f,1f,1f,0f,0f,0f,1f),</v>
      </c>
      <c r="DI313" t="s">
        <v>2464</v>
      </c>
    </row>
    <row r="314" spans="2:113" x14ac:dyDescent="0.3">
      <c r="B314" t="s">
        <v>592</v>
      </c>
      <c r="C314" t="str">
        <f>INDEX('PH Itemnames'!$B$1:$B$723,MATCH(B314,'PH Itemnames'!$A$1:$A$723),1)</f>
        <v>chickengumboItem</v>
      </c>
      <c r="D314" t="s">
        <v>245</v>
      </c>
      <c r="E314" t="s">
        <v>1191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SUMIF(Ingredients!$B$3:$B$230,'PH complex foods'!F314,Ingredients!$A$3:$A$119)+SUMIF($B$3:$B$725,F314,$V$3:$V$724)</f>
        <v>0</v>
      </c>
      <c r="O314" s="11">
        <f ca="1">SUMIF(Ingredients!$B$3:$B$230,'PH complex foods'!G314,Ingredients!$A$3:$A$119)+SUMIF($B$3:$B$725,G314,$V$3:$V$724)</f>
        <v>1</v>
      </c>
      <c r="P314" s="11">
        <f ca="1">SUMIF(Ingredients!$B$3:$B$230,'PH complex foods'!H314,Ingredients!$A$3:$A$119)+SUMIF($B$3:$B$725,H314,$V$3:$V$724)</f>
        <v>1</v>
      </c>
      <c r="Q314" s="11">
        <f ca="1">SUMIF(Ingredients!$B$3:$B$230,'PH complex foods'!I314,Ingredients!$A$3:$A$119)+SUMIF($B$3:$B$725,I314,$V$3:$V$724)</f>
        <v>1</v>
      </c>
      <c r="R314" s="11">
        <f ca="1">SUMIF(Ingredients!$B$3:$B$230,'PH complex foods'!J314,Ingredients!$A$3:$A$119)+SUMIF($B$3:$B$725,J314,$V$3:$V$724)</f>
        <v>1</v>
      </c>
      <c r="S314" s="11">
        <f ca="1">SUMIF(Ingredients!$B$3:$B$230,'PH complex foods'!K314,Ingredients!$A$3:$A$119)+SUMIF($B$3:$B$725,K314,$V$3:$V$724)</f>
        <v>1</v>
      </c>
      <c r="T314" s="11">
        <f ca="1">SUMIF(Ingredients!$B$3:$B$230,'PH complex foods'!L314,Ingredients!$A$3:$A$119)+SUMIF($B$3:$B$725,L314,$V$3:$V$724)</f>
        <v>1</v>
      </c>
      <c r="U314" s="11">
        <f ca="1">SUMIF(Ingredients!$B$3:$B$230,'PH complex foods'!M314,Ingredients!$A$3:$A$119)+SUMIF($B$3:$B$725,M314,$V$3:$V$724)</f>
        <v>0</v>
      </c>
      <c r="V314" s="10">
        <f t="shared" ca="1" si="63"/>
        <v>0</v>
      </c>
      <c r="W314" s="10">
        <v>0</v>
      </c>
      <c r="X314" s="11">
        <v>0</v>
      </c>
      <c r="Y314" s="11">
        <f>COUNTIF(F314:M1039,B314)</f>
        <v>0</v>
      </c>
      <c r="Z314" s="44" t="str">
        <f t="shared" ca="1" si="64"/>
        <v>No</v>
      </c>
      <c r="AA314" s="34">
        <f>SUMIF(Ingredients!$B$3:$B$230,F314,Ingredients!$C$3:$C$230)+SUMIF($B$3:$B$725,F314,$AI$3:$AI$725)</f>
        <v>0</v>
      </c>
      <c r="AB314" s="30">
        <f>SUMIF(Ingredients!$B$3:$B$230,G314,Ingredients!$C$3:$C$230)+SUMIF($B$3:$B$725,G314,$AI$3:$AI$725)</f>
        <v>10</v>
      </c>
      <c r="AC314" s="30">
        <f>SUMIF(Ingredients!$B$3:$B$230,H314,Ingredients!$C$3:$C$230)+SUMIF($B$3:$B$725,H314,$AI$3:$AI$725)</f>
        <v>5</v>
      </c>
      <c r="AD314" s="30">
        <f>SUMIF(Ingredients!$B$3:$B$230,I314,Ingredients!$C$3:$C$230)+SUMIF($B$3:$B$725,I314,$AI$3:$AI$725)</f>
        <v>2</v>
      </c>
      <c r="AE314" s="30">
        <f>SUMIF(Ingredients!$B$3:$B$230,J314,Ingredients!$C$3:$C$230)+SUMIF($B$3:$B$725,J314,$AI$3:$AI$725)</f>
        <v>12.30952380952381</v>
      </c>
      <c r="AF314" s="30">
        <f>SUMIF(Ingredients!$B$3:$B$230,K314,Ingredients!$C$3:$C$230)+SUMIF($B$3:$B$725,K314,$AI$3:$AI$725)</f>
        <v>0</v>
      </c>
      <c r="AG314" s="30">
        <f>SUMIF(Ingredients!$B$3:$B$230,L314,Ingredients!$C$3:$C$230)+SUMIF($B$3:$B$725,L314,$AI$3:$AI$725)</f>
        <v>4</v>
      </c>
      <c r="AH314" s="30">
        <f>SUMIF(Ingredients!$B$3:$B$230,M314,Ingredients!$C$3:$C$230)+SUMIF($B$3:$B$725,M314,$AI$3:$AI$725)</f>
        <v>0</v>
      </c>
      <c r="AI314" s="29">
        <f t="shared" si="53"/>
        <v>33.30952380952381</v>
      </c>
      <c r="AJ314" s="30">
        <f>SUMIF(Ingredients!$B$3:$B$230,F314,Ingredients!$D$3:$D$230)+SUMIF($B$3:$B$725,F314,$AR$3:$AR$725)</f>
        <v>0</v>
      </c>
      <c r="AK314" s="30">
        <f>SUMIF(Ingredients!$B$3:$B$230,G314,Ingredients!$D$3:$D$230)+SUMIF($B$3:$B$725,G314,$AR$3:$AR$725)</f>
        <v>0</v>
      </c>
      <c r="AL314" s="30">
        <f>SUMIF(Ingredients!$B$3:$B$230,H314,Ingredients!$D$3:$D$230)+SUMIF($B$3:$B$725,H314,$AR$3:$AR$725)</f>
        <v>0</v>
      </c>
      <c r="AM314" s="30">
        <f>SUMIF(Ingredients!$B$3:$B$230,I314,Ingredients!$D$3:$D$230)+SUMIF($B$3:$B$725,I314,$AR$3:$AR$725)</f>
        <v>0</v>
      </c>
      <c r="AN314" s="30">
        <f>SUMIF(Ingredients!$B$3:$B$230,J314,Ingredients!$D$3:$D$230)+SUMIF($B$3:$B$725,J314,$AR$3:$AR$725)</f>
        <v>0.35714285714285715</v>
      </c>
      <c r="AO314" s="30">
        <f>SUMIF(Ingredients!$B$3:$B$230,K314,Ingredients!$D$3:$D$230)+SUMIF($B$3:$B$725,K314,$AR$3:$AR$725)</f>
        <v>0</v>
      </c>
      <c r="AP314" s="30">
        <f>SUMIF(Ingredients!$B$3:$B$230,L314,Ingredients!$D$3:$D$230)+SUMIF($B$3:$B$725,L314,$AR$3:$AR$725)</f>
        <v>0</v>
      </c>
      <c r="AQ314" s="30">
        <f>SUMIF(Ingredients!$B$3:$B$230,M314,Ingredients!$D$3:$D$230)+SUMIF($B$3:$B$725,M314,$AR$3:$AR$725)</f>
        <v>0</v>
      </c>
      <c r="AR314" s="29">
        <f t="shared" si="54"/>
        <v>0.35714285714285715</v>
      </c>
      <c r="AS314" s="30">
        <f>SUMIF(Ingredients!$B$3:$B$230,F314,Ingredients!$E$3:$E$230)+SUMIF($B$3:$B$725,F314,$BA$3:$BA$730)</f>
        <v>0</v>
      </c>
      <c r="AT314" s="30">
        <f>SUMIF(Ingredients!$B$3:$B$230,G314,Ingredients!$E$3:$E$230)+SUMIF($B$3:$B$725,G314,$BA$3:$BA$730)</f>
        <v>7</v>
      </c>
      <c r="AU314" s="30">
        <f>SUMIF(Ingredients!$B$3:$B$230,H314,Ingredients!$E$3:$E$230)+SUMIF($B$3:$B$725,H314,$BA$3:$BA$730)</f>
        <v>7</v>
      </c>
      <c r="AV314" s="30">
        <f>SUMIF(Ingredients!$B$3:$B$230,I314,Ingredients!$E$3:$E$230)+SUMIF($B$3:$B$725,I314,$BA$3:$BA$730)</f>
        <v>43</v>
      </c>
      <c r="AW314" s="30">
        <f>SUMIF(Ingredients!$B$3:$B$230,J314,Ingredients!$E$3:$E$230)+SUMIF($B$3:$B$725,J314,$BA$3:$BA$730)</f>
        <v>10.428571428571429</v>
      </c>
      <c r="AX314" s="30">
        <f>SUMIF(Ingredients!$B$3:$B$230,K314,Ingredients!$E$3:$E$230)+SUMIF($B$3:$B$725,K314,$BA$3:$BA$730)</f>
        <v>48</v>
      </c>
      <c r="AY314" s="30">
        <f>SUMIF(Ingredients!$B$3:$B$230,L314,Ingredients!$E$3:$E$230)+SUMIF($B$3:$B$725,L314,$BA$3:$BA$730)</f>
        <v>7.666666666666667</v>
      </c>
      <c r="AZ314" s="30">
        <f>SUMIF(Ingredients!$B$3:$B$230,M314,Ingredients!$E$3:$E$230)+SUMIF($B$3:$B$725,M314,$BA$3:$BA$730)</f>
        <v>0</v>
      </c>
      <c r="BA314" s="29">
        <f t="shared" si="55"/>
        <v>17.585034013605444</v>
      </c>
      <c r="BB314" s="30">
        <f>SUMIF(Ingredients!$B$3:$B$230,F314,Ingredients!$F$3:$F$230)+SUMIF($B$3:$B$725,F314,$BJ$3:$BJ$725)</f>
        <v>0</v>
      </c>
      <c r="BC314" s="30">
        <f>SUMIF(Ingredients!$B$3:$B$230,G314,Ingredients!$F$3:$F$230)+SUMIF($B$3:$B$725,G314,$BJ$3:$BJ$725)</f>
        <v>0</v>
      </c>
      <c r="BD314" s="30">
        <f>SUMIF(Ingredients!$B$3:$B$230,H314,Ingredients!$F$3:$F$230)+SUMIF($B$3:$B$725,H314,$BJ$3:$BJ$725)</f>
        <v>0</v>
      </c>
      <c r="BE314" s="30">
        <f>SUMIF(Ingredients!$B$3:$B$230,I314,Ingredients!$F$3:$F$230)+SUMIF($B$3:$B$725,I314,$BJ$3:$BJ$725)</f>
        <v>0</v>
      </c>
      <c r="BF314" s="30">
        <f>SUMIF(Ingredients!$B$3:$B$230,J314,Ingredients!$F$3:$F$230)+SUMIF($B$3:$B$725,J314,$BJ$3:$BJ$725)</f>
        <v>0</v>
      </c>
      <c r="BG314" s="30">
        <f>SUMIF(Ingredients!$B$3:$B$230,K314,Ingredients!$F$3:$F$230)+SUMIF($B$3:$B$725,K314,$BJ$3:$BJ$725)</f>
        <v>0</v>
      </c>
      <c r="BH314" s="30">
        <f>SUMIF(Ingredients!$B$3:$B$230,L314,Ingredients!$F$3:$F$230)+SUMIF($B$3:$B$725,L314,$BJ$3:$BJ$725)</f>
        <v>0</v>
      </c>
      <c r="BI314" s="30">
        <f>SUMIF(Ingredients!$B$3:$B$230,M314,Ingredients!$F$3:$F$230)+SUMIF($B$3:$B$725,M314,$BJ$3:$BJ$725)</f>
        <v>0</v>
      </c>
      <c r="BJ314" s="35">
        <f t="shared" si="56"/>
        <v>0</v>
      </c>
      <c r="BK314" s="30">
        <f>SUMIF(Ingredients!$B$3:$B$230,F314,Ingredients!$G$3:$G$230)+SUMIF($B$3:$B$725,F314,$BS$3:$BS$725)</f>
        <v>0</v>
      </c>
      <c r="BL314" s="30">
        <f>SUMIF(Ingredients!$B$3:$B$230,G314,Ingredients!$G$3:$G$230)+SUMIF($B$3:$B$725,G314,$BS$3:$BS$725)</f>
        <v>0</v>
      </c>
      <c r="BM314" s="30">
        <f>SUMIF(Ingredients!$B$3:$B$230,H314,Ingredients!$G$3:$G$230)+SUMIF($B$3:$B$725,H314,$BS$3:$BS$725)</f>
        <v>0</v>
      </c>
      <c r="BN314" s="30">
        <f>SUMIF(Ingredients!$B$3:$B$230,I314,Ingredients!$G$3:$G$230)+SUMIF($B$3:$B$725,I314,$BS$3:$BS$725)</f>
        <v>0</v>
      </c>
      <c r="BO314" s="30">
        <f>SUMIF(Ingredients!$B$3:$B$230,J314,Ingredients!$G$3:$G$230)+SUMIF($B$3:$B$725,J314,$BS$3:$BS$725)</f>
        <v>0</v>
      </c>
      <c r="BP314" s="30">
        <f>SUMIF(Ingredients!$B$3:$B$230,K314,Ingredients!$G$3:$G$230)+SUMIF($B$3:$B$725,K314,$BS$3:$BS$725)</f>
        <v>0</v>
      </c>
      <c r="BQ314" s="30">
        <f>SUMIF(Ingredients!$B$3:$B$230,L314,Ingredients!$G$3:$G$230)+SUMIF($B$3:$B$725,L314,$BS$3:$BS$725)</f>
        <v>0</v>
      </c>
      <c r="BR314" s="30">
        <f>SUMIF(Ingredients!$B$3:$B$230,M314,Ingredients!$G$3:$G$230)+SUMIF($B$3:$B$725,M314,$BS$3:$BS$725)</f>
        <v>0</v>
      </c>
      <c r="BS314" s="36">
        <f t="shared" si="57"/>
        <v>0</v>
      </c>
      <c r="BT314" s="30">
        <f>SUMIF(Ingredients!$B$3:$B$230,F314,Ingredients!$H$3:$H$230)+SUMIF($B$3:$B$725,F314,$CB$3:$CB$725)</f>
        <v>0</v>
      </c>
      <c r="BU314" s="30">
        <f>SUMIF(Ingredients!$B$3:$B$230,G314,Ingredients!$H$3:$H$230)+SUMIF($B$3:$B$725,G314,$CB$3:$CB$725)</f>
        <v>0</v>
      </c>
      <c r="BV314" s="30">
        <f>SUMIF(Ingredients!$B$3:$B$230,H314,Ingredients!$H$3:$H$230)+SUMIF($B$3:$B$725,H314,$CB$3:$CB$725)</f>
        <v>1</v>
      </c>
      <c r="BW314" s="30">
        <f>SUMIF(Ingredients!$B$3:$B$230,I314,Ingredients!$H$3:$H$230)+SUMIF($B$3:$B$725,I314,$CB$3:$CB$725)</f>
        <v>1</v>
      </c>
      <c r="BX314" s="30">
        <f>SUMIF(Ingredients!$B$3:$B$230,J314,Ingredients!$H$3:$H$230)+SUMIF($B$3:$B$725,J314,$CB$3:$CB$725)</f>
        <v>1.1428571428571428</v>
      </c>
      <c r="BY314" s="30">
        <f>SUMIF(Ingredients!$B$3:$B$230,K314,Ingredients!$H$3:$H$230)+SUMIF($B$3:$B$725,K314,$CB$3:$CB$725)</f>
        <v>0</v>
      </c>
      <c r="BZ314" s="30">
        <f>SUMIF(Ingredients!$B$3:$B$230,L314,Ingredients!$H$3:$H$230)+SUMIF($B$3:$B$725,L314,$CB$3:$CB$725)</f>
        <v>1</v>
      </c>
      <c r="CA314" s="30">
        <f>SUMIF(Ingredients!$B$3:$B$230,M314,Ingredients!$H$3:$H$230)+SUMIF($B$3:$B$725,M314,$CB$3:$CB$725)</f>
        <v>0</v>
      </c>
      <c r="CB314" s="42">
        <f t="shared" si="58"/>
        <v>4.1428571428571423</v>
      </c>
      <c r="CC314" s="30">
        <f>SUMIF(Ingredients!$B$3:$B$230,F314,Ingredients!$I$3:$I$230)+SUMIF($B$3:$B$725,F314,$CK$3:$CK$725)</f>
        <v>0</v>
      </c>
      <c r="CD314" s="30">
        <f>SUMIF(Ingredients!$B$3:$B$230,G314,Ingredients!$I$3:$I$230)+SUMIF($B$3:$B$725,G314,$CK$3:$CK$725)</f>
        <v>2.5</v>
      </c>
      <c r="CE314" s="30">
        <f>SUMIF(Ingredients!$B$3:$B$230,H314,Ingredients!$I$3:$I$230)+SUMIF($B$3:$B$725,H314,$CK$3:$CK$725)</f>
        <v>0</v>
      </c>
      <c r="CF314" s="30">
        <f>SUMIF(Ingredients!$B$3:$B$230,I314,Ingredients!$I$3:$I$230)+SUMIF($B$3:$B$725,I314,$CK$3:$CK$725)</f>
        <v>0</v>
      </c>
      <c r="CG314" s="30">
        <f>SUMIF(Ingredients!$B$3:$B$230,J314,Ingredients!$I$3:$I$230)+SUMIF($B$3:$B$725,J314,$CK$3:$CK$725)</f>
        <v>2.5</v>
      </c>
      <c r="CH314" s="30">
        <f>SUMIF(Ingredients!$B$3:$B$230,K314,Ingredients!$I$3:$I$230)+SUMIF($B$3:$B$725,K314,$CK$3:$CK$725)</f>
        <v>0</v>
      </c>
      <c r="CI314" s="30">
        <f>SUMIF(Ingredients!$B$3:$B$230,L314,Ingredients!$I$3:$I$230)+SUMIF($B$3:$B$725,L314,$CK$3:$CK$725)</f>
        <v>0</v>
      </c>
      <c r="CJ314" s="30">
        <f>SUMIF(Ingredients!$B$3:$B$230,M314,Ingredients!$I$3:$I$230)+SUMIF($B$3:$B$725,M314,$CK$3:$CK$725)</f>
        <v>0</v>
      </c>
      <c r="CK314" s="38">
        <f t="shared" si="59"/>
        <v>5</v>
      </c>
      <c r="CL314" s="30">
        <f>SUMIF(Ingredients!$B$3:$B$230,F314,Ingredients!$J$3:$J$230)+SUMIF($B$3:$B$725,F314,$CT$3:$CT$725)</f>
        <v>0</v>
      </c>
      <c r="CM314" s="30">
        <f>SUMIF(Ingredients!$B$3:$B$230,G314,Ingredients!$J$3:$J$230)+SUMIF($B$3:$B$725,G314,$CT$3:$CT$725)</f>
        <v>0</v>
      </c>
      <c r="CN314" s="30">
        <f>SUMIF(Ingredients!$B$3:$B$230,H314,Ingredients!$J$3:$J$230)+SUMIF($B$3:$B$725,H314,$CT$3:$CT$725)</f>
        <v>0</v>
      </c>
      <c r="CO314" s="30">
        <f>SUMIF(Ingredients!$B$3:$B$230,I314,Ingredients!$J$3:$J$230)+SUMIF($B$3:$B$725,I314,$CT$3:$CT$725)</f>
        <v>0</v>
      </c>
      <c r="CP314" s="30">
        <f>SUMIF(Ingredients!$B$3:$B$230,J314,Ingredients!$J$3:$J$230)+SUMIF($B$3:$B$725,J314,$CT$3:$CT$725)</f>
        <v>0</v>
      </c>
      <c r="CQ314" s="30">
        <f>SUMIF(Ingredients!$B$3:$B$230,K314,Ingredients!$J$3:$J$230)+SUMIF($B$3:$B$725,K314,$CT$3:$CT$725)</f>
        <v>0</v>
      </c>
      <c r="CR314" s="30">
        <f>SUMIF(Ingredients!$B$3:$B$230,L314,Ingredients!$J$3:$J$230)+SUMIF($B$3:$B$725,L314,$CT$3:$CT$725)</f>
        <v>0</v>
      </c>
      <c r="CS314" s="30">
        <f>SUMIF(Ingredients!$B$3:$B$230,M314,Ingredients!$J$3:$J$230)+SUMIF($B$3:$B$725,M314,$CT$3:$CT$725)</f>
        <v>0</v>
      </c>
      <c r="CT314" s="43">
        <f t="shared" si="60"/>
        <v>0</v>
      </c>
      <c r="CU314" s="34">
        <v>33.30952380952381</v>
      </c>
      <c r="CV314" s="30">
        <v>0.35714285714285715</v>
      </c>
      <c r="CW314" s="30">
        <v>10.727891156462587</v>
      </c>
      <c r="CX314" s="35">
        <v>0</v>
      </c>
      <c r="CY314" s="36">
        <v>0</v>
      </c>
      <c r="CZ314" s="37">
        <v>4.1428571428571423</v>
      </c>
      <c r="DA314" s="38">
        <v>5</v>
      </c>
      <c r="DB314" s="39">
        <v>0</v>
      </c>
      <c r="DC314" t="s">
        <v>199</v>
      </c>
      <c r="DD314" t="str">
        <f t="shared" ca="1" si="61"/>
        <v/>
      </c>
      <c r="DE314" t="str">
        <f ca="1">IF(Z314="No", "No", "-")</f>
        <v>No</v>
      </c>
      <c r="DG314" t="s">
        <v>200</v>
      </c>
      <c r="DH314" t="str">
        <f t="shared" ca="1" si="62"/>
        <v/>
      </c>
      <c r="DI314" t="s">
        <v>2271</v>
      </c>
    </row>
    <row r="315" spans="2:113" x14ac:dyDescent="0.3">
      <c r="B315" t="s">
        <v>1164</v>
      </c>
      <c r="C315" t="str">
        <f>INDEX('PH Itemnames'!$B$1:$B$723,MATCH(B315,'PH Itemnames'!$A$1:$A$723),1)</f>
        <v>generaltsochickenItem</v>
      </c>
      <c r="D315" t="s">
        <v>245</v>
      </c>
      <c r="E315" t="s">
        <v>1191</v>
      </c>
      <c r="F315" s="10" t="s">
        <v>287</v>
      </c>
      <c r="G315" s="11" t="s">
        <v>409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SUMIF(Ingredients!$B$3:$B$230,'PH complex foods'!F315,Ingredients!$A$3:$A$119)+SUMIF($B$3:$B$725,F315,$V$3:$V$724)</f>
        <v>1</v>
      </c>
      <c r="O315" s="11">
        <f ca="1">SUMIF(Ingredients!$B$3:$B$230,'PH complex foods'!G315,Ingredients!$A$3:$A$119)+SUMIF($B$3:$B$725,G315,$V$3:$V$724)</f>
        <v>1</v>
      </c>
      <c r="P315" s="11">
        <f ca="1">SUMIF(Ingredients!$B$3:$B$230,'PH complex foods'!H315,Ingredients!$A$3:$A$119)+SUMIF($B$3:$B$725,H315,$V$3:$V$724)</f>
        <v>1</v>
      </c>
      <c r="Q315" s="11">
        <f ca="1">SUMIF(Ingredients!$B$3:$B$230,'PH complex foods'!I315,Ingredients!$A$3:$A$119)+SUMIF($B$3:$B$725,I315,$V$3:$V$724)</f>
        <v>1</v>
      </c>
      <c r="R315" s="11">
        <f ca="1">SUMIF(Ingredients!$B$3:$B$230,'PH complex foods'!J315,Ingredients!$A$3:$A$119)+SUMIF($B$3:$B$725,J315,$V$3:$V$724)</f>
        <v>1</v>
      </c>
      <c r="S315" s="11">
        <f ca="1">SUMIF(Ingredients!$B$3:$B$230,'PH complex foods'!K315,Ingredients!$A$3:$A$119)+SUMIF($B$3:$B$725,K315,$V$3:$V$724)</f>
        <v>1</v>
      </c>
      <c r="T315" s="11">
        <f ca="1">SUMIF(Ingredients!$B$3:$B$230,'PH complex foods'!L315,Ingredients!$A$3:$A$119)+SUMIF($B$3:$B$725,L315,$V$3:$V$724)</f>
        <v>0</v>
      </c>
      <c r="U315" s="11">
        <f ca="1">SUMIF(Ingredients!$B$3:$B$230,'PH complex foods'!M315,Ingredients!$A$3:$A$119)+SUMIF($B$3:$B$725,M315,$V$3:$V$724)</f>
        <v>0</v>
      </c>
      <c r="V315" s="10">
        <f t="shared" ca="1" si="63"/>
        <v>1</v>
      </c>
      <c r="W315" s="10">
        <v>1</v>
      </c>
      <c r="X315" s="11">
        <v>1</v>
      </c>
      <c r="Y315" s="11">
        <f>COUNTIF(F315:M1040,B315)</f>
        <v>0</v>
      </c>
      <c r="Z315" s="44" t="str">
        <f t="shared" ca="1" si="64"/>
        <v>Yes</v>
      </c>
      <c r="AA315" s="34">
        <f>SUMIF(Ingredients!$B$3:$B$230,F315,Ingredients!$C$3:$C$230)+SUMIF($B$3:$B$725,F315,$AI$3:$AI$725)</f>
        <v>10</v>
      </c>
      <c r="AB315" s="30">
        <f>SUMIF(Ingredients!$B$3:$B$230,G315,Ingredients!$C$3:$C$230)+SUMIF($B$3:$B$725,G315,$AI$3:$AI$725)</f>
        <v>2</v>
      </c>
      <c r="AC315" s="30">
        <f>SUMIF(Ingredients!$B$3:$B$230,H315,Ingredients!$C$3:$C$230)+SUMIF($B$3:$B$725,H315,$AI$3:$AI$725)</f>
        <v>0</v>
      </c>
      <c r="AD315" s="30">
        <f>SUMIF(Ingredients!$B$3:$B$230,I315,Ingredients!$C$3:$C$230)+SUMIF($B$3:$B$725,I315,$AI$3:$AI$725)</f>
        <v>5</v>
      </c>
      <c r="AE315" s="30">
        <f>SUMIF(Ingredients!$B$3:$B$230,J315,Ingredients!$C$3:$C$230)+SUMIF($B$3:$B$725,J315,$AI$3:$AI$725)</f>
        <v>1</v>
      </c>
      <c r="AF315" s="30">
        <f>SUMIF(Ingredients!$B$3:$B$230,K315,Ingredients!$C$3:$C$230)+SUMIF($B$3:$B$725,K315,$AI$3:$AI$725)</f>
        <v>0</v>
      </c>
      <c r="AG315" s="30">
        <f>SUMIF(Ingredients!$B$3:$B$230,L315,Ingredients!$C$3:$C$230)+SUMIF($B$3:$B$725,L315,$AI$3:$AI$725)</f>
        <v>0</v>
      </c>
      <c r="AH315" s="30">
        <f>SUMIF(Ingredients!$B$3:$B$230,M315,Ingredients!$C$3:$C$230)+SUMIF($B$3:$B$725,M315,$AI$3:$AI$725)</f>
        <v>0</v>
      </c>
      <c r="AI315" s="29">
        <f t="shared" si="53"/>
        <v>18</v>
      </c>
      <c r="AJ315" s="30">
        <f>SUMIF(Ingredients!$B$3:$B$230,F315,Ingredients!$D$3:$D$230)+SUMIF($B$3:$B$725,F315,$AR$3:$AR$725)</f>
        <v>0</v>
      </c>
      <c r="AK315" s="30">
        <f>SUMIF(Ingredients!$B$3:$B$230,G315,Ingredients!$D$3:$D$230)+SUMIF($B$3:$B$725,G315,$AR$3:$AR$725)</f>
        <v>0</v>
      </c>
      <c r="AL315" s="30">
        <f>SUMIF(Ingredients!$B$3:$B$230,H315,Ingredients!$D$3:$D$230)+SUMIF($B$3:$B$725,H315,$AR$3:$AR$725)</f>
        <v>0</v>
      </c>
      <c r="AM315" s="30">
        <f>SUMIF(Ingredients!$B$3:$B$230,I315,Ingredients!$D$3:$D$230)+SUMIF($B$3:$B$725,I315,$AR$3:$AR$725)</f>
        <v>0</v>
      </c>
      <c r="AN315" s="30">
        <f>SUMIF(Ingredients!$B$3:$B$230,J315,Ingredients!$D$3:$D$230)+SUMIF($B$3:$B$725,J315,$AR$3:$AR$725)</f>
        <v>0</v>
      </c>
      <c r="AO315" s="30">
        <f>SUMIF(Ingredients!$B$3:$B$230,K315,Ingredients!$D$3:$D$230)+SUMIF($B$3:$B$725,K315,$AR$3:$AR$725)</f>
        <v>0</v>
      </c>
      <c r="AP315" s="30">
        <f>SUMIF(Ingredients!$B$3:$B$230,L315,Ingredients!$D$3:$D$230)+SUMIF($B$3:$B$725,L315,$AR$3:$AR$725)</f>
        <v>0</v>
      </c>
      <c r="AQ315" s="30">
        <f>SUMIF(Ingredients!$B$3:$B$230,M315,Ingredients!$D$3:$D$230)+SUMIF($B$3:$B$725,M315,$AR$3:$AR$725)</f>
        <v>0</v>
      </c>
      <c r="AR315" s="29">
        <f t="shared" si="54"/>
        <v>0</v>
      </c>
      <c r="AS315" s="30">
        <f>SUMIF(Ingredients!$B$3:$B$230,F315,Ingredients!$E$3:$E$230)+SUMIF($B$3:$B$725,F315,$BA$3:$BA$730)</f>
        <v>7</v>
      </c>
      <c r="AT315" s="30">
        <f>SUMIF(Ingredients!$B$3:$B$230,G315,Ingredients!$E$3:$E$230)+SUMIF($B$3:$B$725,G315,$BA$3:$BA$730)</f>
        <v>7</v>
      </c>
      <c r="AU315" s="30">
        <f>SUMIF(Ingredients!$B$3:$B$230,H315,Ingredients!$E$3:$E$230)+SUMIF($B$3:$B$725,H315,$BA$3:$BA$730)</f>
        <v>30</v>
      </c>
      <c r="AV315" s="30">
        <f>SUMIF(Ingredients!$B$3:$B$230,I315,Ingredients!$E$3:$E$230)+SUMIF($B$3:$B$725,I315,$BA$3:$BA$730)</f>
        <v>43</v>
      </c>
      <c r="AW315" s="30">
        <f>SUMIF(Ingredients!$B$3:$B$230,J315,Ingredients!$E$3:$E$230)+SUMIF($B$3:$B$725,J315,$BA$3:$BA$730)</f>
        <v>32</v>
      </c>
      <c r="AX315" s="30">
        <f>SUMIF(Ingredients!$B$3:$B$230,K315,Ingredients!$E$3:$E$230)+SUMIF($B$3:$B$725,K315,$BA$3:$BA$730)</f>
        <v>10</v>
      </c>
      <c r="AY315" s="30">
        <f>SUMIF(Ingredients!$B$3:$B$230,L315,Ingredients!$E$3:$E$230)+SUMIF($B$3:$B$725,L315,$BA$3:$BA$730)</f>
        <v>0</v>
      </c>
      <c r="AZ315" s="30">
        <f>SUMIF(Ingredients!$B$3:$B$230,M315,Ingredients!$E$3:$E$230)+SUMIF($B$3:$B$725,M315,$BA$3:$BA$730)</f>
        <v>0</v>
      </c>
      <c r="BA315" s="29">
        <f t="shared" si="55"/>
        <v>21.5</v>
      </c>
      <c r="BB315" s="30">
        <f>SUMIF(Ingredients!$B$3:$B$230,F315,Ingredients!$F$3:$F$230)+SUMIF($B$3:$B$725,F315,$BJ$3:$BJ$725)</f>
        <v>0</v>
      </c>
      <c r="BC315" s="30">
        <f>SUMIF(Ingredients!$B$3:$B$230,G315,Ingredients!$F$3:$F$230)+SUMIF($B$3:$B$725,G315,$BJ$3:$BJ$725)</f>
        <v>0</v>
      </c>
      <c r="BD315" s="30">
        <f>SUMIF(Ingredients!$B$3:$B$230,H315,Ingredients!$F$3:$F$230)+SUMIF($B$3:$B$725,H315,$BJ$3:$BJ$725)</f>
        <v>0</v>
      </c>
      <c r="BE315" s="30">
        <f>SUMIF(Ingredients!$B$3:$B$230,I315,Ingredients!$F$3:$F$230)+SUMIF($B$3:$B$725,I315,$BJ$3:$BJ$725)</f>
        <v>1</v>
      </c>
      <c r="BF315" s="30">
        <f>SUMIF(Ingredients!$B$3:$B$230,J315,Ingredients!$F$3:$F$230)+SUMIF($B$3:$B$725,J315,$BJ$3:$BJ$725)</f>
        <v>0</v>
      </c>
      <c r="BG315" s="30">
        <f>SUMIF(Ingredients!$B$3:$B$230,K315,Ingredients!$F$3:$F$230)+SUMIF($B$3:$B$725,K315,$BJ$3:$BJ$725)</f>
        <v>0</v>
      </c>
      <c r="BH315" s="30">
        <f>SUMIF(Ingredients!$B$3:$B$230,L315,Ingredients!$F$3:$F$230)+SUMIF($B$3:$B$725,L315,$BJ$3:$BJ$725)</f>
        <v>0</v>
      </c>
      <c r="BI315" s="30">
        <f>SUMIF(Ingredients!$B$3:$B$230,M315,Ingredients!$F$3:$F$230)+SUMIF($B$3:$B$725,M315,$BJ$3:$BJ$725)</f>
        <v>0</v>
      </c>
      <c r="BJ315" s="35">
        <f t="shared" si="56"/>
        <v>1</v>
      </c>
      <c r="BK315" s="30">
        <f>SUMIF(Ingredients!$B$3:$B$230,F315,Ingredients!$G$3:$G$230)+SUMIF($B$3:$B$725,F315,$BS$3:$BS$725)</f>
        <v>0</v>
      </c>
      <c r="BL315" s="30">
        <f>SUMIF(Ingredients!$B$3:$B$230,G315,Ingredients!$G$3:$G$230)+SUMIF($B$3:$B$725,G315,$BS$3:$BS$725)</f>
        <v>0</v>
      </c>
      <c r="BM315" s="30">
        <f>SUMIF(Ingredients!$B$3:$B$230,H315,Ingredients!$G$3:$G$230)+SUMIF($B$3:$B$725,H315,$BS$3:$BS$725)</f>
        <v>0</v>
      </c>
      <c r="BN315" s="30">
        <f>SUMIF(Ingredients!$B$3:$B$230,I315,Ingredients!$G$3:$G$230)+SUMIF($B$3:$B$725,I315,$BS$3:$BS$725)</f>
        <v>0</v>
      </c>
      <c r="BO315" s="30">
        <f>SUMIF(Ingredients!$B$3:$B$230,J315,Ingredients!$G$3:$G$230)+SUMIF($B$3:$B$725,J315,$BS$3:$BS$725)</f>
        <v>0</v>
      </c>
      <c r="BP315" s="30">
        <f>SUMIF(Ingredients!$B$3:$B$230,K315,Ingredients!$G$3:$G$230)+SUMIF($B$3:$B$725,K315,$BS$3:$BS$725)</f>
        <v>0</v>
      </c>
      <c r="BQ315" s="30">
        <f>SUMIF(Ingredients!$B$3:$B$230,L315,Ingredients!$G$3:$G$230)+SUMIF($B$3:$B$725,L315,$BS$3:$BS$725)</f>
        <v>0</v>
      </c>
      <c r="BR315" s="30">
        <f>SUMIF(Ingredients!$B$3:$B$230,M315,Ingredients!$G$3:$G$230)+SUMIF($B$3:$B$725,M315,$BS$3:$BS$725)</f>
        <v>0</v>
      </c>
      <c r="BS315" s="36">
        <f t="shared" si="57"/>
        <v>0</v>
      </c>
      <c r="BT315" s="30">
        <f>SUMIF(Ingredients!$B$3:$B$230,F315,Ingredients!$H$3:$H$230)+SUMIF($B$3:$B$725,F315,$CB$3:$CB$725)</f>
        <v>0</v>
      </c>
      <c r="BU315" s="30">
        <f>SUMIF(Ingredients!$B$3:$B$230,G315,Ingredients!$H$3:$H$230)+SUMIF($B$3:$B$725,G315,$CB$3:$CB$725)</f>
        <v>1</v>
      </c>
      <c r="BV315" s="30">
        <f>SUMIF(Ingredients!$B$3:$B$230,H315,Ingredients!$H$3:$H$230)+SUMIF($B$3:$B$725,H315,$CB$3:$CB$725)</f>
        <v>0</v>
      </c>
      <c r="BW315" s="30">
        <f>SUMIF(Ingredients!$B$3:$B$230,I315,Ingredients!$H$3:$H$230)+SUMIF($B$3:$B$725,I315,$CB$3:$CB$725)</f>
        <v>0</v>
      </c>
      <c r="BX315" s="30">
        <f>SUMIF(Ingredients!$B$3:$B$230,J315,Ingredients!$H$3:$H$230)+SUMIF($B$3:$B$725,J315,$CB$3:$CB$725)</f>
        <v>0.5</v>
      </c>
      <c r="BY315" s="30">
        <f>SUMIF(Ingredients!$B$3:$B$230,K315,Ingredients!$H$3:$H$230)+SUMIF($B$3:$B$725,K315,$CB$3:$CB$725)</f>
        <v>0</v>
      </c>
      <c r="BZ315" s="30">
        <f>SUMIF(Ingredients!$B$3:$B$230,L315,Ingredients!$H$3:$H$230)+SUMIF($B$3:$B$725,L315,$CB$3:$CB$725)</f>
        <v>0</v>
      </c>
      <c r="CA315" s="30">
        <f>SUMIF(Ingredients!$B$3:$B$230,M315,Ingredients!$H$3:$H$230)+SUMIF($B$3:$B$725,M315,$CB$3:$CB$725)</f>
        <v>0</v>
      </c>
      <c r="CB315" s="42">
        <f t="shared" si="58"/>
        <v>1.5</v>
      </c>
      <c r="CC315" s="30">
        <f>SUMIF(Ingredients!$B$3:$B$230,F315,Ingredients!$I$3:$I$230)+SUMIF($B$3:$B$725,F315,$CK$3:$CK$725)</f>
        <v>2.5</v>
      </c>
      <c r="CD315" s="30">
        <f>SUMIF(Ingredients!$B$3:$B$230,G315,Ingredients!$I$3:$I$230)+SUMIF($B$3:$B$725,G315,$CK$3:$CK$725)</f>
        <v>0</v>
      </c>
      <c r="CE315" s="30">
        <f>SUMIF(Ingredients!$B$3:$B$230,H315,Ingredients!$I$3:$I$230)+SUMIF($B$3:$B$725,H315,$CK$3:$CK$725)</f>
        <v>0</v>
      </c>
      <c r="CF315" s="30">
        <f>SUMIF(Ingredients!$B$3:$B$230,I315,Ingredients!$I$3:$I$230)+SUMIF($B$3:$B$725,I315,$CK$3:$CK$725)</f>
        <v>0</v>
      </c>
      <c r="CG315" s="30">
        <f>SUMIF(Ingredients!$B$3:$B$230,J315,Ingredients!$I$3:$I$230)+SUMIF($B$3:$B$725,J315,$CK$3:$CK$725)</f>
        <v>0</v>
      </c>
      <c r="CH315" s="30">
        <f>SUMIF(Ingredients!$B$3:$B$230,K315,Ingredients!$I$3:$I$230)+SUMIF($B$3:$B$725,K315,$CK$3:$CK$725)</f>
        <v>0</v>
      </c>
      <c r="CI315" s="30">
        <f>SUMIF(Ingredients!$B$3:$B$230,L315,Ingredients!$I$3:$I$230)+SUMIF($B$3:$B$725,L315,$CK$3:$CK$725)</f>
        <v>0</v>
      </c>
      <c r="CJ315" s="30">
        <f>SUMIF(Ingredients!$B$3:$B$230,M315,Ingredients!$I$3:$I$230)+SUMIF($B$3:$B$725,M315,$CK$3:$CK$725)</f>
        <v>0</v>
      </c>
      <c r="CK315" s="38">
        <f t="shared" si="59"/>
        <v>2.5</v>
      </c>
      <c r="CL315" s="30">
        <f>SUMIF(Ingredients!$B$3:$B$230,F315,Ingredients!$J$3:$J$230)+SUMIF($B$3:$B$725,F315,$CT$3:$CT$725)</f>
        <v>0</v>
      </c>
      <c r="CM315" s="30">
        <f>SUMIF(Ingredients!$B$3:$B$230,G315,Ingredients!$J$3:$J$230)+SUMIF($B$3:$B$725,G315,$CT$3:$CT$725)</f>
        <v>0</v>
      </c>
      <c r="CN315" s="30">
        <f>SUMIF(Ingredients!$B$3:$B$230,H315,Ingredients!$J$3:$J$230)+SUMIF($B$3:$B$725,H315,$CT$3:$CT$725)</f>
        <v>0</v>
      </c>
      <c r="CO315" s="30">
        <f>SUMIF(Ingredients!$B$3:$B$230,I315,Ingredients!$J$3:$J$230)+SUMIF($B$3:$B$725,I315,$CT$3:$CT$725)</f>
        <v>0</v>
      </c>
      <c r="CP315" s="30">
        <f>SUMIF(Ingredients!$B$3:$B$230,J315,Ingredients!$J$3:$J$230)+SUMIF($B$3:$B$725,J315,$CT$3:$CT$725)</f>
        <v>0</v>
      </c>
      <c r="CQ315" s="30">
        <f>SUMIF(Ingredients!$B$3:$B$230,K315,Ingredients!$J$3:$J$230)+SUMIF($B$3:$B$725,K315,$CT$3:$CT$725)</f>
        <v>0</v>
      </c>
      <c r="CR315" s="30">
        <f>SUMIF(Ingredients!$B$3:$B$230,L315,Ingredients!$J$3:$J$230)+SUMIF($B$3:$B$725,L315,$CT$3:$CT$725)</f>
        <v>0</v>
      </c>
      <c r="CS315" s="30">
        <f>SUMIF(Ingredients!$B$3:$B$230,M315,Ingredients!$J$3:$J$230)+SUMIF($B$3:$B$725,M315,$CT$3:$CT$725)</f>
        <v>0</v>
      </c>
      <c r="CT315" s="43">
        <f t="shared" si="60"/>
        <v>0</v>
      </c>
      <c r="CU315" s="34">
        <v>20</v>
      </c>
      <c r="CV315" s="30">
        <v>0</v>
      </c>
      <c r="CW315" s="30">
        <v>6</v>
      </c>
      <c r="CX315" s="35">
        <v>1</v>
      </c>
      <c r="CY315" s="36">
        <v>0</v>
      </c>
      <c r="CZ315" s="37">
        <v>1.5</v>
      </c>
      <c r="DA315" s="38">
        <v>2.5</v>
      </c>
      <c r="DB315" s="39">
        <v>0</v>
      </c>
      <c r="DC315" t="s">
        <v>202</v>
      </c>
      <c r="DD315" t="str">
        <f t="shared" ca="1" si="61"/>
        <v/>
      </c>
      <c r="DE315" t="str">
        <f ca="1">IF(Z315="No", "No", "-")</f>
        <v>-</v>
      </c>
      <c r="DG315" t="s">
        <v>200</v>
      </c>
      <c r="DH315" t="str">
        <f t="shared" ca="1" si="62"/>
        <v>GENERALTSOCHICKENITEM(MEAL, ItemRegistry.generaltsochickenItem, 4 ,4f,0f,1f,1.5f,0f,2.5f,0f,3.5f),</v>
      </c>
      <c r="DI315" t="s">
        <v>2465</v>
      </c>
    </row>
    <row r="316" spans="2:113" x14ac:dyDescent="0.3">
      <c r="B316" t="s">
        <v>593</v>
      </c>
      <c r="C316" t="str">
        <f>INDEX('PH Itemnames'!$B$1:$B$723,MATCH(B316,'PH Itemnames'!$A$1:$A$723),1)</f>
        <v>californiarollItem</v>
      </c>
      <c r="D316" t="s">
        <v>240</v>
      </c>
      <c r="E316" t="s">
        <v>1191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SUMIF(Ingredients!$B$3:$B$230,'PH complex foods'!F316,Ingredients!$A$3:$A$119)+SUMIF($B$3:$B$725,F316,$V$3:$V$724)</f>
        <v>1</v>
      </c>
      <c r="O316" s="11">
        <f ca="1">SUMIF(Ingredients!$B$3:$B$230,'PH complex foods'!G316,Ingredients!$A$3:$A$119)+SUMIF($B$3:$B$725,G316,$V$3:$V$724)</f>
        <v>0</v>
      </c>
      <c r="P316" s="11">
        <f ca="1">SUMIF(Ingredients!$B$3:$B$230,'PH complex foods'!H316,Ingredients!$A$3:$A$119)+SUMIF($B$3:$B$725,H316,$V$3:$V$724)</f>
        <v>1</v>
      </c>
      <c r="Q316" s="11">
        <f ca="1">SUMIF(Ingredients!$B$3:$B$230,'PH complex foods'!I316,Ingredients!$A$3:$A$119)+SUMIF($B$3:$B$725,I316,$V$3:$V$724)</f>
        <v>1</v>
      </c>
      <c r="R316" s="11">
        <f ca="1">SUMIF(Ingredients!$B$3:$B$230,'PH complex foods'!J316,Ingredients!$A$3:$A$119)+SUMIF($B$3:$B$725,J316,$V$3:$V$724)</f>
        <v>1</v>
      </c>
      <c r="S316" s="11">
        <f ca="1">SUMIF(Ingredients!$B$3:$B$230,'PH complex foods'!K316,Ingredients!$A$3:$A$119)+SUMIF($B$3:$B$725,K316,$V$3:$V$724)</f>
        <v>0</v>
      </c>
      <c r="T316" s="11">
        <f ca="1">SUMIF(Ingredients!$B$3:$B$230,'PH complex foods'!L316,Ingredients!$A$3:$A$119)+SUMIF($B$3:$B$725,L316,$V$3:$V$724)</f>
        <v>0</v>
      </c>
      <c r="U316" s="11">
        <f ca="1">SUMIF(Ingredients!$B$3:$B$230,'PH complex foods'!M316,Ingredients!$A$3:$A$119)+SUMIF($B$3:$B$725,M316,$V$3:$V$724)</f>
        <v>0</v>
      </c>
      <c r="V316" s="10">
        <f t="shared" ca="1" si="63"/>
        <v>0</v>
      </c>
      <c r="W316" s="10">
        <v>0</v>
      </c>
      <c r="X316" s="11">
        <v>0</v>
      </c>
      <c r="Y316" s="11">
        <f>COUNTIF(F316:M1041,B316)</f>
        <v>0</v>
      </c>
      <c r="Z316" s="44" t="str">
        <f t="shared" ca="1" si="64"/>
        <v>No</v>
      </c>
      <c r="AA316" s="34">
        <f>SUMIF(Ingredients!$B$3:$B$230,F316,Ingredients!$C$3:$C$230)+SUMIF($B$3:$B$725,F316,$AI$3:$AI$725)</f>
        <v>5</v>
      </c>
      <c r="AB316" s="30">
        <f>SUMIF(Ingredients!$B$3:$B$230,G316,Ingredients!$C$3:$C$230)+SUMIF($B$3:$B$725,G316,$AI$3:$AI$725)</f>
        <v>0</v>
      </c>
      <c r="AC316" s="30">
        <f>SUMIF(Ingredients!$B$3:$B$230,H316,Ingredients!$C$3:$C$230)+SUMIF($B$3:$B$725,H316,$AI$3:$AI$725)</f>
        <v>2</v>
      </c>
      <c r="AD316" s="30">
        <f>SUMIF(Ingredients!$B$3:$B$230,I316,Ingredients!$C$3:$C$230)+SUMIF($B$3:$B$725,I316,$AI$3:$AI$725)</f>
        <v>5</v>
      </c>
      <c r="AE316" s="30">
        <f>SUMIF(Ingredients!$B$3:$B$230,J316,Ingredients!$C$3:$C$230)+SUMIF($B$3:$B$725,J316,$AI$3:$AI$725)</f>
        <v>0</v>
      </c>
      <c r="AF316" s="30">
        <f>SUMIF(Ingredients!$B$3:$B$230,K316,Ingredients!$C$3:$C$230)+SUMIF($B$3:$B$725,K316,$AI$3:$AI$725)</f>
        <v>0</v>
      </c>
      <c r="AG316" s="30">
        <f>SUMIF(Ingredients!$B$3:$B$230,L316,Ingredients!$C$3:$C$230)+SUMIF($B$3:$B$725,L316,$AI$3:$AI$725)</f>
        <v>0</v>
      </c>
      <c r="AH316" s="30">
        <f>SUMIF(Ingredients!$B$3:$B$230,M316,Ingredients!$C$3:$C$230)+SUMIF($B$3:$B$725,M316,$AI$3:$AI$725)</f>
        <v>0</v>
      </c>
      <c r="AI316" s="29">
        <f t="shared" si="53"/>
        <v>12</v>
      </c>
      <c r="AJ316" s="30">
        <f>SUMIF(Ingredients!$B$3:$B$230,F316,Ingredients!$D$3:$D$230)+SUMIF($B$3:$B$725,F316,$AR$3:$AR$725)</f>
        <v>0</v>
      </c>
      <c r="AK316" s="30">
        <f>SUMIF(Ingredients!$B$3:$B$230,G316,Ingredients!$D$3:$D$230)+SUMIF($B$3:$B$725,G316,$AR$3:$AR$725)</f>
        <v>0</v>
      </c>
      <c r="AL316" s="30">
        <f>SUMIF(Ingredients!$B$3:$B$230,H316,Ingredients!$D$3:$D$230)+SUMIF($B$3:$B$725,H316,$AR$3:$AR$725)</f>
        <v>5</v>
      </c>
      <c r="AM316" s="30">
        <f>SUMIF(Ingredients!$B$3:$B$230,I316,Ingredients!$D$3:$D$230)+SUMIF($B$3:$B$725,I316,$AR$3:$AR$725)</f>
        <v>0</v>
      </c>
      <c r="AN316" s="30">
        <f>SUMIF(Ingredients!$B$3:$B$230,J316,Ingredients!$D$3:$D$230)+SUMIF($B$3:$B$725,J316,$AR$3:$AR$725)</f>
        <v>0</v>
      </c>
      <c r="AO316" s="30">
        <f>SUMIF(Ingredients!$B$3:$B$230,K316,Ingredients!$D$3:$D$230)+SUMIF($B$3:$B$725,K316,$AR$3:$AR$725)</f>
        <v>0</v>
      </c>
      <c r="AP316" s="30">
        <f>SUMIF(Ingredients!$B$3:$B$230,L316,Ingredients!$D$3:$D$230)+SUMIF($B$3:$B$725,L316,$AR$3:$AR$725)</f>
        <v>0</v>
      </c>
      <c r="AQ316" s="30">
        <f>SUMIF(Ingredients!$B$3:$B$230,M316,Ingredients!$D$3:$D$230)+SUMIF($B$3:$B$725,M316,$AR$3:$AR$725)</f>
        <v>0</v>
      </c>
      <c r="AR316" s="29">
        <f t="shared" si="54"/>
        <v>5</v>
      </c>
      <c r="AS316" s="30">
        <f>SUMIF(Ingredients!$B$3:$B$230,F316,Ingredients!$E$3:$E$230)+SUMIF($B$3:$B$725,F316,$BA$3:$BA$730)</f>
        <v>7</v>
      </c>
      <c r="AT316" s="30">
        <f>SUMIF(Ingredients!$B$3:$B$230,G316,Ingredients!$E$3:$E$230)+SUMIF($B$3:$B$725,G316,$BA$3:$BA$730)</f>
        <v>0</v>
      </c>
      <c r="AU316" s="30">
        <f>SUMIF(Ingredients!$B$3:$B$230,H316,Ingredients!$E$3:$E$230)+SUMIF($B$3:$B$725,H316,$BA$3:$BA$730)</f>
        <v>7</v>
      </c>
      <c r="AV316" s="30">
        <f>SUMIF(Ingredients!$B$3:$B$230,I316,Ingredients!$E$3:$E$230)+SUMIF($B$3:$B$725,I316,$BA$3:$BA$730)</f>
        <v>8</v>
      </c>
      <c r="AW316" s="30">
        <f>SUMIF(Ingredients!$B$3:$B$230,J316,Ingredients!$E$3:$E$230)+SUMIF($B$3:$B$725,J316,$BA$3:$BA$730)</f>
        <v>10</v>
      </c>
      <c r="AX316" s="30">
        <f>SUMIF(Ingredients!$B$3:$B$230,K316,Ingredients!$E$3:$E$230)+SUMIF($B$3:$B$725,K316,$BA$3:$BA$730)</f>
        <v>0</v>
      </c>
      <c r="AY316" s="30">
        <f>SUMIF(Ingredients!$B$3:$B$230,L316,Ingredients!$E$3:$E$230)+SUMIF($B$3:$B$725,L316,$BA$3:$BA$730)</f>
        <v>0</v>
      </c>
      <c r="AZ316" s="30">
        <f>SUMIF(Ingredients!$B$3:$B$230,M316,Ingredients!$E$3:$E$230)+SUMIF($B$3:$B$725,M316,$BA$3:$BA$730)</f>
        <v>0</v>
      </c>
      <c r="BA316" s="29">
        <f t="shared" si="55"/>
        <v>6.4</v>
      </c>
      <c r="BB316" s="30">
        <f>SUMIF(Ingredients!$B$3:$B$230,F316,Ingredients!$F$3:$F$230)+SUMIF($B$3:$B$725,F316,$BJ$3:$BJ$725)</f>
        <v>0</v>
      </c>
      <c r="BC316" s="30">
        <f>SUMIF(Ingredients!$B$3:$B$230,G316,Ingredients!$F$3:$F$230)+SUMIF($B$3:$B$725,G316,$BJ$3:$BJ$725)</f>
        <v>0</v>
      </c>
      <c r="BD316" s="30">
        <f>SUMIF(Ingredients!$B$3:$B$230,H316,Ingredients!$F$3:$F$230)+SUMIF($B$3:$B$725,H316,$BJ$3:$BJ$725)</f>
        <v>0</v>
      </c>
      <c r="BE316" s="30">
        <f>SUMIF(Ingredients!$B$3:$B$230,I316,Ingredients!$F$3:$F$230)+SUMIF($B$3:$B$725,I316,$BJ$3:$BJ$725)</f>
        <v>0</v>
      </c>
      <c r="BF316" s="30">
        <f>SUMIF(Ingredients!$B$3:$B$230,J316,Ingredients!$F$3:$F$230)+SUMIF($B$3:$B$725,J316,$BJ$3:$BJ$725)</f>
        <v>0</v>
      </c>
      <c r="BG316" s="30">
        <f>SUMIF(Ingredients!$B$3:$B$230,K316,Ingredients!$F$3:$F$230)+SUMIF($B$3:$B$725,K316,$BJ$3:$BJ$725)</f>
        <v>0</v>
      </c>
      <c r="BH316" s="30">
        <f>SUMIF(Ingredients!$B$3:$B$230,L316,Ingredients!$F$3:$F$230)+SUMIF($B$3:$B$725,L316,$BJ$3:$BJ$725)</f>
        <v>0</v>
      </c>
      <c r="BI316" s="30">
        <f>SUMIF(Ingredients!$B$3:$B$230,M316,Ingredients!$F$3:$F$230)+SUMIF($B$3:$B$725,M316,$BJ$3:$BJ$725)</f>
        <v>0</v>
      </c>
      <c r="BJ316" s="35">
        <f t="shared" si="56"/>
        <v>0</v>
      </c>
      <c r="BK316" s="30">
        <f>SUMIF(Ingredients!$B$3:$B$230,F316,Ingredients!$G$3:$G$230)+SUMIF($B$3:$B$725,F316,$BS$3:$BS$725)</f>
        <v>0</v>
      </c>
      <c r="BL316" s="30">
        <f>SUMIF(Ingredients!$B$3:$B$230,G316,Ingredients!$G$3:$G$230)+SUMIF($B$3:$B$725,G316,$BS$3:$BS$725)</f>
        <v>0</v>
      </c>
      <c r="BM316" s="30">
        <f>SUMIF(Ingredients!$B$3:$B$230,H316,Ingredients!$G$3:$G$230)+SUMIF($B$3:$B$725,H316,$BS$3:$BS$725)</f>
        <v>0</v>
      </c>
      <c r="BN316" s="30">
        <f>SUMIF(Ingredients!$B$3:$B$230,I316,Ingredients!$G$3:$G$230)+SUMIF($B$3:$B$725,I316,$BS$3:$BS$725)</f>
        <v>0</v>
      </c>
      <c r="BO316" s="30">
        <f>SUMIF(Ingredients!$B$3:$B$230,J316,Ingredients!$G$3:$G$230)+SUMIF($B$3:$B$725,J316,$BS$3:$BS$725)</f>
        <v>0</v>
      </c>
      <c r="BP316" s="30">
        <f>SUMIF(Ingredients!$B$3:$B$230,K316,Ingredients!$G$3:$G$230)+SUMIF($B$3:$B$725,K316,$BS$3:$BS$725)</f>
        <v>0</v>
      </c>
      <c r="BQ316" s="30">
        <f>SUMIF(Ingredients!$B$3:$B$230,L316,Ingredients!$G$3:$G$230)+SUMIF($B$3:$B$725,L316,$BS$3:$BS$725)</f>
        <v>0</v>
      </c>
      <c r="BR316" s="30">
        <f>SUMIF(Ingredients!$B$3:$B$230,M316,Ingredients!$G$3:$G$230)+SUMIF($B$3:$B$725,M316,$BS$3:$BS$725)</f>
        <v>0</v>
      </c>
      <c r="BS316" s="36">
        <f t="shared" si="57"/>
        <v>0</v>
      </c>
      <c r="BT316" s="30">
        <f>SUMIF(Ingredients!$B$3:$B$230,F316,Ingredients!$H$3:$H$230)+SUMIF($B$3:$B$725,F316,$CB$3:$CB$725)</f>
        <v>0</v>
      </c>
      <c r="BU316" s="30">
        <f>SUMIF(Ingredients!$B$3:$B$230,G316,Ingredients!$H$3:$H$230)+SUMIF($B$3:$B$725,G316,$CB$3:$CB$725)</f>
        <v>0</v>
      </c>
      <c r="BV316" s="30">
        <f>SUMIF(Ingredients!$B$3:$B$230,H316,Ingredients!$H$3:$H$230)+SUMIF($B$3:$B$725,H316,$CB$3:$CB$725)</f>
        <v>1.5</v>
      </c>
      <c r="BW316" s="30">
        <f>SUMIF(Ingredients!$B$3:$B$230,I316,Ingredients!$H$3:$H$230)+SUMIF($B$3:$B$725,I316,$CB$3:$CB$725)</f>
        <v>1</v>
      </c>
      <c r="BX316" s="30">
        <f>SUMIF(Ingredients!$B$3:$B$230,J316,Ingredients!$H$3:$H$230)+SUMIF($B$3:$B$725,J316,$CB$3:$CB$725)</f>
        <v>0</v>
      </c>
      <c r="BY316" s="30">
        <f>SUMIF(Ingredients!$B$3:$B$230,K316,Ingredients!$H$3:$H$230)+SUMIF($B$3:$B$725,K316,$CB$3:$CB$725)</f>
        <v>0</v>
      </c>
      <c r="BZ316" s="30">
        <f>SUMIF(Ingredients!$B$3:$B$230,L316,Ingredients!$H$3:$H$230)+SUMIF($B$3:$B$725,L316,$CB$3:$CB$725)</f>
        <v>0</v>
      </c>
      <c r="CA316" s="30">
        <f>SUMIF(Ingredients!$B$3:$B$230,M316,Ingredients!$H$3:$H$230)+SUMIF($B$3:$B$725,M316,$CB$3:$CB$725)</f>
        <v>0</v>
      </c>
      <c r="CB316" s="42">
        <f t="shared" si="58"/>
        <v>2.5</v>
      </c>
      <c r="CC316" s="30">
        <f>SUMIF(Ingredients!$B$3:$B$230,F316,Ingredients!$I$3:$I$230)+SUMIF($B$3:$B$725,F316,$CK$3:$CK$725)</f>
        <v>1</v>
      </c>
      <c r="CD316" s="30">
        <f>SUMIF(Ingredients!$B$3:$B$230,G316,Ingredients!$I$3:$I$230)+SUMIF($B$3:$B$725,G316,$CK$3:$CK$725)</f>
        <v>0</v>
      </c>
      <c r="CE316" s="30">
        <f>SUMIF(Ingredients!$B$3:$B$230,H316,Ingredients!$I$3:$I$230)+SUMIF($B$3:$B$725,H316,$CK$3:$CK$725)</f>
        <v>0</v>
      </c>
      <c r="CF316" s="30">
        <f>SUMIF(Ingredients!$B$3:$B$230,I316,Ingredients!$I$3:$I$230)+SUMIF($B$3:$B$725,I316,$CK$3:$CK$725)</f>
        <v>0</v>
      </c>
      <c r="CG316" s="30">
        <f>SUMIF(Ingredients!$B$3:$B$230,J316,Ingredients!$I$3:$I$230)+SUMIF($B$3:$B$725,J316,$CK$3:$CK$725)</f>
        <v>0</v>
      </c>
      <c r="CH316" s="30">
        <f>SUMIF(Ingredients!$B$3:$B$230,K316,Ingredients!$I$3:$I$230)+SUMIF($B$3:$B$725,K316,$CK$3:$CK$725)</f>
        <v>0</v>
      </c>
      <c r="CI316" s="30">
        <f>SUMIF(Ingredients!$B$3:$B$230,L316,Ingredients!$I$3:$I$230)+SUMIF($B$3:$B$725,L316,$CK$3:$CK$725)</f>
        <v>0</v>
      </c>
      <c r="CJ316" s="30">
        <f>SUMIF(Ingredients!$B$3:$B$230,M316,Ingredients!$I$3:$I$230)+SUMIF($B$3:$B$725,M316,$CK$3:$CK$725)</f>
        <v>0</v>
      </c>
      <c r="CK316" s="38">
        <f t="shared" si="59"/>
        <v>1</v>
      </c>
      <c r="CL316" s="30">
        <f>SUMIF(Ingredients!$B$3:$B$230,F316,Ingredients!$J$3:$J$230)+SUMIF($B$3:$B$725,F316,$CT$3:$CT$725)</f>
        <v>0</v>
      </c>
      <c r="CM316" s="30">
        <f>SUMIF(Ingredients!$B$3:$B$230,G316,Ingredients!$J$3:$J$230)+SUMIF($B$3:$B$725,G316,$CT$3:$CT$725)</f>
        <v>0</v>
      </c>
      <c r="CN316" s="30">
        <f>SUMIF(Ingredients!$B$3:$B$230,H316,Ingredients!$J$3:$J$230)+SUMIF($B$3:$B$725,H316,$CT$3:$CT$725)</f>
        <v>0</v>
      </c>
      <c r="CO316" s="30">
        <f>SUMIF(Ingredients!$B$3:$B$230,I316,Ingredients!$J$3:$J$230)+SUMIF($B$3:$B$725,I316,$CT$3:$CT$725)</f>
        <v>0</v>
      </c>
      <c r="CP316" s="30">
        <f>SUMIF(Ingredients!$B$3:$B$230,J316,Ingredients!$J$3:$J$230)+SUMIF($B$3:$B$725,J316,$CT$3:$CT$725)</f>
        <v>0</v>
      </c>
      <c r="CQ316" s="30">
        <f>SUMIF(Ingredients!$B$3:$B$230,K316,Ingredients!$J$3:$J$230)+SUMIF($B$3:$B$725,K316,$CT$3:$CT$725)</f>
        <v>0</v>
      </c>
      <c r="CR316" s="30">
        <f>SUMIF(Ingredients!$B$3:$B$230,L316,Ingredients!$J$3:$J$230)+SUMIF($B$3:$B$725,L316,$CT$3:$CT$725)</f>
        <v>0</v>
      </c>
      <c r="CS316" s="30">
        <f>SUMIF(Ingredients!$B$3:$B$230,M316,Ingredients!$J$3:$J$230)+SUMIF($B$3:$B$725,M316,$CT$3:$CT$725)</f>
        <v>0</v>
      </c>
      <c r="CT316" s="43">
        <f t="shared" si="60"/>
        <v>0</v>
      </c>
      <c r="CU316" s="34">
        <v>12</v>
      </c>
      <c r="CV316" s="30">
        <v>5</v>
      </c>
      <c r="CW316" s="30">
        <v>6.4</v>
      </c>
      <c r="CX316" s="35">
        <v>0</v>
      </c>
      <c r="CY316" s="36">
        <v>0</v>
      </c>
      <c r="CZ316" s="37">
        <v>2.5</v>
      </c>
      <c r="DA316" s="38">
        <v>1</v>
      </c>
      <c r="DB316" s="39">
        <v>0</v>
      </c>
      <c r="DC316" t="s">
        <v>199</v>
      </c>
      <c r="DD316" t="str">
        <f t="shared" ca="1" si="61"/>
        <v/>
      </c>
      <c r="DE316" t="str">
        <f ca="1">IF(Z316="No", "No", "-")</f>
        <v>No</v>
      </c>
      <c r="DG316" t="s">
        <v>200</v>
      </c>
      <c r="DH316" t="str">
        <f t="shared" ca="1" si="62"/>
        <v/>
      </c>
      <c r="DI316" t="s">
        <v>2271</v>
      </c>
    </row>
    <row r="317" spans="2:113" x14ac:dyDescent="0.3">
      <c r="B317" t="s">
        <v>594</v>
      </c>
      <c r="C317" t="str">
        <f>INDEX('PH Itemnames'!$B$1:$B$723,MATCH(B317,'PH Itemnames'!$A$1:$A$723),1)</f>
        <v>futomakiItem</v>
      </c>
      <c r="D317" t="s">
        <v>240</v>
      </c>
      <c r="E317" t="s">
        <v>1191</v>
      </c>
      <c r="F317" s="10" t="s">
        <v>299</v>
      </c>
      <c r="G317" s="11" t="s">
        <v>112</v>
      </c>
      <c r="H317" s="11" t="s">
        <v>1112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SUMIF(Ingredients!$B$3:$B$230,'PH complex foods'!F317,Ingredients!$A$3:$A$119)+SUMIF($B$3:$B$725,F317,$V$3:$V$724)</f>
        <v>1</v>
      </c>
      <c r="O317" s="11">
        <f ca="1">SUMIF(Ingredients!$B$3:$B$230,'PH complex foods'!G317,Ingredients!$A$3:$A$119)+SUMIF($B$3:$B$725,G317,$V$3:$V$724)</f>
        <v>1</v>
      </c>
      <c r="P317" s="11">
        <f ca="1">SUMIF(Ingredients!$B$3:$B$230,'PH complex foods'!H317,Ingredients!$A$3:$A$119)+SUMIF($B$3:$B$725,H317,$V$3:$V$724)</f>
        <v>1</v>
      </c>
      <c r="Q317" s="11">
        <f ca="1">SUMIF(Ingredients!$B$3:$B$230,'PH complex foods'!I317,Ingredients!$A$3:$A$119)+SUMIF($B$3:$B$725,I317,$V$3:$V$724)</f>
        <v>1</v>
      </c>
      <c r="R317" s="11">
        <f ca="1">SUMIF(Ingredients!$B$3:$B$230,'PH complex foods'!J317,Ingredients!$A$3:$A$119)+SUMIF($B$3:$B$725,J317,$V$3:$V$724)</f>
        <v>1</v>
      </c>
      <c r="S317" s="11">
        <f ca="1">SUMIF(Ingredients!$B$3:$B$230,'PH complex foods'!K317,Ingredients!$A$3:$A$119)+SUMIF($B$3:$B$725,K317,$V$3:$V$724)</f>
        <v>1</v>
      </c>
      <c r="T317" s="11">
        <f ca="1">SUMIF(Ingredients!$B$3:$B$230,'PH complex foods'!L317,Ingredients!$A$3:$A$119)+SUMIF($B$3:$B$725,L317,$V$3:$V$724)</f>
        <v>1</v>
      </c>
      <c r="U317" s="11">
        <f ca="1">SUMIF(Ingredients!$B$3:$B$230,'PH complex foods'!M317,Ingredients!$A$3:$A$119)+SUMIF($B$3:$B$725,M317,$V$3:$V$724)</f>
        <v>0</v>
      </c>
      <c r="V317" s="10">
        <f t="shared" ca="1" si="63"/>
        <v>1</v>
      </c>
      <c r="W317" s="10">
        <v>1</v>
      </c>
      <c r="X317" s="11">
        <v>1</v>
      </c>
      <c r="Y317" s="11">
        <f>COUNTIF(F317:M1042,B317)</f>
        <v>0</v>
      </c>
      <c r="Z317" s="44" t="str">
        <f t="shared" ca="1" si="64"/>
        <v>Yes</v>
      </c>
      <c r="AA317" s="34">
        <f>SUMIF(Ingredients!$B$3:$B$230,F317,Ingredients!$C$3:$C$230)+SUMIF($B$3:$B$725,F317,$AI$3:$AI$725)</f>
        <v>0</v>
      </c>
      <c r="AB317" s="30">
        <f>SUMIF(Ingredients!$B$3:$B$230,G317,Ingredients!$C$3:$C$230)+SUMIF($B$3:$B$725,G317,$AI$3:$AI$725)</f>
        <v>2</v>
      </c>
      <c r="AC317" s="30">
        <f>SUMIF(Ingredients!$B$3:$B$230,H317,Ingredients!$C$3:$C$230)+SUMIF($B$3:$B$725,H317,$AI$3:$AI$725)</f>
        <v>5</v>
      </c>
      <c r="AD317" s="30">
        <f>SUMIF(Ingredients!$B$3:$B$230,I317,Ingredients!$C$3:$C$230)+SUMIF($B$3:$B$725,I317,$AI$3:$AI$725)</f>
        <v>5</v>
      </c>
      <c r="AE317" s="30">
        <f>SUMIF(Ingredients!$B$3:$B$230,J317,Ingredients!$C$3:$C$230)+SUMIF($B$3:$B$725,J317,$AI$3:$AI$725)</f>
        <v>5</v>
      </c>
      <c r="AF317" s="30">
        <f>SUMIF(Ingredients!$B$3:$B$230,K317,Ingredients!$C$3:$C$230)+SUMIF($B$3:$B$725,K317,$AI$3:$AI$725)</f>
        <v>2</v>
      </c>
      <c r="AG317" s="30">
        <f>SUMIF(Ingredients!$B$3:$B$230,L317,Ingredients!$C$3:$C$230)+SUMIF($B$3:$B$725,L317,$AI$3:$AI$725)</f>
        <v>0</v>
      </c>
      <c r="AH317" s="30">
        <f>SUMIF(Ingredients!$B$3:$B$230,M317,Ingredients!$C$3:$C$230)+SUMIF($B$3:$B$725,M317,$AI$3:$AI$725)</f>
        <v>0</v>
      </c>
      <c r="AI317" s="29">
        <f t="shared" si="53"/>
        <v>19</v>
      </c>
      <c r="AJ317" s="30">
        <f>SUMIF(Ingredients!$B$3:$B$230,F317,Ingredients!$D$3:$D$230)+SUMIF($B$3:$B$725,F317,$AR$3:$AR$725)</f>
        <v>0</v>
      </c>
      <c r="AK317" s="30">
        <f>SUMIF(Ingredients!$B$3:$B$230,G317,Ingredients!$D$3:$D$230)+SUMIF($B$3:$B$725,G317,$AR$3:$AR$725)</f>
        <v>5</v>
      </c>
      <c r="AL317" s="30">
        <f>SUMIF(Ingredients!$B$3:$B$230,H317,Ingredients!$D$3:$D$230)+SUMIF($B$3:$B$725,H317,$AR$3:$AR$725)</f>
        <v>0</v>
      </c>
      <c r="AM317" s="30">
        <f>SUMIF(Ingredients!$B$3:$B$230,I317,Ingredients!$D$3:$D$230)+SUMIF($B$3:$B$725,I317,$AR$3:$AR$725)</f>
        <v>0</v>
      </c>
      <c r="AN317" s="30">
        <f>SUMIF(Ingredients!$B$3:$B$230,J317,Ingredients!$D$3:$D$230)+SUMIF($B$3:$B$725,J317,$AR$3:$AR$725)</f>
        <v>0</v>
      </c>
      <c r="AO317" s="30">
        <f>SUMIF(Ingredients!$B$3:$B$230,K317,Ingredients!$D$3:$D$230)+SUMIF($B$3:$B$725,K317,$AR$3:$AR$725)</f>
        <v>0</v>
      </c>
      <c r="AP317" s="30">
        <f>SUMIF(Ingredients!$B$3:$B$230,L317,Ingredients!$D$3:$D$230)+SUMIF($B$3:$B$725,L317,$AR$3:$AR$725)</f>
        <v>0</v>
      </c>
      <c r="AQ317" s="30">
        <f>SUMIF(Ingredients!$B$3:$B$230,M317,Ingredients!$D$3:$D$230)+SUMIF($B$3:$B$725,M317,$AR$3:$AR$725)</f>
        <v>0</v>
      </c>
      <c r="AR317" s="29">
        <f t="shared" si="54"/>
        <v>5</v>
      </c>
      <c r="AS317" s="30">
        <f>SUMIF(Ingredients!$B$3:$B$230,F317,Ingredients!$E$3:$E$230)+SUMIF($B$3:$B$725,F317,$BA$3:$BA$730)</f>
        <v>16</v>
      </c>
      <c r="AT317" s="30">
        <f>SUMIF(Ingredients!$B$3:$B$230,G317,Ingredients!$E$3:$E$230)+SUMIF($B$3:$B$725,G317,$BA$3:$BA$730)</f>
        <v>7</v>
      </c>
      <c r="AU317" s="30">
        <f>SUMIF(Ingredients!$B$3:$B$230,H317,Ingredients!$E$3:$E$230)+SUMIF($B$3:$B$725,H317,$BA$3:$BA$730)</f>
        <v>12</v>
      </c>
      <c r="AV317" s="30">
        <f>SUMIF(Ingredients!$B$3:$B$230,I317,Ingredients!$E$3:$E$230)+SUMIF($B$3:$B$725,I317,$BA$3:$BA$730)</f>
        <v>7</v>
      </c>
      <c r="AW317" s="30">
        <f>SUMIF(Ingredients!$B$3:$B$230,J317,Ingredients!$E$3:$E$230)+SUMIF($B$3:$B$725,J317,$BA$3:$BA$730)</f>
        <v>8</v>
      </c>
      <c r="AX317" s="30">
        <f>SUMIF(Ingredients!$B$3:$B$230,K317,Ingredients!$E$3:$E$230)+SUMIF($B$3:$B$725,K317,$BA$3:$BA$730)</f>
        <v>24</v>
      </c>
      <c r="AY317" s="30">
        <f>SUMIF(Ingredients!$B$3:$B$230,L317,Ingredients!$E$3:$E$230)+SUMIF($B$3:$B$725,L317,$BA$3:$BA$730)</f>
        <v>10</v>
      </c>
      <c r="AZ317" s="30">
        <f>SUMIF(Ingredients!$B$3:$B$230,M317,Ingredients!$E$3:$E$230)+SUMIF($B$3:$B$725,M317,$BA$3:$BA$730)</f>
        <v>0</v>
      </c>
      <c r="BA317" s="29">
        <f t="shared" si="55"/>
        <v>12</v>
      </c>
      <c r="BB317" s="30">
        <f>SUMIF(Ingredients!$B$3:$B$230,F317,Ingredients!$F$3:$F$230)+SUMIF($B$3:$B$725,F317,$BJ$3:$BJ$725)</f>
        <v>0</v>
      </c>
      <c r="BC317" s="30">
        <f>SUMIF(Ingredients!$B$3:$B$230,G317,Ingredients!$F$3:$F$230)+SUMIF($B$3:$B$725,G317,$BJ$3:$BJ$725)</f>
        <v>0</v>
      </c>
      <c r="BD317" s="30">
        <f>SUMIF(Ingredients!$B$3:$B$230,H317,Ingredients!$F$3:$F$230)+SUMIF($B$3:$B$725,H317,$BJ$3:$BJ$725)</f>
        <v>0</v>
      </c>
      <c r="BE317" s="30">
        <f>SUMIF(Ingredients!$B$3:$B$230,I317,Ingredients!$F$3:$F$230)+SUMIF($B$3:$B$725,I317,$BJ$3:$BJ$725)</f>
        <v>0</v>
      </c>
      <c r="BF317" s="30">
        <f>SUMIF(Ingredients!$B$3:$B$230,J317,Ingredients!$F$3:$F$230)+SUMIF($B$3:$B$725,J317,$BJ$3:$BJ$725)</f>
        <v>0</v>
      </c>
      <c r="BG317" s="30">
        <f>SUMIF(Ingredients!$B$3:$B$230,K317,Ingredients!$F$3:$F$230)+SUMIF($B$3:$B$725,K317,$BJ$3:$BJ$725)</f>
        <v>0</v>
      </c>
      <c r="BH317" s="30">
        <f>SUMIF(Ingredients!$B$3:$B$230,L317,Ingredients!$F$3:$F$230)+SUMIF($B$3:$B$725,L317,$BJ$3:$BJ$725)</f>
        <v>0</v>
      </c>
      <c r="BI317" s="30">
        <f>SUMIF(Ingredients!$B$3:$B$230,M317,Ingredients!$F$3:$F$230)+SUMIF($B$3:$B$725,M317,$BJ$3:$BJ$725)</f>
        <v>0</v>
      </c>
      <c r="BJ317" s="35">
        <f t="shared" si="56"/>
        <v>0</v>
      </c>
      <c r="BK317" s="30">
        <f>SUMIF(Ingredients!$B$3:$B$230,F317,Ingredients!$G$3:$G$230)+SUMIF($B$3:$B$725,F317,$BS$3:$BS$725)</f>
        <v>0</v>
      </c>
      <c r="BL317" s="30">
        <f>SUMIF(Ingredients!$B$3:$B$230,G317,Ingredients!$G$3:$G$230)+SUMIF($B$3:$B$725,G317,$BS$3:$BS$725)</f>
        <v>0</v>
      </c>
      <c r="BM317" s="30">
        <f>SUMIF(Ingredients!$B$3:$B$230,H317,Ingredients!$G$3:$G$230)+SUMIF($B$3:$B$725,H317,$BS$3:$BS$725)</f>
        <v>0</v>
      </c>
      <c r="BN317" s="30">
        <f>SUMIF(Ingredients!$B$3:$B$230,I317,Ingredients!$G$3:$G$230)+SUMIF($B$3:$B$725,I317,$BS$3:$BS$725)</f>
        <v>0</v>
      </c>
      <c r="BO317" s="30">
        <f>SUMIF(Ingredients!$B$3:$B$230,J317,Ingredients!$G$3:$G$230)+SUMIF($B$3:$B$725,J317,$BS$3:$BS$725)</f>
        <v>0</v>
      </c>
      <c r="BP317" s="30">
        <f>SUMIF(Ingredients!$B$3:$B$230,K317,Ingredients!$G$3:$G$230)+SUMIF($B$3:$B$725,K317,$BS$3:$BS$725)</f>
        <v>0</v>
      </c>
      <c r="BQ317" s="30">
        <f>SUMIF(Ingredients!$B$3:$B$230,L317,Ingredients!$G$3:$G$230)+SUMIF($B$3:$B$725,L317,$BS$3:$BS$725)</f>
        <v>0</v>
      </c>
      <c r="BR317" s="30">
        <f>SUMIF(Ingredients!$B$3:$B$230,M317,Ingredients!$G$3:$G$230)+SUMIF($B$3:$B$725,M317,$BS$3:$BS$725)</f>
        <v>0</v>
      </c>
      <c r="BS317" s="36">
        <f t="shared" si="57"/>
        <v>0</v>
      </c>
      <c r="BT317" s="30">
        <f>SUMIF(Ingredients!$B$3:$B$230,F317,Ingredients!$H$3:$H$230)+SUMIF($B$3:$B$725,F317,$CB$3:$CB$725)</f>
        <v>0</v>
      </c>
      <c r="BU317" s="30">
        <f>SUMIF(Ingredients!$B$3:$B$230,G317,Ingredients!$H$3:$H$230)+SUMIF($B$3:$B$725,G317,$CB$3:$CB$725)</f>
        <v>1.5</v>
      </c>
      <c r="BV317" s="30">
        <f>SUMIF(Ingredients!$B$3:$B$230,H317,Ingredients!$H$3:$H$230)+SUMIF($B$3:$B$725,H317,$CB$3:$CB$725)</f>
        <v>1.5</v>
      </c>
      <c r="BW317" s="30">
        <f>SUMIF(Ingredients!$B$3:$B$230,I317,Ingredients!$H$3:$H$230)+SUMIF($B$3:$B$725,I317,$CB$3:$CB$725)</f>
        <v>1</v>
      </c>
      <c r="BX317" s="30">
        <f>SUMIF(Ingredients!$B$3:$B$230,J317,Ingredients!$H$3:$H$230)+SUMIF($B$3:$B$725,J317,$CB$3:$CB$725)</f>
        <v>1</v>
      </c>
      <c r="BY317" s="30">
        <f>SUMIF(Ingredients!$B$3:$B$230,K317,Ingredients!$H$3:$H$230)+SUMIF($B$3:$B$725,K317,$CB$3:$CB$725)</f>
        <v>0</v>
      </c>
      <c r="BZ317" s="30">
        <f>SUMIF(Ingredients!$B$3:$B$230,L317,Ingredients!$H$3:$H$230)+SUMIF($B$3:$B$725,L317,$CB$3:$CB$725)</f>
        <v>0</v>
      </c>
      <c r="CA317" s="30">
        <f>SUMIF(Ingredients!$B$3:$B$230,M317,Ingredients!$H$3:$H$230)+SUMIF($B$3:$B$725,M317,$CB$3:$CB$725)</f>
        <v>0</v>
      </c>
      <c r="CB317" s="42">
        <f t="shared" si="58"/>
        <v>5</v>
      </c>
      <c r="CC317" s="30">
        <f>SUMIF(Ingredients!$B$3:$B$230,F317,Ingredients!$I$3:$I$230)+SUMIF($B$3:$B$725,F317,$CK$3:$CK$725)</f>
        <v>0</v>
      </c>
      <c r="CD317" s="30">
        <f>SUMIF(Ingredients!$B$3:$B$230,G317,Ingredients!$I$3:$I$230)+SUMIF($B$3:$B$725,G317,$CK$3:$CK$725)</f>
        <v>0</v>
      </c>
      <c r="CE317" s="30">
        <f>SUMIF(Ingredients!$B$3:$B$230,H317,Ingredients!$I$3:$I$230)+SUMIF($B$3:$B$725,H317,$CK$3:$CK$725)</f>
        <v>0</v>
      </c>
      <c r="CF317" s="30">
        <f>SUMIF(Ingredients!$B$3:$B$230,I317,Ingredients!$I$3:$I$230)+SUMIF($B$3:$B$725,I317,$CK$3:$CK$725)</f>
        <v>0</v>
      </c>
      <c r="CG317" s="30">
        <f>SUMIF(Ingredients!$B$3:$B$230,J317,Ingredients!$I$3:$I$230)+SUMIF($B$3:$B$725,J317,$CK$3:$CK$725)</f>
        <v>0</v>
      </c>
      <c r="CH317" s="30">
        <f>SUMIF(Ingredients!$B$3:$B$230,K317,Ingredients!$I$3:$I$230)+SUMIF($B$3:$B$725,K317,$CK$3:$CK$725)</f>
        <v>0</v>
      </c>
      <c r="CI317" s="30">
        <f>SUMIF(Ingredients!$B$3:$B$230,L317,Ingredients!$I$3:$I$230)+SUMIF($B$3:$B$725,L317,$CK$3:$CK$725)</f>
        <v>0</v>
      </c>
      <c r="CJ317" s="30">
        <f>SUMIF(Ingredients!$B$3:$B$230,M317,Ingredients!$I$3:$I$230)+SUMIF($B$3:$B$725,M317,$CK$3:$CK$725)</f>
        <v>0</v>
      </c>
      <c r="CK317" s="38">
        <f t="shared" si="59"/>
        <v>0</v>
      </c>
      <c r="CL317" s="30">
        <f>SUMIF(Ingredients!$B$3:$B$230,F317,Ingredients!$J$3:$J$230)+SUMIF($B$3:$B$725,F317,$CT$3:$CT$725)</f>
        <v>0</v>
      </c>
      <c r="CM317" s="30">
        <f>SUMIF(Ingredients!$B$3:$B$230,G317,Ingredients!$J$3:$J$230)+SUMIF($B$3:$B$725,G317,$CT$3:$CT$725)</f>
        <v>0</v>
      </c>
      <c r="CN317" s="30">
        <f>SUMIF(Ingredients!$B$3:$B$230,H317,Ingredients!$J$3:$J$230)+SUMIF($B$3:$B$725,H317,$CT$3:$CT$725)</f>
        <v>0</v>
      </c>
      <c r="CO317" s="30">
        <f>SUMIF(Ingredients!$B$3:$B$230,I317,Ingredients!$J$3:$J$230)+SUMIF($B$3:$B$725,I317,$CT$3:$CT$725)</f>
        <v>0</v>
      </c>
      <c r="CP317" s="30">
        <f>SUMIF(Ingredients!$B$3:$B$230,J317,Ingredients!$J$3:$J$230)+SUMIF($B$3:$B$725,J317,$CT$3:$CT$725)</f>
        <v>0</v>
      </c>
      <c r="CQ317" s="30">
        <f>SUMIF(Ingredients!$B$3:$B$230,K317,Ingredients!$J$3:$J$230)+SUMIF($B$3:$B$725,K317,$CT$3:$CT$725)</f>
        <v>0</v>
      </c>
      <c r="CR317" s="30">
        <f>SUMIF(Ingredients!$B$3:$B$230,L317,Ingredients!$J$3:$J$230)+SUMIF($B$3:$B$725,L317,$CT$3:$CT$725)</f>
        <v>0</v>
      </c>
      <c r="CS317" s="30">
        <f>SUMIF(Ingredients!$B$3:$B$230,M317,Ingredients!$J$3:$J$230)+SUMIF($B$3:$B$725,M317,$CT$3:$CT$725)</f>
        <v>0</v>
      </c>
      <c r="CT317" s="43">
        <f t="shared" si="60"/>
        <v>0</v>
      </c>
      <c r="CU317" s="34">
        <v>20</v>
      </c>
      <c r="CV317" s="30">
        <v>0</v>
      </c>
      <c r="CW317" s="30">
        <v>12</v>
      </c>
      <c r="CX317" s="35">
        <v>0</v>
      </c>
      <c r="CY317" s="36">
        <v>0</v>
      </c>
      <c r="CZ317" s="37">
        <v>5</v>
      </c>
      <c r="DA317" s="38">
        <v>0</v>
      </c>
      <c r="DB317" s="39">
        <v>0</v>
      </c>
      <c r="DC317" t="s">
        <v>202</v>
      </c>
      <c r="DD317" t="str">
        <f t="shared" ca="1" si="61"/>
        <v/>
      </c>
      <c r="DE317" t="str">
        <f ca="1">IF(Z317="No", "No", "-")</f>
        <v>-</v>
      </c>
      <c r="DG317" t="s">
        <v>200</v>
      </c>
      <c r="DH317" t="str">
        <f t="shared" ca="1" si="62"/>
        <v>FUTOMAKIITEM(MEAL, ItemRegistry.futomakiItem, 4 ,4f,0f,0f,5f,0f,0f,0f,1.75f),</v>
      </c>
      <c r="DI317" t="s">
        <v>2466</v>
      </c>
    </row>
    <row r="318" spans="2:113" x14ac:dyDescent="0.3">
      <c r="B318" t="s">
        <v>595</v>
      </c>
      <c r="C318" t="str">
        <f>INDEX('PH Itemnames'!$B$1:$B$723,MATCH(B318,'PH Itemnames'!$A$1:$A$723),1)</f>
        <v>vegemiteItem</v>
      </c>
      <c r="D318" t="s">
        <v>240</v>
      </c>
      <c r="E318" t="s">
        <v>1183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SUMIF(Ingredients!$B$3:$B$230,'PH complex foods'!F318,Ingredients!$A$3:$A$119)+SUMIF($B$3:$B$725,F318,$V$3:$V$724)</f>
        <v>1</v>
      </c>
      <c r="O318" s="11">
        <f ca="1">SUMIF(Ingredients!$B$3:$B$230,'PH complex foods'!G318,Ingredients!$A$3:$A$119)+SUMIF($B$3:$B$725,G318,$V$3:$V$724)</f>
        <v>1</v>
      </c>
      <c r="P318" s="11">
        <f ca="1">SUMIF(Ingredients!$B$3:$B$230,'PH complex foods'!H318,Ingredients!$A$3:$A$119)+SUMIF($B$3:$B$725,H318,$V$3:$V$724)</f>
        <v>1</v>
      </c>
      <c r="Q318" s="11">
        <f ca="1">SUMIF(Ingredients!$B$3:$B$230,'PH complex foods'!I318,Ingredients!$A$3:$A$119)+SUMIF($B$3:$B$725,I318,$V$3:$V$724)</f>
        <v>1</v>
      </c>
      <c r="R318" s="11">
        <f ca="1">SUMIF(Ingredients!$B$3:$B$230,'PH complex foods'!J318,Ingredients!$A$3:$A$119)+SUMIF($B$3:$B$725,J318,$V$3:$V$724)</f>
        <v>0</v>
      </c>
      <c r="S318" s="11">
        <f ca="1">SUMIF(Ingredients!$B$3:$B$230,'PH complex foods'!K318,Ingredients!$A$3:$A$119)+SUMIF($B$3:$B$725,K318,$V$3:$V$724)</f>
        <v>0</v>
      </c>
      <c r="T318" s="11">
        <f ca="1">SUMIF(Ingredients!$B$3:$B$230,'PH complex foods'!L318,Ingredients!$A$3:$A$119)+SUMIF($B$3:$B$725,L318,$V$3:$V$724)</f>
        <v>0</v>
      </c>
      <c r="U318" s="11">
        <f ca="1">SUMIF(Ingredients!$B$3:$B$230,'PH complex foods'!M318,Ingredients!$A$3:$A$119)+SUMIF($B$3:$B$725,M318,$V$3:$V$724)</f>
        <v>0</v>
      </c>
      <c r="V318" s="10">
        <f t="shared" ca="1" si="63"/>
        <v>1</v>
      </c>
      <c r="W318" s="10">
        <v>1</v>
      </c>
      <c r="X318" s="11">
        <v>1</v>
      </c>
      <c r="Y318" s="11">
        <f>COUNTIF(F318:M1043,B318)</f>
        <v>3</v>
      </c>
      <c r="Z318" s="44" t="str">
        <f t="shared" ca="1" si="64"/>
        <v>Yes</v>
      </c>
      <c r="AA318" s="34">
        <f>SUMIF(Ingredients!$B$3:$B$230,F318,Ingredients!$C$3:$C$230)+SUMIF($B$3:$B$725,F318,$AI$3:$AI$725)</f>
        <v>0</v>
      </c>
      <c r="AB318" s="30">
        <f>SUMIF(Ingredients!$B$3:$B$230,G318,Ingredients!$C$3:$C$230)+SUMIF($B$3:$B$725,G318,$AI$3:$AI$725)</f>
        <v>0</v>
      </c>
      <c r="AC318" s="30">
        <f>SUMIF(Ingredients!$B$3:$B$230,H318,Ingredients!$C$3:$C$230)+SUMIF($B$3:$B$725,H318,$AI$3:$AI$725)</f>
        <v>0</v>
      </c>
      <c r="AD318" s="30">
        <f>SUMIF(Ingredients!$B$3:$B$230,I318,Ingredients!$C$3:$C$230)+SUMIF($B$3:$B$725,I318,$AI$3:$AI$725)</f>
        <v>0</v>
      </c>
      <c r="AE318" s="30">
        <f>SUMIF(Ingredients!$B$3:$B$230,J318,Ingredients!$C$3:$C$230)+SUMIF($B$3:$B$725,J318,$AI$3:$AI$725)</f>
        <v>0</v>
      </c>
      <c r="AF318" s="30">
        <f>SUMIF(Ingredients!$B$3:$B$230,K318,Ingredients!$C$3:$C$230)+SUMIF($B$3:$B$725,K318,$AI$3:$AI$725)</f>
        <v>0</v>
      </c>
      <c r="AG318" s="30">
        <f>SUMIF(Ingredients!$B$3:$B$230,L318,Ingredients!$C$3:$C$230)+SUMIF($B$3:$B$725,L318,$AI$3:$AI$725)</f>
        <v>0</v>
      </c>
      <c r="AH318" s="30">
        <f>SUMIF(Ingredients!$B$3:$B$230,M318,Ingredients!$C$3:$C$230)+SUMIF($B$3:$B$725,M318,$AI$3:$AI$725)</f>
        <v>0</v>
      </c>
      <c r="AI318" s="29">
        <f t="shared" si="53"/>
        <v>0</v>
      </c>
      <c r="AJ318" s="30">
        <f>SUMIF(Ingredients!$B$3:$B$230,F318,Ingredients!$D$3:$D$230)+SUMIF($B$3:$B$725,F318,$AR$3:$AR$725)</f>
        <v>0</v>
      </c>
      <c r="AK318" s="30">
        <f>SUMIF(Ingredients!$B$3:$B$230,G318,Ingredients!$D$3:$D$230)+SUMIF($B$3:$B$725,G318,$AR$3:$AR$725)</f>
        <v>0</v>
      </c>
      <c r="AL318" s="30">
        <f>SUMIF(Ingredients!$B$3:$B$230,H318,Ingredients!$D$3:$D$230)+SUMIF($B$3:$B$725,H318,$AR$3:$AR$725)</f>
        <v>10</v>
      </c>
      <c r="AM318" s="30">
        <f>SUMIF(Ingredients!$B$3:$B$230,I318,Ingredients!$D$3:$D$230)+SUMIF($B$3:$B$725,I318,$AR$3:$AR$725)</f>
        <v>0</v>
      </c>
      <c r="AN318" s="30">
        <f>SUMIF(Ingredients!$B$3:$B$230,J318,Ingredients!$D$3:$D$230)+SUMIF($B$3:$B$725,J318,$AR$3:$AR$725)</f>
        <v>0</v>
      </c>
      <c r="AO318" s="30">
        <f>SUMIF(Ingredients!$B$3:$B$230,K318,Ingredients!$D$3:$D$230)+SUMIF($B$3:$B$725,K318,$AR$3:$AR$725)</f>
        <v>0</v>
      </c>
      <c r="AP318" s="30">
        <f>SUMIF(Ingredients!$B$3:$B$230,L318,Ingredients!$D$3:$D$230)+SUMIF($B$3:$B$725,L318,$AR$3:$AR$725)</f>
        <v>0</v>
      </c>
      <c r="AQ318" s="30">
        <f>SUMIF(Ingredients!$B$3:$B$230,M318,Ingredients!$D$3:$D$230)+SUMIF($B$3:$B$725,M318,$AR$3:$AR$725)</f>
        <v>0</v>
      </c>
      <c r="AR318" s="29">
        <f t="shared" si="54"/>
        <v>10</v>
      </c>
      <c r="AS318" s="30">
        <f>SUMIF(Ingredients!$B$3:$B$230,F318,Ingredients!$E$3:$E$230)+SUMIF($B$3:$B$725,F318,$BA$3:$BA$730)</f>
        <v>30</v>
      </c>
      <c r="AT318" s="30">
        <f>SUMIF(Ingredients!$B$3:$B$230,G318,Ingredients!$E$3:$E$230)+SUMIF($B$3:$B$725,G318,$BA$3:$BA$730)</f>
        <v>10</v>
      </c>
      <c r="AU318" s="30">
        <f>SUMIF(Ingredients!$B$3:$B$230,H318,Ingredients!$E$3:$E$230)+SUMIF($B$3:$B$725,H318,$BA$3:$BA$730)</f>
        <v>0</v>
      </c>
      <c r="AV318" s="30">
        <f>SUMIF(Ingredients!$B$3:$B$230,I318,Ingredients!$E$3:$E$230)+SUMIF($B$3:$B$725,I318,$BA$3:$BA$730)</f>
        <v>48</v>
      </c>
      <c r="AW318" s="30">
        <f>SUMIF(Ingredients!$B$3:$B$230,J318,Ingredients!$E$3:$E$230)+SUMIF($B$3:$B$725,J318,$BA$3:$BA$730)</f>
        <v>0</v>
      </c>
      <c r="AX318" s="30">
        <f>SUMIF(Ingredients!$B$3:$B$230,K318,Ingredients!$E$3:$E$230)+SUMIF($B$3:$B$725,K318,$BA$3:$BA$730)</f>
        <v>0</v>
      </c>
      <c r="AY318" s="30">
        <f>SUMIF(Ingredients!$B$3:$B$230,L318,Ingredients!$E$3:$E$230)+SUMIF($B$3:$B$725,L318,$BA$3:$BA$730)</f>
        <v>0</v>
      </c>
      <c r="AZ318" s="30">
        <f>SUMIF(Ingredients!$B$3:$B$230,M318,Ingredients!$E$3:$E$230)+SUMIF($B$3:$B$725,M318,$BA$3:$BA$730)</f>
        <v>0</v>
      </c>
      <c r="BA318" s="29">
        <f t="shared" si="55"/>
        <v>22</v>
      </c>
      <c r="BB318" s="30">
        <f>SUMIF(Ingredients!$B$3:$B$230,F318,Ingredients!$F$3:$F$230)+SUMIF($B$3:$B$725,F318,$BJ$3:$BJ$725)</f>
        <v>0</v>
      </c>
      <c r="BC318" s="30">
        <f>SUMIF(Ingredients!$B$3:$B$230,G318,Ingredients!$F$3:$F$230)+SUMIF($B$3:$B$725,G318,$BJ$3:$BJ$725)</f>
        <v>0</v>
      </c>
      <c r="BD318" s="30">
        <f>SUMIF(Ingredients!$B$3:$B$230,H318,Ingredients!$F$3:$F$230)+SUMIF($B$3:$B$725,H318,$BJ$3:$BJ$725)</f>
        <v>0</v>
      </c>
      <c r="BE318" s="30">
        <f>SUMIF(Ingredients!$B$3:$B$230,I318,Ingredients!$F$3:$F$230)+SUMIF($B$3:$B$725,I318,$BJ$3:$BJ$725)</f>
        <v>0</v>
      </c>
      <c r="BF318" s="30">
        <f>SUMIF(Ingredients!$B$3:$B$230,J318,Ingredients!$F$3:$F$230)+SUMIF($B$3:$B$725,J318,$BJ$3:$BJ$725)</f>
        <v>0</v>
      </c>
      <c r="BG318" s="30">
        <f>SUMIF(Ingredients!$B$3:$B$230,K318,Ingredients!$F$3:$F$230)+SUMIF($B$3:$B$725,K318,$BJ$3:$BJ$725)</f>
        <v>0</v>
      </c>
      <c r="BH318" s="30">
        <f>SUMIF(Ingredients!$B$3:$B$230,L318,Ingredients!$F$3:$F$230)+SUMIF($B$3:$B$725,L318,$BJ$3:$BJ$725)</f>
        <v>0</v>
      </c>
      <c r="BI318" s="30">
        <f>SUMIF(Ingredients!$B$3:$B$230,M318,Ingredients!$F$3:$F$230)+SUMIF($B$3:$B$725,M318,$BJ$3:$BJ$725)</f>
        <v>0</v>
      </c>
      <c r="BJ318" s="35">
        <f t="shared" si="56"/>
        <v>0</v>
      </c>
      <c r="BK318" s="30">
        <f>SUMIF(Ingredients!$B$3:$B$230,F318,Ingredients!$G$3:$G$230)+SUMIF($B$3:$B$725,F318,$BS$3:$BS$725)</f>
        <v>0</v>
      </c>
      <c r="BL318" s="30">
        <f>SUMIF(Ingredients!$B$3:$B$230,G318,Ingredients!$G$3:$G$230)+SUMIF($B$3:$B$725,G318,$BS$3:$BS$725)</f>
        <v>0</v>
      </c>
      <c r="BM318" s="30">
        <f>SUMIF(Ingredients!$B$3:$B$230,H318,Ingredients!$G$3:$G$230)+SUMIF($B$3:$B$725,H318,$BS$3:$BS$725)</f>
        <v>0</v>
      </c>
      <c r="BN318" s="30">
        <f>SUMIF(Ingredients!$B$3:$B$230,I318,Ingredients!$G$3:$G$230)+SUMIF($B$3:$B$725,I318,$BS$3:$BS$725)</f>
        <v>0</v>
      </c>
      <c r="BO318" s="30">
        <f>SUMIF(Ingredients!$B$3:$B$230,J318,Ingredients!$G$3:$G$230)+SUMIF($B$3:$B$725,J318,$BS$3:$BS$725)</f>
        <v>0</v>
      </c>
      <c r="BP318" s="30">
        <f>SUMIF(Ingredients!$B$3:$B$230,K318,Ingredients!$G$3:$G$230)+SUMIF($B$3:$B$725,K318,$BS$3:$BS$725)</f>
        <v>0</v>
      </c>
      <c r="BQ318" s="30">
        <f>SUMIF(Ingredients!$B$3:$B$230,L318,Ingredients!$G$3:$G$230)+SUMIF($B$3:$B$725,L318,$BS$3:$BS$725)</f>
        <v>0</v>
      </c>
      <c r="BR318" s="30">
        <f>SUMIF(Ingredients!$B$3:$B$230,M318,Ingredients!$G$3:$G$230)+SUMIF($B$3:$B$725,M318,$BS$3:$BS$725)</f>
        <v>0</v>
      </c>
      <c r="BS318" s="36">
        <f t="shared" si="57"/>
        <v>0</v>
      </c>
      <c r="BT318" s="30">
        <f>SUMIF(Ingredients!$B$3:$B$230,F318,Ingredients!$H$3:$H$230)+SUMIF($B$3:$B$725,F318,$CB$3:$CB$725)</f>
        <v>0</v>
      </c>
      <c r="BU318" s="30">
        <f>SUMIF(Ingredients!$B$3:$B$230,G318,Ingredients!$H$3:$H$230)+SUMIF($B$3:$B$725,G318,$CB$3:$CB$725)</f>
        <v>0</v>
      </c>
      <c r="BV318" s="30">
        <f>SUMIF(Ingredients!$B$3:$B$230,H318,Ingredients!$H$3:$H$230)+SUMIF($B$3:$B$725,H318,$CB$3:$CB$725)</f>
        <v>0</v>
      </c>
      <c r="BW318" s="30">
        <f>SUMIF(Ingredients!$B$3:$B$230,I318,Ingredients!$H$3:$H$230)+SUMIF($B$3:$B$725,I318,$CB$3:$CB$725)</f>
        <v>0</v>
      </c>
      <c r="BX318" s="30">
        <f>SUMIF(Ingredients!$B$3:$B$230,J318,Ingredients!$H$3:$H$230)+SUMIF($B$3:$B$725,J318,$CB$3:$CB$725)</f>
        <v>0</v>
      </c>
      <c r="BY318" s="30">
        <f>SUMIF(Ingredients!$B$3:$B$230,K318,Ingredients!$H$3:$H$230)+SUMIF($B$3:$B$725,K318,$CB$3:$CB$725)</f>
        <v>0</v>
      </c>
      <c r="BZ318" s="30">
        <f>SUMIF(Ingredients!$B$3:$B$230,L318,Ingredients!$H$3:$H$230)+SUMIF($B$3:$B$725,L318,$CB$3:$CB$725)</f>
        <v>0</v>
      </c>
      <c r="CA318" s="30">
        <f>SUMIF(Ingredients!$B$3:$B$230,M318,Ingredients!$H$3:$H$230)+SUMIF($B$3:$B$725,M318,$CB$3:$CB$725)</f>
        <v>0</v>
      </c>
      <c r="CB318" s="42">
        <f t="shared" si="58"/>
        <v>0</v>
      </c>
      <c r="CC318" s="30">
        <f>SUMIF(Ingredients!$B$3:$B$230,F318,Ingredients!$I$3:$I$230)+SUMIF($B$3:$B$725,F318,$CK$3:$CK$725)</f>
        <v>0</v>
      </c>
      <c r="CD318" s="30">
        <f>SUMIF(Ingredients!$B$3:$B$230,G318,Ingredients!$I$3:$I$230)+SUMIF($B$3:$B$725,G318,$CK$3:$CK$725)</f>
        <v>0</v>
      </c>
      <c r="CE318" s="30">
        <f>SUMIF(Ingredients!$B$3:$B$230,H318,Ingredients!$I$3:$I$230)+SUMIF($B$3:$B$725,H318,$CK$3:$CK$725)</f>
        <v>0</v>
      </c>
      <c r="CF318" s="30">
        <f>SUMIF(Ingredients!$B$3:$B$230,I318,Ingredients!$I$3:$I$230)+SUMIF($B$3:$B$725,I318,$CK$3:$CK$725)</f>
        <v>0</v>
      </c>
      <c r="CG318" s="30">
        <f>SUMIF(Ingredients!$B$3:$B$230,J318,Ingredients!$I$3:$I$230)+SUMIF($B$3:$B$725,J318,$CK$3:$CK$725)</f>
        <v>0</v>
      </c>
      <c r="CH318" s="30">
        <f>SUMIF(Ingredients!$B$3:$B$230,K318,Ingredients!$I$3:$I$230)+SUMIF($B$3:$B$725,K318,$CK$3:$CK$725)</f>
        <v>0</v>
      </c>
      <c r="CI318" s="30">
        <f>SUMIF(Ingredients!$B$3:$B$230,L318,Ingredients!$I$3:$I$230)+SUMIF($B$3:$B$725,L318,$CK$3:$CK$725)</f>
        <v>0</v>
      </c>
      <c r="CJ318" s="30">
        <f>SUMIF(Ingredients!$B$3:$B$230,M318,Ingredients!$I$3:$I$230)+SUMIF($B$3:$B$725,M318,$CK$3:$CK$725)</f>
        <v>0</v>
      </c>
      <c r="CK318" s="38">
        <f t="shared" si="59"/>
        <v>0</v>
      </c>
      <c r="CL318" s="30">
        <f>SUMIF(Ingredients!$B$3:$B$230,F318,Ingredients!$J$3:$J$230)+SUMIF($B$3:$B$725,F318,$CT$3:$CT$725)</f>
        <v>0</v>
      </c>
      <c r="CM318" s="30">
        <f>SUMIF(Ingredients!$B$3:$B$230,G318,Ingredients!$J$3:$J$230)+SUMIF($B$3:$B$725,G318,$CT$3:$CT$725)</f>
        <v>0</v>
      </c>
      <c r="CN318" s="30">
        <f>SUMIF(Ingredients!$B$3:$B$230,H318,Ingredients!$J$3:$J$230)+SUMIF($B$3:$B$725,H318,$CT$3:$CT$725)</f>
        <v>0</v>
      </c>
      <c r="CO318" s="30">
        <f>SUMIF(Ingredients!$B$3:$B$230,I318,Ingredients!$J$3:$J$230)+SUMIF($B$3:$B$725,I318,$CT$3:$CT$725)</f>
        <v>0</v>
      </c>
      <c r="CP318" s="30">
        <f>SUMIF(Ingredients!$B$3:$B$230,J318,Ingredients!$J$3:$J$230)+SUMIF($B$3:$B$725,J318,$CT$3:$CT$725)</f>
        <v>0</v>
      </c>
      <c r="CQ318" s="30">
        <f>SUMIF(Ingredients!$B$3:$B$230,K318,Ingredients!$J$3:$J$230)+SUMIF($B$3:$B$725,K318,$CT$3:$CT$725)</f>
        <v>0</v>
      </c>
      <c r="CR318" s="30">
        <f>SUMIF(Ingredients!$B$3:$B$230,L318,Ingredients!$J$3:$J$230)+SUMIF($B$3:$B$725,L318,$CT$3:$CT$725)</f>
        <v>0</v>
      </c>
      <c r="CS318" s="30">
        <f>SUMIF(Ingredients!$B$3:$B$230,M318,Ingredients!$J$3:$J$230)+SUMIF($B$3:$B$725,M318,$CT$3:$CT$725)</f>
        <v>0</v>
      </c>
      <c r="CT318" s="43">
        <f t="shared" si="60"/>
        <v>0</v>
      </c>
      <c r="CU318" s="34">
        <v>2</v>
      </c>
      <c r="CV318" s="30">
        <v>0</v>
      </c>
      <c r="CW318" s="30">
        <v>45</v>
      </c>
      <c r="CX318" s="35">
        <v>0</v>
      </c>
      <c r="CY318" s="36">
        <v>0</v>
      </c>
      <c r="CZ318" s="37">
        <v>0</v>
      </c>
      <c r="DA318" s="38">
        <v>0</v>
      </c>
      <c r="DB318" s="39">
        <v>0</v>
      </c>
      <c r="DC318" t="s">
        <v>202</v>
      </c>
      <c r="DD318" t="str">
        <f t="shared" ca="1" si="61"/>
        <v/>
      </c>
      <c r="DE318" t="str">
        <f ca="1">IF(Z318="No", "No", "-")</f>
        <v>-</v>
      </c>
      <c r="DG318" t="s">
        <v>200</v>
      </c>
      <c r="DH318" t="str">
        <f t="shared" ca="1" si="62"/>
        <v>VEGEMITEITEM(OTHER, ItemRegistry.vegemiteItem, 4 ,0.4f,0f,0f,0f,0f,0f,0f,0.47f),</v>
      </c>
      <c r="DI318" t="s">
        <v>2467</v>
      </c>
    </row>
    <row r="319" spans="2:113" x14ac:dyDescent="0.3">
      <c r="B319" t="s">
        <v>596</v>
      </c>
      <c r="C319" t="str">
        <f>INDEX('PH Itemnames'!$B$1:$B$723,MATCH(B319,'PH Itemnames'!$A$1:$A$723),1)</f>
        <v>honeycombchocolatebarItem</v>
      </c>
      <c r="D319" t="s">
        <v>240</v>
      </c>
      <c r="E319" t="s">
        <v>1191</v>
      </c>
      <c r="F319" s="10" t="s">
        <v>230</v>
      </c>
      <c r="G319" s="11" t="s">
        <v>551</v>
      </c>
      <c r="H319" s="11"/>
      <c r="I319" s="11"/>
      <c r="J319" s="11"/>
      <c r="K319" s="11"/>
      <c r="L319" s="11"/>
      <c r="M319" s="11"/>
      <c r="N319" s="46">
        <f ca="1">SUMIF(Ingredients!$B$3:$B$230,'PH complex foods'!F319,Ingredients!$A$3:$A$119)+SUMIF($B$3:$B$725,F319,$V$3:$V$724)</f>
        <v>1</v>
      </c>
      <c r="O319" s="11">
        <f ca="1">SUMIF(Ingredients!$B$3:$B$230,'PH complex foods'!G319,Ingredients!$A$3:$A$119)+SUMIF($B$3:$B$725,G319,$V$3:$V$724)</f>
        <v>1</v>
      </c>
      <c r="P319" s="11">
        <f ca="1">SUMIF(Ingredients!$B$3:$B$230,'PH complex foods'!H319,Ingredients!$A$3:$A$119)+SUMIF($B$3:$B$725,H319,$V$3:$V$724)</f>
        <v>0</v>
      </c>
      <c r="Q319" s="11">
        <f ca="1">SUMIF(Ingredients!$B$3:$B$230,'PH complex foods'!I319,Ingredients!$A$3:$A$119)+SUMIF($B$3:$B$725,I319,$V$3:$V$724)</f>
        <v>0</v>
      </c>
      <c r="R319" s="11">
        <f ca="1">SUMIF(Ingredients!$B$3:$B$230,'PH complex foods'!J319,Ingredients!$A$3:$A$119)+SUMIF($B$3:$B$725,J319,$V$3:$V$724)</f>
        <v>0</v>
      </c>
      <c r="S319" s="11">
        <f ca="1">SUMIF(Ingredients!$B$3:$B$230,'PH complex foods'!K319,Ingredients!$A$3:$A$119)+SUMIF($B$3:$B$725,K319,$V$3:$V$724)</f>
        <v>0</v>
      </c>
      <c r="T319" s="11">
        <f ca="1">SUMIF(Ingredients!$B$3:$B$230,'PH complex foods'!L319,Ingredients!$A$3:$A$119)+SUMIF($B$3:$B$725,L319,$V$3:$V$724)</f>
        <v>0</v>
      </c>
      <c r="U319" s="11">
        <f ca="1">SUMIF(Ingredients!$B$3:$B$230,'PH complex foods'!M319,Ingredients!$A$3:$A$119)+SUMIF($B$3:$B$725,M319,$V$3:$V$724)</f>
        <v>0</v>
      </c>
      <c r="V319" s="10">
        <f t="shared" ca="1" si="63"/>
        <v>1</v>
      </c>
      <c r="W319" s="10">
        <v>1</v>
      </c>
      <c r="X319" s="11">
        <v>0</v>
      </c>
      <c r="Y319" s="11">
        <f>COUNTIF(F319:M1044,B319)</f>
        <v>0</v>
      </c>
      <c r="Z319" s="44" t="str">
        <f t="shared" ca="1" si="64"/>
        <v>Yes</v>
      </c>
      <c r="AA319" s="34">
        <f>SUMIF(Ingredients!$B$3:$B$230,F319,Ingredients!$C$3:$C$230)+SUMIF($B$3:$B$725,F319,$AI$3:$AI$725)</f>
        <v>1</v>
      </c>
      <c r="AB319" s="30">
        <f>SUMIF(Ingredients!$B$3:$B$230,G319,Ingredients!$C$3:$C$230)+SUMIF($B$3:$B$725,G319,$AI$3:$AI$725)</f>
        <v>1</v>
      </c>
      <c r="AC319" s="30">
        <f>SUMIF(Ingredients!$B$3:$B$230,H319,Ingredients!$C$3:$C$230)+SUMIF($B$3:$B$725,H319,$AI$3:$AI$725)</f>
        <v>0</v>
      </c>
      <c r="AD319" s="30">
        <f>SUMIF(Ingredients!$B$3:$B$230,I319,Ingredients!$C$3:$C$230)+SUMIF($B$3:$B$725,I319,$AI$3:$AI$725)</f>
        <v>0</v>
      </c>
      <c r="AE319" s="30">
        <f>SUMIF(Ingredients!$B$3:$B$230,J319,Ingredients!$C$3:$C$230)+SUMIF($B$3:$B$725,J319,$AI$3:$AI$725)</f>
        <v>0</v>
      </c>
      <c r="AF319" s="30">
        <f>SUMIF(Ingredients!$B$3:$B$230,K319,Ingredients!$C$3:$C$230)+SUMIF($B$3:$B$725,K319,$AI$3:$AI$725)</f>
        <v>0</v>
      </c>
      <c r="AG319" s="30">
        <f>SUMIF(Ingredients!$B$3:$B$230,L319,Ingredients!$C$3:$C$230)+SUMIF($B$3:$B$725,L319,$AI$3:$AI$725)</f>
        <v>0</v>
      </c>
      <c r="AH319" s="30">
        <f>SUMIF(Ingredients!$B$3:$B$230,M319,Ingredients!$C$3:$C$230)+SUMIF($B$3:$B$725,M319,$AI$3:$AI$725)</f>
        <v>0</v>
      </c>
      <c r="AI319" s="29">
        <f t="shared" si="53"/>
        <v>2</v>
      </c>
      <c r="AJ319" s="30">
        <f>SUMIF(Ingredients!$B$3:$B$230,F319,Ingredients!$D$3:$D$230)+SUMIF($B$3:$B$725,F319,$AR$3:$AR$725)</f>
        <v>0</v>
      </c>
      <c r="AK319" s="30">
        <f>SUMIF(Ingredients!$B$3:$B$230,G319,Ingredients!$D$3:$D$230)+SUMIF($B$3:$B$725,G319,$AR$3:$AR$725)</f>
        <v>0</v>
      </c>
      <c r="AL319" s="30">
        <f>SUMIF(Ingredients!$B$3:$B$230,H319,Ingredients!$D$3:$D$230)+SUMIF($B$3:$B$725,H319,$AR$3:$AR$725)</f>
        <v>0</v>
      </c>
      <c r="AM319" s="30">
        <f>SUMIF(Ingredients!$B$3:$B$230,I319,Ingredients!$D$3:$D$230)+SUMIF($B$3:$B$725,I319,$AR$3:$AR$725)</f>
        <v>0</v>
      </c>
      <c r="AN319" s="30">
        <f>SUMIF(Ingredients!$B$3:$B$230,J319,Ingredients!$D$3:$D$230)+SUMIF($B$3:$B$725,J319,$AR$3:$AR$725)</f>
        <v>0</v>
      </c>
      <c r="AO319" s="30">
        <f>SUMIF(Ingredients!$B$3:$B$230,K319,Ingredients!$D$3:$D$230)+SUMIF($B$3:$B$725,K319,$AR$3:$AR$725)</f>
        <v>0</v>
      </c>
      <c r="AP319" s="30">
        <f>SUMIF(Ingredients!$B$3:$B$230,L319,Ingredients!$D$3:$D$230)+SUMIF($B$3:$B$725,L319,$AR$3:$AR$725)</f>
        <v>0</v>
      </c>
      <c r="AQ319" s="30">
        <f>SUMIF(Ingredients!$B$3:$B$230,M319,Ingredients!$D$3:$D$230)+SUMIF($B$3:$B$725,M319,$AR$3:$AR$725)</f>
        <v>0</v>
      </c>
      <c r="AR319" s="29">
        <f t="shared" si="54"/>
        <v>0</v>
      </c>
      <c r="AS319" s="30">
        <f>SUMIF(Ingredients!$B$3:$B$230,F319,Ingredients!$E$3:$E$230)+SUMIF($B$3:$B$725,F319,$BA$3:$BA$730)</f>
        <v>19</v>
      </c>
      <c r="AT319" s="30">
        <f>SUMIF(Ingredients!$B$3:$B$230,G319,Ingredients!$E$3:$E$230)+SUMIF($B$3:$B$725,G319,$BA$3:$BA$730)</f>
        <v>30</v>
      </c>
      <c r="AU319" s="30">
        <f>SUMIF(Ingredients!$B$3:$B$230,H319,Ingredients!$E$3:$E$230)+SUMIF($B$3:$B$725,H319,$BA$3:$BA$730)</f>
        <v>0</v>
      </c>
      <c r="AV319" s="30">
        <f>SUMIF(Ingredients!$B$3:$B$230,I319,Ingredients!$E$3:$E$230)+SUMIF($B$3:$B$725,I319,$BA$3:$BA$730)</f>
        <v>0</v>
      </c>
      <c r="AW319" s="30">
        <f>SUMIF(Ingredients!$B$3:$B$230,J319,Ingredients!$E$3:$E$230)+SUMIF($B$3:$B$725,J319,$BA$3:$BA$730)</f>
        <v>0</v>
      </c>
      <c r="AX319" s="30">
        <f>SUMIF(Ingredients!$B$3:$B$230,K319,Ingredients!$E$3:$E$230)+SUMIF($B$3:$B$725,K319,$BA$3:$BA$730)</f>
        <v>0</v>
      </c>
      <c r="AY319" s="30">
        <f>SUMIF(Ingredients!$B$3:$B$230,L319,Ingredients!$E$3:$E$230)+SUMIF($B$3:$B$725,L319,$BA$3:$BA$730)</f>
        <v>0</v>
      </c>
      <c r="AZ319" s="30">
        <f>SUMIF(Ingredients!$B$3:$B$230,M319,Ingredients!$E$3:$E$230)+SUMIF($B$3:$B$725,M319,$BA$3:$BA$730)</f>
        <v>0</v>
      </c>
      <c r="BA319" s="29">
        <f t="shared" si="55"/>
        <v>24.5</v>
      </c>
      <c r="BB319" s="30">
        <f>SUMIF(Ingredients!$B$3:$B$230,F319,Ingredients!$F$3:$F$230)+SUMIF($B$3:$B$725,F319,$BJ$3:$BJ$725)</f>
        <v>0</v>
      </c>
      <c r="BC319" s="30">
        <f>SUMIF(Ingredients!$B$3:$B$230,G319,Ingredients!$F$3:$F$230)+SUMIF($B$3:$B$725,G319,$BJ$3:$BJ$725)</f>
        <v>0</v>
      </c>
      <c r="BD319" s="30">
        <f>SUMIF(Ingredients!$B$3:$B$230,H319,Ingredients!$F$3:$F$230)+SUMIF($B$3:$B$725,H319,$BJ$3:$BJ$725)</f>
        <v>0</v>
      </c>
      <c r="BE319" s="30">
        <f>SUMIF(Ingredients!$B$3:$B$230,I319,Ingredients!$F$3:$F$230)+SUMIF($B$3:$B$725,I319,$BJ$3:$BJ$725)</f>
        <v>0</v>
      </c>
      <c r="BF319" s="30">
        <f>SUMIF(Ingredients!$B$3:$B$230,J319,Ingredients!$F$3:$F$230)+SUMIF($B$3:$B$725,J319,$BJ$3:$BJ$725)</f>
        <v>0</v>
      </c>
      <c r="BG319" s="30">
        <f>SUMIF(Ingredients!$B$3:$B$230,K319,Ingredients!$F$3:$F$230)+SUMIF($B$3:$B$725,K319,$BJ$3:$BJ$725)</f>
        <v>0</v>
      </c>
      <c r="BH319" s="30">
        <f>SUMIF(Ingredients!$B$3:$B$230,L319,Ingredients!$F$3:$F$230)+SUMIF($B$3:$B$725,L319,$BJ$3:$BJ$725)</f>
        <v>0</v>
      </c>
      <c r="BI319" s="30">
        <f>SUMIF(Ingredients!$B$3:$B$230,M319,Ingredients!$F$3:$F$230)+SUMIF($B$3:$B$725,M319,$BJ$3:$BJ$725)</f>
        <v>0</v>
      </c>
      <c r="BJ319" s="35">
        <f t="shared" si="56"/>
        <v>0</v>
      </c>
      <c r="BK319" s="30">
        <f>SUMIF(Ingredients!$B$3:$B$230,F319,Ingredients!$G$3:$G$230)+SUMIF($B$3:$B$725,F319,$BS$3:$BS$725)</f>
        <v>0</v>
      </c>
      <c r="BL319" s="30">
        <f>SUMIF(Ingredients!$B$3:$B$230,G319,Ingredients!$G$3:$G$230)+SUMIF($B$3:$B$725,G319,$BS$3:$BS$725)</f>
        <v>0</v>
      </c>
      <c r="BM319" s="30">
        <f>SUMIF(Ingredients!$B$3:$B$230,H319,Ingredients!$G$3:$G$230)+SUMIF($B$3:$B$725,H319,$BS$3:$BS$725)</f>
        <v>0</v>
      </c>
      <c r="BN319" s="30">
        <f>SUMIF(Ingredients!$B$3:$B$230,I319,Ingredients!$G$3:$G$230)+SUMIF($B$3:$B$725,I319,$BS$3:$BS$725)</f>
        <v>0</v>
      </c>
      <c r="BO319" s="30">
        <f>SUMIF(Ingredients!$B$3:$B$230,J319,Ingredients!$G$3:$G$230)+SUMIF($B$3:$B$725,J319,$BS$3:$BS$725)</f>
        <v>0</v>
      </c>
      <c r="BP319" s="30">
        <f>SUMIF(Ingredients!$B$3:$B$230,K319,Ingredients!$G$3:$G$230)+SUMIF($B$3:$B$725,K319,$BS$3:$BS$725)</f>
        <v>0</v>
      </c>
      <c r="BQ319" s="30">
        <f>SUMIF(Ingredients!$B$3:$B$230,L319,Ingredients!$G$3:$G$230)+SUMIF($B$3:$B$725,L319,$BS$3:$BS$725)</f>
        <v>0</v>
      </c>
      <c r="BR319" s="30">
        <f>SUMIF(Ingredients!$B$3:$B$230,M319,Ingredients!$G$3:$G$230)+SUMIF($B$3:$B$725,M319,$BS$3:$BS$725)</f>
        <v>0</v>
      </c>
      <c r="BS319" s="36">
        <f t="shared" si="57"/>
        <v>0</v>
      </c>
      <c r="BT319" s="30">
        <f>SUMIF(Ingredients!$B$3:$B$230,F319,Ingredients!$H$3:$H$230)+SUMIF($B$3:$B$725,F319,$CB$3:$CB$725)</f>
        <v>0</v>
      </c>
      <c r="BU319" s="30">
        <f>SUMIF(Ingredients!$B$3:$B$230,G319,Ingredients!$H$3:$H$230)+SUMIF($B$3:$B$725,G319,$CB$3:$CB$725)</f>
        <v>0</v>
      </c>
      <c r="BV319" s="30">
        <f>SUMIF(Ingredients!$B$3:$B$230,H319,Ingredients!$H$3:$H$230)+SUMIF($B$3:$B$725,H319,$CB$3:$CB$725)</f>
        <v>0</v>
      </c>
      <c r="BW319" s="30">
        <f>SUMIF(Ingredients!$B$3:$B$230,I319,Ingredients!$H$3:$H$230)+SUMIF($B$3:$B$725,I319,$CB$3:$CB$725)</f>
        <v>0</v>
      </c>
      <c r="BX319" s="30">
        <f>SUMIF(Ingredients!$B$3:$B$230,J319,Ingredients!$H$3:$H$230)+SUMIF($B$3:$B$725,J319,$CB$3:$CB$725)</f>
        <v>0</v>
      </c>
      <c r="BY319" s="30">
        <f>SUMIF(Ingredients!$B$3:$B$230,K319,Ingredients!$H$3:$H$230)+SUMIF($B$3:$B$725,K319,$CB$3:$CB$725)</f>
        <v>0</v>
      </c>
      <c r="BZ319" s="30">
        <f>SUMIF(Ingredients!$B$3:$B$230,L319,Ingredients!$H$3:$H$230)+SUMIF($B$3:$B$725,L319,$CB$3:$CB$725)</f>
        <v>0</v>
      </c>
      <c r="CA319" s="30">
        <f>SUMIF(Ingredients!$B$3:$B$230,M319,Ingredients!$H$3:$H$230)+SUMIF($B$3:$B$725,M319,$CB$3:$CB$725)</f>
        <v>0</v>
      </c>
      <c r="CB319" s="42">
        <f t="shared" si="58"/>
        <v>0</v>
      </c>
      <c r="CC319" s="30">
        <f>SUMIF(Ingredients!$B$3:$B$230,F319,Ingredients!$I$3:$I$230)+SUMIF($B$3:$B$725,F319,$CK$3:$CK$725)</f>
        <v>0</v>
      </c>
      <c r="CD319" s="30">
        <f>SUMIF(Ingredients!$B$3:$B$230,G319,Ingredients!$I$3:$I$230)+SUMIF($B$3:$B$725,G319,$CK$3:$CK$725)</f>
        <v>0</v>
      </c>
      <c r="CE319" s="30">
        <f>SUMIF(Ingredients!$B$3:$B$230,H319,Ingredients!$I$3:$I$230)+SUMIF($B$3:$B$725,H319,$CK$3:$CK$725)</f>
        <v>0</v>
      </c>
      <c r="CF319" s="30">
        <f>SUMIF(Ingredients!$B$3:$B$230,I319,Ingredients!$I$3:$I$230)+SUMIF($B$3:$B$725,I319,$CK$3:$CK$725)</f>
        <v>0</v>
      </c>
      <c r="CG319" s="30">
        <f>SUMIF(Ingredients!$B$3:$B$230,J319,Ingredients!$I$3:$I$230)+SUMIF($B$3:$B$725,J319,$CK$3:$CK$725)</f>
        <v>0</v>
      </c>
      <c r="CH319" s="30">
        <f>SUMIF(Ingredients!$B$3:$B$230,K319,Ingredients!$I$3:$I$230)+SUMIF($B$3:$B$725,K319,$CK$3:$CK$725)</f>
        <v>0</v>
      </c>
      <c r="CI319" s="30">
        <f>SUMIF(Ingredients!$B$3:$B$230,L319,Ingredients!$I$3:$I$230)+SUMIF($B$3:$B$725,L319,$CK$3:$CK$725)</f>
        <v>0</v>
      </c>
      <c r="CJ319" s="30">
        <f>SUMIF(Ingredients!$B$3:$B$230,M319,Ingredients!$I$3:$I$230)+SUMIF($B$3:$B$725,M319,$CK$3:$CK$725)</f>
        <v>0</v>
      </c>
      <c r="CK319" s="38">
        <f t="shared" si="59"/>
        <v>0</v>
      </c>
      <c r="CL319" s="30">
        <f>SUMIF(Ingredients!$B$3:$B$230,F319,Ingredients!$J$3:$J$230)+SUMIF($B$3:$B$725,F319,$CT$3:$CT$725)</f>
        <v>0.2</v>
      </c>
      <c r="CM319" s="30">
        <f>SUMIF(Ingredients!$B$3:$B$230,G319,Ingredients!$J$3:$J$230)+SUMIF($B$3:$B$725,G319,$CT$3:$CT$725)</f>
        <v>0</v>
      </c>
      <c r="CN319" s="30">
        <f>SUMIF(Ingredients!$B$3:$B$230,H319,Ingredients!$J$3:$J$230)+SUMIF($B$3:$B$725,H319,$CT$3:$CT$725)</f>
        <v>0</v>
      </c>
      <c r="CO319" s="30">
        <f>SUMIF(Ingredients!$B$3:$B$230,I319,Ingredients!$J$3:$J$230)+SUMIF($B$3:$B$725,I319,$CT$3:$CT$725)</f>
        <v>0</v>
      </c>
      <c r="CP319" s="30">
        <f>SUMIF(Ingredients!$B$3:$B$230,J319,Ingredients!$J$3:$J$230)+SUMIF($B$3:$B$725,J319,$CT$3:$CT$725)</f>
        <v>0</v>
      </c>
      <c r="CQ319" s="30">
        <f>SUMIF(Ingredients!$B$3:$B$230,K319,Ingredients!$J$3:$J$230)+SUMIF($B$3:$B$725,K319,$CT$3:$CT$725)</f>
        <v>0</v>
      </c>
      <c r="CR319" s="30">
        <f>SUMIF(Ingredients!$B$3:$B$230,L319,Ingredients!$J$3:$J$230)+SUMIF($B$3:$B$725,L319,$CT$3:$CT$725)</f>
        <v>0</v>
      </c>
      <c r="CS319" s="30">
        <f>SUMIF(Ingredients!$B$3:$B$230,M319,Ingredients!$J$3:$J$230)+SUMIF($B$3:$B$725,M319,$CT$3:$CT$725)</f>
        <v>0</v>
      </c>
      <c r="CT319" s="43">
        <f t="shared" si="60"/>
        <v>0.2</v>
      </c>
      <c r="CU319" s="34">
        <v>2</v>
      </c>
      <c r="CV319" s="30">
        <v>0</v>
      </c>
      <c r="CW319" s="30">
        <v>25</v>
      </c>
      <c r="CX319" s="35">
        <v>0</v>
      </c>
      <c r="CY319" s="36">
        <v>0</v>
      </c>
      <c r="CZ319" s="37">
        <v>0</v>
      </c>
      <c r="DA319" s="38">
        <v>0</v>
      </c>
      <c r="DB319" s="39">
        <v>0.2</v>
      </c>
      <c r="DC319" t="s">
        <v>202</v>
      </c>
      <c r="DD319" t="str">
        <f t="shared" ca="1" si="61"/>
        <v/>
      </c>
      <c r="DE319" t="str">
        <f ca="1">IF(Z319="No", "No", "-")</f>
        <v>-</v>
      </c>
      <c r="DG319" t="s">
        <v>200</v>
      </c>
      <c r="DH319" t="str">
        <f t="shared" ca="1" si="62"/>
        <v>HONEYCOMBCHOCOLATEBARITEM(MEAL, ItemRegistry.honeycombchocolatebarItem, 4 ,0.4f,0f,0f,0f,0f,0f,0.2f,0.84f),</v>
      </c>
      <c r="DI319" t="s">
        <v>2271</v>
      </c>
    </row>
    <row r="320" spans="2:113" x14ac:dyDescent="0.3">
      <c r="B320" t="s">
        <v>597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1191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SUMIF(Ingredients!$B$3:$B$230,'PH complex foods'!F320,Ingredients!$A$3:$A$119)+SUMIF($B$3:$B$725,F320,$V$3:$V$724)</f>
        <v>1</v>
      </c>
      <c r="O320" s="11">
        <f ca="1">SUMIF(Ingredients!$B$3:$B$230,'PH complex foods'!G320,Ingredients!$A$3:$A$119)+SUMIF($B$3:$B$725,G320,$V$3:$V$724)</f>
        <v>1</v>
      </c>
      <c r="P320" s="11">
        <f ca="1">SUMIF(Ingredients!$B$3:$B$230,'PH complex foods'!H320,Ingredients!$A$3:$A$119)+SUMIF($B$3:$B$725,H320,$V$3:$V$724)</f>
        <v>1</v>
      </c>
      <c r="Q320" s="11">
        <f ca="1">SUMIF(Ingredients!$B$3:$B$230,'PH complex foods'!I320,Ingredients!$A$3:$A$119)+SUMIF($B$3:$B$725,I320,$V$3:$V$724)</f>
        <v>0</v>
      </c>
      <c r="R320" s="11">
        <f ca="1">SUMIF(Ingredients!$B$3:$B$230,'PH complex foods'!J320,Ingredients!$A$3:$A$119)+SUMIF($B$3:$B$725,J320,$V$3:$V$724)</f>
        <v>0</v>
      </c>
      <c r="S320" s="11">
        <f ca="1">SUMIF(Ingredients!$B$3:$B$230,'PH complex foods'!K320,Ingredients!$A$3:$A$119)+SUMIF($B$3:$B$725,K320,$V$3:$V$724)</f>
        <v>0</v>
      </c>
      <c r="T320" s="11">
        <f ca="1">SUMIF(Ingredients!$B$3:$B$230,'PH complex foods'!L320,Ingredients!$A$3:$A$119)+SUMIF($B$3:$B$725,L320,$V$3:$V$724)</f>
        <v>0</v>
      </c>
      <c r="U320" s="11">
        <f ca="1">SUMIF(Ingredients!$B$3:$B$230,'PH complex foods'!M320,Ingredients!$A$3:$A$119)+SUMIF($B$3:$B$725,M320,$V$3:$V$724)</f>
        <v>0</v>
      </c>
      <c r="V320" s="10">
        <f t="shared" ca="1" si="63"/>
        <v>1</v>
      </c>
      <c r="W320" s="10">
        <v>1</v>
      </c>
      <c r="X320" s="11">
        <v>-1</v>
      </c>
      <c r="Y320" s="11">
        <f>COUNTIF(F320:M1045,B320)</f>
        <v>0</v>
      </c>
      <c r="Z320" s="44" t="str">
        <f t="shared" ca="1" si="64"/>
        <v>Yes</v>
      </c>
      <c r="AA320" s="34">
        <f>SUMIF(Ingredients!$B$3:$B$230,F320,Ingredients!$C$3:$C$230)+SUMIF($B$3:$B$725,F320,$AI$3:$AI$725)</f>
        <v>1</v>
      </c>
      <c r="AB320" s="30">
        <f>SUMIF(Ingredients!$B$3:$B$230,G320,Ingredients!$C$3:$C$230)+SUMIF($B$3:$B$725,G320,$AI$3:$AI$725)</f>
        <v>1</v>
      </c>
      <c r="AC320" s="30">
        <f>SUMIF(Ingredients!$B$3:$B$230,H320,Ingredients!$C$3:$C$230)+SUMIF($B$3:$B$725,H320,$AI$3:$AI$725)</f>
        <v>1</v>
      </c>
      <c r="AD320" s="30">
        <f>SUMIF(Ingredients!$B$3:$B$230,I320,Ingredients!$C$3:$C$230)+SUMIF($B$3:$B$725,I320,$AI$3:$AI$725)</f>
        <v>0</v>
      </c>
      <c r="AE320" s="30">
        <f>SUMIF(Ingredients!$B$3:$B$230,J320,Ingredients!$C$3:$C$230)+SUMIF($B$3:$B$725,J320,$AI$3:$AI$725)</f>
        <v>0</v>
      </c>
      <c r="AF320" s="30">
        <f>SUMIF(Ingredients!$B$3:$B$230,K320,Ingredients!$C$3:$C$230)+SUMIF($B$3:$B$725,K320,$AI$3:$AI$725)</f>
        <v>0</v>
      </c>
      <c r="AG320" s="30">
        <f>SUMIF(Ingredients!$B$3:$B$230,L320,Ingredients!$C$3:$C$230)+SUMIF($B$3:$B$725,L320,$AI$3:$AI$725)</f>
        <v>0</v>
      </c>
      <c r="AH320" s="30">
        <f>SUMIF(Ingredients!$B$3:$B$230,M320,Ingredients!$C$3:$C$230)+SUMIF($B$3:$B$725,M320,$AI$3:$AI$725)</f>
        <v>0</v>
      </c>
      <c r="AI320" s="29">
        <f t="shared" si="53"/>
        <v>3</v>
      </c>
      <c r="AJ320" s="30">
        <f>SUMIF(Ingredients!$B$3:$B$230,F320,Ingredients!$D$3:$D$230)+SUMIF($B$3:$B$725,F320,$AR$3:$AR$725)</f>
        <v>0</v>
      </c>
      <c r="AK320" s="30">
        <f>SUMIF(Ingredients!$B$3:$B$230,G320,Ingredients!$D$3:$D$230)+SUMIF($B$3:$B$725,G320,$AR$3:$AR$725)</f>
        <v>5</v>
      </c>
      <c r="AL320" s="30">
        <f>SUMIF(Ingredients!$B$3:$B$230,H320,Ingredients!$D$3:$D$230)+SUMIF($B$3:$B$725,H320,$AR$3:$AR$725)</f>
        <v>0</v>
      </c>
      <c r="AM320" s="30">
        <f>SUMIF(Ingredients!$B$3:$B$230,I320,Ingredients!$D$3:$D$230)+SUMIF($B$3:$B$725,I320,$AR$3:$AR$725)</f>
        <v>0</v>
      </c>
      <c r="AN320" s="30">
        <f>SUMIF(Ingredients!$B$3:$B$230,J320,Ingredients!$D$3:$D$230)+SUMIF($B$3:$B$725,J320,$AR$3:$AR$725)</f>
        <v>0</v>
      </c>
      <c r="AO320" s="30">
        <f>SUMIF(Ingredients!$B$3:$B$230,K320,Ingredients!$D$3:$D$230)+SUMIF($B$3:$B$725,K320,$AR$3:$AR$725)</f>
        <v>0</v>
      </c>
      <c r="AP320" s="30">
        <f>SUMIF(Ingredients!$B$3:$B$230,L320,Ingredients!$D$3:$D$230)+SUMIF($B$3:$B$725,L320,$AR$3:$AR$725)</f>
        <v>0</v>
      </c>
      <c r="AQ320" s="30">
        <f>SUMIF(Ingredients!$B$3:$B$230,M320,Ingredients!$D$3:$D$230)+SUMIF($B$3:$B$725,M320,$AR$3:$AR$725)</f>
        <v>0</v>
      </c>
      <c r="AR320" s="29">
        <f t="shared" si="54"/>
        <v>5</v>
      </c>
      <c r="AS320" s="30">
        <f>SUMIF(Ingredients!$B$3:$B$230,F320,Ingredients!$E$3:$E$230)+SUMIF($B$3:$B$725,F320,$BA$3:$BA$730)</f>
        <v>19</v>
      </c>
      <c r="AT320" s="30">
        <f>SUMIF(Ingredients!$B$3:$B$230,G320,Ingredients!$E$3:$E$230)+SUMIF($B$3:$B$725,G320,$BA$3:$BA$730)</f>
        <v>5</v>
      </c>
      <c r="AU320" s="30">
        <f>SUMIF(Ingredients!$B$3:$B$230,H320,Ingredients!$E$3:$E$230)+SUMIF($B$3:$B$725,H320,$BA$3:$BA$730)</f>
        <v>21</v>
      </c>
      <c r="AV320" s="30">
        <f>SUMIF(Ingredients!$B$3:$B$230,I320,Ingredients!$E$3:$E$230)+SUMIF($B$3:$B$725,I320,$BA$3:$BA$730)</f>
        <v>0</v>
      </c>
      <c r="AW320" s="30">
        <f>SUMIF(Ingredients!$B$3:$B$230,J320,Ingredients!$E$3:$E$230)+SUMIF($B$3:$B$725,J320,$BA$3:$BA$730)</f>
        <v>0</v>
      </c>
      <c r="AX320" s="30">
        <f>SUMIF(Ingredients!$B$3:$B$230,K320,Ingredients!$E$3:$E$230)+SUMIF($B$3:$B$725,K320,$BA$3:$BA$730)</f>
        <v>0</v>
      </c>
      <c r="AY320" s="30">
        <f>SUMIF(Ingredients!$B$3:$B$230,L320,Ingredients!$E$3:$E$230)+SUMIF($B$3:$B$725,L320,$BA$3:$BA$730)</f>
        <v>0</v>
      </c>
      <c r="AZ320" s="30">
        <f>SUMIF(Ingredients!$B$3:$B$230,M320,Ingredients!$E$3:$E$230)+SUMIF($B$3:$B$725,M320,$BA$3:$BA$730)</f>
        <v>0</v>
      </c>
      <c r="BA320" s="29">
        <f t="shared" si="55"/>
        <v>15</v>
      </c>
      <c r="BB320" s="30">
        <f>SUMIF(Ingredients!$B$3:$B$230,F320,Ingredients!$F$3:$F$230)+SUMIF($B$3:$B$725,F320,$BJ$3:$BJ$725)</f>
        <v>0</v>
      </c>
      <c r="BC320" s="30">
        <f>SUMIF(Ingredients!$B$3:$B$230,G320,Ingredients!$F$3:$F$230)+SUMIF($B$3:$B$725,G320,$BJ$3:$BJ$725)</f>
        <v>0</v>
      </c>
      <c r="BD320" s="30">
        <f>SUMIF(Ingredients!$B$3:$B$230,H320,Ingredients!$F$3:$F$230)+SUMIF($B$3:$B$725,H320,$BJ$3:$BJ$725)</f>
        <v>0.3</v>
      </c>
      <c r="BE320" s="30">
        <f>SUMIF(Ingredients!$B$3:$B$230,I320,Ingredients!$F$3:$F$230)+SUMIF($B$3:$B$725,I320,$BJ$3:$BJ$725)</f>
        <v>0</v>
      </c>
      <c r="BF320" s="30">
        <f>SUMIF(Ingredients!$B$3:$B$230,J320,Ingredients!$F$3:$F$230)+SUMIF($B$3:$B$725,J320,$BJ$3:$BJ$725)</f>
        <v>0</v>
      </c>
      <c r="BG320" s="30">
        <f>SUMIF(Ingredients!$B$3:$B$230,K320,Ingredients!$F$3:$F$230)+SUMIF($B$3:$B$725,K320,$BJ$3:$BJ$725)</f>
        <v>0</v>
      </c>
      <c r="BH320" s="30">
        <f>SUMIF(Ingredients!$B$3:$B$230,L320,Ingredients!$F$3:$F$230)+SUMIF($B$3:$B$725,L320,$BJ$3:$BJ$725)</f>
        <v>0</v>
      </c>
      <c r="BI320" s="30">
        <f>SUMIF(Ingredients!$B$3:$B$230,M320,Ingredients!$F$3:$F$230)+SUMIF($B$3:$B$725,M320,$BJ$3:$BJ$725)</f>
        <v>0</v>
      </c>
      <c r="BJ320" s="35">
        <f t="shared" si="56"/>
        <v>0.3</v>
      </c>
      <c r="BK320" s="30">
        <f>SUMIF(Ingredients!$B$3:$B$230,F320,Ingredients!$G$3:$G$230)+SUMIF($B$3:$B$725,F320,$BS$3:$BS$725)</f>
        <v>0</v>
      </c>
      <c r="BL320" s="30">
        <f>SUMIF(Ingredients!$B$3:$B$230,G320,Ingredients!$G$3:$G$230)+SUMIF($B$3:$B$725,G320,$BS$3:$BS$725)</f>
        <v>1</v>
      </c>
      <c r="BM320" s="30">
        <f>SUMIF(Ingredients!$B$3:$B$230,H320,Ingredients!$G$3:$G$230)+SUMIF($B$3:$B$725,H320,$BS$3:$BS$725)</f>
        <v>0</v>
      </c>
      <c r="BN320" s="30">
        <f>SUMIF(Ingredients!$B$3:$B$230,I320,Ingredients!$G$3:$G$230)+SUMIF($B$3:$B$725,I320,$BS$3:$BS$725)</f>
        <v>0</v>
      </c>
      <c r="BO320" s="30">
        <f>SUMIF(Ingredients!$B$3:$B$230,J320,Ingredients!$G$3:$G$230)+SUMIF($B$3:$B$725,J320,$BS$3:$BS$725)</f>
        <v>0</v>
      </c>
      <c r="BP320" s="30">
        <f>SUMIF(Ingredients!$B$3:$B$230,K320,Ingredients!$G$3:$G$230)+SUMIF($B$3:$B$725,K320,$BS$3:$BS$725)</f>
        <v>0</v>
      </c>
      <c r="BQ320" s="30">
        <f>SUMIF(Ingredients!$B$3:$B$230,L320,Ingredients!$G$3:$G$230)+SUMIF($B$3:$B$725,L320,$BS$3:$BS$725)</f>
        <v>0</v>
      </c>
      <c r="BR320" s="30">
        <f>SUMIF(Ingredients!$B$3:$B$230,M320,Ingredients!$G$3:$G$230)+SUMIF($B$3:$B$725,M320,$BS$3:$BS$725)</f>
        <v>0</v>
      </c>
      <c r="BS320" s="36">
        <f t="shared" si="57"/>
        <v>1</v>
      </c>
      <c r="BT320" s="30">
        <f>SUMIF(Ingredients!$B$3:$B$230,F320,Ingredients!$H$3:$H$230)+SUMIF($B$3:$B$725,F320,$CB$3:$CB$725)</f>
        <v>0</v>
      </c>
      <c r="BU320" s="30">
        <f>SUMIF(Ingredients!$B$3:$B$230,G320,Ingredients!$H$3:$H$230)+SUMIF($B$3:$B$725,G320,$CB$3:$CB$725)</f>
        <v>0</v>
      </c>
      <c r="BV320" s="30">
        <f>SUMIF(Ingredients!$B$3:$B$230,H320,Ingredients!$H$3:$H$230)+SUMIF($B$3:$B$725,H320,$CB$3:$CB$725)</f>
        <v>0</v>
      </c>
      <c r="BW320" s="30">
        <f>SUMIF(Ingredients!$B$3:$B$230,I320,Ingredients!$H$3:$H$230)+SUMIF($B$3:$B$725,I320,$CB$3:$CB$725)</f>
        <v>0</v>
      </c>
      <c r="BX320" s="30">
        <f>SUMIF(Ingredients!$B$3:$B$230,J320,Ingredients!$H$3:$H$230)+SUMIF($B$3:$B$725,J320,$CB$3:$CB$725)</f>
        <v>0</v>
      </c>
      <c r="BY320" s="30">
        <f>SUMIF(Ingredients!$B$3:$B$230,K320,Ingredients!$H$3:$H$230)+SUMIF($B$3:$B$725,K320,$CB$3:$CB$725)</f>
        <v>0</v>
      </c>
      <c r="BZ320" s="30">
        <f>SUMIF(Ingredients!$B$3:$B$230,L320,Ingredients!$H$3:$H$230)+SUMIF($B$3:$B$725,L320,$CB$3:$CB$725)</f>
        <v>0</v>
      </c>
      <c r="CA320" s="30">
        <f>SUMIF(Ingredients!$B$3:$B$230,M320,Ingredients!$H$3:$H$230)+SUMIF($B$3:$B$725,M320,$CB$3:$CB$725)</f>
        <v>0</v>
      </c>
      <c r="CB320" s="42">
        <f t="shared" si="58"/>
        <v>0</v>
      </c>
      <c r="CC320" s="30">
        <f>SUMIF(Ingredients!$B$3:$B$230,F320,Ingredients!$I$3:$I$230)+SUMIF($B$3:$B$725,F320,$CK$3:$CK$725)</f>
        <v>0</v>
      </c>
      <c r="CD320" s="30">
        <f>SUMIF(Ingredients!$B$3:$B$230,G320,Ingredients!$I$3:$I$230)+SUMIF($B$3:$B$725,G320,$CK$3:$CK$725)</f>
        <v>0</v>
      </c>
      <c r="CE320" s="30">
        <f>SUMIF(Ingredients!$B$3:$B$230,H320,Ingredients!$I$3:$I$230)+SUMIF($B$3:$B$725,H320,$CK$3:$CK$725)</f>
        <v>0.1</v>
      </c>
      <c r="CF320" s="30">
        <f>SUMIF(Ingredients!$B$3:$B$230,I320,Ingredients!$I$3:$I$230)+SUMIF($B$3:$B$725,I320,$CK$3:$CK$725)</f>
        <v>0</v>
      </c>
      <c r="CG320" s="30">
        <f>SUMIF(Ingredients!$B$3:$B$230,J320,Ingredients!$I$3:$I$230)+SUMIF($B$3:$B$725,J320,$CK$3:$CK$725)</f>
        <v>0</v>
      </c>
      <c r="CH320" s="30">
        <f>SUMIF(Ingredients!$B$3:$B$230,K320,Ingredients!$I$3:$I$230)+SUMIF($B$3:$B$725,K320,$CK$3:$CK$725)</f>
        <v>0</v>
      </c>
      <c r="CI320" s="30">
        <f>SUMIF(Ingredients!$B$3:$B$230,L320,Ingredients!$I$3:$I$230)+SUMIF($B$3:$B$725,L320,$CK$3:$CK$725)</f>
        <v>0</v>
      </c>
      <c r="CJ320" s="30">
        <f>SUMIF(Ingredients!$B$3:$B$230,M320,Ingredients!$I$3:$I$230)+SUMIF($B$3:$B$725,M320,$CK$3:$CK$725)</f>
        <v>0</v>
      </c>
      <c r="CK320" s="38">
        <f t="shared" si="59"/>
        <v>0.1</v>
      </c>
      <c r="CL320" s="30">
        <f>SUMIF(Ingredients!$B$3:$B$230,F320,Ingredients!$J$3:$J$230)+SUMIF($B$3:$B$725,F320,$CT$3:$CT$725)</f>
        <v>0.2</v>
      </c>
      <c r="CM320" s="30">
        <f>SUMIF(Ingredients!$B$3:$B$230,G320,Ingredients!$J$3:$J$230)+SUMIF($B$3:$B$725,G320,$CT$3:$CT$725)</f>
        <v>0</v>
      </c>
      <c r="CN320" s="30">
        <f>SUMIF(Ingredients!$B$3:$B$230,H320,Ingredients!$J$3:$J$230)+SUMIF($B$3:$B$725,H320,$CT$3:$CT$725)</f>
        <v>0</v>
      </c>
      <c r="CO320" s="30">
        <f>SUMIF(Ingredients!$B$3:$B$230,I320,Ingredients!$J$3:$J$230)+SUMIF($B$3:$B$725,I320,$CT$3:$CT$725)</f>
        <v>0</v>
      </c>
      <c r="CP320" s="30">
        <f>SUMIF(Ingredients!$B$3:$B$230,J320,Ingredients!$J$3:$J$230)+SUMIF($B$3:$B$725,J320,$CT$3:$CT$725)</f>
        <v>0</v>
      </c>
      <c r="CQ320" s="30">
        <f>SUMIF(Ingredients!$B$3:$B$230,K320,Ingredients!$J$3:$J$230)+SUMIF($B$3:$B$725,K320,$CT$3:$CT$725)</f>
        <v>0</v>
      </c>
      <c r="CR320" s="30">
        <f>SUMIF(Ingredients!$B$3:$B$230,L320,Ingredients!$J$3:$J$230)+SUMIF($B$3:$B$725,L320,$CT$3:$CT$725)</f>
        <v>0</v>
      </c>
      <c r="CS320" s="30">
        <f>SUMIF(Ingredients!$B$3:$B$230,M320,Ingredients!$J$3:$J$230)+SUMIF($B$3:$B$725,M320,$CT$3:$CT$725)</f>
        <v>0</v>
      </c>
      <c r="CT320" s="43">
        <f t="shared" si="60"/>
        <v>0.2</v>
      </c>
      <c r="CU320" s="34">
        <v>3</v>
      </c>
      <c r="CV320" s="30">
        <v>0</v>
      </c>
      <c r="CW320" s="30">
        <v>15</v>
      </c>
      <c r="CX320" s="35">
        <v>0.3</v>
      </c>
      <c r="CY320" s="36">
        <v>1</v>
      </c>
      <c r="CZ320" s="37">
        <v>0</v>
      </c>
      <c r="DA320" s="38">
        <v>0.1</v>
      </c>
      <c r="DB320" s="39">
        <v>0.2</v>
      </c>
      <c r="DC320" t="s">
        <v>202</v>
      </c>
      <c r="DD320" t="str">
        <f t="shared" ca="1" si="61"/>
        <v/>
      </c>
      <c r="DE320" t="str">
        <f ca="1">IF(Z320="No", "No", "-")</f>
        <v>-</v>
      </c>
      <c r="DG320" t="s">
        <v>200</v>
      </c>
      <c r="DH320" t="str">
        <f t="shared" ca="1" si="62"/>
        <v>CHERRYCOCONUTCHOCOLATEBARITEM(MEAL, ItemRegistry.cherrycoconutchocolatebarItem, 4 ,0.6f,0f,0.3f,0f,1f,0.1f,0.2f,1.4f),</v>
      </c>
      <c r="DI320" t="s">
        <v>2271</v>
      </c>
    </row>
    <row r="321" spans="2:113" x14ac:dyDescent="0.3">
      <c r="B321" t="s">
        <v>598</v>
      </c>
      <c r="C321" t="str">
        <f>INDEX('PH Itemnames'!$B$1:$B$723,MATCH(B321,'PH Itemnames'!$A$1:$A$723),1)</f>
        <v>fairybreadItem</v>
      </c>
      <c r="D321" t="s">
        <v>240</v>
      </c>
      <c r="E321" t="s">
        <v>1186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SUMIF(Ingredients!$B$3:$B$230,'PH complex foods'!F321,Ingredients!$A$3:$A$119)+SUMIF($B$3:$B$725,F321,$V$3:$V$724)</f>
        <v>1</v>
      </c>
      <c r="O321" s="11">
        <f ca="1">SUMIF(Ingredients!$B$3:$B$230,'PH complex foods'!G321,Ingredients!$A$3:$A$119)+SUMIF($B$3:$B$725,G321,$V$3:$V$724)</f>
        <v>1</v>
      </c>
      <c r="P321" s="11">
        <f ca="1">SUMIF(Ingredients!$B$3:$B$230,'PH complex foods'!H321,Ingredients!$A$3:$A$119)+SUMIF($B$3:$B$725,H321,$V$3:$V$724)</f>
        <v>1</v>
      </c>
      <c r="Q321" s="11">
        <f ca="1">SUMIF(Ingredients!$B$3:$B$230,'PH complex foods'!I321,Ingredients!$A$3:$A$119)+SUMIF($B$3:$B$725,I321,$V$3:$V$724)</f>
        <v>1</v>
      </c>
      <c r="R321" s="11">
        <f ca="1">SUMIF(Ingredients!$B$3:$B$230,'PH complex foods'!J321,Ingredients!$A$3:$A$119)+SUMIF($B$3:$B$725,J321,$V$3:$V$724)</f>
        <v>1</v>
      </c>
      <c r="S321" s="11">
        <f ca="1">SUMIF(Ingredients!$B$3:$B$230,'PH complex foods'!K321,Ingredients!$A$3:$A$119)+SUMIF($B$3:$B$725,K321,$V$3:$V$724)</f>
        <v>0</v>
      </c>
      <c r="T321" s="11">
        <f ca="1">SUMIF(Ingredients!$B$3:$B$230,'PH complex foods'!L321,Ingredients!$A$3:$A$119)+SUMIF($B$3:$B$725,L321,$V$3:$V$724)</f>
        <v>0</v>
      </c>
      <c r="U321" s="11">
        <f ca="1">SUMIF(Ingredients!$B$3:$B$230,'PH complex foods'!M321,Ingredients!$A$3:$A$119)+SUMIF($B$3:$B$725,M321,$V$3:$V$724)</f>
        <v>0</v>
      </c>
      <c r="V321" s="10">
        <f t="shared" ca="1" si="63"/>
        <v>1</v>
      </c>
      <c r="W321" s="10">
        <v>1</v>
      </c>
      <c r="X321" s="11">
        <v>1</v>
      </c>
      <c r="Y321" s="11">
        <f>COUNTIF(F321:M1046,B321)</f>
        <v>0</v>
      </c>
      <c r="Z321" s="44" t="str">
        <f t="shared" ca="1" si="64"/>
        <v>Yes</v>
      </c>
      <c r="AA321" s="34">
        <f>SUMIF(Ingredients!$B$3:$B$230,F321,Ingredients!$C$3:$C$230)+SUMIF($B$3:$B$725,F321,$AI$3:$AI$725)</f>
        <v>5</v>
      </c>
      <c r="AB321" s="30">
        <f>SUMIF(Ingredients!$B$3:$B$230,G321,Ingredients!$C$3:$C$230)+SUMIF($B$3:$B$725,G321,$AI$3:$AI$725)</f>
        <v>5</v>
      </c>
      <c r="AC321" s="30">
        <f>SUMIF(Ingredients!$B$3:$B$230,H321,Ingredients!$C$3:$C$230)+SUMIF($B$3:$B$725,H321,$AI$3:$AI$725)</f>
        <v>0</v>
      </c>
      <c r="AD321" s="30">
        <f>SUMIF(Ingredients!$B$3:$B$230,I321,Ingredients!$C$3:$C$230)+SUMIF($B$3:$B$725,I321,$AI$3:$AI$725)</f>
        <v>0</v>
      </c>
      <c r="AE321" s="30">
        <f>SUMIF(Ingredients!$B$3:$B$230,J321,Ingredients!$C$3:$C$230)+SUMIF($B$3:$B$725,J321,$AI$3:$AI$725)</f>
        <v>0</v>
      </c>
      <c r="AF321" s="30">
        <f>SUMIF(Ingredients!$B$3:$B$230,K321,Ingredients!$C$3:$C$230)+SUMIF($B$3:$B$725,K321,$AI$3:$AI$725)</f>
        <v>0</v>
      </c>
      <c r="AG321" s="30">
        <f>SUMIF(Ingredients!$B$3:$B$230,L321,Ingredients!$C$3:$C$230)+SUMIF($B$3:$B$725,L321,$AI$3:$AI$725)</f>
        <v>0</v>
      </c>
      <c r="AH321" s="30">
        <f>SUMIF(Ingredients!$B$3:$B$230,M321,Ingredients!$C$3:$C$230)+SUMIF($B$3:$B$725,M321,$AI$3:$AI$725)</f>
        <v>0</v>
      </c>
      <c r="AI321" s="29">
        <f t="shared" si="53"/>
        <v>10</v>
      </c>
      <c r="AJ321" s="30">
        <f>SUMIF(Ingredients!$B$3:$B$230,F321,Ingredients!$D$3:$D$230)+SUMIF($B$3:$B$725,F321,$AR$3:$AR$725)</f>
        <v>0</v>
      </c>
      <c r="AK321" s="30">
        <f>SUMIF(Ingredients!$B$3:$B$230,G321,Ingredients!$D$3:$D$230)+SUMIF($B$3:$B$725,G321,$AR$3:$AR$725)</f>
        <v>0</v>
      </c>
      <c r="AL321" s="30">
        <f>SUMIF(Ingredients!$B$3:$B$230,H321,Ingredients!$D$3:$D$230)+SUMIF($B$3:$B$725,H321,$AR$3:$AR$725)</f>
        <v>0</v>
      </c>
      <c r="AM321" s="30">
        <f>SUMIF(Ingredients!$B$3:$B$230,I321,Ingredients!$D$3:$D$230)+SUMIF($B$3:$B$725,I321,$AR$3:$AR$725)</f>
        <v>0</v>
      </c>
      <c r="AN321" s="30">
        <f>SUMIF(Ingredients!$B$3:$B$230,J321,Ingredients!$D$3:$D$230)+SUMIF($B$3:$B$725,J321,$AR$3:$AR$725)</f>
        <v>0</v>
      </c>
      <c r="AO321" s="30">
        <f>SUMIF(Ingredients!$B$3:$B$230,K321,Ingredients!$D$3:$D$230)+SUMIF($B$3:$B$725,K321,$AR$3:$AR$725)</f>
        <v>0</v>
      </c>
      <c r="AP321" s="30">
        <f>SUMIF(Ingredients!$B$3:$B$230,L321,Ingredients!$D$3:$D$230)+SUMIF($B$3:$B$725,L321,$AR$3:$AR$725)</f>
        <v>0</v>
      </c>
      <c r="AQ321" s="30">
        <f>SUMIF(Ingredients!$B$3:$B$230,M321,Ingredients!$D$3:$D$230)+SUMIF($B$3:$B$725,M321,$AR$3:$AR$725)</f>
        <v>0</v>
      </c>
      <c r="AR321" s="29">
        <f t="shared" si="54"/>
        <v>0</v>
      </c>
      <c r="AS321" s="30">
        <f>SUMIF(Ingredients!$B$3:$B$230,F321,Ingredients!$E$3:$E$230)+SUMIF($B$3:$B$725,F321,$BA$3:$BA$730)</f>
        <v>21</v>
      </c>
      <c r="AT321" s="30">
        <f>SUMIF(Ingredients!$B$3:$B$230,G321,Ingredients!$E$3:$E$230)+SUMIF($B$3:$B$725,G321,$BA$3:$BA$730)</f>
        <v>12</v>
      </c>
      <c r="AU321" s="30">
        <f>SUMIF(Ingredients!$B$3:$B$230,H321,Ingredients!$E$3:$E$230)+SUMIF($B$3:$B$725,H321,$BA$3:$BA$730)</f>
        <v>0</v>
      </c>
      <c r="AV321" s="30">
        <f>SUMIF(Ingredients!$B$3:$B$230,I321,Ingredients!$E$3:$E$230)+SUMIF($B$3:$B$725,I321,$BA$3:$BA$730)</f>
        <v>0</v>
      </c>
      <c r="AW321" s="30">
        <f>SUMIF(Ingredients!$B$3:$B$230,J321,Ingredients!$E$3:$E$230)+SUMIF($B$3:$B$725,J321,$BA$3:$BA$730)</f>
        <v>0</v>
      </c>
      <c r="AX321" s="30">
        <f>SUMIF(Ingredients!$B$3:$B$230,K321,Ingredients!$E$3:$E$230)+SUMIF($B$3:$B$725,K321,$BA$3:$BA$730)</f>
        <v>0</v>
      </c>
      <c r="AY321" s="30">
        <f>SUMIF(Ingredients!$B$3:$B$230,L321,Ingredients!$E$3:$E$230)+SUMIF($B$3:$B$725,L321,$BA$3:$BA$730)</f>
        <v>0</v>
      </c>
      <c r="AZ321" s="30">
        <f>SUMIF(Ingredients!$B$3:$B$230,M321,Ingredients!$E$3:$E$230)+SUMIF($B$3:$B$725,M321,$BA$3:$BA$730)</f>
        <v>0</v>
      </c>
      <c r="BA321" s="29">
        <f t="shared" si="55"/>
        <v>6.6</v>
      </c>
      <c r="BB321" s="30">
        <f>SUMIF(Ingredients!$B$3:$B$230,F321,Ingredients!$F$3:$F$230)+SUMIF($B$3:$B$725,F321,$BJ$3:$BJ$725)</f>
        <v>1.5</v>
      </c>
      <c r="BC321" s="30">
        <f>SUMIF(Ingredients!$B$3:$B$230,G321,Ingredients!$F$3:$F$230)+SUMIF($B$3:$B$725,G321,$BJ$3:$BJ$725)</f>
        <v>0</v>
      </c>
      <c r="BD321" s="30">
        <f>SUMIF(Ingredients!$B$3:$B$230,H321,Ingredients!$F$3:$F$230)+SUMIF($B$3:$B$725,H321,$BJ$3:$BJ$725)</f>
        <v>0</v>
      </c>
      <c r="BE321" s="30">
        <f>SUMIF(Ingredients!$B$3:$B$230,I321,Ingredients!$F$3:$F$230)+SUMIF($B$3:$B$725,I321,$BJ$3:$BJ$725)</f>
        <v>0</v>
      </c>
      <c r="BF321" s="30">
        <f>SUMIF(Ingredients!$B$3:$B$230,J321,Ingredients!$F$3:$F$230)+SUMIF($B$3:$B$725,J321,$BJ$3:$BJ$725)</f>
        <v>0</v>
      </c>
      <c r="BG321" s="30">
        <f>SUMIF(Ingredients!$B$3:$B$230,K321,Ingredients!$F$3:$F$230)+SUMIF($B$3:$B$725,K321,$BJ$3:$BJ$725)</f>
        <v>0</v>
      </c>
      <c r="BH321" s="30">
        <f>SUMIF(Ingredients!$B$3:$B$230,L321,Ingredients!$F$3:$F$230)+SUMIF($B$3:$B$725,L321,$BJ$3:$BJ$725)</f>
        <v>0</v>
      </c>
      <c r="BI321" s="30">
        <f>SUMIF(Ingredients!$B$3:$B$230,M321,Ingredients!$F$3:$F$230)+SUMIF($B$3:$B$725,M321,$BJ$3:$BJ$725)</f>
        <v>0</v>
      </c>
      <c r="BJ321" s="35">
        <f t="shared" si="56"/>
        <v>1.5</v>
      </c>
      <c r="BK321" s="30">
        <f>SUMIF(Ingredients!$B$3:$B$230,F321,Ingredients!$G$3:$G$230)+SUMIF($B$3:$B$725,F321,$BS$3:$BS$725)</f>
        <v>0</v>
      </c>
      <c r="BL321" s="30">
        <f>SUMIF(Ingredients!$B$3:$B$230,G321,Ingredients!$G$3:$G$230)+SUMIF($B$3:$B$725,G321,$BS$3:$BS$725)</f>
        <v>0</v>
      </c>
      <c r="BM321" s="30">
        <f>SUMIF(Ingredients!$B$3:$B$230,H321,Ingredients!$G$3:$G$230)+SUMIF($B$3:$B$725,H321,$BS$3:$BS$725)</f>
        <v>0</v>
      </c>
      <c r="BN321" s="30">
        <f>SUMIF(Ingredients!$B$3:$B$230,I321,Ingredients!$G$3:$G$230)+SUMIF($B$3:$B$725,I321,$BS$3:$BS$725)</f>
        <v>0</v>
      </c>
      <c r="BO321" s="30">
        <f>SUMIF(Ingredients!$B$3:$B$230,J321,Ingredients!$G$3:$G$230)+SUMIF($B$3:$B$725,J321,$BS$3:$BS$725)</f>
        <v>0</v>
      </c>
      <c r="BP321" s="30">
        <f>SUMIF(Ingredients!$B$3:$B$230,K321,Ingredients!$G$3:$G$230)+SUMIF($B$3:$B$725,K321,$BS$3:$BS$725)</f>
        <v>0</v>
      </c>
      <c r="BQ321" s="30">
        <f>SUMIF(Ingredients!$B$3:$B$230,L321,Ingredients!$G$3:$G$230)+SUMIF($B$3:$B$725,L321,$BS$3:$BS$725)</f>
        <v>0</v>
      </c>
      <c r="BR321" s="30">
        <f>SUMIF(Ingredients!$B$3:$B$230,M321,Ingredients!$G$3:$G$230)+SUMIF($B$3:$B$725,M321,$BS$3:$BS$725)</f>
        <v>0</v>
      </c>
      <c r="BS321" s="36">
        <f t="shared" si="57"/>
        <v>0</v>
      </c>
      <c r="BT321" s="30">
        <f>SUMIF(Ingredients!$B$3:$B$230,F321,Ingredients!$H$3:$H$230)+SUMIF($B$3:$B$725,F321,$CB$3:$CB$725)</f>
        <v>0</v>
      </c>
      <c r="BU321" s="30">
        <f>SUMIF(Ingredients!$B$3:$B$230,G321,Ingredients!$H$3:$H$230)+SUMIF($B$3:$B$725,G321,$CB$3:$CB$725)</f>
        <v>0</v>
      </c>
      <c r="BV321" s="30">
        <f>SUMIF(Ingredients!$B$3:$B$230,H321,Ingredients!$H$3:$H$230)+SUMIF($B$3:$B$725,H321,$CB$3:$CB$725)</f>
        <v>0</v>
      </c>
      <c r="BW321" s="30">
        <f>SUMIF(Ingredients!$B$3:$B$230,I321,Ingredients!$H$3:$H$230)+SUMIF($B$3:$B$725,I321,$CB$3:$CB$725)</f>
        <v>0</v>
      </c>
      <c r="BX321" s="30">
        <f>SUMIF(Ingredients!$B$3:$B$230,J321,Ingredients!$H$3:$H$230)+SUMIF($B$3:$B$725,J321,$CB$3:$CB$725)</f>
        <v>0</v>
      </c>
      <c r="BY321" s="30">
        <f>SUMIF(Ingredients!$B$3:$B$230,K321,Ingredients!$H$3:$H$230)+SUMIF($B$3:$B$725,K321,$CB$3:$CB$725)</f>
        <v>0</v>
      </c>
      <c r="BZ321" s="30">
        <f>SUMIF(Ingredients!$B$3:$B$230,L321,Ingredients!$H$3:$H$230)+SUMIF($B$3:$B$725,L321,$CB$3:$CB$725)</f>
        <v>0</v>
      </c>
      <c r="CA321" s="30">
        <f>SUMIF(Ingredients!$B$3:$B$230,M321,Ingredients!$H$3:$H$230)+SUMIF($B$3:$B$725,M321,$CB$3:$CB$725)</f>
        <v>0</v>
      </c>
      <c r="CB321" s="42">
        <f t="shared" si="58"/>
        <v>0</v>
      </c>
      <c r="CC321" s="30">
        <f>SUMIF(Ingredients!$B$3:$B$230,F321,Ingredients!$I$3:$I$230)+SUMIF($B$3:$B$725,F321,$CK$3:$CK$725)</f>
        <v>0</v>
      </c>
      <c r="CD321" s="30">
        <f>SUMIF(Ingredients!$B$3:$B$230,G321,Ingredients!$I$3:$I$230)+SUMIF($B$3:$B$725,G321,$CK$3:$CK$725)</f>
        <v>0</v>
      </c>
      <c r="CE321" s="30">
        <f>SUMIF(Ingredients!$B$3:$B$230,H321,Ingredients!$I$3:$I$230)+SUMIF($B$3:$B$725,H321,$CK$3:$CK$725)</f>
        <v>0</v>
      </c>
      <c r="CF321" s="30">
        <f>SUMIF(Ingredients!$B$3:$B$230,I321,Ingredients!$I$3:$I$230)+SUMIF($B$3:$B$725,I321,$CK$3:$CK$725)</f>
        <v>0</v>
      </c>
      <c r="CG321" s="30">
        <f>SUMIF(Ingredients!$B$3:$B$230,J321,Ingredients!$I$3:$I$230)+SUMIF($B$3:$B$725,J321,$CK$3:$CK$725)</f>
        <v>0</v>
      </c>
      <c r="CH321" s="30">
        <f>SUMIF(Ingredients!$B$3:$B$230,K321,Ingredients!$I$3:$I$230)+SUMIF($B$3:$B$725,K321,$CK$3:$CK$725)</f>
        <v>0</v>
      </c>
      <c r="CI321" s="30">
        <f>SUMIF(Ingredients!$B$3:$B$230,L321,Ingredients!$I$3:$I$230)+SUMIF($B$3:$B$725,L321,$CK$3:$CK$725)</f>
        <v>0</v>
      </c>
      <c r="CJ321" s="30">
        <f>SUMIF(Ingredients!$B$3:$B$230,M321,Ingredients!$I$3:$I$230)+SUMIF($B$3:$B$725,M321,$CK$3:$CK$725)</f>
        <v>0</v>
      </c>
      <c r="CK321" s="38">
        <f t="shared" si="59"/>
        <v>0</v>
      </c>
      <c r="CL321" s="30">
        <f>SUMIF(Ingredients!$B$3:$B$230,F321,Ingredients!$J$3:$J$230)+SUMIF($B$3:$B$725,F321,$CT$3:$CT$725)</f>
        <v>0</v>
      </c>
      <c r="CM321" s="30">
        <f>SUMIF(Ingredients!$B$3:$B$230,G321,Ingredients!$J$3:$J$230)+SUMIF($B$3:$B$725,G321,$CT$3:$CT$725)</f>
        <v>1</v>
      </c>
      <c r="CN321" s="30">
        <f>SUMIF(Ingredients!$B$3:$B$230,H321,Ingredients!$J$3:$J$230)+SUMIF($B$3:$B$725,H321,$CT$3:$CT$725)</f>
        <v>0</v>
      </c>
      <c r="CO321" s="30">
        <f>SUMIF(Ingredients!$B$3:$B$230,I321,Ingredients!$J$3:$J$230)+SUMIF($B$3:$B$725,I321,$CT$3:$CT$725)</f>
        <v>0</v>
      </c>
      <c r="CP321" s="30">
        <f>SUMIF(Ingredients!$B$3:$B$230,J321,Ingredients!$J$3:$J$230)+SUMIF($B$3:$B$725,J321,$CT$3:$CT$725)</f>
        <v>0</v>
      </c>
      <c r="CQ321" s="30">
        <f>SUMIF(Ingredients!$B$3:$B$230,K321,Ingredients!$J$3:$J$230)+SUMIF($B$3:$B$725,K321,$CT$3:$CT$725)</f>
        <v>0</v>
      </c>
      <c r="CR321" s="30">
        <f>SUMIF(Ingredients!$B$3:$B$230,L321,Ingredients!$J$3:$J$230)+SUMIF($B$3:$B$725,L321,$CT$3:$CT$725)</f>
        <v>0</v>
      </c>
      <c r="CS321" s="30">
        <f>SUMIF(Ingredients!$B$3:$B$230,M321,Ingredients!$J$3:$J$230)+SUMIF($B$3:$B$725,M321,$CT$3:$CT$725)</f>
        <v>0</v>
      </c>
      <c r="CT321" s="43">
        <f t="shared" si="60"/>
        <v>1</v>
      </c>
      <c r="CU321" s="34">
        <v>10</v>
      </c>
      <c r="CV321" s="30">
        <v>0</v>
      </c>
      <c r="CW321" s="30">
        <v>21</v>
      </c>
      <c r="CX321" s="35">
        <v>1.5</v>
      </c>
      <c r="CY321" s="36">
        <v>0</v>
      </c>
      <c r="CZ321" s="37">
        <v>0</v>
      </c>
      <c r="DA321" s="38">
        <v>0</v>
      </c>
      <c r="DB321" s="39">
        <v>1</v>
      </c>
      <c r="DC321" t="s">
        <v>202</v>
      </c>
      <c r="DD321" t="str">
        <f t="shared" ca="1" si="61"/>
        <v/>
      </c>
      <c r="DE321" t="str">
        <f ca="1">IF(Z321="No", "No", "-")</f>
        <v>-</v>
      </c>
      <c r="DG321" t="s">
        <v>200</v>
      </c>
      <c r="DH321" t="str">
        <f t="shared" ca="1" si="62"/>
        <v>FAIRYBREADITEM(BREAD, ItemRegistry.fairybreadItem, 4 ,2f,0f,1.5f,0f,0f,0f,1f,1f),</v>
      </c>
      <c r="DI321" t="s">
        <v>2282</v>
      </c>
    </row>
    <row r="322" spans="2:113" x14ac:dyDescent="0.3">
      <c r="B322" t="s">
        <v>599</v>
      </c>
      <c r="C322" t="str">
        <f>INDEX('PH Itemnames'!$B$1:$B$723,MATCH(B322,'PH Itemnames'!$A$1:$A$723),1)</f>
        <v>timtamItem</v>
      </c>
      <c r="D322" t="s">
        <v>240</v>
      </c>
      <c r="E322" t="s">
        <v>1191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SUMIF(Ingredients!$B$3:$B$230,'PH complex foods'!F322,Ingredients!$A$3:$A$119)+SUMIF($B$3:$B$725,F322,$V$3:$V$724)</f>
        <v>1</v>
      </c>
      <c r="O322" s="11">
        <f ca="1">SUMIF(Ingredients!$B$3:$B$230,'PH complex foods'!G322,Ingredients!$A$3:$A$119)+SUMIF($B$3:$B$725,G322,$V$3:$V$724)</f>
        <v>1</v>
      </c>
      <c r="P322" s="11">
        <f ca="1">SUMIF(Ingredients!$B$3:$B$230,'PH complex foods'!H322,Ingredients!$A$3:$A$119)+SUMIF($B$3:$B$725,H322,$V$3:$V$724)</f>
        <v>1</v>
      </c>
      <c r="Q322" s="11">
        <f ca="1">SUMIF(Ingredients!$B$3:$B$230,'PH complex foods'!I322,Ingredients!$A$3:$A$119)+SUMIF($B$3:$B$725,I322,$V$3:$V$724)</f>
        <v>1</v>
      </c>
      <c r="R322" s="11">
        <f ca="1">SUMIF(Ingredients!$B$3:$B$230,'PH complex foods'!J322,Ingredients!$A$3:$A$119)+SUMIF($B$3:$B$725,J322,$V$3:$V$724)</f>
        <v>0</v>
      </c>
      <c r="S322" s="11">
        <f ca="1">SUMIF(Ingredients!$B$3:$B$230,'PH complex foods'!K322,Ingredients!$A$3:$A$119)+SUMIF($B$3:$B$725,K322,$V$3:$V$724)</f>
        <v>0</v>
      </c>
      <c r="T322" s="11">
        <f ca="1">SUMIF(Ingredients!$B$3:$B$230,'PH complex foods'!L322,Ingredients!$A$3:$A$119)+SUMIF($B$3:$B$725,L322,$V$3:$V$724)</f>
        <v>0</v>
      </c>
      <c r="U322" s="11">
        <f ca="1">SUMIF(Ingredients!$B$3:$B$230,'PH complex foods'!M322,Ingredients!$A$3:$A$119)+SUMIF($B$3:$B$725,M322,$V$3:$V$724)</f>
        <v>0</v>
      </c>
      <c r="V322" s="10">
        <f t="shared" ca="1" si="63"/>
        <v>1</v>
      </c>
      <c r="W322" s="10">
        <v>1</v>
      </c>
      <c r="X322" s="11">
        <v>0</v>
      </c>
      <c r="Y322" s="11">
        <f>COUNTIF(F322:M1047,B322)</f>
        <v>0</v>
      </c>
      <c r="Z322" s="44" t="str">
        <f t="shared" ca="1" si="64"/>
        <v>Yes</v>
      </c>
      <c r="AA322" s="34">
        <f>SUMIF(Ingredients!$B$3:$B$230,F322,Ingredients!$C$3:$C$230)+SUMIF($B$3:$B$725,F322,$AI$3:$AI$725)</f>
        <v>0</v>
      </c>
      <c r="AB322" s="30">
        <f>SUMIF(Ingredients!$B$3:$B$230,G322,Ingredients!$C$3:$C$230)+SUMIF($B$3:$B$725,G322,$AI$3:$AI$725)</f>
        <v>5</v>
      </c>
      <c r="AC322" s="30">
        <f>SUMIF(Ingredients!$B$3:$B$230,H322,Ingredients!$C$3:$C$230)+SUMIF($B$3:$B$725,H322,$AI$3:$AI$725)</f>
        <v>5</v>
      </c>
      <c r="AD322" s="30">
        <f>SUMIF(Ingredients!$B$3:$B$230,I322,Ingredients!$C$3:$C$230)+SUMIF($B$3:$B$725,I322,$AI$3:$AI$725)</f>
        <v>1</v>
      </c>
      <c r="AE322" s="30">
        <f>SUMIF(Ingredients!$B$3:$B$230,J322,Ingredients!$C$3:$C$230)+SUMIF($B$3:$B$725,J322,$AI$3:$AI$725)</f>
        <v>0</v>
      </c>
      <c r="AF322" s="30">
        <f>SUMIF(Ingredients!$B$3:$B$230,K322,Ingredients!$C$3:$C$230)+SUMIF($B$3:$B$725,K322,$AI$3:$AI$725)</f>
        <v>0</v>
      </c>
      <c r="AG322" s="30">
        <f>SUMIF(Ingredients!$B$3:$B$230,L322,Ingredients!$C$3:$C$230)+SUMIF($B$3:$B$725,L322,$AI$3:$AI$725)</f>
        <v>0</v>
      </c>
      <c r="AH322" s="30">
        <f>SUMIF(Ingredients!$B$3:$B$230,M322,Ingredients!$C$3:$C$230)+SUMIF($B$3:$B$725,M322,$AI$3:$AI$725)</f>
        <v>0</v>
      </c>
      <c r="AI322" s="29">
        <f t="shared" si="53"/>
        <v>11</v>
      </c>
      <c r="AJ322" s="30">
        <f>SUMIF(Ingredients!$B$3:$B$230,F322,Ingredients!$D$3:$D$230)+SUMIF($B$3:$B$725,F322,$AR$3:$AR$725)</f>
        <v>0</v>
      </c>
      <c r="AK322" s="30">
        <f>SUMIF(Ingredients!$B$3:$B$230,G322,Ingredients!$D$3:$D$230)+SUMIF($B$3:$B$725,G322,$AR$3:$AR$725)</f>
        <v>0</v>
      </c>
      <c r="AL322" s="30">
        <f>SUMIF(Ingredients!$B$3:$B$230,H322,Ingredients!$D$3:$D$230)+SUMIF($B$3:$B$725,H322,$AR$3:$AR$725)</f>
        <v>5</v>
      </c>
      <c r="AM322" s="30">
        <f>SUMIF(Ingredients!$B$3:$B$230,I322,Ingredients!$D$3:$D$230)+SUMIF($B$3:$B$725,I322,$AR$3:$AR$725)</f>
        <v>0</v>
      </c>
      <c r="AN322" s="30">
        <f>SUMIF(Ingredients!$B$3:$B$230,J322,Ingredients!$D$3:$D$230)+SUMIF($B$3:$B$725,J322,$AR$3:$AR$725)</f>
        <v>0</v>
      </c>
      <c r="AO322" s="30">
        <f>SUMIF(Ingredients!$B$3:$B$230,K322,Ingredients!$D$3:$D$230)+SUMIF($B$3:$B$725,K322,$AR$3:$AR$725)</f>
        <v>0</v>
      </c>
      <c r="AP322" s="30">
        <f>SUMIF(Ingredients!$B$3:$B$230,L322,Ingredients!$D$3:$D$230)+SUMIF($B$3:$B$725,L322,$AR$3:$AR$725)</f>
        <v>0</v>
      </c>
      <c r="AQ322" s="30">
        <f>SUMIF(Ingredients!$B$3:$B$230,M322,Ingredients!$D$3:$D$230)+SUMIF($B$3:$B$725,M322,$AR$3:$AR$725)</f>
        <v>0</v>
      </c>
      <c r="AR322" s="29">
        <f t="shared" si="54"/>
        <v>5</v>
      </c>
      <c r="AS322" s="30">
        <f>SUMIF(Ingredients!$B$3:$B$230,F322,Ingredients!$E$3:$E$230)+SUMIF($B$3:$B$725,F322,$BA$3:$BA$730)</f>
        <v>30</v>
      </c>
      <c r="AT322" s="30">
        <f>SUMIF(Ingredients!$B$3:$B$230,G322,Ingredients!$E$3:$E$230)+SUMIF($B$3:$B$725,G322,$BA$3:$BA$730)</f>
        <v>43</v>
      </c>
      <c r="AU322" s="30">
        <f>SUMIF(Ingredients!$B$3:$B$230,H322,Ingredients!$E$3:$E$230)+SUMIF($B$3:$B$725,H322,$BA$3:$BA$730)</f>
        <v>23</v>
      </c>
      <c r="AV322" s="30">
        <f>SUMIF(Ingredients!$B$3:$B$230,I322,Ingredients!$E$3:$E$230)+SUMIF($B$3:$B$725,I322,$BA$3:$BA$730)</f>
        <v>19</v>
      </c>
      <c r="AW322" s="30">
        <f>SUMIF(Ingredients!$B$3:$B$230,J322,Ingredients!$E$3:$E$230)+SUMIF($B$3:$B$725,J322,$BA$3:$BA$730)</f>
        <v>0</v>
      </c>
      <c r="AX322" s="30">
        <f>SUMIF(Ingredients!$B$3:$B$230,K322,Ingredients!$E$3:$E$230)+SUMIF($B$3:$B$725,K322,$BA$3:$BA$730)</f>
        <v>0</v>
      </c>
      <c r="AY322" s="30">
        <f>SUMIF(Ingredients!$B$3:$B$230,L322,Ingredients!$E$3:$E$230)+SUMIF($B$3:$B$725,L322,$BA$3:$BA$730)</f>
        <v>0</v>
      </c>
      <c r="AZ322" s="30">
        <f>SUMIF(Ingredients!$B$3:$B$230,M322,Ingredients!$E$3:$E$230)+SUMIF($B$3:$B$725,M322,$BA$3:$BA$730)</f>
        <v>0</v>
      </c>
      <c r="BA322" s="29">
        <f t="shared" si="55"/>
        <v>28.75</v>
      </c>
      <c r="BB322" s="30">
        <f>SUMIF(Ingredients!$B$3:$B$230,F322,Ingredients!$F$3:$F$230)+SUMIF($B$3:$B$725,F322,$BJ$3:$BJ$725)</f>
        <v>0</v>
      </c>
      <c r="BC322" s="30">
        <f>SUMIF(Ingredients!$B$3:$B$230,G322,Ingredients!$F$3:$F$230)+SUMIF($B$3:$B$725,G322,$BJ$3:$BJ$725)</f>
        <v>1</v>
      </c>
      <c r="BD322" s="30">
        <f>SUMIF(Ingredients!$B$3:$B$230,H322,Ingredients!$F$3:$F$230)+SUMIF($B$3:$B$725,H322,$BJ$3:$BJ$725)</f>
        <v>0</v>
      </c>
      <c r="BE322" s="30">
        <f>SUMIF(Ingredients!$B$3:$B$230,I322,Ingredients!$F$3:$F$230)+SUMIF($B$3:$B$725,I322,$BJ$3:$BJ$725)</f>
        <v>0</v>
      </c>
      <c r="BF322" s="30">
        <f>SUMIF(Ingredients!$B$3:$B$230,J322,Ingredients!$F$3:$F$230)+SUMIF($B$3:$B$725,J322,$BJ$3:$BJ$725)</f>
        <v>0</v>
      </c>
      <c r="BG322" s="30">
        <f>SUMIF(Ingredients!$B$3:$B$230,K322,Ingredients!$F$3:$F$230)+SUMIF($B$3:$B$725,K322,$BJ$3:$BJ$725)</f>
        <v>0</v>
      </c>
      <c r="BH322" s="30">
        <f>SUMIF(Ingredients!$B$3:$B$230,L322,Ingredients!$F$3:$F$230)+SUMIF($B$3:$B$725,L322,$BJ$3:$BJ$725)</f>
        <v>0</v>
      </c>
      <c r="BI322" s="30">
        <f>SUMIF(Ingredients!$B$3:$B$230,M322,Ingredients!$F$3:$F$230)+SUMIF($B$3:$B$725,M322,$BJ$3:$BJ$725)</f>
        <v>0</v>
      </c>
      <c r="BJ322" s="35">
        <f t="shared" si="56"/>
        <v>1</v>
      </c>
      <c r="BK322" s="30">
        <f>SUMIF(Ingredients!$B$3:$B$230,F322,Ingredients!$G$3:$G$230)+SUMIF($B$3:$B$725,F322,$BS$3:$BS$725)</f>
        <v>0</v>
      </c>
      <c r="BL322" s="30">
        <f>SUMIF(Ingredients!$B$3:$B$230,G322,Ingredients!$G$3:$G$230)+SUMIF($B$3:$B$725,G322,$BS$3:$BS$725)</f>
        <v>0</v>
      </c>
      <c r="BM322" s="30">
        <f>SUMIF(Ingredients!$B$3:$B$230,H322,Ingredients!$G$3:$G$230)+SUMIF($B$3:$B$725,H322,$BS$3:$BS$725)</f>
        <v>0</v>
      </c>
      <c r="BN322" s="30">
        <f>SUMIF(Ingredients!$B$3:$B$230,I322,Ingredients!$G$3:$G$230)+SUMIF($B$3:$B$725,I322,$BS$3:$BS$725)</f>
        <v>0</v>
      </c>
      <c r="BO322" s="30">
        <f>SUMIF(Ingredients!$B$3:$B$230,J322,Ingredients!$G$3:$G$230)+SUMIF($B$3:$B$725,J322,$BS$3:$BS$725)</f>
        <v>0</v>
      </c>
      <c r="BP322" s="30">
        <f>SUMIF(Ingredients!$B$3:$B$230,K322,Ingredients!$G$3:$G$230)+SUMIF($B$3:$B$725,K322,$BS$3:$BS$725)</f>
        <v>0</v>
      </c>
      <c r="BQ322" s="30">
        <f>SUMIF(Ingredients!$B$3:$B$230,L322,Ingredients!$G$3:$G$230)+SUMIF($B$3:$B$725,L322,$BS$3:$BS$725)</f>
        <v>0</v>
      </c>
      <c r="BR322" s="30">
        <f>SUMIF(Ingredients!$B$3:$B$230,M322,Ingredients!$G$3:$G$230)+SUMIF($B$3:$B$725,M322,$BS$3:$BS$725)</f>
        <v>0</v>
      </c>
      <c r="BS322" s="36">
        <f t="shared" si="57"/>
        <v>0</v>
      </c>
      <c r="BT322" s="30">
        <f>SUMIF(Ingredients!$B$3:$B$230,F322,Ingredients!$H$3:$H$230)+SUMIF($B$3:$B$725,F322,$CB$3:$CB$725)</f>
        <v>0</v>
      </c>
      <c r="BU322" s="30">
        <f>SUMIF(Ingredients!$B$3:$B$230,G322,Ingredients!$H$3:$H$230)+SUMIF($B$3:$B$725,G322,$CB$3:$CB$725)</f>
        <v>0</v>
      </c>
      <c r="BV322" s="30">
        <f>SUMIF(Ingredients!$B$3:$B$230,H322,Ingredients!$H$3:$H$230)+SUMIF($B$3:$B$725,H322,$CB$3:$CB$725)</f>
        <v>0</v>
      </c>
      <c r="BW322" s="30">
        <f>SUMIF(Ingredients!$B$3:$B$230,I322,Ingredients!$H$3:$H$230)+SUMIF($B$3:$B$725,I322,$CB$3:$CB$725)</f>
        <v>0</v>
      </c>
      <c r="BX322" s="30">
        <f>SUMIF(Ingredients!$B$3:$B$230,J322,Ingredients!$H$3:$H$230)+SUMIF($B$3:$B$725,J322,$CB$3:$CB$725)</f>
        <v>0</v>
      </c>
      <c r="BY322" s="30">
        <f>SUMIF(Ingredients!$B$3:$B$230,K322,Ingredients!$H$3:$H$230)+SUMIF($B$3:$B$725,K322,$CB$3:$CB$725)</f>
        <v>0</v>
      </c>
      <c r="BZ322" s="30">
        <f>SUMIF(Ingredients!$B$3:$B$230,L322,Ingredients!$H$3:$H$230)+SUMIF($B$3:$B$725,L322,$CB$3:$CB$725)</f>
        <v>0</v>
      </c>
      <c r="CA322" s="30">
        <f>SUMIF(Ingredients!$B$3:$B$230,M322,Ingredients!$H$3:$H$230)+SUMIF($B$3:$B$725,M322,$CB$3:$CB$725)</f>
        <v>0</v>
      </c>
      <c r="CB322" s="42">
        <f t="shared" si="58"/>
        <v>0</v>
      </c>
      <c r="CC322" s="30">
        <f>SUMIF(Ingredients!$B$3:$B$230,F322,Ingredients!$I$3:$I$230)+SUMIF($B$3:$B$725,F322,$CK$3:$CK$725)</f>
        <v>0</v>
      </c>
      <c r="CD322" s="30">
        <f>SUMIF(Ingredients!$B$3:$B$230,G322,Ingredients!$I$3:$I$230)+SUMIF($B$3:$B$725,G322,$CK$3:$CK$725)</f>
        <v>0</v>
      </c>
      <c r="CE322" s="30">
        <f>SUMIF(Ingredients!$B$3:$B$230,H322,Ingredients!$I$3:$I$230)+SUMIF($B$3:$B$725,H322,$CK$3:$CK$725)</f>
        <v>0</v>
      </c>
      <c r="CF322" s="30">
        <f>SUMIF(Ingredients!$B$3:$B$230,I322,Ingredients!$I$3:$I$230)+SUMIF($B$3:$B$725,I322,$CK$3:$CK$725)</f>
        <v>0</v>
      </c>
      <c r="CG322" s="30">
        <f>SUMIF(Ingredients!$B$3:$B$230,J322,Ingredients!$I$3:$I$230)+SUMIF($B$3:$B$725,J322,$CK$3:$CK$725)</f>
        <v>0</v>
      </c>
      <c r="CH322" s="30">
        <f>SUMIF(Ingredients!$B$3:$B$230,K322,Ingredients!$I$3:$I$230)+SUMIF($B$3:$B$725,K322,$CK$3:$CK$725)</f>
        <v>0</v>
      </c>
      <c r="CI322" s="30">
        <f>SUMIF(Ingredients!$B$3:$B$230,L322,Ingredients!$I$3:$I$230)+SUMIF($B$3:$B$725,L322,$CK$3:$CK$725)</f>
        <v>0</v>
      </c>
      <c r="CJ322" s="30">
        <f>SUMIF(Ingredients!$B$3:$B$230,M322,Ingredients!$I$3:$I$230)+SUMIF($B$3:$B$725,M322,$CK$3:$CK$725)</f>
        <v>0</v>
      </c>
      <c r="CK322" s="38">
        <f t="shared" si="59"/>
        <v>0</v>
      </c>
      <c r="CL322" s="30">
        <f>SUMIF(Ingredients!$B$3:$B$230,F322,Ingredients!$J$3:$J$230)+SUMIF($B$3:$B$725,F322,$CT$3:$CT$725)</f>
        <v>0</v>
      </c>
      <c r="CM322" s="30">
        <f>SUMIF(Ingredients!$B$3:$B$230,G322,Ingredients!$J$3:$J$230)+SUMIF($B$3:$B$725,G322,$CT$3:$CT$725)</f>
        <v>0</v>
      </c>
      <c r="CN322" s="30">
        <f>SUMIF(Ingredients!$B$3:$B$230,H322,Ingredients!$J$3:$J$230)+SUMIF($B$3:$B$725,H322,$CT$3:$CT$725)</f>
        <v>2</v>
      </c>
      <c r="CO322" s="30">
        <f>SUMIF(Ingredients!$B$3:$B$230,I322,Ingredients!$J$3:$J$230)+SUMIF($B$3:$B$725,I322,$CT$3:$CT$725)</f>
        <v>0.2</v>
      </c>
      <c r="CP322" s="30">
        <f>SUMIF(Ingredients!$B$3:$B$230,J322,Ingredients!$J$3:$J$230)+SUMIF($B$3:$B$725,J322,$CT$3:$CT$725)</f>
        <v>0</v>
      </c>
      <c r="CQ322" s="30">
        <f>SUMIF(Ingredients!$B$3:$B$230,K322,Ingredients!$J$3:$J$230)+SUMIF($B$3:$B$725,K322,$CT$3:$CT$725)</f>
        <v>0</v>
      </c>
      <c r="CR322" s="30">
        <f>SUMIF(Ingredients!$B$3:$B$230,L322,Ingredients!$J$3:$J$230)+SUMIF($B$3:$B$725,L322,$CT$3:$CT$725)</f>
        <v>0</v>
      </c>
      <c r="CS322" s="30">
        <f>SUMIF(Ingredients!$B$3:$B$230,M322,Ingredients!$J$3:$J$230)+SUMIF($B$3:$B$725,M322,$CT$3:$CT$725)</f>
        <v>0</v>
      </c>
      <c r="CT322" s="43">
        <f t="shared" si="60"/>
        <v>2.2000000000000002</v>
      </c>
      <c r="CU322" s="34">
        <v>10</v>
      </c>
      <c r="CV322" s="30">
        <v>0</v>
      </c>
      <c r="CW322" s="30">
        <v>29</v>
      </c>
      <c r="CX322" s="35">
        <v>1</v>
      </c>
      <c r="CY322" s="36">
        <v>0</v>
      </c>
      <c r="CZ322" s="37">
        <v>0</v>
      </c>
      <c r="DA322" s="38">
        <v>0</v>
      </c>
      <c r="DB322" s="39">
        <v>2</v>
      </c>
      <c r="DC322" t="s">
        <v>202</v>
      </c>
      <c r="DD322" t="str">
        <f t="shared" ca="1" si="61"/>
        <v/>
      </c>
      <c r="DE322" t="str">
        <f ca="1">IF(Z322="No", "No", "-")</f>
        <v>-</v>
      </c>
      <c r="DG322" t="s">
        <v>200</v>
      </c>
      <c r="DH322" t="str">
        <f t="shared" ca="1" si="62"/>
        <v>TIMTAMITEM(MEAL, ItemRegistry.timtamItem, 4 ,2f,0f,1f,0f,0f,0f,2f,0.72f),</v>
      </c>
      <c r="DI322" t="s">
        <v>2271</v>
      </c>
    </row>
    <row r="323" spans="2:113" x14ac:dyDescent="0.3">
      <c r="B323" t="s">
        <v>600</v>
      </c>
      <c r="C323" t="str">
        <f>INDEX('PH Itemnames'!$B$1:$B$723,MATCH(B323,'PH Itemnames'!$A$1:$A$723),1)</f>
        <v>damperItem</v>
      </c>
      <c r="D323" t="s">
        <v>240</v>
      </c>
      <c r="E323" t="s">
        <v>1191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SUMIF(Ingredients!$B$3:$B$230,'PH complex foods'!F323,Ingredients!$A$3:$A$119)+SUMIF($B$3:$B$725,F323,$V$3:$V$724)</f>
        <v>1</v>
      </c>
      <c r="O323" s="11">
        <f ca="1">SUMIF(Ingredients!$B$3:$B$230,'PH complex foods'!G323,Ingredients!$A$3:$A$119)+SUMIF($B$3:$B$725,G323,$V$3:$V$724)</f>
        <v>1</v>
      </c>
      <c r="P323" s="11">
        <f ca="1">SUMIF(Ingredients!$B$3:$B$230,'PH complex foods'!H323,Ingredients!$A$3:$A$119)+SUMIF($B$3:$B$725,H323,$V$3:$V$724)</f>
        <v>1</v>
      </c>
      <c r="Q323" s="11">
        <f ca="1">SUMIF(Ingredients!$B$3:$B$230,'PH complex foods'!I323,Ingredients!$A$3:$A$119)+SUMIF($B$3:$B$725,I323,$V$3:$V$724)</f>
        <v>1</v>
      </c>
      <c r="R323" s="11">
        <f ca="1">SUMIF(Ingredients!$B$3:$B$230,'PH complex foods'!J323,Ingredients!$A$3:$A$119)+SUMIF($B$3:$B$725,J323,$V$3:$V$724)</f>
        <v>0</v>
      </c>
      <c r="S323" s="11">
        <f ca="1">SUMIF(Ingredients!$B$3:$B$230,'PH complex foods'!K323,Ingredients!$A$3:$A$119)+SUMIF($B$3:$B$725,K323,$V$3:$V$724)</f>
        <v>0</v>
      </c>
      <c r="T323" s="11">
        <f ca="1">SUMIF(Ingredients!$B$3:$B$230,'PH complex foods'!L323,Ingredients!$A$3:$A$119)+SUMIF($B$3:$B$725,L323,$V$3:$V$724)</f>
        <v>0</v>
      </c>
      <c r="U323" s="11">
        <f ca="1">SUMIF(Ingredients!$B$3:$B$230,'PH complex foods'!M323,Ingredients!$A$3:$A$119)+SUMIF($B$3:$B$725,M323,$V$3:$V$724)</f>
        <v>0</v>
      </c>
      <c r="V323" s="10">
        <f t="shared" ca="1" si="63"/>
        <v>1</v>
      </c>
      <c r="W323" s="10">
        <v>1</v>
      </c>
      <c r="X323" s="11">
        <v>1</v>
      </c>
      <c r="Y323" s="11">
        <f>COUNTIF(F323:M1048,B323)</f>
        <v>0</v>
      </c>
      <c r="Z323" s="44" t="str">
        <f t="shared" ca="1" si="64"/>
        <v>Yes</v>
      </c>
      <c r="AA323" s="34">
        <f>SUMIF(Ingredients!$B$3:$B$230,F323,Ingredients!$C$3:$C$230)+SUMIF($B$3:$B$725,F323,$AI$3:$AI$725)</f>
        <v>5</v>
      </c>
      <c r="AB323" s="30">
        <f>SUMIF(Ingredients!$B$3:$B$230,G323,Ingredients!$C$3:$C$230)+SUMIF($B$3:$B$725,G323,$AI$3:$AI$725)</f>
        <v>5</v>
      </c>
      <c r="AC323" s="30">
        <f>SUMIF(Ingredients!$B$3:$B$230,H323,Ingredients!$C$3:$C$230)+SUMIF($B$3:$B$725,H323,$AI$3:$AI$725)</f>
        <v>0</v>
      </c>
      <c r="AD323" s="30">
        <f>SUMIF(Ingredients!$B$3:$B$230,I323,Ingredients!$C$3:$C$230)+SUMIF($B$3:$B$725,I323,$AI$3:$AI$725)</f>
        <v>5</v>
      </c>
      <c r="AE323" s="30">
        <f>SUMIF(Ingredients!$B$3:$B$230,J323,Ingredients!$C$3:$C$230)+SUMIF($B$3:$B$725,J323,$AI$3:$AI$725)</f>
        <v>0</v>
      </c>
      <c r="AF323" s="30">
        <f>SUMIF(Ingredients!$B$3:$B$230,K323,Ingredients!$C$3:$C$230)+SUMIF($B$3:$B$725,K323,$AI$3:$AI$725)</f>
        <v>0</v>
      </c>
      <c r="AG323" s="30">
        <f>SUMIF(Ingredients!$B$3:$B$230,L323,Ingredients!$C$3:$C$230)+SUMIF($B$3:$B$725,L323,$AI$3:$AI$725)</f>
        <v>0</v>
      </c>
      <c r="AH323" s="30">
        <f>SUMIF(Ingredients!$B$3:$B$230,M323,Ingredients!$C$3:$C$230)+SUMIF($B$3:$B$725,M323,$AI$3:$AI$725)</f>
        <v>0</v>
      </c>
      <c r="AI323" s="29">
        <f t="shared" si="53"/>
        <v>15</v>
      </c>
      <c r="AJ323" s="30">
        <f>SUMIF(Ingredients!$B$3:$B$230,F323,Ingredients!$D$3:$D$230)+SUMIF($B$3:$B$725,F323,$AR$3:$AR$725)</f>
        <v>0</v>
      </c>
      <c r="AK323" s="30">
        <f>SUMIF(Ingredients!$B$3:$B$230,G323,Ingredients!$D$3:$D$230)+SUMIF($B$3:$B$725,G323,$AR$3:$AR$725)</f>
        <v>5</v>
      </c>
      <c r="AL323" s="30">
        <f>SUMIF(Ingredients!$B$3:$B$230,H323,Ingredients!$D$3:$D$230)+SUMIF($B$3:$B$725,H323,$AR$3:$AR$725)</f>
        <v>0</v>
      </c>
      <c r="AM323" s="30">
        <f>SUMIF(Ingredients!$B$3:$B$230,I323,Ingredients!$D$3:$D$230)+SUMIF($B$3:$B$725,I323,$AR$3:$AR$725)</f>
        <v>0</v>
      </c>
      <c r="AN323" s="30">
        <f>SUMIF(Ingredients!$B$3:$B$230,J323,Ingredients!$D$3:$D$230)+SUMIF($B$3:$B$725,J323,$AR$3:$AR$725)</f>
        <v>0</v>
      </c>
      <c r="AO323" s="30">
        <f>SUMIF(Ingredients!$B$3:$B$230,K323,Ingredients!$D$3:$D$230)+SUMIF($B$3:$B$725,K323,$AR$3:$AR$725)</f>
        <v>0</v>
      </c>
      <c r="AP323" s="30">
        <f>SUMIF(Ingredients!$B$3:$B$230,L323,Ingredients!$D$3:$D$230)+SUMIF($B$3:$B$725,L323,$AR$3:$AR$725)</f>
        <v>0</v>
      </c>
      <c r="AQ323" s="30">
        <f>SUMIF(Ingredients!$B$3:$B$230,M323,Ingredients!$D$3:$D$230)+SUMIF($B$3:$B$725,M323,$AR$3:$AR$725)</f>
        <v>0</v>
      </c>
      <c r="AR323" s="29">
        <f t="shared" si="54"/>
        <v>5</v>
      </c>
      <c r="AS323" s="30">
        <f>SUMIF(Ingredients!$B$3:$B$230,F323,Ingredients!$E$3:$E$230)+SUMIF($B$3:$B$725,F323,$BA$3:$BA$730)</f>
        <v>43</v>
      </c>
      <c r="AT323" s="30">
        <f>SUMIF(Ingredients!$B$3:$B$230,G323,Ingredients!$E$3:$E$230)+SUMIF($B$3:$B$725,G323,$BA$3:$BA$730)</f>
        <v>23</v>
      </c>
      <c r="AU323" s="30">
        <f>SUMIF(Ingredients!$B$3:$B$230,H323,Ingredients!$E$3:$E$230)+SUMIF($B$3:$B$725,H323,$BA$3:$BA$730)</f>
        <v>30</v>
      </c>
      <c r="AV323" s="30">
        <f>SUMIF(Ingredients!$B$3:$B$230,I323,Ingredients!$E$3:$E$230)+SUMIF($B$3:$B$725,I323,$BA$3:$BA$730)</f>
        <v>12</v>
      </c>
      <c r="AW323" s="30">
        <f>SUMIF(Ingredients!$B$3:$B$230,J323,Ingredients!$E$3:$E$230)+SUMIF($B$3:$B$725,J323,$BA$3:$BA$730)</f>
        <v>0</v>
      </c>
      <c r="AX323" s="30">
        <f>SUMIF(Ingredients!$B$3:$B$230,K323,Ingredients!$E$3:$E$230)+SUMIF($B$3:$B$725,K323,$BA$3:$BA$730)</f>
        <v>0</v>
      </c>
      <c r="AY323" s="30">
        <f>SUMIF(Ingredients!$B$3:$B$230,L323,Ingredients!$E$3:$E$230)+SUMIF($B$3:$B$725,L323,$BA$3:$BA$730)</f>
        <v>0</v>
      </c>
      <c r="AZ323" s="30">
        <f>SUMIF(Ingredients!$B$3:$B$230,M323,Ingredients!$E$3:$E$230)+SUMIF($B$3:$B$725,M323,$BA$3:$BA$730)</f>
        <v>0</v>
      </c>
      <c r="BA323" s="29">
        <f t="shared" si="55"/>
        <v>27</v>
      </c>
      <c r="BB323" s="30">
        <f>SUMIF(Ingredients!$B$3:$B$230,F323,Ingredients!$F$3:$F$230)+SUMIF($B$3:$B$725,F323,$BJ$3:$BJ$725)</f>
        <v>1</v>
      </c>
      <c r="BC323" s="30">
        <f>SUMIF(Ingredients!$B$3:$B$230,G323,Ingredients!$F$3:$F$230)+SUMIF($B$3:$B$725,G323,$BJ$3:$BJ$725)</f>
        <v>0</v>
      </c>
      <c r="BD323" s="30">
        <f>SUMIF(Ingredients!$B$3:$B$230,H323,Ingredients!$F$3:$F$230)+SUMIF($B$3:$B$725,H323,$BJ$3:$BJ$725)</f>
        <v>0</v>
      </c>
      <c r="BE323" s="30">
        <f>SUMIF(Ingredients!$B$3:$B$230,I323,Ingredients!$F$3:$F$230)+SUMIF($B$3:$B$725,I323,$BJ$3:$BJ$725)</f>
        <v>0</v>
      </c>
      <c r="BF323" s="30">
        <f>SUMIF(Ingredients!$B$3:$B$230,J323,Ingredients!$F$3:$F$230)+SUMIF($B$3:$B$725,J323,$BJ$3:$BJ$725)</f>
        <v>0</v>
      </c>
      <c r="BG323" s="30">
        <f>SUMIF(Ingredients!$B$3:$B$230,K323,Ingredients!$F$3:$F$230)+SUMIF($B$3:$B$725,K323,$BJ$3:$BJ$725)</f>
        <v>0</v>
      </c>
      <c r="BH323" s="30">
        <f>SUMIF(Ingredients!$B$3:$B$230,L323,Ingredients!$F$3:$F$230)+SUMIF($B$3:$B$725,L323,$BJ$3:$BJ$725)</f>
        <v>0</v>
      </c>
      <c r="BI323" s="30">
        <f>SUMIF(Ingredients!$B$3:$B$230,M323,Ingredients!$F$3:$F$230)+SUMIF($B$3:$B$725,M323,$BJ$3:$BJ$725)</f>
        <v>0</v>
      </c>
      <c r="BJ323" s="35">
        <f t="shared" si="56"/>
        <v>1</v>
      </c>
      <c r="BK323" s="30">
        <f>SUMIF(Ingredients!$B$3:$B$230,F323,Ingredients!$G$3:$G$230)+SUMIF($B$3:$B$725,F323,$BS$3:$BS$725)</f>
        <v>0</v>
      </c>
      <c r="BL323" s="30">
        <f>SUMIF(Ingredients!$B$3:$B$230,G323,Ingredients!$G$3:$G$230)+SUMIF($B$3:$B$725,G323,$BS$3:$BS$725)</f>
        <v>0</v>
      </c>
      <c r="BM323" s="30">
        <f>SUMIF(Ingredients!$B$3:$B$230,H323,Ingredients!$G$3:$G$230)+SUMIF($B$3:$B$725,H323,$BS$3:$BS$725)</f>
        <v>0</v>
      </c>
      <c r="BN323" s="30">
        <f>SUMIF(Ingredients!$B$3:$B$230,I323,Ingredients!$G$3:$G$230)+SUMIF($B$3:$B$725,I323,$BS$3:$BS$725)</f>
        <v>0</v>
      </c>
      <c r="BO323" s="30">
        <f>SUMIF(Ingredients!$B$3:$B$230,J323,Ingredients!$G$3:$G$230)+SUMIF($B$3:$B$725,J323,$BS$3:$BS$725)</f>
        <v>0</v>
      </c>
      <c r="BP323" s="30">
        <f>SUMIF(Ingredients!$B$3:$B$230,K323,Ingredients!$G$3:$G$230)+SUMIF($B$3:$B$725,K323,$BS$3:$BS$725)</f>
        <v>0</v>
      </c>
      <c r="BQ323" s="30">
        <f>SUMIF(Ingredients!$B$3:$B$230,L323,Ingredients!$G$3:$G$230)+SUMIF($B$3:$B$725,L323,$BS$3:$BS$725)</f>
        <v>0</v>
      </c>
      <c r="BR323" s="30">
        <f>SUMIF(Ingredients!$B$3:$B$230,M323,Ingredients!$G$3:$G$230)+SUMIF($B$3:$B$725,M323,$BS$3:$BS$725)</f>
        <v>0</v>
      </c>
      <c r="BS323" s="36">
        <f t="shared" si="57"/>
        <v>0</v>
      </c>
      <c r="BT323" s="30">
        <f>SUMIF(Ingredients!$B$3:$B$230,F323,Ingredients!$H$3:$H$230)+SUMIF($B$3:$B$725,F323,$CB$3:$CB$725)</f>
        <v>0</v>
      </c>
      <c r="BU323" s="30">
        <f>SUMIF(Ingredients!$B$3:$B$230,G323,Ingredients!$H$3:$H$230)+SUMIF($B$3:$B$725,G323,$CB$3:$CB$725)</f>
        <v>0</v>
      </c>
      <c r="BV323" s="30">
        <f>SUMIF(Ingredients!$B$3:$B$230,H323,Ingredients!$H$3:$H$230)+SUMIF($B$3:$B$725,H323,$CB$3:$CB$725)</f>
        <v>0</v>
      </c>
      <c r="BW323" s="30">
        <f>SUMIF(Ingredients!$B$3:$B$230,I323,Ingredients!$H$3:$H$230)+SUMIF($B$3:$B$725,I323,$CB$3:$CB$725)</f>
        <v>0</v>
      </c>
      <c r="BX323" s="30">
        <f>SUMIF(Ingredients!$B$3:$B$230,J323,Ingredients!$H$3:$H$230)+SUMIF($B$3:$B$725,J323,$CB$3:$CB$725)</f>
        <v>0</v>
      </c>
      <c r="BY323" s="30">
        <f>SUMIF(Ingredients!$B$3:$B$230,K323,Ingredients!$H$3:$H$230)+SUMIF($B$3:$B$725,K323,$CB$3:$CB$725)</f>
        <v>0</v>
      </c>
      <c r="BZ323" s="30">
        <f>SUMIF(Ingredients!$B$3:$B$230,L323,Ingredients!$H$3:$H$230)+SUMIF($B$3:$B$725,L323,$CB$3:$CB$725)</f>
        <v>0</v>
      </c>
      <c r="CA323" s="30">
        <f>SUMIF(Ingredients!$B$3:$B$230,M323,Ingredients!$H$3:$H$230)+SUMIF($B$3:$B$725,M323,$CB$3:$CB$725)</f>
        <v>0</v>
      </c>
      <c r="CB323" s="42">
        <f t="shared" si="58"/>
        <v>0</v>
      </c>
      <c r="CC323" s="30">
        <f>SUMIF(Ingredients!$B$3:$B$230,F323,Ingredients!$I$3:$I$230)+SUMIF($B$3:$B$725,F323,$CK$3:$CK$725)</f>
        <v>0</v>
      </c>
      <c r="CD323" s="30">
        <f>SUMIF(Ingredients!$B$3:$B$230,G323,Ingredients!$I$3:$I$230)+SUMIF($B$3:$B$725,G323,$CK$3:$CK$725)</f>
        <v>0</v>
      </c>
      <c r="CE323" s="30">
        <f>SUMIF(Ingredients!$B$3:$B$230,H323,Ingredients!$I$3:$I$230)+SUMIF($B$3:$B$725,H323,$CK$3:$CK$725)</f>
        <v>0</v>
      </c>
      <c r="CF323" s="30">
        <f>SUMIF(Ingredients!$B$3:$B$230,I323,Ingredients!$I$3:$I$230)+SUMIF($B$3:$B$725,I323,$CK$3:$CK$725)</f>
        <v>0</v>
      </c>
      <c r="CG323" s="30">
        <f>SUMIF(Ingredients!$B$3:$B$230,J323,Ingredients!$I$3:$I$230)+SUMIF($B$3:$B$725,J323,$CK$3:$CK$725)</f>
        <v>0</v>
      </c>
      <c r="CH323" s="30">
        <f>SUMIF(Ingredients!$B$3:$B$230,K323,Ingredients!$I$3:$I$230)+SUMIF($B$3:$B$725,K323,$CK$3:$CK$725)</f>
        <v>0</v>
      </c>
      <c r="CI323" s="30">
        <f>SUMIF(Ingredients!$B$3:$B$230,L323,Ingredients!$I$3:$I$230)+SUMIF($B$3:$B$725,L323,$CK$3:$CK$725)</f>
        <v>0</v>
      </c>
      <c r="CJ323" s="30">
        <f>SUMIF(Ingredients!$B$3:$B$230,M323,Ingredients!$I$3:$I$230)+SUMIF($B$3:$B$725,M323,$CK$3:$CK$725)</f>
        <v>0</v>
      </c>
      <c r="CK323" s="38">
        <f t="shared" si="59"/>
        <v>0</v>
      </c>
      <c r="CL323" s="30">
        <f>SUMIF(Ingredients!$B$3:$B$230,F323,Ingredients!$J$3:$J$230)+SUMIF($B$3:$B$725,F323,$CT$3:$CT$725)</f>
        <v>0</v>
      </c>
      <c r="CM323" s="30">
        <f>SUMIF(Ingredients!$B$3:$B$230,G323,Ingredients!$J$3:$J$230)+SUMIF($B$3:$B$725,G323,$CT$3:$CT$725)</f>
        <v>2</v>
      </c>
      <c r="CN323" s="30">
        <f>SUMIF(Ingredients!$B$3:$B$230,H323,Ingredients!$J$3:$J$230)+SUMIF($B$3:$B$725,H323,$CT$3:$CT$725)</f>
        <v>0</v>
      </c>
      <c r="CO323" s="30">
        <f>SUMIF(Ingredients!$B$3:$B$230,I323,Ingredients!$J$3:$J$230)+SUMIF($B$3:$B$725,I323,$CT$3:$CT$725)</f>
        <v>1</v>
      </c>
      <c r="CP323" s="30">
        <f>SUMIF(Ingredients!$B$3:$B$230,J323,Ingredients!$J$3:$J$230)+SUMIF($B$3:$B$725,J323,$CT$3:$CT$725)</f>
        <v>0</v>
      </c>
      <c r="CQ323" s="30">
        <f>SUMIF(Ingredients!$B$3:$B$230,K323,Ingredients!$J$3:$J$230)+SUMIF($B$3:$B$725,K323,$CT$3:$CT$725)</f>
        <v>0</v>
      </c>
      <c r="CR323" s="30">
        <f>SUMIF(Ingredients!$B$3:$B$230,L323,Ingredients!$J$3:$J$230)+SUMIF($B$3:$B$725,L323,$CT$3:$CT$725)</f>
        <v>0</v>
      </c>
      <c r="CS323" s="30">
        <f>SUMIF(Ingredients!$B$3:$B$230,M323,Ingredients!$J$3:$J$230)+SUMIF($B$3:$B$725,M323,$CT$3:$CT$725)</f>
        <v>0</v>
      </c>
      <c r="CT323" s="43">
        <f t="shared" si="60"/>
        <v>3</v>
      </c>
      <c r="CU323" s="34">
        <v>15</v>
      </c>
      <c r="CV323" s="30">
        <v>0</v>
      </c>
      <c r="CW323" s="30">
        <v>21</v>
      </c>
      <c r="CX323" s="35">
        <v>1</v>
      </c>
      <c r="CY323" s="36">
        <v>0</v>
      </c>
      <c r="CZ323" s="37">
        <v>0</v>
      </c>
      <c r="DA323" s="38">
        <v>0</v>
      </c>
      <c r="DB323" s="39">
        <v>2</v>
      </c>
      <c r="DC323" t="s">
        <v>202</v>
      </c>
      <c r="DD323" t="str">
        <f t="shared" ca="1" si="61"/>
        <v/>
      </c>
      <c r="DE323" t="str">
        <f ca="1">IF(Z323="No", "No", "-")</f>
        <v>-</v>
      </c>
      <c r="DG323" t="s">
        <v>200</v>
      </c>
      <c r="DH323" t="str">
        <f t="shared" ca="1" si="62"/>
        <v>DAMPERITEM(MEAL, ItemRegistry.damperItem, 4 ,3f,0f,1f,0f,0f,0f,2f,1f),</v>
      </c>
      <c r="DI323" t="s">
        <v>2283</v>
      </c>
    </row>
    <row r="324" spans="2:113" x14ac:dyDescent="0.3">
      <c r="B324" t="s">
        <v>601</v>
      </c>
      <c r="C324" t="str">
        <f>INDEX('PH Itemnames'!$B$1:$B$723,MATCH(B324,'PH Itemnames'!$A$1:$A$723),1)</f>
        <v>gherkinItem</v>
      </c>
      <c r="D324" t="s">
        <v>240</v>
      </c>
      <c r="E324" t="s">
        <v>1191</v>
      </c>
      <c r="F324" s="10" t="s">
        <v>350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SUMIF(Ingredients!$B$3:$B$230,'PH complex foods'!F324,Ingredients!$A$3:$A$119)+SUMIF($B$3:$B$725,F324,$V$3:$V$724)</f>
        <v>1</v>
      </c>
      <c r="O324" s="11">
        <f ca="1">SUMIF(Ingredients!$B$3:$B$230,'PH complex foods'!G324,Ingredients!$A$3:$A$119)+SUMIF($B$3:$B$725,G324,$V$3:$V$724)</f>
        <v>1</v>
      </c>
      <c r="P324" s="11">
        <f ca="1">SUMIF(Ingredients!$B$3:$B$230,'PH complex foods'!H324,Ingredients!$A$3:$A$119)+SUMIF($B$3:$B$725,H324,$V$3:$V$724)</f>
        <v>1</v>
      </c>
      <c r="Q324" s="11">
        <f ca="1">SUMIF(Ingredients!$B$3:$B$230,'PH complex foods'!I324,Ingredients!$A$3:$A$119)+SUMIF($B$3:$B$725,I324,$V$3:$V$724)</f>
        <v>1</v>
      </c>
      <c r="R324" s="11">
        <f ca="1">SUMIF(Ingredients!$B$3:$B$230,'PH complex foods'!J324,Ingredients!$A$3:$A$119)+SUMIF($B$3:$B$725,J324,$V$3:$V$724)</f>
        <v>0</v>
      </c>
      <c r="S324" s="11">
        <f ca="1">SUMIF(Ingredients!$B$3:$B$230,'PH complex foods'!K324,Ingredients!$A$3:$A$119)+SUMIF($B$3:$B$725,K324,$V$3:$V$724)</f>
        <v>0</v>
      </c>
      <c r="T324" s="11">
        <f ca="1">SUMIF(Ingredients!$B$3:$B$230,'PH complex foods'!L324,Ingredients!$A$3:$A$119)+SUMIF($B$3:$B$725,L324,$V$3:$V$724)</f>
        <v>0</v>
      </c>
      <c r="U324" s="11">
        <f ca="1">SUMIF(Ingredients!$B$3:$B$230,'PH complex foods'!M324,Ingredients!$A$3:$A$119)+SUMIF($B$3:$B$725,M324,$V$3:$V$724)</f>
        <v>0</v>
      </c>
      <c r="V324" s="10">
        <f t="shared" ca="1" si="63"/>
        <v>1</v>
      </c>
      <c r="W324" s="10">
        <v>1</v>
      </c>
      <c r="X324" s="11">
        <v>1</v>
      </c>
      <c r="Y324" s="11">
        <f>COUNTIF(F324:M1049,B324)</f>
        <v>0</v>
      </c>
      <c r="Z324" s="44" t="str">
        <f t="shared" ca="1" si="64"/>
        <v>Yes</v>
      </c>
      <c r="AA324" s="34">
        <f>SUMIF(Ingredients!$B$3:$B$230,F324,Ingredients!$C$3:$C$230)+SUMIF($B$3:$B$725,F324,$AI$3:$AI$725)</f>
        <v>0</v>
      </c>
      <c r="AB324" s="30">
        <f>SUMIF(Ingredients!$B$3:$B$230,G324,Ingredients!$C$3:$C$230)+SUMIF($B$3:$B$725,G324,$AI$3:$AI$725)</f>
        <v>0</v>
      </c>
      <c r="AC324" s="30">
        <f>SUMIF(Ingredients!$B$3:$B$230,H324,Ingredients!$C$3:$C$230)+SUMIF($B$3:$B$725,H324,$AI$3:$AI$725)</f>
        <v>0</v>
      </c>
      <c r="AD324" s="30">
        <f>SUMIF(Ingredients!$B$3:$B$230,I324,Ingredients!$C$3:$C$230)+SUMIF($B$3:$B$725,I324,$AI$3:$AI$725)</f>
        <v>2</v>
      </c>
      <c r="AE324" s="30">
        <f>SUMIF(Ingredients!$B$3:$B$230,J324,Ingredients!$C$3:$C$230)+SUMIF($B$3:$B$725,J324,$AI$3:$AI$725)</f>
        <v>0</v>
      </c>
      <c r="AF324" s="30">
        <f>SUMIF(Ingredients!$B$3:$B$230,K324,Ingredients!$C$3:$C$230)+SUMIF($B$3:$B$725,K324,$AI$3:$AI$725)</f>
        <v>0</v>
      </c>
      <c r="AG324" s="30">
        <f>SUMIF(Ingredients!$B$3:$B$230,L324,Ingredients!$C$3:$C$230)+SUMIF($B$3:$B$725,L324,$AI$3:$AI$725)</f>
        <v>0</v>
      </c>
      <c r="AH324" s="30">
        <f>SUMIF(Ingredients!$B$3:$B$230,M324,Ingredients!$C$3:$C$230)+SUMIF($B$3:$B$725,M324,$AI$3:$AI$725)</f>
        <v>0</v>
      </c>
      <c r="AI324" s="29">
        <f t="shared" ref="AI324:AI387" si="65">SUM(AA324:AH324)</f>
        <v>2</v>
      </c>
      <c r="AJ324" s="30">
        <f>SUMIF(Ingredients!$B$3:$B$230,F324,Ingredients!$D$3:$D$230)+SUMIF($B$3:$B$725,F324,$AR$3:$AR$725)</f>
        <v>0</v>
      </c>
      <c r="AK324" s="30">
        <f>SUMIF(Ingredients!$B$3:$B$230,G324,Ingredients!$D$3:$D$230)+SUMIF($B$3:$B$725,G324,$AR$3:$AR$725)</f>
        <v>0</v>
      </c>
      <c r="AL324" s="30">
        <f>SUMIF(Ingredients!$B$3:$B$230,H324,Ingredients!$D$3:$D$230)+SUMIF($B$3:$B$725,H324,$AR$3:$AR$725)</f>
        <v>0</v>
      </c>
      <c r="AM324" s="30">
        <f>SUMIF(Ingredients!$B$3:$B$230,I324,Ingredients!$D$3:$D$230)+SUMIF($B$3:$B$725,I324,$AR$3:$AR$725)</f>
        <v>5</v>
      </c>
      <c r="AN324" s="30">
        <f>SUMIF(Ingredients!$B$3:$B$230,J324,Ingredients!$D$3:$D$230)+SUMIF($B$3:$B$725,J324,$AR$3:$AR$725)</f>
        <v>0</v>
      </c>
      <c r="AO324" s="30">
        <f>SUMIF(Ingredients!$B$3:$B$230,K324,Ingredients!$D$3:$D$230)+SUMIF($B$3:$B$725,K324,$AR$3:$AR$725)</f>
        <v>0</v>
      </c>
      <c r="AP324" s="30">
        <f>SUMIF(Ingredients!$B$3:$B$230,L324,Ingredients!$D$3:$D$230)+SUMIF($B$3:$B$725,L324,$AR$3:$AR$725)</f>
        <v>0</v>
      </c>
      <c r="AQ324" s="30">
        <f>SUMIF(Ingredients!$B$3:$B$230,M324,Ingredients!$D$3:$D$230)+SUMIF($B$3:$B$725,M324,$AR$3:$AR$725)</f>
        <v>0</v>
      </c>
      <c r="AR324" s="29">
        <f t="shared" ref="AR324:AR387" si="66">SUM(AJ324:AQ324)</f>
        <v>5</v>
      </c>
      <c r="AS324" s="30">
        <f>SUMIF(Ingredients!$B$3:$B$230,F324,Ingredients!$E$3:$E$230)+SUMIF($B$3:$B$725,F324,$BA$3:$BA$730)</f>
        <v>30</v>
      </c>
      <c r="AT324" s="30">
        <f>SUMIF(Ingredients!$B$3:$B$230,G324,Ingredients!$E$3:$E$230)+SUMIF($B$3:$B$725,G324,$BA$3:$BA$730)</f>
        <v>30</v>
      </c>
      <c r="AU324" s="30">
        <f>SUMIF(Ingredients!$B$3:$B$230,H324,Ingredients!$E$3:$E$230)+SUMIF($B$3:$B$725,H324,$BA$3:$BA$730)</f>
        <v>48</v>
      </c>
      <c r="AV324" s="30">
        <f>SUMIF(Ingredients!$B$3:$B$230,I324,Ingredients!$E$3:$E$230)+SUMIF($B$3:$B$725,I324,$BA$3:$BA$730)</f>
        <v>7</v>
      </c>
      <c r="AW324" s="30">
        <f>SUMIF(Ingredients!$B$3:$B$230,J324,Ingredients!$E$3:$E$230)+SUMIF($B$3:$B$725,J324,$BA$3:$BA$730)</f>
        <v>0</v>
      </c>
      <c r="AX324" s="30">
        <f>SUMIF(Ingredients!$B$3:$B$230,K324,Ingredients!$E$3:$E$230)+SUMIF($B$3:$B$725,K324,$BA$3:$BA$730)</f>
        <v>0</v>
      </c>
      <c r="AY324" s="30">
        <f>SUMIF(Ingredients!$B$3:$B$230,L324,Ingredients!$E$3:$E$230)+SUMIF($B$3:$B$725,L324,$BA$3:$BA$730)</f>
        <v>0</v>
      </c>
      <c r="AZ324" s="30">
        <f>SUMIF(Ingredients!$B$3:$B$230,M324,Ingredients!$E$3:$E$230)+SUMIF($B$3:$B$725,M324,$BA$3:$BA$730)</f>
        <v>0</v>
      </c>
      <c r="BA324" s="29">
        <f t="shared" ref="BA324:BA387" si="67">SUM(AS324:AZ324)/COUNTA(F324:M324)</f>
        <v>28.75</v>
      </c>
      <c r="BB324" s="30">
        <f>SUMIF(Ingredients!$B$3:$B$230,F324,Ingredients!$F$3:$F$230)+SUMIF($B$3:$B$725,F324,$BJ$3:$BJ$725)</f>
        <v>0</v>
      </c>
      <c r="BC324" s="30">
        <f>SUMIF(Ingredients!$B$3:$B$230,G324,Ingredients!$F$3:$F$230)+SUMIF($B$3:$B$725,G324,$BJ$3:$BJ$725)</f>
        <v>0</v>
      </c>
      <c r="BD324" s="30">
        <f>SUMIF(Ingredients!$B$3:$B$230,H324,Ingredients!$F$3:$F$230)+SUMIF($B$3:$B$725,H324,$BJ$3:$BJ$725)</f>
        <v>0</v>
      </c>
      <c r="BE324" s="30">
        <f>SUMIF(Ingredients!$B$3:$B$230,I324,Ingredients!$F$3:$F$230)+SUMIF($B$3:$B$725,I324,$BJ$3:$BJ$725)</f>
        <v>0</v>
      </c>
      <c r="BF324" s="30">
        <f>SUMIF(Ingredients!$B$3:$B$230,J324,Ingredients!$F$3:$F$230)+SUMIF($B$3:$B$725,J324,$BJ$3:$BJ$725)</f>
        <v>0</v>
      </c>
      <c r="BG324" s="30">
        <f>SUMIF(Ingredients!$B$3:$B$230,K324,Ingredients!$F$3:$F$230)+SUMIF($B$3:$B$725,K324,$BJ$3:$BJ$725)</f>
        <v>0</v>
      </c>
      <c r="BH324" s="30">
        <f>SUMIF(Ingredients!$B$3:$B$230,L324,Ingredients!$F$3:$F$230)+SUMIF($B$3:$B$725,L324,$BJ$3:$BJ$725)</f>
        <v>0</v>
      </c>
      <c r="BI324" s="30">
        <f>SUMIF(Ingredients!$B$3:$B$230,M324,Ingredients!$F$3:$F$230)+SUMIF($B$3:$B$725,M324,$BJ$3:$BJ$725)</f>
        <v>0</v>
      </c>
      <c r="BJ324" s="35">
        <f t="shared" ref="BJ324:BJ387" si="68">SUM(BB324:BI324)</f>
        <v>0</v>
      </c>
      <c r="BK324" s="30">
        <f>SUMIF(Ingredients!$B$3:$B$230,F324,Ingredients!$G$3:$G$230)+SUMIF($B$3:$B$725,F324,$BS$3:$BS$725)</f>
        <v>0</v>
      </c>
      <c r="BL324" s="30">
        <f>SUMIF(Ingredients!$B$3:$B$230,G324,Ingredients!$G$3:$G$230)+SUMIF($B$3:$B$725,G324,$BS$3:$BS$725)</f>
        <v>0</v>
      </c>
      <c r="BM324" s="30">
        <f>SUMIF(Ingredients!$B$3:$B$230,H324,Ingredients!$G$3:$G$230)+SUMIF($B$3:$B$725,H324,$BS$3:$BS$725)</f>
        <v>0</v>
      </c>
      <c r="BN324" s="30">
        <f>SUMIF(Ingredients!$B$3:$B$230,I324,Ingredients!$G$3:$G$230)+SUMIF($B$3:$B$725,I324,$BS$3:$BS$725)</f>
        <v>0</v>
      </c>
      <c r="BO324" s="30">
        <f>SUMIF(Ingredients!$B$3:$B$230,J324,Ingredients!$G$3:$G$230)+SUMIF($B$3:$B$725,J324,$BS$3:$BS$725)</f>
        <v>0</v>
      </c>
      <c r="BP324" s="30">
        <f>SUMIF(Ingredients!$B$3:$B$230,K324,Ingredients!$G$3:$G$230)+SUMIF($B$3:$B$725,K324,$BS$3:$BS$725)</f>
        <v>0</v>
      </c>
      <c r="BQ324" s="30">
        <f>SUMIF(Ingredients!$B$3:$B$230,L324,Ingredients!$G$3:$G$230)+SUMIF($B$3:$B$725,L324,$BS$3:$BS$725)</f>
        <v>0</v>
      </c>
      <c r="BR324" s="30">
        <f>SUMIF(Ingredients!$B$3:$B$230,M324,Ingredients!$G$3:$G$230)+SUMIF($B$3:$B$725,M324,$BS$3:$BS$725)</f>
        <v>0</v>
      </c>
      <c r="BS324" s="36">
        <f t="shared" ref="BS324:BS387" si="69">SUM(BK324:BR324)</f>
        <v>0</v>
      </c>
      <c r="BT324" s="30">
        <f>SUMIF(Ingredients!$B$3:$B$230,F324,Ingredients!$H$3:$H$230)+SUMIF($B$3:$B$725,F324,$CB$3:$CB$725)</f>
        <v>0</v>
      </c>
      <c r="BU324" s="30">
        <f>SUMIF(Ingredients!$B$3:$B$230,G324,Ingredients!$H$3:$H$230)+SUMIF($B$3:$B$725,G324,$CB$3:$CB$725)</f>
        <v>0</v>
      </c>
      <c r="BV324" s="30">
        <f>SUMIF(Ingredients!$B$3:$B$230,H324,Ingredients!$H$3:$H$230)+SUMIF($B$3:$B$725,H324,$CB$3:$CB$725)</f>
        <v>0</v>
      </c>
      <c r="BW324" s="30">
        <f>SUMIF(Ingredients!$B$3:$B$230,I324,Ingredients!$H$3:$H$230)+SUMIF($B$3:$B$725,I324,$CB$3:$CB$725)</f>
        <v>1.5</v>
      </c>
      <c r="BX324" s="30">
        <f>SUMIF(Ingredients!$B$3:$B$230,J324,Ingredients!$H$3:$H$230)+SUMIF($B$3:$B$725,J324,$CB$3:$CB$725)</f>
        <v>0</v>
      </c>
      <c r="BY324" s="30">
        <f>SUMIF(Ingredients!$B$3:$B$230,K324,Ingredients!$H$3:$H$230)+SUMIF($B$3:$B$725,K324,$CB$3:$CB$725)</f>
        <v>0</v>
      </c>
      <c r="BZ324" s="30">
        <f>SUMIF(Ingredients!$B$3:$B$230,L324,Ingredients!$H$3:$H$230)+SUMIF($B$3:$B$725,L324,$CB$3:$CB$725)</f>
        <v>0</v>
      </c>
      <c r="CA324" s="30">
        <f>SUMIF(Ingredients!$B$3:$B$230,M324,Ingredients!$H$3:$H$230)+SUMIF($B$3:$B$725,M324,$CB$3:$CB$725)</f>
        <v>0</v>
      </c>
      <c r="CB324" s="42">
        <f t="shared" ref="CB324:CB387" si="70">SUM(BT324:CA324)</f>
        <v>1.5</v>
      </c>
      <c r="CC324" s="30">
        <f>SUMIF(Ingredients!$B$3:$B$230,F324,Ingredients!$I$3:$I$230)+SUMIF($B$3:$B$725,F324,$CK$3:$CK$725)</f>
        <v>0</v>
      </c>
      <c r="CD324" s="30">
        <f>SUMIF(Ingredients!$B$3:$B$230,G324,Ingredients!$I$3:$I$230)+SUMIF($B$3:$B$725,G324,$CK$3:$CK$725)</f>
        <v>0</v>
      </c>
      <c r="CE324" s="30">
        <f>SUMIF(Ingredients!$B$3:$B$230,H324,Ingredients!$I$3:$I$230)+SUMIF($B$3:$B$725,H324,$CK$3:$CK$725)</f>
        <v>0</v>
      </c>
      <c r="CF324" s="30">
        <f>SUMIF(Ingredients!$B$3:$B$230,I324,Ingredients!$I$3:$I$230)+SUMIF($B$3:$B$725,I324,$CK$3:$CK$725)</f>
        <v>0</v>
      </c>
      <c r="CG324" s="30">
        <f>SUMIF(Ingredients!$B$3:$B$230,J324,Ingredients!$I$3:$I$230)+SUMIF($B$3:$B$725,J324,$CK$3:$CK$725)</f>
        <v>0</v>
      </c>
      <c r="CH324" s="30">
        <f>SUMIF(Ingredients!$B$3:$B$230,K324,Ingredients!$I$3:$I$230)+SUMIF($B$3:$B$725,K324,$CK$3:$CK$725)</f>
        <v>0</v>
      </c>
      <c r="CI324" s="30">
        <f>SUMIF(Ingredients!$B$3:$B$230,L324,Ingredients!$I$3:$I$230)+SUMIF($B$3:$B$725,L324,$CK$3:$CK$725)</f>
        <v>0</v>
      </c>
      <c r="CJ324" s="30">
        <f>SUMIF(Ingredients!$B$3:$B$230,M324,Ingredients!$I$3:$I$230)+SUMIF($B$3:$B$725,M324,$CK$3:$CK$725)</f>
        <v>0</v>
      </c>
      <c r="CK324" s="38">
        <f t="shared" ref="CK324:CK387" si="71">SUM(CC324:CJ324)</f>
        <v>0</v>
      </c>
      <c r="CL324" s="30">
        <f>SUMIF(Ingredients!$B$3:$B$230,F324,Ingredients!$J$3:$J$230)+SUMIF($B$3:$B$725,F324,$CT$3:$CT$725)</f>
        <v>0</v>
      </c>
      <c r="CM324" s="30">
        <f>SUMIF(Ingredients!$B$3:$B$230,G324,Ingredients!$J$3:$J$230)+SUMIF($B$3:$B$725,G324,$CT$3:$CT$725)</f>
        <v>0</v>
      </c>
      <c r="CN324" s="30">
        <f>SUMIF(Ingredients!$B$3:$B$230,H324,Ingredients!$J$3:$J$230)+SUMIF($B$3:$B$725,H324,$CT$3:$CT$725)</f>
        <v>0</v>
      </c>
      <c r="CO324" s="30">
        <f>SUMIF(Ingredients!$B$3:$B$230,I324,Ingredients!$J$3:$J$230)+SUMIF($B$3:$B$725,I324,$CT$3:$CT$725)</f>
        <v>0</v>
      </c>
      <c r="CP324" s="30">
        <f>SUMIF(Ingredients!$B$3:$B$230,J324,Ingredients!$J$3:$J$230)+SUMIF($B$3:$B$725,J324,$CT$3:$CT$725)</f>
        <v>0</v>
      </c>
      <c r="CQ324" s="30">
        <f>SUMIF(Ingredients!$B$3:$B$230,K324,Ingredients!$J$3:$J$230)+SUMIF($B$3:$B$725,K324,$CT$3:$CT$725)</f>
        <v>0</v>
      </c>
      <c r="CR324" s="30">
        <f>SUMIF(Ingredients!$B$3:$B$230,L324,Ingredients!$J$3:$J$230)+SUMIF($B$3:$B$725,L324,$CT$3:$CT$725)</f>
        <v>0</v>
      </c>
      <c r="CS324" s="30">
        <f>SUMIF(Ingredients!$B$3:$B$230,M324,Ingredients!$J$3:$J$230)+SUMIF($B$3:$B$725,M324,$CT$3:$CT$725)</f>
        <v>0</v>
      </c>
      <c r="CT324" s="43">
        <f t="shared" ref="CT324:CT387" si="72">SUM(CL324:CS324)</f>
        <v>0</v>
      </c>
      <c r="CU324" s="34">
        <v>2</v>
      </c>
      <c r="CV324" s="30">
        <v>5</v>
      </c>
      <c r="CW324" s="30">
        <v>45</v>
      </c>
      <c r="CX324" s="35">
        <v>0</v>
      </c>
      <c r="CY324" s="36">
        <v>0</v>
      </c>
      <c r="CZ324" s="37">
        <v>1.5</v>
      </c>
      <c r="DA324" s="38">
        <v>0</v>
      </c>
      <c r="DB324" s="39">
        <v>0</v>
      </c>
      <c r="DC324" t="s">
        <v>202</v>
      </c>
      <c r="DD324" t="str">
        <f t="shared" ref="DD324:DD387" ca="1" si="73">IF(AND(V324=1, DC324="No"),"NB","")</f>
        <v/>
      </c>
      <c r="DE324" t="str">
        <f t="shared" ref="DE324:DE387" ca="1" si="74">IF(Z324="No", "No", "-")</f>
        <v>-</v>
      </c>
      <c r="DF324" t="s">
        <v>1165</v>
      </c>
      <c r="DG324" t="s">
        <v>200</v>
      </c>
      <c r="DH324" t="str">
        <f t="shared" ref="DH324:DH387" ca="1" si="75">IF(AND(Z324="Yes",NOT(DG324="No")),CONCATENATE(UPPER(C324), "(", E324, ", ItemRegistry.",C324,", ",4," ,", ROUND(CU324/5,2),"f,",ROUND(CV324,2),"f,",ROUND(CX324,2),"f,",ROUND(CZ324,2),"f,",ROUND(CY324,2),"f,",ROUND(DA324,2),"f,",ROUND(DB324,2),"f,",ROUND(21/CW324,2), "f),"),"")</f>
        <v>GHERKINITEM(MEAL, ItemRegistry.gherkinItem, 4 ,0.4f,5f,0f,1.5f,0f,0f,0f,0.47f),</v>
      </c>
      <c r="DI324" t="s">
        <v>2468</v>
      </c>
    </row>
    <row r="325" spans="2:113" x14ac:dyDescent="0.3">
      <c r="B325" t="s">
        <v>602</v>
      </c>
      <c r="C325" t="str">
        <f>INDEX('PH Itemnames'!$B$1:$B$723,MATCH(B325,'PH Itemnames'!$A$1:$A$723),1)</f>
        <v>ceasarsaladItem</v>
      </c>
      <c r="D325" t="s">
        <v>245</v>
      </c>
      <c r="E325" t="s">
        <v>1191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400</v>
      </c>
      <c r="K325" s="11"/>
      <c r="L325" s="11"/>
      <c r="M325" s="11"/>
      <c r="N325" s="46">
        <f ca="1">SUMIF(Ingredients!$B$3:$B$230,'PH complex foods'!F325,Ingredients!$A$3:$A$119)+SUMIF($B$3:$B$725,F325,$V$3:$V$724)</f>
        <v>1</v>
      </c>
      <c r="O325" s="11">
        <f ca="1">SUMIF(Ingredients!$B$3:$B$230,'PH complex foods'!G325,Ingredients!$A$3:$A$119)+SUMIF($B$3:$B$725,G325,$V$3:$V$724)</f>
        <v>1</v>
      </c>
      <c r="P325" s="11">
        <f ca="1">SUMIF(Ingredients!$B$3:$B$230,'PH complex foods'!H325,Ingredients!$A$3:$A$119)+SUMIF($B$3:$B$725,H325,$V$3:$V$724)</f>
        <v>1</v>
      </c>
      <c r="Q325" s="11">
        <f ca="1">SUMIF(Ingredients!$B$3:$B$230,'PH complex foods'!I325,Ingredients!$A$3:$A$119)+SUMIF($B$3:$B$725,I325,$V$3:$V$724)</f>
        <v>1</v>
      </c>
      <c r="R325" s="11">
        <f ca="1">SUMIF(Ingredients!$B$3:$B$230,'PH complex foods'!J325,Ingredients!$A$3:$A$119)+SUMIF($B$3:$B$725,J325,$V$3:$V$724)</f>
        <v>1</v>
      </c>
      <c r="S325" s="11">
        <f ca="1">SUMIF(Ingredients!$B$3:$B$230,'PH complex foods'!K325,Ingredients!$A$3:$A$119)+SUMIF($B$3:$B$725,K325,$V$3:$V$724)</f>
        <v>0</v>
      </c>
      <c r="T325" s="11">
        <f ca="1">SUMIF(Ingredients!$B$3:$B$230,'PH complex foods'!L325,Ingredients!$A$3:$A$119)+SUMIF($B$3:$B$725,L325,$V$3:$V$724)</f>
        <v>0</v>
      </c>
      <c r="U325" s="11">
        <f ca="1">SUMIF(Ingredients!$B$3:$B$230,'PH complex foods'!M325,Ingredients!$A$3:$A$119)+SUMIF($B$3:$B$725,M325,$V$3:$V$724)</f>
        <v>0</v>
      </c>
      <c r="V325" s="10">
        <f t="shared" ca="1" si="63"/>
        <v>1</v>
      </c>
      <c r="W325" s="10">
        <v>1</v>
      </c>
      <c r="X325" s="11">
        <v>1</v>
      </c>
      <c r="Y325" s="11">
        <f>COUNTIF(F325:M1050,B325)</f>
        <v>0</v>
      </c>
      <c r="Z325" s="44" t="str">
        <f t="shared" ca="1" si="64"/>
        <v>Yes</v>
      </c>
      <c r="AA325" s="34">
        <f>SUMIF(Ingredients!$B$3:$B$230,F325,Ingredients!$C$3:$C$230)+SUMIF($B$3:$B$725,F325,$AI$3:$AI$725)</f>
        <v>2</v>
      </c>
      <c r="AB325" s="30">
        <f>SUMIF(Ingredients!$B$3:$B$230,G325,Ingredients!$C$3:$C$230)+SUMIF($B$3:$B$725,G325,$AI$3:$AI$725)</f>
        <v>10</v>
      </c>
      <c r="AC325" s="30">
        <f>SUMIF(Ingredients!$B$3:$B$230,H325,Ingredients!$C$3:$C$230)+SUMIF($B$3:$B$725,H325,$AI$3:$AI$725)</f>
        <v>10</v>
      </c>
      <c r="AD325" s="30">
        <f>SUMIF(Ingredients!$B$3:$B$230,I325,Ingredients!$C$3:$C$230)+SUMIF($B$3:$B$725,I325,$AI$3:$AI$725)</f>
        <v>2</v>
      </c>
      <c r="AE325" s="30">
        <f>SUMIF(Ingredients!$B$3:$B$230,J325,Ingredients!$C$3:$C$230)+SUMIF($B$3:$B$725,J325,$AI$3:$AI$725)</f>
        <v>0</v>
      </c>
      <c r="AF325" s="30">
        <f>SUMIF(Ingredients!$B$3:$B$230,K325,Ingredients!$C$3:$C$230)+SUMIF($B$3:$B$725,K325,$AI$3:$AI$725)</f>
        <v>0</v>
      </c>
      <c r="AG325" s="30">
        <f>SUMIF(Ingredients!$B$3:$B$230,L325,Ingredients!$C$3:$C$230)+SUMIF($B$3:$B$725,L325,$AI$3:$AI$725)</f>
        <v>0</v>
      </c>
      <c r="AH325" s="30">
        <f>SUMIF(Ingredients!$B$3:$B$230,M325,Ingredients!$C$3:$C$230)+SUMIF($B$3:$B$725,M325,$AI$3:$AI$725)</f>
        <v>0</v>
      </c>
      <c r="AI325" s="29">
        <f t="shared" si="65"/>
        <v>24</v>
      </c>
      <c r="AJ325" s="30">
        <f>SUMIF(Ingredients!$B$3:$B$230,F325,Ingredients!$D$3:$D$230)+SUMIF($B$3:$B$725,F325,$AR$3:$AR$725)</f>
        <v>0</v>
      </c>
      <c r="AK325" s="30">
        <f>SUMIF(Ingredients!$B$3:$B$230,G325,Ingredients!$D$3:$D$230)+SUMIF($B$3:$B$725,G325,$AR$3:$AR$725)</f>
        <v>0</v>
      </c>
      <c r="AL325" s="30">
        <f>SUMIF(Ingredients!$B$3:$B$230,H325,Ingredients!$D$3:$D$230)+SUMIF($B$3:$B$725,H325,$AR$3:$AR$725)</f>
        <v>0</v>
      </c>
      <c r="AM325" s="30">
        <f>SUMIF(Ingredients!$B$3:$B$230,I325,Ingredients!$D$3:$D$230)+SUMIF($B$3:$B$725,I325,$AR$3:$AR$725)</f>
        <v>0</v>
      </c>
      <c r="AN325" s="30">
        <f>SUMIF(Ingredients!$B$3:$B$230,J325,Ingredients!$D$3:$D$230)+SUMIF($B$3:$B$725,J325,$AR$3:$AR$725)</f>
        <v>0</v>
      </c>
      <c r="AO325" s="30">
        <f>SUMIF(Ingredients!$B$3:$B$230,K325,Ingredients!$D$3:$D$230)+SUMIF($B$3:$B$725,K325,$AR$3:$AR$725)</f>
        <v>0</v>
      </c>
      <c r="AP325" s="30">
        <f>SUMIF(Ingredients!$B$3:$B$230,L325,Ingredients!$D$3:$D$230)+SUMIF($B$3:$B$725,L325,$AR$3:$AR$725)</f>
        <v>0</v>
      </c>
      <c r="AQ325" s="30">
        <f>SUMIF(Ingredients!$B$3:$B$230,M325,Ingredients!$D$3:$D$230)+SUMIF($B$3:$B$725,M325,$AR$3:$AR$725)</f>
        <v>0</v>
      </c>
      <c r="AR325" s="29">
        <f t="shared" si="66"/>
        <v>0</v>
      </c>
      <c r="AS325" s="30">
        <f>SUMIF(Ingredients!$B$3:$B$230,F325,Ingredients!$E$3:$E$230)+SUMIF($B$3:$B$725,F325,$BA$3:$BA$730)</f>
        <v>18</v>
      </c>
      <c r="AT325" s="30">
        <f>SUMIF(Ingredients!$B$3:$B$230,G325,Ingredients!$E$3:$E$230)+SUMIF($B$3:$B$725,G325,$BA$3:$BA$730)</f>
        <v>16.5</v>
      </c>
      <c r="AU325" s="30">
        <f>SUMIF(Ingredients!$B$3:$B$230,H325,Ingredients!$E$3:$E$230)+SUMIF($B$3:$B$725,H325,$BA$3:$BA$730)</f>
        <v>73</v>
      </c>
      <c r="AV325" s="30">
        <f>SUMIF(Ingredients!$B$3:$B$230,I325,Ingredients!$E$3:$E$230)+SUMIF($B$3:$B$725,I325,$BA$3:$BA$730)</f>
        <v>54</v>
      </c>
      <c r="AW325" s="30">
        <f>SUMIF(Ingredients!$B$3:$B$230,J325,Ingredients!$E$3:$E$230)+SUMIF($B$3:$B$725,J325,$BA$3:$BA$730)</f>
        <v>0</v>
      </c>
      <c r="AX325" s="30">
        <f>SUMIF(Ingredients!$B$3:$B$230,K325,Ingredients!$E$3:$E$230)+SUMIF($B$3:$B$725,K325,$BA$3:$BA$730)</f>
        <v>0</v>
      </c>
      <c r="AY325" s="30">
        <f>SUMIF(Ingredients!$B$3:$B$230,L325,Ingredients!$E$3:$E$230)+SUMIF($B$3:$B$725,L325,$BA$3:$BA$730)</f>
        <v>0</v>
      </c>
      <c r="AZ325" s="30">
        <f>SUMIF(Ingredients!$B$3:$B$230,M325,Ingredients!$E$3:$E$230)+SUMIF($B$3:$B$725,M325,$BA$3:$BA$730)</f>
        <v>0</v>
      </c>
      <c r="BA325" s="29">
        <f t="shared" si="67"/>
        <v>32.299999999999997</v>
      </c>
      <c r="BB325" s="30">
        <f>SUMIF(Ingredients!$B$3:$B$230,F325,Ingredients!$F$3:$F$230)+SUMIF($B$3:$B$725,F325,$BJ$3:$BJ$725)</f>
        <v>0</v>
      </c>
      <c r="BC325" s="30">
        <f>SUMIF(Ingredients!$B$3:$B$230,G325,Ingredients!$F$3:$F$230)+SUMIF($B$3:$B$725,G325,$BJ$3:$BJ$725)</f>
        <v>1.5</v>
      </c>
      <c r="BD325" s="30">
        <f>SUMIF(Ingredients!$B$3:$B$230,H325,Ingredients!$F$3:$F$230)+SUMIF($B$3:$B$725,H325,$BJ$3:$BJ$725)</f>
        <v>0</v>
      </c>
      <c r="BE325" s="30">
        <f>SUMIF(Ingredients!$B$3:$B$230,I325,Ingredients!$F$3:$F$230)+SUMIF($B$3:$B$725,I325,$BJ$3:$BJ$725)</f>
        <v>0</v>
      </c>
      <c r="BF325" s="30">
        <f>SUMIF(Ingredients!$B$3:$B$230,J325,Ingredients!$F$3:$F$230)+SUMIF($B$3:$B$725,J325,$BJ$3:$BJ$725)</f>
        <v>0</v>
      </c>
      <c r="BG325" s="30">
        <f>SUMIF(Ingredients!$B$3:$B$230,K325,Ingredients!$F$3:$F$230)+SUMIF($B$3:$B$725,K325,$BJ$3:$BJ$725)</f>
        <v>0</v>
      </c>
      <c r="BH325" s="30">
        <f>SUMIF(Ingredients!$B$3:$B$230,L325,Ingredients!$F$3:$F$230)+SUMIF($B$3:$B$725,L325,$BJ$3:$BJ$725)</f>
        <v>0</v>
      </c>
      <c r="BI325" s="30">
        <f>SUMIF(Ingredients!$B$3:$B$230,M325,Ingredients!$F$3:$F$230)+SUMIF($B$3:$B$725,M325,$BJ$3:$BJ$725)</f>
        <v>0</v>
      </c>
      <c r="BJ325" s="35">
        <f t="shared" si="68"/>
        <v>1.5</v>
      </c>
      <c r="BK325" s="30">
        <f>SUMIF(Ingredients!$B$3:$B$230,F325,Ingredients!$G$3:$G$230)+SUMIF($B$3:$B$725,F325,$BS$3:$BS$725)</f>
        <v>0</v>
      </c>
      <c r="BL325" s="30">
        <f>SUMIF(Ingredients!$B$3:$B$230,G325,Ingredients!$G$3:$G$230)+SUMIF($B$3:$B$725,G325,$BS$3:$BS$725)</f>
        <v>0</v>
      </c>
      <c r="BM325" s="30">
        <f>SUMIF(Ingredients!$B$3:$B$230,H325,Ingredients!$G$3:$G$230)+SUMIF($B$3:$B$725,H325,$BS$3:$BS$725)</f>
        <v>0</v>
      </c>
      <c r="BN325" s="30">
        <f>SUMIF(Ingredients!$B$3:$B$230,I325,Ingredients!$G$3:$G$230)+SUMIF($B$3:$B$725,I325,$BS$3:$BS$725)</f>
        <v>0</v>
      </c>
      <c r="BO325" s="30">
        <f>SUMIF(Ingredients!$B$3:$B$230,J325,Ingredients!$G$3:$G$230)+SUMIF($B$3:$B$725,J325,$BS$3:$BS$725)</f>
        <v>0</v>
      </c>
      <c r="BP325" s="30">
        <f>SUMIF(Ingredients!$B$3:$B$230,K325,Ingredients!$G$3:$G$230)+SUMIF($B$3:$B$725,K325,$BS$3:$BS$725)</f>
        <v>0</v>
      </c>
      <c r="BQ325" s="30">
        <f>SUMIF(Ingredients!$B$3:$B$230,L325,Ingredients!$G$3:$G$230)+SUMIF($B$3:$B$725,L325,$BS$3:$BS$725)</f>
        <v>0</v>
      </c>
      <c r="BR325" s="30">
        <f>SUMIF(Ingredients!$B$3:$B$230,M325,Ingredients!$G$3:$G$230)+SUMIF($B$3:$B$725,M325,$BS$3:$BS$725)</f>
        <v>0</v>
      </c>
      <c r="BS325" s="36">
        <f t="shared" si="69"/>
        <v>0</v>
      </c>
      <c r="BT325" s="30">
        <f>SUMIF(Ingredients!$B$3:$B$230,F325,Ingredients!$H$3:$H$230)+SUMIF($B$3:$B$725,F325,$CB$3:$CB$725)</f>
        <v>1</v>
      </c>
      <c r="BU325" s="30">
        <f>SUMIF(Ingredients!$B$3:$B$230,G325,Ingredients!$H$3:$H$230)+SUMIF($B$3:$B$725,G325,$CB$3:$CB$725)</f>
        <v>0</v>
      </c>
      <c r="BV325" s="30">
        <f>SUMIF(Ingredients!$B$3:$B$230,H325,Ingredients!$H$3:$H$230)+SUMIF($B$3:$B$725,H325,$CB$3:$CB$725)</f>
        <v>0</v>
      </c>
      <c r="BW325" s="30">
        <f>SUMIF(Ingredients!$B$3:$B$230,I325,Ingredients!$H$3:$H$230)+SUMIF($B$3:$B$725,I325,$CB$3:$CB$725)</f>
        <v>2</v>
      </c>
      <c r="BX325" s="30">
        <f>SUMIF(Ingredients!$B$3:$B$230,J325,Ingredients!$H$3:$H$230)+SUMIF($B$3:$B$725,J325,$CB$3:$CB$725)</f>
        <v>0</v>
      </c>
      <c r="BY325" s="30">
        <f>SUMIF(Ingredients!$B$3:$B$230,K325,Ingredients!$H$3:$H$230)+SUMIF($B$3:$B$725,K325,$CB$3:$CB$725)</f>
        <v>0</v>
      </c>
      <c r="BZ325" s="30">
        <f>SUMIF(Ingredients!$B$3:$B$230,L325,Ingredients!$H$3:$H$230)+SUMIF($B$3:$B$725,L325,$CB$3:$CB$725)</f>
        <v>0</v>
      </c>
      <c r="CA325" s="30">
        <f>SUMIF(Ingredients!$B$3:$B$230,M325,Ingredients!$H$3:$H$230)+SUMIF($B$3:$B$725,M325,$CB$3:$CB$725)</f>
        <v>0</v>
      </c>
      <c r="CB325" s="42">
        <f t="shared" si="70"/>
        <v>3</v>
      </c>
      <c r="CC325" s="30">
        <f>SUMIF(Ingredients!$B$3:$B$230,F325,Ingredients!$I$3:$I$230)+SUMIF($B$3:$B$725,F325,$CK$3:$CK$725)</f>
        <v>0</v>
      </c>
      <c r="CD325" s="30">
        <f>SUMIF(Ingredients!$B$3:$B$230,G325,Ingredients!$I$3:$I$230)+SUMIF($B$3:$B$725,G325,$CK$3:$CK$725)</f>
        <v>0</v>
      </c>
      <c r="CE325" s="30">
        <f>SUMIF(Ingredients!$B$3:$B$230,H325,Ingredients!$I$3:$I$230)+SUMIF($B$3:$B$725,H325,$CK$3:$CK$725)</f>
        <v>0</v>
      </c>
      <c r="CF325" s="30">
        <f>SUMIF(Ingredients!$B$3:$B$230,I325,Ingredients!$I$3:$I$230)+SUMIF($B$3:$B$725,I325,$CK$3:$CK$725)</f>
        <v>0</v>
      </c>
      <c r="CG325" s="30">
        <f>SUMIF(Ingredients!$B$3:$B$230,J325,Ingredients!$I$3:$I$230)+SUMIF($B$3:$B$725,J325,$CK$3:$CK$725)</f>
        <v>0</v>
      </c>
      <c r="CH325" s="30">
        <f>SUMIF(Ingredients!$B$3:$B$230,K325,Ingredients!$I$3:$I$230)+SUMIF($B$3:$B$725,K325,$CK$3:$CK$725)</f>
        <v>0</v>
      </c>
      <c r="CI325" s="30">
        <f>SUMIF(Ingredients!$B$3:$B$230,L325,Ingredients!$I$3:$I$230)+SUMIF($B$3:$B$725,L325,$CK$3:$CK$725)</f>
        <v>0</v>
      </c>
      <c r="CJ325" s="30">
        <f>SUMIF(Ingredients!$B$3:$B$230,M325,Ingredients!$I$3:$I$230)+SUMIF($B$3:$B$725,M325,$CK$3:$CK$725)</f>
        <v>0</v>
      </c>
      <c r="CK325" s="38">
        <f t="shared" si="71"/>
        <v>0</v>
      </c>
      <c r="CL325" s="30">
        <f>SUMIF(Ingredients!$B$3:$B$230,F325,Ingredients!$J$3:$J$230)+SUMIF($B$3:$B$725,F325,$CT$3:$CT$725)</f>
        <v>0</v>
      </c>
      <c r="CM325" s="30">
        <f>SUMIF(Ingredients!$B$3:$B$230,G325,Ingredients!$J$3:$J$230)+SUMIF($B$3:$B$725,G325,$CT$3:$CT$725)</f>
        <v>1</v>
      </c>
      <c r="CN325" s="30">
        <f>SUMIF(Ingredients!$B$3:$B$230,H325,Ingredients!$J$3:$J$230)+SUMIF($B$3:$B$725,H325,$CT$3:$CT$725)</f>
        <v>3</v>
      </c>
      <c r="CO325" s="30">
        <f>SUMIF(Ingredients!$B$3:$B$230,I325,Ingredients!$J$3:$J$230)+SUMIF($B$3:$B$725,I325,$CT$3:$CT$725)</f>
        <v>0</v>
      </c>
      <c r="CP325" s="30">
        <f>SUMIF(Ingredients!$B$3:$B$230,J325,Ingredients!$J$3:$J$230)+SUMIF($B$3:$B$725,J325,$CT$3:$CT$725)</f>
        <v>0</v>
      </c>
      <c r="CQ325" s="30">
        <f>SUMIF(Ingredients!$B$3:$B$230,K325,Ingredients!$J$3:$J$230)+SUMIF($B$3:$B$725,K325,$CT$3:$CT$725)</f>
        <v>0</v>
      </c>
      <c r="CR325" s="30">
        <f>SUMIF(Ingredients!$B$3:$B$230,L325,Ingredients!$J$3:$J$230)+SUMIF($B$3:$B$725,L325,$CT$3:$CT$725)</f>
        <v>0</v>
      </c>
      <c r="CS325" s="30">
        <f>SUMIF(Ingredients!$B$3:$B$230,M325,Ingredients!$J$3:$J$230)+SUMIF($B$3:$B$725,M325,$CT$3:$CT$725)</f>
        <v>0</v>
      </c>
      <c r="CT325" s="43">
        <f t="shared" si="72"/>
        <v>4</v>
      </c>
      <c r="CU325" s="34">
        <v>25</v>
      </c>
      <c r="CV325" s="30">
        <v>0</v>
      </c>
      <c r="CW325" s="30">
        <v>12</v>
      </c>
      <c r="CX325" s="35">
        <v>1.5</v>
      </c>
      <c r="CY325" s="36">
        <v>0</v>
      </c>
      <c r="CZ325" s="37">
        <v>3</v>
      </c>
      <c r="DA325" s="38">
        <v>0</v>
      </c>
      <c r="DB325" s="39">
        <v>4</v>
      </c>
      <c r="DC325" t="s">
        <v>202</v>
      </c>
      <c r="DD325" t="str">
        <f t="shared" ca="1" si="73"/>
        <v/>
      </c>
      <c r="DE325" t="str">
        <f t="shared" ca="1" si="74"/>
        <v>-</v>
      </c>
      <c r="DG325" t="s">
        <v>200</v>
      </c>
      <c r="DH325" t="str">
        <f t="shared" ca="1" si="75"/>
        <v>CEASARSALADITEM(MEAL, ItemRegistry.ceasarsaladItem, 4 ,5f,0f,1.5f,3f,0f,0f,4f,1.75f),</v>
      </c>
      <c r="DI325" t="s">
        <v>2469</v>
      </c>
    </row>
    <row r="326" spans="2:113" x14ac:dyDescent="0.3">
      <c r="B326" t="s">
        <v>603</v>
      </c>
      <c r="C326" t="str">
        <f>INDEX('PH Itemnames'!$B$1:$B$723,MATCH(B326,'PH Itemnames'!$A$1:$A$723),1)</f>
        <v>chaoscookieItem</v>
      </c>
      <c r="D326" t="s">
        <v>240</v>
      </c>
      <c r="E326" t="s">
        <v>1191</v>
      </c>
      <c r="F326" s="10" t="s">
        <v>264</v>
      </c>
      <c r="G326" s="11" t="s">
        <v>230</v>
      </c>
      <c r="H326" s="11" t="s">
        <v>363</v>
      </c>
      <c r="I326" s="11"/>
      <c r="J326" s="11"/>
      <c r="K326" s="11"/>
      <c r="L326" s="11"/>
      <c r="M326" s="11"/>
      <c r="N326" s="46">
        <f ca="1">SUMIF(Ingredients!$B$3:$B$230,'PH complex foods'!F326,Ingredients!$A$3:$A$119)+SUMIF($B$3:$B$725,F326,$V$3:$V$724)</f>
        <v>1</v>
      </c>
      <c r="O326" s="11">
        <f ca="1">SUMIF(Ingredients!$B$3:$B$230,'PH complex foods'!G326,Ingredients!$A$3:$A$119)+SUMIF($B$3:$B$725,G326,$V$3:$V$724)</f>
        <v>1</v>
      </c>
      <c r="P326" s="11">
        <f ca="1">SUMIF(Ingredients!$B$3:$B$230,'PH complex foods'!H326,Ingredients!$A$3:$A$119)+SUMIF($B$3:$B$725,H326,$V$3:$V$724)</f>
        <v>1</v>
      </c>
      <c r="Q326" s="11">
        <f ca="1">SUMIF(Ingredients!$B$3:$B$230,'PH complex foods'!I326,Ingredients!$A$3:$A$119)+SUMIF($B$3:$B$725,I326,$V$3:$V$724)</f>
        <v>0</v>
      </c>
      <c r="R326" s="11">
        <f ca="1">SUMIF(Ingredients!$B$3:$B$230,'PH complex foods'!J326,Ingredients!$A$3:$A$119)+SUMIF($B$3:$B$725,J326,$V$3:$V$724)</f>
        <v>0</v>
      </c>
      <c r="S326" s="11">
        <f ca="1">SUMIF(Ingredients!$B$3:$B$230,'PH complex foods'!K326,Ingredients!$A$3:$A$119)+SUMIF($B$3:$B$725,K326,$V$3:$V$724)</f>
        <v>0</v>
      </c>
      <c r="T326" s="11">
        <f ca="1">SUMIF(Ingredients!$B$3:$B$230,'PH complex foods'!L326,Ingredients!$A$3:$A$119)+SUMIF($B$3:$B$725,L326,$V$3:$V$724)</f>
        <v>0</v>
      </c>
      <c r="U326" s="11">
        <f ca="1">SUMIF(Ingredients!$B$3:$B$230,'PH complex foods'!M326,Ingredients!$A$3:$A$119)+SUMIF($B$3:$B$725,M326,$V$3:$V$724)</f>
        <v>0</v>
      </c>
      <c r="V326" s="10">
        <f t="shared" ref="V326:V389" ca="1" si="76">SUM(N326:U326)-COUNTA(F326:M326)+1</f>
        <v>1</v>
      </c>
      <c r="W326" s="10">
        <v>1</v>
      </c>
      <c r="X326" s="11">
        <v>0</v>
      </c>
      <c r="Y326" s="11">
        <f>COUNTIF(F326:M1051,B326)</f>
        <v>0</v>
      </c>
      <c r="Z326" s="44" t="str">
        <f t="shared" ca="1" si="64"/>
        <v>Yes</v>
      </c>
      <c r="AA326" s="34">
        <f>SUMIF(Ingredients!$B$3:$B$230,F326,Ingredients!$C$3:$C$230)+SUMIF($B$3:$B$725,F326,$AI$3:$AI$725)</f>
        <v>5</v>
      </c>
      <c r="AB326" s="30">
        <f>SUMIF(Ingredients!$B$3:$B$230,G326,Ingredients!$C$3:$C$230)+SUMIF($B$3:$B$725,G326,$AI$3:$AI$725)</f>
        <v>1</v>
      </c>
      <c r="AC326" s="30">
        <f>SUMIF(Ingredients!$B$3:$B$230,H326,Ingredients!$C$3:$C$230)+SUMIF($B$3:$B$725,H326,$AI$3:$AI$725)</f>
        <v>0</v>
      </c>
      <c r="AD326" s="30">
        <f>SUMIF(Ingredients!$B$3:$B$230,I326,Ingredients!$C$3:$C$230)+SUMIF($B$3:$B$725,I326,$AI$3:$AI$725)</f>
        <v>0</v>
      </c>
      <c r="AE326" s="30">
        <f>SUMIF(Ingredients!$B$3:$B$230,J326,Ingredients!$C$3:$C$230)+SUMIF($B$3:$B$725,J326,$AI$3:$AI$725)</f>
        <v>0</v>
      </c>
      <c r="AF326" s="30">
        <f>SUMIF(Ingredients!$B$3:$B$230,K326,Ingredients!$C$3:$C$230)+SUMIF($B$3:$B$725,K326,$AI$3:$AI$725)</f>
        <v>0</v>
      </c>
      <c r="AG326" s="30">
        <f>SUMIF(Ingredients!$B$3:$B$230,L326,Ingredients!$C$3:$C$230)+SUMIF($B$3:$B$725,L326,$AI$3:$AI$725)</f>
        <v>0</v>
      </c>
      <c r="AH326" s="30">
        <f>SUMIF(Ingredients!$B$3:$B$230,M326,Ingredients!$C$3:$C$230)+SUMIF($B$3:$B$725,M326,$AI$3:$AI$725)</f>
        <v>0</v>
      </c>
      <c r="AI326" s="29">
        <f t="shared" si="65"/>
        <v>6</v>
      </c>
      <c r="AJ326" s="30">
        <f>SUMIF(Ingredients!$B$3:$B$230,F326,Ingredients!$D$3:$D$230)+SUMIF($B$3:$B$725,F326,$AR$3:$AR$725)</f>
        <v>0</v>
      </c>
      <c r="AK326" s="30">
        <f>SUMIF(Ingredients!$B$3:$B$230,G326,Ingredients!$D$3:$D$230)+SUMIF($B$3:$B$725,G326,$AR$3:$AR$725)</f>
        <v>0</v>
      </c>
      <c r="AL326" s="30">
        <f>SUMIF(Ingredients!$B$3:$B$230,H326,Ingredients!$D$3:$D$230)+SUMIF($B$3:$B$725,H326,$AR$3:$AR$725)</f>
        <v>0</v>
      </c>
      <c r="AM326" s="30">
        <f>SUMIF(Ingredients!$B$3:$B$230,I326,Ingredients!$D$3:$D$230)+SUMIF($B$3:$B$725,I326,$AR$3:$AR$725)</f>
        <v>0</v>
      </c>
      <c r="AN326" s="30">
        <f>SUMIF(Ingredients!$B$3:$B$230,J326,Ingredients!$D$3:$D$230)+SUMIF($B$3:$B$725,J326,$AR$3:$AR$725)</f>
        <v>0</v>
      </c>
      <c r="AO326" s="30">
        <f>SUMIF(Ingredients!$B$3:$B$230,K326,Ingredients!$D$3:$D$230)+SUMIF($B$3:$B$725,K326,$AR$3:$AR$725)</f>
        <v>0</v>
      </c>
      <c r="AP326" s="30">
        <f>SUMIF(Ingredients!$B$3:$B$230,L326,Ingredients!$D$3:$D$230)+SUMIF($B$3:$B$725,L326,$AR$3:$AR$725)</f>
        <v>0</v>
      </c>
      <c r="AQ326" s="30">
        <f>SUMIF(Ingredients!$B$3:$B$230,M326,Ingredients!$D$3:$D$230)+SUMIF($B$3:$B$725,M326,$AR$3:$AR$725)</f>
        <v>0</v>
      </c>
      <c r="AR326" s="29">
        <f t="shared" si="66"/>
        <v>0</v>
      </c>
      <c r="AS326" s="30">
        <f>SUMIF(Ingredients!$B$3:$B$230,F326,Ingredients!$E$3:$E$230)+SUMIF($B$3:$B$725,F326,$BA$3:$BA$730)</f>
        <v>43</v>
      </c>
      <c r="AT326" s="30">
        <f>SUMIF(Ingredients!$B$3:$B$230,G326,Ingredients!$E$3:$E$230)+SUMIF($B$3:$B$725,G326,$BA$3:$BA$730)</f>
        <v>19</v>
      </c>
      <c r="AU326" s="30">
        <f>SUMIF(Ingredients!$B$3:$B$230,H326,Ingredients!$E$3:$E$230)+SUMIF($B$3:$B$725,H326,$BA$3:$BA$730)</f>
        <v>0</v>
      </c>
      <c r="AV326" s="30">
        <f>SUMIF(Ingredients!$B$3:$B$230,I326,Ingredients!$E$3:$E$230)+SUMIF($B$3:$B$725,I326,$BA$3:$BA$730)</f>
        <v>0</v>
      </c>
      <c r="AW326" s="30">
        <f>SUMIF(Ingredients!$B$3:$B$230,J326,Ingredients!$E$3:$E$230)+SUMIF($B$3:$B$725,J326,$BA$3:$BA$730)</f>
        <v>0</v>
      </c>
      <c r="AX326" s="30">
        <f>SUMIF(Ingredients!$B$3:$B$230,K326,Ingredients!$E$3:$E$230)+SUMIF($B$3:$B$725,K326,$BA$3:$BA$730)</f>
        <v>0</v>
      </c>
      <c r="AY326" s="30">
        <f>SUMIF(Ingredients!$B$3:$B$230,L326,Ingredients!$E$3:$E$230)+SUMIF($B$3:$B$725,L326,$BA$3:$BA$730)</f>
        <v>0</v>
      </c>
      <c r="AZ326" s="30">
        <f>SUMIF(Ingredients!$B$3:$B$230,M326,Ingredients!$E$3:$E$230)+SUMIF($B$3:$B$725,M326,$BA$3:$BA$730)</f>
        <v>0</v>
      </c>
      <c r="BA326" s="29">
        <f t="shared" si="67"/>
        <v>20.666666666666668</v>
      </c>
      <c r="BB326" s="30">
        <f>SUMIF(Ingredients!$B$3:$B$230,F326,Ingredients!$F$3:$F$230)+SUMIF($B$3:$B$725,F326,$BJ$3:$BJ$725)</f>
        <v>1</v>
      </c>
      <c r="BC326" s="30">
        <f>SUMIF(Ingredients!$B$3:$B$230,G326,Ingredients!$F$3:$F$230)+SUMIF($B$3:$B$725,G326,$BJ$3:$BJ$725)</f>
        <v>0</v>
      </c>
      <c r="BD326" s="30">
        <f>SUMIF(Ingredients!$B$3:$B$230,H326,Ingredients!$F$3:$F$230)+SUMIF($B$3:$B$725,H326,$BJ$3:$BJ$725)</f>
        <v>0</v>
      </c>
      <c r="BE326" s="30">
        <f>SUMIF(Ingredients!$B$3:$B$230,I326,Ingredients!$F$3:$F$230)+SUMIF($B$3:$B$725,I326,$BJ$3:$BJ$725)</f>
        <v>0</v>
      </c>
      <c r="BF326" s="30">
        <f>SUMIF(Ingredients!$B$3:$B$230,J326,Ingredients!$F$3:$F$230)+SUMIF($B$3:$B$725,J326,$BJ$3:$BJ$725)</f>
        <v>0</v>
      </c>
      <c r="BG326" s="30">
        <f>SUMIF(Ingredients!$B$3:$B$230,K326,Ingredients!$F$3:$F$230)+SUMIF($B$3:$B$725,K326,$BJ$3:$BJ$725)</f>
        <v>0</v>
      </c>
      <c r="BH326" s="30">
        <f>SUMIF(Ingredients!$B$3:$B$230,L326,Ingredients!$F$3:$F$230)+SUMIF($B$3:$B$725,L326,$BJ$3:$BJ$725)</f>
        <v>0</v>
      </c>
      <c r="BI326" s="30">
        <f>SUMIF(Ingredients!$B$3:$B$230,M326,Ingredients!$F$3:$F$230)+SUMIF($B$3:$B$725,M326,$BJ$3:$BJ$725)</f>
        <v>0</v>
      </c>
      <c r="BJ326" s="35">
        <f t="shared" si="68"/>
        <v>1</v>
      </c>
      <c r="BK326" s="30">
        <f>SUMIF(Ingredients!$B$3:$B$230,F326,Ingredients!$G$3:$G$230)+SUMIF($B$3:$B$725,F326,$BS$3:$BS$725)</f>
        <v>0</v>
      </c>
      <c r="BL326" s="30">
        <f>SUMIF(Ingredients!$B$3:$B$230,G326,Ingredients!$G$3:$G$230)+SUMIF($B$3:$B$725,G326,$BS$3:$BS$725)</f>
        <v>0</v>
      </c>
      <c r="BM326" s="30">
        <f>SUMIF(Ingredients!$B$3:$B$230,H326,Ingredients!$G$3:$G$230)+SUMIF($B$3:$B$725,H326,$BS$3:$BS$725)</f>
        <v>0</v>
      </c>
      <c r="BN326" s="30">
        <f>SUMIF(Ingredients!$B$3:$B$230,I326,Ingredients!$G$3:$G$230)+SUMIF($B$3:$B$725,I326,$BS$3:$BS$725)</f>
        <v>0</v>
      </c>
      <c r="BO326" s="30">
        <f>SUMIF(Ingredients!$B$3:$B$230,J326,Ingredients!$G$3:$G$230)+SUMIF($B$3:$B$725,J326,$BS$3:$BS$725)</f>
        <v>0</v>
      </c>
      <c r="BP326" s="30">
        <f>SUMIF(Ingredients!$B$3:$B$230,K326,Ingredients!$G$3:$G$230)+SUMIF($B$3:$B$725,K326,$BS$3:$BS$725)</f>
        <v>0</v>
      </c>
      <c r="BQ326" s="30">
        <f>SUMIF(Ingredients!$B$3:$B$230,L326,Ingredients!$G$3:$G$230)+SUMIF($B$3:$B$725,L326,$BS$3:$BS$725)</f>
        <v>0</v>
      </c>
      <c r="BR326" s="30">
        <f>SUMIF(Ingredients!$B$3:$B$230,M326,Ingredients!$G$3:$G$230)+SUMIF($B$3:$B$725,M326,$BS$3:$BS$725)</f>
        <v>0</v>
      </c>
      <c r="BS326" s="36">
        <f t="shared" si="69"/>
        <v>0</v>
      </c>
      <c r="BT326" s="30">
        <f>SUMIF(Ingredients!$B$3:$B$230,F326,Ingredients!$H$3:$H$230)+SUMIF($B$3:$B$725,F326,$CB$3:$CB$725)</f>
        <v>0</v>
      </c>
      <c r="BU326" s="30">
        <f>SUMIF(Ingredients!$B$3:$B$230,G326,Ingredients!$H$3:$H$230)+SUMIF($B$3:$B$725,G326,$CB$3:$CB$725)</f>
        <v>0</v>
      </c>
      <c r="BV326" s="30">
        <f>SUMIF(Ingredients!$B$3:$B$230,H326,Ingredients!$H$3:$H$230)+SUMIF($B$3:$B$725,H326,$CB$3:$CB$725)</f>
        <v>0</v>
      </c>
      <c r="BW326" s="30">
        <f>SUMIF(Ingredients!$B$3:$B$230,I326,Ingredients!$H$3:$H$230)+SUMIF($B$3:$B$725,I326,$CB$3:$CB$725)</f>
        <v>0</v>
      </c>
      <c r="BX326" s="30">
        <f>SUMIF(Ingredients!$B$3:$B$230,J326,Ingredients!$H$3:$H$230)+SUMIF($B$3:$B$725,J326,$CB$3:$CB$725)</f>
        <v>0</v>
      </c>
      <c r="BY326" s="30">
        <f>SUMIF(Ingredients!$B$3:$B$230,K326,Ingredients!$H$3:$H$230)+SUMIF($B$3:$B$725,K326,$CB$3:$CB$725)</f>
        <v>0</v>
      </c>
      <c r="BZ326" s="30">
        <f>SUMIF(Ingredients!$B$3:$B$230,L326,Ingredients!$H$3:$H$230)+SUMIF($B$3:$B$725,L326,$CB$3:$CB$725)</f>
        <v>0</v>
      </c>
      <c r="CA326" s="30">
        <f>SUMIF(Ingredients!$B$3:$B$230,M326,Ingredients!$H$3:$H$230)+SUMIF($B$3:$B$725,M326,$CB$3:$CB$725)</f>
        <v>0</v>
      </c>
      <c r="CB326" s="42">
        <f t="shared" si="70"/>
        <v>0</v>
      </c>
      <c r="CC326" s="30">
        <f>SUMIF(Ingredients!$B$3:$B$230,F326,Ingredients!$I$3:$I$230)+SUMIF($B$3:$B$725,F326,$CK$3:$CK$725)</f>
        <v>0</v>
      </c>
      <c r="CD326" s="30">
        <f>SUMIF(Ingredients!$B$3:$B$230,G326,Ingredients!$I$3:$I$230)+SUMIF($B$3:$B$725,G326,$CK$3:$CK$725)</f>
        <v>0</v>
      </c>
      <c r="CE326" s="30">
        <f>SUMIF(Ingredients!$B$3:$B$230,H326,Ingredients!$I$3:$I$230)+SUMIF($B$3:$B$725,H326,$CK$3:$CK$725)</f>
        <v>0</v>
      </c>
      <c r="CF326" s="30">
        <f>SUMIF(Ingredients!$B$3:$B$230,I326,Ingredients!$I$3:$I$230)+SUMIF($B$3:$B$725,I326,$CK$3:$CK$725)</f>
        <v>0</v>
      </c>
      <c r="CG326" s="30">
        <f>SUMIF(Ingredients!$B$3:$B$230,J326,Ingredients!$I$3:$I$230)+SUMIF($B$3:$B$725,J326,$CK$3:$CK$725)</f>
        <v>0</v>
      </c>
      <c r="CH326" s="30">
        <f>SUMIF(Ingredients!$B$3:$B$230,K326,Ingredients!$I$3:$I$230)+SUMIF($B$3:$B$725,K326,$CK$3:$CK$725)</f>
        <v>0</v>
      </c>
      <c r="CI326" s="30">
        <f>SUMIF(Ingredients!$B$3:$B$230,L326,Ingredients!$I$3:$I$230)+SUMIF($B$3:$B$725,L326,$CK$3:$CK$725)</f>
        <v>0</v>
      </c>
      <c r="CJ326" s="30">
        <f>SUMIF(Ingredients!$B$3:$B$230,M326,Ingredients!$I$3:$I$230)+SUMIF($B$3:$B$725,M326,$CK$3:$CK$725)</f>
        <v>0</v>
      </c>
      <c r="CK326" s="38">
        <f t="shared" si="71"/>
        <v>0</v>
      </c>
      <c r="CL326" s="30">
        <f>SUMIF(Ingredients!$B$3:$B$230,F326,Ingredients!$J$3:$J$230)+SUMIF($B$3:$B$725,F326,$CT$3:$CT$725)</f>
        <v>0</v>
      </c>
      <c r="CM326" s="30">
        <f>SUMIF(Ingredients!$B$3:$B$230,G326,Ingredients!$J$3:$J$230)+SUMIF($B$3:$B$725,G326,$CT$3:$CT$725)</f>
        <v>0.2</v>
      </c>
      <c r="CN326" s="30">
        <f>SUMIF(Ingredients!$B$3:$B$230,H326,Ingredients!$J$3:$J$230)+SUMIF($B$3:$B$725,H326,$CT$3:$CT$725)</f>
        <v>0</v>
      </c>
      <c r="CO326" s="30">
        <f>SUMIF(Ingredients!$B$3:$B$230,I326,Ingredients!$J$3:$J$230)+SUMIF($B$3:$B$725,I326,$CT$3:$CT$725)</f>
        <v>0</v>
      </c>
      <c r="CP326" s="30">
        <f>SUMIF(Ingredients!$B$3:$B$230,J326,Ingredients!$J$3:$J$230)+SUMIF($B$3:$B$725,J326,$CT$3:$CT$725)</f>
        <v>0</v>
      </c>
      <c r="CQ326" s="30">
        <f>SUMIF(Ingredients!$B$3:$B$230,K326,Ingredients!$J$3:$J$230)+SUMIF($B$3:$B$725,K326,$CT$3:$CT$725)</f>
        <v>0</v>
      </c>
      <c r="CR326" s="30">
        <f>SUMIF(Ingredients!$B$3:$B$230,L326,Ingredients!$J$3:$J$230)+SUMIF($B$3:$B$725,L326,$CT$3:$CT$725)</f>
        <v>0</v>
      </c>
      <c r="CS326" s="30">
        <f>SUMIF(Ingredients!$B$3:$B$230,M326,Ingredients!$J$3:$J$230)+SUMIF($B$3:$B$725,M326,$CT$3:$CT$725)</f>
        <v>0</v>
      </c>
      <c r="CT326" s="43">
        <f t="shared" si="72"/>
        <v>0.2</v>
      </c>
      <c r="CU326" s="34">
        <v>5</v>
      </c>
      <c r="CV326" s="30">
        <v>0</v>
      </c>
      <c r="CW326" s="30">
        <v>21</v>
      </c>
      <c r="CX326" s="35">
        <v>1</v>
      </c>
      <c r="CY326" s="36">
        <v>0</v>
      </c>
      <c r="CZ326" s="37">
        <v>0</v>
      </c>
      <c r="DA326" s="38">
        <v>0</v>
      </c>
      <c r="DB326" s="39">
        <v>0.2</v>
      </c>
      <c r="DC326" t="s">
        <v>202</v>
      </c>
      <c r="DD326" t="str">
        <f t="shared" ca="1" si="73"/>
        <v/>
      </c>
      <c r="DE326" t="str">
        <f t="shared" ca="1" si="74"/>
        <v>-</v>
      </c>
      <c r="DG326" t="s">
        <v>200</v>
      </c>
      <c r="DH326" t="str">
        <f t="shared" ca="1" si="75"/>
        <v>CHAOSCOOKIEITEM(MEAL, ItemRegistry.chaoscookieItem, 4 ,1f,0f,1f,0f,0f,0f,0.2f,1f),</v>
      </c>
      <c r="DI326" t="s">
        <v>2271</v>
      </c>
    </row>
    <row r="327" spans="2:113" x14ac:dyDescent="0.3">
      <c r="B327" t="s">
        <v>604</v>
      </c>
      <c r="C327" t="str">
        <f>INDEX('PH Itemnames'!$B$1:$B$723,MATCH(B327,'PH Itemnames'!$A$1:$A$723),1)</f>
        <v>chocolatebaconItem</v>
      </c>
      <c r="D327" t="s">
        <v>240</v>
      </c>
      <c r="E327" t="s">
        <v>1191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SUMIF(Ingredients!$B$3:$B$230,'PH complex foods'!F327,Ingredients!$A$3:$A$119)+SUMIF($B$3:$B$725,F327,$V$3:$V$724)</f>
        <v>1</v>
      </c>
      <c r="O327" s="11">
        <f ca="1">SUMIF(Ingredients!$B$3:$B$230,'PH complex foods'!G327,Ingredients!$A$3:$A$119)+SUMIF($B$3:$B$725,G327,$V$3:$V$724)</f>
        <v>1</v>
      </c>
      <c r="P327" s="11">
        <f ca="1">SUMIF(Ingredients!$B$3:$B$230,'PH complex foods'!H327,Ingredients!$A$3:$A$119)+SUMIF($B$3:$B$725,H327,$V$3:$V$724)</f>
        <v>0</v>
      </c>
      <c r="Q327" s="11">
        <f ca="1">SUMIF(Ingredients!$B$3:$B$230,'PH complex foods'!I327,Ingredients!$A$3:$A$119)+SUMIF($B$3:$B$725,I327,$V$3:$V$724)</f>
        <v>0</v>
      </c>
      <c r="R327" s="11">
        <f ca="1">SUMIF(Ingredients!$B$3:$B$230,'PH complex foods'!J327,Ingredients!$A$3:$A$119)+SUMIF($B$3:$B$725,J327,$V$3:$V$724)</f>
        <v>0</v>
      </c>
      <c r="S327" s="11">
        <f ca="1">SUMIF(Ingredients!$B$3:$B$230,'PH complex foods'!K327,Ingredients!$A$3:$A$119)+SUMIF($B$3:$B$725,K327,$V$3:$V$724)</f>
        <v>0</v>
      </c>
      <c r="T327" s="11">
        <f ca="1">SUMIF(Ingredients!$B$3:$B$230,'PH complex foods'!L327,Ingredients!$A$3:$A$119)+SUMIF($B$3:$B$725,L327,$V$3:$V$724)</f>
        <v>0</v>
      </c>
      <c r="U327" s="11">
        <f ca="1">SUMIF(Ingredients!$B$3:$B$230,'PH complex foods'!M327,Ingredients!$A$3:$A$119)+SUMIF($B$3:$B$725,M327,$V$3:$V$724)</f>
        <v>0</v>
      </c>
      <c r="V327" s="10">
        <f t="shared" ca="1" si="76"/>
        <v>1</v>
      </c>
      <c r="W327" s="10">
        <v>1</v>
      </c>
      <c r="X327" s="11">
        <v>0</v>
      </c>
      <c r="Y327" s="11">
        <f>COUNTIF(F327:M1052,B327)</f>
        <v>0</v>
      </c>
      <c r="Z327" s="44" t="str">
        <f t="shared" ref="Z327:Z390" ca="1" si="77">IF(V327=1,"Yes","No")</f>
        <v>Yes</v>
      </c>
      <c r="AA327" s="34">
        <f>SUMIF(Ingredients!$B$3:$B$230,F327,Ingredients!$C$3:$C$230)+SUMIF($B$3:$B$725,F327,$AI$3:$AI$725)</f>
        <v>10</v>
      </c>
      <c r="AB327" s="30">
        <f>SUMIF(Ingredients!$B$3:$B$230,G327,Ingredients!$C$3:$C$230)+SUMIF($B$3:$B$725,G327,$AI$3:$AI$725)</f>
        <v>1</v>
      </c>
      <c r="AC327" s="30">
        <f>SUMIF(Ingredients!$B$3:$B$230,H327,Ingredients!$C$3:$C$230)+SUMIF($B$3:$B$725,H327,$AI$3:$AI$725)</f>
        <v>0</v>
      </c>
      <c r="AD327" s="30">
        <f>SUMIF(Ingredients!$B$3:$B$230,I327,Ingredients!$C$3:$C$230)+SUMIF($B$3:$B$725,I327,$AI$3:$AI$725)</f>
        <v>0</v>
      </c>
      <c r="AE327" s="30">
        <f>SUMIF(Ingredients!$B$3:$B$230,J327,Ingredients!$C$3:$C$230)+SUMIF($B$3:$B$725,J327,$AI$3:$AI$725)</f>
        <v>0</v>
      </c>
      <c r="AF327" s="30">
        <f>SUMIF(Ingredients!$B$3:$B$230,K327,Ingredients!$C$3:$C$230)+SUMIF($B$3:$B$725,K327,$AI$3:$AI$725)</f>
        <v>0</v>
      </c>
      <c r="AG327" s="30">
        <f>SUMIF(Ingredients!$B$3:$B$230,L327,Ingredients!$C$3:$C$230)+SUMIF($B$3:$B$725,L327,$AI$3:$AI$725)</f>
        <v>0</v>
      </c>
      <c r="AH327" s="30">
        <f>SUMIF(Ingredients!$B$3:$B$230,M327,Ingredients!$C$3:$C$230)+SUMIF($B$3:$B$725,M327,$AI$3:$AI$725)</f>
        <v>0</v>
      </c>
      <c r="AI327" s="29">
        <f t="shared" si="65"/>
        <v>11</v>
      </c>
      <c r="AJ327" s="30">
        <f>SUMIF(Ingredients!$B$3:$B$230,F327,Ingredients!$D$3:$D$230)+SUMIF($B$3:$B$725,F327,$AR$3:$AR$725)</f>
        <v>0</v>
      </c>
      <c r="AK327" s="30">
        <f>SUMIF(Ingredients!$B$3:$B$230,G327,Ingredients!$D$3:$D$230)+SUMIF($B$3:$B$725,G327,$AR$3:$AR$725)</f>
        <v>0</v>
      </c>
      <c r="AL327" s="30">
        <f>SUMIF(Ingredients!$B$3:$B$230,H327,Ingredients!$D$3:$D$230)+SUMIF($B$3:$B$725,H327,$AR$3:$AR$725)</f>
        <v>0</v>
      </c>
      <c r="AM327" s="30">
        <f>SUMIF(Ingredients!$B$3:$B$230,I327,Ingredients!$D$3:$D$230)+SUMIF($B$3:$B$725,I327,$AR$3:$AR$725)</f>
        <v>0</v>
      </c>
      <c r="AN327" s="30">
        <f>SUMIF(Ingredients!$B$3:$B$230,J327,Ingredients!$D$3:$D$230)+SUMIF($B$3:$B$725,J327,$AR$3:$AR$725)</f>
        <v>0</v>
      </c>
      <c r="AO327" s="30">
        <f>SUMIF(Ingredients!$B$3:$B$230,K327,Ingredients!$D$3:$D$230)+SUMIF($B$3:$B$725,K327,$AR$3:$AR$725)</f>
        <v>0</v>
      </c>
      <c r="AP327" s="30">
        <f>SUMIF(Ingredients!$B$3:$B$230,L327,Ingredients!$D$3:$D$230)+SUMIF($B$3:$B$725,L327,$AR$3:$AR$725)</f>
        <v>0</v>
      </c>
      <c r="AQ327" s="30">
        <f>SUMIF(Ingredients!$B$3:$B$230,M327,Ingredients!$D$3:$D$230)+SUMIF($B$3:$B$725,M327,$AR$3:$AR$725)</f>
        <v>0</v>
      </c>
      <c r="AR327" s="29">
        <f t="shared" si="66"/>
        <v>0</v>
      </c>
      <c r="AS327" s="30">
        <f>SUMIF(Ingredients!$B$3:$B$230,F327,Ingredients!$E$3:$E$230)+SUMIF($B$3:$B$725,F327,$BA$3:$BA$730)</f>
        <v>14</v>
      </c>
      <c r="AT327" s="30">
        <f>SUMIF(Ingredients!$B$3:$B$230,G327,Ingredients!$E$3:$E$230)+SUMIF($B$3:$B$725,G327,$BA$3:$BA$730)</f>
        <v>19</v>
      </c>
      <c r="AU327" s="30">
        <f>SUMIF(Ingredients!$B$3:$B$230,H327,Ingredients!$E$3:$E$230)+SUMIF($B$3:$B$725,H327,$BA$3:$BA$730)</f>
        <v>0</v>
      </c>
      <c r="AV327" s="30">
        <f>SUMIF(Ingredients!$B$3:$B$230,I327,Ingredients!$E$3:$E$230)+SUMIF($B$3:$B$725,I327,$BA$3:$BA$730)</f>
        <v>0</v>
      </c>
      <c r="AW327" s="30">
        <f>SUMIF(Ingredients!$B$3:$B$230,J327,Ingredients!$E$3:$E$230)+SUMIF($B$3:$B$725,J327,$BA$3:$BA$730)</f>
        <v>0</v>
      </c>
      <c r="AX327" s="30">
        <f>SUMIF(Ingredients!$B$3:$B$230,K327,Ingredients!$E$3:$E$230)+SUMIF($B$3:$B$725,K327,$BA$3:$BA$730)</f>
        <v>0</v>
      </c>
      <c r="AY327" s="30">
        <f>SUMIF(Ingredients!$B$3:$B$230,L327,Ingredients!$E$3:$E$230)+SUMIF($B$3:$B$725,L327,$BA$3:$BA$730)</f>
        <v>0</v>
      </c>
      <c r="AZ327" s="30">
        <f>SUMIF(Ingredients!$B$3:$B$230,M327,Ingredients!$E$3:$E$230)+SUMIF($B$3:$B$725,M327,$BA$3:$BA$730)</f>
        <v>0</v>
      </c>
      <c r="BA327" s="29">
        <f t="shared" si="67"/>
        <v>16.5</v>
      </c>
      <c r="BB327" s="30">
        <f>SUMIF(Ingredients!$B$3:$B$230,F327,Ingredients!$F$3:$F$230)+SUMIF($B$3:$B$725,F327,$BJ$3:$BJ$725)</f>
        <v>0</v>
      </c>
      <c r="BC327" s="30">
        <f>SUMIF(Ingredients!$B$3:$B$230,G327,Ingredients!$F$3:$F$230)+SUMIF($B$3:$B$725,G327,$BJ$3:$BJ$725)</f>
        <v>0</v>
      </c>
      <c r="BD327" s="30">
        <f>SUMIF(Ingredients!$B$3:$B$230,H327,Ingredients!$F$3:$F$230)+SUMIF($B$3:$B$725,H327,$BJ$3:$BJ$725)</f>
        <v>0</v>
      </c>
      <c r="BE327" s="30">
        <f>SUMIF(Ingredients!$B$3:$B$230,I327,Ingredients!$F$3:$F$230)+SUMIF($B$3:$B$725,I327,$BJ$3:$BJ$725)</f>
        <v>0</v>
      </c>
      <c r="BF327" s="30">
        <f>SUMIF(Ingredients!$B$3:$B$230,J327,Ingredients!$F$3:$F$230)+SUMIF($B$3:$B$725,J327,$BJ$3:$BJ$725)</f>
        <v>0</v>
      </c>
      <c r="BG327" s="30">
        <f>SUMIF(Ingredients!$B$3:$B$230,K327,Ingredients!$F$3:$F$230)+SUMIF($B$3:$B$725,K327,$BJ$3:$BJ$725)</f>
        <v>0</v>
      </c>
      <c r="BH327" s="30">
        <f>SUMIF(Ingredients!$B$3:$B$230,L327,Ingredients!$F$3:$F$230)+SUMIF($B$3:$B$725,L327,$BJ$3:$BJ$725)</f>
        <v>0</v>
      </c>
      <c r="BI327" s="30">
        <f>SUMIF(Ingredients!$B$3:$B$230,M327,Ingredients!$F$3:$F$230)+SUMIF($B$3:$B$725,M327,$BJ$3:$BJ$725)</f>
        <v>0</v>
      </c>
      <c r="BJ327" s="35">
        <f t="shared" si="68"/>
        <v>0</v>
      </c>
      <c r="BK327" s="30">
        <f>SUMIF(Ingredients!$B$3:$B$230,F327,Ingredients!$G$3:$G$230)+SUMIF($B$3:$B$725,F327,$BS$3:$BS$725)</f>
        <v>0</v>
      </c>
      <c r="BL327" s="30">
        <f>SUMIF(Ingredients!$B$3:$B$230,G327,Ingredients!$G$3:$G$230)+SUMIF($B$3:$B$725,G327,$BS$3:$BS$725)</f>
        <v>0</v>
      </c>
      <c r="BM327" s="30">
        <f>SUMIF(Ingredients!$B$3:$B$230,H327,Ingredients!$G$3:$G$230)+SUMIF($B$3:$B$725,H327,$BS$3:$BS$725)</f>
        <v>0</v>
      </c>
      <c r="BN327" s="30">
        <f>SUMIF(Ingredients!$B$3:$B$230,I327,Ingredients!$G$3:$G$230)+SUMIF($B$3:$B$725,I327,$BS$3:$BS$725)</f>
        <v>0</v>
      </c>
      <c r="BO327" s="30">
        <f>SUMIF(Ingredients!$B$3:$B$230,J327,Ingredients!$G$3:$G$230)+SUMIF($B$3:$B$725,J327,$BS$3:$BS$725)</f>
        <v>0</v>
      </c>
      <c r="BP327" s="30">
        <f>SUMIF(Ingredients!$B$3:$B$230,K327,Ingredients!$G$3:$G$230)+SUMIF($B$3:$B$725,K327,$BS$3:$BS$725)</f>
        <v>0</v>
      </c>
      <c r="BQ327" s="30">
        <f>SUMIF(Ingredients!$B$3:$B$230,L327,Ingredients!$G$3:$G$230)+SUMIF($B$3:$B$725,L327,$BS$3:$BS$725)</f>
        <v>0</v>
      </c>
      <c r="BR327" s="30">
        <f>SUMIF(Ingredients!$B$3:$B$230,M327,Ingredients!$G$3:$G$230)+SUMIF($B$3:$B$725,M327,$BS$3:$BS$725)</f>
        <v>0</v>
      </c>
      <c r="BS327" s="36">
        <f t="shared" si="69"/>
        <v>0</v>
      </c>
      <c r="BT327" s="30">
        <f>SUMIF(Ingredients!$B$3:$B$230,F327,Ingredients!$H$3:$H$230)+SUMIF($B$3:$B$725,F327,$CB$3:$CB$725)</f>
        <v>0</v>
      </c>
      <c r="BU327" s="30">
        <f>SUMIF(Ingredients!$B$3:$B$230,G327,Ingredients!$H$3:$H$230)+SUMIF($B$3:$B$725,G327,$CB$3:$CB$725)</f>
        <v>0</v>
      </c>
      <c r="BV327" s="30">
        <f>SUMIF(Ingredients!$B$3:$B$230,H327,Ingredients!$H$3:$H$230)+SUMIF($B$3:$B$725,H327,$CB$3:$CB$725)</f>
        <v>0</v>
      </c>
      <c r="BW327" s="30">
        <f>SUMIF(Ingredients!$B$3:$B$230,I327,Ingredients!$H$3:$H$230)+SUMIF($B$3:$B$725,I327,$CB$3:$CB$725)</f>
        <v>0</v>
      </c>
      <c r="BX327" s="30">
        <f>SUMIF(Ingredients!$B$3:$B$230,J327,Ingredients!$H$3:$H$230)+SUMIF($B$3:$B$725,J327,$CB$3:$CB$725)</f>
        <v>0</v>
      </c>
      <c r="BY327" s="30">
        <f>SUMIF(Ingredients!$B$3:$B$230,K327,Ingredients!$H$3:$H$230)+SUMIF($B$3:$B$725,K327,$CB$3:$CB$725)</f>
        <v>0</v>
      </c>
      <c r="BZ327" s="30">
        <f>SUMIF(Ingredients!$B$3:$B$230,L327,Ingredients!$H$3:$H$230)+SUMIF($B$3:$B$725,L327,$CB$3:$CB$725)</f>
        <v>0</v>
      </c>
      <c r="CA327" s="30">
        <f>SUMIF(Ingredients!$B$3:$B$230,M327,Ingredients!$H$3:$H$230)+SUMIF($B$3:$B$725,M327,$CB$3:$CB$725)</f>
        <v>0</v>
      </c>
      <c r="CB327" s="42">
        <f t="shared" si="70"/>
        <v>0</v>
      </c>
      <c r="CC327" s="30">
        <f>SUMIF(Ingredients!$B$3:$B$230,F327,Ingredients!$I$3:$I$230)+SUMIF($B$3:$B$725,F327,$CK$3:$CK$725)</f>
        <v>2.5</v>
      </c>
      <c r="CD327" s="30">
        <f>SUMIF(Ingredients!$B$3:$B$230,G327,Ingredients!$I$3:$I$230)+SUMIF($B$3:$B$725,G327,$CK$3:$CK$725)</f>
        <v>0</v>
      </c>
      <c r="CE327" s="30">
        <f>SUMIF(Ingredients!$B$3:$B$230,H327,Ingredients!$I$3:$I$230)+SUMIF($B$3:$B$725,H327,$CK$3:$CK$725)</f>
        <v>0</v>
      </c>
      <c r="CF327" s="30">
        <f>SUMIF(Ingredients!$B$3:$B$230,I327,Ingredients!$I$3:$I$230)+SUMIF($B$3:$B$725,I327,$CK$3:$CK$725)</f>
        <v>0</v>
      </c>
      <c r="CG327" s="30">
        <f>SUMIF(Ingredients!$B$3:$B$230,J327,Ingredients!$I$3:$I$230)+SUMIF($B$3:$B$725,J327,$CK$3:$CK$725)</f>
        <v>0</v>
      </c>
      <c r="CH327" s="30">
        <f>SUMIF(Ingredients!$B$3:$B$230,K327,Ingredients!$I$3:$I$230)+SUMIF($B$3:$B$725,K327,$CK$3:$CK$725)</f>
        <v>0</v>
      </c>
      <c r="CI327" s="30">
        <f>SUMIF(Ingredients!$B$3:$B$230,L327,Ingredients!$I$3:$I$230)+SUMIF($B$3:$B$725,L327,$CK$3:$CK$725)</f>
        <v>0</v>
      </c>
      <c r="CJ327" s="30">
        <f>SUMIF(Ingredients!$B$3:$B$230,M327,Ingredients!$I$3:$I$230)+SUMIF($B$3:$B$725,M327,$CK$3:$CK$725)</f>
        <v>0</v>
      </c>
      <c r="CK327" s="38">
        <f t="shared" si="71"/>
        <v>2.5</v>
      </c>
      <c r="CL327" s="30">
        <f>SUMIF(Ingredients!$B$3:$B$230,F327,Ingredients!$J$3:$J$230)+SUMIF($B$3:$B$725,F327,$CT$3:$CT$725)</f>
        <v>0</v>
      </c>
      <c r="CM327" s="30">
        <f>SUMIF(Ingredients!$B$3:$B$230,G327,Ingredients!$J$3:$J$230)+SUMIF($B$3:$B$725,G327,$CT$3:$CT$725)</f>
        <v>0.2</v>
      </c>
      <c r="CN327" s="30">
        <f>SUMIF(Ingredients!$B$3:$B$230,H327,Ingredients!$J$3:$J$230)+SUMIF($B$3:$B$725,H327,$CT$3:$CT$725)</f>
        <v>0</v>
      </c>
      <c r="CO327" s="30">
        <f>SUMIF(Ingredients!$B$3:$B$230,I327,Ingredients!$J$3:$J$230)+SUMIF($B$3:$B$725,I327,$CT$3:$CT$725)</f>
        <v>0</v>
      </c>
      <c r="CP327" s="30">
        <f>SUMIF(Ingredients!$B$3:$B$230,J327,Ingredients!$J$3:$J$230)+SUMIF($B$3:$B$725,J327,$CT$3:$CT$725)</f>
        <v>0</v>
      </c>
      <c r="CQ327" s="30">
        <f>SUMIF(Ingredients!$B$3:$B$230,K327,Ingredients!$J$3:$J$230)+SUMIF($B$3:$B$725,K327,$CT$3:$CT$725)</f>
        <v>0</v>
      </c>
      <c r="CR327" s="30">
        <f>SUMIF(Ingredients!$B$3:$B$230,L327,Ingredients!$J$3:$J$230)+SUMIF($B$3:$B$725,L327,$CT$3:$CT$725)</f>
        <v>0</v>
      </c>
      <c r="CS327" s="30">
        <f>SUMIF(Ingredients!$B$3:$B$230,M327,Ingredients!$J$3:$J$230)+SUMIF($B$3:$B$725,M327,$CT$3:$CT$725)</f>
        <v>0</v>
      </c>
      <c r="CT327" s="43">
        <f t="shared" si="72"/>
        <v>0.2</v>
      </c>
      <c r="CU327" s="34">
        <v>10</v>
      </c>
      <c r="CV327" s="30">
        <v>0</v>
      </c>
      <c r="CW327" s="30">
        <v>17</v>
      </c>
      <c r="CX327" s="35">
        <v>0</v>
      </c>
      <c r="CY327" s="36">
        <v>0</v>
      </c>
      <c r="CZ327" s="37">
        <v>0</v>
      </c>
      <c r="DA327" s="38">
        <v>2.5</v>
      </c>
      <c r="DB327" s="39">
        <v>0.2</v>
      </c>
      <c r="DC327" t="s">
        <v>202</v>
      </c>
      <c r="DD327" t="str">
        <f t="shared" ca="1" si="73"/>
        <v/>
      </c>
      <c r="DE327" t="str">
        <f t="shared" ca="1" si="74"/>
        <v>-</v>
      </c>
      <c r="DG327" t="s">
        <v>200</v>
      </c>
      <c r="DH327" t="str">
        <f t="shared" ca="1" si="75"/>
        <v>CHOCOLATEBACONITEM(MEAL, ItemRegistry.chocolatebaconItem, 4 ,2f,0f,0f,0f,0f,2.5f,0.2f,1.24f),</v>
      </c>
      <c r="DI327" t="s">
        <v>2271</v>
      </c>
    </row>
    <row r="328" spans="2:113" x14ac:dyDescent="0.3">
      <c r="B328" t="s">
        <v>605</v>
      </c>
      <c r="C328" t="str">
        <f>INDEX('PH Itemnames'!$B$1:$B$723,MATCH(B328,'PH Itemnames'!$A$1:$A$723),1)</f>
        <v>lambkebabItem</v>
      </c>
      <c r="D328" t="s">
        <v>240</v>
      </c>
      <c r="E328" t="s">
        <v>1191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SUMIF(Ingredients!$B$3:$B$230,'PH complex foods'!F328,Ingredients!$A$3:$A$119)+SUMIF($B$3:$B$725,F328,$V$3:$V$724)</f>
        <v>1</v>
      </c>
      <c r="O328" s="11">
        <f ca="1">SUMIF(Ingredients!$B$3:$B$230,'PH complex foods'!G328,Ingredients!$A$3:$A$119)+SUMIF($B$3:$B$725,G328,$V$3:$V$724)</f>
        <v>1</v>
      </c>
      <c r="P328" s="11">
        <f ca="1">SUMIF(Ingredients!$B$3:$B$230,'PH complex foods'!H328,Ingredients!$A$3:$A$119)+SUMIF($B$3:$B$725,H328,$V$3:$V$724)</f>
        <v>1</v>
      </c>
      <c r="Q328" s="11">
        <f ca="1">SUMIF(Ingredients!$B$3:$B$230,'PH complex foods'!I328,Ingredients!$A$3:$A$119)+SUMIF($B$3:$B$725,I328,$V$3:$V$724)</f>
        <v>0</v>
      </c>
      <c r="R328" s="11">
        <f ca="1">SUMIF(Ingredients!$B$3:$B$230,'PH complex foods'!J328,Ingredients!$A$3:$A$119)+SUMIF($B$3:$B$725,J328,$V$3:$V$724)</f>
        <v>0</v>
      </c>
      <c r="S328" s="11">
        <f ca="1">SUMIF(Ingredients!$B$3:$B$230,'PH complex foods'!K328,Ingredients!$A$3:$A$119)+SUMIF($B$3:$B$725,K328,$V$3:$V$724)</f>
        <v>0</v>
      </c>
      <c r="T328" s="11">
        <f ca="1">SUMIF(Ingredients!$B$3:$B$230,'PH complex foods'!L328,Ingredients!$A$3:$A$119)+SUMIF($B$3:$B$725,L328,$V$3:$V$724)</f>
        <v>0</v>
      </c>
      <c r="U328" s="11">
        <f ca="1">SUMIF(Ingredients!$B$3:$B$230,'PH complex foods'!M328,Ingredients!$A$3:$A$119)+SUMIF($B$3:$B$725,M328,$V$3:$V$724)</f>
        <v>0</v>
      </c>
      <c r="V328" s="10">
        <f t="shared" ca="1" si="76"/>
        <v>1</v>
      </c>
      <c r="W328" s="10">
        <v>1</v>
      </c>
      <c r="X328" s="11">
        <v>1</v>
      </c>
      <c r="Y328" s="11">
        <f>COUNTIF(F328:M1053,B328)</f>
        <v>0</v>
      </c>
      <c r="Z328" s="44" t="str">
        <f t="shared" ca="1" si="77"/>
        <v>Yes</v>
      </c>
      <c r="AA328" s="34">
        <f>SUMIF(Ingredients!$B$3:$B$230,F328,Ingredients!$C$3:$C$230)+SUMIF($B$3:$B$725,F328,$AI$3:$AI$725)</f>
        <v>10</v>
      </c>
      <c r="AB328" s="30">
        <f>SUMIF(Ingredients!$B$3:$B$230,G328,Ingredients!$C$3:$C$230)+SUMIF($B$3:$B$725,G328,$AI$3:$AI$725)</f>
        <v>2</v>
      </c>
      <c r="AC328" s="30">
        <f>SUMIF(Ingredients!$B$3:$B$230,H328,Ingredients!$C$3:$C$230)+SUMIF($B$3:$B$725,H328,$AI$3:$AI$725)</f>
        <v>4</v>
      </c>
      <c r="AD328" s="30">
        <f>SUMIF(Ingredients!$B$3:$B$230,I328,Ingredients!$C$3:$C$230)+SUMIF($B$3:$B$725,I328,$AI$3:$AI$725)</f>
        <v>0</v>
      </c>
      <c r="AE328" s="30">
        <f>SUMIF(Ingredients!$B$3:$B$230,J328,Ingredients!$C$3:$C$230)+SUMIF($B$3:$B$725,J328,$AI$3:$AI$725)</f>
        <v>0</v>
      </c>
      <c r="AF328" s="30">
        <f>SUMIF(Ingredients!$B$3:$B$230,K328,Ingredients!$C$3:$C$230)+SUMIF($B$3:$B$725,K328,$AI$3:$AI$725)</f>
        <v>0</v>
      </c>
      <c r="AG328" s="30">
        <f>SUMIF(Ingredients!$B$3:$B$230,L328,Ingredients!$C$3:$C$230)+SUMIF($B$3:$B$725,L328,$AI$3:$AI$725)</f>
        <v>0</v>
      </c>
      <c r="AH328" s="30">
        <f>SUMIF(Ingredients!$B$3:$B$230,M328,Ingredients!$C$3:$C$230)+SUMIF($B$3:$B$725,M328,$AI$3:$AI$725)</f>
        <v>0</v>
      </c>
      <c r="AI328" s="29">
        <f t="shared" si="65"/>
        <v>16</v>
      </c>
      <c r="AJ328" s="30">
        <f>SUMIF(Ingredients!$B$3:$B$230,F328,Ingredients!$D$3:$D$230)+SUMIF($B$3:$B$725,F328,$AR$3:$AR$725)</f>
        <v>0</v>
      </c>
      <c r="AK328" s="30">
        <f>SUMIF(Ingredients!$B$3:$B$230,G328,Ingredients!$D$3:$D$230)+SUMIF($B$3:$B$725,G328,$AR$3:$AR$725)</f>
        <v>0</v>
      </c>
      <c r="AL328" s="30">
        <f>SUMIF(Ingredients!$B$3:$B$230,H328,Ingredients!$D$3:$D$230)+SUMIF($B$3:$B$725,H328,$AR$3:$AR$725)</f>
        <v>0</v>
      </c>
      <c r="AM328" s="30">
        <f>SUMIF(Ingredients!$B$3:$B$230,I328,Ingredients!$D$3:$D$230)+SUMIF($B$3:$B$725,I328,$AR$3:$AR$725)</f>
        <v>0</v>
      </c>
      <c r="AN328" s="30">
        <f>SUMIF(Ingredients!$B$3:$B$230,J328,Ingredients!$D$3:$D$230)+SUMIF($B$3:$B$725,J328,$AR$3:$AR$725)</f>
        <v>0</v>
      </c>
      <c r="AO328" s="30">
        <f>SUMIF(Ingredients!$B$3:$B$230,K328,Ingredients!$D$3:$D$230)+SUMIF($B$3:$B$725,K328,$AR$3:$AR$725)</f>
        <v>0</v>
      </c>
      <c r="AP328" s="30">
        <f>SUMIF(Ingredients!$B$3:$B$230,L328,Ingredients!$D$3:$D$230)+SUMIF($B$3:$B$725,L328,$AR$3:$AR$725)</f>
        <v>0</v>
      </c>
      <c r="AQ328" s="30">
        <f>SUMIF(Ingredients!$B$3:$B$230,M328,Ingredients!$D$3:$D$230)+SUMIF($B$3:$B$725,M328,$AR$3:$AR$725)</f>
        <v>0</v>
      </c>
      <c r="AR328" s="29">
        <f t="shared" si="66"/>
        <v>0</v>
      </c>
      <c r="AS328" s="30">
        <f>SUMIF(Ingredients!$B$3:$B$230,F328,Ingredients!$E$3:$E$230)+SUMIF($B$3:$B$725,F328,$BA$3:$BA$730)</f>
        <v>9</v>
      </c>
      <c r="AT328" s="30">
        <f>SUMIF(Ingredients!$B$3:$B$230,G328,Ingredients!$E$3:$E$230)+SUMIF($B$3:$B$725,G328,$BA$3:$BA$730)</f>
        <v>43</v>
      </c>
      <c r="AU328" s="30">
        <f>SUMIF(Ingredients!$B$3:$B$230,H328,Ingredients!$E$3:$E$230)+SUMIF($B$3:$B$725,H328,$BA$3:$BA$730)</f>
        <v>7.666666666666667</v>
      </c>
      <c r="AV328" s="30">
        <f>SUMIF(Ingredients!$B$3:$B$230,I328,Ingredients!$E$3:$E$230)+SUMIF($B$3:$B$725,I328,$BA$3:$BA$730)</f>
        <v>0</v>
      </c>
      <c r="AW328" s="30">
        <f>SUMIF(Ingredients!$B$3:$B$230,J328,Ingredients!$E$3:$E$230)+SUMIF($B$3:$B$725,J328,$BA$3:$BA$730)</f>
        <v>0</v>
      </c>
      <c r="AX328" s="30">
        <f>SUMIF(Ingredients!$B$3:$B$230,K328,Ingredients!$E$3:$E$230)+SUMIF($B$3:$B$725,K328,$BA$3:$BA$730)</f>
        <v>0</v>
      </c>
      <c r="AY328" s="30">
        <f>SUMIF(Ingredients!$B$3:$B$230,L328,Ingredients!$E$3:$E$230)+SUMIF($B$3:$B$725,L328,$BA$3:$BA$730)</f>
        <v>0</v>
      </c>
      <c r="AZ328" s="30">
        <f>SUMIF(Ingredients!$B$3:$B$230,M328,Ingredients!$E$3:$E$230)+SUMIF($B$3:$B$725,M328,$BA$3:$BA$730)</f>
        <v>0</v>
      </c>
      <c r="BA328" s="29">
        <f t="shared" si="67"/>
        <v>19.888888888888889</v>
      </c>
      <c r="BB328" s="30">
        <f>SUMIF(Ingredients!$B$3:$B$230,F328,Ingredients!$F$3:$F$230)+SUMIF($B$3:$B$725,F328,$BJ$3:$BJ$725)</f>
        <v>0</v>
      </c>
      <c r="BC328" s="30">
        <f>SUMIF(Ingredients!$B$3:$B$230,G328,Ingredients!$F$3:$F$230)+SUMIF($B$3:$B$725,G328,$BJ$3:$BJ$725)</f>
        <v>0</v>
      </c>
      <c r="BD328" s="30">
        <f>SUMIF(Ingredients!$B$3:$B$230,H328,Ingredients!$F$3:$F$230)+SUMIF($B$3:$B$725,H328,$BJ$3:$BJ$725)</f>
        <v>0</v>
      </c>
      <c r="BE328" s="30">
        <f>SUMIF(Ingredients!$B$3:$B$230,I328,Ingredients!$F$3:$F$230)+SUMIF($B$3:$B$725,I328,$BJ$3:$BJ$725)</f>
        <v>0</v>
      </c>
      <c r="BF328" s="30">
        <f>SUMIF(Ingredients!$B$3:$B$230,J328,Ingredients!$F$3:$F$230)+SUMIF($B$3:$B$725,J328,$BJ$3:$BJ$725)</f>
        <v>0</v>
      </c>
      <c r="BG328" s="30">
        <f>SUMIF(Ingredients!$B$3:$B$230,K328,Ingredients!$F$3:$F$230)+SUMIF($B$3:$B$725,K328,$BJ$3:$BJ$725)</f>
        <v>0</v>
      </c>
      <c r="BH328" s="30">
        <f>SUMIF(Ingredients!$B$3:$B$230,L328,Ingredients!$F$3:$F$230)+SUMIF($B$3:$B$725,L328,$BJ$3:$BJ$725)</f>
        <v>0</v>
      </c>
      <c r="BI328" s="30">
        <f>SUMIF(Ingredients!$B$3:$B$230,M328,Ingredients!$F$3:$F$230)+SUMIF($B$3:$B$725,M328,$BJ$3:$BJ$725)</f>
        <v>0</v>
      </c>
      <c r="BJ328" s="35">
        <f t="shared" si="68"/>
        <v>0</v>
      </c>
      <c r="BK328" s="30">
        <f>SUMIF(Ingredients!$B$3:$B$230,F328,Ingredients!$G$3:$G$230)+SUMIF($B$3:$B$725,F328,$BS$3:$BS$725)</f>
        <v>0</v>
      </c>
      <c r="BL328" s="30">
        <f>SUMIF(Ingredients!$B$3:$B$230,G328,Ingredients!$G$3:$G$230)+SUMIF($B$3:$B$725,G328,$BS$3:$BS$725)</f>
        <v>0</v>
      </c>
      <c r="BM328" s="30">
        <f>SUMIF(Ingredients!$B$3:$B$230,H328,Ingredients!$G$3:$G$230)+SUMIF($B$3:$B$725,H328,$BS$3:$BS$725)</f>
        <v>0</v>
      </c>
      <c r="BN328" s="30">
        <f>SUMIF(Ingredients!$B$3:$B$230,I328,Ingredients!$G$3:$G$230)+SUMIF($B$3:$B$725,I328,$BS$3:$BS$725)</f>
        <v>0</v>
      </c>
      <c r="BO328" s="30">
        <f>SUMIF(Ingredients!$B$3:$B$230,J328,Ingredients!$G$3:$G$230)+SUMIF($B$3:$B$725,J328,$BS$3:$BS$725)</f>
        <v>0</v>
      </c>
      <c r="BP328" s="30">
        <f>SUMIF(Ingredients!$B$3:$B$230,K328,Ingredients!$G$3:$G$230)+SUMIF($B$3:$B$725,K328,$BS$3:$BS$725)</f>
        <v>0</v>
      </c>
      <c r="BQ328" s="30">
        <f>SUMIF(Ingredients!$B$3:$B$230,L328,Ingredients!$G$3:$G$230)+SUMIF($B$3:$B$725,L328,$BS$3:$BS$725)</f>
        <v>0</v>
      </c>
      <c r="BR328" s="30">
        <f>SUMIF(Ingredients!$B$3:$B$230,M328,Ingredients!$G$3:$G$230)+SUMIF($B$3:$B$725,M328,$BS$3:$BS$725)</f>
        <v>0</v>
      </c>
      <c r="BS328" s="36">
        <f t="shared" si="69"/>
        <v>0</v>
      </c>
      <c r="BT328" s="30">
        <f>SUMIF(Ingredients!$B$3:$B$230,F328,Ingredients!$H$3:$H$230)+SUMIF($B$3:$B$725,F328,$CB$3:$CB$725)</f>
        <v>0</v>
      </c>
      <c r="BU328" s="30">
        <f>SUMIF(Ingredients!$B$3:$B$230,G328,Ingredients!$H$3:$H$230)+SUMIF($B$3:$B$725,G328,$CB$3:$CB$725)</f>
        <v>1</v>
      </c>
      <c r="BV328" s="30">
        <f>SUMIF(Ingredients!$B$3:$B$230,H328,Ingredients!$H$3:$H$230)+SUMIF($B$3:$B$725,H328,$CB$3:$CB$725)</f>
        <v>1</v>
      </c>
      <c r="BW328" s="30">
        <f>SUMIF(Ingredients!$B$3:$B$230,I328,Ingredients!$H$3:$H$230)+SUMIF($B$3:$B$725,I328,$CB$3:$CB$725)</f>
        <v>0</v>
      </c>
      <c r="BX328" s="30">
        <f>SUMIF(Ingredients!$B$3:$B$230,J328,Ingredients!$H$3:$H$230)+SUMIF($B$3:$B$725,J328,$CB$3:$CB$725)</f>
        <v>0</v>
      </c>
      <c r="BY328" s="30">
        <f>SUMIF(Ingredients!$B$3:$B$230,K328,Ingredients!$H$3:$H$230)+SUMIF($B$3:$B$725,K328,$CB$3:$CB$725)</f>
        <v>0</v>
      </c>
      <c r="BZ328" s="30">
        <f>SUMIF(Ingredients!$B$3:$B$230,L328,Ingredients!$H$3:$H$230)+SUMIF($B$3:$B$725,L328,$CB$3:$CB$725)</f>
        <v>0</v>
      </c>
      <c r="CA328" s="30">
        <f>SUMIF(Ingredients!$B$3:$B$230,M328,Ingredients!$H$3:$H$230)+SUMIF($B$3:$B$725,M328,$CB$3:$CB$725)</f>
        <v>0</v>
      </c>
      <c r="CB328" s="42">
        <f t="shared" si="70"/>
        <v>2</v>
      </c>
      <c r="CC328" s="30">
        <f>SUMIF(Ingredients!$B$3:$B$230,F328,Ingredients!$I$3:$I$230)+SUMIF($B$3:$B$725,F328,$CK$3:$CK$725)</f>
        <v>2.5</v>
      </c>
      <c r="CD328" s="30">
        <f>SUMIF(Ingredients!$B$3:$B$230,G328,Ingredients!$I$3:$I$230)+SUMIF($B$3:$B$725,G328,$CK$3:$CK$725)</f>
        <v>0</v>
      </c>
      <c r="CE328" s="30">
        <f>SUMIF(Ingredients!$B$3:$B$230,H328,Ingredients!$I$3:$I$230)+SUMIF($B$3:$B$725,H328,$CK$3:$CK$725)</f>
        <v>0</v>
      </c>
      <c r="CF328" s="30">
        <f>SUMIF(Ingredients!$B$3:$B$230,I328,Ingredients!$I$3:$I$230)+SUMIF($B$3:$B$725,I328,$CK$3:$CK$725)</f>
        <v>0</v>
      </c>
      <c r="CG328" s="30">
        <f>SUMIF(Ingredients!$B$3:$B$230,J328,Ingredients!$I$3:$I$230)+SUMIF($B$3:$B$725,J328,$CK$3:$CK$725)</f>
        <v>0</v>
      </c>
      <c r="CH328" s="30">
        <f>SUMIF(Ingredients!$B$3:$B$230,K328,Ingredients!$I$3:$I$230)+SUMIF($B$3:$B$725,K328,$CK$3:$CK$725)</f>
        <v>0</v>
      </c>
      <c r="CI328" s="30">
        <f>SUMIF(Ingredients!$B$3:$B$230,L328,Ingredients!$I$3:$I$230)+SUMIF($B$3:$B$725,L328,$CK$3:$CK$725)</f>
        <v>0</v>
      </c>
      <c r="CJ328" s="30">
        <f>SUMIF(Ingredients!$B$3:$B$230,M328,Ingredients!$I$3:$I$230)+SUMIF($B$3:$B$725,M328,$CK$3:$CK$725)</f>
        <v>0</v>
      </c>
      <c r="CK328" s="38">
        <f t="shared" si="71"/>
        <v>2.5</v>
      </c>
      <c r="CL328" s="30">
        <f>SUMIF(Ingredients!$B$3:$B$230,F328,Ingredients!$J$3:$J$230)+SUMIF($B$3:$B$725,F328,$CT$3:$CT$725)</f>
        <v>0</v>
      </c>
      <c r="CM328" s="30">
        <f>SUMIF(Ingredients!$B$3:$B$230,G328,Ingredients!$J$3:$J$230)+SUMIF($B$3:$B$725,G328,$CT$3:$CT$725)</f>
        <v>0</v>
      </c>
      <c r="CN328" s="30">
        <f>SUMIF(Ingredients!$B$3:$B$230,H328,Ingredients!$J$3:$J$230)+SUMIF($B$3:$B$725,H328,$CT$3:$CT$725)</f>
        <v>0</v>
      </c>
      <c r="CO328" s="30">
        <f>SUMIF(Ingredients!$B$3:$B$230,I328,Ingredients!$J$3:$J$230)+SUMIF($B$3:$B$725,I328,$CT$3:$CT$725)</f>
        <v>0</v>
      </c>
      <c r="CP328" s="30">
        <f>SUMIF(Ingredients!$B$3:$B$230,J328,Ingredients!$J$3:$J$230)+SUMIF($B$3:$B$725,J328,$CT$3:$CT$725)</f>
        <v>0</v>
      </c>
      <c r="CQ328" s="30">
        <f>SUMIF(Ingredients!$B$3:$B$230,K328,Ingredients!$J$3:$J$230)+SUMIF($B$3:$B$725,K328,$CT$3:$CT$725)</f>
        <v>0</v>
      </c>
      <c r="CR328" s="30">
        <f>SUMIF(Ingredients!$B$3:$B$230,L328,Ingredients!$J$3:$J$230)+SUMIF($B$3:$B$725,L328,$CT$3:$CT$725)</f>
        <v>0</v>
      </c>
      <c r="CS328" s="30">
        <f>SUMIF(Ingredients!$B$3:$B$230,M328,Ingredients!$J$3:$J$230)+SUMIF($B$3:$B$725,M328,$CT$3:$CT$725)</f>
        <v>0</v>
      </c>
      <c r="CT328" s="43">
        <f t="shared" si="72"/>
        <v>0</v>
      </c>
      <c r="CU328" s="34">
        <v>15</v>
      </c>
      <c r="CV328" s="30">
        <v>0</v>
      </c>
      <c r="CW328" s="30">
        <v>12</v>
      </c>
      <c r="CX328" s="35">
        <v>0</v>
      </c>
      <c r="CY328" s="36">
        <v>0</v>
      </c>
      <c r="CZ328" s="37">
        <v>2</v>
      </c>
      <c r="DA328" s="38">
        <v>2.5</v>
      </c>
      <c r="DB328" s="39">
        <v>0</v>
      </c>
      <c r="DC328" t="s">
        <v>202</v>
      </c>
      <c r="DD328" t="str">
        <f t="shared" ca="1" si="73"/>
        <v/>
      </c>
      <c r="DE328" t="str">
        <f t="shared" ca="1" si="74"/>
        <v>-</v>
      </c>
      <c r="DG328" t="s">
        <v>200</v>
      </c>
      <c r="DH328" t="str">
        <f t="shared" ca="1" si="75"/>
        <v>LAMBKEBABITEM(MEAL, ItemRegistry.lambkebabItem, 4 ,3f,0f,0f,2f,0f,2.5f,0f,1.75f),</v>
      </c>
      <c r="DI328" t="s">
        <v>2470</v>
      </c>
    </row>
    <row r="329" spans="2:113" x14ac:dyDescent="0.3">
      <c r="B329" t="s">
        <v>606</v>
      </c>
      <c r="C329" t="str">
        <f>INDEX('PH Itemnames'!$B$1:$B$723,MATCH(B329,'PH Itemnames'!$A$1:$A$723),1)</f>
        <v>nutellaItem</v>
      </c>
      <c r="D329" t="s">
        <v>240</v>
      </c>
      <c r="E329" t="s">
        <v>1183</v>
      </c>
      <c r="F329" s="10" t="s">
        <v>230</v>
      </c>
      <c r="G329" s="11" t="s">
        <v>520</v>
      </c>
      <c r="H329" s="11"/>
      <c r="I329" s="11"/>
      <c r="J329" s="11"/>
      <c r="K329" s="11"/>
      <c r="L329" s="11"/>
      <c r="M329" s="11"/>
      <c r="N329" s="46">
        <f ca="1">SUMIF(Ingredients!$B$3:$B$230,'PH complex foods'!F329,Ingredients!$A$3:$A$119)+SUMIF($B$3:$B$725,F329,$V$3:$V$724)</f>
        <v>1</v>
      </c>
      <c r="O329" s="11">
        <f ca="1">SUMIF(Ingredients!$B$3:$B$230,'PH complex foods'!G329,Ingredients!$A$3:$A$119)+SUMIF($B$3:$B$725,G329,$V$3:$V$724)</f>
        <v>0</v>
      </c>
      <c r="P329" s="11">
        <f ca="1">SUMIF(Ingredients!$B$3:$B$230,'PH complex foods'!H329,Ingredients!$A$3:$A$119)+SUMIF($B$3:$B$725,H329,$V$3:$V$724)</f>
        <v>0</v>
      </c>
      <c r="Q329" s="11">
        <f ca="1">SUMIF(Ingredients!$B$3:$B$230,'PH complex foods'!I329,Ingredients!$A$3:$A$119)+SUMIF($B$3:$B$725,I329,$V$3:$V$724)</f>
        <v>0</v>
      </c>
      <c r="R329" s="11">
        <f ca="1">SUMIF(Ingredients!$B$3:$B$230,'PH complex foods'!J329,Ingredients!$A$3:$A$119)+SUMIF($B$3:$B$725,J329,$V$3:$V$724)</f>
        <v>0</v>
      </c>
      <c r="S329" s="11">
        <f ca="1">SUMIF(Ingredients!$B$3:$B$230,'PH complex foods'!K329,Ingredients!$A$3:$A$119)+SUMIF($B$3:$B$725,K329,$V$3:$V$724)</f>
        <v>0</v>
      </c>
      <c r="T329" s="11">
        <f ca="1">SUMIF(Ingredients!$B$3:$B$230,'PH complex foods'!L329,Ingredients!$A$3:$A$119)+SUMIF($B$3:$B$725,L329,$V$3:$V$724)</f>
        <v>0</v>
      </c>
      <c r="U329" s="11">
        <f ca="1">SUMIF(Ingredients!$B$3:$B$230,'PH complex foods'!M329,Ingredients!$A$3:$A$119)+SUMIF($B$3:$B$725,M329,$V$3:$V$724)</f>
        <v>0</v>
      </c>
      <c r="V329" s="10">
        <f t="shared" ca="1" si="76"/>
        <v>0</v>
      </c>
      <c r="W329" s="10">
        <v>0</v>
      </c>
      <c r="X329" s="11">
        <v>-1</v>
      </c>
      <c r="Y329" s="11">
        <f>COUNTIF(F329:M1054,B329)</f>
        <v>0</v>
      </c>
      <c r="Z329" s="44" t="str">
        <f t="shared" ca="1" si="77"/>
        <v>No</v>
      </c>
      <c r="AA329" s="34">
        <f>SUMIF(Ingredients!$B$3:$B$230,F329,Ingredients!$C$3:$C$230)+SUMIF($B$3:$B$725,F329,$AI$3:$AI$725)</f>
        <v>1</v>
      </c>
      <c r="AB329" s="30">
        <f>SUMIF(Ingredients!$B$3:$B$230,G329,Ingredients!$C$3:$C$230)+SUMIF($B$3:$B$725,G329,$AI$3:$AI$725)</f>
        <v>0</v>
      </c>
      <c r="AC329" s="30">
        <f>SUMIF(Ingredients!$B$3:$B$230,H329,Ingredients!$C$3:$C$230)+SUMIF($B$3:$B$725,H329,$AI$3:$AI$725)</f>
        <v>0</v>
      </c>
      <c r="AD329" s="30">
        <f>SUMIF(Ingredients!$B$3:$B$230,I329,Ingredients!$C$3:$C$230)+SUMIF($B$3:$B$725,I329,$AI$3:$AI$725)</f>
        <v>0</v>
      </c>
      <c r="AE329" s="30">
        <f>SUMIF(Ingredients!$B$3:$B$230,J329,Ingredients!$C$3:$C$230)+SUMIF($B$3:$B$725,J329,$AI$3:$AI$725)</f>
        <v>0</v>
      </c>
      <c r="AF329" s="30">
        <f>SUMIF(Ingredients!$B$3:$B$230,K329,Ingredients!$C$3:$C$230)+SUMIF($B$3:$B$725,K329,$AI$3:$AI$725)</f>
        <v>0</v>
      </c>
      <c r="AG329" s="30">
        <f>SUMIF(Ingredients!$B$3:$B$230,L329,Ingredients!$C$3:$C$230)+SUMIF($B$3:$B$725,L329,$AI$3:$AI$725)</f>
        <v>0</v>
      </c>
      <c r="AH329" s="30">
        <f>SUMIF(Ingredients!$B$3:$B$230,M329,Ingredients!$C$3:$C$230)+SUMIF($B$3:$B$725,M329,$AI$3:$AI$725)</f>
        <v>0</v>
      </c>
      <c r="AI329" s="29">
        <f t="shared" si="65"/>
        <v>1</v>
      </c>
      <c r="AJ329" s="30">
        <f>SUMIF(Ingredients!$B$3:$B$230,F329,Ingredients!$D$3:$D$230)+SUMIF($B$3:$B$725,F329,$AR$3:$AR$725)</f>
        <v>0</v>
      </c>
      <c r="AK329" s="30">
        <f>SUMIF(Ingredients!$B$3:$B$230,G329,Ingredients!$D$3:$D$230)+SUMIF($B$3:$B$725,G329,$AR$3:$AR$725)</f>
        <v>0</v>
      </c>
      <c r="AL329" s="30">
        <f>SUMIF(Ingredients!$B$3:$B$230,H329,Ingredients!$D$3:$D$230)+SUMIF($B$3:$B$725,H329,$AR$3:$AR$725)</f>
        <v>0</v>
      </c>
      <c r="AM329" s="30">
        <f>SUMIF(Ingredients!$B$3:$B$230,I329,Ingredients!$D$3:$D$230)+SUMIF($B$3:$B$725,I329,$AR$3:$AR$725)</f>
        <v>0</v>
      </c>
      <c r="AN329" s="30">
        <f>SUMIF(Ingredients!$B$3:$B$230,J329,Ingredients!$D$3:$D$230)+SUMIF($B$3:$B$725,J329,$AR$3:$AR$725)</f>
        <v>0</v>
      </c>
      <c r="AO329" s="30">
        <f>SUMIF(Ingredients!$B$3:$B$230,K329,Ingredients!$D$3:$D$230)+SUMIF($B$3:$B$725,K329,$AR$3:$AR$725)</f>
        <v>0</v>
      </c>
      <c r="AP329" s="30">
        <f>SUMIF(Ingredients!$B$3:$B$230,L329,Ingredients!$D$3:$D$230)+SUMIF($B$3:$B$725,L329,$AR$3:$AR$725)</f>
        <v>0</v>
      </c>
      <c r="AQ329" s="30">
        <f>SUMIF(Ingredients!$B$3:$B$230,M329,Ingredients!$D$3:$D$230)+SUMIF($B$3:$B$725,M329,$AR$3:$AR$725)</f>
        <v>0</v>
      </c>
      <c r="AR329" s="29">
        <f t="shared" si="66"/>
        <v>0</v>
      </c>
      <c r="AS329" s="30">
        <f>SUMIF(Ingredients!$B$3:$B$230,F329,Ingredients!$E$3:$E$230)+SUMIF($B$3:$B$725,F329,$BA$3:$BA$730)</f>
        <v>19</v>
      </c>
      <c r="AT329" s="30">
        <f>SUMIF(Ingredients!$B$3:$B$230,G329,Ingredients!$E$3:$E$230)+SUMIF($B$3:$B$725,G329,$BA$3:$BA$730)</f>
        <v>0</v>
      </c>
      <c r="AU329" s="30">
        <f>SUMIF(Ingredients!$B$3:$B$230,H329,Ingredients!$E$3:$E$230)+SUMIF($B$3:$B$725,H329,$BA$3:$BA$730)</f>
        <v>0</v>
      </c>
      <c r="AV329" s="30">
        <f>SUMIF(Ingredients!$B$3:$B$230,I329,Ingredients!$E$3:$E$230)+SUMIF($B$3:$B$725,I329,$BA$3:$BA$730)</f>
        <v>0</v>
      </c>
      <c r="AW329" s="30">
        <f>SUMIF(Ingredients!$B$3:$B$230,J329,Ingredients!$E$3:$E$230)+SUMIF($B$3:$B$725,J329,$BA$3:$BA$730)</f>
        <v>0</v>
      </c>
      <c r="AX329" s="30">
        <f>SUMIF(Ingredients!$B$3:$B$230,K329,Ingredients!$E$3:$E$230)+SUMIF($B$3:$B$725,K329,$BA$3:$BA$730)</f>
        <v>0</v>
      </c>
      <c r="AY329" s="30">
        <f>SUMIF(Ingredients!$B$3:$B$230,L329,Ingredients!$E$3:$E$230)+SUMIF($B$3:$B$725,L329,$BA$3:$BA$730)</f>
        <v>0</v>
      </c>
      <c r="AZ329" s="30">
        <f>SUMIF(Ingredients!$B$3:$B$230,M329,Ingredients!$E$3:$E$230)+SUMIF($B$3:$B$725,M329,$BA$3:$BA$730)</f>
        <v>0</v>
      </c>
      <c r="BA329" s="29">
        <f t="shared" si="67"/>
        <v>9.5</v>
      </c>
      <c r="BB329" s="30">
        <f>SUMIF(Ingredients!$B$3:$B$230,F329,Ingredients!$F$3:$F$230)+SUMIF($B$3:$B$725,F329,$BJ$3:$BJ$725)</f>
        <v>0</v>
      </c>
      <c r="BC329" s="30">
        <f>SUMIF(Ingredients!$B$3:$B$230,G329,Ingredients!$F$3:$F$230)+SUMIF($B$3:$B$725,G329,$BJ$3:$BJ$725)</f>
        <v>0</v>
      </c>
      <c r="BD329" s="30">
        <f>SUMIF(Ingredients!$B$3:$B$230,H329,Ingredients!$F$3:$F$230)+SUMIF($B$3:$B$725,H329,$BJ$3:$BJ$725)</f>
        <v>0</v>
      </c>
      <c r="BE329" s="30">
        <f>SUMIF(Ingredients!$B$3:$B$230,I329,Ingredients!$F$3:$F$230)+SUMIF($B$3:$B$725,I329,$BJ$3:$BJ$725)</f>
        <v>0</v>
      </c>
      <c r="BF329" s="30">
        <f>SUMIF(Ingredients!$B$3:$B$230,J329,Ingredients!$F$3:$F$230)+SUMIF($B$3:$B$725,J329,$BJ$3:$BJ$725)</f>
        <v>0</v>
      </c>
      <c r="BG329" s="30">
        <f>SUMIF(Ingredients!$B$3:$B$230,K329,Ingredients!$F$3:$F$230)+SUMIF($B$3:$B$725,K329,$BJ$3:$BJ$725)</f>
        <v>0</v>
      </c>
      <c r="BH329" s="30">
        <f>SUMIF(Ingredients!$B$3:$B$230,L329,Ingredients!$F$3:$F$230)+SUMIF($B$3:$B$725,L329,$BJ$3:$BJ$725)</f>
        <v>0</v>
      </c>
      <c r="BI329" s="30">
        <f>SUMIF(Ingredients!$B$3:$B$230,M329,Ingredients!$F$3:$F$230)+SUMIF($B$3:$B$725,M329,$BJ$3:$BJ$725)</f>
        <v>0</v>
      </c>
      <c r="BJ329" s="35">
        <f t="shared" si="68"/>
        <v>0</v>
      </c>
      <c r="BK329" s="30">
        <f>SUMIF(Ingredients!$B$3:$B$230,F329,Ingredients!$G$3:$G$230)+SUMIF($B$3:$B$725,F329,$BS$3:$BS$725)</f>
        <v>0</v>
      </c>
      <c r="BL329" s="30">
        <f>SUMIF(Ingredients!$B$3:$B$230,G329,Ingredients!$G$3:$G$230)+SUMIF($B$3:$B$725,G329,$BS$3:$BS$725)</f>
        <v>0</v>
      </c>
      <c r="BM329" s="30">
        <f>SUMIF(Ingredients!$B$3:$B$230,H329,Ingredients!$G$3:$G$230)+SUMIF($B$3:$B$725,H329,$BS$3:$BS$725)</f>
        <v>0</v>
      </c>
      <c r="BN329" s="30">
        <f>SUMIF(Ingredients!$B$3:$B$230,I329,Ingredients!$G$3:$G$230)+SUMIF($B$3:$B$725,I329,$BS$3:$BS$725)</f>
        <v>0</v>
      </c>
      <c r="BO329" s="30">
        <f>SUMIF(Ingredients!$B$3:$B$230,J329,Ingredients!$G$3:$G$230)+SUMIF($B$3:$B$725,J329,$BS$3:$BS$725)</f>
        <v>0</v>
      </c>
      <c r="BP329" s="30">
        <f>SUMIF(Ingredients!$B$3:$B$230,K329,Ingredients!$G$3:$G$230)+SUMIF($B$3:$B$725,K329,$BS$3:$BS$725)</f>
        <v>0</v>
      </c>
      <c r="BQ329" s="30">
        <f>SUMIF(Ingredients!$B$3:$B$230,L329,Ingredients!$G$3:$G$230)+SUMIF($B$3:$B$725,L329,$BS$3:$BS$725)</f>
        <v>0</v>
      </c>
      <c r="BR329" s="30">
        <f>SUMIF(Ingredients!$B$3:$B$230,M329,Ingredients!$G$3:$G$230)+SUMIF($B$3:$B$725,M329,$BS$3:$BS$725)</f>
        <v>0</v>
      </c>
      <c r="BS329" s="36">
        <f t="shared" si="69"/>
        <v>0</v>
      </c>
      <c r="BT329" s="30">
        <f>SUMIF(Ingredients!$B$3:$B$230,F329,Ingredients!$H$3:$H$230)+SUMIF($B$3:$B$725,F329,$CB$3:$CB$725)</f>
        <v>0</v>
      </c>
      <c r="BU329" s="30">
        <f>SUMIF(Ingredients!$B$3:$B$230,G329,Ingredients!$H$3:$H$230)+SUMIF($B$3:$B$725,G329,$CB$3:$CB$725)</f>
        <v>0</v>
      </c>
      <c r="BV329" s="30">
        <f>SUMIF(Ingredients!$B$3:$B$230,H329,Ingredients!$H$3:$H$230)+SUMIF($B$3:$B$725,H329,$CB$3:$CB$725)</f>
        <v>0</v>
      </c>
      <c r="BW329" s="30">
        <f>SUMIF(Ingredients!$B$3:$B$230,I329,Ingredients!$H$3:$H$230)+SUMIF($B$3:$B$725,I329,$CB$3:$CB$725)</f>
        <v>0</v>
      </c>
      <c r="BX329" s="30">
        <f>SUMIF(Ingredients!$B$3:$B$230,J329,Ingredients!$H$3:$H$230)+SUMIF($B$3:$B$725,J329,$CB$3:$CB$725)</f>
        <v>0</v>
      </c>
      <c r="BY329" s="30">
        <f>SUMIF(Ingredients!$B$3:$B$230,K329,Ingredients!$H$3:$H$230)+SUMIF($B$3:$B$725,K329,$CB$3:$CB$725)</f>
        <v>0</v>
      </c>
      <c r="BZ329" s="30">
        <f>SUMIF(Ingredients!$B$3:$B$230,L329,Ingredients!$H$3:$H$230)+SUMIF($B$3:$B$725,L329,$CB$3:$CB$725)</f>
        <v>0</v>
      </c>
      <c r="CA329" s="30">
        <f>SUMIF(Ingredients!$B$3:$B$230,M329,Ingredients!$H$3:$H$230)+SUMIF($B$3:$B$725,M329,$CB$3:$CB$725)</f>
        <v>0</v>
      </c>
      <c r="CB329" s="42">
        <f t="shared" si="70"/>
        <v>0</v>
      </c>
      <c r="CC329" s="30">
        <f>SUMIF(Ingredients!$B$3:$B$230,F329,Ingredients!$I$3:$I$230)+SUMIF($B$3:$B$725,F329,$CK$3:$CK$725)</f>
        <v>0</v>
      </c>
      <c r="CD329" s="30">
        <f>SUMIF(Ingredients!$B$3:$B$230,G329,Ingredients!$I$3:$I$230)+SUMIF($B$3:$B$725,G329,$CK$3:$CK$725)</f>
        <v>0</v>
      </c>
      <c r="CE329" s="30">
        <f>SUMIF(Ingredients!$B$3:$B$230,H329,Ingredients!$I$3:$I$230)+SUMIF($B$3:$B$725,H329,$CK$3:$CK$725)</f>
        <v>0</v>
      </c>
      <c r="CF329" s="30">
        <f>SUMIF(Ingredients!$B$3:$B$230,I329,Ingredients!$I$3:$I$230)+SUMIF($B$3:$B$725,I329,$CK$3:$CK$725)</f>
        <v>0</v>
      </c>
      <c r="CG329" s="30">
        <f>SUMIF(Ingredients!$B$3:$B$230,J329,Ingredients!$I$3:$I$230)+SUMIF($B$3:$B$725,J329,$CK$3:$CK$725)</f>
        <v>0</v>
      </c>
      <c r="CH329" s="30">
        <f>SUMIF(Ingredients!$B$3:$B$230,K329,Ingredients!$I$3:$I$230)+SUMIF($B$3:$B$725,K329,$CK$3:$CK$725)</f>
        <v>0</v>
      </c>
      <c r="CI329" s="30">
        <f>SUMIF(Ingredients!$B$3:$B$230,L329,Ingredients!$I$3:$I$230)+SUMIF($B$3:$B$725,L329,$CK$3:$CK$725)</f>
        <v>0</v>
      </c>
      <c r="CJ329" s="30">
        <f>SUMIF(Ingredients!$B$3:$B$230,M329,Ingredients!$I$3:$I$230)+SUMIF($B$3:$B$725,M329,$CK$3:$CK$725)</f>
        <v>0</v>
      </c>
      <c r="CK329" s="38">
        <f t="shared" si="71"/>
        <v>0</v>
      </c>
      <c r="CL329" s="30">
        <f>SUMIF(Ingredients!$B$3:$B$230,F329,Ingredients!$J$3:$J$230)+SUMIF($B$3:$B$725,F329,$CT$3:$CT$725)</f>
        <v>0.2</v>
      </c>
      <c r="CM329" s="30">
        <f>SUMIF(Ingredients!$B$3:$B$230,G329,Ingredients!$J$3:$J$230)+SUMIF($B$3:$B$725,G329,$CT$3:$CT$725)</f>
        <v>0</v>
      </c>
      <c r="CN329" s="30">
        <f>SUMIF(Ingredients!$B$3:$B$230,H329,Ingredients!$J$3:$J$230)+SUMIF($B$3:$B$725,H329,$CT$3:$CT$725)</f>
        <v>0</v>
      </c>
      <c r="CO329" s="30">
        <f>SUMIF(Ingredients!$B$3:$B$230,I329,Ingredients!$J$3:$J$230)+SUMIF($B$3:$B$725,I329,$CT$3:$CT$725)</f>
        <v>0</v>
      </c>
      <c r="CP329" s="30">
        <f>SUMIF(Ingredients!$B$3:$B$230,J329,Ingredients!$J$3:$J$230)+SUMIF($B$3:$B$725,J329,$CT$3:$CT$725)</f>
        <v>0</v>
      </c>
      <c r="CQ329" s="30">
        <f>SUMIF(Ingredients!$B$3:$B$230,K329,Ingredients!$J$3:$J$230)+SUMIF($B$3:$B$725,K329,$CT$3:$CT$725)</f>
        <v>0</v>
      </c>
      <c r="CR329" s="30">
        <f>SUMIF(Ingredients!$B$3:$B$230,L329,Ingredients!$J$3:$J$230)+SUMIF($B$3:$B$725,L329,$CT$3:$CT$725)</f>
        <v>0</v>
      </c>
      <c r="CS329" s="30">
        <f>SUMIF(Ingredients!$B$3:$B$230,M329,Ingredients!$J$3:$J$230)+SUMIF($B$3:$B$725,M329,$CT$3:$CT$725)</f>
        <v>0</v>
      </c>
      <c r="CT329" s="43">
        <f t="shared" si="72"/>
        <v>0.2</v>
      </c>
      <c r="CU329" s="34">
        <v>10</v>
      </c>
      <c r="CV329" s="30">
        <v>5</v>
      </c>
      <c r="CW329" s="30">
        <v>5.833333333333333</v>
      </c>
      <c r="CX329" s="35">
        <v>0</v>
      </c>
      <c r="CY329" s="36">
        <v>0</v>
      </c>
      <c r="CZ329" s="37">
        <v>0</v>
      </c>
      <c r="DA329" s="38">
        <v>0</v>
      </c>
      <c r="DB329" s="39">
        <v>3</v>
      </c>
      <c r="DC329" t="s">
        <v>199</v>
      </c>
      <c r="DD329" t="str">
        <f t="shared" ca="1" si="73"/>
        <v/>
      </c>
      <c r="DE329" t="str">
        <f t="shared" ca="1" si="74"/>
        <v>No</v>
      </c>
      <c r="DG329" t="s">
        <v>200</v>
      </c>
      <c r="DH329" t="str">
        <f t="shared" ca="1" si="75"/>
        <v/>
      </c>
      <c r="DI329" t="s">
        <v>2271</v>
      </c>
    </row>
    <row r="330" spans="2:113" x14ac:dyDescent="0.3">
      <c r="B330" t="s">
        <v>607</v>
      </c>
      <c r="C330" t="str">
        <f>INDEX('PH Itemnames'!$B$1:$B$723,MATCH(B330,'PH Itemnames'!$A$1:$A$723),1)</f>
        <v>snickersbarItem</v>
      </c>
      <c r="D330" t="s">
        <v>240</v>
      </c>
      <c r="E330" t="s">
        <v>1191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SUMIF(Ingredients!$B$3:$B$230,'PH complex foods'!F330,Ingredients!$A$3:$A$119)+SUMIF($B$3:$B$725,F330,$V$3:$V$724)</f>
        <v>1</v>
      </c>
      <c r="O330" s="11">
        <f ca="1">SUMIF(Ingredients!$B$3:$B$230,'PH complex foods'!G330,Ingredients!$A$3:$A$119)+SUMIF($B$3:$B$725,G330,$V$3:$V$724)</f>
        <v>1</v>
      </c>
      <c r="P330" s="11">
        <f ca="1">SUMIF(Ingredients!$B$3:$B$230,'PH complex foods'!H330,Ingredients!$A$3:$A$119)+SUMIF($B$3:$B$725,H330,$V$3:$V$724)</f>
        <v>1</v>
      </c>
      <c r="Q330" s="11">
        <f ca="1">SUMIF(Ingredients!$B$3:$B$230,'PH complex foods'!I330,Ingredients!$A$3:$A$119)+SUMIF($B$3:$B$725,I330,$V$3:$V$724)</f>
        <v>0</v>
      </c>
      <c r="R330" s="11">
        <f ca="1">SUMIF(Ingredients!$B$3:$B$230,'PH complex foods'!J330,Ingredients!$A$3:$A$119)+SUMIF($B$3:$B$725,J330,$V$3:$V$724)</f>
        <v>0</v>
      </c>
      <c r="S330" s="11">
        <f ca="1">SUMIF(Ingredients!$B$3:$B$230,'PH complex foods'!K330,Ingredients!$A$3:$A$119)+SUMIF($B$3:$B$725,K330,$V$3:$V$724)</f>
        <v>0</v>
      </c>
      <c r="T330" s="11">
        <f ca="1">SUMIF(Ingredients!$B$3:$B$230,'PH complex foods'!L330,Ingredients!$A$3:$A$119)+SUMIF($B$3:$B$725,L330,$V$3:$V$724)</f>
        <v>0</v>
      </c>
      <c r="U330" s="11">
        <f ca="1">SUMIF(Ingredients!$B$3:$B$230,'PH complex foods'!M330,Ingredients!$A$3:$A$119)+SUMIF($B$3:$B$725,M330,$V$3:$V$724)</f>
        <v>0</v>
      </c>
      <c r="V330" s="10">
        <f t="shared" ca="1" si="76"/>
        <v>1</v>
      </c>
      <c r="W330" s="10">
        <v>1</v>
      </c>
      <c r="X330" s="11">
        <v>0</v>
      </c>
      <c r="Y330" s="11">
        <f>COUNTIF(F330:M1055,B330)</f>
        <v>0</v>
      </c>
      <c r="Z330" s="44" t="str">
        <f t="shared" ca="1" si="77"/>
        <v>Yes</v>
      </c>
      <c r="AA330" s="34">
        <f>SUMIF(Ingredients!$B$3:$B$230,F330,Ingredients!$C$3:$C$230)+SUMIF($B$3:$B$725,F330,$AI$3:$AI$725)</f>
        <v>1</v>
      </c>
      <c r="AB330" s="30">
        <f>SUMIF(Ingredients!$B$3:$B$230,G330,Ingredients!$C$3:$C$230)+SUMIF($B$3:$B$725,G330,$AI$3:$AI$725)</f>
        <v>5</v>
      </c>
      <c r="AC330" s="30">
        <f>SUMIF(Ingredients!$B$3:$B$230,H330,Ingredients!$C$3:$C$230)+SUMIF($B$3:$B$725,H330,$AI$3:$AI$725)</f>
        <v>4</v>
      </c>
      <c r="AD330" s="30">
        <f>SUMIF(Ingredients!$B$3:$B$230,I330,Ingredients!$C$3:$C$230)+SUMIF($B$3:$B$725,I330,$AI$3:$AI$725)</f>
        <v>0</v>
      </c>
      <c r="AE330" s="30">
        <f>SUMIF(Ingredients!$B$3:$B$230,J330,Ingredients!$C$3:$C$230)+SUMIF($B$3:$B$725,J330,$AI$3:$AI$725)</f>
        <v>0</v>
      </c>
      <c r="AF330" s="30">
        <f>SUMIF(Ingredients!$B$3:$B$230,K330,Ingredients!$C$3:$C$230)+SUMIF($B$3:$B$725,K330,$AI$3:$AI$725)</f>
        <v>0</v>
      </c>
      <c r="AG330" s="30">
        <f>SUMIF(Ingredients!$B$3:$B$230,L330,Ingredients!$C$3:$C$230)+SUMIF($B$3:$B$725,L330,$AI$3:$AI$725)</f>
        <v>0</v>
      </c>
      <c r="AH330" s="30">
        <f>SUMIF(Ingredients!$B$3:$B$230,M330,Ingredients!$C$3:$C$230)+SUMIF($B$3:$B$725,M330,$AI$3:$AI$725)</f>
        <v>0</v>
      </c>
      <c r="AI330" s="29">
        <f t="shared" si="65"/>
        <v>10</v>
      </c>
      <c r="AJ330" s="30">
        <f>SUMIF(Ingredients!$B$3:$B$230,F330,Ingredients!$D$3:$D$230)+SUMIF($B$3:$B$725,F330,$AR$3:$AR$725)</f>
        <v>0</v>
      </c>
      <c r="AK330" s="30">
        <f>SUMIF(Ingredients!$B$3:$B$230,G330,Ingredients!$D$3:$D$230)+SUMIF($B$3:$B$725,G330,$AR$3:$AR$725)</f>
        <v>0</v>
      </c>
      <c r="AL330" s="30">
        <f>SUMIF(Ingredients!$B$3:$B$230,H330,Ingredients!$D$3:$D$230)+SUMIF($B$3:$B$725,H330,$AR$3:$AR$725)</f>
        <v>0</v>
      </c>
      <c r="AM330" s="30">
        <f>SUMIF(Ingredients!$B$3:$B$230,I330,Ingredients!$D$3:$D$230)+SUMIF($B$3:$B$725,I330,$AR$3:$AR$725)</f>
        <v>0</v>
      </c>
      <c r="AN330" s="30">
        <f>SUMIF(Ingredients!$B$3:$B$230,J330,Ingredients!$D$3:$D$230)+SUMIF($B$3:$B$725,J330,$AR$3:$AR$725)</f>
        <v>0</v>
      </c>
      <c r="AO330" s="30">
        <f>SUMIF(Ingredients!$B$3:$B$230,K330,Ingredients!$D$3:$D$230)+SUMIF($B$3:$B$725,K330,$AR$3:$AR$725)</f>
        <v>0</v>
      </c>
      <c r="AP330" s="30">
        <f>SUMIF(Ingredients!$B$3:$B$230,L330,Ingredients!$D$3:$D$230)+SUMIF($B$3:$B$725,L330,$AR$3:$AR$725)</f>
        <v>0</v>
      </c>
      <c r="AQ330" s="30">
        <f>SUMIF(Ingredients!$B$3:$B$230,M330,Ingredients!$D$3:$D$230)+SUMIF($B$3:$B$725,M330,$AR$3:$AR$725)</f>
        <v>0</v>
      </c>
      <c r="AR330" s="29">
        <f t="shared" si="66"/>
        <v>0</v>
      </c>
      <c r="AS330" s="30">
        <f>SUMIF(Ingredients!$B$3:$B$230,F330,Ingredients!$E$3:$E$230)+SUMIF($B$3:$B$725,F330,$BA$3:$BA$730)</f>
        <v>19</v>
      </c>
      <c r="AT330" s="30">
        <f>SUMIF(Ingredients!$B$3:$B$230,G330,Ingredients!$E$3:$E$230)+SUMIF($B$3:$B$725,G330,$BA$3:$BA$730)</f>
        <v>45</v>
      </c>
      <c r="AU330" s="30">
        <f>SUMIF(Ingredients!$B$3:$B$230,H330,Ingredients!$E$3:$E$230)+SUMIF($B$3:$B$725,H330,$BA$3:$BA$730)</f>
        <v>0</v>
      </c>
      <c r="AV330" s="30">
        <f>SUMIF(Ingredients!$B$3:$B$230,I330,Ingredients!$E$3:$E$230)+SUMIF($B$3:$B$725,I330,$BA$3:$BA$730)</f>
        <v>0</v>
      </c>
      <c r="AW330" s="30">
        <f>SUMIF(Ingredients!$B$3:$B$230,J330,Ingredients!$E$3:$E$230)+SUMIF($B$3:$B$725,J330,$BA$3:$BA$730)</f>
        <v>0</v>
      </c>
      <c r="AX330" s="30">
        <f>SUMIF(Ingredients!$B$3:$B$230,K330,Ingredients!$E$3:$E$230)+SUMIF($B$3:$B$725,K330,$BA$3:$BA$730)</f>
        <v>0</v>
      </c>
      <c r="AY330" s="30">
        <f>SUMIF(Ingredients!$B$3:$B$230,L330,Ingredients!$E$3:$E$230)+SUMIF($B$3:$B$725,L330,$BA$3:$BA$730)</f>
        <v>0</v>
      </c>
      <c r="AZ330" s="30">
        <f>SUMIF(Ingredients!$B$3:$B$230,M330,Ingredients!$E$3:$E$230)+SUMIF($B$3:$B$725,M330,$BA$3:$BA$730)</f>
        <v>0</v>
      </c>
      <c r="BA330" s="29">
        <f t="shared" si="67"/>
        <v>21.333333333333332</v>
      </c>
      <c r="BB330" s="30">
        <f>SUMIF(Ingredients!$B$3:$B$230,F330,Ingredients!$F$3:$F$230)+SUMIF($B$3:$B$725,F330,$BJ$3:$BJ$725)</f>
        <v>0</v>
      </c>
      <c r="BC330" s="30">
        <f>SUMIF(Ingredients!$B$3:$B$230,G330,Ingredients!$F$3:$F$230)+SUMIF($B$3:$B$725,G330,$BJ$3:$BJ$725)</f>
        <v>0.5</v>
      </c>
      <c r="BD330" s="30">
        <f>SUMIF(Ingredients!$B$3:$B$230,H330,Ingredients!$F$3:$F$230)+SUMIF($B$3:$B$725,H330,$BJ$3:$BJ$725)</f>
        <v>0</v>
      </c>
      <c r="BE330" s="30">
        <f>SUMIF(Ingredients!$B$3:$B$230,I330,Ingredients!$F$3:$F$230)+SUMIF($B$3:$B$725,I330,$BJ$3:$BJ$725)</f>
        <v>0</v>
      </c>
      <c r="BF330" s="30">
        <f>SUMIF(Ingredients!$B$3:$B$230,J330,Ingredients!$F$3:$F$230)+SUMIF($B$3:$B$725,J330,$BJ$3:$BJ$725)</f>
        <v>0</v>
      </c>
      <c r="BG330" s="30">
        <f>SUMIF(Ingredients!$B$3:$B$230,K330,Ingredients!$F$3:$F$230)+SUMIF($B$3:$B$725,K330,$BJ$3:$BJ$725)</f>
        <v>0</v>
      </c>
      <c r="BH330" s="30">
        <f>SUMIF(Ingredients!$B$3:$B$230,L330,Ingredients!$F$3:$F$230)+SUMIF($B$3:$B$725,L330,$BJ$3:$BJ$725)</f>
        <v>0</v>
      </c>
      <c r="BI330" s="30">
        <f>SUMIF(Ingredients!$B$3:$B$230,M330,Ingredients!$F$3:$F$230)+SUMIF($B$3:$B$725,M330,$BJ$3:$BJ$725)</f>
        <v>0</v>
      </c>
      <c r="BJ330" s="35">
        <f t="shared" si="68"/>
        <v>0.5</v>
      </c>
      <c r="BK330" s="30">
        <f>SUMIF(Ingredients!$B$3:$B$230,F330,Ingredients!$G$3:$G$230)+SUMIF($B$3:$B$725,F330,$BS$3:$BS$725)</f>
        <v>0</v>
      </c>
      <c r="BL330" s="30">
        <f>SUMIF(Ingredients!$B$3:$B$230,G330,Ingredients!$G$3:$G$230)+SUMIF($B$3:$B$725,G330,$BS$3:$BS$725)</f>
        <v>0</v>
      </c>
      <c r="BM330" s="30">
        <f>SUMIF(Ingredients!$B$3:$B$230,H330,Ingredients!$G$3:$G$230)+SUMIF($B$3:$B$725,H330,$BS$3:$BS$725)</f>
        <v>0</v>
      </c>
      <c r="BN330" s="30">
        <f>SUMIF(Ingredients!$B$3:$B$230,I330,Ingredients!$G$3:$G$230)+SUMIF($B$3:$B$725,I330,$BS$3:$BS$725)</f>
        <v>0</v>
      </c>
      <c r="BO330" s="30">
        <f>SUMIF(Ingredients!$B$3:$B$230,J330,Ingredients!$G$3:$G$230)+SUMIF($B$3:$B$725,J330,$BS$3:$BS$725)</f>
        <v>0</v>
      </c>
      <c r="BP330" s="30">
        <f>SUMIF(Ingredients!$B$3:$B$230,K330,Ingredients!$G$3:$G$230)+SUMIF($B$3:$B$725,K330,$BS$3:$BS$725)</f>
        <v>0</v>
      </c>
      <c r="BQ330" s="30">
        <f>SUMIF(Ingredients!$B$3:$B$230,L330,Ingredients!$G$3:$G$230)+SUMIF($B$3:$B$725,L330,$BS$3:$BS$725)</f>
        <v>0</v>
      </c>
      <c r="BR330" s="30">
        <f>SUMIF(Ingredients!$B$3:$B$230,M330,Ingredients!$G$3:$G$230)+SUMIF($B$3:$B$725,M330,$BS$3:$BS$725)</f>
        <v>0</v>
      </c>
      <c r="BS330" s="36">
        <f t="shared" si="69"/>
        <v>0</v>
      </c>
      <c r="BT330" s="30">
        <f>SUMIF(Ingredients!$B$3:$B$230,F330,Ingredients!$H$3:$H$230)+SUMIF($B$3:$B$725,F330,$CB$3:$CB$725)</f>
        <v>0</v>
      </c>
      <c r="BU330" s="30">
        <f>SUMIF(Ingredients!$B$3:$B$230,G330,Ingredients!$H$3:$H$230)+SUMIF($B$3:$B$725,G330,$CB$3:$CB$725)</f>
        <v>0</v>
      </c>
      <c r="BV330" s="30">
        <f>SUMIF(Ingredients!$B$3:$B$230,H330,Ingredients!$H$3:$H$230)+SUMIF($B$3:$B$725,H330,$CB$3:$CB$725)</f>
        <v>0</v>
      </c>
      <c r="BW330" s="30">
        <f>SUMIF(Ingredients!$B$3:$B$230,I330,Ingredients!$H$3:$H$230)+SUMIF($B$3:$B$725,I330,$CB$3:$CB$725)</f>
        <v>0</v>
      </c>
      <c r="BX330" s="30">
        <f>SUMIF(Ingredients!$B$3:$B$230,J330,Ingredients!$H$3:$H$230)+SUMIF($B$3:$B$725,J330,$CB$3:$CB$725)</f>
        <v>0</v>
      </c>
      <c r="BY330" s="30">
        <f>SUMIF(Ingredients!$B$3:$B$230,K330,Ingredients!$H$3:$H$230)+SUMIF($B$3:$B$725,K330,$CB$3:$CB$725)</f>
        <v>0</v>
      </c>
      <c r="BZ330" s="30">
        <f>SUMIF(Ingredients!$B$3:$B$230,L330,Ingredients!$H$3:$H$230)+SUMIF($B$3:$B$725,L330,$CB$3:$CB$725)</f>
        <v>0</v>
      </c>
      <c r="CA330" s="30">
        <f>SUMIF(Ingredients!$B$3:$B$230,M330,Ingredients!$H$3:$H$230)+SUMIF($B$3:$B$725,M330,$CB$3:$CB$725)</f>
        <v>0</v>
      </c>
      <c r="CB330" s="42">
        <f t="shared" si="70"/>
        <v>0</v>
      </c>
      <c r="CC330" s="30">
        <f>SUMIF(Ingredients!$B$3:$B$230,F330,Ingredients!$I$3:$I$230)+SUMIF($B$3:$B$725,F330,$CK$3:$CK$725)</f>
        <v>0</v>
      </c>
      <c r="CD330" s="30">
        <f>SUMIF(Ingredients!$B$3:$B$230,G330,Ingredients!$I$3:$I$230)+SUMIF($B$3:$B$725,G330,$CK$3:$CK$725)</f>
        <v>0</v>
      </c>
      <c r="CE330" s="30">
        <f>SUMIF(Ingredients!$B$3:$B$230,H330,Ingredients!$I$3:$I$230)+SUMIF($B$3:$B$725,H330,$CK$3:$CK$725)</f>
        <v>0</v>
      </c>
      <c r="CF330" s="30">
        <f>SUMIF(Ingredients!$B$3:$B$230,I330,Ingredients!$I$3:$I$230)+SUMIF($B$3:$B$725,I330,$CK$3:$CK$725)</f>
        <v>0</v>
      </c>
      <c r="CG330" s="30">
        <f>SUMIF(Ingredients!$B$3:$B$230,J330,Ingredients!$I$3:$I$230)+SUMIF($B$3:$B$725,J330,$CK$3:$CK$725)</f>
        <v>0</v>
      </c>
      <c r="CH330" s="30">
        <f>SUMIF(Ingredients!$B$3:$B$230,K330,Ingredients!$I$3:$I$230)+SUMIF($B$3:$B$725,K330,$CK$3:$CK$725)</f>
        <v>0</v>
      </c>
      <c r="CI330" s="30">
        <f>SUMIF(Ingredients!$B$3:$B$230,L330,Ingredients!$I$3:$I$230)+SUMIF($B$3:$B$725,L330,$CK$3:$CK$725)</f>
        <v>0</v>
      </c>
      <c r="CJ330" s="30">
        <f>SUMIF(Ingredients!$B$3:$B$230,M330,Ingredients!$I$3:$I$230)+SUMIF($B$3:$B$725,M330,$CK$3:$CK$725)</f>
        <v>0</v>
      </c>
      <c r="CK330" s="38">
        <f t="shared" si="71"/>
        <v>0</v>
      </c>
      <c r="CL330" s="30">
        <f>SUMIF(Ingredients!$B$3:$B$230,F330,Ingredients!$J$3:$J$230)+SUMIF($B$3:$B$725,F330,$CT$3:$CT$725)</f>
        <v>0.2</v>
      </c>
      <c r="CM330" s="30">
        <f>SUMIF(Ingredients!$B$3:$B$230,G330,Ingredients!$J$3:$J$230)+SUMIF($B$3:$B$725,G330,$CT$3:$CT$725)</f>
        <v>0</v>
      </c>
      <c r="CN330" s="30">
        <f>SUMIF(Ingredients!$B$3:$B$230,H330,Ingredients!$J$3:$J$230)+SUMIF($B$3:$B$725,H330,$CT$3:$CT$725)</f>
        <v>0</v>
      </c>
      <c r="CO330" s="30">
        <f>SUMIF(Ingredients!$B$3:$B$230,I330,Ingredients!$J$3:$J$230)+SUMIF($B$3:$B$725,I330,$CT$3:$CT$725)</f>
        <v>0</v>
      </c>
      <c r="CP330" s="30">
        <f>SUMIF(Ingredients!$B$3:$B$230,J330,Ingredients!$J$3:$J$230)+SUMIF($B$3:$B$725,J330,$CT$3:$CT$725)</f>
        <v>0</v>
      </c>
      <c r="CQ330" s="30">
        <f>SUMIF(Ingredients!$B$3:$B$230,K330,Ingredients!$J$3:$J$230)+SUMIF($B$3:$B$725,K330,$CT$3:$CT$725)</f>
        <v>0</v>
      </c>
      <c r="CR330" s="30">
        <f>SUMIF(Ingredients!$B$3:$B$230,L330,Ingredients!$J$3:$J$230)+SUMIF($B$3:$B$725,L330,$CT$3:$CT$725)</f>
        <v>0</v>
      </c>
      <c r="CS330" s="30">
        <f>SUMIF(Ingredients!$B$3:$B$230,M330,Ingredients!$J$3:$J$230)+SUMIF($B$3:$B$725,M330,$CT$3:$CT$725)</f>
        <v>0</v>
      </c>
      <c r="CT330" s="43">
        <f t="shared" si="72"/>
        <v>0.2</v>
      </c>
      <c r="CU330" s="34">
        <v>10</v>
      </c>
      <c r="CV330" s="30">
        <v>0</v>
      </c>
      <c r="CW330" s="30">
        <v>21</v>
      </c>
      <c r="CX330" s="35">
        <v>0.5</v>
      </c>
      <c r="CY330" s="36">
        <v>0</v>
      </c>
      <c r="CZ330" s="37">
        <v>0</v>
      </c>
      <c r="DA330" s="38">
        <v>0</v>
      </c>
      <c r="DB330" s="39">
        <v>0.2</v>
      </c>
      <c r="DC330" t="s">
        <v>202</v>
      </c>
      <c r="DD330" t="str">
        <f t="shared" ca="1" si="73"/>
        <v/>
      </c>
      <c r="DE330" t="str">
        <f t="shared" ca="1" si="74"/>
        <v>-</v>
      </c>
      <c r="DG330" t="s">
        <v>200</v>
      </c>
      <c r="DH330" t="str">
        <f t="shared" ca="1" si="75"/>
        <v>SNICKERSBARITEM(MEAL, ItemRegistry.snickersbarItem, 4 ,2f,0f,0.5f,0f,0f,0f,0.2f,1f),</v>
      </c>
      <c r="DI330" t="s">
        <v>2271</v>
      </c>
    </row>
    <row r="331" spans="2:113" x14ac:dyDescent="0.3">
      <c r="B331" t="s">
        <v>608</v>
      </c>
      <c r="C331" t="str">
        <f>INDEX('PH Itemnames'!$B$1:$B$723,MATCH(B331,'PH Itemnames'!$A$1:$A$723),1)</f>
        <v>steamedspinachItem</v>
      </c>
      <c r="D331" t="s">
        <v>240</v>
      </c>
      <c r="E331" t="s">
        <v>1191</v>
      </c>
      <c r="F331" s="10" t="s">
        <v>432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SUMIF(Ingredients!$B$3:$B$230,'PH complex foods'!F331,Ingredients!$A$3:$A$119)+SUMIF($B$3:$B$725,F331,$V$3:$V$724)</f>
        <v>1</v>
      </c>
      <c r="O331" s="11">
        <f ca="1">SUMIF(Ingredients!$B$3:$B$230,'PH complex foods'!G331,Ingredients!$A$3:$A$119)+SUMIF($B$3:$B$725,G331,$V$3:$V$724)</f>
        <v>1</v>
      </c>
      <c r="P331" s="11">
        <f ca="1">SUMIF(Ingredients!$B$3:$B$230,'PH complex foods'!H331,Ingredients!$A$3:$A$119)+SUMIF($B$3:$B$725,H331,$V$3:$V$724)</f>
        <v>0</v>
      </c>
      <c r="Q331" s="11">
        <f ca="1">SUMIF(Ingredients!$B$3:$B$230,'PH complex foods'!I331,Ingredients!$A$3:$A$119)+SUMIF($B$3:$B$725,I331,$V$3:$V$724)</f>
        <v>0</v>
      </c>
      <c r="R331" s="11">
        <f ca="1">SUMIF(Ingredients!$B$3:$B$230,'PH complex foods'!J331,Ingredients!$A$3:$A$119)+SUMIF($B$3:$B$725,J331,$V$3:$V$724)</f>
        <v>0</v>
      </c>
      <c r="S331" s="11">
        <f ca="1">SUMIF(Ingredients!$B$3:$B$230,'PH complex foods'!K331,Ingredients!$A$3:$A$119)+SUMIF($B$3:$B$725,K331,$V$3:$V$724)</f>
        <v>0</v>
      </c>
      <c r="T331" s="11">
        <f ca="1">SUMIF(Ingredients!$B$3:$B$230,'PH complex foods'!L331,Ingredients!$A$3:$A$119)+SUMIF($B$3:$B$725,L331,$V$3:$V$724)</f>
        <v>0</v>
      </c>
      <c r="U331" s="11">
        <f ca="1">SUMIF(Ingredients!$B$3:$B$230,'PH complex foods'!M331,Ingredients!$A$3:$A$119)+SUMIF($B$3:$B$725,M331,$V$3:$V$724)</f>
        <v>0</v>
      </c>
      <c r="V331" s="10">
        <f t="shared" ca="1" si="76"/>
        <v>1</v>
      </c>
      <c r="W331" s="10">
        <v>1</v>
      </c>
      <c r="X331" s="11">
        <v>1</v>
      </c>
      <c r="Y331" s="11">
        <f>COUNTIF(F331:M1056,B331)</f>
        <v>0</v>
      </c>
      <c r="Z331" s="44" t="str">
        <f t="shared" ca="1" si="77"/>
        <v>Yes</v>
      </c>
      <c r="AA331" s="34">
        <f>SUMIF(Ingredients!$B$3:$B$230,F331,Ingredients!$C$3:$C$230)+SUMIF($B$3:$B$725,F331,$AI$3:$AI$725)</f>
        <v>2</v>
      </c>
      <c r="AB331" s="30">
        <f>SUMIF(Ingredients!$B$3:$B$230,G331,Ingredients!$C$3:$C$230)+SUMIF($B$3:$B$725,G331,$AI$3:$AI$725)</f>
        <v>0</v>
      </c>
      <c r="AC331" s="30">
        <f>SUMIF(Ingredients!$B$3:$B$230,H331,Ingredients!$C$3:$C$230)+SUMIF($B$3:$B$725,H331,$AI$3:$AI$725)</f>
        <v>0</v>
      </c>
      <c r="AD331" s="30">
        <f>SUMIF(Ingredients!$B$3:$B$230,I331,Ingredients!$C$3:$C$230)+SUMIF($B$3:$B$725,I331,$AI$3:$AI$725)</f>
        <v>0</v>
      </c>
      <c r="AE331" s="30">
        <f>SUMIF(Ingredients!$B$3:$B$230,J331,Ingredients!$C$3:$C$230)+SUMIF($B$3:$B$725,J331,$AI$3:$AI$725)</f>
        <v>0</v>
      </c>
      <c r="AF331" s="30">
        <f>SUMIF(Ingredients!$B$3:$B$230,K331,Ingredients!$C$3:$C$230)+SUMIF($B$3:$B$725,K331,$AI$3:$AI$725)</f>
        <v>0</v>
      </c>
      <c r="AG331" s="30">
        <f>SUMIF(Ingredients!$B$3:$B$230,L331,Ingredients!$C$3:$C$230)+SUMIF($B$3:$B$725,L331,$AI$3:$AI$725)</f>
        <v>0</v>
      </c>
      <c r="AH331" s="30">
        <f>SUMIF(Ingredients!$B$3:$B$230,M331,Ingredients!$C$3:$C$230)+SUMIF($B$3:$B$725,M331,$AI$3:$AI$725)</f>
        <v>0</v>
      </c>
      <c r="AI331" s="29">
        <f t="shared" si="65"/>
        <v>2</v>
      </c>
      <c r="AJ331" s="30">
        <f>SUMIF(Ingredients!$B$3:$B$230,F331,Ingredients!$D$3:$D$230)+SUMIF($B$3:$B$725,F331,$AR$3:$AR$725)</f>
        <v>0</v>
      </c>
      <c r="AK331" s="30">
        <f>SUMIF(Ingredients!$B$3:$B$230,G331,Ingredients!$D$3:$D$230)+SUMIF($B$3:$B$725,G331,$AR$3:$AR$725)</f>
        <v>10</v>
      </c>
      <c r="AL331" s="30">
        <f>SUMIF(Ingredients!$B$3:$B$230,H331,Ingredients!$D$3:$D$230)+SUMIF($B$3:$B$725,H331,$AR$3:$AR$725)</f>
        <v>0</v>
      </c>
      <c r="AM331" s="30">
        <f>SUMIF(Ingredients!$B$3:$B$230,I331,Ingredients!$D$3:$D$230)+SUMIF($B$3:$B$725,I331,$AR$3:$AR$725)</f>
        <v>0</v>
      </c>
      <c r="AN331" s="30">
        <f>SUMIF(Ingredients!$B$3:$B$230,J331,Ingredients!$D$3:$D$230)+SUMIF($B$3:$B$725,J331,$AR$3:$AR$725)</f>
        <v>0</v>
      </c>
      <c r="AO331" s="30">
        <f>SUMIF(Ingredients!$B$3:$B$230,K331,Ingredients!$D$3:$D$230)+SUMIF($B$3:$B$725,K331,$AR$3:$AR$725)</f>
        <v>0</v>
      </c>
      <c r="AP331" s="30">
        <f>SUMIF(Ingredients!$B$3:$B$230,L331,Ingredients!$D$3:$D$230)+SUMIF($B$3:$B$725,L331,$AR$3:$AR$725)</f>
        <v>0</v>
      </c>
      <c r="AQ331" s="30">
        <f>SUMIF(Ingredients!$B$3:$B$230,M331,Ingredients!$D$3:$D$230)+SUMIF($B$3:$B$725,M331,$AR$3:$AR$725)</f>
        <v>0</v>
      </c>
      <c r="AR331" s="29">
        <f t="shared" si="66"/>
        <v>10</v>
      </c>
      <c r="AS331" s="30">
        <f>SUMIF(Ingredients!$B$3:$B$230,F331,Ingredients!$E$3:$E$230)+SUMIF($B$3:$B$725,F331,$BA$3:$BA$730)</f>
        <v>7</v>
      </c>
      <c r="AT331" s="30">
        <f>SUMIF(Ingredients!$B$3:$B$230,G331,Ingredients!$E$3:$E$230)+SUMIF($B$3:$B$725,G331,$BA$3:$BA$730)</f>
        <v>0</v>
      </c>
      <c r="AU331" s="30">
        <f>SUMIF(Ingredients!$B$3:$B$230,H331,Ingredients!$E$3:$E$230)+SUMIF($B$3:$B$725,H331,$BA$3:$BA$730)</f>
        <v>0</v>
      </c>
      <c r="AV331" s="30">
        <f>SUMIF(Ingredients!$B$3:$B$230,I331,Ingredients!$E$3:$E$230)+SUMIF($B$3:$B$725,I331,$BA$3:$BA$730)</f>
        <v>0</v>
      </c>
      <c r="AW331" s="30">
        <f>SUMIF(Ingredients!$B$3:$B$230,J331,Ingredients!$E$3:$E$230)+SUMIF($B$3:$B$725,J331,$BA$3:$BA$730)</f>
        <v>0</v>
      </c>
      <c r="AX331" s="30">
        <f>SUMIF(Ingredients!$B$3:$B$230,K331,Ingredients!$E$3:$E$230)+SUMIF($B$3:$B$725,K331,$BA$3:$BA$730)</f>
        <v>0</v>
      </c>
      <c r="AY331" s="30">
        <f>SUMIF(Ingredients!$B$3:$B$230,L331,Ingredients!$E$3:$E$230)+SUMIF($B$3:$B$725,L331,$BA$3:$BA$730)</f>
        <v>0</v>
      </c>
      <c r="AZ331" s="30">
        <f>SUMIF(Ingredients!$B$3:$B$230,M331,Ingredients!$E$3:$E$230)+SUMIF($B$3:$B$725,M331,$BA$3:$BA$730)</f>
        <v>0</v>
      </c>
      <c r="BA331" s="29">
        <f t="shared" si="67"/>
        <v>3.5</v>
      </c>
      <c r="BB331" s="30">
        <f>SUMIF(Ingredients!$B$3:$B$230,F331,Ingredients!$F$3:$F$230)+SUMIF($B$3:$B$725,F331,$BJ$3:$BJ$725)</f>
        <v>0</v>
      </c>
      <c r="BC331" s="30">
        <f>SUMIF(Ingredients!$B$3:$B$230,G331,Ingredients!$F$3:$F$230)+SUMIF($B$3:$B$725,G331,$BJ$3:$BJ$725)</f>
        <v>0</v>
      </c>
      <c r="BD331" s="30">
        <f>SUMIF(Ingredients!$B$3:$B$230,H331,Ingredients!$F$3:$F$230)+SUMIF($B$3:$B$725,H331,$BJ$3:$BJ$725)</f>
        <v>0</v>
      </c>
      <c r="BE331" s="30">
        <f>SUMIF(Ingredients!$B$3:$B$230,I331,Ingredients!$F$3:$F$230)+SUMIF($B$3:$B$725,I331,$BJ$3:$BJ$725)</f>
        <v>0</v>
      </c>
      <c r="BF331" s="30">
        <f>SUMIF(Ingredients!$B$3:$B$230,J331,Ingredients!$F$3:$F$230)+SUMIF($B$3:$B$725,J331,$BJ$3:$BJ$725)</f>
        <v>0</v>
      </c>
      <c r="BG331" s="30">
        <f>SUMIF(Ingredients!$B$3:$B$230,K331,Ingredients!$F$3:$F$230)+SUMIF($B$3:$B$725,K331,$BJ$3:$BJ$725)</f>
        <v>0</v>
      </c>
      <c r="BH331" s="30">
        <f>SUMIF(Ingredients!$B$3:$B$230,L331,Ingredients!$F$3:$F$230)+SUMIF($B$3:$B$725,L331,$BJ$3:$BJ$725)</f>
        <v>0</v>
      </c>
      <c r="BI331" s="30">
        <f>SUMIF(Ingredients!$B$3:$B$230,M331,Ingredients!$F$3:$F$230)+SUMIF($B$3:$B$725,M331,$BJ$3:$BJ$725)</f>
        <v>0</v>
      </c>
      <c r="BJ331" s="35">
        <f t="shared" si="68"/>
        <v>0</v>
      </c>
      <c r="BK331" s="30">
        <f>SUMIF(Ingredients!$B$3:$B$230,F331,Ingredients!$G$3:$G$230)+SUMIF($B$3:$B$725,F331,$BS$3:$BS$725)</f>
        <v>0</v>
      </c>
      <c r="BL331" s="30">
        <f>SUMIF(Ingredients!$B$3:$B$230,G331,Ingredients!$G$3:$G$230)+SUMIF($B$3:$B$725,G331,$BS$3:$BS$725)</f>
        <v>0</v>
      </c>
      <c r="BM331" s="30">
        <f>SUMIF(Ingredients!$B$3:$B$230,H331,Ingredients!$G$3:$G$230)+SUMIF($B$3:$B$725,H331,$BS$3:$BS$725)</f>
        <v>0</v>
      </c>
      <c r="BN331" s="30">
        <f>SUMIF(Ingredients!$B$3:$B$230,I331,Ingredients!$G$3:$G$230)+SUMIF($B$3:$B$725,I331,$BS$3:$BS$725)</f>
        <v>0</v>
      </c>
      <c r="BO331" s="30">
        <f>SUMIF(Ingredients!$B$3:$B$230,J331,Ingredients!$G$3:$G$230)+SUMIF($B$3:$B$725,J331,$BS$3:$BS$725)</f>
        <v>0</v>
      </c>
      <c r="BP331" s="30">
        <f>SUMIF(Ingredients!$B$3:$B$230,K331,Ingredients!$G$3:$G$230)+SUMIF($B$3:$B$725,K331,$BS$3:$BS$725)</f>
        <v>0</v>
      </c>
      <c r="BQ331" s="30">
        <f>SUMIF(Ingredients!$B$3:$B$230,L331,Ingredients!$G$3:$G$230)+SUMIF($B$3:$B$725,L331,$BS$3:$BS$725)</f>
        <v>0</v>
      </c>
      <c r="BR331" s="30">
        <f>SUMIF(Ingredients!$B$3:$B$230,M331,Ingredients!$G$3:$G$230)+SUMIF($B$3:$B$725,M331,$BS$3:$BS$725)</f>
        <v>0</v>
      </c>
      <c r="BS331" s="36">
        <f t="shared" si="69"/>
        <v>0</v>
      </c>
      <c r="BT331" s="30">
        <f>SUMIF(Ingredients!$B$3:$B$230,F331,Ingredients!$H$3:$H$230)+SUMIF($B$3:$B$725,F331,$CB$3:$CB$725)</f>
        <v>1</v>
      </c>
      <c r="BU331" s="30">
        <f>SUMIF(Ingredients!$B$3:$B$230,G331,Ingredients!$H$3:$H$230)+SUMIF($B$3:$B$725,G331,$CB$3:$CB$725)</f>
        <v>0</v>
      </c>
      <c r="BV331" s="30">
        <f>SUMIF(Ingredients!$B$3:$B$230,H331,Ingredients!$H$3:$H$230)+SUMIF($B$3:$B$725,H331,$CB$3:$CB$725)</f>
        <v>0</v>
      </c>
      <c r="BW331" s="30">
        <f>SUMIF(Ingredients!$B$3:$B$230,I331,Ingredients!$H$3:$H$230)+SUMIF($B$3:$B$725,I331,$CB$3:$CB$725)</f>
        <v>0</v>
      </c>
      <c r="BX331" s="30">
        <f>SUMIF(Ingredients!$B$3:$B$230,J331,Ingredients!$H$3:$H$230)+SUMIF($B$3:$B$725,J331,$CB$3:$CB$725)</f>
        <v>0</v>
      </c>
      <c r="BY331" s="30">
        <f>SUMIF(Ingredients!$B$3:$B$230,K331,Ingredients!$H$3:$H$230)+SUMIF($B$3:$B$725,K331,$CB$3:$CB$725)</f>
        <v>0</v>
      </c>
      <c r="BZ331" s="30">
        <f>SUMIF(Ingredients!$B$3:$B$230,L331,Ingredients!$H$3:$H$230)+SUMIF($B$3:$B$725,L331,$CB$3:$CB$725)</f>
        <v>0</v>
      </c>
      <c r="CA331" s="30">
        <f>SUMIF(Ingredients!$B$3:$B$230,M331,Ingredients!$H$3:$H$230)+SUMIF($B$3:$B$725,M331,$CB$3:$CB$725)</f>
        <v>0</v>
      </c>
      <c r="CB331" s="42">
        <f t="shared" si="70"/>
        <v>1</v>
      </c>
      <c r="CC331" s="30">
        <f>SUMIF(Ingredients!$B$3:$B$230,F331,Ingredients!$I$3:$I$230)+SUMIF($B$3:$B$725,F331,$CK$3:$CK$725)</f>
        <v>0</v>
      </c>
      <c r="CD331" s="30">
        <f>SUMIF(Ingredients!$B$3:$B$230,G331,Ingredients!$I$3:$I$230)+SUMIF($B$3:$B$725,G331,$CK$3:$CK$725)</f>
        <v>0</v>
      </c>
      <c r="CE331" s="30">
        <f>SUMIF(Ingredients!$B$3:$B$230,H331,Ingredients!$I$3:$I$230)+SUMIF($B$3:$B$725,H331,$CK$3:$CK$725)</f>
        <v>0</v>
      </c>
      <c r="CF331" s="30">
        <f>SUMIF(Ingredients!$B$3:$B$230,I331,Ingredients!$I$3:$I$230)+SUMIF($B$3:$B$725,I331,$CK$3:$CK$725)</f>
        <v>0</v>
      </c>
      <c r="CG331" s="30">
        <f>SUMIF(Ingredients!$B$3:$B$230,J331,Ingredients!$I$3:$I$230)+SUMIF($B$3:$B$725,J331,$CK$3:$CK$725)</f>
        <v>0</v>
      </c>
      <c r="CH331" s="30">
        <f>SUMIF(Ingredients!$B$3:$B$230,K331,Ingredients!$I$3:$I$230)+SUMIF($B$3:$B$725,K331,$CK$3:$CK$725)</f>
        <v>0</v>
      </c>
      <c r="CI331" s="30">
        <f>SUMIF(Ingredients!$B$3:$B$230,L331,Ingredients!$I$3:$I$230)+SUMIF($B$3:$B$725,L331,$CK$3:$CK$725)</f>
        <v>0</v>
      </c>
      <c r="CJ331" s="30">
        <f>SUMIF(Ingredients!$B$3:$B$230,M331,Ingredients!$I$3:$I$230)+SUMIF($B$3:$B$725,M331,$CK$3:$CK$725)</f>
        <v>0</v>
      </c>
      <c r="CK331" s="38">
        <f t="shared" si="71"/>
        <v>0</v>
      </c>
      <c r="CL331" s="30">
        <f>SUMIF(Ingredients!$B$3:$B$230,F331,Ingredients!$J$3:$J$230)+SUMIF($B$3:$B$725,F331,$CT$3:$CT$725)</f>
        <v>0</v>
      </c>
      <c r="CM331" s="30">
        <f>SUMIF(Ingredients!$B$3:$B$230,G331,Ingredients!$J$3:$J$230)+SUMIF($B$3:$B$725,G331,$CT$3:$CT$725)</f>
        <v>0</v>
      </c>
      <c r="CN331" s="30">
        <f>SUMIF(Ingredients!$B$3:$B$230,H331,Ingredients!$J$3:$J$230)+SUMIF($B$3:$B$725,H331,$CT$3:$CT$725)</f>
        <v>0</v>
      </c>
      <c r="CO331" s="30">
        <f>SUMIF(Ingredients!$B$3:$B$230,I331,Ingredients!$J$3:$J$230)+SUMIF($B$3:$B$725,I331,$CT$3:$CT$725)</f>
        <v>0</v>
      </c>
      <c r="CP331" s="30">
        <f>SUMIF(Ingredients!$B$3:$B$230,J331,Ingredients!$J$3:$J$230)+SUMIF($B$3:$B$725,J331,$CT$3:$CT$725)</f>
        <v>0</v>
      </c>
      <c r="CQ331" s="30">
        <f>SUMIF(Ingredients!$B$3:$B$230,K331,Ingredients!$J$3:$J$230)+SUMIF($B$3:$B$725,K331,$CT$3:$CT$725)</f>
        <v>0</v>
      </c>
      <c r="CR331" s="30">
        <f>SUMIF(Ingredients!$B$3:$B$230,L331,Ingredients!$J$3:$J$230)+SUMIF($B$3:$B$725,L331,$CT$3:$CT$725)</f>
        <v>0</v>
      </c>
      <c r="CS331" s="30">
        <f>SUMIF(Ingredients!$B$3:$B$230,M331,Ingredients!$J$3:$J$230)+SUMIF($B$3:$B$725,M331,$CT$3:$CT$725)</f>
        <v>0</v>
      </c>
      <c r="CT331" s="43">
        <f t="shared" si="72"/>
        <v>0</v>
      </c>
      <c r="CU331" s="34">
        <v>2</v>
      </c>
      <c r="CV331" s="30">
        <v>5</v>
      </c>
      <c r="CW331" s="30">
        <v>12</v>
      </c>
      <c r="CX331" s="35">
        <v>0</v>
      </c>
      <c r="CY331" s="36">
        <v>0</v>
      </c>
      <c r="CZ331" s="37">
        <v>1</v>
      </c>
      <c r="DA331" s="38">
        <v>0</v>
      </c>
      <c r="DB331" s="39">
        <v>0</v>
      </c>
      <c r="DC331" t="s">
        <v>202</v>
      </c>
      <c r="DD331" t="str">
        <f t="shared" ca="1" si="73"/>
        <v/>
      </c>
      <c r="DE331" t="str">
        <f t="shared" ca="1" si="74"/>
        <v>-</v>
      </c>
      <c r="DG331" t="s">
        <v>200</v>
      </c>
      <c r="DH331" t="str">
        <f t="shared" ca="1" si="75"/>
        <v>STEAMEDSPINACHITEM(MEAL, ItemRegistry.steamedspinachItem, 4 ,0.4f,5f,0f,1f,0f,0f,0f,1.75f),</v>
      </c>
      <c r="DI331" t="s">
        <v>2471</v>
      </c>
    </row>
    <row r="332" spans="2:113" x14ac:dyDescent="0.3">
      <c r="B332" t="s">
        <v>609</v>
      </c>
      <c r="C332" t="str">
        <f>INDEX('PH Itemnames'!$B$1:$B$723,MATCH(B332,'PH Itemnames'!$A$1:$A$723),1)</f>
        <v>vegemiteontoastItem</v>
      </c>
      <c r="D332" t="s">
        <v>240</v>
      </c>
      <c r="E332" t="s">
        <v>1191</v>
      </c>
      <c r="F332" s="10" t="s">
        <v>595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SUMIF(Ingredients!$B$3:$B$230,'PH complex foods'!F332,Ingredients!$A$3:$A$119)+SUMIF($B$3:$B$725,F332,$V$3:$V$724)</f>
        <v>1</v>
      </c>
      <c r="O332" s="11">
        <f ca="1">SUMIF(Ingredients!$B$3:$B$230,'PH complex foods'!G332,Ingredients!$A$3:$A$119)+SUMIF($B$3:$B$725,G332,$V$3:$V$724)</f>
        <v>1</v>
      </c>
      <c r="P332" s="11">
        <f ca="1">SUMIF(Ingredients!$B$3:$B$230,'PH complex foods'!H332,Ingredients!$A$3:$A$119)+SUMIF($B$3:$B$725,H332,$V$3:$V$724)</f>
        <v>0</v>
      </c>
      <c r="Q332" s="11">
        <f ca="1">SUMIF(Ingredients!$B$3:$B$230,'PH complex foods'!I332,Ingredients!$A$3:$A$119)+SUMIF($B$3:$B$725,I332,$V$3:$V$724)</f>
        <v>0</v>
      </c>
      <c r="R332" s="11">
        <f ca="1">SUMIF(Ingredients!$B$3:$B$230,'PH complex foods'!J332,Ingredients!$A$3:$A$119)+SUMIF($B$3:$B$725,J332,$V$3:$V$724)</f>
        <v>0</v>
      </c>
      <c r="S332" s="11">
        <f ca="1">SUMIF(Ingredients!$B$3:$B$230,'PH complex foods'!K332,Ingredients!$A$3:$A$119)+SUMIF($B$3:$B$725,K332,$V$3:$V$724)</f>
        <v>0</v>
      </c>
      <c r="T332" s="11">
        <f ca="1">SUMIF(Ingredients!$B$3:$B$230,'PH complex foods'!L332,Ingredients!$A$3:$A$119)+SUMIF($B$3:$B$725,L332,$V$3:$V$724)</f>
        <v>0</v>
      </c>
      <c r="U332" s="11">
        <f ca="1">SUMIF(Ingredients!$B$3:$B$230,'PH complex foods'!M332,Ingredients!$A$3:$A$119)+SUMIF($B$3:$B$725,M332,$V$3:$V$724)</f>
        <v>0</v>
      </c>
      <c r="V332" s="10">
        <f t="shared" ca="1" si="76"/>
        <v>1</v>
      </c>
      <c r="W332" s="10">
        <v>1</v>
      </c>
      <c r="X332" s="11">
        <v>1</v>
      </c>
      <c r="Y332" s="11">
        <f>COUNTIF(F332:M1057,B332)</f>
        <v>0</v>
      </c>
      <c r="Z332" s="44" t="str">
        <f t="shared" ca="1" si="77"/>
        <v>Yes</v>
      </c>
      <c r="AA332" s="34">
        <f>SUMIF(Ingredients!$B$3:$B$230,F332,Ingredients!$C$3:$C$230)+SUMIF($B$3:$B$725,F332,$AI$3:$AI$725)</f>
        <v>0</v>
      </c>
      <c r="AB332" s="30">
        <f>SUMIF(Ingredients!$B$3:$B$230,G332,Ingredients!$C$3:$C$230)+SUMIF($B$3:$B$725,G332,$AI$3:$AI$725)</f>
        <v>10</v>
      </c>
      <c r="AC332" s="30">
        <f>SUMIF(Ingredients!$B$3:$B$230,H332,Ingredients!$C$3:$C$230)+SUMIF($B$3:$B$725,H332,$AI$3:$AI$725)</f>
        <v>0</v>
      </c>
      <c r="AD332" s="30">
        <f>SUMIF(Ingredients!$B$3:$B$230,I332,Ingredients!$C$3:$C$230)+SUMIF($B$3:$B$725,I332,$AI$3:$AI$725)</f>
        <v>0</v>
      </c>
      <c r="AE332" s="30">
        <f>SUMIF(Ingredients!$B$3:$B$230,J332,Ingredients!$C$3:$C$230)+SUMIF($B$3:$B$725,J332,$AI$3:$AI$725)</f>
        <v>0</v>
      </c>
      <c r="AF332" s="30">
        <f>SUMIF(Ingredients!$B$3:$B$230,K332,Ingredients!$C$3:$C$230)+SUMIF($B$3:$B$725,K332,$AI$3:$AI$725)</f>
        <v>0</v>
      </c>
      <c r="AG332" s="30">
        <f>SUMIF(Ingredients!$B$3:$B$230,L332,Ingredients!$C$3:$C$230)+SUMIF($B$3:$B$725,L332,$AI$3:$AI$725)</f>
        <v>0</v>
      </c>
      <c r="AH332" s="30">
        <f>SUMIF(Ingredients!$B$3:$B$230,M332,Ingredients!$C$3:$C$230)+SUMIF($B$3:$B$725,M332,$AI$3:$AI$725)</f>
        <v>0</v>
      </c>
      <c r="AI332" s="29">
        <f t="shared" si="65"/>
        <v>10</v>
      </c>
      <c r="AJ332" s="30">
        <f>SUMIF(Ingredients!$B$3:$B$230,F332,Ingredients!$D$3:$D$230)+SUMIF($B$3:$B$725,F332,$AR$3:$AR$725)</f>
        <v>10</v>
      </c>
      <c r="AK332" s="30">
        <f>SUMIF(Ingredients!$B$3:$B$230,G332,Ingredients!$D$3:$D$230)+SUMIF($B$3:$B$725,G332,$AR$3:$AR$725)</f>
        <v>0</v>
      </c>
      <c r="AL332" s="30">
        <f>SUMIF(Ingredients!$B$3:$B$230,H332,Ingredients!$D$3:$D$230)+SUMIF($B$3:$B$725,H332,$AR$3:$AR$725)</f>
        <v>0</v>
      </c>
      <c r="AM332" s="30">
        <f>SUMIF(Ingredients!$B$3:$B$230,I332,Ingredients!$D$3:$D$230)+SUMIF($B$3:$B$725,I332,$AR$3:$AR$725)</f>
        <v>0</v>
      </c>
      <c r="AN332" s="30">
        <f>SUMIF(Ingredients!$B$3:$B$230,J332,Ingredients!$D$3:$D$230)+SUMIF($B$3:$B$725,J332,$AR$3:$AR$725)</f>
        <v>0</v>
      </c>
      <c r="AO332" s="30">
        <f>SUMIF(Ingredients!$B$3:$B$230,K332,Ingredients!$D$3:$D$230)+SUMIF($B$3:$B$725,K332,$AR$3:$AR$725)</f>
        <v>0</v>
      </c>
      <c r="AP332" s="30">
        <f>SUMIF(Ingredients!$B$3:$B$230,L332,Ingredients!$D$3:$D$230)+SUMIF($B$3:$B$725,L332,$AR$3:$AR$725)</f>
        <v>0</v>
      </c>
      <c r="AQ332" s="30">
        <f>SUMIF(Ingredients!$B$3:$B$230,M332,Ingredients!$D$3:$D$230)+SUMIF($B$3:$B$725,M332,$AR$3:$AR$725)</f>
        <v>0</v>
      </c>
      <c r="AR332" s="29">
        <f t="shared" si="66"/>
        <v>10</v>
      </c>
      <c r="AS332" s="30">
        <f>SUMIF(Ingredients!$B$3:$B$230,F332,Ingredients!$E$3:$E$230)+SUMIF($B$3:$B$725,F332,$BA$3:$BA$730)</f>
        <v>22</v>
      </c>
      <c r="AT332" s="30">
        <f>SUMIF(Ingredients!$B$3:$B$230,G332,Ingredients!$E$3:$E$230)+SUMIF($B$3:$B$725,G332,$BA$3:$BA$730)</f>
        <v>16.5</v>
      </c>
      <c r="AU332" s="30">
        <f>SUMIF(Ingredients!$B$3:$B$230,H332,Ingredients!$E$3:$E$230)+SUMIF($B$3:$B$725,H332,$BA$3:$BA$730)</f>
        <v>0</v>
      </c>
      <c r="AV332" s="30">
        <f>SUMIF(Ingredients!$B$3:$B$230,I332,Ingredients!$E$3:$E$230)+SUMIF($B$3:$B$725,I332,$BA$3:$BA$730)</f>
        <v>0</v>
      </c>
      <c r="AW332" s="30">
        <f>SUMIF(Ingredients!$B$3:$B$230,J332,Ingredients!$E$3:$E$230)+SUMIF($B$3:$B$725,J332,$BA$3:$BA$730)</f>
        <v>0</v>
      </c>
      <c r="AX332" s="30">
        <f>SUMIF(Ingredients!$B$3:$B$230,K332,Ingredients!$E$3:$E$230)+SUMIF($B$3:$B$725,K332,$BA$3:$BA$730)</f>
        <v>0</v>
      </c>
      <c r="AY332" s="30">
        <f>SUMIF(Ingredients!$B$3:$B$230,L332,Ingredients!$E$3:$E$230)+SUMIF($B$3:$B$725,L332,$BA$3:$BA$730)</f>
        <v>0</v>
      </c>
      <c r="AZ332" s="30">
        <f>SUMIF(Ingredients!$B$3:$B$230,M332,Ingredients!$E$3:$E$230)+SUMIF($B$3:$B$725,M332,$BA$3:$BA$730)</f>
        <v>0</v>
      </c>
      <c r="BA332" s="29">
        <f t="shared" si="67"/>
        <v>19.25</v>
      </c>
      <c r="BB332" s="30">
        <f>SUMIF(Ingredients!$B$3:$B$230,F332,Ingredients!$F$3:$F$230)+SUMIF($B$3:$B$725,F332,$BJ$3:$BJ$725)</f>
        <v>0</v>
      </c>
      <c r="BC332" s="30">
        <f>SUMIF(Ingredients!$B$3:$B$230,G332,Ingredients!$F$3:$F$230)+SUMIF($B$3:$B$725,G332,$BJ$3:$BJ$725)</f>
        <v>1.5</v>
      </c>
      <c r="BD332" s="30">
        <f>SUMIF(Ingredients!$B$3:$B$230,H332,Ingredients!$F$3:$F$230)+SUMIF($B$3:$B$725,H332,$BJ$3:$BJ$725)</f>
        <v>0</v>
      </c>
      <c r="BE332" s="30">
        <f>SUMIF(Ingredients!$B$3:$B$230,I332,Ingredients!$F$3:$F$230)+SUMIF($B$3:$B$725,I332,$BJ$3:$BJ$725)</f>
        <v>0</v>
      </c>
      <c r="BF332" s="30">
        <f>SUMIF(Ingredients!$B$3:$B$230,J332,Ingredients!$F$3:$F$230)+SUMIF($B$3:$B$725,J332,$BJ$3:$BJ$725)</f>
        <v>0</v>
      </c>
      <c r="BG332" s="30">
        <f>SUMIF(Ingredients!$B$3:$B$230,K332,Ingredients!$F$3:$F$230)+SUMIF($B$3:$B$725,K332,$BJ$3:$BJ$725)</f>
        <v>0</v>
      </c>
      <c r="BH332" s="30">
        <f>SUMIF(Ingredients!$B$3:$B$230,L332,Ingredients!$F$3:$F$230)+SUMIF($B$3:$B$725,L332,$BJ$3:$BJ$725)</f>
        <v>0</v>
      </c>
      <c r="BI332" s="30">
        <f>SUMIF(Ingredients!$B$3:$B$230,M332,Ingredients!$F$3:$F$230)+SUMIF($B$3:$B$725,M332,$BJ$3:$BJ$725)</f>
        <v>0</v>
      </c>
      <c r="BJ332" s="35">
        <f t="shared" si="68"/>
        <v>1.5</v>
      </c>
      <c r="BK332" s="30">
        <f>SUMIF(Ingredients!$B$3:$B$230,F332,Ingredients!$G$3:$G$230)+SUMIF($B$3:$B$725,F332,$BS$3:$BS$725)</f>
        <v>0</v>
      </c>
      <c r="BL332" s="30">
        <f>SUMIF(Ingredients!$B$3:$B$230,G332,Ingredients!$G$3:$G$230)+SUMIF($B$3:$B$725,G332,$BS$3:$BS$725)</f>
        <v>0</v>
      </c>
      <c r="BM332" s="30">
        <f>SUMIF(Ingredients!$B$3:$B$230,H332,Ingredients!$G$3:$G$230)+SUMIF($B$3:$B$725,H332,$BS$3:$BS$725)</f>
        <v>0</v>
      </c>
      <c r="BN332" s="30">
        <f>SUMIF(Ingredients!$B$3:$B$230,I332,Ingredients!$G$3:$G$230)+SUMIF($B$3:$B$725,I332,$BS$3:$BS$725)</f>
        <v>0</v>
      </c>
      <c r="BO332" s="30">
        <f>SUMIF(Ingredients!$B$3:$B$230,J332,Ingredients!$G$3:$G$230)+SUMIF($B$3:$B$725,J332,$BS$3:$BS$725)</f>
        <v>0</v>
      </c>
      <c r="BP332" s="30">
        <f>SUMIF(Ingredients!$B$3:$B$230,K332,Ingredients!$G$3:$G$230)+SUMIF($B$3:$B$725,K332,$BS$3:$BS$725)</f>
        <v>0</v>
      </c>
      <c r="BQ332" s="30">
        <f>SUMIF(Ingredients!$B$3:$B$230,L332,Ingredients!$G$3:$G$230)+SUMIF($B$3:$B$725,L332,$BS$3:$BS$725)</f>
        <v>0</v>
      </c>
      <c r="BR332" s="30">
        <f>SUMIF(Ingredients!$B$3:$B$230,M332,Ingredients!$G$3:$G$230)+SUMIF($B$3:$B$725,M332,$BS$3:$BS$725)</f>
        <v>0</v>
      </c>
      <c r="BS332" s="36">
        <f t="shared" si="69"/>
        <v>0</v>
      </c>
      <c r="BT332" s="30">
        <f>SUMIF(Ingredients!$B$3:$B$230,F332,Ingredients!$H$3:$H$230)+SUMIF($B$3:$B$725,F332,$CB$3:$CB$725)</f>
        <v>0</v>
      </c>
      <c r="BU332" s="30">
        <f>SUMIF(Ingredients!$B$3:$B$230,G332,Ingredients!$H$3:$H$230)+SUMIF($B$3:$B$725,G332,$CB$3:$CB$725)</f>
        <v>0</v>
      </c>
      <c r="BV332" s="30">
        <f>SUMIF(Ingredients!$B$3:$B$230,H332,Ingredients!$H$3:$H$230)+SUMIF($B$3:$B$725,H332,$CB$3:$CB$725)</f>
        <v>0</v>
      </c>
      <c r="BW332" s="30">
        <f>SUMIF(Ingredients!$B$3:$B$230,I332,Ingredients!$H$3:$H$230)+SUMIF($B$3:$B$725,I332,$CB$3:$CB$725)</f>
        <v>0</v>
      </c>
      <c r="BX332" s="30">
        <f>SUMIF(Ingredients!$B$3:$B$230,J332,Ingredients!$H$3:$H$230)+SUMIF($B$3:$B$725,J332,$CB$3:$CB$725)</f>
        <v>0</v>
      </c>
      <c r="BY332" s="30">
        <f>SUMIF(Ingredients!$B$3:$B$230,K332,Ingredients!$H$3:$H$230)+SUMIF($B$3:$B$725,K332,$CB$3:$CB$725)</f>
        <v>0</v>
      </c>
      <c r="BZ332" s="30">
        <f>SUMIF(Ingredients!$B$3:$B$230,L332,Ingredients!$H$3:$H$230)+SUMIF($B$3:$B$725,L332,$CB$3:$CB$725)</f>
        <v>0</v>
      </c>
      <c r="CA332" s="30">
        <f>SUMIF(Ingredients!$B$3:$B$230,M332,Ingredients!$H$3:$H$230)+SUMIF($B$3:$B$725,M332,$CB$3:$CB$725)</f>
        <v>0</v>
      </c>
      <c r="CB332" s="42">
        <f t="shared" si="70"/>
        <v>0</v>
      </c>
      <c r="CC332" s="30">
        <f>SUMIF(Ingredients!$B$3:$B$230,F332,Ingredients!$I$3:$I$230)+SUMIF($B$3:$B$725,F332,$CK$3:$CK$725)</f>
        <v>0</v>
      </c>
      <c r="CD332" s="30">
        <f>SUMIF(Ingredients!$B$3:$B$230,G332,Ingredients!$I$3:$I$230)+SUMIF($B$3:$B$725,G332,$CK$3:$CK$725)</f>
        <v>0</v>
      </c>
      <c r="CE332" s="30">
        <f>SUMIF(Ingredients!$B$3:$B$230,H332,Ingredients!$I$3:$I$230)+SUMIF($B$3:$B$725,H332,$CK$3:$CK$725)</f>
        <v>0</v>
      </c>
      <c r="CF332" s="30">
        <f>SUMIF(Ingredients!$B$3:$B$230,I332,Ingredients!$I$3:$I$230)+SUMIF($B$3:$B$725,I332,$CK$3:$CK$725)</f>
        <v>0</v>
      </c>
      <c r="CG332" s="30">
        <f>SUMIF(Ingredients!$B$3:$B$230,J332,Ingredients!$I$3:$I$230)+SUMIF($B$3:$B$725,J332,$CK$3:$CK$725)</f>
        <v>0</v>
      </c>
      <c r="CH332" s="30">
        <f>SUMIF(Ingredients!$B$3:$B$230,K332,Ingredients!$I$3:$I$230)+SUMIF($B$3:$B$725,K332,$CK$3:$CK$725)</f>
        <v>0</v>
      </c>
      <c r="CI332" s="30">
        <f>SUMIF(Ingredients!$B$3:$B$230,L332,Ingredients!$I$3:$I$230)+SUMIF($B$3:$B$725,L332,$CK$3:$CK$725)</f>
        <v>0</v>
      </c>
      <c r="CJ332" s="30">
        <f>SUMIF(Ingredients!$B$3:$B$230,M332,Ingredients!$I$3:$I$230)+SUMIF($B$3:$B$725,M332,$CK$3:$CK$725)</f>
        <v>0</v>
      </c>
      <c r="CK332" s="38">
        <f t="shared" si="71"/>
        <v>0</v>
      </c>
      <c r="CL332" s="30">
        <f>SUMIF(Ingredients!$B$3:$B$230,F332,Ingredients!$J$3:$J$230)+SUMIF($B$3:$B$725,F332,$CT$3:$CT$725)</f>
        <v>0</v>
      </c>
      <c r="CM332" s="30">
        <f>SUMIF(Ingredients!$B$3:$B$230,G332,Ingredients!$J$3:$J$230)+SUMIF($B$3:$B$725,G332,$CT$3:$CT$725)</f>
        <v>1</v>
      </c>
      <c r="CN332" s="30">
        <f>SUMIF(Ingredients!$B$3:$B$230,H332,Ingredients!$J$3:$J$230)+SUMIF($B$3:$B$725,H332,$CT$3:$CT$725)</f>
        <v>0</v>
      </c>
      <c r="CO332" s="30">
        <f>SUMIF(Ingredients!$B$3:$B$230,I332,Ingredients!$J$3:$J$230)+SUMIF($B$3:$B$725,I332,$CT$3:$CT$725)</f>
        <v>0</v>
      </c>
      <c r="CP332" s="30">
        <f>SUMIF(Ingredients!$B$3:$B$230,J332,Ingredients!$J$3:$J$230)+SUMIF($B$3:$B$725,J332,$CT$3:$CT$725)</f>
        <v>0</v>
      </c>
      <c r="CQ332" s="30">
        <f>SUMIF(Ingredients!$B$3:$B$230,K332,Ingredients!$J$3:$J$230)+SUMIF($B$3:$B$725,K332,$CT$3:$CT$725)</f>
        <v>0</v>
      </c>
      <c r="CR332" s="30">
        <f>SUMIF(Ingredients!$B$3:$B$230,L332,Ingredients!$J$3:$J$230)+SUMIF($B$3:$B$725,L332,$CT$3:$CT$725)</f>
        <v>0</v>
      </c>
      <c r="CS332" s="30">
        <f>SUMIF(Ingredients!$B$3:$B$230,M332,Ingredients!$J$3:$J$230)+SUMIF($B$3:$B$725,M332,$CT$3:$CT$725)</f>
        <v>0</v>
      </c>
      <c r="CT332" s="43">
        <f t="shared" si="72"/>
        <v>1</v>
      </c>
      <c r="CU332" s="34">
        <v>15</v>
      </c>
      <c r="CV332" s="30">
        <v>0</v>
      </c>
      <c r="CW332" s="30">
        <v>21</v>
      </c>
      <c r="CX332" s="35">
        <v>1.5</v>
      </c>
      <c r="CY332" s="36">
        <v>0</v>
      </c>
      <c r="CZ332" s="37">
        <v>0</v>
      </c>
      <c r="DA332" s="38">
        <v>0</v>
      </c>
      <c r="DB332" s="39">
        <v>1</v>
      </c>
      <c r="DC332" t="s">
        <v>202</v>
      </c>
      <c r="DD332" t="str">
        <f t="shared" ca="1" si="73"/>
        <v/>
      </c>
      <c r="DE332" t="str">
        <f t="shared" ca="1" si="74"/>
        <v>-</v>
      </c>
      <c r="DG332" t="s">
        <v>200</v>
      </c>
      <c r="DH332" t="str">
        <f t="shared" ca="1" si="75"/>
        <v>VEGEMITEONTOASTITEM(MEAL, ItemRegistry.vegemiteontoastItem, 4 ,3f,0f,1.5f,0f,0f,0f,1f,1f),</v>
      </c>
      <c r="DI332" t="s">
        <v>2284</v>
      </c>
    </row>
    <row r="333" spans="2:113" x14ac:dyDescent="0.3">
      <c r="B333" t="s">
        <v>610</v>
      </c>
      <c r="C333">
        <f>INDEX('PH Itemnames'!$B$1:$B$723,MATCH(B333,'PH Itemnames'!$A$1:$A$723),1)</f>
        <v>0</v>
      </c>
      <c r="D333" t="s">
        <v>240</v>
      </c>
      <c r="E333" t="s">
        <v>1191</v>
      </c>
      <c r="F333" s="10" t="s">
        <v>611</v>
      </c>
      <c r="G333" s="11"/>
      <c r="H333" s="11"/>
      <c r="I333" s="11"/>
      <c r="J333" s="11"/>
      <c r="K333" s="11"/>
      <c r="L333" s="11"/>
      <c r="M333" s="11"/>
      <c r="N333" s="46">
        <f ca="1">SUMIF(Ingredients!$B$3:$B$230,'PH complex foods'!F333,Ingredients!$A$3:$A$119)+SUMIF($B$3:$B$725,F333,$V$3:$V$724)</f>
        <v>0</v>
      </c>
      <c r="O333" s="11">
        <f ca="1">SUMIF(Ingredients!$B$3:$B$230,'PH complex foods'!G333,Ingredients!$A$3:$A$119)+SUMIF($B$3:$B$725,G333,$V$3:$V$724)</f>
        <v>0</v>
      </c>
      <c r="P333" s="11">
        <f ca="1">SUMIF(Ingredients!$B$3:$B$230,'PH complex foods'!H333,Ingredients!$A$3:$A$119)+SUMIF($B$3:$B$725,H333,$V$3:$V$724)</f>
        <v>0</v>
      </c>
      <c r="Q333" s="11">
        <f ca="1">SUMIF(Ingredients!$B$3:$B$230,'PH complex foods'!I333,Ingredients!$A$3:$A$119)+SUMIF($B$3:$B$725,I333,$V$3:$V$724)</f>
        <v>0</v>
      </c>
      <c r="R333" s="11">
        <f ca="1">SUMIF(Ingredients!$B$3:$B$230,'PH complex foods'!J333,Ingredients!$A$3:$A$119)+SUMIF($B$3:$B$725,J333,$V$3:$V$724)</f>
        <v>0</v>
      </c>
      <c r="S333" s="11">
        <f ca="1">SUMIF(Ingredients!$B$3:$B$230,'PH complex foods'!K333,Ingredients!$A$3:$A$119)+SUMIF($B$3:$B$725,K333,$V$3:$V$724)</f>
        <v>0</v>
      </c>
      <c r="T333" s="11">
        <f ca="1">SUMIF(Ingredients!$B$3:$B$230,'PH complex foods'!L333,Ingredients!$A$3:$A$119)+SUMIF($B$3:$B$725,L333,$V$3:$V$724)</f>
        <v>0</v>
      </c>
      <c r="U333" s="11">
        <f ca="1">SUMIF(Ingredients!$B$3:$B$230,'PH complex foods'!M333,Ingredients!$A$3:$A$119)+SUMIF($B$3:$B$725,M333,$V$3:$V$724)</f>
        <v>0</v>
      </c>
      <c r="V333" s="10">
        <f t="shared" ca="1" si="76"/>
        <v>0</v>
      </c>
      <c r="W333" s="10">
        <v>0</v>
      </c>
      <c r="X333" s="11">
        <v>0</v>
      </c>
      <c r="Y333" s="11">
        <f>COUNTIF(F333:M1058,B333)</f>
        <v>0</v>
      </c>
      <c r="Z333" s="44" t="str">
        <f t="shared" ca="1" si="77"/>
        <v>No</v>
      </c>
      <c r="AA333" s="34">
        <f>SUMIF(Ingredients!$B$3:$B$230,F333,Ingredients!$C$3:$C$230)+SUMIF($B$3:$B$725,F333,$AI$3:$AI$725)</f>
        <v>0</v>
      </c>
      <c r="AB333" s="30">
        <f>SUMIF(Ingredients!$B$3:$B$230,G333,Ingredients!$C$3:$C$230)+SUMIF($B$3:$B$725,G333,$AI$3:$AI$725)</f>
        <v>0</v>
      </c>
      <c r="AC333" s="30">
        <f>SUMIF(Ingredients!$B$3:$B$230,H333,Ingredients!$C$3:$C$230)+SUMIF($B$3:$B$725,H333,$AI$3:$AI$725)</f>
        <v>0</v>
      </c>
      <c r="AD333" s="30">
        <f>SUMIF(Ingredients!$B$3:$B$230,I333,Ingredients!$C$3:$C$230)+SUMIF($B$3:$B$725,I333,$AI$3:$AI$725)</f>
        <v>0</v>
      </c>
      <c r="AE333" s="30">
        <f>SUMIF(Ingredients!$B$3:$B$230,J333,Ingredients!$C$3:$C$230)+SUMIF($B$3:$B$725,J333,$AI$3:$AI$725)</f>
        <v>0</v>
      </c>
      <c r="AF333" s="30">
        <f>SUMIF(Ingredients!$B$3:$B$230,K333,Ingredients!$C$3:$C$230)+SUMIF($B$3:$B$725,K333,$AI$3:$AI$725)</f>
        <v>0</v>
      </c>
      <c r="AG333" s="30">
        <f>SUMIF(Ingredients!$B$3:$B$230,L333,Ingredients!$C$3:$C$230)+SUMIF($B$3:$B$725,L333,$AI$3:$AI$725)</f>
        <v>0</v>
      </c>
      <c r="AH333" s="30">
        <f>SUMIF(Ingredients!$B$3:$B$230,M333,Ingredients!$C$3:$C$230)+SUMIF($B$3:$B$725,M333,$AI$3:$AI$725)</f>
        <v>0</v>
      </c>
      <c r="AI333" s="29">
        <f t="shared" si="65"/>
        <v>0</v>
      </c>
      <c r="AJ333" s="30">
        <f>SUMIF(Ingredients!$B$3:$B$230,F333,Ingredients!$D$3:$D$230)+SUMIF($B$3:$B$725,F333,$AR$3:$AR$725)</f>
        <v>0</v>
      </c>
      <c r="AK333" s="30">
        <f>SUMIF(Ingredients!$B$3:$B$230,G333,Ingredients!$D$3:$D$230)+SUMIF($B$3:$B$725,G333,$AR$3:$AR$725)</f>
        <v>0</v>
      </c>
      <c r="AL333" s="30">
        <f>SUMIF(Ingredients!$B$3:$B$230,H333,Ingredients!$D$3:$D$230)+SUMIF($B$3:$B$725,H333,$AR$3:$AR$725)</f>
        <v>0</v>
      </c>
      <c r="AM333" s="30">
        <f>SUMIF(Ingredients!$B$3:$B$230,I333,Ingredients!$D$3:$D$230)+SUMIF($B$3:$B$725,I333,$AR$3:$AR$725)</f>
        <v>0</v>
      </c>
      <c r="AN333" s="30">
        <f>SUMIF(Ingredients!$B$3:$B$230,J333,Ingredients!$D$3:$D$230)+SUMIF($B$3:$B$725,J333,$AR$3:$AR$725)</f>
        <v>0</v>
      </c>
      <c r="AO333" s="30">
        <f>SUMIF(Ingredients!$B$3:$B$230,K333,Ingredients!$D$3:$D$230)+SUMIF($B$3:$B$725,K333,$AR$3:$AR$725)</f>
        <v>0</v>
      </c>
      <c r="AP333" s="30">
        <f>SUMIF(Ingredients!$B$3:$B$230,L333,Ingredients!$D$3:$D$230)+SUMIF($B$3:$B$725,L333,$AR$3:$AR$725)</f>
        <v>0</v>
      </c>
      <c r="AQ333" s="30">
        <f>SUMIF(Ingredients!$B$3:$B$230,M333,Ingredients!$D$3:$D$230)+SUMIF($B$3:$B$725,M333,$AR$3:$AR$725)</f>
        <v>0</v>
      </c>
      <c r="AR333" s="29">
        <f t="shared" si="66"/>
        <v>0</v>
      </c>
      <c r="AS333" s="30">
        <f>SUMIF(Ingredients!$B$3:$B$230,F333,Ingredients!$E$3:$E$230)+SUMIF($B$3:$B$725,F333,$BA$3:$BA$730)</f>
        <v>0</v>
      </c>
      <c r="AT333" s="30">
        <f>SUMIF(Ingredients!$B$3:$B$230,G333,Ingredients!$E$3:$E$230)+SUMIF($B$3:$B$725,G333,$BA$3:$BA$730)</f>
        <v>0</v>
      </c>
      <c r="AU333" s="30">
        <f>SUMIF(Ingredients!$B$3:$B$230,H333,Ingredients!$E$3:$E$230)+SUMIF($B$3:$B$725,H333,$BA$3:$BA$730)</f>
        <v>0</v>
      </c>
      <c r="AV333" s="30">
        <f>SUMIF(Ingredients!$B$3:$B$230,I333,Ingredients!$E$3:$E$230)+SUMIF($B$3:$B$725,I333,$BA$3:$BA$730)</f>
        <v>0</v>
      </c>
      <c r="AW333" s="30">
        <f>SUMIF(Ingredients!$B$3:$B$230,J333,Ingredients!$E$3:$E$230)+SUMIF($B$3:$B$725,J333,$BA$3:$BA$730)</f>
        <v>0</v>
      </c>
      <c r="AX333" s="30">
        <f>SUMIF(Ingredients!$B$3:$B$230,K333,Ingredients!$E$3:$E$230)+SUMIF($B$3:$B$725,K333,$BA$3:$BA$730)</f>
        <v>0</v>
      </c>
      <c r="AY333" s="30">
        <f>SUMIF(Ingredients!$B$3:$B$230,L333,Ingredients!$E$3:$E$230)+SUMIF($B$3:$B$725,L333,$BA$3:$BA$730)</f>
        <v>0</v>
      </c>
      <c r="AZ333" s="30">
        <f>SUMIF(Ingredients!$B$3:$B$230,M333,Ingredients!$E$3:$E$230)+SUMIF($B$3:$B$725,M333,$BA$3:$BA$730)</f>
        <v>0</v>
      </c>
      <c r="BA333" s="29">
        <f t="shared" si="67"/>
        <v>0</v>
      </c>
      <c r="BB333" s="30">
        <f>SUMIF(Ingredients!$B$3:$B$230,F333,Ingredients!$F$3:$F$230)+SUMIF($B$3:$B$725,F333,$BJ$3:$BJ$725)</f>
        <v>0</v>
      </c>
      <c r="BC333" s="30">
        <f>SUMIF(Ingredients!$B$3:$B$230,G333,Ingredients!$F$3:$F$230)+SUMIF($B$3:$B$725,G333,$BJ$3:$BJ$725)</f>
        <v>0</v>
      </c>
      <c r="BD333" s="30">
        <f>SUMIF(Ingredients!$B$3:$B$230,H333,Ingredients!$F$3:$F$230)+SUMIF($B$3:$B$725,H333,$BJ$3:$BJ$725)</f>
        <v>0</v>
      </c>
      <c r="BE333" s="30">
        <f>SUMIF(Ingredients!$B$3:$B$230,I333,Ingredients!$F$3:$F$230)+SUMIF($B$3:$B$725,I333,$BJ$3:$BJ$725)</f>
        <v>0</v>
      </c>
      <c r="BF333" s="30">
        <f>SUMIF(Ingredients!$B$3:$B$230,J333,Ingredients!$F$3:$F$230)+SUMIF($B$3:$B$725,J333,$BJ$3:$BJ$725)</f>
        <v>0</v>
      </c>
      <c r="BG333" s="30">
        <f>SUMIF(Ingredients!$B$3:$B$230,K333,Ingredients!$F$3:$F$230)+SUMIF($B$3:$B$725,K333,$BJ$3:$BJ$725)</f>
        <v>0</v>
      </c>
      <c r="BH333" s="30">
        <f>SUMIF(Ingredients!$B$3:$B$230,L333,Ingredients!$F$3:$F$230)+SUMIF($B$3:$B$725,L333,$BJ$3:$BJ$725)</f>
        <v>0</v>
      </c>
      <c r="BI333" s="30">
        <f>SUMIF(Ingredients!$B$3:$B$230,M333,Ingredients!$F$3:$F$230)+SUMIF($B$3:$B$725,M333,$BJ$3:$BJ$725)</f>
        <v>0</v>
      </c>
      <c r="BJ333" s="35">
        <f t="shared" si="68"/>
        <v>0</v>
      </c>
      <c r="BK333" s="30">
        <f>SUMIF(Ingredients!$B$3:$B$230,F333,Ingredients!$G$3:$G$230)+SUMIF($B$3:$B$725,F333,$BS$3:$BS$725)</f>
        <v>0</v>
      </c>
      <c r="BL333" s="30">
        <f>SUMIF(Ingredients!$B$3:$B$230,G333,Ingredients!$G$3:$G$230)+SUMIF($B$3:$B$725,G333,$BS$3:$BS$725)</f>
        <v>0</v>
      </c>
      <c r="BM333" s="30">
        <f>SUMIF(Ingredients!$B$3:$B$230,H333,Ingredients!$G$3:$G$230)+SUMIF($B$3:$B$725,H333,$BS$3:$BS$725)</f>
        <v>0</v>
      </c>
      <c r="BN333" s="30">
        <f>SUMIF(Ingredients!$B$3:$B$230,I333,Ingredients!$G$3:$G$230)+SUMIF($B$3:$B$725,I333,$BS$3:$BS$725)</f>
        <v>0</v>
      </c>
      <c r="BO333" s="30">
        <f>SUMIF(Ingredients!$B$3:$B$230,J333,Ingredients!$G$3:$G$230)+SUMIF($B$3:$B$725,J333,$BS$3:$BS$725)</f>
        <v>0</v>
      </c>
      <c r="BP333" s="30">
        <f>SUMIF(Ingredients!$B$3:$B$230,K333,Ingredients!$G$3:$G$230)+SUMIF($B$3:$B$725,K333,$BS$3:$BS$725)</f>
        <v>0</v>
      </c>
      <c r="BQ333" s="30">
        <f>SUMIF(Ingredients!$B$3:$B$230,L333,Ingredients!$G$3:$G$230)+SUMIF($B$3:$B$725,L333,$BS$3:$BS$725)</f>
        <v>0</v>
      </c>
      <c r="BR333" s="30">
        <f>SUMIF(Ingredients!$B$3:$B$230,M333,Ingredients!$G$3:$G$230)+SUMIF($B$3:$B$725,M333,$BS$3:$BS$725)</f>
        <v>0</v>
      </c>
      <c r="BS333" s="36">
        <f t="shared" si="69"/>
        <v>0</v>
      </c>
      <c r="BT333" s="30">
        <f>SUMIF(Ingredients!$B$3:$B$230,F333,Ingredients!$H$3:$H$230)+SUMIF($B$3:$B$725,F333,$CB$3:$CB$725)</f>
        <v>0</v>
      </c>
      <c r="BU333" s="30">
        <f>SUMIF(Ingredients!$B$3:$B$230,G333,Ingredients!$H$3:$H$230)+SUMIF($B$3:$B$725,G333,$CB$3:$CB$725)</f>
        <v>0</v>
      </c>
      <c r="BV333" s="30">
        <f>SUMIF(Ingredients!$B$3:$B$230,H333,Ingredients!$H$3:$H$230)+SUMIF($B$3:$B$725,H333,$CB$3:$CB$725)</f>
        <v>0</v>
      </c>
      <c r="BW333" s="30">
        <f>SUMIF(Ingredients!$B$3:$B$230,I333,Ingredients!$H$3:$H$230)+SUMIF($B$3:$B$725,I333,$CB$3:$CB$725)</f>
        <v>0</v>
      </c>
      <c r="BX333" s="30">
        <f>SUMIF(Ingredients!$B$3:$B$230,J333,Ingredients!$H$3:$H$230)+SUMIF($B$3:$B$725,J333,$CB$3:$CB$725)</f>
        <v>0</v>
      </c>
      <c r="BY333" s="30">
        <f>SUMIF(Ingredients!$B$3:$B$230,K333,Ingredients!$H$3:$H$230)+SUMIF($B$3:$B$725,K333,$CB$3:$CB$725)</f>
        <v>0</v>
      </c>
      <c r="BZ333" s="30">
        <f>SUMIF(Ingredients!$B$3:$B$230,L333,Ingredients!$H$3:$H$230)+SUMIF($B$3:$B$725,L333,$CB$3:$CB$725)</f>
        <v>0</v>
      </c>
      <c r="CA333" s="30">
        <f>SUMIF(Ingredients!$B$3:$B$230,M333,Ingredients!$H$3:$H$230)+SUMIF($B$3:$B$725,M333,$CB$3:$CB$725)</f>
        <v>0</v>
      </c>
      <c r="CB333" s="42">
        <f t="shared" si="70"/>
        <v>0</v>
      </c>
      <c r="CC333" s="30">
        <f>SUMIF(Ingredients!$B$3:$B$230,F333,Ingredients!$I$3:$I$230)+SUMIF($B$3:$B$725,F333,$CK$3:$CK$725)</f>
        <v>0</v>
      </c>
      <c r="CD333" s="30">
        <f>SUMIF(Ingredients!$B$3:$B$230,G333,Ingredients!$I$3:$I$230)+SUMIF($B$3:$B$725,G333,$CK$3:$CK$725)</f>
        <v>0</v>
      </c>
      <c r="CE333" s="30">
        <f>SUMIF(Ingredients!$B$3:$B$230,H333,Ingredients!$I$3:$I$230)+SUMIF($B$3:$B$725,H333,$CK$3:$CK$725)</f>
        <v>0</v>
      </c>
      <c r="CF333" s="30">
        <f>SUMIF(Ingredients!$B$3:$B$230,I333,Ingredients!$I$3:$I$230)+SUMIF($B$3:$B$725,I333,$CK$3:$CK$725)</f>
        <v>0</v>
      </c>
      <c r="CG333" s="30">
        <f>SUMIF(Ingredients!$B$3:$B$230,J333,Ingredients!$I$3:$I$230)+SUMIF($B$3:$B$725,J333,$CK$3:$CK$725)</f>
        <v>0</v>
      </c>
      <c r="CH333" s="30">
        <f>SUMIF(Ingredients!$B$3:$B$230,K333,Ingredients!$I$3:$I$230)+SUMIF($B$3:$B$725,K333,$CK$3:$CK$725)</f>
        <v>0</v>
      </c>
      <c r="CI333" s="30">
        <f>SUMIF(Ingredients!$B$3:$B$230,L333,Ingredients!$I$3:$I$230)+SUMIF($B$3:$B$725,L333,$CK$3:$CK$725)</f>
        <v>0</v>
      </c>
      <c r="CJ333" s="30">
        <f>SUMIF(Ingredients!$B$3:$B$230,M333,Ingredients!$I$3:$I$230)+SUMIF($B$3:$B$725,M333,$CK$3:$CK$725)</f>
        <v>0</v>
      </c>
      <c r="CK333" s="38">
        <f t="shared" si="71"/>
        <v>0</v>
      </c>
      <c r="CL333" s="30">
        <f>SUMIF(Ingredients!$B$3:$B$230,F333,Ingredients!$J$3:$J$230)+SUMIF($B$3:$B$725,F333,$CT$3:$CT$725)</f>
        <v>0</v>
      </c>
      <c r="CM333" s="30">
        <f>SUMIF(Ingredients!$B$3:$B$230,G333,Ingredients!$J$3:$J$230)+SUMIF($B$3:$B$725,G333,$CT$3:$CT$725)</f>
        <v>0</v>
      </c>
      <c r="CN333" s="30">
        <f>SUMIF(Ingredients!$B$3:$B$230,H333,Ingredients!$J$3:$J$230)+SUMIF($B$3:$B$725,H333,$CT$3:$CT$725)</f>
        <v>0</v>
      </c>
      <c r="CO333" s="30">
        <f>SUMIF(Ingredients!$B$3:$B$230,I333,Ingredients!$J$3:$J$230)+SUMIF($B$3:$B$725,I333,$CT$3:$CT$725)</f>
        <v>0</v>
      </c>
      <c r="CP333" s="30">
        <f>SUMIF(Ingredients!$B$3:$B$230,J333,Ingredients!$J$3:$J$230)+SUMIF($B$3:$B$725,J333,$CT$3:$CT$725)</f>
        <v>0</v>
      </c>
      <c r="CQ333" s="30">
        <f>SUMIF(Ingredients!$B$3:$B$230,K333,Ingredients!$J$3:$J$230)+SUMIF($B$3:$B$725,K333,$CT$3:$CT$725)</f>
        <v>0</v>
      </c>
      <c r="CR333" s="30">
        <f>SUMIF(Ingredients!$B$3:$B$230,L333,Ingredients!$J$3:$J$230)+SUMIF($B$3:$B$725,L333,$CT$3:$CT$725)</f>
        <v>0</v>
      </c>
      <c r="CS333" s="30">
        <f>SUMIF(Ingredients!$B$3:$B$230,M333,Ingredients!$J$3:$J$230)+SUMIF($B$3:$B$725,M333,$CT$3:$CT$725)</f>
        <v>0</v>
      </c>
      <c r="CT333" s="43">
        <f t="shared" si="72"/>
        <v>0</v>
      </c>
      <c r="CU333" s="34">
        <v>0</v>
      </c>
      <c r="CV333" s="30">
        <v>0</v>
      </c>
      <c r="CW333" s="30">
        <v>0</v>
      </c>
      <c r="CX333" s="35">
        <v>0</v>
      </c>
      <c r="CY333" s="36">
        <v>0</v>
      </c>
      <c r="CZ333" s="37">
        <v>0</v>
      </c>
      <c r="DA333" s="38">
        <v>0</v>
      </c>
      <c r="DB333" s="39">
        <v>0</v>
      </c>
      <c r="DC333" t="s">
        <v>199</v>
      </c>
      <c r="DD333" t="str">
        <f t="shared" ca="1" si="73"/>
        <v/>
      </c>
      <c r="DE333" t="str">
        <f t="shared" ca="1" si="74"/>
        <v>No</v>
      </c>
      <c r="DF333" t="s">
        <v>1130</v>
      </c>
      <c r="DG333" t="s">
        <v>200</v>
      </c>
      <c r="DH333" t="str">
        <f t="shared" ca="1" si="75"/>
        <v/>
      </c>
      <c r="DI333" t="s">
        <v>2271</v>
      </c>
    </row>
    <row r="334" spans="2:113" x14ac:dyDescent="0.3">
      <c r="B334" t="s">
        <v>612</v>
      </c>
      <c r="C334" t="str">
        <f>INDEX('PH Itemnames'!$B$1:$B$723,MATCH(B334,'PH Itemnames'!$A$1:$A$723),1)</f>
        <v>appleciderItem</v>
      </c>
      <c r="D334" t="s">
        <v>240</v>
      </c>
      <c r="E334" t="s">
        <v>1191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SUMIF(Ingredients!$B$3:$B$230,'PH complex foods'!F334,Ingredients!$A$3:$A$119)+SUMIF($B$3:$B$725,F334,$V$3:$V$724)</f>
        <v>1</v>
      </c>
      <c r="O334" s="11">
        <f ca="1">SUMIF(Ingredients!$B$3:$B$230,'PH complex foods'!G334,Ingredients!$A$3:$A$119)+SUMIF($B$3:$B$725,G334,$V$3:$V$724)</f>
        <v>1</v>
      </c>
      <c r="P334" s="11">
        <f ca="1">SUMIF(Ingredients!$B$3:$B$230,'PH complex foods'!H334,Ingredients!$A$3:$A$119)+SUMIF($B$3:$B$725,H334,$V$3:$V$724)</f>
        <v>0</v>
      </c>
      <c r="Q334" s="11">
        <f ca="1">SUMIF(Ingredients!$B$3:$B$230,'PH complex foods'!I334,Ingredients!$A$3:$A$119)+SUMIF($B$3:$B$725,I334,$V$3:$V$724)</f>
        <v>0</v>
      </c>
      <c r="R334" s="11">
        <f ca="1">SUMIF(Ingredients!$B$3:$B$230,'PH complex foods'!J334,Ingredients!$A$3:$A$119)+SUMIF($B$3:$B$725,J334,$V$3:$V$724)</f>
        <v>0</v>
      </c>
      <c r="S334" s="11">
        <f ca="1">SUMIF(Ingredients!$B$3:$B$230,'PH complex foods'!K334,Ingredients!$A$3:$A$119)+SUMIF($B$3:$B$725,K334,$V$3:$V$724)</f>
        <v>0</v>
      </c>
      <c r="T334" s="11">
        <f ca="1">SUMIF(Ingredients!$B$3:$B$230,'PH complex foods'!L334,Ingredients!$A$3:$A$119)+SUMIF($B$3:$B$725,L334,$V$3:$V$724)</f>
        <v>0</v>
      </c>
      <c r="U334" s="11">
        <f ca="1">SUMIF(Ingredients!$B$3:$B$230,'PH complex foods'!M334,Ingredients!$A$3:$A$119)+SUMIF($B$3:$B$725,M334,$V$3:$V$724)</f>
        <v>0</v>
      </c>
      <c r="V334" s="10">
        <f t="shared" ca="1" si="76"/>
        <v>1</v>
      </c>
      <c r="W334" s="10">
        <v>1</v>
      </c>
      <c r="X334" s="11">
        <v>1</v>
      </c>
      <c r="Y334" s="11">
        <f>COUNTIF(F334:M1059,B334)</f>
        <v>0</v>
      </c>
      <c r="Z334" s="44" t="str">
        <f t="shared" ca="1" si="77"/>
        <v>Yes</v>
      </c>
      <c r="AA334" s="34">
        <f>SUMIF(Ingredients!$B$3:$B$230,F334,Ingredients!$C$3:$C$230)+SUMIF($B$3:$B$725,F334,$AI$3:$AI$725)</f>
        <v>2</v>
      </c>
      <c r="AB334" s="30">
        <f>SUMIF(Ingredients!$B$3:$B$230,G334,Ingredients!$C$3:$C$230)+SUMIF($B$3:$B$725,G334,$AI$3:$AI$725)</f>
        <v>0</v>
      </c>
      <c r="AC334" s="30">
        <f>SUMIF(Ingredients!$B$3:$B$230,H334,Ingredients!$C$3:$C$230)+SUMIF($B$3:$B$725,H334,$AI$3:$AI$725)</f>
        <v>0</v>
      </c>
      <c r="AD334" s="30">
        <f>SUMIF(Ingredients!$B$3:$B$230,I334,Ingredients!$C$3:$C$230)+SUMIF($B$3:$B$725,I334,$AI$3:$AI$725)</f>
        <v>0</v>
      </c>
      <c r="AE334" s="30">
        <f>SUMIF(Ingredients!$B$3:$B$230,J334,Ingredients!$C$3:$C$230)+SUMIF($B$3:$B$725,J334,$AI$3:$AI$725)</f>
        <v>0</v>
      </c>
      <c r="AF334" s="30">
        <f>SUMIF(Ingredients!$B$3:$B$230,K334,Ingredients!$C$3:$C$230)+SUMIF($B$3:$B$725,K334,$AI$3:$AI$725)</f>
        <v>0</v>
      </c>
      <c r="AG334" s="30">
        <f>SUMIF(Ingredients!$B$3:$B$230,L334,Ingredients!$C$3:$C$230)+SUMIF($B$3:$B$725,L334,$AI$3:$AI$725)</f>
        <v>0</v>
      </c>
      <c r="AH334" s="30">
        <f>SUMIF(Ingredients!$B$3:$B$230,M334,Ingredients!$C$3:$C$230)+SUMIF($B$3:$B$725,M334,$AI$3:$AI$725)</f>
        <v>0</v>
      </c>
      <c r="AI334" s="29">
        <f t="shared" si="65"/>
        <v>2</v>
      </c>
      <c r="AJ334" s="30">
        <f>SUMIF(Ingredients!$B$3:$B$230,F334,Ingredients!$D$3:$D$230)+SUMIF($B$3:$B$725,F334,$AR$3:$AR$725)</f>
        <v>0</v>
      </c>
      <c r="AK334" s="30">
        <f>SUMIF(Ingredients!$B$3:$B$230,G334,Ingredients!$D$3:$D$230)+SUMIF($B$3:$B$725,G334,$AR$3:$AR$725)</f>
        <v>0</v>
      </c>
      <c r="AL334" s="30">
        <f>SUMIF(Ingredients!$B$3:$B$230,H334,Ingredients!$D$3:$D$230)+SUMIF($B$3:$B$725,H334,$AR$3:$AR$725)</f>
        <v>0</v>
      </c>
      <c r="AM334" s="30">
        <f>SUMIF(Ingredients!$B$3:$B$230,I334,Ingredients!$D$3:$D$230)+SUMIF($B$3:$B$725,I334,$AR$3:$AR$725)</f>
        <v>0</v>
      </c>
      <c r="AN334" s="30">
        <f>SUMIF(Ingredients!$B$3:$B$230,J334,Ingredients!$D$3:$D$230)+SUMIF($B$3:$B$725,J334,$AR$3:$AR$725)</f>
        <v>0</v>
      </c>
      <c r="AO334" s="30">
        <f>SUMIF(Ingredients!$B$3:$B$230,K334,Ingredients!$D$3:$D$230)+SUMIF($B$3:$B$725,K334,$AR$3:$AR$725)</f>
        <v>0</v>
      </c>
      <c r="AP334" s="30">
        <f>SUMIF(Ingredients!$B$3:$B$230,L334,Ingredients!$D$3:$D$230)+SUMIF($B$3:$B$725,L334,$AR$3:$AR$725)</f>
        <v>0</v>
      </c>
      <c r="AQ334" s="30">
        <f>SUMIF(Ingredients!$B$3:$B$230,M334,Ingredients!$D$3:$D$230)+SUMIF($B$3:$B$725,M334,$AR$3:$AR$725)</f>
        <v>0</v>
      </c>
      <c r="AR334" s="29">
        <f t="shared" si="66"/>
        <v>0</v>
      </c>
      <c r="AS334" s="30">
        <f>SUMIF(Ingredients!$B$3:$B$230,F334,Ingredients!$E$3:$E$230)+SUMIF($B$3:$B$725,F334,$BA$3:$BA$730)</f>
        <v>10</v>
      </c>
      <c r="AT334" s="30">
        <f>SUMIF(Ingredients!$B$3:$B$230,G334,Ingredients!$E$3:$E$230)+SUMIF($B$3:$B$725,G334,$BA$3:$BA$730)</f>
        <v>30</v>
      </c>
      <c r="AU334" s="30">
        <f>SUMIF(Ingredients!$B$3:$B$230,H334,Ingredients!$E$3:$E$230)+SUMIF($B$3:$B$725,H334,$BA$3:$BA$730)</f>
        <v>0</v>
      </c>
      <c r="AV334" s="30">
        <f>SUMIF(Ingredients!$B$3:$B$230,I334,Ingredients!$E$3:$E$230)+SUMIF($B$3:$B$725,I334,$BA$3:$BA$730)</f>
        <v>0</v>
      </c>
      <c r="AW334" s="30">
        <f>SUMIF(Ingredients!$B$3:$B$230,J334,Ingredients!$E$3:$E$230)+SUMIF($B$3:$B$725,J334,$BA$3:$BA$730)</f>
        <v>0</v>
      </c>
      <c r="AX334" s="30">
        <f>SUMIF(Ingredients!$B$3:$B$230,K334,Ingredients!$E$3:$E$230)+SUMIF($B$3:$B$725,K334,$BA$3:$BA$730)</f>
        <v>0</v>
      </c>
      <c r="AY334" s="30">
        <f>SUMIF(Ingredients!$B$3:$B$230,L334,Ingredients!$E$3:$E$230)+SUMIF($B$3:$B$725,L334,$BA$3:$BA$730)</f>
        <v>0</v>
      </c>
      <c r="AZ334" s="30">
        <f>SUMIF(Ingredients!$B$3:$B$230,M334,Ingredients!$E$3:$E$230)+SUMIF($B$3:$B$725,M334,$BA$3:$BA$730)</f>
        <v>0</v>
      </c>
      <c r="BA334" s="29">
        <f t="shared" si="67"/>
        <v>20</v>
      </c>
      <c r="BB334" s="30">
        <f>SUMIF(Ingredients!$B$3:$B$230,F334,Ingredients!$F$3:$F$230)+SUMIF($B$3:$B$725,F334,$BJ$3:$BJ$725)</f>
        <v>0</v>
      </c>
      <c r="BC334" s="30">
        <f>SUMIF(Ingredients!$B$3:$B$230,G334,Ingredients!$F$3:$F$230)+SUMIF($B$3:$B$725,G334,$BJ$3:$BJ$725)</f>
        <v>0</v>
      </c>
      <c r="BD334" s="30">
        <f>SUMIF(Ingredients!$B$3:$B$230,H334,Ingredients!$F$3:$F$230)+SUMIF($B$3:$B$725,H334,$BJ$3:$BJ$725)</f>
        <v>0</v>
      </c>
      <c r="BE334" s="30">
        <f>SUMIF(Ingredients!$B$3:$B$230,I334,Ingredients!$F$3:$F$230)+SUMIF($B$3:$B$725,I334,$BJ$3:$BJ$725)</f>
        <v>0</v>
      </c>
      <c r="BF334" s="30">
        <f>SUMIF(Ingredients!$B$3:$B$230,J334,Ingredients!$F$3:$F$230)+SUMIF($B$3:$B$725,J334,$BJ$3:$BJ$725)</f>
        <v>0</v>
      </c>
      <c r="BG334" s="30">
        <f>SUMIF(Ingredients!$B$3:$B$230,K334,Ingredients!$F$3:$F$230)+SUMIF($B$3:$B$725,K334,$BJ$3:$BJ$725)</f>
        <v>0</v>
      </c>
      <c r="BH334" s="30">
        <f>SUMIF(Ingredients!$B$3:$B$230,L334,Ingredients!$F$3:$F$230)+SUMIF($B$3:$B$725,L334,$BJ$3:$BJ$725)</f>
        <v>0</v>
      </c>
      <c r="BI334" s="30">
        <f>SUMIF(Ingredients!$B$3:$B$230,M334,Ingredients!$F$3:$F$230)+SUMIF($B$3:$B$725,M334,$BJ$3:$BJ$725)</f>
        <v>0</v>
      </c>
      <c r="BJ334" s="35">
        <f t="shared" si="68"/>
        <v>0</v>
      </c>
      <c r="BK334" s="30">
        <f>SUMIF(Ingredients!$B$3:$B$230,F334,Ingredients!$G$3:$G$230)+SUMIF($B$3:$B$725,F334,$BS$3:$BS$725)</f>
        <v>1</v>
      </c>
      <c r="BL334" s="30">
        <f>SUMIF(Ingredients!$B$3:$B$230,G334,Ingredients!$G$3:$G$230)+SUMIF($B$3:$B$725,G334,$BS$3:$BS$725)</f>
        <v>0</v>
      </c>
      <c r="BM334" s="30">
        <f>SUMIF(Ingredients!$B$3:$B$230,H334,Ingredients!$G$3:$G$230)+SUMIF($B$3:$B$725,H334,$BS$3:$BS$725)</f>
        <v>0</v>
      </c>
      <c r="BN334" s="30">
        <f>SUMIF(Ingredients!$B$3:$B$230,I334,Ingredients!$G$3:$G$230)+SUMIF($B$3:$B$725,I334,$BS$3:$BS$725)</f>
        <v>0</v>
      </c>
      <c r="BO334" s="30">
        <f>SUMIF(Ingredients!$B$3:$B$230,J334,Ingredients!$G$3:$G$230)+SUMIF($B$3:$B$725,J334,$BS$3:$BS$725)</f>
        <v>0</v>
      </c>
      <c r="BP334" s="30">
        <f>SUMIF(Ingredients!$B$3:$B$230,K334,Ingredients!$G$3:$G$230)+SUMIF($B$3:$B$725,K334,$BS$3:$BS$725)</f>
        <v>0</v>
      </c>
      <c r="BQ334" s="30">
        <f>SUMIF(Ingredients!$B$3:$B$230,L334,Ingredients!$G$3:$G$230)+SUMIF($B$3:$B$725,L334,$BS$3:$BS$725)</f>
        <v>0</v>
      </c>
      <c r="BR334" s="30">
        <f>SUMIF(Ingredients!$B$3:$B$230,M334,Ingredients!$G$3:$G$230)+SUMIF($B$3:$B$725,M334,$BS$3:$BS$725)</f>
        <v>0</v>
      </c>
      <c r="BS334" s="36">
        <f t="shared" si="69"/>
        <v>1</v>
      </c>
      <c r="BT334" s="30">
        <f>SUMIF(Ingredients!$B$3:$B$230,F334,Ingredients!$H$3:$H$230)+SUMIF($B$3:$B$725,F334,$CB$3:$CB$725)</f>
        <v>0</v>
      </c>
      <c r="BU334" s="30">
        <f>SUMIF(Ingredients!$B$3:$B$230,G334,Ingredients!$H$3:$H$230)+SUMIF($B$3:$B$725,G334,$CB$3:$CB$725)</f>
        <v>0</v>
      </c>
      <c r="BV334" s="30">
        <f>SUMIF(Ingredients!$B$3:$B$230,H334,Ingredients!$H$3:$H$230)+SUMIF($B$3:$B$725,H334,$CB$3:$CB$725)</f>
        <v>0</v>
      </c>
      <c r="BW334" s="30">
        <f>SUMIF(Ingredients!$B$3:$B$230,I334,Ingredients!$H$3:$H$230)+SUMIF($B$3:$B$725,I334,$CB$3:$CB$725)</f>
        <v>0</v>
      </c>
      <c r="BX334" s="30">
        <f>SUMIF(Ingredients!$B$3:$B$230,J334,Ingredients!$H$3:$H$230)+SUMIF($B$3:$B$725,J334,$CB$3:$CB$725)</f>
        <v>0</v>
      </c>
      <c r="BY334" s="30">
        <f>SUMIF(Ingredients!$B$3:$B$230,K334,Ingredients!$H$3:$H$230)+SUMIF($B$3:$B$725,K334,$CB$3:$CB$725)</f>
        <v>0</v>
      </c>
      <c r="BZ334" s="30">
        <f>SUMIF(Ingredients!$B$3:$B$230,L334,Ingredients!$H$3:$H$230)+SUMIF($B$3:$B$725,L334,$CB$3:$CB$725)</f>
        <v>0</v>
      </c>
      <c r="CA334" s="30">
        <f>SUMIF(Ingredients!$B$3:$B$230,M334,Ingredients!$H$3:$H$230)+SUMIF($B$3:$B$725,M334,$CB$3:$CB$725)</f>
        <v>0</v>
      </c>
      <c r="CB334" s="42">
        <f t="shared" si="70"/>
        <v>0</v>
      </c>
      <c r="CC334" s="30">
        <f>SUMIF(Ingredients!$B$3:$B$230,F334,Ingredients!$I$3:$I$230)+SUMIF($B$3:$B$725,F334,$CK$3:$CK$725)</f>
        <v>0</v>
      </c>
      <c r="CD334" s="30">
        <f>SUMIF(Ingredients!$B$3:$B$230,G334,Ingredients!$I$3:$I$230)+SUMIF($B$3:$B$725,G334,$CK$3:$CK$725)</f>
        <v>0</v>
      </c>
      <c r="CE334" s="30">
        <f>SUMIF(Ingredients!$B$3:$B$230,H334,Ingredients!$I$3:$I$230)+SUMIF($B$3:$B$725,H334,$CK$3:$CK$725)</f>
        <v>0</v>
      </c>
      <c r="CF334" s="30">
        <f>SUMIF(Ingredients!$B$3:$B$230,I334,Ingredients!$I$3:$I$230)+SUMIF($B$3:$B$725,I334,$CK$3:$CK$725)</f>
        <v>0</v>
      </c>
      <c r="CG334" s="30">
        <f>SUMIF(Ingredients!$B$3:$B$230,J334,Ingredients!$I$3:$I$230)+SUMIF($B$3:$B$725,J334,$CK$3:$CK$725)</f>
        <v>0</v>
      </c>
      <c r="CH334" s="30">
        <f>SUMIF(Ingredients!$B$3:$B$230,K334,Ingredients!$I$3:$I$230)+SUMIF($B$3:$B$725,K334,$CK$3:$CK$725)</f>
        <v>0</v>
      </c>
      <c r="CI334" s="30">
        <f>SUMIF(Ingredients!$B$3:$B$230,L334,Ingredients!$I$3:$I$230)+SUMIF($B$3:$B$725,L334,$CK$3:$CK$725)</f>
        <v>0</v>
      </c>
      <c r="CJ334" s="30">
        <f>SUMIF(Ingredients!$B$3:$B$230,M334,Ingredients!$I$3:$I$230)+SUMIF($B$3:$B$725,M334,$CK$3:$CK$725)</f>
        <v>0</v>
      </c>
      <c r="CK334" s="38">
        <f t="shared" si="71"/>
        <v>0</v>
      </c>
      <c r="CL334" s="30">
        <f>SUMIF(Ingredients!$B$3:$B$230,F334,Ingredients!$J$3:$J$230)+SUMIF($B$3:$B$725,F334,$CT$3:$CT$725)</f>
        <v>0</v>
      </c>
      <c r="CM334" s="30">
        <f>SUMIF(Ingredients!$B$3:$B$230,G334,Ingredients!$J$3:$J$230)+SUMIF($B$3:$B$725,G334,$CT$3:$CT$725)</f>
        <v>0</v>
      </c>
      <c r="CN334" s="30">
        <f>SUMIF(Ingredients!$B$3:$B$230,H334,Ingredients!$J$3:$J$230)+SUMIF($B$3:$B$725,H334,$CT$3:$CT$725)</f>
        <v>0</v>
      </c>
      <c r="CO334" s="30">
        <f>SUMIF(Ingredients!$B$3:$B$230,I334,Ingredients!$J$3:$J$230)+SUMIF($B$3:$B$725,I334,$CT$3:$CT$725)</f>
        <v>0</v>
      </c>
      <c r="CP334" s="30">
        <f>SUMIF(Ingredients!$B$3:$B$230,J334,Ingredients!$J$3:$J$230)+SUMIF($B$3:$B$725,J334,$CT$3:$CT$725)</f>
        <v>0</v>
      </c>
      <c r="CQ334" s="30">
        <f>SUMIF(Ingredients!$B$3:$B$230,K334,Ingredients!$J$3:$J$230)+SUMIF($B$3:$B$725,K334,$CT$3:$CT$725)</f>
        <v>0</v>
      </c>
      <c r="CR334" s="30">
        <f>SUMIF(Ingredients!$B$3:$B$230,L334,Ingredients!$J$3:$J$230)+SUMIF($B$3:$B$725,L334,$CT$3:$CT$725)</f>
        <v>0</v>
      </c>
      <c r="CS334" s="30">
        <f>SUMIF(Ingredients!$B$3:$B$230,M334,Ingredients!$J$3:$J$230)+SUMIF($B$3:$B$725,M334,$CT$3:$CT$725)</f>
        <v>0</v>
      </c>
      <c r="CT334" s="43">
        <f t="shared" si="72"/>
        <v>0</v>
      </c>
      <c r="CU334" s="34">
        <v>2</v>
      </c>
      <c r="CV334" s="30">
        <v>5</v>
      </c>
      <c r="CW334" s="30">
        <v>30</v>
      </c>
      <c r="CX334" s="35">
        <v>0</v>
      </c>
      <c r="CY334" s="36">
        <v>1</v>
      </c>
      <c r="CZ334" s="37">
        <v>0</v>
      </c>
      <c r="DA334" s="38">
        <v>0</v>
      </c>
      <c r="DB334" s="39">
        <v>0</v>
      </c>
      <c r="DC334" t="s">
        <v>202</v>
      </c>
      <c r="DD334" t="str">
        <f t="shared" ca="1" si="73"/>
        <v/>
      </c>
      <c r="DE334" t="str">
        <f t="shared" ca="1" si="74"/>
        <v>-</v>
      </c>
      <c r="DG334" t="s">
        <v>200</v>
      </c>
      <c r="DH334" t="str">
        <f t="shared" ca="1" si="75"/>
        <v>APPLECIDERITEM(MEAL, ItemRegistry.appleciderItem, 4 ,0.4f,5f,0f,0f,1f,0f,0f,0.7f),</v>
      </c>
      <c r="DI334" t="s">
        <v>2472</v>
      </c>
    </row>
    <row r="335" spans="2:113" x14ac:dyDescent="0.3">
      <c r="B335" t="s">
        <v>613</v>
      </c>
      <c r="C335" t="str">
        <f>INDEX('PH Itemnames'!$B$1:$B$723,MATCH(B335,'PH Itemnames'!$A$1:$A$723),1)</f>
        <v>bangersandmashItem</v>
      </c>
      <c r="D335" t="s">
        <v>240</v>
      </c>
      <c r="E335" t="s">
        <v>1191</v>
      </c>
      <c r="F335" s="10" t="s">
        <v>614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SUMIF(Ingredients!$B$3:$B$230,'PH complex foods'!F335,Ingredients!$A$3:$A$119)+SUMIF($B$3:$B$725,F335,$V$3:$V$724)</f>
        <v>1</v>
      </c>
      <c r="O335" s="11">
        <f ca="1">SUMIF(Ingredients!$B$3:$B$230,'PH complex foods'!G335,Ingredients!$A$3:$A$119)+SUMIF($B$3:$B$725,G335,$V$3:$V$724)</f>
        <v>1</v>
      </c>
      <c r="P335" s="11">
        <f ca="1">SUMIF(Ingredients!$B$3:$B$230,'PH complex foods'!H335,Ingredients!$A$3:$A$119)+SUMIF($B$3:$B$725,H335,$V$3:$V$724)</f>
        <v>0</v>
      </c>
      <c r="Q335" s="11">
        <f ca="1">SUMIF(Ingredients!$B$3:$B$230,'PH complex foods'!I335,Ingredients!$A$3:$A$119)+SUMIF($B$3:$B$725,I335,$V$3:$V$724)</f>
        <v>0</v>
      </c>
      <c r="R335" s="11">
        <f ca="1">SUMIF(Ingredients!$B$3:$B$230,'PH complex foods'!J335,Ingredients!$A$3:$A$119)+SUMIF($B$3:$B$725,J335,$V$3:$V$724)</f>
        <v>0</v>
      </c>
      <c r="S335" s="11">
        <f ca="1">SUMIF(Ingredients!$B$3:$B$230,'PH complex foods'!K335,Ingredients!$A$3:$A$119)+SUMIF($B$3:$B$725,K335,$V$3:$V$724)</f>
        <v>0</v>
      </c>
      <c r="T335" s="11">
        <f ca="1">SUMIF(Ingredients!$B$3:$B$230,'PH complex foods'!L335,Ingredients!$A$3:$A$119)+SUMIF($B$3:$B$725,L335,$V$3:$V$724)</f>
        <v>0</v>
      </c>
      <c r="U335" s="11">
        <f ca="1">SUMIF(Ingredients!$B$3:$B$230,'PH complex foods'!M335,Ingredients!$A$3:$A$119)+SUMIF($B$3:$B$725,M335,$V$3:$V$724)</f>
        <v>0</v>
      </c>
      <c r="V335" s="10">
        <f t="shared" ca="1" si="76"/>
        <v>1</v>
      </c>
      <c r="W335" s="10">
        <v>1</v>
      </c>
      <c r="X335" s="11">
        <v>1</v>
      </c>
      <c r="Y335" s="11">
        <f>COUNTIF(F335:M1060,B335)</f>
        <v>0</v>
      </c>
      <c r="Z335" s="44" t="str">
        <f t="shared" ca="1" si="77"/>
        <v>Yes</v>
      </c>
      <c r="AA335" s="34">
        <f>SUMIF(Ingredients!$B$3:$B$230,F335,Ingredients!$C$3:$C$230)+SUMIF($B$3:$B$725,F335,$AI$3:$AI$725)</f>
        <v>10</v>
      </c>
      <c r="AB335" s="30">
        <f>SUMIF(Ingredients!$B$3:$B$230,G335,Ingredients!$C$3:$C$230)+SUMIF($B$3:$B$725,G335,$AI$3:$AI$725)</f>
        <v>15</v>
      </c>
      <c r="AC335" s="30">
        <f>SUMIF(Ingredients!$B$3:$B$230,H335,Ingredients!$C$3:$C$230)+SUMIF($B$3:$B$725,H335,$AI$3:$AI$725)</f>
        <v>0</v>
      </c>
      <c r="AD335" s="30">
        <f>SUMIF(Ingredients!$B$3:$B$230,I335,Ingredients!$C$3:$C$230)+SUMIF($B$3:$B$725,I335,$AI$3:$AI$725)</f>
        <v>0</v>
      </c>
      <c r="AE335" s="30">
        <f>SUMIF(Ingredients!$B$3:$B$230,J335,Ingredients!$C$3:$C$230)+SUMIF($B$3:$B$725,J335,$AI$3:$AI$725)</f>
        <v>0</v>
      </c>
      <c r="AF335" s="30">
        <f>SUMIF(Ingredients!$B$3:$B$230,K335,Ingredients!$C$3:$C$230)+SUMIF($B$3:$B$725,K335,$AI$3:$AI$725)</f>
        <v>0</v>
      </c>
      <c r="AG335" s="30">
        <f>SUMIF(Ingredients!$B$3:$B$230,L335,Ingredients!$C$3:$C$230)+SUMIF($B$3:$B$725,L335,$AI$3:$AI$725)</f>
        <v>0</v>
      </c>
      <c r="AH335" s="30">
        <f>SUMIF(Ingredients!$B$3:$B$230,M335,Ingredients!$C$3:$C$230)+SUMIF($B$3:$B$725,M335,$AI$3:$AI$725)</f>
        <v>0</v>
      </c>
      <c r="AI335" s="29">
        <f t="shared" si="65"/>
        <v>25</v>
      </c>
      <c r="AJ335" s="30">
        <f>SUMIF(Ingredients!$B$3:$B$230,F335,Ingredients!$D$3:$D$230)+SUMIF($B$3:$B$725,F335,$AR$3:$AR$725)</f>
        <v>0</v>
      </c>
      <c r="AK335" s="30">
        <f>SUMIF(Ingredients!$B$3:$B$230,G335,Ingredients!$D$3:$D$230)+SUMIF($B$3:$B$725,G335,$AR$3:$AR$725)</f>
        <v>0</v>
      </c>
      <c r="AL335" s="30">
        <f>SUMIF(Ingredients!$B$3:$B$230,H335,Ingredients!$D$3:$D$230)+SUMIF($B$3:$B$725,H335,$AR$3:$AR$725)</f>
        <v>0</v>
      </c>
      <c r="AM335" s="30">
        <f>SUMIF(Ingredients!$B$3:$B$230,I335,Ingredients!$D$3:$D$230)+SUMIF($B$3:$B$725,I335,$AR$3:$AR$725)</f>
        <v>0</v>
      </c>
      <c r="AN335" s="30">
        <f>SUMIF(Ingredients!$B$3:$B$230,J335,Ingredients!$D$3:$D$230)+SUMIF($B$3:$B$725,J335,$AR$3:$AR$725)</f>
        <v>0</v>
      </c>
      <c r="AO335" s="30">
        <f>SUMIF(Ingredients!$B$3:$B$230,K335,Ingredients!$D$3:$D$230)+SUMIF($B$3:$B$725,K335,$AR$3:$AR$725)</f>
        <v>0</v>
      </c>
      <c r="AP335" s="30">
        <f>SUMIF(Ingredients!$B$3:$B$230,L335,Ingredients!$D$3:$D$230)+SUMIF($B$3:$B$725,L335,$AR$3:$AR$725)</f>
        <v>0</v>
      </c>
      <c r="AQ335" s="30">
        <f>SUMIF(Ingredients!$B$3:$B$230,M335,Ingredients!$D$3:$D$230)+SUMIF($B$3:$B$725,M335,$AR$3:$AR$725)</f>
        <v>0</v>
      </c>
      <c r="AR335" s="29">
        <f t="shared" si="66"/>
        <v>0</v>
      </c>
      <c r="AS335" s="30">
        <f>SUMIF(Ingredients!$B$3:$B$230,F335,Ingredients!$E$3:$E$230)+SUMIF($B$3:$B$725,F335,$BA$3:$BA$730)</f>
        <v>30.666666666666668</v>
      </c>
      <c r="AT335" s="30">
        <f>SUMIF(Ingredients!$B$3:$B$230,G335,Ingredients!$E$3:$E$230)+SUMIF($B$3:$B$725,G335,$BA$3:$BA$730)</f>
        <v>26</v>
      </c>
      <c r="AU335" s="30">
        <f>SUMIF(Ingredients!$B$3:$B$230,H335,Ingredients!$E$3:$E$230)+SUMIF($B$3:$B$725,H335,$BA$3:$BA$730)</f>
        <v>0</v>
      </c>
      <c r="AV335" s="30">
        <f>SUMIF(Ingredients!$B$3:$B$230,I335,Ingredients!$E$3:$E$230)+SUMIF($B$3:$B$725,I335,$BA$3:$BA$730)</f>
        <v>0</v>
      </c>
      <c r="AW335" s="30">
        <f>SUMIF(Ingredients!$B$3:$B$230,J335,Ingredients!$E$3:$E$230)+SUMIF($B$3:$B$725,J335,$BA$3:$BA$730)</f>
        <v>0</v>
      </c>
      <c r="AX335" s="30">
        <f>SUMIF(Ingredients!$B$3:$B$230,K335,Ingredients!$E$3:$E$230)+SUMIF($B$3:$B$725,K335,$BA$3:$BA$730)</f>
        <v>0</v>
      </c>
      <c r="AY335" s="30">
        <f>SUMIF(Ingredients!$B$3:$B$230,L335,Ingredients!$E$3:$E$230)+SUMIF($B$3:$B$725,L335,$BA$3:$BA$730)</f>
        <v>0</v>
      </c>
      <c r="AZ335" s="30">
        <f>SUMIF(Ingredients!$B$3:$B$230,M335,Ingredients!$E$3:$E$230)+SUMIF($B$3:$B$725,M335,$BA$3:$BA$730)</f>
        <v>0</v>
      </c>
      <c r="BA335" s="29">
        <f t="shared" si="67"/>
        <v>28.333333333333336</v>
      </c>
      <c r="BB335" s="30">
        <f>SUMIF(Ingredients!$B$3:$B$230,F335,Ingredients!$F$3:$F$230)+SUMIF($B$3:$B$725,F335,$BJ$3:$BJ$725)</f>
        <v>0</v>
      </c>
      <c r="BC335" s="30">
        <f>SUMIF(Ingredients!$B$3:$B$230,G335,Ingredients!$F$3:$F$230)+SUMIF($B$3:$B$725,G335,$BJ$3:$BJ$725)</f>
        <v>0</v>
      </c>
      <c r="BD335" s="30">
        <f>SUMIF(Ingredients!$B$3:$B$230,H335,Ingredients!$F$3:$F$230)+SUMIF($B$3:$B$725,H335,$BJ$3:$BJ$725)</f>
        <v>0</v>
      </c>
      <c r="BE335" s="30">
        <f>SUMIF(Ingredients!$B$3:$B$230,I335,Ingredients!$F$3:$F$230)+SUMIF($B$3:$B$725,I335,$BJ$3:$BJ$725)</f>
        <v>0</v>
      </c>
      <c r="BF335" s="30">
        <f>SUMIF(Ingredients!$B$3:$B$230,J335,Ingredients!$F$3:$F$230)+SUMIF($B$3:$B$725,J335,$BJ$3:$BJ$725)</f>
        <v>0</v>
      </c>
      <c r="BG335" s="30">
        <f>SUMIF(Ingredients!$B$3:$B$230,K335,Ingredients!$F$3:$F$230)+SUMIF($B$3:$B$725,K335,$BJ$3:$BJ$725)</f>
        <v>0</v>
      </c>
      <c r="BH335" s="30">
        <f>SUMIF(Ingredients!$B$3:$B$230,L335,Ingredients!$F$3:$F$230)+SUMIF($B$3:$B$725,L335,$BJ$3:$BJ$725)</f>
        <v>0</v>
      </c>
      <c r="BI335" s="30">
        <f>SUMIF(Ingredients!$B$3:$B$230,M335,Ingredients!$F$3:$F$230)+SUMIF($B$3:$B$725,M335,$BJ$3:$BJ$725)</f>
        <v>0</v>
      </c>
      <c r="BJ335" s="35">
        <f t="shared" si="68"/>
        <v>0</v>
      </c>
      <c r="BK335" s="30">
        <f>SUMIF(Ingredients!$B$3:$B$230,F335,Ingredients!$G$3:$G$230)+SUMIF($B$3:$B$725,F335,$BS$3:$BS$725)</f>
        <v>0</v>
      </c>
      <c r="BL335" s="30">
        <f>SUMIF(Ingredients!$B$3:$B$230,G335,Ingredients!$G$3:$G$230)+SUMIF($B$3:$B$725,G335,$BS$3:$BS$725)</f>
        <v>0</v>
      </c>
      <c r="BM335" s="30">
        <f>SUMIF(Ingredients!$B$3:$B$230,H335,Ingredients!$G$3:$G$230)+SUMIF($B$3:$B$725,H335,$BS$3:$BS$725)</f>
        <v>0</v>
      </c>
      <c r="BN335" s="30">
        <f>SUMIF(Ingredients!$B$3:$B$230,I335,Ingredients!$G$3:$G$230)+SUMIF($B$3:$B$725,I335,$BS$3:$BS$725)</f>
        <v>0</v>
      </c>
      <c r="BO335" s="30">
        <f>SUMIF(Ingredients!$B$3:$B$230,J335,Ingredients!$G$3:$G$230)+SUMIF($B$3:$B$725,J335,$BS$3:$BS$725)</f>
        <v>0</v>
      </c>
      <c r="BP335" s="30">
        <f>SUMIF(Ingredients!$B$3:$B$230,K335,Ingredients!$G$3:$G$230)+SUMIF($B$3:$B$725,K335,$BS$3:$BS$725)</f>
        <v>0</v>
      </c>
      <c r="BQ335" s="30">
        <f>SUMIF(Ingredients!$B$3:$B$230,L335,Ingredients!$G$3:$G$230)+SUMIF($B$3:$B$725,L335,$BS$3:$BS$725)</f>
        <v>0</v>
      </c>
      <c r="BR335" s="30">
        <f>SUMIF(Ingredients!$B$3:$B$230,M335,Ingredients!$G$3:$G$230)+SUMIF($B$3:$B$725,M335,$BS$3:$BS$725)</f>
        <v>0</v>
      </c>
      <c r="BS335" s="36">
        <f t="shared" si="69"/>
        <v>0</v>
      </c>
      <c r="BT335" s="30">
        <f>SUMIF(Ingredients!$B$3:$B$230,F335,Ingredients!$H$3:$H$230)+SUMIF($B$3:$B$725,F335,$CB$3:$CB$725)</f>
        <v>0</v>
      </c>
      <c r="BU335" s="30">
        <f>SUMIF(Ingredients!$B$3:$B$230,G335,Ingredients!$H$3:$H$230)+SUMIF($B$3:$B$725,G335,$CB$3:$CB$725)</f>
        <v>1.5</v>
      </c>
      <c r="BV335" s="30">
        <f>SUMIF(Ingredients!$B$3:$B$230,H335,Ingredients!$H$3:$H$230)+SUMIF($B$3:$B$725,H335,$CB$3:$CB$725)</f>
        <v>0</v>
      </c>
      <c r="BW335" s="30">
        <f>SUMIF(Ingredients!$B$3:$B$230,I335,Ingredients!$H$3:$H$230)+SUMIF($B$3:$B$725,I335,$CB$3:$CB$725)</f>
        <v>0</v>
      </c>
      <c r="BX335" s="30">
        <f>SUMIF(Ingredients!$B$3:$B$230,J335,Ingredients!$H$3:$H$230)+SUMIF($B$3:$B$725,J335,$CB$3:$CB$725)</f>
        <v>0</v>
      </c>
      <c r="BY335" s="30">
        <f>SUMIF(Ingredients!$B$3:$B$230,K335,Ingredients!$H$3:$H$230)+SUMIF($B$3:$B$725,K335,$CB$3:$CB$725)</f>
        <v>0</v>
      </c>
      <c r="BZ335" s="30">
        <f>SUMIF(Ingredients!$B$3:$B$230,L335,Ingredients!$H$3:$H$230)+SUMIF($B$3:$B$725,L335,$CB$3:$CB$725)</f>
        <v>0</v>
      </c>
      <c r="CA335" s="30">
        <f>SUMIF(Ingredients!$B$3:$B$230,M335,Ingredients!$H$3:$H$230)+SUMIF($B$3:$B$725,M335,$CB$3:$CB$725)</f>
        <v>0</v>
      </c>
      <c r="CB335" s="42">
        <f t="shared" si="70"/>
        <v>1.5</v>
      </c>
      <c r="CC335" s="30">
        <f>SUMIF(Ingredients!$B$3:$B$230,F335,Ingredients!$I$3:$I$230)+SUMIF($B$3:$B$725,F335,$CK$3:$CK$725)</f>
        <v>2.5</v>
      </c>
      <c r="CD335" s="30">
        <f>SUMIF(Ingredients!$B$3:$B$230,G335,Ingredients!$I$3:$I$230)+SUMIF($B$3:$B$725,G335,$CK$3:$CK$725)</f>
        <v>0</v>
      </c>
      <c r="CE335" s="30">
        <f>SUMIF(Ingredients!$B$3:$B$230,H335,Ingredients!$I$3:$I$230)+SUMIF($B$3:$B$725,H335,$CK$3:$CK$725)</f>
        <v>0</v>
      </c>
      <c r="CF335" s="30">
        <f>SUMIF(Ingredients!$B$3:$B$230,I335,Ingredients!$I$3:$I$230)+SUMIF($B$3:$B$725,I335,$CK$3:$CK$725)</f>
        <v>0</v>
      </c>
      <c r="CG335" s="30">
        <f>SUMIF(Ingredients!$B$3:$B$230,J335,Ingredients!$I$3:$I$230)+SUMIF($B$3:$B$725,J335,$CK$3:$CK$725)</f>
        <v>0</v>
      </c>
      <c r="CH335" s="30">
        <f>SUMIF(Ingredients!$B$3:$B$230,K335,Ingredients!$I$3:$I$230)+SUMIF($B$3:$B$725,K335,$CK$3:$CK$725)</f>
        <v>0</v>
      </c>
      <c r="CI335" s="30">
        <f>SUMIF(Ingredients!$B$3:$B$230,L335,Ingredients!$I$3:$I$230)+SUMIF($B$3:$B$725,L335,$CK$3:$CK$725)</f>
        <v>0</v>
      </c>
      <c r="CJ335" s="30">
        <f>SUMIF(Ingredients!$B$3:$B$230,M335,Ingredients!$I$3:$I$230)+SUMIF($B$3:$B$725,M335,$CK$3:$CK$725)</f>
        <v>0</v>
      </c>
      <c r="CK335" s="38">
        <f t="shared" si="71"/>
        <v>2.5</v>
      </c>
      <c r="CL335" s="30">
        <f>SUMIF(Ingredients!$B$3:$B$230,F335,Ingredients!$J$3:$J$230)+SUMIF($B$3:$B$725,F335,$CT$3:$CT$725)</f>
        <v>0</v>
      </c>
      <c r="CM335" s="30">
        <f>SUMIF(Ingredients!$B$3:$B$230,G335,Ingredients!$J$3:$J$230)+SUMIF($B$3:$B$725,G335,$CT$3:$CT$725)</f>
        <v>1</v>
      </c>
      <c r="CN335" s="30">
        <f>SUMIF(Ingredients!$B$3:$B$230,H335,Ingredients!$J$3:$J$230)+SUMIF($B$3:$B$725,H335,$CT$3:$CT$725)</f>
        <v>0</v>
      </c>
      <c r="CO335" s="30">
        <f>SUMIF(Ingredients!$B$3:$B$230,I335,Ingredients!$J$3:$J$230)+SUMIF($B$3:$B$725,I335,$CT$3:$CT$725)</f>
        <v>0</v>
      </c>
      <c r="CP335" s="30">
        <f>SUMIF(Ingredients!$B$3:$B$230,J335,Ingredients!$J$3:$J$230)+SUMIF($B$3:$B$725,J335,$CT$3:$CT$725)</f>
        <v>0</v>
      </c>
      <c r="CQ335" s="30">
        <f>SUMIF(Ingredients!$B$3:$B$230,K335,Ingredients!$J$3:$J$230)+SUMIF($B$3:$B$725,K335,$CT$3:$CT$725)</f>
        <v>0</v>
      </c>
      <c r="CR335" s="30">
        <f>SUMIF(Ingredients!$B$3:$B$230,L335,Ingredients!$J$3:$J$230)+SUMIF($B$3:$B$725,L335,$CT$3:$CT$725)</f>
        <v>0</v>
      </c>
      <c r="CS335" s="30">
        <f>SUMIF(Ingredients!$B$3:$B$230,M335,Ingredients!$J$3:$J$230)+SUMIF($B$3:$B$725,M335,$CT$3:$CT$725)</f>
        <v>0</v>
      </c>
      <c r="CT335" s="43">
        <f t="shared" si="72"/>
        <v>1</v>
      </c>
      <c r="CU335" s="34">
        <v>25</v>
      </c>
      <c r="CV335" s="30">
        <v>0</v>
      </c>
      <c r="CW335" s="30">
        <v>12</v>
      </c>
      <c r="CX335" s="35">
        <v>0</v>
      </c>
      <c r="CY335" s="36">
        <v>0</v>
      </c>
      <c r="CZ335" s="37">
        <v>1.5</v>
      </c>
      <c r="DA335" s="38">
        <v>2.5</v>
      </c>
      <c r="DB335" s="39">
        <v>1</v>
      </c>
      <c r="DC335" t="s">
        <v>202</v>
      </c>
      <c r="DD335" t="str">
        <f t="shared" ca="1" si="73"/>
        <v/>
      </c>
      <c r="DE335" t="str">
        <f t="shared" ca="1" si="74"/>
        <v>-</v>
      </c>
      <c r="DG335" t="s">
        <v>200</v>
      </c>
      <c r="DH335" t="str">
        <f t="shared" ca="1" si="75"/>
        <v>BANGERSANDMASHITEM(MEAL, ItemRegistry.bangersandmashItem, 4 ,5f,0f,0f,1.5f,0f,2.5f,1f,1.75f),</v>
      </c>
      <c r="DI335" t="s">
        <v>2473</v>
      </c>
    </row>
    <row r="336" spans="2:113" x14ac:dyDescent="0.3">
      <c r="B336" t="s">
        <v>615</v>
      </c>
      <c r="C336" t="str">
        <f>INDEX('PH Itemnames'!$B$1:$B$723,MATCH(B336,'PH Itemnames'!$A$1:$A$723),1)</f>
        <v>batteredsausageItem</v>
      </c>
      <c r="D336" t="s">
        <v>240</v>
      </c>
      <c r="E336" t="s">
        <v>1191</v>
      </c>
      <c r="F336" s="10" t="s">
        <v>614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SUMIF(Ingredients!$B$3:$B$230,'PH complex foods'!F336,Ingredients!$A$3:$A$119)+SUMIF($B$3:$B$725,F336,$V$3:$V$724)</f>
        <v>1</v>
      </c>
      <c r="O336" s="11">
        <f ca="1">SUMIF(Ingredients!$B$3:$B$230,'PH complex foods'!G336,Ingredients!$A$3:$A$119)+SUMIF($B$3:$B$725,G336,$V$3:$V$724)</f>
        <v>1</v>
      </c>
      <c r="P336" s="11">
        <f ca="1">SUMIF(Ingredients!$B$3:$B$230,'PH complex foods'!H336,Ingredients!$A$3:$A$119)+SUMIF($B$3:$B$725,H336,$V$3:$V$724)</f>
        <v>0</v>
      </c>
      <c r="Q336" s="11">
        <f ca="1">SUMIF(Ingredients!$B$3:$B$230,'PH complex foods'!I336,Ingredients!$A$3:$A$119)+SUMIF($B$3:$B$725,I336,$V$3:$V$724)</f>
        <v>0</v>
      </c>
      <c r="R336" s="11">
        <f ca="1">SUMIF(Ingredients!$B$3:$B$230,'PH complex foods'!J336,Ingredients!$A$3:$A$119)+SUMIF($B$3:$B$725,J336,$V$3:$V$724)</f>
        <v>0</v>
      </c>
      <c r="S336" s="11">
        <f ca="1">SUMIF(Ingredients!$B$3:$B$230,'PH complex foods'!K336,Ingredients!$A$3:$A$119)+SUMIF($B$3:$B$725,K336,$V$3:$V$724)</f>
        <v>0</v>
      </c>
      <c r="T336" s="11">
        <f ca="1">SUMIF(Ingredients!$B$3:$B$230,'PH complex foods'!L336,Ingredients!$A$3:$A$119)+SUMIF($B$3:$B$725,L336,$V$3:$V$724)</f>
        <v>0</v>
      </c>
      <c r="U336" s="11">
        <f ca="1">SUMIF(Ingredients!$B$3:$B$230,'PH complex foods'!M336,Ingredients!$A$3:$A$119)+SUMIF($B$3:$B$725,M336,$V$3:$V$724)</f>
        <v>0</v>
      </c>
      <c r="V336" s="10">
        <f t="shared" ca="1" si="76"/>
        <v>1</v>
      </c>
      <c r="W336" s="10">
        <v>1</v>
      </c>
      <c r="X336" s="11">
        <v>1</v>
      </c>
      <c r="Y336" s="11">
        <f>COUNTIF(F336:M1061,B336)</f>
        <v>0</v>
      </c>
      <c r="Z336" s="44" t="str">
        <f t="shared" ca="1" si="77"/>
        <v>Yes</v>
      </c>
      <c r="AA336" s="34">
        <f>SUMIF(Ingredients!$B$3:$B$230,F336,Ingredients!$C$3:$C$230)+SUMIF($B$3:$B$725,F336,$AI$3:$AI$725)</f>
        <v>10</v>
      </c>
      <c r="AB336" s="30">
        <f>SUMIF(Ingredients!$B$3:$B$230,G336,Ingredients!$C$3:$C$230)+SUMIF($B$3:$B$725,G336,$AI$3:$AI$725)</f>
        <v>5</v>
      </c>
      <c r="AC336" s="30">
        <f>SUMIF(Ingredients!$B$3:$B$230,H336,Ingredients!$C$3:$C$230)+SUMIF($B$3:$B$725,H336,$AI$3:$AI$725)</f>
        <v>0</v>
      </c>
      <c r="AD336" s="30">
        <f>SUMIF(Ingredients!$B$3:$B$230,I336,Ingredients!$C$3:$C$230)+SUMIF($B$3:$B$725,I336,$AI$3:$AI$725)</f>
        <v>0</v>
      </c>
      <c r="AE336" s="30">
        <f>SUMIF(Ingredients!$B$3:$B$230,J336,Ingredients!$C$3:$C$230)+SUMIF($B$3:$B$725,J336,$AI$3:$AI$725)</f>
        <v>0</v>
      </c>
      <c r="AF336" s="30">
        <f>SUMIF(Ingredients!$B$3:$B$230,K336,Ingredients!$C$3:$C$230)+SUMIF($B$3:$B$725,K336,$AI$3:$AI$725)</f>
        <v>0</v>
      </c>
      <c r="AG336" s="30">
        <f>SUMIF(Ingredients!$B$3:$B$230,L336,Ingredients!$C$3:$C$230)+SUMIF($B$3:$B$725,L336,$AI$3:$AI$725)</f>
        <v>0</v>
      </c>
      <c r="AH336" s="30">
        <f>SUMIF(Ingredients!$B$3:$B$230,M336,Ingredients!$C$3:$C$230)+SUMIF($B$3:$B$725,M336,$AI$3:$AI$725)</f>
        <v>0</v>
      </c>
      <c r="AI336" s="29">
        <f t="shared" si="65"/>
        <v>15</v>
      </c>
      <c r="AJ336" s="30">
        <f>SUMIF(Ingredients!$B$3:$B$230,F336,Ingredients!$D$3:$D$230)+SUMIF($B$3:$B$725,F336,$AR$3:$AR$725)</f>
        <v>0</v>
      </c>
      <c r="AK336" s="30">
        <f>SUMIF(Ingredients!$B$3:$B$230,G336,Ingredients!$D$3:$D$230)+SUMIF($B$3:$B$725,G336,$AR$3:$AR$725)</f>
        <v>0</v>
      </c>
      <c r="AL336" s="30">
        <f>SUMIF(Ingredients!$B$3:$B$230,H336,Ingredients!$D$3:$D$230)+SUMIF($B$3:$B$725,H336,$AR$3:$AR$725)</f>
        <v>0</v>
      </c>
      <c r="AM336" s="30">
        <f>SUMIF(Ingredients!$B$3:$B$230,I336,Ingredients!$D$3:$D$230)+SUMIF($B$3:$B$725,I336,$AR$3:$AR$725)</f>
        <v>0</v>
      </c>
      <c r="AN336" s="30">
        <f>SUMIF(Ingredients!$B$3:$B$230,J336,Ingredients!$D$3:$D$230)+SUMIF($B$3:$B$725,J336,$AR$3:$AR$725)</f>
        <v>0</v>
      </c>
      <c r="AO336" s="30">
        <f>SUMIF(Ingredients!$B$3:$B$230,K336,Ingredients!$D$3:$D$230)+SUMIF($B$3:$B$725,K336,$AR$3:$AR$725)</f>
        <v>0</v>
      </c>
      <c r="AP336" s="30">
        <f>SUMIF(Ingredients!$B$3:$B$230,L336,Ingredients!$D$3:$D$230)+SUMIF($B$3:$B$725,L336,$AR$3:$AR$725)</f>
        <v>0</v>
      </c>
      <c r="AQ336" s="30">
        <f>SUMIF(Ingredients!$B$3:$B$230,M336,Ingredients!$D$3:$D$230)+SUMIF($B$3:$B$725,M336,$AR$3:$AR$725)</f>
        <v>0</v>
      </c>
      <c r="AR336" s="29">
        <f t="shared" si="66"/>
        <v>0</v>
      </c>
      <c r="AS336" s="30">
        <f>SUMIF(Ingredients!$B$3:$B$230,F336,Ingredients!$E$3:$E$230)+SUMIF($B$3:$B$725,F336,$BA$3:$BA$730)</f>
        <v>30.666666666666668</v>
      </c>
      <c r="AT336" s="30">
        <f>SUMIF(Ingredients!$B$3:$B$230,G336,Ingredients!$E$3:$E$230)+SUMIF($B$3:$B$725,G336,$BA$3:$BA$730)</f>
        <v>29.5</v>
      </c>
      <c r="AU336" s="30">
        <f>SUMIF(Ingredients!$B$3:$B$230,H336,Ingredients!$E$3:$E$230)+SUMIF($B$3:$B$725,H336,$BA$3:$BA$730)</f>
        <v>0</v>
      </c>
      <c r="AV336" s="30">
        <f>SUMIF(Ingredients!$B$3:$B$230,I336,Ingredients!$E$3:$E$230)+SUMIF($B$3:$B$725,I336,$BA$3:$BA$730)</f>
        <v>0</v>
      </c>
      <c r="AW336" s="30">
        <f>SUMIF(Ingredients!$B$3:$B$230,J336,Ingredients!$E$3:$E$230)+SUMIF($B$3:$B$725,J336,$BA$3:$BA$730)</f>
        <v>0</v>
      </c>
      <c r="AX336" s="30">
        <f>SUMIF(Ingredients!$B$3:$B$230,K336,Ingredients!$E$3:$E$230)+SUMIF($B$3:$B$725,K336,$BA$3:$BA$730)</f>
        <v>0</v>
      </c>
      <c r="AY336" s="30">
        <f>SUMIF(Ingredients!$B$3:$B$230,L336,Ingredients!$E$3:$E$230)+SUMIF($B$3:$B$725,L336,$BA$3:$BA$730)</f>
        <v>0</v>
      </c>
      <c r="AZ336" s="30">
        <f>SUMIF(Ingredients!$B$3:$B$230,M336,Ingredients!$E$3:$E$230)+SUMIF($B$3:$B$725,M336,$BA$3:$BA$730)</f>
        <v>0</v>
      </c>
      <c r="BA336" s="29">
        <f t="shared" si="67"/>
        <v>30.083333333333336</v>
      </c>
      <c r="BB336" s="30">
        <f>SUMIF(Ingredients!$B$3:$B$230,F336,Ingredients!$F$3:$F$230)+SUMIF($B$3:$B$725,F336,$BJ$3:$BJ$725)</f>
        <v>0</v>
      </c>
      <c r="BC336" s="30">
        <f>SUMIF(Ingredients!$B$3:$B$230,G336,Ingredients!$F$3:$F$230)+SUMIF($B$3:$B$725,G336,$BJ$3:$BJ$725)</f>
        <v>1</v>
      </c>
      <c r="BD336" s="30">
        <f>SUMIF(Ingredients!$B$3:$B$230,H336,Ingredients!$F$3:$F$230)+SUMIF($B$3:$B$725,H336,$BJ$3:$BJ$725)</f>
        <v>0</v>
      </c>
      <c r="BE336" s="30">
        <f>SUMIF(Ingredients!$B$3:$B$230,I336,Ingredients!$F$3:$F$230)+SUMIF($B$3:$B$725,I336,$BJ$3:$BJ$725)</f>
        <v>0</v>
      </c>
      <c r="BF336" s="30">
        <f>SUMIF(Ingredients!$B$3:$B$230,J336,Ingredients!$F$3:$F$230)+SUMIF($B$3:$B$725,J336,$BJ$3:$BJ$725)</f>
        <v>0</v>
      </c>
      <c r="BG336" s="30">
        <f>SUMIF(Ingredients!$B$3:$B$230,K336,Ingredients!$F$3:$F$230)+SUMIF($B$3:$B$725,K336,$BJ$3:$BJ$725)</f>
        <v>0</v>
      </c>
      <c r="BH336" s="30">
        <f>SUMIF(Ingredients!$B$3:$B$230,L336,Ingredients!$F$3:$F$230)+SUMIF($B$3:$B$725,L336,$BJ$3:$BJ$725)</f>
        <v>0</v>
      </c>
      <c r="BI336" s="30">
        <f>SUMIF(Ingredients!$B$3:$B$230,M336,Ingredients!$F$3:$F$230)+SUMIF($B$3:$B$725,M336,$BJ$3:$BJ$725)</f>
        <v>0</v>
      </c>
      <c r="BJ336" s="35">
        <f t="shared" si="68"/>
        <v>1</v>
      </c>
      <c r="BK336" s="30">
        <f>SUMIF(Ingredients!$B$3:$B$230,F336,Ingredients!$G$3:$G$230)+SUMIF($B$3:$B$725,F336,$BS$3:$BS$725)</f>
        <v>0</v>
      </c>
      <c r="BL336" s="30">
        <f>SUMIF(Ingredients!$B$3:$B$230,G336,Ingredients!$G$3:$G$230)+SUMIF($B$3:$B$725,G336,$BS$3:$BS$725)</f>
        <v>0</v>
      </c>
      <c r="BM336" s="30">
        <f>SUMIF(Ingredients!$B$3:$B$230,H336,Ingredients!$G$3:$G$230)+SUMIF($B$3:$B$725,H336,$BS$3:$BS$725)</f>
        <v>0</v>
      </c>
      <c r="BN336" s="30">
        <f>SUMIF(Ingredients!$B$3:$B$230,I336,Ingredients!$G$3:$G$230)+SUMIF($B$3:$B$725,I336,$BS$3:$BS$725)</f>
        <v>0</v>
      </c>
      <c r="BO336" s="30">
        <f>SUMIF(Ingredients!$B$3:$B$230,J336,Ingredients!$G$3:$G$230)+SUMIF($B$3:$B$725,J336,$BS$3:$BS$725)</f>
        <v>0</v>
      </c>
      <c r="BP336" s="30">
        <f>SUMIF(Ingredients!$B$3:$B$230,K336,Ingredients!$G$3:$G$230)+SUMIF($B$3:$B$725,K336,$BS$3:$BS$725)</f>
        <v>0</v>
      </c>
      <c r="BQ336" s="30">
        <f>SUMIF(Ingredients!$B$3:$B$230,L336,Ingredients!$G$3:$G$230)+SUMIF($B$3:$B$725,L336,$BS$3:$BS$725)</f>
        <v>0</v>
      </c>
      <c r="BR336" s="30">
        <f>SUMIF(Ingredients!$B$3:$B$230,M336,Ingredients!$G$3:$G$230)+SUMIF($B$3:$B$725,M336,$BS$3:$BS$725)</f>
        <v>0</v>
      </c>
      <c r="BS336" s="36">
        <f t="shared" si="69"/>
        <v>0</v>
      </c>
      <c r="BT336" s="30">
        <f>SUMIF(Ingredients!$B$3:$B$230,F336,Ingredients!$H$3:$H$230)+SUMIF($B$3:$B$725,F336,$CB$3:$CB$725)</f>
        <v>0</v>
      </c>
      <c r="BU336" s="30">
        <f>SUMIF(Ingredients!$B$3:$B$230,G336,Ingredients!$H$3:$H$230)+SUMIF($B$3:$B$725,G336,$CB$3:$CB$725)</f>
        <v>0</v>
      </c>
      <c r="BV336" s="30">
        <f>SUMIF(Ingredients!$B$3:$B$230,H336,Ingredients!$H$3:$H$230)+SUMIF($B$3:$B$725,H336,$CB$3:$CB$725)</f>
        <v>0</v>
      </c>
      <c r="BW336" s="30">
        <f>SUMIF(Ingredients!$B$3:$B$230,I336,Ingredients!$H$3:$H$230)+SUMIF($B$3:$B$725,I336,$CB$3:$CB$725)</f>
        <v>0</v>
      </c>
      <c r="BX336" s="30">
        <f>SUMIF(Ingredients!$B$3:$B$230,J336,Ingredients!$H$3:$H$230)+SUMIF($B$3:$B$725,J336,$CB$3:$CB$725)</f>
        <v>0</v>
      </c>
      <c r="BY336" s="30">
        <f>SUMIF(Ingredients!$B$3:$B$230,K336,Ingredients!$H$3:$H$230)+SUMIF($B$3:$B$725,K336,$CB$3:$CB$725)</f>
        <v>0</v>
      </c>
      <c r="BZ336" s="30">
        <f>SUMIF(Ingredients!$B$3:$B$230,L336,Ingredients!$H$3:$H$230)+SUMIF($B$3:$B$725,L336,$CB$3:$CB$725)</f>
        <v>0</v>
      </c>
      <c r="CA336" s="30">
        <f>SUMIF(Ingredients!$B$3:$B$230,M336,Ingredients!$H$3:$H$230)+SUMIF($B$3:$B$725,M336,$CB$3:$CB$725)</f>
        <v>0</v>
      </c>
      <c r="CB336" s="42">
        <f t="shared" si="70"/>
        <v>0</v>
      </c>
      <c r="CC336" s="30">
        <f>SUMIF(Ingredients!$B$3:$B$230,F336,Ingredients!$I$3:$I$230)+SUMIF($B$3:$B$725,F336,$CK$3:$CK$725)</f>
        <v>2.5</v>
      </c>
      <c r="CD336" s="30">
        <f>SUMIF(Ingredients!$B$3:$B$230,G336,Ingredients!$I$3:$I$230)+SUMIF($B$3:$B$725,G336,$CK$3:$CK$725)</f>
        <v>0</v>
      </c>
      <c r="CE336" s="30">
        <f>SUMIF(Ingredients!$B$3:$B$230,H336,Ingredients!$I$3:$I$230)+SUMIF($B$3:$B$725,H336,$CK$3:$CK$725)</f>
        <v>0</v>
      </c>
      <c r="CF336" s="30">
        <f>SUMIF(Ingredients!$B$3:$B$230,I336,Ingredients!$I$3:$I$230)+SUMIF($B$3:$B$725,I336,$CK$3:$CK$725)</f>
        <v>0</v>
      </c>
      <c r="CG336" s="30">
        <f>SUMIF(Ingredients!$B$3:$B$230,J336,Ingredients!$I$3:$I$230)+SUMIF($B$3:$B$725,J336,$CK$3:$CK$725)</f>
        <v>0</v>
      </c>
      <c r="CH336" s="30">
        <f>SUMIF(Ingredients!$B$3:$B$230,K336,Ingredients!$I$3:$I$230)+SUMIF($B$3:$B$725,K336,$CK$3:$CK$725)</f>
        <v>0</v>
      </c>
      <c r="CI336" s="30">
        <f>SUMIF(Ingredients!$B$3:$B$230,L336,Ingredients!$I$3:$I$230)+SUMIF($B$3:$B$725,L336,$CK$3:$CK$725)</f>
        <v>0</v>
      </c>
      <c r="CJ336" s="30">
        <f>SUMIF(Ingredients!$B$3:$B$230,M336,Ingredients!$I$3:$I$230)+SUMIF($B$3:$B$725,M336,$CK$3:$CK$725)</f>
        <v>0</v>
      </c>
      <c r="CK336" s="38">
        <f t="shared" si="71"/>
        <v>2.5</v>
      </c>
      <c r="CL336" s="30">
        <f>SUMIF(Ingredients!$B$3:$B$230,F336,Ingredients!$J$3:$J$230)+SUMIF($B$3:$B$725,F336,$CT$3:$CT$725)</f>
        <v>0</v>
      </c>
      <c r="CM336" s="30">
        <f>SUMIF(Ingredients!$B$3:$B$230,G336,Ingredients!$J$3:$J$230)+SUMIF($B$3:$B$725,G336,$CT$3:$CT$725)</f>
        <v>0</v>
      </c>
      <c r="CN336" s="30">
        <f>SUMIF(Ingredients!$B$3:$B$230,H336,Ingredients!$J$3:$J$230)+SUMIF($B$3:$B$725,H336,$CT$3:$CT$725)</f>
        <v>0</v>
      </c>
      <c r="CO336" s="30">
        <f>SUMIF(Ingredients!$B$3:$B$230,I336,Ingredients!$J$3:$J$230)+SUMIF($B$3:$B$725,I336,$CT$3:$CT$725)</f>
        <v>0</v>
      </c>
      <c r="CP336" s="30">
        <f>SUMIF(Ingredients!$B$3:$B$230,J336,Ingredients!$J$3:$J$230)+SUMIF($B$3:$B$725,J336,$CT$3:$CT$725)</f>
        <v>0</v>
      </c>
      <c r="CQ336" s="30">
        <f>SUMIF(Ingredients!$B$3:$B$230,K336,Ingredients!$J$3:$J$230)+SUMIF($B$3:$B$725,K336,$CT$3:$CT$725)</f>
        <v>0</v>
      </c>
      <c r="CR336" s="30">
        <f>SUMIF(Ingredients!$B$3:$B$230,L336,Ingredients!$J$3:$J$230)+SUMIF($B$3:$B$725,L336,$CT$3:$CT$725)</f>
        <v>0</v>
      </c>
      <c r="CS336" s="30">
        <f>SUMIF(Ingredients!$B$3:$B$230,M336,Ingredients!$J$3:$J$230)+SUMIF($B$3:$B$725,M336,$CT$3:$CT$725)</f>
        <v>0</v>
      </c>
      <c r="CT336" s="43">
        <f t="shared" si="72"/>
        <v>0</v>
      </c>
      <c r="CU336" s="34">
        <v>15</v>
      </c>
      <c r="CV336" s="30">
        <v>0</v>
      </c>
      <c r="CW336" s="30">
        <v>11</v>
      </c>
      <c r="CX336" s="35">
        <v>1</v>
      </c>
      <c r="CY336" s="36">
        <v>0</v>
      </c>
      <c r="CZ336" s="37">
        <v>0</v>
      </c>
      <c r="DA336" s="38">
        <v>2.5</v>
      </c>
      <c r="DB336" s="39">
        <v>0</v>
      </c>
      <c r="DC336" t="s">
        <v>202</v>
      </c>
      <c r="DD336" t="str">
        <f t="shared" ca="1" si="73"/>
        <v/>
      </c>
      <c r="DE336" t="str">
        <f t="shared" ca="1" si="74"/>
        <v>-</v>
      </c>
      <c r="DG336" t="s">
        <v>200</v>
      </c>
      <c r="DH336" t="str">
        <f t="shared" ca="1" si="75"/>
        <v>BATTEREDSAUSAGEITEM(MEAL, ItemRegistry.batteredsausageItem, 4 ,3f,0f,1f,0f,0f,2.5f,0f,1.91f),</v>
      </c>
      <c r="DI336" t="s">
        <v>2474</v>
      </c>
    </row>
    <row r="337" spans="2:113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SUMIF(Ingredients!$B$3:$B$230,'PH complex foods'!F337,Ingredients!$A$3:$A$119)+SUMIF($B$3:$B$725,F337,$V$3:$V$724)</f>
        <v>1</v>
      </c>
      <c r="O337" s="11">
        <f ca="1">SUMIF(Ingredients!$B$3:$B$230,'PH complex foods'!G337,Ingredients!$A$3:$A$119)+SUMIF($B$3:$B$725,G337,$V$3:$V$724)</f>
        <v>1</v>
      </c>
      <c r="P337" s="11">
        <f ca="1">SUMIF(Ingredients!$B$3:$B$230,'PH complex foods'!H337,Ingredients!$A$3:$A$119)+SUMIF($B$3:$B$725,H337,$V$3:$V$724)</f>
        <v>0</v>
      </c>
      <c r="Q337" s="11">
        <f ca="1">SUMIF(Ingredients!$B$3:$B$230,'PH complex foods'!I337,Ingredients!$A$3:$A$119)+SUMIF($B$3:$B$725,I337,$V$3:$V$724)</f>
        <v>0</v>
      </c>
      <c r="R337" s="11">
        <f ca="1">SUMIF(Ingredients!$B$3:$B$230,'PH complex foods'!J337,Ingredients!$A$3:$A$119)+SUMIF($B$3:$B$725,J337,$V$3:$V$724)</f>
        <v>0</v>
      </c>
      <c r="S337" s="11">
        <f ca="1">SUMIF(Ingredients!$B$3:$B$230,'PH complex foods'!K337,Ingredients!$A$3:$A$119)+SUMIF($B$3:$B$725,K337,$V$3:$V$724)</f>
        <v>0</v>
      </c>
      <c r="T337" s="11">
        <f ca="1">SUMIF(Ingredients!$B$3:$B$230,'PH complex foods'!L337,Ingredients!$A$3:$A$119)+SUMIF($B$3:$B$725,L337,$V$3:$V$724)</f>
        <v>0</v>
      </c>
      <c r="U337" s="11">
        <f ca="1">SUMIF(Ingredients!$B$3:$B$230,'PH complex foods'!M337,Ingredients!$A$3:$A$119)+SUMIF($B$3:$B$725,M337,$V$3:$V$724)</f>
        <v>0</v>
      </c>
      <c r="V337" s="10">
        <f t="shared" ca="1" si="76"/>
        <v>1</v>
      </c>
      <c r="W337" s="10">
        <v>1</v>
      </c>
      <c r="X337" s="11">
        <v>1</v>
      </c>
      <c r="Y337" s="11">
        <f>COUNTIF(F337:M1062,B337)</f>
        <v>27</v>
      </c>
      <c r="Z337" s="44" t="str">
        <f t="shared" ca="1" si="77"/>
        <v>Yes</v>
      </c>
      <c r="AA337" s="34">
        <f>SUMIF(Ingredients!$B$3:$B$230,F337,Ingredients!$C$3:$C$230)+SUMIF($B$3:$B$725,F337,$AI$3:$AI$725)</f>
        <v>5</v>
      </c>
      <c r="AB337" s="30">
        <f>SUMIF(Ingredients!$B$3:$B$230,G337,Ingredients!$C$3:$C$230)+SUMIF($B$3:$B$725,G337,$AI$3:$AI$725)</f>
        <v>0</v>
      </c>
      <c r="AC337" s="30">
        <f>SUMIF(Ingredients!$B$3:$B$230,H337,Ingredients!$C$3:$C$230)+SUMIF($B$3:$B$725,H337,$AI$3:$AI$725)</f>
        <v>0</v>
      </c>
      <c r="AD337" s="30">
        <f>SUMIF(Ingredients!$B$3:$B$230,I337,Ingredients!$C$3:$C$230)+SUMIF($B$3:$B$725,I337,$AI$3:$AI$725)</f>
        <v>0</v>
      </c>
      <c r="AE337" s="30">
        <f>SUMIF(Ingredients!$B$3:$B$230,J337,Ingredients!$C$3:$C$230)+SUMIF($B$3:$B$725,J337,$AI$3:$AI$725)</f>
        <v>0</v>
      </c>
      <c r="AF337" s="30">
        <f>SUMIF(Ingredients!$B$3:$B$230,K337,Ingredients!$C$3:$C$230)+SUMIF($B$3:$B$725,K337,$AI$3:$AI$725)</f>
        <v>0</v>
      </c>
      <c r="AG337" s="30">
        <f>SUMIF(Ingredients!$B$3:$B$230,L337,Ingredients!$C$3:$C$230)+SUMIF($B$3:$B$725,L337,$AI$3:$AI$725)</f>
        <v>0</v>
      </c>
      <c r="AH337" s="30">
        <f>SUMIF(Ingredients!$B$3:$B$230,M337,Ingredients!$C$3:$C$230)+SUMIF($B$3:$B$725,M337,$AI$3:$AI$725)</f>
        <v>0</v>
      </c>
      <c r="AI337" s="29">
        <f t="shared" si="65"/>
        <v>5</v>
      </c>
      <c r="AJ337" s="30">
        <f>SUMIF(Ingredients!$B$3:$B$230,F337,Ingredients!$D$3:$D$230)+SUMIF($B$3:$B$725,F337,$AR$3:$AR$725)</f>
        <v>0</v>
      </c>
      <c r="AK337" s="30">
        <f>SUMIF(Ingredients!$B$3:$B$230,G337,Ingredients!$D$3:$D$230)+SUMIF($B$3:$B$725,G337,$AR$3:$AR$725)</f>
        <v>0</v>
      </c>
      <c r="AL337" s="30">
        <f>SUMIF(Ingredients!$B$3:$B$230,H337,Ingredients!$D$3:$D$230)+SUMIF($B$3:$B$725,H337,$AR$3:$AR$725)</f>
        <v>0</v>
      </c>
      <c r="AM337" s="30">
        <f>SUMIF(Ingredients!$B$3:$B$230,I337,Ingredients!$D$3:$D$230)+SUMIF($B$3:$B$725,I337,$AR$3:$AR$725)</f>
        <v>0</v>
      </c>
      <c r="AN337" s="30">
        <f>SUMIF(Ingredients!$B$3:$B$230,J337,Ingredients!$D$3:$D$230)+SUMIF($B$3:$B$725,J337,$AR$3:$AR$725)</f>
        <v>0</v>
      </c>
      <c r="AO337" s="30">
        <f>SUMIF(Ingredients!$B$3:$B$230,K337,Ingredients!$D$3:$D$230)+SUMIF($B$3:$B$725,K337,$AR$3:$AR$725)</f>
        <v>0</v>
      </c>
      <c r="AP337" s="30">
        <f>SUMIF(Ingredients!$B$3:$B$230,L337,Ingredients!$D$3:$D$230)+SUMIF($B$3:$B$725,L337,$AR$3:$AR$725)</f>
        <v>0</v>
      </c>
      <c r="AQ337" s="30">
        <f>SUMIF(Ingredients!$B$3:$B$230,M337,Ingredients!$D$3:$D$230)+SUMIF($B$3:$B$725,M337,$AR$3:$AR$725)</f>
        <v>0</v>
      </c>
      <c r="AR337" s="29">
        <f t="shared" si="66"/>
        <v>0</v>
      </c>
      <c r="AS337" s="30">
        <f>SUMIF(Ingredients!$B$3:$B$230,F337,Ingredients!$E$3:$E$230)+SUMIF($B$3:$B$725,F337,$BA$3:$BA$730)</f>
        <v>43</v>
      </c>
      <c r="AT337" s="30">
        <f>SUMIF(Ingredients!$B$3:$B$230,G337,Ingredients!$E$3:$E$230)+SUMIF($B$3:$B$725,G337,$BA$3:$BA$730)</f>
        <v>16</v>
      </c>
      <c r="AU337" s="30">
        <f>SUMIF(Ingredients!$B$3:$B$230,H337,Ingredients!$E$3:$E$230)+SUMIF($B$3:$B$725,H337,$BA$3:$BA$730)</f>
        <v>0</v>
      </c>
      <c r="AV337" s="30">
        <f>SUMIF(Ingredients!$B$3:$B$230,I337,Ingredients!$E$3:$E$230)+SUMIF($B$3:$B$725,I337,$BA$3:$BA$730)</f>
        <v>0</v>
      </c>
      <c r="AW337" s="30">
        <f>SUMIF(Ingredients!$B$3:$B$230,J337,Ingredients!$E$3:$E$230)+SUMIF($B$3:$B$725,J337,$BA$3:$BA$730)</f>
        <v>0</v>
      </c>
      <c r="AX337" s="30">
        <f>SUMIF(Ingredients!$B$3:$B$230,K337,Ingredients!$E$3:$E$230)+SUMIF($B$3:$B$725,K337,$BA$3:$BA$730)</f>
        <v>0</v>
      </c>
      <c r="AY337" s="30">
        <f>SUMIF(Ingredients!$B$3:$B$230,L337,Ingredients!$E$3:$E$230)+SUMIF($B$3:$B$725,L337,$BA$3:$BA$730)</f>
        <v>0</v>
      </c>
      <c r="AZ337" s="30">
        <f>SUMIF(Ingredients!$B$3:$B$230,M337,Ingredients!$E$3:$E$230)+SUMIF($B$3:$B$725,M337,$BA$3:$BA$730)</f>
        <v>0</v>
      </c>
      <c r="BA337" s="29">
        <f t="shared" si="67"/>
        <v>29.5</v>
      </c>
      <c r="BB337" s="30">
        <f>SUMIF(Ingredients!$B$3:$B$230,F337,Ingredients!$F$3:$F$230)+SUMIF($B$3:$B$725,F337,$BJ$3:$BJ$725)</f>
        <v>1</v>
      </c>
      <c r="BC337" s="30">
        <f>SUMIF(Ingredients!$B$3:$B$230,G337,Ingredients!$F$3:$F$230)+SUMIF($B$3:$B$725,G337,$BJ$3:$BJ$725)</f>
        <v>0</v>
      </c>
      <c r="BD337" s="30">
        <f>SUMIF(Ingredients!$B$3:$B$230,H337,Ingredients!$F$3:$F$230)+SUMIF($B$3:$B$725,H337,$BJ$3:$BJ$725)</f>
        <v>0</v>
      </c>
      <c r="BE337" s="30">
        <f>SUMIF(Ingredients!$B$3:$B$230,I337,Ingredients!$F$3:$F$230)+SUMIF($B$3:$B$725,I337,$BJ$3:$BJ$725)</f>
        <v>0</v>
      </c>
      <c r="BF337" s="30">
        <f>SUMIF(Ingredients!$B$3:$B$230,J337,Ingredients!$F$3:$F$230)+SUMIF($B$3:$B$725,J337,$BJ$3:$BJ$725)</f>
        <v>0</v>
      </c>
      <c r="BG337" s="30">
        <f>SUMIF(Ingredients!$B$3:$B$230,K337,Ingredients!$F$3:$F$230)+SUMIF($B$3:$B$725,K337,$BJ$3:$BJ$725)</f>
        <v>0</v>
      </c>
      <c r="BH337" s="30">
        <f>SUMIF(Ingredients!$B$3:$B$230,L337,Ingredients!$F$3:$F$230)+SUMIF($B$3:$B$725,L337,$BJ$3:$BJ$725)</f>
        <v>0</v>
      </c>
      <c r="BI337" s="30">
        <f>SUMIF(Ingredients!$B$3:$B$230,M337,Ingredients!$F$3:$F$230)+SUMIF($B$3:$B$725,M337,$BJ$3:$BJ$725)</f>
        <v>0</v>
      </c>
      <c r="BJ337" s="35">
        <f t="shared" si="68"/>
        <v>1</v>
      </c>
      <c r="BK337" s="30">
        <f>SUMIF(Ingredients!$B$3:$B$230,F337,Ingredients!$G$3:$G$230)+SUMIF($B$3:$B$725,F337,$BS$3:$BS$725)</f>
        <v>0</v>
      </c>
      <c r="BL337" s="30">
        <f>SUMIF(Ingredients!$B$3:$B$230,G337,Ingredients!$G$3:$G$230)+SUMIF($B$3:$B$725,G337,$BS$3:$BS$725)</f>
        <v>0</v>
      </c>
      <c r="BM337" s="30">
        <f>SUMIF(Ingredients!$B$3:$B$230,H337,Ingredients!$G$3:$G$230)+SUMIF($B$3:$B$725,H337,$BS$3:$BS$725)</f>
        <v>0</v>
      </c>
      <c r="BN337" s="30">
        <f>SUMIF(Ingredients!$B$3:$B$230,I337,Ingredients!$G$3:$G$230)+SUMIF($B$3:$B$725,I337,$BS$3:$BS$725)</f>
        <v>0</v>
      </c>
      <c r="BO337" s="30">
        <f>SUMIF(Ingredients!$B$3:$B$230,J337,Ingredients!$G$3:$G$230)+SUMIF($B$3:$B$725,J337,$BS$3:$BS$725)</f>
        <v>0</v>
      </c>
      <c r="BP337" s="30">
        <f>SUMIF(Ingredients!$B$3:$B$230,K337,Ingredients!$G$3:$G$230)+SUMIF($B$3:$B$725,K337,$BS$3:$BS$725)</f>
        <v>0</v>
      </c>
      <c r="BQ337" s="30">
        <f>SUMIF(Ingredients!$B$3:$B$230,L337,Ingredients!$G$3:$G$230)+SUMIF($B$3:$B$725,L337,$BS$3:$BS$725)</f>
        <v>0</v>
      </c>
      <c r="BR337" s="30">
        <f>SUMIF(Ingredients!$B$3:$B$230,M337,Ingredients!$G$3:$G$230)+SUMIF($B$3:$B$725,M337,$BS$3:$BS$725)</f>
        <v>0</v>
      </c>
      <c r="BS337" s="36">
        <f t="shared" si="69"/>
        <v>0</v>
      </c>
      <c r="BT337" s="30">
        <f>SUMIF(Ingredients!$B$3:$B$230,F337,Ingredients!$H$3:$H$230)+SUMIF($B$3:$B$725,F337,$CB$3:$CB$725)</f>
        <v>0</v>
      </c>
      <c r="BU337" s="30">
        <f>SUMIF(Ingredients!$B$3:$B$230,G337,Ingredients!$H$3:$H$230)+SUMIF($B$3:$B$725,G337,$CB$3:$CB$725)</f>
        <v>0</v>
      </c>
      <c r="BV337" s="30">
        <f>SUMIF(Ingredients!$B$3:$B$230,H337,Ingredients!$H$3:$H$230)+SUMIF($B$3:$B$725,H337,$CB$3:$CB$725)</f>
        <v>0</v>
      </c>
      <c r="BW337" s="30">
        <f>SUMIF(Ingredients!$B$3:$B$230,I337,Ingredients!$H$3:$H$230)+SUMIF($B$3:$B$725,I337,$CB$3:$CB$725)</f>
        <v>0</v>
      </c>
      <c r="BX337" s="30">
        <f>SUMIF(Ingredients!$B$3:$B$230,J337,Ingredients!$H$3:$H$230)+SUMIF($B$3:$B$725,J337,$CB$3:$CB$725)</f>
        <v>0</v>
      </c>
      <c r="BY337" s="30">
        <f>SUMIF(Ingredients!$B$3:$B$230,K337,Ingredients!$H$3:$H$230)+SUMIF($B$3:$B$725,K337,$CB$3:$CB$725)</f>
        <v>0</v>
      </c>
      <c r="BZ337" s="30">
        <f>SUMIF(Ingredients!$B$3:$B$230,L337,Ingredients!$H$3:$H$230)+SUMIF($B$3:$B$725,L337,$CB$3:$CB$725)</f>
        <v>0</v>
      </c>
      <c r="CA337" s="30">
        <f>SUMIF(Ingredients!$B$3:$B$230,M337,Ingredients!$H$3:$H$230)+SUMIF($B$3:$B$725,M337,$CB$3:$CB$725)</f>
        <v>0</v>
      </c>
      <c r="CB337" s="42">
        <f t="shared" si="70"/>
        <v>0</v>
      </c>
      <c r="CC337" s="30">
        <f>SUMIF(Ingredients!$B$3:$B$230,F337,Ingredients!$I$3:$I$230)+SUMIF($B$3:$B$725,F337,$CK$3:$CK$725)</f>
        <v>0</v>
      </c>
      <c r="CD337" s="30">
        <f>SUMIF(Ingredients!$B$3:$B$230,G337,Ingredients!$I$3:$I$230)+SUMIF($B$3:$B$725,G337,$CK$3:$CK$725)</f>
        <v>0</v>
      </c>
      <c r="CE337" s="30">
        <f>SUMIF(Ingredients!$B$3:$B$230,H337,Ingredients!$I$3:$I$230)+SUMIF($B$3:$B$725,H337,$CK$3:$CK$725)</f>
        <v>0</v>
      </c>
      <c r="CF337" s="30">
        <f>SUMIF(Ingredients!$B$3:$B$230,I337,Ingredients!$I$3:$I$230)+SUMIF($B$3:$B$725,I337,$CK$3:$CK$725)</f>
        <v>0</v>
      </c>
      <c r="CG337" s="30">
        <f>SUMIF(Ingredients!$B$3:$B$230,J337,Ingredients!$I$3:$I$230)+SUMIF($B$3:$B$725,J337,$CK$3:$CK$725)</f>
        <v>0</v>
      </c>
      <c r="CH337" s="30">
        <f>SUMIF(Ingredients!$B$3:$B$230,K337,Ingredients!$I$3:$I$230)+SUMIF($B$3:$B$725,K337,$CK$3:$CK$725)</f>
        <v>0</v>
      </c>
      <c r="CI337" s="30">
        <f>SUMIF(Ingredients!$B$3:$B$230,L337,Ingredients!$I$3:$I$230)+SUMIF($B$3:$B$725,L337,$CK$3:$CK$725)</f>
        <v>0</v>
      </c>
      <c r="CJ337" s="30">
        <f>SUMIF(Ingredients!$B$3:$B$230,M337,Ingredients!$I$3:$I$230)+SUMIF($B$3:$B$725,M337,$CK$3:$CK$725)</f>
        <v>0</v>
      </c>
      <c r="CK337" s="38">
        <f t="shared" si="71"/>
        <v>0</v>
      </c>
      <c r="CL337" s="30">
        <f>SUMIF(Ingredients!$B$3:$B$230,F337,Ingredients!$J$3:$J$230)+SUMIF($B$3:$B$725,F337,$CT$3:$CT$725)</f>
        <v>0</v>
      </c>
      <c r="CM337" s="30">
        <f>SUMIF(Ingredients!$B$3:$B$230,G337,Ingredients!$J$3:$J$230)+SUMIF($B$3:$B$725,G337,$CT$3:$CT$725)</f>
        <v>0</v>
      </c>
      <c r="CN337" s="30">
        <f>SUMIF(Ingredients!$B$3:$B$230,H337,Ingredients!$J$3:$J$230)+SUMIF($B$3:$B$725,H337,$CT$3:$CT$725)</f>
        <v>0</v>
      </c>
      <c r="CO337" s="30">
        <f>SUMIF(Ingredients!$B$3:$B$230,I337,Ingredients!$J$3:$J$230)+SUMIF($B$3:$B$725,I337,$CT$3:$CT$725)</f>
        <v>0</v>
      </c>
      <c r="CP337" s="30">
        <f>SUMIF(Ingredients!$B$3:$B$230,J337,Ingredients!$J$3:$J$230)+SUMIF($B$3:$B$725,J337,$CT$3:$CT$725)</f>
        <v>0</v>
      </c>
      <c r="CQ337" s="30">
        <f>SUMIF(Ingredients!$B$3:$B$230,K337,Ingredients!$J$3:$J$230)+SUMIF($B$3:$B$725,K337,$CT$3:$CT$725)</f>
        <v>0</v>
      </c>
      <c r="CR337" s="30">
        <f>SUMIF(Ingredients!$B$3:$B$230,L337,Ingredients!$J$3:$J$230)+SUMIF($B$3:$B$725,L337,$CT$3:$CT$725)</f>
        <v>0</v>
      </c>
      <c r="CS337" s="30">
        <f>SUMIF(Ingredients!$B$3:$B$230,M337,Ingredients!$J$3:$J$230)+SUMIF($B$3:$B$725,M337,$CT$3:$CT$725)</f>
        <v>0</v>
      </c>
      <c r="CT337" s="43">
        <f t="shared" si="72"/>
        <v>0</v>
      </c>
      <c r="CU337" s="34">
        <v>5</v>
      </c>
      <c r="CV337" s="30">
        <v>0</v>
      </c>
      <c r="CW337" s="30">
        <v>29.5</v>
      </c>
      <c r="CX337" s="35">
        <v>1</v>
      </c>
      <c r="CY337" s="36">
        <v>0</v>
      </c>
      <c r="CZ337" s="37">
        <v>0</v>
      </c>
      <c r="DA337" s="38">
        <v>0</v>
      </c>
      <c r="DB337" s="39">
        <v>0</v>
      </c>
      <c r="DC337" t="s">
        <v>199</v>
      </c>
      <c r="DD337" t="str">
        <f t="shared" ca="1" si="73"/>
        <v>NB</v>
      </c>
      <c r="DE337" t="str">
        <f t="shared" ca="1" si="74"/>
        <v>-</v>
      </c>
      <c r="DF337" t="s">
        <v>1142</v>
      </c>
      <c r="DG337" t="s">
        <v>199</v>
      </c>
      <c r="DH337" t="str">
        <f t="shared" ca="1" si="75"/>
        <v/>
      </c>
      <c r="DI337" t="s">
        <v>2271</v>
      </c>
    </row>
    <row r="338" spans="2:113" x14ac:dyDescent="0.3">
      <c r="B338" t="s">
        <v>616</v>
      </c>
      <c r="C338" t="str">
        <f>INDEX('PH Itemnames'!$B$1:$B$723,MATCH(B338,'PH Itemnames'!$A$1:$A$723),1)</f>
        <v>chorizoItem</v>
      </c>
      <c r="D338" t="s">
        <v>240</v>
      </c>
      <c r="E338" t="s">
        <v>1191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SUMIF(Ingredients!$B$3:$B$230,'PH complex foods'!F338,Ingredients!$A$3:$A$119)+SUMIF($B$3:$B$725,F338,$V$3:$V$724)</f>
        <v>1</v>
      </c>
      <c r="O338" s="11">
        <f ca="1">SUMIF(Ingredients!$B$3:$B$230,'PH complex foods'!G338,Ingredients!$A$3:$A$119)+SUMIF($B$3:$B$725,G338,$V$3:$V$724)</f>
        <v>1</v>
      </c>
      <c r="P338" s="11">
        <f ca="1">SUMIF(Ingredients!$B$3:$B$230,'PH complex foods'!H338,Ingredients!$A$3:$A$119)+SUMIF($B$3:$B$725,H338,$V$3:$V$724)</f>
        <v>1</v>
      </c>
      <c r="Q338" s="11">
        <f ca="1">SUMIF(Ingredients!$B$3:$B$230,'PH complex foods'!I338,Ingredients!$A$3:$A$119)+SUMIF($B$3:$B$725,I338,$V$3:$V$724)</f>
        <v>1</v>
      </c>
      <c r="R338" s="11">
        <f ca="1">SUMIF(Ingredients!$B$3:$B$230,'PH complex foods'!J338,Ingredients!$A$3:$A$119)+SUMIF($B$3:$B$725,J338,$V$3:$V$724)</f>
        <v>0</v>
      </c>
      <c r="S338" s="11">
        <f ca="1">SUMIF(Ingredients!$B$3:$B$230,'PH complex foods'!K338,Ingredients!$A$3:$A$119)+SUMIF($B$3:$B$725,K338,$V$3:$V$724)</f>
        <v>0</v>
      </c>
      <c r="T338" s="11">
        <f ca="1">SUMIF(Ingredients!$B$3:$B$230,'PH complex foods'!L338,Ingredients!$A$3:$A$119)+SUMIF($B$3:$B$725,L338,$V$3:$V$724)</f>
        <v>0</v>
      </c>
      <c r="U338" s="11">
        <f ca="1">SUMIF(Ingredients!$B$3:$B$230,'PH complex foods'!M338,Ingredients!$A$3:$A$119)+SUMIF($B$3:$B$725,M338,$V$3:$V$724)</f>
        <v>0</v>
      </c>
      <c r="V338" s="10">
        <f t="shared" ca="1" si="76"/>
        <v>1</v>
      </c>
      <c r="W338" s="10">
        <v>1</v>
      </c>
      <c r="X338" s="11">
        <v>1</v>
      </c>
      <c r="Y338" s="11">
        <f>COUNTIF(F338:M1063,B338)</f>
        <v>0</v>
      </c>
      <c r="Z338" s="44" t="str">
        <f t="shared" ca="1" si="77"/>
        <v>Yes</v>
      </c>
      <c r="AA338" s="34">
        <f>SUMIF(Ingredients!$B$3:$B$230,F338,Ingredients!$C$3:$C$230)+SUMIF($B$3:$B$725,F338,$AI$3:$AI$725)</f>
        <v>10</v>
      </c>
      <c r="AB338" s="30">
        <f>SUMIF(Ingredients!$B$3:$B$230,G338,Ingredients!$C$3:$C$230)+SUMIF($B$3:$B$725,G338,$AI$3:$AI$725)</f>
        <v>0</v>
      </c>
      <c r="AC338" s="30">
        <f>SUMIF(Ingredients!$B$3:$B$230,H338,Ingredients!$C$3:$C$230)+SUMIF($B$3:$B$725,H338,$AI$3:$AI$725)</f>
        <v>2</v>
      </c>
      <c r="AD338" s="30">
        <f>SUMIF(Ingredients!$B$3:$B$230,I338,Ingredients!$C$3:$C$230)+SUMIF($B$3:$B$725,I338,$AI$3:$AI$725)</f>
        <v>0</v>
      </c>
      <c r="AE338" s="30">
        <f>SUMIF(Ingredients!$B$3:$B$230,J338,Ingredients!$C$3:$C$230)+SUMIF($B$3:$B$725,J338,$AI$3:$AI$725)</f>
        <v>0</v>
      </c>
      <c r="AF338" s="30">
        <f>SUMIF(Ingredients!$B$3:$B$230,K338,Ingredients!$C$3:$C$230)+SUMIF($B$3:$B$725,K338,$AI$3:$AI$725)</f>
        <v>0</v>
      </c>
      <c r="AG338" s="30">
        <f>SUMIF(Ingredients!$B$3:$B$230,L338,Ingredients!$C$3:$C$230)+SUMIF($B$3:$B$725,L338,$AI$3:$AI$725)</f>
        <v>0</v>
      </c>
      <c r="AH338" s="30">
        <f>SUMIF(Ingredients!$B$3:$B$230,M338,Ingredients!$C$3:$C$230)+SUMIF($B$3:$B$725,M338,$AI$3:$AI$725)</f>
        <v>0</v>
      </c>
      <c r="AI338" s="29">
        <f t="shared" si="65"/>
        <v>12</v>
      </c>
      <c r="AJ338" s="30">
        <f>SUMIF(Ingredients!$B$3:$B$230,F338,Ingredients!$D$3:$D$230)+SUMIF($B$3:$B$725,F338,$AR$3:$AR$725)</f>
        <v>0</v>
      </c>
      <c r="AK338" s="30">
        <f>SUMIF(Ingredients!$B$3:$B$230,G338,Ingredients!$D$3:$D$230)+SUMIF($B$3:$B$725,G338,$AR$3:$AR$725)</f>
        <v>0</v>
      </c>
      <c r="AL338" s="30">
        <f>SUMIF(Ingredients!$B$3:$B$230,H338,Ingredients!$D$3:$D$230)+SUMIF($B$3:$B$725,H338,$AR$3:$AR$725)</f>
        <v>0</v>
      </c>
      <c r="AM338" s="30">
        <f>SUMIF(Ingredients!$B$3:$B$230,I338,Ingredients!$D$3:$D$230)+SUMIF($B$3:$B$725,I338,$AR$3:$AR$725)</f>
        <v>0</v>
      </c>
      <c r="AN338" s="30">
        <f>SUMIF(Ingredients!$B$3:$B$230,J338,Ingredients!$D$3:$D$230)+SUMIF($B$3:$B$725,J338,$AR$3:$AR$725)</f>
        <v>0</v>
      </c>
      <c r="AO338" s="30">
        <f>SUMIF(Ingredients!$B$3:$B$230,K338,Ingredients!$D$3:$D$230)+SUMIF($B$3:$B$725,K338,$AR$3:$AR$725)</f>
        <v>0</v>
      </c>
      <c r="AP338" s="30">
        <f>SUMIF(Ingredients!$B$3:$B$230,L338,Ingredients!$D$3:$D$230)+SUMIF($B$3:$B$725,L338,$AR$3:$AR$725)</f>
        <v>0</v>
      </c>
      <c r="AQ338" s="30">
        <f>SUMIF(Ingredients!$B$3:$B$230,M338,Ingredients!$D$3:$D$230)+SUMIF($B$3:$B$725,M338,$AR$3:$AR$725)</f>
        <v>0</v>
      </c>
      <c r="AR338" s="29">
        <f t="shared" si="66"/>
        <v>0</v>
      </c>
      <c r="AS338" s="30">
        <f>SUMIF(Ingredients!$B$3:$B$230,F338,Ingredients!$E$3:$E$230)+SUMIF($B$3:$B$725,F338,$BA$3:$BA$730)</f>
        <v>14</v>
      </c>
      <c r="AT338" s="30">
        <f>SUMIF(Ingredients!$B$3:$B$230,G338,Ingredients!$E$3:$E$230)+SUMIF($B$3:$B$725,G338,$BA$3:$BA$730)</f>
        <v>48</v>
      </c>
      <c r="AU338" s="30">
        <f>SUMIF(Ingredients!$B$3:$B$230,H338,Ingredients!$E$3:$E$230)+SUMIF($B$3:$B$725,H338,$BA$3:$BA$730)</f>
        <v>54</v>
      </c>
      <c r="AV338" s="30">
        <f>SUMIF(Ingredients!$B$3:$B$230,I338,Ingredients!$E$3:$E$230)+SUMIF($B$3:$B$725,I338,$BA$3:$BA$730)</f>
        <v>30</v>
      </c>
      <c r="AW338" s="30">
        <f>SUMIF(Ingredients!$B$3:$B$230,J338,Ingredients!$E$3:$E$230)+SUMIF($B$3:$B$725,J338,$BA$3:$BA$730)</f>
        <v>0</v>
      </c>
      <c r="AX338" s="30">
        <f>SUMIF(Ingredients!$B$3:$B$230,K338,Ingredients!$E$3:$E$230)+SUMIF($B$3:$B$725,K338,$BA$3:$BA$730)</f>
        <v>0</v>
      </c>
      <c r="AY338" s="30">
        <f>SUMIF(Ingredients!$B$3:$B$230,L338,Ingredients!$E$3:$E$230)+SUMIF($B$3:$B$725,L338,$BA$3:$BA$730)</f>
        <v>0</v>
      </c>
      <c r="AZ338" s="30">
        <f>SUMIF(Ingredients!$B$3:$B$230,M338,Ingredients!$E$3:$E$230)+SUMIF($B$3:$B$725,M338,$BA$3:$BA$730)</f>
        <v>0</v>
      </c>
      <c r="BA338" s="29">
        <f t="shared" si="67"/>
        <v>36.5</v>
      </c>
      <c r="BB338" s="30">
        <f>SUMIF(Ingredients!$B$3:$B$230,F338,Ingredients!$F$3:$F$230)+SUMIF($B$3:$B$725,F338,$BJ$3:$BJ$725)</f>
        <v>0</v>
      </c>
      <c r="BC338" s="30">
        <f>SUMIF(Ingredients!$B$3:$B$230,G338,Ingredients!$F$3:$F$230)+SUMIF($B$3:$B$725,G338,$BJ$3:$BJ$725)</f>
        <v>0</v>
      </c>
      <c r="BD338" s="30">
        <f>SUMIF(Ingredients!$B$3:$B$230,H338,Ingredients!$F$3:$F$230)+SUMIF($B$3:$B$725,H338,$BJ$3:$BJ$725)</f>
        <v>0</v>
      </c>
      <c r="BE338" s="30">
        <f>SUMIF(Ingredients!$B$3:$B$230,I338,Ingredients!$F$3:$F$230)+SUMIF($B$3:$B$725,I338,$BJ$3:$BJ$725)</f>
        <v>0</v>
      </c>
      <c r="BF338" s="30">
        <f>SUMIF(Ingredients!$B$3:$B$230,J338,Ingredients!$F$3:$F$230)+SUMIF($B$3:$B$725,J338,$BJ$3:$BJ$725)</f>
        <v>0</v>
      </c>
      <c r="BG338" s="30">
        <f>SUMIF(Ingredients!$B$3:$B$230,K338,Ingredients!$F$3:$F$230)+SUMIF($B$3:$B$725,K338,$BJ$3:$BJ$725)</f>
        <v>0</v>
      </c>
      <c r="BH338" s="30">
        <f>SUMIF(Ingredients!$B$3:$B$230,L338,Ingredients!$F$3:$F$230)+SUMIF($B$3:$B$725,L338,$BJ$3:$BJ$725)</f>
        <v>0</v>
      </c>
      <c r="BI338" s="30">
        <f>SUMIF(Ingredients!$B$3:$B$230,M338,Ingredients!$F$3:$F$230)+SUMIF($B$3:$B$725,M338,$BJ$3:$BJ$725)</f>
        <v>0</v>
      </c>
      <c r="BJ338" s="35">
        <f t="shared" si="68"/>
        <v>0</v>
      </c>
      <c r="BK338" s="30">
        <f>SUMIF(Ingredients!$B$3:$B$230,F338,Ingredients!$G$3:$G$230)+SUMIF($B$3:$B$725,F338,$BS$3:$BS$725)</f>
        <v>0</v>
      </c>
      <c r="BL338" s="30">
        <f>SUMIF(Ingredients!$B$3:$B$230,G338,Ingredients!$G$3:$G$230)+SUMIF($B$3:$B$725,G338,$BS$3:$BS$725)</f>
        <v>0</v>
      </c>
      <c r="BM338" s="30">
        <f>SUMIF(Ingredients!$B$3:$B$230,H338,Ingredients!$G$3:$G$230)+SUMIF($B$3:$B$725,H338,$BS$3:$BS$725)</f>
        <v>0</v>
      </c>
      <c r="BN338" s="30">
        <f>SUMIF(Ingredients!$B$3:$B$230,I338,Ingredients!$G$3:$G$230)+SUMIF($B$3:$B$725,I338,$BS$3:$BS$725)</f>
        <v>0</v>
      </c>
      <c r="BO338" s="30">
        <f>SUMIF(Ingredients!$B$3:$B$230,J338,Ingredients!$G$3:$G$230)+SUMIF($B$3:$B$725,J338,$BS$3:$BS$725)</f>
        <v>0</v>
      </c>
      <c r="BP338" s="30">
        <f>SUMIF(Ingredients!$B$3:$B$230,K338,Ingredients!$G$3:$G$230)+SUMIF($B$3:$B$725,K338,$BS$3:$BS$725)</f>
        <v>0</v>
      </c>
      <c r="BQ338" s="30">
        <f>SUMIF(Ingredients!$B$3:$B$230,L338,Ingredients!$G$3:$G$230)+SUMIF($B$3:$B$725,L338,$BS$3:$BS$725)</f>
        <v>0</v>
      </c>
      <c r="BR338" s="30">
        <f>SUMIF(Ingredients!$B$3:$B$230,M338,Ingredients!$G$3:$G$230)+SUMIF($B$3:$B$725,M338,$BS$3:$BS$725)</f>
        <v>0</v>
      </c>
      <c r="BS338" s="36">
        <f t="shared" si="69"/>
        <v>0</v>
      </c>
      <c r="BT338" s="30">
        <f>SUMIF(Ingredients!$B$3:$B$230,F338,Ingredients!$H$3:$H$230)+SUMIF($B$3:$B$725,F338,$CB$3:$CB$725)</f>
        <v>0</v>
      </c>
      <c r="BU338" s="30">
        <f>SUMIF(Ingredients!$B$3:$B$230,G338,Ingredients!$H$3:$H$230)+SUMIF($B$3:$B$725,G338,$CB$3:$CB$725)</f>
        <v>0</v>
      </c>
      <c r="BV338" s="30">
        <f>SUMIF(Ingredients!$B$3:$B$230,H338,Ingredients!$H$3:$H$230)+SUMIF($B$3:$B$725,H338,$CB$3:$CB$725)</f>
        <v>2</v>
      </c>
      <c r="BW338" s="30">
        <f>SUMIF(Ingredients!$B$3:$B$230,I338,Ingredients!$H$3:$H$230)+SUMIF($B$3:$B$725,I338,$CB$3:$CB$725)</f>
        <v>0</v>
      </c>
      <c r="BX338" s="30">
        <f>SUMIF(Ingredients!$B$3:$B$230,J338,Ingredients!$H$3:$H$230)+SUMIF($B$3:$B$725,J338,$CB$3:$CB$725)</f>
        <v>0</v>
      </c>
      <c r="BY338" s="30">
        <f>SUMIF(Ingredients!$B$3:$B$230,K338,Ingredients!$H$3:$H$230)+SUMIF($B$3:$B$725,K338,$CB$3:$CB$725)</f>
        <v>0</v>
      </c>
      <c r="BZ338" s="30">
        <f>SUMIF(Ingredients!$B$3:$B$230,L338,Ingredients!$H$3:$H$230)+SUMIF($B$3:$B$725,L338,$CB$3:$CB$725)</f>
        <v>0</v>
      </c>
      <c r="CA338" s="30">
        <f>SUMIF(Ingredients!$B$3:$B$230,M338,Ingredients!$H$3:$H$230)+SUMIF($B$3:$B$725,M338,$CB$3:$CB$725)</f>
        <v>0</v>
      </c>
      <c r="CB338" s="42">
        <f t="shared" si="70"/>
        <v>2</v>
      </c>
      <c r="CC338" s="30">
        <f>SUMIF(Ingredients!$B$3:$B$230,F338,Ingredients!$I$3:$I$230)+SUMIF($B$3:$B$725,F338,$CK$3:$CK$725)</f>
        <v>2.5</v>
      </c>
      <c r="CD338" s="30">
        <f>SUMIF(Ingredients!$B$3:$B$230,G338,Ingredients!$I$3:$I$230)+SUMIF($B$3:$B$725,G338,$CK$3:$CK$725)</f>
        <v>0</v>
      </c>
      <c r="CE338" s="30">
        <f>SUMIF(Ingredients!$B$3:$B$230,H338,Ingredients!$I$3:$I$230)+SUMIF($B$3:$B$725,H338,$CK$3:$CK$725)</f>
        <v>0</v>
      </c>
      <c r="CF338" s="30">
        <f>SUMIF(Ingredients!$B$3:$B$230,I338,Ingredients!$I$3:$I$230)+SUMIF($B$3:$B$725,I338,$CK$3:$CK$725)</f>
        <v>0</v>
      </c>
      <c r="CG338" s="30">
        <f>SUMIF(Ingredients!$B$3:$B$230,J338,Ingredients!$I$3:$I$230)+SUMIF($B$3:$B$725,J338,$CK$3:$CK$725)</f>
        <v>0</v>
      </c>
      <c r="CH338" s="30">
        <f>SUMIF(Ingredients!$B$3:$B$230,K338,Ingredients!$I$3:$I$230)+SUMIF($B$3:$B$725,K338,$CK$3:$CK$725)</f>
        <v>0</v>
      </c>
      <c r="CI338" s="30">
        <f>SUMIF(Ingredients!$B$3:$B$230,L338,Ingredients!$I$3:$I$230)+SUMIF($B$3:$B$725,L338,$CK$3:$CK$725)</f>
        <v>0</v>
      </c>
      <c r="CJ338" s="30">
        <f>SUMIF(Ingredients!$B$3:$B$230,M338,Ingredients!$I$3:$I$230)+SUMIF($B$3:$B$725,M338,$CK$3:$CK$725)</f>
        <v>0</v>
      </c>
      <c r="CK338" s="38">
        <f t="shared" si="71"/>
        <v>2.5</v>
      </c>
      <c r="CL338" s="30">
        <f>SUMIF(Ingredients!$B$3:$B$230,F338,Ingredients!$J$3:$J$230)+SUMIF($B$3:$B$725,F338,$CT$3:$CT$725)</f>
        <v>0</v>
      </c>
      <c r="CM338" s="30">
        <f>SUMIF(Ingredients!$B$3:$B$230,G338,Ingredients!$J$3:$J$230)+SUMIF($B$3:$B$725,G338,$CT$3:$CT$725)</f>
        <v>0</v>
      </c>
      <c r="CN338" s="30">
        <f>SUMIF(Ingredients!$B$3:$B$230,H338,Ingredients!$J$3:$J$230)+SUMIF($B$3:$B$725,H338,$CT$3:$CT$725)</f>
        <v>0</v>
      </c>
      <c r="CO338" s="30">
        <f>SUMIF(Ingredients!$B$3:$B$230,I338,Ingredients!$J$3:$J$230)+SUMIF($B$3:$B$725,I338,$CT$3:$CT$725)</f>
        <v>0</v>
      </c>
      <c r="CP338" s="30">
        <f>SUMIF(Ingredients!$B$3:$B$230,J338,Ingredients!$J$3:$J$230)+SUMIF($B$3:$B$725,J338,$CT$3:$CT$725)</f>
        <v>0</v>
      </c>
      <c r="CQ338" s="30">
        <f>SUMIF(Ingredients!$B$3:$B$230,K338,Ingredients!$J$3:$J$230)+SUMIF($B$3:$B$725,K338,$CT$3:$CT$725)</f>
        <v>0</v>
      </c>
      <c r="CR338" s="30">
        <f>SUMIF(Ingredients!$B$3:$B$230,L338,Ingredients!$J$3:$J$230)+SUMIF($B$3:$B$725,L338,$CT$3:$CT$725)</f>
        <v>0</v>
      </c>
      <c r="CS338" s="30">
        <f>SUMIF(Ingredients!$B$3:$B$230,M338,Ingredients!$J$3:$J$230)+SUMIF($B$3:$B$725,M338,$CT$3:$CT$725)</f>
        <v>0</v>
      </c>
      <c r="CT338" s="43">
        <f t="shared" si="72"/>
        <v>0</v>
      </c>
      <c r="CU338" s="34">
        <v>15</v>
      </c>
      <c r="CV338" s="30">
        <v>0</v>
      </c>
      <c r="CW338" s="30">
        <v>12</v>
      </c>
      <c r="CX338" s="35">
        <v>0</v>
      </c>
      <c r="CY338" s="36">
        <v>0</v>
      </c>
      <c r="CZ338" s="37">
        <v>2</v>
      </c>
      <c r="DA338" s="38">
        <v>2.5</v>
      </c>
      <c r="DB338" s="39">
        <v>0</v>
      </c>
      <c r="DC338" t="s">
        <v>202</v>
      </c>
      <c r="DD338" t="str">
        <f t="shared" ca="1" si="73"/>
        <v/>
      </c>
      <c r="DE338" t="str">
        <f t="shared" ca="1" si="74"/>
        <v>-</v>
      </c>
      <c r="DG338" t="s">
        <v>200</v>
      </c>
      <c r="DH338" t="str">
        <f t="shared" ca="1" si="75"/>
        <v>CHORIZOITEM(MEAL, ItemRegistry.chorizoItem, 4 ,3f,0f,0f,2f,0f,2.5f,0f,1.75f),</v>
      </c>
      <c r="DI338" t="s">
        <v>2475</v>
      </c>
    </row>
    <row r="339" spans="2:113" x14ac:dyDescent="0.3">
      <c r="B339" t="s">
        <v>617</v>
      </c>
      <c r="C339" t="str">
        <f>INDEX('PH Itemnames'!$B$1:$B$723,MATCH(B339,'PH Itemnames'!$A$1:$A$723),1)</f>
        <v>coleslawItem</v>
      </c>
      <c r="D339" t="s">
        <v>240</v>
      </c>
      <c r="E339" t="s">
        <v>1191</v>
      </c>
      <c r="F339" s="10" t="s">
        <v>60</v>
      </c>
      <c r="G339" s="11" t="s">
        <v>61</v>
      </c>
      <c r="H339" s="11" t="s">
        <v>280</v>
      </c>
      <c r="I339" s="11" t="s">
        <v>400</v>
      </c>
      <c r="J339" s="11"/>
      <c r="K339" s="11"/>
      <c r="L339" s="11"/>
      <c r="M339" s="11"/>
      <c r="N339" s="46">
        <f ca="1">SUMIF(Ingredients!$B$3:$B$230,'PH complex foods'!F339,Ingredients!$A$3:$A$119)+SUMIF($B$3:$B$725,F339,$V$3:$V$724)</f>
        <v>1</v>
      </c>
      <c r="O339" s="11">
        <f ca="1">SUMIF(Ingredients!$B$3:$B$230,'PH complex foods'!G339,Ingredients!$A$3:$A$119)+SUMIF($B$3:$B$725,G339,$V$3:$V$724)</f>
        <v>1</v>
      </c>
      <c r="P339" s="11">
        <f ca="1">SUMIF(Ingredients!$B$3:$B$230,'PH complex foods'!H339,Ingredients!$A$3:$A$119)+SUMIF($B$3:$B$725,H339,$V$3:$V$724)</f>
        <v>1</v>
      </c>
      <c r="Q339" s="11">
        <f ca="1">SUMIF(Ingredients!$B$3:$B$230,'PH complex foods'!I339,Ingredients!$A$3:$A$119)+SUMIF($B$3:$B$725,I339,$V$3:$V$724)</f>
        <v>1</v>
      </c>
      <c r="R339" s="11">
        <f ca="1">SUMIF(Ingredients!$B$3:$B$230,'PH complex foods'!J339,Ingredients!$A$3:$A$119)+SUMIF($B$3:$B$725,J339,$V$3:$V$724)</f>
        <v>0</v>
      </c>
      <c r="S339" s="11">
        <f ca="1">SUMIF(Ingredients!$B$3:$B$230,'PH complex foods'!K339,Ingredients!$A$3:$A$119)+SUMIF($B$3:$B$725,K339,$V$3:$V$724)</f>
        <v>0</v>
      </c>
      <c r="T339" s="11">
        <f ca="1">SUMIF(Ingredients!$B$3:$B$230,'PH complex foods'!L339,Ingredients!$A$3:$A$119)+SUMIF($B$3:$B$725,L339,$V$3:$V$724)</f>
        <v>0</v>
      </c>
      <c r="U339" s="11">
        <f ca="1">SUMIF(Ingredients!$B$3:$B$230,'PH complex foods'!M339,Ingredients!$A$3:$A$119)+SUMIF($B$3:$B$725,M339,$V$3:$V$724)</f>
        <v>0</v>
      </c>
      <c r="V339" s="10">
        <f t="shared" ca="1" si="76"/>
        <v>1</v>
      </c>
      <c r="W339" s="10">
        <v>1</v>
      </c>
      <c r="X339" s="11">
        <v>1</v>
      </c>
      <c r="Y339" s="11">
        <f>COUNTIF(F339:M1064,B339)</f>
        <v>1</v>
      </c>
      <c r="Z339" s="44" t="str">
        <f t="shared" ca="1" si="77"/>
        <v>Yes</v>
      </c>
      <c r="AA339" s="34">
        <f>SUMIF(Ingredients!$B$3:$B$230,F339,Ingredients!$C$3:$C$230)+SUMIF($B$3:$B$725,F339,$AI$3:$AI$725)</f>
        <v>2</v>
      </c>
      <c r="AB339" s="30">
        <f>SUMIF(Ingredients!$B$3:$B$230,G339,Ingredients!$C$3:$C$230)+SUMIF($B$3:$B$725,G339,$AI$3:$AI$725)</f>
        <v>10</v>
      </c>
      <c r="AC339" s="30">
        <f>SUMIF(Ingredients!$B$3:$B$230,H339,Ingredients!$C$3:$C$230)+SUMIF($B$3:$B$725,H339,$AI$3:$AI$725)</f>
        <v>0</v>
      </c>
      <c r="AD339" s="30">
        <f>SUMIF(Ingredients!$B$3:$B$230,I339,Ingredients!$C$3:$C$230)+SUMIF($B$3:$B$725,I339,$AI$3:$AI$725)</f>
        <v>0</v>
      </c>
      <c r="AE339" s="30">
        <f>SUMIF(Ingredients!$B$3:$B$230,J339,Ingredients!$C$3:$C$230)+SUMIF($B$3:$B$725,J339,$AI$3:$AI$725)</f>
        <v>0</v>
      </c>
      <c r="AF339" s="30">
        <f>SUMIF(Ingredients!$B$3:$B$230,K339,Ingredients!$C$3:$C$230)+SUMIF($B$3:$B$725,K339,$AI$3:$AI$725)</f>
        <v>0</v>
      </c>
      <c r="AG339" s="30">
        <f>SUMIF(Ingredients!$B$3:$B$230,L339,Ingredients!$C$3:$C$230)+SUMIF($B$3:$B$725,L339,$AI$3:$AI$725)</f>
        <v>0</v>
      </c>
      <c r="AH339" s="30">
        <f>SUMIF(Ingredients!$B$3:$B$230,M339,Ingredients!$C$3:$C$230)+SUMIF($B$3:$B$725,M339,$AI$3:$AI$725)</f>
        <v>0</v>
      </c>
      <c r="AI339" s="29">
        <f t="shared" si="65"/>
        <v>12</v>
      </c>
      <c r="AJ339" s="30">
        <f>SUMIF(Ingredients!$B$3:$B$230,F339,Ingredients!$D$3:$D$230)+SUMIF($B$3:$B$725,F339,$AR$3:$AR$725)</f>
        <v>0</v>
      </c>
      <c r="AK339" s="30">
        <f>SUMIF(Ingredients!$B$3:$B$230,G339,Ingredients!$D$3:$D$230)+SUMIF($B$3:$B$725,G339,$AR$3:$AR$725)</f>
        <v>0</v>
      </c>
      <c r="AL339" s="30">
        <f>SUMIF(Ingredients!$B$3:$B$230,H339,Ingredients!$D$3:$D$230)+SUMIF($B$3:$B$725,H339,$AR$3:$AR$725)</f>
        <v>0</v>
      </c>
      <c r="AM339" s="30">
        <f>SUMIF(Ingredients!$B$3:$B$230,I339,Ingredients!$D$3:$D$230)+SUMIF($B$3:$B$725,I339,$AR$3:$AR$725)</f>
        <v>0</v>
      </c>
      <c r="AN339" s="30">
        <f>SUMIF(Ingredients!$B$3:$B$230,J339,Ingredients!$D$3:$D$230)+SUMIF($B$3:$B$725,J339,$AR$3:$AR$725)</f>
        <v>0</v>
      </c>
      <c r="AO339" s="30">
        <f>SUMIF(Ingredients!$B$3:$B$230,K339,Ingredients!$D$3:$D$230)+SUMIF($B$3:$B$725,K339,$AR$3:$AR$725)</f>
        <v>0</v>
      </c>
      <c r="AP339" s="30">
        <f>SUMIF(Ingredients!$B$3:$B$230,L339,Ingredients!$D$3:$D$230)+SUMIF($B$3:$B$725,L339,$AR$3:$AR$725)</f>
        <v>0</v>
      </c>
      <c r="AQ339" s="30">
        <f>SUMIF(Ingredients!$B$3:$B$230,M339,Ingredients!$D$3:$D$230)+SUMIF($B$3:$B$725,M339,$AR$3:$AR$725)</f>
        <v>0</v>
      </c>
      <c r="AR339" s="29">
        <f t="shared" si="66"/>
        <v>0</v>
      </c>
      <c r="AS339" s="30">
        <f>SUMIF(Ingredients!$B$3:$B$230,F339,Ingredients!$E$3:$E$230)+SUMIF($B$3:$B$725,F339,$BA$3:$BA$730)</f>
        <v>18</v>
      </c>
      <c r="AT339" s="30">
        <f>SUMIF(Ingredients!$B$3:$B$230,G339,Ingredients!$E$3:$E$230)+SUMIF($B$3:$B$725,G339,$BA$3:$BA$730)</f>
        <v>31</v>
      </c>
      <c r="AU339" s="30">
        <f>SUMIF(Ingredients!$B$3:$B$230,H339,Ingredients!$E$3:$E$230)+SUMIF($B$3:$B$725,H339,$BA$3:$BA$730)</f>
        <v>16</v>
      </c>
      <c r="AV339" s="30">
        <f>SUMIF(Ingredients!$B$3:$B$230,I339,Ingredients!$E$3:$E$230)+SUMIF($B$3:$B$725,I339,$BA$3:$BA$730)</f>
        <v>0</v>
      </c>
      <c r="AW339" s="30">
        <f>SUMIF(Ingredients!$B$3:$B$230,J339,Ingredients!$E$3:$E$230)+SUMIF($B$3:$B$725,J339,$BA$3:$BA$730)</f>
        <v>0</v>
      </c>
      <c r="AX339" s="30">
        <f>SUMIF(Ingredients!$B$3:$B$230,K339,Ingredients!$E$3:$E$230)+SUMIF($B$3:$B$725,K339,$BA$3:$BA$730)</f>
        <v>0</v>
      </c>
      <c r="AY339" s="30">
        <f>SUMIF(Ingredients!$B$3:$B$230,L339,Ingredients!$E$3:$E$230)+SUMIF($B$3:$B$725,L339,$BA$3:$BA$730)</f>
        <v>0</v>
      </c>
      <c r="AZ339" s="30">
        <f>SUMIF(Ingredients!$B$3:$B$230,M339,Ingredients!$E$3:$E$230)+SUMIF($B$3:$B$725,M339,$BA$3:$BA$730)</f>
        <v>0</v>
      </c>
      <c r="BA339" s="29">
        <f t="shared" si="67"/>
        <v>16.25</v>
      </c>
      <c r="BB339" s="30">
        <f>SUMIF(Ingredients!$B$3:$B$230,F339,Ingredients!$F$3:$F$230)+SUMIF($B$3:$B$725,F339,$BJ$3:$BJ$725)</f>
        <v>0</v>
      </c>
      <c r="BC339" s="30">
        <f>SUMIF(Ingredients!$B$3:$B$230,G339,Ingredients!$F$3:$F$230)+SUMIF($B$3:$B$725,G339,$BJ$3:$BJ$725)</f>
        <v>0</v>
      </c>
      <c r="BD339" s="30">
        <f>SUMIF(Ingredients!$B$3:$B$230,H339,Ingredients!$F$3:$F$230)+SUMIF($B$3:$B$725,H339,$BJ$3:$BJ$725)</f>
        <v>0</v>
      </c>
      <c r="BE339" s="30">
        <f>SUMIF(Ingredients!$B$3:$B$230,I339,Ingredients!$F$3:$F$230)+SUMIF($B$3:$B$725,I339,$BJ$3:$BJ$725)</f>
        <v>0</v>
      </c>
      <c r="BF339" s="30">
        <f>SUMIF(Ingredients!$B$3:$B$230,J339,Ingredients!$F$3:$F$230)+SUMIF($B$3:$B$725,J339,$BJ$3:$BJ$725)</f>
        <v>0</v>
      </c>
      <c r="BG339" s="30">
        <f>SUMIF(Ingredients!$B$3:$B$230,K339,Ingredients!$F$3:$F$230)+SUMIF($B$3:$B$725,K339,$BJ$3:$BJ$725)</f>
        <v>0</v>
      </c>
      <c r="BH339" s="30">
        <f>SUMIF(Ingredients!$B$3:$B$230,L339,Ingredients!$F$3:$F$230)+SUMIF($B$3:$B$725,L339,$BJ$3:$BJ$725)</f>
        <v>0</v>
      </c>
      <c r="BI339" s="30">
        <f>SUMIF(Ingredients!$B$3:$B$230,M339,Ingredients!$F$3:$F$230)+SUMIF($B$3:$B$725,M339,$BJ$3:$BJ$725)</f>
        <v>0</v>
      </c>
      <c r="BJ339" s="35">
        <f t="shared" si="68"/>
        <v>0</v>
      </c>
      <c r="BK339" s="30">
        <f>SUMIF(Ingredients!$B$3:$B$230,F339,Ingredients!$G$3:$G$230)+SUMIF($B$3:$B$725,F339,$BS$3:$BS$725)</f>
        <v>0</v>
      </c>
      <c r="BL339" s="30">
        <f>SUMIF(Ingredients!$B$3:$B$230,G339,Ingredients!$G$3:$G$230)+SUMIF($B$3:$B$725,G339,$BS$3:$BS$725)</f>
        <v>0</v>
      </c>
      <c r="BM339" s="30">
        <f>SUMIF(Ingredients!$B$3:$B$230,H339,Ingredients!$G$3:$G$230)+SUMIF($B$3:$B$725,H339,$BS$3:$BS$725)</f>
        <v>0</v>
      </c>
      <c r="BN339" s="30">
        <f>SUMIF(Ingredients!$B$3:$B$230,I339,Ingredients!$G$3:$G$230)+SUMIF($B$3:$B$725,I339,$BS$3:$BS$725)</f>
        <v>0</v>
      </c>
      <c r="BO339" s="30">
        <f>SUMIF(Ingredients!$B$3:$B$230,J339,Ingredients!$G$3:$G$230)+SUMIF($B$3:$B$725,J339,$BS$3:$BS$725)</f>
        <v>0</v>
      </c>
      <c r="BP339" s="30">
        <f>SUMIF(Ingredients!$B$3:$B$230,K339,Ingredients!$G$3:$G$230)+SUMIF($B$3:$B$725,K339,$BS$3:$BS$725)</f>
        <v>0</v>
      </c>
      <c r="BQ339" s="30">
        <f>SUMIF(Ingredients!$B$3:$B$230,L339,Ingredients!$G$3:$G$230)+SUMIF($B$3:$B$725,L339,$BS$3:$BS$725)</f>
        <v>0</v>
      </c>
      <c r="BR339" s="30">
        <f>SUMIF(Ingredients!$B$3:$B$230,M339,Ingredients!$G$3:$G$230)+SUMIF($B$3:$B$725,M339,$BS$3:$BS$725)</f>
        <v>0</v>
      </c>
      <c r="BS339" s="36">
        <f t="shared" si="69"/>
        <v>0</v>
      </c>
      <c r="BT339" s="30">
        <f>SUMIF(Ingredients!$B$3:$B$230,F339,Ingredients!$H$3:$H$230)+SUMIF($B$3:$B$725,F339,$CB$3:$CB$725)</f>
        <v>1</v>
      </c>
      <c r="BU339" s="30">
        <f>SUMIF(Ingredients!$B$3:$B$230,G339,Ingredients!$H$3:$H$230)+SUMIF($B$3:$B$725,G339,$CB$3:$CB$725)</f>
        <v>1</v>
      </c>
      <c r="BV339" s="30">
        <f>SUMIF(Ingredients!$B$3:$B$230,H339,Ingredients!$H$3:$H$230)+SUMIF($B$3:$B$725,H339,$CB$3:$CB$725)</f>
        <v>0</v>
      </c>
      <c r="BW339" s="30">
        <f>SUMIF(Ingredients!$B$3:$B$230,I339,Ingredients!$H$3:$H$230)+SUMIF($B$3:$B$725,I339,$CB$3:$CB$725)</f>
        <v>0</v>
      </c>
      <c r="BX339" s="30">
        <f>SUMIF(Ingredients!$B$3:$B$230,J339,Ingredients!$H$3:$H$230)+SUMIF($B$3:$B$725,J339,$CB$3:$CB$725)</f>
        <v>0</v>
      </c>
      <c r="BY339" s="30">
        <f>SUMIF(Ingredients!$B$3:$B$230,K339,Ingredients!$H$3:$H$230)+SUMIF($B$3:$B$725,K339,$CB$3:$CB$725)</f>
        <v>0</v>
      </c>
      <c r="BZ339" s="30">
        <f>SUMIF(Ingredients!$B$3:$B$230,L339,Ingredients!$H$3:$H$230)+SUMIF($B$3:$B$725,L339,$CB$3:$CB$725)</f>
        <v>0</v>
      </c>
      <c r="CA339" s="30">
        <f>SUMIF(Ingredients!$B$3:$B$230,M339,Ingredients!$H$3:$H$230)+SUMIF($B$3:$B$725,M339,$CB$3:$CB$725)</f>
        <v>0</v>
      </c>
      <c r="CB339" s="42">
        <f t="shared" si="70"/>
        <v>2</v>
      </c>
      <c r="CC339" s="30">
        <f>SUMIF(Ingredients!$B$3:$B$230,F339,Ingredients!$I$3:$I$230)+SUMIF($B$3:$B$725,F339,$CK$3:$CK$725)</f>
        <v>0</v>
      </c>
      <c r="CD339" s="30">
        <f>SUMIF(Ingredients!$B$3:$B$230,G339,Ingredients!$I$3:$I$230)+SUMIF($B$3:$B$725,G339,$CK$3:$CK$725)</f>
        <v>0</v>
      </c>
      <c r="CE339" s="30">
        <f>SUMIF(Ingredients!$B$3:$B$230,H339,Ingredients!$I$3:$I$230)+SUMIF($B$3:$B$725,H339,$CK$3:$CK$725)</f>
        <v>0</v>
      </c>
      <c r="CF339" s="30">
        <f>SUMIF(Ingredients!$B$3:$B$230,I339,Ingredients!$I$3:$I$230)+SUMIF($B$3:$B$725,I339,$CK$3:$CK$725)</f>
        <v>0</v>
      </c>
      <c r="CG339" s="30">
        <f>SUMIF(Ingredients!$B$3:$B$230,J339,Ingredients!$I$3:$I$230)+SUMIF($B$3:$B$725,J339,$CK$3:$CK$725)</f>
        <v>0</v>
      </c>
      <c r="CH339" s="30">
        <f>SUMIF(Ingredients!$B$3:$B$230,K339,Ingredients!$I$3:$I$230)+SUMIF($B$3:$B$725,K339,$CK$3:$CK$725)</f>
        <v>0</v>
      </c>
      <c r="CI339" s="30">
        <f>SUMIF(Ingredients!$B$3:$B$230,L339,Ingredients!$I$3:$I$230)+SUMIF($B$3:$B$725,L339,$CK$3:$CK$725)</f>
        <v>0</v>
      </c>
      <c r="CJ339" s="30">
        <f>SUMIF(Ingredients!$B$3:$B$230,M339,Ingredients!$I$3:$I$230)+SUMIF($B$3:$B$725,M339,$CK$3:$CK$725)</f>
        <v>0</v>
      </c>
      <c r="CK339" s="38">
        <f t="shared" si="71"/>
        <v>0</v>
      </c>
      <c r="CL339" s="30">
        <f>SUMIF(Ingredients!$B$3:$B$230,F339,Ingredients!$J$3:$J$230)+SUMIF($B$3:$B$725,F339,$CT$3:$CT$725)</f>
        <v>0</v>
      </c>
      <c r="CM339" s="30">
        <f>SUMIF(Ingredients!$B$3:$B$230,G339,Ingredients!$J$3:$J$230)+SUMIF($B$3:$B$725,G339,$CT$3:$CT$725)</f>
        <v>0</v>
      </c>
      <c r="CN339" s="30">
        <f>SUMIF(Ingredients!$B$3:$B$230,H339,Ingredients!$J$3:$J$230)+SUMIF($B$3:$B$725,H339,$CT$3:$CT$725)</f>
        <v>0</v>
      </c>
      <c r="CO339" s="30">
        <f>SUMIF(Ingredients!$B$3:$B$230,I339,Ingredients!$J$3:$J$230)+SUMIF($B$3:$B$725,I339,$CT$3:$CT$725)</f>
        <v>0</v>
      </c>
      <c r="CP339" s="30">
        <f>SUMIF(Ingredients!$B$3:$B$230,J339,Ingredients!$J$3:$J$230)+SUMIF($B$3:$B$725,J339,$CT$3:$CT$725)</f>
        <v>0</v>
      </c>
      <c r="CQ339" s="30">
        <f>SUMIF(Ingredients!$B$3:$B$230,K339,Ingredients!$J$3:$J$230)+SUMIF($B$3:$B$725,K339,$CT$3:$CT$725)</f>
        <v>0</v>
      </c>
      <c r="CR339" s="30">
        <f>SUMIF(Ingredients!$B$3:$B$230,L339,Ingredients!$J$3:$J$230)+SUMIF($B$3:$B$725,L339,$CT$3:$CT$725)</f>
        <v>0</v>
      </c>
      <c r="CS339" s="30">
        <f>SUMIF(Ingredients!$B$3:$B$230,M339,Ingredients!$J$3:$J$230)+SUMIF($B$3:$B$725,M339,$CT$3:$CT$725)</f>
        <v>0</v>
      </c>
      <c r="CT339" s="43">
        <f t="shared" si="72"/>
        <v>0</v>
      </c>
      <c r="CU339" s="34">
        <v>10</v>
      </c>
      <c r="CV339" s="30">
        <v>0</v>
      </c>
      <c r="CW339" s="30">
        <v>11</v>
      </c>
      <c r="CX339" s="35">
        <v>0</v>
      </c>
      <c r="CY339" s="36">
        <v>0</v>
      </c>
      <c r="CZ339" s="37">
        <v>2</v>
      </c>
      <c r="DA339" s="38">
        <v>0</v>
      </c>
      <c r="DB339" s="39">
        <v>0</v>
      </c>
      <c r="DC339" t="s">
        <v>202</v>
      </c>
      <c r="DD339" t="str">
        <f t="shared" ca="1" si="73"/>
        <v/>
      </c>
      <c r="DE339" t="str">
        <f t="shared" ca="1" si="74"/>
        <v>-</v>
      </c>
      <c r="DG339" t="s">
        <v>200</v>
      </c>
      <c r="DH339" t="str">
        <f t="shared" ca="1" si="75"/>
        <v>COLESLAWITEM(MEAL, ItemRegistry.coleslawItem, 4 ,2f,0f,0f,2f,0f,0f,0f,1.91f),</v>
      </c>
      <c r="DI339" t="s">
        <v>2476</v>
      </c>
    </row>
    <row r="340" spans="2:113" x14ac:dyDescent="0.3">
      <c r="B340" t="s">
        <v>618</v>
      </c>
      <c r="C340" t="str">
        <f>INDEX('PH Itemnames'!$B$1:$B$723,MATCH(B340,'PH Itemnames'!$A$1:$A$723),1)</f>
        <v>energydrinkItem</v>
      </c>
      <c r="D340" t="s">
        <v>240</v>
      </c>
      <c r="E340" t="s">
        <v>1183</v>
      </c>
      <c r="F340" s="10" t="s">
        <v>526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SUMIF(Ingredients!$B$3:$B$230,'PH complex foods'!F340,Ingredients!$A$3:$A$119)+SUMIF($B$3:$B$725,F340,$V$3:$V$724)</f>
        <v>1</v>
      </c>
      <c r="O340" s="11">
        <f ca="1">SUMIF(Ingredients!$B$3:$B$230,'PH complex foods'!G340,Ingredients!$A$3:$A$119)+SUMIF($B$3:$B$725,G340,$V$3:$V$724)</f>
        <v>1</v>
      </c>
      <c r="P340" s="11">
        <f ca="1">SUMIF(Ingredients!$B$3:$B$230,'PH complex foods'!H340,Ingredients!$A$3:$A$119)+SUMIF($B$3:$B$725,H340,$V$3:$V$724)</f>
        <v>1</v>
      </c>
      <c r="Q340" s="11">
        <f ca="1">SUMIF(Ingredients!$B$3:$B$230,'PH complex foods'!I340,Ingredients!$A$3:$A$119)+SUMIF($B$3:$B$725,I340,$V$3:$V$724)</f>
        <v>1</v>
      </c>
      <c r="R340" s="11">
        <f ca="1">SUMIF(Ingredients!$B$3:$B$230,'PH complex foods'!J340,Ingredients!$A$3:$A$119)+SUMIF($B$3:$B$725,J340,$V$3:$V$724)</f>
        <v>1</v>
      </c>
      <c r="S340" s="11">
        <f ca="1">SUMIF(Ingredients!$B$3:$B$230,'PH complex foods'!K340,Ingredients!$A$3:$A$119)+SUMIF($B$3:$B$725,K340,$V$3:$V$724)</f>
        <v>1</v>
      </c>
      <c r="T340" s="11">
        <f ca="1">SUMIF(Ingredients!$B$3:$B$230,'PH complex foods'!L340,Ingredients!$A$3:$A$119)+SUMIF($B$3:$B$725,L340,$V$3:$V$724)</f>
        <v>1</v>
      </c>
      <c r="U340" s="11">
        <f ca="1">SUMIF(Ingredients!$B$3:$B$230,'PH complex foods'!M340,Ingredients!$A$3:$A$119)+SUMIF($B$3:$B$725,M340,$V$3:$V$724)</f>
        <v>1</v>
      </c>
      <c r="V340" s="10">
        <f t="shared" ca="1" si="76"/>
        <v>1</v>
      </c>
      <c r="W340" s="10">
        <v>1</v>
      </c>
      <c r="X340" s="11">
        <v>1</v>
      </c>
      <c r="Y340" s="11">
        <f>COUNTIF(F340:M1065,B340)</f>
        <v>0</v>
      </c>
      <c r="Z340" s="44" t="str">
        <f t="shared" ca="1" si="77"/>
        <v>Yes</v>
      </c>
      <c r="AA340" s="34">
        <f>SUMIF(Ingredients!$B$3:$B$230,F340,Ingredients!$C$3:$C$230)+SUMIF($B$3:$B$725,F340,$AI$3:$AI$725)</f>
        <v>0</v>
      </c>
      <c r="AB340" s="30">
        <f>SUMIF(Ingredients!$B$3:$B$230,G340,Ingredients!$C$3:$C$230)+SUMIF($B$3:$B$725,G340,$AI$3:$AI$725)</f>
        <v>0</v>
      </c>
      <c r="AC340" s="30">
        <f>SUMIF(Ingredients!$B$3:$B$230,H340,Ingredients!$C$3:$C$230)+SUMIF($B$3:$B$725,H340,$AI$3:$AI$725)</f>
        <v>0</v>
      </c>
      <c r="AD340" s="30">
        <f>SUMIF(Ingredients!$B$3:$B$230,I340,Ingredients!$C$3:$C$230)+SUMIF($B$3:$B$725,I340,$AI$3:$AI$725)</f>
        <v>0</v>
      </c>
      <c r="AE340" s="30">
        <f>SUMIF(Ingredients!$B$3:$B$230,J340,Ingredients!$C$3:$C$230)+SUMIF($B$3:$B$725,J340,$AI$3:$AI$725)</f>
        <v>0</v>
      </c>
      <c r="AF340" s="30">
        <f>SUMIF(Ingredients!$B$3:$B$230,K340,Ingredients!$C$3:$C$230)+SUMIF($B$3:$B$725,K340,$AI$3:$AI$725)</f>
        <v>0</v>
      </c>
      <c r="AG340" s="30">
        <f>SUMIF(Ingredients!$B$3:$B$230,L340,Ingredients!$C$3:$C$230)+SUMIF($B$3:$B$725,L340,$AI$3:$AI$725)</f>
        <v>0</v>
      </c>
      <c r="AH340" s="30">
        <f>SUMIF(Ingredients!$B$3:$B$230,M340,Ingredients!$C$3:$C$230)+SUMIF($B$3:$B$725,M340,$AI$3:$AI$725)</f>
        <v>0</v>
      </c>
      <c r="AI340" s="29">
        <f t="shared" si="65"/>
        <v>0</v>
      </c>
      <c r="AJ340" s="30">
        <f>SUMIF(Ingredients!$B$3:$B$230,F340,Ingredients!$D$3:$D$230)+SUMIF($B$3:$B$725,F340,$AR$3:$AR$725)</f>
        <v>20</v>
      </c>
      <c r="AK340" s="30">
        <f>SUMIF(Ingredients!$B$3:$B$230,G340,Ingredients!$D$3:$D$230)+SUMIF($B$3:$B$725,G340,$AR$3:$AR$725)</f>
        <v>0</v>
      </c>
      <c r="AL340" s="30">
        <f>SUMIF(Ingredients!$B$3:$B$230,H340,Ingredients!$D$3:$D$230)+SUMIF($B$3:$B$725,H340,$AR$3:$AR$725)</f>
        <v>0</v>
      </c>
      <c r="AM340" s="30">
        <f>SUMIF(Ingredients!$B$3:$B$230,I340,Ingredients!$D$3:$D$230)+SUMIF($B$3:$B$725,I340,$AR$3:$AR$725)</f>
        <v>0</v>
      </c>
      <c r="AN340" s="30">
        <f>SUMIF(Ingredients!$B$3:$B$230,J340,Ingredients!$D$3:$D$230)+SUMIF($B$3:$B$725,J340,$AR$3:$AR$725)</f>
        <v>0</v>
      </c>
      <c r="AO340" s="30">
        <f>SUMIF(Ingredients!$B$3:$B$230,K340,Ingredients!$D$3:$D$230)+SUMIF($B$3:$B$725,K340,$AR$3:$AR$725)</f>
        <v>0</v>
      </c>
      <c r="AP340" s="30">
        <f>SUMIF(Ingredients!$B$3:$B$230,L340,Ingredients!$D$3:$D$230)+SUMIF($B$3:$B$725,L340,$AR$3:$AR$725)</f>
        <v>0</v>
      </c>
      <c r="AQ340" s="30">
        <f>SUMIF(Ingredients!$B$3:$B$230,M340,Ingredients!$D$3:$D$230)+SUMIF($B$3:$B$725,M340,$AR$3:$AR$725)</f>
        <v>0</v>
      </c>
      <c r="AR340" s="29">
        <f t="shared" si="66"/>
        <v>20</v>
      </c>
      <c r="AS340" s="30">
        <f>SUMIF(Ingredients!$B$3:$B$230,F340,Ingredients!$E$3:$E$230)+SUMIF($B$3:$B$725,F340,$BA$3:$BA$730)</f>
        <v>0</v>
      </c>
      <c r="AT340" s="30">
        <f>SUMIF(Ingredients!$B$3:$B$230,G340,Ingredients!$E$3:$E$230)+SUMIF($B$3:$B$725,G340,$BA$3:$BA$730)</f>
        <v>30</v>
      </c>
      <c r="AU340" s="30">
        <f>SUMIF(Ingredients!$B$3:$B$230,H340,Ingredients!$E$3:$E$230)+SUMIF($B$3:$B$725,H340,$BA$3:$BA$730)</f>
        <v>30</v>
      </c>
      <c r="AV340" s="30">
        <f>SUMIF(Ingredients!$B$3:$B$230,I340,Ingredients!$E$3:$E$230)+SUMIF($B$3:$B$725,I340,$BA$3:$BA$730)</f>
        <v>30</v>
      </c>
      <c r="AW340" s="30">
        <f>SUMIF(Ingredients!$B$3:$B$230,J340,Ingredients!$E$3:$E$230)+SUMIF($B$3:$B$725,J340,$BA$3:$BA$730)</f>
        <v>30</v>
      </c>
      <c r="AX340" s="30">
        <f>SUMIF(Ingredients!$B$3:$B$230,K340,Ingredients!$E$3:$E$230)+SUMIF($B$3:$B$725,K340,$BA$3:$BA$730)</f>
        <v>30</v>
      </c>
      <c r="AY340" s="30">
        <f>SUMIF(Ingredients!$B$3:$B$230,L340,Ingredients!$E$3:$E$230)+SUMIF($B$3:$B$725,L340,$BA$3:$BA$730)</f>
        <v>30</v>
      </c>
      <c r="AZ340" s="30">
        <f>SUMIF(Ingredients!$B$3:$B$230,M340,Ingredients!$E$3:$E$230)+SUMIF($B$3:$B$725,M340,$BA$3:$BA$730)</f>
        <v>30</v>
      </c>
      <c r="BA340" s="29">
        <f t="shared" si="67"/>
        <v>26.25</v>
      </c>
      <c r="BB340" s="30">
        <f>SUMIF(Ingredients!$B$3:$B$230,F340,Ingredients!$F$3:$F$230)+SUMIF($B$3:$B$725,F340,$BJ$3:$BJ$725)</f>
        <v>0</v>
      </c>
      <c r="BC340" s="30">
        <f>SUMIF(Ingredients!$B$3:$B$230,G340,Ingredients!$F$3:$F$230)+SUMIF($B$3:$B$725,G340,$BJ$3:$BJ$725)</f>
        <v>0</v>
      </c>
      <c r="BD340" s="30">
        <f>SUMIF(Ingredients!$B$3:$B$230,H340,Ingredients!$F$3:$F$230)+SUMIF($B$3:$B$725,H340,$BJ$3:$BJ$725)</f>
        <v>0</v>
      </c>
      <c r="BE340" s="30">
        <f>SUMIF(Ingredients!$B$3:$B$230,I340,Ingredients!$F$3:$F$230)+SUMIF($B$3:$B$725,I340,$BJ$3:$BJ$725)</f>
        <v>0</v>
      </c>
      <c r="BF340" s="30">
        <f>SUMIF(Ingredients!$B$3:$B$230,J340,Ingredients!$F$3:$F$230)+SUMIF($B$3:$B$725,J340,$BJ$3:$BJ$725)</f>
        <v>0</v>
      </c>
      <c r="BG340" s="30">
        <f>SUMIF(Ingredients!$B$3:$B$230,K340,Ingredients!$F$3:$F$230)+SUMIF($B$3:$B$725,K340,$BJ$3:$BJ$725)</f>
        <v>0</v>
      </c>
      <c r="BH340" s="30">
        <f>SUMIF(Ingredients!$B$3:$B$230,L340,Ingredients!$F$3:$F$230)+SUMIF($B$3:$B$725,L340,$BJ$3:$BJ$725)</f>
        <v>0</v>
      </c>
      <c r="BI340" s="30">
        <f>SUMIF(Ingredients!$B$3:$B$230,M340,Ingredients!$F$3:$F$230)+SUMIF($B$3:$B$725,M340,$BJ$3:$BJ$725)</f>
        <v>0</v>
      </c>
      <c r="BJ340" s="35">
        <f t="shared" si="68"/>
        <v>0</v>
      </c>
      <c r="BK340" s="30">
        <f>SUMIF(Ingredients!$B$3:$B$230,F340,Ingredients!$G$3:$G$230)+SUMIF($B$3:$B$725,F340,$BS$3:$BS$725)</f>
        <v>0</v>
      </c>
      <c r="BL340" s="30">
        <f>SUMIF(Ingredients!$B$3:$B$230,G340,Ingredients!$G$3:$G$230)+SUMIF($B$3:$B$725,G340,$BS$3:$BS$725)</f>
        <v>0</v>
      </c>
      <c r="BM340" s="30">
        <f>SUMIF(Ingredients!$B$3:$B$230,H340,Ingredients!$G$3:$G$230)+SUMIF($B$3:$B$725,H340,$BS$3:$BS$725)</f>
        <v>0</v>
      </c>
      <c r="BN340" s="30">
        <f>SUMIF(Ingredients!$B$3:$B$230,I340,Ingredients!$G$3:$G$230)+SUMIF($B$3:$B$725,I340,$BS$3:$BS$725)</f>
        <v>0</v>
      </c>
      <c r="BO340" s="30">
        <f>SUMIF(Ingredients!$B$3:$B$230,J340,Ingredients!$G$3:$G$230)+SUMIF($B$3:$B$725,J340,$BS$3:$BS$725)</f>
        <v>0</v>
      </c>
      <c r="BP340" s="30">
        <f>SUMIF(Ingredients!$B$3:$B$230,K340,Ingredients!$G$3:$G$230)+SUMIF($B$3:$B$725,K340,$BS$3:$BS$725)</f>
        <v>0</v>
      </c>
      <c r="BQ340" s="30">
        <f>SUMIF(Ingredients!$B$3:$B$230,L340,Ingredients!$G$3:$G$230)+SUMIF($B$3:$B$725,L340,$BS$3:$BS$725)</f>
        <v>0</v>
      </c>
      <c r="BR340" s="30">
        <f>SUMIF(Ingredients!$B$3:$B$230,M340,Ingredients!$G$3:$G$230)+SUMIF($B$3:$B$725,M340,$BS$3:$BS$725)</f>
        <v>0</v>
      </c>
      <c r="BS340" s="36">
        <f t="shared" si="69"/>
        <v>0</v>
      </c>
      <c r="BT340" s="30">
        <f>SUMIF(Ingredients!$B$3:$B$230,F340,Ingredients!$H$3:$H$230)+SUMIF($B$3:$B$725,F340,$CB$3:$CB$725)</f>
        <v>0</v>
      </c>
      <c r="BU340" s="30">
        <f>SUMIF(Ingredients!$B$3:$B$230,G340,Ingredients!$H$3:$H$230)+SUMIF($B$3:$B$725,G340,$CB$3:$CB$725)</f>
        <v>0</v>
      </c>
      <c r="BV340" s="30">
        <f>SUMIF(Ingredients!$B$3:$B$230,H340,Ingredients!$H$3:$H$230)+SUMIF($B$3:$B$725,H340,$CB$3:$CB$725)</f>
        <v>0</v>
      </c>
      <c r="BW340" s="30">
        <f>SUMIF(Ingredients!$B$3:$B$230,I340,Ingredients!$H$3:$H$230)+SUMIF($B$3:$B$725,I340,$CB$3:$CB$725)</f>
        <v>0</v>
      </c>
      <c r="BX340" s="30">
        <f>SUMIF(Ingredients!$B$3:$B$230,J340,Ingredients!$H$3:$H$230)+SUMIF($B$3:$B$725,J340,$CB$3:$CB$725)</f>
        <v>0</v>
      </c>
      <c r="BY340" s="30">
        <f>SUMIF(Ingredients!$B$3:$B$230,K340,Ingredients!$H$3:$H$230)+SUMIF($B$3:$B$725,K340,$CB$3:$CB$725)</f>
        <v>0</v>
      </c>
      <c r="BZ340" s="30">
        <f>SUMIF(Ingredients!$B$3:$B$230,L340,Ingredients!$H$3:$H$230)+SUMIF($B$3:$B$725,L340,$CB$3:$CB$725)</f>
        <v>0</v>
      </c>
      <c r="CA340" s="30">
        <f>SUMIF(Ingredients!$B$3:$B$230,M340,Ingredients!$H$3:$H$230)+SUMIF($B$3:$B$725,M340,$CB$3:$CB$725)</f>
        <v>0</v>
      </c>
      <c r="CB340" s="42">
        <f t="shared" si="70"/>
        <v>0</v>
      </c>
      <c r="CC340" s="30">
        <f>SUMIF(Ingredients!$B$3:$B$230,F340,Ingredients!$I$3:$I$230)+SUMIF($B$3:$B$725,F340,$CK$3:$CK$725)</f>
        <v>0</v>
      </c>
      <c r="CD340" s="30">
        <f>SUMIF(Ingredients!$B$3:$B$230,G340,Ingredients!$I$3:$I$230)+SUMIF($B$3:$B$725,G340,$CK$3:$CK$725)</f>
        <v>0</v>
      </c>
      <c r="CE340" s="30">
        <f>SUMIF(Ingredients!$B$3:$B$230,H340,Ingredients!$I$3:$I$230)+SUMIF($B$3:$B$725,H340,$CK$3:$CK$725)</f>
        <v>0</v>
      </c>
      <c r="CF340" s="30">
        <f>SUMIF(Ingredients!$B$3:$B$230,I340,Ingredients!$I$3:$I$230)+SUMIF($B$3:$B$725,I340,$CK$3:$CK$725)</f>
        <v>0</v>
      </c>
      <c r="CG340" s="30">
        <f>SUMIF(Ingredients!$B$3:$B$230,J340,Ingredients!$I$3:$I$230)+SUMIF($B$3:$B$725,J340,$CK$3:$CK$725)</f>
        <v>0</v>
      </c>
      <c r="CH340" s="30">
        <f>SUMIF(Ingredients!$B$3:$B$230,K340,Ingredients!$I$3:$I$230)+SUMIF($B$3:$B$725,K340,$CK$3:$CK$725)</f>
        <v>0</v>
      </c>
      <c r="CI340" s="30">
        <f>SUMIF(Ingredients!$B$3:$B$230,L340,Ingredients!$I$3:$I$230)+SUMIF($B$3:$B$725,L340,$CK$3:$CK$725)</f>
        <v>0</v>
      </c>
      <c r="CJ340" s="30">
        <f>SUMIF(Ingredients!$B$3:$B$230,M340,Ingredients!$I$3:$I$230)+SUMIF($B$3:$B$725,M340,$CK$3:$CK$725)</f>
        <v>0</v>
      </c>
      <c r="CK340" s="38">
        <f t="shared" si="71"/>
        <v>0</v>
      </c>
      <c r="CL340" s="30">
        <f>SUMIF(Ingredients!$B$3:$B$230,F340,Ingredients!$J$3:$J$230)+SUMIF($B$3:$B$725,F340,$CT$3:$CT$725)</f>
        <v>0</v>
      </c>
      <c r="CM340" s="30">
        <f>SUMIF(Ingredients!$B$3:$B$230,G340,Ingredients!$J$3:$J$230)+SUMIF($B$3:$B$725,G340,$CT$3:$CT$725)</f>
        <v>0</v>
      </c>
      <c r="CN340" s="30">
        <f>SUMIF(Ingredients!$B$3:$B$230,H340,Ingredients!$J$3:$J$230)+SUMIF($B$3:$B$725,H340,$CT$3:$CT$725)</f>
        <v>0</v>
      </c>
      <c r="CO340" s="30">
        <f>SUMIF(Ingredients!$B$3:$B$230,I340,Ingredients!$J$3:$J$230)+SUMIF($B$3:$B$725,I340,$CT$3:$CT$725)</f>
        <v>0</v>
      </c>
      <c r="CP340" s="30">
        <f>SUMIF(Ingredients!$B$3:$B$230,J340,Ingredients!$J$3:$J$230)+SUMIF($B$3:$B$725,J340,$CT$3:$CT$725)</f>
        <v>0</v>
      </c>
      <c r="CQ340" s="30">
        <f>SUMIF(Ingredients!$B$3:$B$230,K340,Ingredients!$J$3:$J$230)+SUMIF($B$3:$B$725,K340,$CT$3:$CT$725)</f>
        <v>0</v>
      </c>
      <c r="CR340" s="30">
        <f>SUMIF(Ingredients!$B$3:$B$230,L340,Ingredients!$J$3:$J$230)+SUMIF($B$3:$B$725,L340,$CT$3:$CT$725)</f>
        <v>0</v>
      </c>
      <c r="CS340" s="30">
        <f>SUMIF(Ingredients!$B$3:$B$230,M340,Ingredients!$J$3:$J$230)+SUMIF($B$3:$B$725,M340,$CT$3:$CT$725)</f>
        <v>0</v>
      </c>
      <c r="CT340" s="43">
        <f t="shared" si="72"/>
        <v>0</v>
      </c>
      <c r="CU340" s="34">
        <v>0</v>
      </c>
      <c r="CV340" s="30">
        <v>20</v>
      </c>
      <c r="CW340" s="30">
        <v>45</v>
      </c>
      <c r="CX340" s="35">
        <v>0</v>
      </c>
      <c r="CY340" s="36">
        <v>0</v>
      </c>
      <c r="CZ340" s="37">
        <v>0</v>
      </c>
      <c r="DA340" s="38">
        <v>0</v>
      </c>
      <c r="DB340" s="39">
        <v>0</v>
      </c>
      <c r="DC340" t="s">
        <v>202</v>
      </c>
      <c r="DD340" t="str">
        <f t="shared" ca="1" si="73"/>
        <v/>
      </c>
      <c r="DE340" t="str">
        <f t="shared" ca="1" si="74"/>
        <v>-</v>
      </c>
      <c r="DF340" t="s">
        <v>1131</v>
      </c>
      <c r="DG340" t="s">
        <v>200</v>
      </c>
      <c r="DH340" t="str">
        <f t="shared" ca="1" si="75"/>
        <v>ENERGYDRINKITEM(OTHER, ItemRegistry.energydrinkItem, 4 ,0f,20f,0f,0f,0f,0f,0f,0.47f),</v>
      </c>
      <c r="DI340" t="s">
        <v>2477</v>
      </c>
    </row>
    <row r="341" spans="2:113" x14ac:dyDescent="0.3">
      <c r="B341" t="s">
        <v>620</v>
      </c>
      <c r="C341" t="str">
        <f>INDEX('PH Itemnames'!$B$1:$B$723,MATCH(B341,'PH Itemnames'!$A$1:$A$723),1)</f>
        <v>friedonionsItem</v>
      </c>
      <c r="D341" t="s">
        <v>240</v>
      </c>
      <c r="E341" t="s">
        <v>1191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SUMIF(Ingredients!$B$3:$B$230,'PH complex foods'!F341,Ingredients!$A$3:$A$119)+SUMIF($B$3:$B$725,F341,$V$3:$V$724)</f>
        <v>1</v>
      </c>
      <c r="O341" s="11">
        <f ca="1">SUMIF(Ingredients!$B$3:$B$230,'PH complex foods'!G341,Ingredients!$A$3:$A$119)+SUMIF($B$3:$B$725,G341,$V$3:$V$724)</f>
        <v>1</v>
      </c>
      <c r="P341" s="11">
        <f ca="1">SUMIF(Ingredients!$B$3:$B$230,'PH complex foods'!H341,Ingredients!$A$3:$A$119)+SUMIF($B$3:$B$725,H341,$V$3:$V$724)</f>
        <v>0</v>
      </c>
      <c r="Q341" s="11">
        <f ca="1">SUMIF(Ingredients!$B$3:$B$230,'PH complex foods'!I341,Ingredients!$A$3:$A$119)+SUMIF($B$3:$B$725,I341,$V$3:$V$724)</f>
        <v>0</v>
      </c>
      <c r="R341" s="11">
        <f ca="1">SUMIF(Ingredients!$B$3:$B$230,'PH complex foods'!J341,Ingredients!$A$3:$A$119)+SUMIF($B$3:$B$725,J341,$V$3:$V$724)</f>
        <v>0</v>
      </c>
      <c r="S341" s="11">
        <f ca="1">SUMIF(Ingredients!$B$3:$B$230,'PH complex foods'!K341,Ingredients!$A$3:$A$119)+SUMIF($B$3:$B$725,K341,$V$3:$V$724)</f>
        <v>0</v>
      </c>
      <c r="T341" s="11">
        <f ca="1">SUMIF(Ingredients!$B$3:$B$230,'PH complex foods'!L341,Ingredients!$A$3:$A$119)+SUMIF($B$3:$B$725,L341,$V$3:$V$724)</f>
        <v>0</v>
      </c>
      <c r="U341" s="11">
        <f ca="1">SUMIF(Ingredients!$B$3:$B$230,'PH complex foods'!M341,Ingredients!$A$3:$A$119)+SUMIF($B$3:$B$725,M341,$V$3:$V$724)</f>
        <v>0</v>
      </c>
      <c r="V341" s="10">
        <f t="shared" ca="1" si="76"/>
        <v>1</v>
      </c>
      <c r="W341" s="10">
        <v>1</v>
      </c>
      <c r="X341" s="11">
        <v>1</v>
      </c>
      <c r="Y341" s="11">
        <f>COUNTIF(F341:M1066,B341)</f>
        <v>2</v>
      </c>
      <c r="Z341" s="44" t="str">
        <f t="shared" ca="1" si="77"/>
        <v>Yes</v>
      </c>
      <c r="AA341" s="34">
        <f>SUMIF(Ingredients!$B$3:$B$230,F341,Ingredients!$C$3:$C$230)+SUMIF($B$3:$B$725,F341,$AI$3:$AI$725)</f>
        <v>2</v>
      </c>
      <c r="AB341" s="30">
        <f>SUMIF(Ingredients!$B$3:$B$230,G341,Ingredients!$C$3:$C$230)+SUMIF($B$3:$B$725,G341,$AI$3:$AI$725)</f>
        <v>4</v>
      </c>
      <c r="AC341" s="30">
        <f>SUMIF(Ingredients!$B$3:$B$230,H341,Ingredients!$C$3:$C$230)+SUMIF($B$3:$B$725,H341,$AI$3:$AI$725)</f>
        <v>0</v>
      </c>
      <c r="AD341" s="30">
        <f>SUMIF(Ingredients!$B$3:$B$230,I341,Ingredients!$C$3:$C$230)+SUMIF($B$3:$B$725,I341,$AI$3:$AI$725)</f>
        <v>0</v>
      </c>
      <c r="AE341" s="30">
        <f>SUMIF(Ingredients!$B$3:$B$230,J341,Ingredients!$C$3:$C$230)+SUMIF($B$3:$B$725,J341,$AI$3:$AI$725)</f>
        <v>0</v>
      </c>
      <c r="AF341" s="30">
        <f>SUMIF(Ingredients!$B$3:$B$230,K341,Ingredients!$C$3:$C$230)+SUMIF($B$3:$B$725,K341,$AI$3:$AI$725)</f>
        <v>0</v>
      </c>
      <c r="AG341" s="30">
        <f>SUMIF(Ingredients!$B$3:$B$230,L341,Ingredients!$C$3:$C$230)+SUMIF($B$3:$B$725,L341,$AI$3:$AI$725)</f>
        <v>0</v>
      </c>
      <c r="AH341" s="30">
        <f>SUMIF(Ingredients!$B$3:$B$230,M341,Ingredients!$C$3:$C$230)+SUMIF($B$3:$B$725,M341,$AI$3:$AI$725)</f>
        <v>0</v>
      </c>
      <c r="AI341" s="29">
        <f t="shared" si="65"/>
        <v>6</v>
      </c>
      <c r="AJ341" s="30">
        <f>SUMIF(Ingredients!$B$3:$B$230,F341,Ingredients!$D$3:$D$230)+SUMIF($B$3:$B$725,F341,$AR$3:$AR$725)</f>
        <v>0</v>
      </c>
      <c r="AK341" s="30">
        <f>SUMIF(Ingredients!$B$3:$B$230,G341,Ingredients!$D$3:$D$230)+SUMIF($B$3:$B$725,G341,$AR$3:$AR$725)</f>
        <v>0</v>
      </c>
      <c r="AL341" s="30">
        <f>SUMIF(Ingredients!$B$3:$B$230,H341,Ingredients!$D$3:$D$230)+SUMIF($B$3:$B$725,H341,$AR$3:$AR$725)</f>
        <v>0</v>
      </c>
      <c r="AM341" s="30">
        <f>SUMIF(Ingredients!$B$3:$B$230,I341,Ingredients!$D$3:$D$230)+SUMIF($B$3:$B$725,I341,$AR$3:$AR$725)</f>
        <v>0</v>
      </c>
      <c r="AN341" s="30">
        <f>SUMIF(Ingredients!$B$3:$B$230,J341,Ingredients!$D$3:$D$230)+SUMIF($B$3:$B$725,J341,$AR$3:$AR$725)</f>
        <v>0</v>
      </c>
      <c r="AO341" s="30">
        <f>SUMIF(Ingredients!$B$3:$B$230,K341,Ingredients!$D$3:$D$230)+SUMIF($B$3:$B$725,K341,$AR$3:$AR$725)</f>
        <v>0</v>
      </c>
      <c r="AP341" s="30">
        <f>SUMIF(Ingredients!$B$3:$B$230,L341,Ingredients!$D$3:$D$230)+SUMIF($B$3:$B$725,L341,$AR$3:$AR$725)</f>
        <v>0</v>
      </c>
      <c r="AQ341" s="30">
        <f>SUMIF(Ingredients!$B$3:$B$230,M341,Ingredients!$D$3:$D$230)+SUMIF($B$3:$B$725,M341,$AR$3:$AR$725)</f>
        <v>0</v>
      </c>
      <c r="AR341" s="29">
        <f t="shared" si="66"/>
        <v>0</v>
      </c>
      <c r="AS341" s="30">
        <f>SUMIF(Ingredients!$B$3:$B$230,F341,Ingredients!$E$3:$E$230)+SUMIF($B$3:$B$725,F341,$BA$3:$BA$730)</f>
        <v>43</v>
      </c>
      <c r="AT341" s="30">
        <f>SUMIF(Ingredients!$B$3:$B$230,G341,Ingredients!$E$3:$E$230)+SUMIF($B$3:$B$725,G341,$BA$3:$BA$730)</f>
        <v>0</v>
      </c>
      <c r="AU341" s="30">
        <f>SUMIF(Ingredients!$B$3:$B$230,H341,Ingredients!$E$3:$E$230)+SUMIF($B$3:$B$725,H341,$BA$3:$BA$730)</f>
        <v>0</v>
      </c>
      <c r="AV341" s="30">
        <f>SUMIF(Ingredients!$B$3:$B$230,I341,Ingredients!$E$3:$E$230)+SUMIF($B$3:$B$725,I341,$BA$3:$BA$730)</f>
        <v>0</v>
      </c>
      <c r="AW341" s="30">
        <f>SUMIF(Ingredients!$B$3:$B$230,J341,Ingredients!$E$3:$E$230)+SUMIF($B$3:$B$725,J341,$BA$3:$BA$730)</f>
        <v>0</v>
      </c>
      <c r="AX341" s="30">
        <f>SUMIF(Ingredients!$B$3:$B$230,K341,Ingredients!$E$3:$E$230)+SUMIF($B$3:$B$725,K341,$BA$3:$BA$730)</f>
        <v>0</v>
      </c>
      <c r="AY341" s="30">
        <f>SUMIF(Ingredients!$B$3:$B$230,L341,Ingredients!$E$3:$E$230)+SUMIF($B$3:$B$725,L341,$BA$3:$BA$730)</f>
        <v>0</v>
      </c>
      <c r="AZ341" s="30">
        <f>SUMIF(Ingredients!$B$3:$B$230,M341,Ingredients!$E$3:$E$230)+SUMIF($B$3:$B$725,M341,$BA$3:$BA$730)</f>
        <v>0</v>
      </c>
      <c r="BA341" s="29">
        <f t="shared" si="67"/>
        <v>21.5</v>
      </c>
      <c r="BB341" s="30">
        <f>SUMIF(Ingredients!$B$3:$B$230,F341,Ingredients!$F$3:$F$230)+SUMIF($B$3:$B$725,F341,$BJ$3:$BJ$725)</f>
        <v>0</v>
      </c>
      <c r="BC341" s="30">
        <f>SUMIF(Ingredients!$B$3:$B$230,G341,Ingredients!$F$3:$F$230)+SUMIF($B$3:$B$725,G341,$BJ$3:$BJ$725)</f>
        <v>0</v>
      </c>
      <c r="BD341" s="30">
        <f>SUMIF(Ingredients!$B$3:$B$230,H341,Ingredients!$F$3:$F$230)+SUMIF($B$3:$B$725,H341,$BJ$3:$BJ$725)</f>
        <v>0</v>
      </c>
      <c r="BE341" s="30">
        <f>SUMIF(Ingredients!$B$3:$B$230,I341,Ingredients!$F$3:$F$230)+SUMIF($B$3:$B$725,I341,$BJ$3:$BJ$725)</f>
        <v>0</v>
      </c>
      <c r="BF341" s="30">
        <f>SUMIF(Ingredients!$B$3:$B$230,J341,Ingredients!$F$3:$F$230)+SUMIF($B$3:$B$725,J341,$BJ$3:$BJ$725)</f>
        <v>0</v>
      </c>
      <c r="BG341" s="30">
        <f>SUMIF(Ingredients!$B$3:$B$230,K341,Ingredients!$F$3:$F$230)+SUMIF($B$3:$B$725,K341,$BJ$3:$BJ$725)</f>
        <v>0</v>
      </c>
      <c r="BH341" s="30">
        <f>SUMIF(Ingredients!$B$3:$B$230,L341,Ingredients!$F$3:$F$230)+SUMIF($B$3:$B$725,L341,$BJ$3:$BJ$725)</f>
        <v>0</v>
      </c>
      <c r="BI341" s="30">
        <f>SUMIF(Ingredients!$B$3:$B$230,M341,Ingredients!$F$3:$F$230)+SUMIF($B$3:$B$725,M341,$BJ$3:$BJ$725)</f>
        <v>0</v>
      </c>
      <c r="BJ341" s="35">
        <f t="shared" si="68"/>
        <v>0</v>
      </c>
      <c r="BK341" s="30">
        <f>SUMIF(Ingredients!$B$3:$B$230,F341,Ingredients!$G$3:$G$230)+SUMIF($B$3:$B$725,F341,$BS$3:$BS$725)</f>
        <v>0</v>
      </c>
      <c r="BL341" s="30">
        <f>SUMIF(Ingredients!$B$3:$B$230,G341,Ingredients!$G$3:$G$230)+SUMIF($B$3:$B$725,G341,$BS$3:$BS$725)</f>
        <v>0</v>
      </c>
      <c r="BM341" s="30">
        <f>SUMIF(Ingredients!$B$3:$B$230,H341,Ingredients!$G$3:$G$230)+SUMIF($B$3:$B$725,H341,$BS$3:$BS$725)</f>
        <v>0</v>
      </c>
      <c r="BN341" s="30">
        <f>SUMIF(Ingredients!$B$3:$B$230,I341,Ingredients!$G$3:$G$230)+SUMIF($B$3:$B$725,I341,$BS$3:$BS$725)</f>
        <v>0</v>
      </c>
      <c r="BO341" s="30">
        <f>SUMIF(Ingredients!$B$3:$B$230,J341,Ingredients!$G$3:$G$230)+SUMIF($B$3:$B$725,J341,$BS$3:$BS$725)</f>
        <v>0</v>
      </c>
      <c r="BP341" s="30">
        <f>SUMIF(Ingredients!$B$3:$B$230,K341,Ingredients!$G$3:$G$230)+SUMIF($B$3:$B$725,K341,$BS$3:$BS$725)</f>
        <v>0</v>
      </c>
      <c r="BQ341" s="30">
        <f>SUMIF(Ingredients!$B$3:$B$230,L341,Ingredients!$G$3:$G$230)+SUMIF($B$3:$B$725,L341,$BS$3:$BS$725)</f>
        <v>0</v>
      </c>
      <c r="BR341" s="30">
        <f>SUMIF(Ingredients!$B$3:$B$230,M341,Ingredients!$G$3:$G$230)+SUMIF($B$3:$B$725,M341,$BS$3:$BS$725)</f>
        <v>0</v>
      </c>
      <c r="BS341" s="36">
        <f t="shared" si="69"/>
        <v>0</v>
      </c>
      <c r="BT341" s="30">
        <f>SUMIF(Ingredients!$B$3:$B$230,F341,Ingredients!$H$3:$H$230)+SUMIF($B$3:$B$725,F341,$CB$3:$CB$725)</f>
        <v>1</v>
      </c>
      <c r="BU341" s="30">
        <f>SUMIF(Ingredients!$B$3:$B$230,G341,Ingredients!$H$3:$H$230)+SUMIF($B$3:$B$725,G341,$CB$3:$CB$725)</f>
        <v>0</v>
      </c>
      <c r="BV341" s="30">
        <f>SUMIF(Ingredients!$B$3:$B$230,H341,Ingredients!$H$3:$H$230)+SUMIF($B$3:$B$725,H341,$CB$3:$CB$725)</f>
        <v>0</v>
      </c>
      <c r="BW341" s="30">
        <f>SUMIF(Ingredients!$B$3:$B$230,I341,Ingredients!$H$3:$H$230)+SUMIF($B$3:$B$725,I341,$CB$3:$CB$725)</f>
        <v>0</v>
      </c>
      <c r="BX341" s="30">
        <f>SUMIF(Ingredients!$B$3:$B$230,J341,Ingredients!$H$3:$H$230)+SUMIF($B$3:$B$725,J341,$CB$3:$CB$725)</f>
        <v>0</v>
      </c>
      <c r="BY341" s="30">
        <f>SUMIF(Ingredients!$B$3:$B$230,K341,Ingredients!$H$3:$H$230)+SUMIF($B$3:$B$725,K341,$CB$3:$CB$725)</f>
        <v>0</v>
      </c>
      <c r="BZ341" s="30">
        <f>SUMIF(Ingredients!$B$3:$B$230,L341,Ingredients!$H$3:$H$230)+SUMIF($B$3:$B$725,L341,$CB$3:$CB$725)</f>
        <v>0</v>
      </c>
      <c r="CA341" s="30">
        <f>SUMIF(Ingredients!$B$3:$B$230,M341,Ingredients!$H$3:$H$230)+SUMIF($B$3:$B$725,M341,$CB$3:$CB$725)</f>
        <v>0</v>
      </c>
      <c r="CB341" s="42">
        <f t="shared" si="70"/>
        <v>1</v>
      </c>
      <c r="CC341" s="30">
        <f>SUMIF(Ingredients!$B$3:$B$230,F341,Ingredients!$I$3:$I$230)+SUMIF($B$3:$B$725,F341,$CK$3:$CK$725)</f>
        <v>0</v>
      </c>
      <c r="CD341" s="30">
        <f>SUMIF(Ingredients!$B$3:$B$230,G341,Ingredients!$I$3:$I$230)+SUMIF($B$3:$B$725,G341,$CK$3:$CK$725)</f>
        <v>0</v>
      </c>
      <c r="CE341" s="30">
        <f>SUMIF(Ingredients!$B$3:$B$230,H341,Ingredients!$I$3:$I$230)+SUMIF($B$3:$B$725,H341,$CK$3:$CK$725)</f>
        <v>0</v>
      </c>
      <c r="CF341" s="30">
        <f>SUMIF(Ingredients!$B$3:$B$230,I341,Ingredients!$I$3:$I$230)+SUMIF($B$3:$B$725,I341,$CK$3:$CK$725)</f>
        <v>0</v>
      </c>
      <c r="CG341" s="30">
        <f>SUMIF(Ingredients!$B$3:$B$230,J341,Ingredients!$I$3:$I$230)+SUMIF($B$3:$B$725,J341,$CK$3:$CK$725)</f>
        <v>0</v>
      </c>
      <c r="CH341" s="30">
        <f>SUMIF(Ingredients!$B$3:$B$230,K341,Ingredients!$I$3:$I$230)+SUMIF($B$3:$B$725,K341,$CK$3:$CK$725)</f>
        <v>0</v>
      </c>
      <c r="CI341" s="30">
        <f>SUMIF(Ingredients!$B$3:$B$230,L341,Ingredients!$I$3:$I$230)+SUMIF($B$3:$B$725,L341,$CK$3:$CK$725)</f>
        <v>0</v>
      </c>
      <c r="CJ341" s="30">
        <f>SUMIF(Ingredients!$B$3:$B$230,M341,Ingredients!$I$3:$I$230)+SUMIF($B$3:$B$725,M341,$CK$3:$CK$725)</f>
        <v>0</v>
      </c>
      <c r="CK341" s="38">
        <f t="shared" si="71"/>
        <v>0</v>
      </c>
      <c r="CL341" s="30">
        <f>SUMIF(Ingredients!$B$3:$B$230,F341,Ingredients!$J$3:$J$230)+SUMIF($B$3:$B$725,F341,$CT$3:$CT$725)</f>
        <v>0</v>
      </c>
      <c r="CM341" s="30">
        <f>SUMIF(Ingredients!$B$3:$B$230,G341,Ingredients!$J$3:$J$230)+SUMIF($B$3:$B$725,G341,$CT$3:$CT$725)</f>
        <v>0</v>
      </c>
      <c r="CN341" s="30">
        <f>SUMIF(Ingredients!$B$3:$B$230,H341,Ingredients!$J$3:$J$230)+SUMIF($B$3:$B$725,H341,$CT$3:$CT$725)</f>
        <v>0</v>
      </c>
      <c r="CO341" s="30">
        <f>SUMIF(Ingredients!$B$3:$B$230,I341,Ingredients!$J$3:$J$230)+SUMIF($B$3:$B$725,I341,$CT$3:$CT$725)</f>
        <v>0</v>
      </c>
      <c r="CP341" s="30">
        <f>SUMIF(Ingredients!$B$3:$B$230,J341,Ingredients!$J$3:$J$230)+SUMIF($B$3:$B$725,J341,$CT$3:$CT$725)</f>
        <v>0</v>
      </c>
      <c r="CQ341" s="30">
        <f>SUMIF(Ingredients!$B$3:$B$230,K341,Ingredients!$J$3:$J$230)+SUMIF($B$3:$B$725,K341,$CT$3:$CT$725)</f>
        <v>0</v>
      </c>
      <c r="CR341" s="30">
        <f>SUMIF(Ingredients!$B$3:$B$230,L341,Ingredients!$J$3:$J$230)+SUMIF($B$3:$B$725,L341,$CT$3:$CT$725)</f>
        <v>0</v>
      </c>
      <c r="CS341" s="30">
        <f>SUMIF(Ingredients!$B$3:$B$230,M341,Ingredients!$J$3:$J$230)+SUMIF($B$3:$B$725,M341,$CT$3:$CT$725)</f>
        <v>0</v>
      </c>
      <c r="CT341" s="43">
        <f t="shared" si="72"/>
        <v>0</v>
      </c>
      <c r="CU341" s="34">
        <v>5</v>
      </c>
      <c r="CV341" s="30">
        <v>0</v>
      </c>
      <c r="CW341" s="30">
        <v>21.5</v>
      </c>
      <c r="CX341" s="35">
        <v>0</v>
      </c>
      <c r="CY341" s="36">
        <v>0</v>
      </c>
      <c r="CZ341" s="37">
        <v>1</v>
      </c>
      <c r="DA341" s="38">
        <v>0</v>
      </c>
      <c r="DB341" s="39">
        <v>0</v>
      </c>
      <c r="DC341" t="s">
        <v>202</v>
      </c>
      <c r="DD341" t="str">
        <f t="shared" ca="1" si="73"/>
        <v/>
      </c>
      <c r="DE341" t="str">
        <f t="shared" ca="1" si="74"/>
        <v>-</v>
      </c>
      <c r="DG341" t="s">
        <v>200</v>
      </c>
      <c r="DH341" t="str">
        <f t="shared" ca="1" si="75"/>
        <v>FRIEDONIONSITEM(MEAL, ItemRegistry.friedonionsItem, 4 ,1f,0f,0f,1f,0f,0f,0f,0.98f),</v>
      </c>
      <c r="DI341" t="s">
        <v>2478</v>
      </c>
    </row>
    <row r="342" spans="2:113" x14ac:dyDescent="0.3">
      <c r="B342" t="s">
        <v>621</v>
      </c>
      <c r="C342" t="str">
        <f>INDEX('PH Itemnames'!$B$1:$B$723,MATCH(B342,'PH Itemnames'!$A$1:$A$723),1)</f>
        <v>mincepieItem</v>
      </c>
      <c r="D342" t="s">
        <v>240</v>
      </c>
      <c r="E342" t="s">
        <v>1191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SUMIF(Ingredients!$B$3:$B$230,'PH complex foods'!F342,Ingredients!$A$3:$A$119)+SUMIF($B$3:$B$725,F342,$V$3:$V$724)</f>
        <v>1</v>
      </c>
      <c r="O342" s="11">
        <f ca="1">SUMIF(Ingredients!$B$3:$B$230,'PH complex foods'!G342,Ingredients!$A$3:$A$119)+SUMIF($B$3:$B$725,G342,$V$3:$V$724)</f>
        <v>1</v>
      </c>
      <c r="P342" s="11">
        <f ca="1">SUMIF(Ingredients!$B$3:$B$230,'PH complex foods'!H342,Ingredients!$A$3:$A$119)+SUMIF($B$3:$B$725,H342,$V$3:$V$724)</f>
        <v>1</v>
      </c>
      <c r="Q342" s="11">
        <f ca="1">SUMIF(Ingredients!$B$3:$B$230,'PH complex foods'!I342,Ingredients!$A$3:$A$119)+SUMIF($B$3:$B$725,I342,$V$3:$V$724)</f>
        <v>1</v>
      </c>
      <c r="R342" s="11">
        <f ca="1">SUMIF(Ingredients!$B$3:$B$230,'PH complex foods'!J342,Ingredients!$A$3:$A$119)+SUMIF($B$3:$B$725,J342,$V$3:$V$724)</f>
        <v>1</v>
      </c>
      <c r="S342" s="11">
        <f ca="1">SUMIF(Ingredients!$B$3:$B$230,'PH complex foods'!K342,Ingredients!$A$3:$A$119)+SUMIF($B$3:$B$725,K342,$V$3:$V$724)</f>
        <v>0</v>
      </c>
      <c r="T342" s="11">
        <f ca="1">SUMIF(Ingredients!$B$3:$B$230,'PH complex foods'!L342,Ingredients!$A$3:$A$119)+SUMIF($B$3:$B$725,L342,$V$3:$V$724)</f>
        <v>0</v>
      </c>
      <c r="U342" s="11">
        <f ca="1">SUMIF(Ingredients!$B$3:$B$230,'PH complex foods'!M342,Ingredients!$A$3:$A$119)+SUMIF($B$3:$B$725,M342,$V$3:$V$724)</f>
        <v>0</v>
      </c>
      <c r="V342" s="10">
        <f t="shared" ca="1" si="76"/>
        <v>1</v>
      </c>
      <c r="W342" s="10">
        <v>1</v>
      </c>
      <c r="X342" s="11">
        <v>1</v>
      </c>
      <c r="Y342" s="11">
        <f>COUNTIF(F342:M1067,B342)</f>
        <v>0</v>
      </c>
      <c r="Z342" s="44" t="str">
        <f t="shared" ca="1" si="77"/>
        <v>Yes</v>
      </c>
      <c r="AA342" s="34">
        <f>SUMIF(Ingredients!$B$3:$B$230,F342,Ingredients!$C$3:$C$230)+SUMIF($B$3:$B$725,F342,$AI$3:$AI$725)</f>
        <v>10</v>
      </c>
      <c r="AB342" s="30">
        <f>SUMIF(Ingredients!$B$3:$B$230,G342,Ingredients!$C$3:$C$230)+SUMIF($B$3:$B$725,G342,$AI$3:$AI$725)</f>
        <v>1.5</v>
      </c>
      <c r="AC342" s="30">
        <f>SUMIF(Ingredients!$B$3:$B$230,H342,Ingredients!$C$3:$C$230)+SUMIF($B$3:$B$725,H342,$AI$3:$AI$725)</f>
        <v>5</v>
      </c>
      <c r="AD342" s="30">
        <f>SUMIF(Ingredients!$B$3:$B$230,I342,Ingredients!$C$3:$C$230)+SUMIF($B$3:$B$725,I342,$AI$3:$AI$725)</f>
        <v>5</v>
      </c>
      <c r="AE342" s="30">
        <f>SUMIF(Ingredients!$B$3:$B$230,J342,Ingredients!$C$3:$C$230)+SUMIF($B$3:$B$725,J342,$AI$3:$AI$725)</f>
        <v>5</v>
      </c>
      <c r="AF342" s="30">
        <f>SUMIF(Ingredients!$B$3:$B$230,K342,Ingredients!$C$3:$C$230)+SUMIF($B$3:$B$725,K342,$AI$3:$AI$725)</f>
        <v>0</v>
      </c>
      <c r="AG342" s="30">
        <f>SUMIF(Ingredients!$B$3:$B$230,L342,Ingredients!$C$3:$C$230)+SUMIF($B$3:$B$725,L342,$AI$3:$AI$725)</f>
        <v>0</v>
      </c>
      <c r="AH342" s="30">
        <f>SUMIF(Ingredients!$B$3:$B$230,M342,Ingredients!$C$3:$C$230)+SUMIF($B$3:$B$725,M342,$AI$3:$AI$725)</f>
        <v>0</v>
      </c>
      <c r="AI342" s="29">
        <f t="shared" si="65"/>
        <v>26.5</v>
      </c>
      <c r="AJ342" s="30">
        <f>SUMIF(Ingredients!$B$3:$B$230,F342,Ingredients!$D$3:$D$230)+SUMIF($B$3:$B$725,F342,$AR$3:$AR$725)</f>
        <v>0</v>
      </c>
      <c r="AK342" s="30">
        <f>SUMIF(Ingredients!$B$3:$B$230,G342,Ingredients!$D$3:$D$230)+SUMIF($B$3:$B$725,G342,$AR$3:$AR$725)</f>
        <v>4.75</v>
      </c>
      <c r="AL342" s="30">
        <f>SUMIF(Ingredients!$B$3:$B$230,H342,Ingredients!$D$3:$D$230)+SUMIF($B$3:$B$725,H342,$AR$3:$AR$725)</f>
        <v>0</v>
      </c>
      <c r="AM342" s="30">
        <f>SUMIF(Ingredients!$B$3:$B$230,I342,Ingredients!$D$3:$D$230)+SUMIF($B$3:$B$725,I342,$AR$3:$AR$725)</f>
        <v>0</v>
      </c>
      <c r="AN342" s="30">
        <f>SUMIF(Ingredients!$B$3:$B$230,J342,Ingredients!$D$3:$D$230)+SUMIF($B$3:$B$725,J342,$AR$3:$AR$725)</f>
        <v>0</v>
      </c>
      <c r="AO342" s="30">
        <f>SUMIF(Ingredients!$B$3:$B$230,K342,Ingredients!$D$3:$D$230)+SUMIF($B$3:$B$725,K342,$AR$3:$AR$725)</f>
        <v>0</v>
      </c>
      <c r="AP342" s="30">
        <f>SUMIF(Ingredients!$B$3:$B$230,L342,Ingredients!$D$3:$D$230)+SUMIF($B$3:$B$725,L342,$AR$3:$AR$725)</f>
        <v>0</v>
      </c>
      <c r="AQ342" s="30">
        <f>SUMIF(Ingredients!$B$3:$B$230,M342,Ingredients!$D$3:$D$230)+SUMIF($B$3:$B$725,M342,$AR$3:$AR$725)</f>
        <v>0</v>
      </c>
      <c r="AR342" s="29">
        <f t="shared" si="66"/>
        <v>4.75</v>
      </c>
      <c r="AS342" s="30">
        <f>SUMIF(Ingredients!$B$3:$B$230,F342,Ingredients!$E$3:$E$230)+SUMIF($B$3:$B$725,F342,$BA$3:$BA$730)</f>
        <v>14</v>
      </c>
      <c r="AT342" s="30">
        <f>SUMIF(Ingredients!$B$3:$B$230,G342,Ingredients!$E$3:$E$230)+SUMIF($B$3:$B$725,G342,$BA$3:$BA$730)</f>
        <v>6.65</v>
      </c>
      <c r="AU342" s="30">
        <f>SUMIF(Ingredients!$B$3:$B$230,H342,Ingredients!$E$3:$E$230)+SUMIF($B$3:$B$725,H342,$BA$3:$BA$730)</f>
        <v>45</v>
      </c>
      <c r="AV342" s="30">
        <f>SUMIF(Ingredients!$B$3:$B$230,I342,Ingredients!$E$3:$E$230)+SUMIF($B$3:$B$725,I342,$BA$3:$BA$730)</f>
        <v>7</v>
      </c>
      <c r="AW342" s="30">
        <f>SUMIF(Ingredients!$B$3:$B$230,J342,Ingredients!$E$3:$E$230)+SUMIF($B$3:$B$725,J342,$BA$3:$BA$730)</f>
        <v>12</v>
      </c>
      <c r="AX342" s="30">
        <f>SUMIF(Ingredients!$B$3:$B$230,K342,Ingredients!$E$3:$E$230)+SUMIF($B$3:$B$725,K342,$BA$3:$BA$730)</f>
        <v>0</v>
      </c>
      <c r="AY342" s="30">
        <f>SUMIF(Ingredients!$B$3:$B$230,L342,Ingredients!$E$3:$E$230)+SUMIF($B$3:$B$725,L342,$BA$3:$BA$730)</f>
        <v>0</v>
      </c>
      <c r="AZ342" s="30">
        <f>SUMIF(Ingredients!$B$3:$B$230,M342,Ingredients!$E$3:$E$230)+SUMIF($B$3:$B$725,M342,$BA$3:$BA$730)</f>
        <v>0</v>
      </c>
      <c r="BA342" s="29">
        <f t="shared" si="67"/>
        <v>16.93</v>
      </c>
      <c r="BB342" s="30">
        <f>SUMIF(Ingredients!$B$3:$B$230,F342,Ingredients!$F$3:$F$230)+SUMIF($B$3:$B$725,F342,$BJ$3:$BJ$725)</f>
        <v>0</v>
      </c>
      <c r="BC342" s="30">
        <f>SUMIF(Ingredients!$B$3:$B$230,G342,Ingredients!$F$3:$F$230)+SUMIF($B$3:$B$725,G342,$BJ$3:$BJ$725)</f>
        <v>0</v>
      </c>
      <c r="BD342" s="30">
        <f>SUMIF(Ingredients!$B$3:$B$230,H342,Ingredients!$F$3:$F$230)+SUMIF($B$3:$B$725,H342,$BJ$3:$BJ$725)</f>
        <v>0.5</v>
      </c>
      <c r="BE342" s="30">
        <f>SUMIF(Ingredients!$B$3:$B$230,I342,Ingredients!$F$3:$F$230)+SUMIF($B$3:$B$725,I342,$BJ$3:$BJ$725)</f>
        <v>1</v>
      </c>
      <c r="BF342" s="30">
        <f>SUMIF(Ingredients!$B$3:$B$230,J342,Ingredients!$F$3:$F$230)+SUMIF($B$3:$B$725,J342,$BJ$3:$BJ$725)</f>
        <v>0</v>
      </c>
      <c r="BG342" s="30">
        <f>SUMIF(Ingredients!$B$3:$B$230,K342,Ingredients!$F$3:$F$230)+SUMIF($B$3:$B$725,K342,$BJ$3:$BJ$725)</f>
        <v>0</v>
      </c>
      <c r="BH342" s="30">
        <f>SUMIF(Ingredients!$B$3:$B$230,L342,Ingredients!$F$3:$F$230)+SUMIF($B$3:$B$725,L342,$BJ$3:$BJ$725)</f>
        <v>0</v>
      </c>
      <c r="BI342" s="30">
        <f>SUMIF(Ingredients!$B$3:$B$230,M342,Ingredients!$F$3:$F$230)+SUMIF($B$3:$B$725,M342,$BJ$3:$BJ$725)</f>
        <v>0</v>
      </c>
      <c r="BJ342" s="35">
        <f t="shared" si="68"/>
        <v>1.5</v>
      </c>
      <c r="BK342" s="30">
        <f>SUMIF(Ingredients!$B$3:$B$230,F342,Ingredients!$G$3:$G$230)+SUMIF($B$3:$B$725,F342,$BS$3:$BS$725)</f>
        <v>0</v>
      </c>
      <c r="BL342" s="30">
        <f>SUMIF(Ingredients!$B$3:$B$230,G342,Ingredients!$G$3:$G$230)+SUMIF($B$3:$B$725,G342,$BS$3:$BS$725)</f>
        <v>0.84500000000000008</v>
      </c>
      <c r="BM342" s="30">
        <f>SUMIF(Ingredients!$B$3:$B$230,H342,Ingredients!$G$3:$G$230)+SUMIF($B$3:$B$725,H342,$BS$3:$BS$725)</f>
        <v>0</v>
      </c>
      <c r="BN342" s="30">
        <f>SUMIF(Ingredients!$B$3:$B$230,I342,Ingredients!$G$3:$G$230)+SUMIF($B$3:$B$725,I342,$BS$3:$BS$725)</f>
        <v>0</v>
      </c>
      <c r="BO342" s="30">
        <f>SUMIF(Ingredients!$B$3:$B$230,J342,Ingredients!$G$3:$G$230)+SUMIF($B$3:$B$725,J342,$BS$3:$BS$725)</f>
        <v>0</v>
      </c>
      <c r="BP342" s="30">
        <f>SUMIF(Ingredients!$B$3:$B$230,K342,Ingredients!$G$3:$G$230)+SUMIF($B$3:$B$725,K342,$BS$3:$BS$725)</f>
        <v>0</v>
      </c>
      <c r="BQ342" s="30">
        <f>SUMIF(Ingredients!$B$3:$B$230,L342,Ingredients!$G$3:$G$230)+SUMIF($B$3:$B$725,L342,$BS$3:$BS$725)</f>
        <v>0</v>
      </c>
      <c r="BR342" s="30">
        <f>SUMIF(Ingredients!$B$3:$B$230,M342,Ingredients!$G$3:$G$230)+SUMIF($B$3:$B$725,M342,$BS$3:$BS$725)</f>
        <v>0</v>
      </c>
      <c r="BS342" s="36">
        <f t="shared" si="69"/>
        <v>0.84500000000000008</v>
      </c>
      <c r="BT342" s="30">
        <f>SUMIF(Ingredients!$B$3:$B$230,F342,Ingredients!$H$3:$H$230)+SUMIF($B$3:$B$725,F342,$CB$3:$CB$725)</f>
        <v>0</v>
      </c>
      <c r="BU342" s="30">
        <f>SUMIF(Ingredients!$B$3:$B$230,G342,Ingredients!$H$3:$H$230)+SUMIF($B$3:$B$725,G342,$CB$3:$CB$725)</f>
        <v>0</v>
      </c>
      <c r="BV342" s="30">
        <f>SUMIF(Ingredients!$B$3:$B$230,H342,Ingredients!$H$3:$H$230)+SUMIF($B$3:$B$725,H342,$CB$3:$CB$725)</f>
        <v>0</v>
      </c>
      <c r="BW342" s="30">
        <f>SUMIF(Ingredients!$B$3:$B$230,I342,Ingredients!$H$3:$H$230)+SUMIF($B$3:$B$725,I342,$CB$3:$CB$725)</f>
        <v>0</v>
      </c>
      <c r="BX342" s="30">
        <f>SUMIF(Ingredients!$B$3:$B$230,J342,Ingredients!$H$3:$H$230)+SUMIF($B$3:$B$725,J342,$CB$3:$CB$725)</f>
        <v>0</v>
      </c>
      <c r="BY342" s="30">
        <f>SUMIF(Ingredients!$B$3:$B$230,K342,Ingredients!$H$3:$H$230)+SUMIF($B$3:$B$725,K342,$CB$3:$CB$725)</f>
        <v>0</v>
      </c>
      <c r="BZ342" s="30">
        <f>SUMIF(Ingredients!$B$3:$B$230,L342,Ingredients!$H$3:$H$230)+SUMIF($B$3:$B$725,L342,$CB$3:$CB$725)</f>
        <v>0</v>
      </c>
      <c r="CA342" s="30">
        <f>SUMIF(Ingredients!$B$3:$B$230,M342,Ingredients!$H$3:$H$230)+SUMIF($B$3:$B$725,M342,$CB$3:$CB$725)</f>
        <v>0</v>
      </c>
      <c r="CB342" s="42">
        <f t="shared" si="70"/>
        <v>0</v>
      </c>
      <c r="CC342" s="30">
        <f>SUMIF(Ingredients!$B$3:$B$230,F342,Ingredients!$I$3:$I$230)+SUMIF($B$3:$B$725,F342,$CK$3:$CK$725)</f>
        <v>2.5</v>
      </c>
      <c r="CD342" s="30">
        <f>SUMIF(Ingredients!$B$3:$B$230,G342,Ingredients!$I$3:$I$230)+SUMIF($B$3:$B$725,G342,$CK$3:$CK$725)</f>
        <v>0</v>
      </c>
      <c r="CE342" s="30">
        <f>SUMIF(Ingredients!$B$3:$B$230,H342,Ingredients!$I$3:$I$230)+SUMIF($B$3:$B$725,H342,$CK$3:$CK$725)</f>
        <v>0</v>
      </c>
      <c r="CF342" s="30">
        <f>SUMIF(Ingredients!$B$3:$B$230,I342,Ingredients!$I$3:$I$230)+SUMIF($B$3:$B$725,I342,$CK$3:$CK$725)</f>
        <v>0</v>
      </c>
      <c r="CG342" s="30">
        <f>SUMIF(Ingredients!$B$3:$B$230,J342,Ingredients!$I$3:$I$230)+SUMIF($B$3:$B$725,J342,$CK$3:$CK$725)</f>
        <v>0</v>
      </c>
      <c r="CH342" s="30">
        <f>SUMIF(Ingredients!$B$3:$B$230,K342,Ingredients!$I$3:$I$230)+SUMIF($B$3:$B$725,K342,$CK$3:$CK$725)</f>
        <v>0</v>
      </c>
      <c r="CI342" s="30">
        <f>SUMIF(Ingredients!$B$3:$B$230,L342,Ingredients!$I$3:$I$230)+SUMIF($B$3:$B$725,L342,$CK$3:$CK$725)</f>
        <v>0</v>
      </c>
      <c r="CJ342" s="30">
        <f>SUMIF(Ingredients!$B$3:$B$230,M342,Ingredients!$I$3:$I$230)+SUMIF($B$3:$B$725,M342,$CK$3:$CK$725)</f>
        <v>0</v>
      </c>
      <c r="CK342" s="38">
        <f t="shared" si="71"/>
        <v>2.5</v>
      </c>
      <c r="CL342" s="30">
        <f>SUMIF(Ingredients!$B$3:$B$230,F342,Ingredients!$J$3:$J$230)+SUMIF($B$3:$B$725,F342,$CT$3:$CT$725)</f>
        <v>0</v>
      </c>
      <c r="CM342" s="30">
        <f>SUMIF(Ingredients!$B$3:$B$230,G342,Ingredients!$J$3:$J$230)+SUMIF($B$3:$B$725,G342,$CT$3:$CT$725)</f>
        <v>0</v>
      </c>
      <c r="CN342" s="30">
        <f>SUMIF(Ingredients!$B$3:$B$230,H342,Ingredients!$J$3:$J$230)+SUMIF($B$3:$B$725,H342,$CT$3:$CT$725)</f>
        <v>0</v>
      </c>
      <c r="CO342" s="30">
        <f>SUMIF(Ingredients!$B$3:$B$230,I342,Ingredients!$J$3:$J$230)+SUMIF($B$3:$B$725,I342,$CT$3:$CT$725)</f>
        <v>0</v>
      </c>
      <c r="CP342" s="30">
        <f>SUMIF(Ingredients!$B$3:$B$230,J342,Ingredients!$J$3:$J$230)+SUMIF($B$3:$B$725,J342,$CT$3:$CT$725)</f>
        <v>1</v>
      </c>
      <c r="CQ342" s="30">
        <f>SUMIF(Ingredients!$B$3:$B$230,K342,Ingredients!$J$3:$J$230)+SUMIF($B$3:$B$725,K342,$CT$3:$CT$725)</f>
        <v>0</v>
      </c>
      <c r="CR342" s="30">
        <f>SUMIF(Ingredients!$B$3:$B$230,L342,Ingredients!$J$3:$J$230)+SUMIF($B$3:$B$725,L342,$CT$3:$CT$725)</f>
        <v>0</v>
      </c>
      <c r="CS342" s="30">
        <f>SUMIF(Ingredients!$B$3:$B$230,M342,Ingredients!$J$3:$J$230)+SUMIF($B$3:$B$725,M342,$CT$3:$CT$725)</f>
        <v>0</v>
      </c>
      <c r="CT342" s="43">
        <f t="shared" si="72"/>
        <v>1</v>
      </c>
      <c r="CU342" s="34">
        <v>20</v>
      </c>
      <c r="CV342" s="30">
        <v>0</v>
      </c>
      <c r="CW342" s="30">
        <v>7.93</v>
      </c>
      <c r="CX342" s="35">
        <v>1</v>
      </c>
      <c r="CY342" s="36">
        <v>0.84500000000000008</v>
      </c>
      <c r="CZ342" s="37">
        <v>0</v>
      </c>
      <c r="DA342" s="38">
        <v>2.5</v>
      </c>
      <c r="DB342" s="39">
        <v>1</v>
      </c>
      <c r="DC342" t="s">
        <v>202</v>
      </c>
      <c r="DD342" t="str">
        <f t="shared" ca="1" si="73"/>
        <v/>
      </c>
      <c r="DE342" t="str">
        <f t="shared" ca="1" si="74"/>
        <v>-</v>
      </c>
      <c r="DG342" t="s">
        <v>200</v>
      </c>
      <c r="DH342" t="str">
        <f t="shared" ca="1" si="75"/>
        <v>MINCEPIEITEM(MEAL, ItemRegistry.mincepieItem, 4 ,4f,0f,1f,0f,0.85f,2.5f,1f,2.65f),</v>
      </c>
      <c r="DI342" t="s">
        <v>2271</v>
      </c>
    </row>
    <row r="343" spans="2:113" x14ac:dyDescent="0.3">
      <c r="B343" t="s">
        <v>622</v>
      </c>
      <c r="C343" t="str">
        <f>INDEX('PH Itemnames'!$B$1:$B$723,MATCH(B343,'PH Itemnames'!$A$1:$A$723),1)</f>
        <v>onionhamburgerItem</v>
      </c>
      <c r="D343" t="s">
        <v>240</v>
      </c>
      <c r="E343" t="s">
        <v>1191</v>
      </c>
      <c r="F343" s="10" t="s">
        <v>293</v>
      </c>
      <c r="G343" s="11" t="s">
        <v>620</v>
      </c>
      <c r="H343" s="11"/>
      <c r="I343" s="11"/>
      <c r="J343" s="11"/>
      <c r="K343" s="11"/>
      <c r="L343" s="11"/>
      <c r="M343" s="11"/>
      <c r="N343" s="46">
        <f ca="1">SUMIF(Ingredients!$B$3:$B$230,'PH complex foods'!F343,Ingredients!$A$3:$A$119)+SUMIF($B$3:$B$725,F343,$V$3:$V$724)</f>
        <v>1</v>
      </c>
      <c r="O343" s="11">
        <f ca="1">SUMIF(Ingredients!$B$3:$B$230,'PH complex foods'!G343,Ingredients!$A$3:$A$119)+SUMIF($B$3:$B$725,G343,$V$3:$V$724)</f>
        <v>1</v>
      </c>
      <c r="P343" s="11">
        <f ca="1">SUMIF(Ingredients!$B$3:$B$230,'PH complex foods'!H343,Ingredients!$A$3:$A$119)+SUMIF($B$3:$B$725,H343,$V$3:$V$724)</f>
        <v>0</v>
      </c>
      <c r="Q343" s="11">
        <f ca="1">SUMIF(Ingredients!$B$3:$B$230,'PH complex foods'!I343,Ingredients!$A$3:$A$119)+SUMIF($B$3:$B$725,I343,$V$3:$V$724)</f>
        <v>0</v>
      </c>
      <c r="R343" s="11">
        <f ca="1">SUMIF(Ingredients!$B$3:$B$230,'PH complex foods'!J343,Ingredients!$A$3:$A$119)+SUMIF($B$3:$B$725,J343,$V$3:$V$724)</f>
        <v>0</v>
      </c>
      <c r="S343" s="11">
        <f ca="1">SUMIF(Ingredients!$B$3:$B$230,'PH complex foods'!K343,Ingredients!$A$3:$A$119)+SUMIF($B$3:$B$725,K343,$V$3:$V$724)</f>
        <v>0</v>
      </c>
      <c r="T343" s="11">
        <f ca="1">SUMIF(Ingredients!$B$3:$B$230,'PH complex foods'!L343,Ingredients!$A$3:$A$119)+SUMIF($B$3:$B$725,L343,$V$3:$V$724)</f>
        <v>0</v>
      </c>
      <c r="U343" s="11">
        <f ca="1">SUMIF(Ingredients!$B$3:$B$230,'PH complex foods'!M343,Ingredients!$A$3:$A$119)+SUMIF($B$3:$B$725,M343,$V$3:$V$724)</f>
        <v>0</v>
      </c>
      <c r="V343" s="10">
        <f t="shared" ca="1" si="76"/>
        <v>1</v>
      </c>
      <c r="W343" s="10">
        <v>1</v>
      </c>
      <c r="X343" s="11">
        <v>1</v>
      </c>
      <c r="Y343" s="11">
        <f>COUNTIF(F343:M1068,B343)</f>
        <v>0</v>
      </c>
      <c r="Z343" s="44" t="str">
        <f t="shared" ca="1" si="77"/>
        <v>Yes</v>
      </c>
      <c r="AA343" s="34">
        <f>SUMIF(Ingredients!$B$3:$B$230,F343,Ingredients!$C$3:$C$230)+SUMIF($B$3:$B$725,F343,$AI$3:$AI$725)</f>
        <v>20</v>
      </c>
      <c r="AB343" s="30">
        <f>SUMIF(Ingredients!$B$3:$B$230,G343,Ingredients!$C$3:$C$230)+SUMIF($B$3:$B$725,G343,$AI$3:$AI$725)</f>
        <v>6</v>
      </c>
      <c r="AC343" s="30">
        <f>SUMIF(Ingredients!$B$3:$B$230,H343,Ingredients!$C$3:$C$230)+SUMIF($B$3:$B$725,H343,$AI$3:$AI$725)</f>
        <v>0</v>
      </c>
      <c r="AD343" s="30">
        <f>SUMIF(Ingredients!$B$3:$B$230,I343,Ingredients!$C$3:$C$230)+SUMIF($B$3:$B$725,I343,$AI$3:$AI$725)</f>
        <v>0</v>
      </c>
      <c r="AE343" s="30">
        <f>SUMIF(Ingredients!$B$3:$B$230,J343,Ingredients!$C$3:$C$230)+SUMIF($B$3:$B$725,J343,$AI$3:$AI$725)</f>
        <v>0</v>
      </c>
      <c r="AF343" s="30">
        <f>SUMIF(Ingredients!$B$3:$B$230,K343,Ingredients!$C$3:$C$230)+SUMIF($B$3:$B$725,K343,$AI$3:$AI$725)</f>
        <v>0</v>
      </c>
      <c r="AG343" s="30">
        <f>SUMIF(Ingredients!$B$3:$B$230,L343,Ingredients!$C$3:$C$230)+SUMIF($B$3:$B$725,L343,$AI$3:$AI$725)</f>
        <v>0</v>
      </c>
      <c r="AH343" s="30">
        <f>SUMIF(Ingredients!$B$3:$B$230,M343,Ingredients!$C$3:$C$230)+SUMIF($B$3:$B$725,M343,$AI$3:$AI$725)</f>
        <v>0</v>
      </c>
      <c r="AI343" s="29">
        <f t="shared" si="65"/>
        <v>26</v>
      </c>
      <c r="AJ343" s="30">
        <f>SUMIF(Ingredients!$B$3:$B$230,F343,Ingredients!$D$3:$D$230)+SUMIF($B$3:$B$725,F343,$AR$3:$AR$725)</f>
        <v>0</v>
      </c>
      <c r="AK343" s="30">
        <f>SUMIF(Ingredients!$B$3:$B$230,G343,Ingredients!$D$3:$D$230)+SUMIF($B$3:$B$725,G343,$AR$3:$AR$725)</f>
        <v>0</v>
      </c>
      <c r="AL343" s="30">
        <f>SUMIF(Ingredients!$B$3:$B$230,H343,Ingredients!$D$3:$D$230)+SUMIF($B$3:$B$725,H343,$AR$3:$AR$725)</f>
        <v>0</v>
      </c>
      <c r="AM343" s="30">
        <f>SUMIF(Ingredients!$B$3:$B$230,I343,Ingredients!$D$3:$D$230)+SUMIF($B$3:$B$725,I343,$AR$3:$AR$725)</f>
        <v>0</v>
      </c>
      <c r="AN343" s="30">
        <f>SUMIF(Ingredients!$B$3:$B$230,J343,Ingredients!$D$3:$D$230)+SUMIF($B$3:$B$725,J343,$AR$3:$AR$725)</f>
        <v>0</v>
      </c>
      <c r="AO343" s="30">
        <f>SUMIF(Ingredients!$B$3:$B$230,K343,Ingredients!$D$3:$D$230)+SUMIF($B$3:$B$725,K343,$AR$3:$AR$725)</f>
        <v>0</v>
      </c>
      <c r="AP343" s="30">
        <f>SUMIF(Ingredients!$B$3:$B$230,L343,Ingredients!$D$3:$D$230)+SUMIF($B$3:$B$725,L343,$AR$3:$AR$725)</f>
        <v>0</v>
      </c>
      <c r="AQ343" s="30">
        <f>SUMIF(Ingredients!$B$3:$B$230,M343,Ingredients!$D$3:$D$230)+SUMIF($B$3:$B$725,M343,$AR$3:$AR$725)</f>
        <v>0</v>
      </c>
      <c r="AR343" s="29">
        <f t="shared" si="66"/>
        <v>0</v>
      </c>
      <c r="AS343" s="30">
        <f>SUMIF(Ingredients!$B$3:$B$230,F343,Ingredients!$E$3:$E$230)+SUMIF($B$3:$B$725,F343,$BA$3:$BA$730)</f>
        <v>13.25</v>
      </c>
      <c r="AT343" s="30">
        <f>SUMIF(Ingredients!$B$3:$B$230,G343,Ingredients!$E$3:$E$230)+SUMIF($B$3:$B$725,G343,$BA$3:$BA$730)</f>
        <v>21.5</v>
      </c>
      <c r="AU343" s="30">
        <f>SUMIF(Ingredients!$B$3:$B$230,H343,Ingredients!$E$3:$E$230)+SUMIF($B$3:$B$725,H343,$BA$3:$BA$730)</f>
        <v>0</v>
      </c>
      <c r="AV343" s="30">
        <f>SUMIF(Ingredients!$B$3:$B$230,I343,Ingredients!$E$3:$E$230)+SUMIF($B$3:$B$725,I343,$BA$3:$BA$730)</f>
        <v>0</v>
      </c>
      <c r="AW343" s="30">
        <f>SUMIF(Ingredients!$B$3:$B$230,J343,Ingredients!$E$3:$E$230)+SUMIF($B$3:$B$725,J343,$BA$3:$BA$730)</f>
        <v>0</v>
      </c>
      <c r="AX343" s="30">
        <f>SUMIF(Ingredients!$B$3:$B$230,K343,Ingredients!$E$3:$E$230)+SUMIF($B$3:$B$725,K343,$BA$3:$BA$730)</f>
        <v>0</v>
      </c>
      <c r="AY343" s="30">
        <f>SUMIF(Ingredients!$B$3:$B$230,L343,Ingredients!$E$3:$E$230)+SUMIF($B$3:$B$725,L343,$BA$3:$BA$730)</f>
        <v>0</v>
      </c>
      <c r="AZ343" s="30">
        <f>SUMIF(Ingredients!$B$3:$B$230,M343,Ingredients!$E$3:$E$230)+SUMIF($B$3:$B$725,M343,$BA$3:$BA$730)</f>
        <v>0</v>
      </c>
      <c r="BA343" s="29">
        <f t="shared" si="67"/>
        <v>17.375</v>
      </c>
      <c r="BB343" s="30">
        <f>SUMIF(Ingredients!$B$3:$B$230,F343,Ingredients!$F$3:$F$230)+SUMIF($B$3:$B$725,F343,$BJ$3:$BJ$725)</f>
        <v>1.5</v>
      </c>
      <c r="BC343" s="30">
        <f>SUMIF(Ingredients!$B$3:$B$230,G343,Ingredients!$F$3:$F$230)+SUMIF($B$3:$B$725,G343,$BJ$3:$BJ$725)</f>
        <v>0</v>
      </c>
      <c r="BD343" s="30">
        <f>SUMIF(Ingredients!$B$3:$B$230,H343,Ingredients!$F$3:$F$230)+SUMIF($B$3:$B$725,H343,$BJ$3:$BJ$725)</f>
        <v>0</v>
      </c>
      <c r="BE343" s="30">
        <f>SUMIF(Ingredients!$B$3:$B$230,I343,Ingredients!$F$3:$F$230)+SUMIF($B$3:$B$725,I343,$BJ$3:$BJ$725)</f>
        <v>0</v>
      </c>
      <c r="BF343" s="30">
        <f>SUMIF(Ingredients!$B$3:$B$230,J343,Ingredients!$F$3:$F$230)+SUMIF($B$3:$B$725,J343,$BJ$3:$BJ$725)</f>
        <v>0</v>
      </c>
      <c r="BG343" s="30">
        <f>SUMIF(Ingredients!$B$3:$B$230,K343,Ingredients!$F$3:$F$230)+SUMIF($B$3:$B$725,K343,$BJ$3:$BJ$725)</f>
        <v>0</v>
      </c>
      <c r="BH343" s="30">
        <f>SUMIF(Ingredients!$B$3:$B$230,L343,Ingredients!$F$3:$F$230)+SUMIF($B$3:$B$725,L343,$BJ$3:$BJ$725)</f>
        <v>0</v>
      </c>
      <c r="BI343" s="30">
        <f>SUMIF(Ingredients!$B$3:$B$230,M343,Ingredients!$F$3:$F$230)+SUMIF($B$3:$B$725,M343,$BJ$3:$BJ$725)</f>
        <v>0</v>
      </c>
      <c r="BJ343" s="35">
        <f t="shared" si="68"/>
        <v>1.5</v>
      </c>
      <c r="BK343" s="30">
        <f>SUMIF(Ingredients!$B$3:$B$230,F343,Ingredients!$G$3:$G$230)+SUMIF($B$3:$B$725,F343,$BS$3:$BS$725)</f>
        <v>0</v>
      </c>
      <c r="BL343" s="30">
        <f>SUMIF(Ingredients!$B$3:$B$230,G343,Ingredients!$G$3:$G$230)+SUMIF($B$3:$B$725,G343,$BS$3:$BS$725)</f>
        <v>0</v>
      </c>
      <c r="BM343" s="30">
        <f>SUMIF(Ingredients!$B$3:$B$230,H343,Ingredients!$G$3:$G$230)+SUMIF($B$3:$B$725,H343,$BS$3:$BS$725)</f>
        <v>0</v>
      </c>
      <c r="BN343" s="30">
        <f>SUMIF(Ingredients!$B$3:$B$230,I343,Ingredients!$G$3:$G$230)+SUMIF($B$3:$B$725,I343,$BS$3:$BS$725)</f>
        <v>0</v>
      </c>
      <c r="BO343" s="30">
        <f>SUMIF(Ingredients!$B$3:$B$230,J343,Ingredients!$G$3:$G$230)+SUMIF($B$3:$B$725,J343,$BS$3:$BS$725)</f>
        <v>0</v>
      </c>
      <c r="BP343" s="30">
        <f>SUMIF(Ingredients!$B$3:$B$230,K343,Ingredients!$G$3:$G$230)+SUMIF($B$3:$B$725,K343,$BS$3:$BS$725)</f>
        <v>0</v>
      </c>
      <c r="BQ343" s="30">
        <f>SUMIF(Ingredients!$B$3:$B$230,L343,Ingredients!$G$3:$G$230)+SUMIF($B$3:$B$725,L343,$BS$3:$BS$725)</f>
        <v>0</v>
      </c>
      <c r="BR343" s="30">
        <f>SUMIF(Ingredients!$B$3:$B$230,M343,Ingredients!$G$3:$G$230)+SUMIF($B$3:$B$725,M343,$BS$3:$BS$725)</f>
        <v>0</v>
      </c>
      <c r="BS343" s="36">
        <f t="shared" si="69"/>
        <v>0</v>
      </c>
      <c r="BT343" s="30">
        <f>SUMIF(Ingredients!$B$3:$B$230,F343,Ingredients!$H$3:$H$230)+SUMIF($B$3:$B$725,F343,$CB$3:$CB$725)</f>
        <v>0</v>
      </c>
      <c r="BU343" s="30">
        <f>SUMIF(Ingredients!$B$3:$B$230,G343,Ingredients!$H$3:$H$230)+SUMIF($B$3:$B$725,G343,$CB$3:$CB$725)</f>
        <v>1</v>
      </c>
      <c r="BV343" s="30">
        <f>SUMIF(Ingredients!$B$3:$B$230,H343,Ingredients!$H$3:$H$230)+SUMIF($B$3:$B$725,H343,$CB$3:$CB$725)</f>
        <v>0</v>
      </c>
      <c r="BW343" s="30">
        <f>SUMIF(Ingredients!$B$3:$B$230,I343,Ingredients!$H$3:$H$230)+SUMIF($B$3:$B$725,I343,$CB$3:$CB$725)</f>
        <v>0</v>
      </c>
      <c r="BX343" s="30">
        <f>SUMIF(Ingredients!$B$3:$B$230,J343,Ingredients!$H$3:$H$230)+SUMIF($B$3:$B$725,J343,$CB$3:$CB$725)</f>
        <v>0</v>
      </c>
      <c r="BY343" s="30">
        <f>SUMIF(Ingredients!$B$3:$B$230,K343,Ingredients!$H$3:$H$230)+SUMIF($B$3:$B$725,K343,$CB$3:$CB$725)</f>
        <v>0</v>
      </c>
      <c r="BZ343" s="30">
        <f>SUMIF(Ingredients!$B$3:$B$230,L343,Ingredients!$H$3:$H$230)+SUMIF($B$3:$B$725,L343,$CB$3:$CB$725)</f>
        <v>0</v>
      </c>
      <c r="CA343" s="30">
        <f>SUMIF(Ingredients!$B$3:$B$230,M343,Ingredients!$H$3:$H$230)+SUMIF($B$3:$B$725,M343,$CB$3:$CB$725)</f>
        <v>0</v>
      </c>
      <c r="CB343" s="42">
        <f t="shared" si="70"/>
        <v>1</v>
      </c>
      <c r="CC343" s="30">
        <f>SUMIF(Ingredients!$B$3:$B$230,F343,Ingredients!$I$3:$I$230)+SUMIF($B$3:$B$725,F343,$CK$3:$CK$725)</f>
        <v>2</v>
      </c>
      <c r="CD343" s="30">
        <f>SUMIF(Ingredients!$B$3:$B$230,G343,Ingredients!$I$3:$I$230)+SUMIF($B$3:$B$725,G343,$CK$3:$CK$725)</f>
        <v>0</v>
      </c>
      <c r="CE343" s="30">
        <f>SUMIF(Ingredients!$B$3:$B$230,H343,Ingredients!$I$3:$I$230)+SUMIF($B$3:$B$725,H343,$CK$3:$CK$725)</f>
        <v>0</v>
      </c>
      <c r="CF343" s="30">
        <f>SUMIF(Ingredients!$B$3:$B$230,I343,Ingredients!$I$3:$I$230)+SUMIF($B$3:$B$725,I343,$CK$3:$CK$725)</f>
        <v>0</v>
      </c>
      <c r="CG343" s="30">
        <f>SUMIF(Ingredients!$B$3:$B$230,J343,Ingredients!$I$3:$I$230)+SUMIF($B$3:$B$725,J343,$CK$3:$CK$725)</f>
        <v>0</v>
      </c>
      <c r="CH343" s="30">
        <f>SUMIF(Ingredients!$B$3:$B$230,K343,Ingredients!$I$3:$I$230)+SUMIF($B$3:$B$725,K343,$CK$3:$CK$725)</f>
        <v>0</v>
      </c>
      <c r="CI343" s="30">
        <f>SUMIF(Ingredients!$B$3:$B$230,L343,Ingredients!$I$3:$I$230)+SUMIF($B$3:$B$725,L343,$CK$3:$CK$725)</f>
        <v>0</v>
      </c>
      <c r="CJ343" s="30">
        <f>SUMIF(Ingredients!$B$3:$B$230,M343,Ingredients!$I$3:$I$230)+SUMIF($B$3:$B$725,M343,$CK$3:$CK$725)</f>
        <v>0</v>
      </c>
      <c r="CK343" s="38">
        <f t="shared" si="71"/>
        <v>2</v>
      </c>
      <c r="CL343" s="30">
        <f>SUMIF(Ingredients!$B$3:$B$230,F343,Ingredients!$J$3:$J$230)+SUMIF($B$3:$B$725,F343,$CT$3:$CT$725)</f>
        <v>1</v>
      </c>
      <c r="CM343" s="30">
        <f>SUMIF(Ingredients!$B$3:$B$230,G343,Ingredients!$J$3:$J$230)+SUMIF($B$3:$B$725,G343,$CT$3:$CT$725)</f>
        <v>0</v>
      </c>
      <c r="CN343" s="30">
        <f>SUMIF(Ingredients!$B$3:$B$230,H343,Ingredients!$J$3:$J$230)+SUMIF($B$3:$B$725,H343,$CT$3:$CT$725)</f>
        <v>0</v>
      </c>
      <c r="CO343" s="30">
        <f>SUMIF(Ingredients!$B$3:$B$230,I343,Ingredients!$J$3:$J$230)+SUMIF($B$3:$B$725,I343,$CT$3:$CT$725)</f>
        <v>0</v>
      </c>
      <c r="CP343" s="30">
        <f>SUMIF(Ingredients!$B$3:$B$230,J343,Ingredients!$J$3:$J$230)+SUMIF($B$3:$B$725,J343,$CT$3:$CT$725)</f>
        <v>0</v>
      </c>
      <c r="CQ343" s="30">
        <f>SUMIF(Ingredients!$B$3:$B$230,K343,Ingredients!$J$3:$J$230)+SUMIF($B$3:$B$725,K343,$CT$3:$CT$725)</f>
        <v>0</v>
      </c>
      <c r="CR343" s="30">
        <f>SUMIF(Ingredients!$B$3:$B$230,L343,Ingredients!$J$3:$J$230)+SUMIF($B$3:$B$725,L343,$CT$3:$CT$725)</f>
        <v>0</v>
      </c>
      <c r="CS343" s="30">
        <f>SUMIF(Ingredients!$B$3:$B$230,M343,Ingredients!$J$3:$J$230)+SUMIF($B$3:$B$725,M343,$CT$3:$CT$725)</f>
        <v>0</v>
      </c>
      <c r="CT343" s="43">
        <f t="shared" si="72"/>
        <v>1</v>
      </c>
      <c r="CU343" s="34">
        <v>25</v>
      </c>
      <c r="CV343" s="30">
        <v>0</v>
      </c>
      <c r="CW343" s="30">
        <v>12</v>
      </c>
      <c r="CX343" s="35">
        <v>1.5</v>
      </c>
      <c r="CY343" s="36">
        <v>0</v>
      </c>
      <c r="CZ343" s="37">
        <v>1</v>
      </c>
      <c r="DA343" s="38">
        <v>2</v>
      </c>
      <c r="DB343" s="39">
        <v>1</v>
      </c>
      <c r="DC343" t="s">
        <v>202</v>
      </c>
      <c r="DD343" t="str">
        <f t="shared" ca="1" si="73"/>
        <v/>
      </c>
      <c r="DE343" t="str">
        <f t="shared" ca="1" si="74"/>
        <v>-</v>
      </c>
      <c r="DG343" t="s">
        <v>200</v>
      </c>
      <c r="DH343" t="str">
        <f t="shared" ca="1" si="75"/>
        <v>ONIONHAMBURGERITEM(MEAL, ItemRegistry.onionhamburgerItem, 4 ,5f,0f,1.5f,1f,0f,2f,1f,1.75f),</v>
      </c>
      <c r="DI343" t="s">
        <v>2479</v>
      </c>
    </row>
    <row r="344" spans="2:113" x14ac:dyDescent="0.3">
      <c r="B344" t="s">
        <v>623</v>
      </c>
      <c r="C344" t="str">
        <f>INDEX('PH Itemnames'!$B$1:$B$723,MATCH(B344,'PH Itemnames'!$A$1:$A$723),1)</f>
        <v>pepperoniItem</v>
      </c>
      <c r="D344" t="s">
        <v>240</v>
      </c>
      <c r="E344" t="s">
        <v>1191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SUMIF(Ingredients!$B$3:$B$230,'PH complex foods'!F344,Ingredients!$A$3:$A$119)+SUMIF($B$3:$B$725,F344,$V$3:$V$724)</f>
        <v>1</v>
      </c>
      <c r="O344" s="11">
        <f ca="1">SUMIF(Ingredients!$B$3:$B$230,'PH complex foods'!G344,Ingredients!$A$3:$A$119)+SUMIF($B$3:$B$725,G344,$V$3:$V$724)</f>
        <v>1</v>
      </c>
      <c r="P344" s="11">
        <f ca="1">SUMIF(Ingredients!$B$3:$B$230,'PH complex foods'!H344,Ingredients!$A$3:$A$119)+SUMIF($B$3:$B$725,H344,$V$3:$V$724)</f>
        <v>1</v>
      </c>
      <c r="Q344" s="11">
        <f ca="1">SUMIF(Ingredients!$B$3:$B$230,'PH complex foods'!I344,Ingredients!$A$3:$A$119)+SUMIF($B$3:$B$725,I344,$V$3:$V$724)</f>
        <v>1</v>
      </c>
      <c r="R344" s="11">
        <f ca="1">SUMIF(Ingredients!$B$3:$B$230,'PH complex foods'!J344,Ingredients!$A$3:$A$119)+SUMIF($B$3:$B$725,J344,$V$3:$V$724)</f>
        <v>0</v>
      </c>
      <c r="S344" s="11">
        <f ca="1">SUMIF(Ingredients!$B$3:$B$230,'PH complex foods'!K344,Ingredients!$A$3:$A$119)+SUMIF($B$3:$B$725,K344,$V$3:$V$724)</f>
        <v>0</v>
      </c>
      <c r="T344" s="11">
        <f ca="1">SUMIF(Ingredients!$B$3:$B$230,'PH complex foods'!L344,Ingredients!$A$3:$A$119)+SUMIF($B$3:$B$725,L344,$V$3:$V$724)</f>
        <v>0</v>
      </c>
      <c r="U344" s="11">
        <f ca="1">SUMIF(Ingredients!$B$3:$B$230,'PH complex foods'!M344,Ingredients!$A$3:$A$119)+SUMIF($B$3:$B$725,M344,$V$3:$V$724)</f>
        <v>0</v>
      </c>
      <c r="V344" s="10">
        <f t="shared" ca="1" si="76"/>
        <v>1</v>
      </c>
      <c r="W344" s="10">
        <v>1</v>
      </c>
      <c r="X344" s="11">
        <v>1</v>
      </c>
      <c r="Y344" s="11">
        <f>COUNTIF(F344:M1069,B344)</f>
        <v>3</v>
      </c>
      <c r="Z344" s="44" t="str">
        <f t="shared" ca="1" si="77"/>
        <v>Yes</v>
      </c>
      <c r="AA344" s="34">
        <f>SUMIF(Ingredients!$B$3:$B$230,F344,Ingredients!$C$3:$C$230)+SUMIF($B$3:$B$725,F344,$AI$3:$AI$725)</f>
        <v>10</v>
      </c>
      <c r="AB344" s="30">
        <f>SUMIF(Ingredients!$B$3:$B$230,G344,Ingredients!$C$3:$C$230)+SUMIF($B$3:$B$725,G344,$AI$3:$AI$725)</f>
        <v>0</v>
      </c>
      <c r="AC344" s="30">
        <f>SUMIF(Ingredients!$B$3:$B$230,H344,Ingredients!$C$3:$C$230)+SUMIF($B$3:$B$725,H344,$AI$3:$AI$725)</f>
        <v>4</v>
      </c>
      <c r="AD344" s="30">
        <f>SUMIF(Ingredients!$B$3:$B$230,I344,Ingredients!$C$3:$C$230)+SUMIF($B$3:$B$725,I344,$AI$3:$AI$725)</f>
        <v>0</v>
      </c>
      <c r="AE344" s="30">
        <f>SUMIF(Ingredients!$B$3:$B$230,J344,Ingredients!$C$3:$C$230)+SUMIF($B$3:$B$725,J344,$AI$3:$AI$725)</f>
        <v>0</v>
      </c>
      <c r="AF344" s="30">
        <f>SUMIF(Ingredients!$B$3:$B$230,K344,Ingredients!$C$3:$C$230)+SUMIF($B$3:$B$725,K344,$AI$3:$AI$725)</f>
        <v>0</v>
      </c>
      <c r="AG344" s="30">
        <f>SUMIF(Ingredients!$B$3:$B$230,L344,Ingredients!$C$3:$C$230)+SUMIF($B$3:$B$725,L344,$AI$3:$AI$725)</f>
        <v>0</v>
      </c>
      <c r="AH344" s="30">
        <f>SUMIF(Ingredients!$B$3:$B$230,M344,Ingredients!$C$3:$C$230)+SUMIF($B$3:$B$725,M344,$AI$3:$AI$725)</f>
        <v>0</v>
      </c>
      <c r="AI344" s="29">
        <f t="shared" si="65"/>
        <v>14</v>
      </c>
      <c r="AJ344" s="30">
        <f>SUMIF(Ingredients!$B$3:$B$230,F344,Ingredients!$D$3:$D$230)+SUMIF($B$3:$B$725,F344,$AR$3:$AR$725)</f>
        <v>0</v>
      </c>
      <c r="AK344" s="30">
        <f>SUMIF(Ingredients!$B$3:$B$230,G344,Ingredients!$D$3:$D$230)+SUMIF($B$3:$B$725,G344,$AR$3:$AR$725)</f>
        <v>0</v>
      </c>
      <c r="AL344" s="30">
        <f>SUMIF(Ingredients!$B$3:$B$230,H344,Ingredients!$D$3:$D$230)+SUMIF($B$3:$B$725,H344,$AR$3:$AR$725)</f>
        <v>0</v>
      </c>
      <c r="AM344" s="30">
        <f>SUMIF(Ingredients!$B$3:$B$230,I344,Ingredients!$D$3:$D$230)+SUMIF($B$3:$B$725,I344,$AR$3:$AR$725)</f>
        <v>0</v>
      </c>
      <c r="AN344" s="30">
        <f>SUMIF(Ingredients!$B$3:$B$230,J344,Ingredients!$D$3:$D$230)+SUMIF($B$3:$B$725,J344,$AR$3:$AR$725)</f>
        <v>0</v>
      </c>
      <c r="AO344" s="30">
        <f>SUMIF(Ingredients!$B$3:$B$230,K344,Ingredients!$D$3:$D$230)+SUMIF($B$3:$B$725,K344,$AR$3:$AR$725)</f>
        <v>0</v>
      </c>
      <c r="AP344" s="30">
        <f>SUMIF(Ingredients!$B$3:$B$230,L344,Ingredients!$D$3:$D$230)+SUMIF($B$3:$B$725,L344,$AR$3:$AR$725)</f>
        <v>0</v>
      </c>
      <c r="AQ344" s="30">
        <f>SUMIF(Ingredients!$B$3:$B$230,M344,Ingredients!$D$3:$D$230)+SUMIF($B$3:$B$725,M344,$AR$3:$AR$725)</f>
        <v>0</v>
      </c>
      <c r="AR344" s="29">
        <f t="shared" si="66"/>
        <v>0</v>
      </c>
      <c r="AS344" s="30">
        <f>SUMIF(Ingredients!$B$3:$B$230,F344,Ingredients!$E$3:$E$230)+SUMIF($B$3:$B$725,F344,$BA$3:$BA$730)</f>
        <v>14</v>
      </c>
      <c r="AT344" s="30">
        <f>SUMIF(Ingredients!$B$3:$B$230,G344,Ingredients!$E$3:$E$230)+SUMIF($B$3:$B$725,G344,$BA$3:$BA$730)</f>
        <v>48</v>
      </c>
      <c r="AU344" s="30">
        <f>SUMIF(Ingredients!$B$3:$B$230,H344,Ingredients!$E$3:$E$230)+SUMIF($B$3:$B$725,H344,$BA$3:$BA$730)</f>
        <v>7.666666666666667</v>
      </c>
      <c r="AV344" s="30">
        <f>SUMIF(Ingredients!$B$3:$B$230,I344,Ingredients!$E$3:$E$230)+SUMIF($B$3:$B$725,I344,$BA$3:$BA$730)</f>
        <v>30</v>
      </c>
      <c r="AW344" s="30">
        <f>SUMIF(Ingredients!$B$3:$B$230,J344,Ingredients!$E$3:$E$230)+SUMIF($B$3:$B$725,J344,$BA$3:$BA$730)</f>
        <v>0</v>
      </c>
      <c r="AX344" s="30">
        <f>SUMIF(Ingredients!$B$3:$B$230,K344,Ingredients!$E$3:$E$230)+SUMIF($B$3:$B$725,K344,$BA$3:$BA$730)</f>
        <v>0</v>
      </c>
      <c r="AY344" s="30">
        <f>SUMIF(Ingredients!$B$3:$B$230,L344,Ingredients!$E$3:$E$230)+SUMIF($B$3:$B$725,L344,$BA$3:$BA$730)</f>
        <v>0</v>
      </c>
      <c r="AZ344" s="30">
        <f>SUMIF(Ingredients!$B$3:$B$230,M344,Ingredients!$E$3:$E$230)+SUMIF($B$3:$B$725,M344,$BA$3:$BA$730)</f>
        <v>0</v>
      </c>
      <c r="BA344" s="29">
        <f t="shared" si="67"/>
        <v>24.916666666666668</v>
      </c>
      <c r="BB344" s="30">
        <f>SUMIF(Ingredients!$B$3:$B$230,F344,Ingredients!$F$3:$F$230)+SUMIF($B$3:$B$725,F344,$BJ$3:$BJ$725)</f>
        <v>0</v>
      </c>
      <c r="BC344" s="30">
        <f>SUMIF(Ingredients!$B$3:$B$230,G344,Ingredients!$F$3:$F$230)+SUMIF($B$3:$B$725,G344,$BJ$3:$BJ$725)</f>
        <v>0</v>
      </c>
      <c r="BD344" s="30">
        <f>SUMIF(Ingredients!$B$3:$B$230,H344,Ingredients!$F$3:$F$230)+SUMIF($B$3:$B$725,H344,$BJ$3:$BJ$725)</f>
        <v>0</v>
      </c>
      <c r="BE344" s="30">
        <f>SUMIF(Ingredients!$B$3:$B$230,I344,Ingredients!$F$3:$F$230)+SUMIF($B$3:$B$725,I344,$BJ$3:$BJ$725)</f>
        <v>0</v>
      </c>
      <c r="BF344" s="30">
        <f>SUMIF(Ingredients!$B$3:$B$230,J344,Ingredients!$F$3:$F$230)+SUMIF($B$3:$B$725,J344,$BJ$3:$BJ$725)</f>
        <v>0</v>
      </c>
      <c r="BG344" s="30">
        <f>SUMIF(Ingredients!$B$3:$B$230,K344,Ingredients!$F$3:$F$230)+SUMIF($B$3:$B$725,K344,$BJ$3:$BJ$725)</f>
        <v>0</v>
      </c>
      <c r="BH344" s="30">
        <f>SUMIF(Ingredients!$B$3:$B$230,L344,Ingredients!$F$3:$F$230)+SUMIF($B$3:$B$725,L344,$BJ$3:$BJ$725)</f>
        <v>0</v>
      </c>
      <c r="BI344" s="30">
        <f>SUMIF(Ingredients!$B$3:$B$230,M344,Ingredients!$F$3:$F$230)+SUMIF($B$3:$B$725,M344,$BJ$3:$BJ$725)</f>
        <v>0</v>
      </c>
      <c r="BJ344" s="35">
        <f t="shared" si="68"/>
        <v>0</v>
      </c>
      <c r="BK344" s="30">
        <f>SUMIF(Ingredients!$B$3:$B$230,F344,Ingredients!$G$3:$G$230)+SUMIF($B$3:$B$725,F344,$BS$3:$BS$725)</f>
        <v>0</v>
      </c>
      <c r="BL344" s="30">
        <f>SUMIF(Ingredients!$B$3:$B$230,G344,Ingredients!$G$3:$G$230)+SUMIF($B$3:$B$725,G344,$BS$3:$BS$725)</f>
        <v>0</v>
      </c>
      <c r="BM344" s="30">
        <f>SUMIF(Ingredients!$B$3:$B$230,H344,Ingredients!$G$3:$G$230)+SUMIF($B$3:$B$725,H344,$BS$3:$BS$725)</f>
        <v>0</v>
      </c>
      <c r="BN344" s="30">
        <f>SUMIF(Ingredients!$B$3:$B$230,I344,Ingredients!$G$3:$G$230)+SUMIF($B$3:$B$725,I344,$BS$3:$BS$725)</f>
        <v>0</v>
      </c>
      <c r="BO344" s="30">
        <f>SUMIF(Ingredients!$B$3:$B$230,J344,Ingredients!$G$3:$G$230)+SUMIF($B$3:$B$725,J344,$BS$3:$BS$725)</f>
        <v>0</v>
      </c>
      <c r="BP344" s="30">
        <f>SUMIF(Ingredients!$B$3:$B$230,K344,Ingredients!$G$3:$G$230)+SUMIF($B$3:$B$725,K344,$BS$3:$BS$725)</f>
        <v>0</v>
      </c>
      <c r="BQ344" s="30">
        <f>SUMIF(Ingredients!$B$3:$B$230,L344,Ingredients!$G$3:$G$230)+SUMIF($B$3:$B$725,L344,$BS$3:$BS$725)</f>
        <v>0</v>
      </c>
      <c r="BR344" s="30">
        <f>SUMIF(Ingredients!$B$3:$B$230,M344,Ingredients!$G$3:$G$230)+SUMIF($B$3:$B$725,M344,$BS$3:$BS$725)</f>
        <v>0</v>
      </c>
      <c r="BS344" s="36">
        <f t="shared" si="69"/>
        <v>0</v>
      </c>
      <c r="BT344" s="30">
        <f>SUMIF(Ingredients!$B$3:$B$230,F344,Ingredients!$H$3:$H$230)+SUMIF($B$3:$B$725,F344,$CB$3:$CB$725)</f>
        <v>0</v>
      </c>
      <c r="BU344" s="30">
        <f>SUMIF(Ingredients!$B$3:$B$230,G344,Ingredients!$H$3:$H$230)+SUMIF($B$3:$B$725,G344,$CB$3:$CB$725)</f>
        <v>0</v>
      </c>
      <c r="BV344" s="30">
        <f>SUMIF(Ingredients!$B$3:$B$230,H344,Ingredients!$H$3:$H$230)+SUMIF($B$3:$B$725,H344,$CB$3:$CB$725)</f>
        <v>1</v>
      </c>
      <c r="BW344" s="30">
        <f>SUMIF(Ingredients!$B$3:$B$230,I344,Ingredients!$H$3:$H$230)+SUMIF($B$3:$B$725,I344,$CB$3:$CB$725)</f>
        <v>0</v>
      </c>
      <c r="BX344" s="30">
        <f>SUMIF(Ingredients!$B$3:$B$230,J344,Ingredients!$H$3:$H$230)+SUMIF($B$3:$B$725,J344,$CB$3:$CB$725)</f>
        <v>0</v>
      </c>
      <c r="BY344" s="30">
        <f>SUMIF(Ingredients!$B$3:$B$230,K344,Ingredients!$H$3:$H$230)+SUMIF($B$3:$B$725,K344,$CB$3:$CB$725)</f>
        <v>0</v>
      </c>
      <c r="BZ344" s="30">
        <f>SUMIF(Ingredients!$B$3:$B$230,L344,Ingredients!$H$3:$H$230)+SUMIF($B$3:$B$725,L344,$CB$3:$CB$725)</f>
        <v>0</v>
      </c>
      <c r="CA344" s="30">
        <f>SUMIF(Ingredients!$B$3:$B$230,M344,Ingredients!$H$3:$H$230)+SUMIF($B$3:$B$725,M344,$CB$3:$CB$725)</f>
        <v>0</v>
      </c>
      <c r="CB344" s="42">
        <f t="shared" si="70"/>
        <v>1</v>
      </c>
      <c r="CC344" s="30">
        <f>SUMIF(Ingredients!$B$3:$B$230,F344,Ingredients!$I$3:$I$230)+SUMIF($B$3:$B$725,F344,$CK$3:$CK$725)</f>
        <v>2.5</v>
      </c>
      <c r="CD344" s="30">
        <f>SUMIF(Ingredients!$B$3:$B$230,G344,Ingredients!$I$3:$I$230)+SUMIF($B$3:$B$725,G344,$CK$3:$CK$725)</f>
        <v>0</v>
      </c>
      <c r="CE344" s="30">
        <f>SUMIF(Ingredients!$B$3:$B$230,H344,Ingredients!$I$3:$I$230)+SUMIF($B$3:$B$725,H344,$CK$3:$CK$725)</f>
        <v>0</v>
      </c>
      <c r="CF344" s="30">
        <f>SUMIF(Ingredients!$B$3:$B$230,I344,Ingredients!$I$3:$I$230)+SUMIF($B$3:$B$725,I344,$CK$3:$CK$725)</f>
        <v>0</v>
      </c>
      <c r="CG344" s="30">
        <f>SUMIF(Ingredients!$B$3:$B$230,J344,Ingredients!$I$3:$I$230)+SUMIF($B$3:$B$725,J344,$CK$3:$CK$725)</f>
        <v>0</v>
      </c>
      <c r="CH344" s="30">
        <f>SUMIF(Ingredients!$B$3:$B$230,K344,Ingredients!$I$3:$I$230)+SUMIF($B$3:$B$725,K344,$CK$3:$CK$725)</f>
        <v>0</v>
      </c>
      <c r="CI344" s="30">
        <f>SUMIF(Ingredients!$B$3:$B$230,L344,Ingredients!$I$3:$I$230)+SUMIF($B$3:$B$725,L344,$CK$3:$CK$725)</f>
        <v>0</v>
      </c>
      <c r="CJ344" s="30">
        <f>SUMIF(Ingredients!$B$3:$B$230,M344,Ingredients!$I$3:$I$230)+SUMIF($B$3:$B$725,M344,$CK$3:$CK$725)</f>
        <v>0</v>
      </c>
      <c r="CK344" s="38">
        <f t="shared" si="71"/>
        <v>2.5</v>
      </c>
      <c r="CL344" s="30">
        <f>SUMIF(Ingredients!$B$3:$B$230,F344,Ingredients!$J$3:$J$230)+SUMIF($B$3:$B$725,F344,$CT$3:$CT$725)</f>
        <v>0</v>
      </c>
      <c r="CM344" s="30">
        <f>SUMIF(Ingredients!$B$3:$B$230,G344,Ingredients!$J$3:$J$230)+SUMIF($B$3:$B$725,G344,$CT$3:$CT$725)</f>
        <v>0</v>
      </c>
      <c r="CN344" s="30">
        <f>SUMIF(Ingredients!$B$3:$B$230,H344,Ingredients!$J$3:$J$230)+SUMIF($B$3:$B$725,H344,$CT$3:$CT$725)</f>
        <v>0</v>
      </c>
      <c r="CO344" s="30">
        <f>SUMIF(Ingredients!$B$3:$B$230,I344,Ingredients!$J$3:$J$230)+SUMIF($B$3:$B$725,I344,$CT$3:$CT$725)</f>
        <v>0</v>
      </c>
      <c r="CP344" s="30">
        <f>SUMIF(Ingredients!$B$3:$B$230,J344,Ingredients!$J$3:$J$230)+SUMIF($B$3:$B$725,J344,$CT$3:$CT$725)</f>
        <v>0</v>
      </c>
      <c r="CQ344" s="30">
        <f>SUMIF(Ingredients!$B$3:$B$230,K344,Ingredients!$J$3:$J$230)+SUMIF($B$3:$B$725,K344,$CT$3:$CT$725)</f>
        <v>0</v>
      </c>
      <c r="CR344" s="30">
        <f>SUMIF(Ingredients!$B$3:$B$230,L344,Ingredients!$J$3:$J$230)+SUMIF($B$3:$B$725,L344,$CT$3:$CT$725)</f>
        <v>0</v>
      </c>
      <c r="CS344" s="30">
        <f>SUMIF(Ingredients!$B$3:$B$230,M344,Ingredients!$J$3:$J$230)+SUMIF($B$3:$B$725,M344,$CT$3:$CT$725)</f>
        <v>0</v>
      </c>
      <c r="CT344" s="43">
        <f t="shared" si="72"/>
        <v>0</v>
      </c>
      <c r="CU344" s="34">
        <v>15</v>
      </c>
      <c r="CV344" s="30">
        <v>0</v>
      </c>
      <c r="CW344" s="30">
        <v>14</v>
      </c>
      <c r="CX344" s="35">
        <v>0</v>
      </c>
      <c r="CY344" s="36">
        <v>0</v>
      </c>
      <c r="CZ344" s="37">
        <v>1</v>
      </c>
      <c r="DA344" s="38">
        <v>2.5</v>
      </c>
      <c r="DB344" s="39">
        <v>0</v>
      </c>
      <c r="DC344" t="s">
        <v>202</v>
      </c>
      <c r="DD344" t="str">
        <f t="shared" ca="1" si="73"/>
        <v/>
      </c>
      <c r="DE344" t="str">
        <f t="shared" ca="1" si="74"/>
        <v>-</v>
      </c>
      <c r="DG344" t="s">
        <v>200</v>
      </c>
      <c r="DH344" t="str">
        <f t="shared" ca="1" si="75"/>
        <v>PEPPERONIITEM(MEAL, ItemRegistry.pepperoniItem, 4 ,3f,0f,0f,1f,0f,2.5f,0f,1.5f),</v>
      </c>
      <c r="DI344" t="s">
        <v>2480</v>
      </c>
    </row>
    <row r="345" spans="2:113" x14ac:dyDescent="0.3">
      <c r="B345" t="s">
        <v>624</v>
      </c>
      <c r="C345" t="str">
        <f>INDEX('PH Itemnames'!$B$1:$B$723,MATCH(B345,'PH Itemnames'!$A$1:$A$723),1)</f>
        <v>pickledonionsItem</v>
      </c>
      <c r="D345" t="s">
        <v>240</v>
      </c>
      <c r="E345" t="s">
        <v>1187</v>
      </c>
      <c r="F345" s="10" t="s">
        <v>64</v>
      </c>
      <c r="G345" s="11" t="s">
        <v>249</v>
      </c>
      <c r="H345" s="11" t="s">
        <v>350</v>
      </c>
      <c r="I345" s="11"/>
      <c r="J345" s="11"/>
      <c r="K345" s="11"/>
      <c r="L345" s="11"/>
      <c r="M345" s="11"/>
      <c r="N345" s="46">
        <f ca="1">SUMIF(Ingredients!$B$3:$B$230,'PH complex foods'!F345,Ingredients!$A$3:$A$119)+SUMIF($B$3:$B$725,F345,$V$3:$V$724)</f>
        <v>1</v>
      </c>
      <c r="O345" s="11">
        <f ca="1">SUMIF(Ingredients!$B$3:$B$230,'PH complex foods'!G345,Ingredients!$A$3:$A$119)+SUMIF($B$3:$B$725,G345,$V$3:$V$724)</f>
        <v>1</v>
      </c>
      <c r="P345" s="11">
        <f ca="1">SUMIF(Ingredients!$B$3:$B$230,'PH complex foods'!H345,Ingredients!$A$3:$A$119)+SUMIF($B$3:$B$725,H345,$V$3:$V$724)</f>
        <v>1</v>
      </c>
      <c r="Q345" s="11">
        <f ca="1">SUMIF(Ingredients!$B$3:$B$230,'PH complex foods'!I345,Ingredients!$A$3:$A$119)+SUMIF($B$3:$B$725,I345,$V$3:$V$724)</f>
        <v>0</v>
      </c>
      <c r="R345" s="11">
        <f ca="1">SUMIF(Ingredients!$B$3:$B$230,'PH complex foods'!J345,Ingredients!$A$3:$A$119)+SUMIF($B$3:$B$725,J345,$V$3:$V$724)</f>
        <v>0</v>
      </c>
      <c r="S345" s="11">
        <f ca="1">SUMIF(Ingredients!$B$3:$B$230,'PH complex foods'!K345,Ingredients!$A$3:$A$119)+SUMIF($B$3:$B$725,K345,$V$3:$V$724)</f>
        <v>0</v>
      </c>
      <c r="T345" s="11">
        <f ca="1">SUMIF(Ingredients!$B$3:$B$230,'PH complex foods'!L345,Ingredients!$A$3:$A$119)+SUMIF($B$3:$B$725,L345,$V$3:$V$724)</f>
        <v>0</v>
      </c>
      <c r="U345" s="11">
        <f ca="1">SUMIF(Ingredients!$B$3:$B$230,'PH complex foods'!M345,Ingredients!$A$3:$A$119)+SUMIF($B$3:$B$725,M345,$V$3:$V$724)</f>
        <v>0</v>
      </c>
      <c r="V345" s="10">
        <f t="shared" ca="1" si="76"/>
        <v>1</v>
      </c>
      <c r="W345" s="10">
        <v>1</v>
      </c>
      <c r="X345" s="11">
        <v>1</v>
      </c>
      <c r="Y345" s="11">
        <f>COUNTIF(F345:M1070,B345)</f>
        <v>0</v>
      </c>
      <c r="Z345" s="44" t="str">
        <f t="shared" ca="1" si="77"/>
        <v>Yes</v>
      </c>
      <c r="AA345" s="34">
        <f>SUMIF(Ingredients!$B$3:$B$230,F345,Ingredients!$C$3:$C$230)+SUMIF($B$3:$B$725,F345,$AI$3:$AI$725)</f>
        <v>2</v>
      </c>
      <c r="AB345" s="30">
        <f>SUMIF(Ingredients!$B$3:$B$230,G345,Ingredients!$C$3:$C$230)+SUMIF($B$3:$B$725,G345,$AI$3:$AI$725)</f>
        <v>0</v>
      </c>
      <c r="AC345" s="30">
        <f>SUMIF(Ingredients!$B$3:$B$230,H345,Ingredients!$C$3:$C$230)+SUMIF($B$3:$B$725,H345,$AI$3:$AI$725)</f>
        <v>0</v>
      </c>
      <c r="AD345" s="30">
        <f>SUMIF(Ingredients!$B$3:$B$230,I345,Ingredients!$C$3:$C$230)+SUMIF($B$3:$B$725,I345,$AI$3:$AI$725)</f>
        <v>0</v>
      </c>
      <c r="AE345" s="30">
        <f>SUMIF(Ingredients!$B$3:$B$230,J345,Ingredients!$C$3:$C$230)+SUMIF($B$3:$B$725,J345,$AI$3:$AI$725)</f>
        <v>0</v>
      </c>
      <c r="AF345" s="30">
        <f>SUMIF(Ingredients!$B$3:$B$230,K345,Ingredients!$C$3:$C$230)+SUMIF($B$3:$B$725,K345,$AI$3:$AI$725)</f>
        <v>0</v>
      </c>
      <c r="AG345" s="30">
        <f>SUMIF(Ingredients!$B$3:$B$230,L345,Ingredients!$C$3:$C$230)+SUMIF($B$3:$B$725,L345,$AI$3:$AI$725)</f>
        <v>0</v>
      </c>
      <c r="AH345" s="30">
        <f>SUMIF(Ingredients!$B$3:$B$230,M345,Ingredients!$C$3:$C$230)+SUMIF($B$3:$B$725,M345,$AI$3:$AI$725)</f>
        <v>0</v>
      </c>
      <c r="AI345" s="29">
        <f t="shared" si="65"/>
        <v>2</v>
      </c>
      <c r="AJ345" s="30">
        <f>SUMIF(Ingredients!$B$3:$B$230,F345,Ingredients!$D$3:$D$230)+SUMIF($B$3:$B$725,F345,$AR$3:$AR$725)</f>
        <v>0</v>
      </c>
      <c r="AK345" s="30">
        <f>SUMIF(Ingredients!$B$3:$B$230,G345,Ingredients!$D$3:$D$230)+SUMIF($B$3:$B$725,G345,$AR$3:$AR$725)</f>
        <v>0</v>
      </c>
      <c r="AL345" s="30">
        <f>SUMIF(Ingredients!$B$3:$B$230,H345,Ingredients!$D$3:$D$230)+SUMIF($B$3:$B$725,H345,$AR$3:$AR$725)</f>
        <v>0</v>
      </c>
      <c r="AM345" s="30">
        <f>SUMIF(Ingredients!$B$3:$B$230,I345,Ingredients!$D$3:$D$230)+SUMIF($B$3:$B$725,I345,$AR$3:$AR$725)</f>
        <v>0</v>
      </c>
      <c r="AN345" s="30">
        <f>SUMIF(Ingredients!$B$3:$B$230,J345,Ingredients!$D$3:$D$230)+SUMIF($B$3:$B$725,J345,$AR$3:$AR$725)</f>
        <v>0</v>
      </c>
      <c r="AO345" s="30">
        <f>SUMIF(Ingredients!$B$3:$B$230,K345,Ingredients!$D$3:$D$230)+SUMIF($B$3:$B$725,K345,$AR$3:$AR$725)</f>
        <v>0</v>
      </c>
      <c r="AP345" s="30">
        <f>SUMIF(Ingredients!$B$3:$B$230,L345,Ingredients!$D$3:$D$230)+SUMIF($B$3:$B$725,L345,$AR$3:$AR$725)</f>
        <v>0</v>
      </c>
      <c r="AQ345" s="30">
        <f>SUMIF(Ingredients!$B$3:$B$230,M345,Ingredients!$D$3:$D$230)+SUMIF($B$3:$B$725,M345,$AR$3:$AR$725)</f>
        <v>0</v>
      </c>
      <c r="AR345" s="29">
        <f t="shared" si="66"/>
        <v>0</v>
      </c>
      <c r="AS345" s="30">
        <f>SUMIF(Ingredients!$B$3:$B$230,F345,Ingredients!$E$3:$E$230)+SUMIF($B$3:$B$725,F345,$BA$3:$BA$730)</f>
        <v>43</v>
      </c>
      <c r="AT345" s="30">
        <f>SUMIF(Ingredients!$B$3:$B$230,G345,Ingredients!$E$3:$E$230)+SUMIF($B$3:$B$725,G345,$BA$3:$BA$730)</f>
        <v>30</v>
      </c>
      <c r="AU345" s="30">
        <f>SUMIF(Ingredients!$B$3:$B$230,H345,Ingredients!$E$3:$E$230)+SUMIF($B$3:$B$725,H345,$BA$3:$BA$730)</f>
        <v>30</v>
      </c>
      <c r="AV345" s="30">
        <f>SUMIF(Ingredients!$B$3:$B$230,I345,Ingredients!$E$3:$E$230)+SUMIF($B$3:$B$725,I345,$BA$3:$BA$730)</f>
        <v>0</v>
      </c>
      <c r="AW345" s="30">
        <f>SUMIF(Ingredients!$B$3:$B$230,J345,Ingredients!$E$3:$E$230)+SUMIF($B$3:$B$725,J345,$BA$3:$BA$730)</f>
        <v>0</v>
      </c>
      <c r="AX345" s="30">
        <f>SUMIF(Ingredients!$B$3:$B$230,K345,Ingredients!$E$3:$E$230)+SUMIF($B$3:$B$725,K345,$BA$3:$BA$730)</f>
        <v>0</v>
      </c>
      <c r="AY345" s="30">
        <f>SUMIF(Ingredients!$B$3:$B$230,L345,Ingredients!$E$3:$E$230)+SUMIF($B$3:$B$725,L345,$BA$3:$BA$730)</f>
        <v>0</v>
      </c>
      <c r="AZ345" s="30">
        <f>SUMIF(Ingredients!$B$3:$B$230,M345,Ingredients!$E$3:$E$230)+SUMIF($B$3:$B$725,M345,$BA$3:$BA$730)</f>
        <v>0</v>
      </c>
      <c r="BA345" s="29">
        <f t="shared" si="67"/>
        <v>34.333333333333336</v>
      </c>
      <c r="BB345" s="30">
        <f>SUMIF(Ingredients!$B$3:$B$230,F345,Ingredients!$F$3:$F$230)+SUMIF($B$3:$B$725,F345,$BJ$3:$BJ$725)</f>
        <v>0</v>
      </c>
      <c r="BC345" s="30">
        <f>SUMIF(Ingredients!$B$3:$B$230,G345,Ingredients!$F$3:$F$230)+SUMIF($B$3:$B$725,G345,$BJ$3:$BJ$725)</f>
        <v>0</v>
      </c>
      <c r="BD345" s="30">
        <f>SUMIF(Ingredients!$B$3:$B$230,H345,Ingredients!$F$3:$F$230)+SUMIF($B$3:$B$725,H345,$BJ$3:$BJ$725)</f>
        <v>0</v>
      </c>
      <c r="BE345" s="30">
        <f>SUMIF(Ingredients!$B$3:$B$230,I345,Ingredients!$F$3:$F$230)+SUMIF($B$3:$B$725,I345,$BJ$3:$BJ$725)</f>
        <v>0</v>
      </c>
      <c r="BF345" s="30">
        <f>SUMIF(Ingredients!$B$3:$B$230,J345,Ingredients!$F$3:$F$230)+SUMIF($B$3:$B$725,J345,$BJ$3:$BJ$725)</f>
        <v>0</v>
      </c>
      <c r="BG345" s="30">
        <f>SUMIF(Ingredients!$B$3:$B$230,K345,Ingredients!$F$3:$F$230)+SUMIF($B$3:$B$725,K345,$BJ$3:$BJ$725)</f>
        <v>0</v>
      </c>
      <c r="BH345" s="30">
        <f>SUMIF(Ingredients!$B$3:$B$230,L345,Ingredients!$F$3:$F$230)+SUMIF($B$3:$B$725,L345,$BJ$3:$BJ$725)</f>
        <v>0</v>
      </c>
      <c r="BI345" s="30">
        <f>SUMIF(Ingredients!$B$3:$B$230,M345,Ingredients!$F$3:$F$230)+SUMIF($B$3:$B$725,M345,$BJ$3:$BJ$725)</f>
        <v>0</v>
      </c>
      <c r="BJ345" s="35">
        <f t="shared" si="68"/>
        <v>0</v>
      </c>
      <c r="BK345" s="30">
        <f>SUMIF(Ingredients!$B$3:$B$230,F345,Ingredients!$G$3:$G$230)+SUMIF($B$3:$B$725,F345,$BS$3:$BS$725)</f>
        <v>0</v>
      </c>
      <c r="BL345" s="30">
        <f>SUMIF(Ingredients!$B$3:$B$230,G345,Ingredients!$G$3:$G$230)+SUMIF($B$3:$B$725,G345,$BS$3:$BS$725)</f>
        <v>0</v>
      </c>
      <c r="BM345" s="30">
        <f>SUMIF(Ingredients!$B$3:$B$230,H345,Ingredients!$G$3:$G$230)+SUMIF($B$3:$B$725,H345,$BS$3:$BS$725)</f>
        <v>0</v>
      </c>
      <c r="BN345" s="30">
        <f>SUMIF(Ingredients!$B$3:$B$230,I345,Ingredients!$G$3:$G$230)+SUMIF($B$3:$B$725,I345,$BS$3:$BS$725)</f>
        <v>0</v>
      </c>
      <c r="BO345" s="30">
        <f>SUMIF(Ingredients!$B$3:$B$230,J345,Ingredients!$G$3:$G$230)+SUMIF($B$3:$B$725,J345,$BS$3:$BS$725)</f>
        <v>0</v>
      </c>
      <c r="BP345" s="30">
        <f>SUMIF(Ingredients!$B$3:$B$230,K345,Ingredients!$G$3:$G$230)+SUMIF($B$3:$B$725,K345,$BS$3:$BS$725)</f>
        <v>0</v>
      </c>
      <c r="BQ345" s="30">
        <f>SUMIF(Ingredients!$B$3:$B$230,L345,Ingredients!$G$3:$G$230)+SUMIF($B$3:$B$725,L345,$BS$3:$BS$725)</f>
        <v>0</v>
      </c>
      <c r="BR345" s="30">
        <f>SUMIF(Ingredients!$B$3:$B$230,M345,Ingredients!$G$3:$G$230)+SUMIF($B$3:$B$725,M345,$BS$3:$BS$725)</f>
        <v>0</v>
      </c>
      <c r="BS345" s="36">
        <f t="shared" si="69"/>
        <v>0</v>
      </c>
      <c r="BT345" s="30">
        <f>SUMIF(Ingredients!$B$3:$B$230,F345,Ingredients!$H$3:$H$230)+SUMIF($B$3:$B$725,F345,$CB$3:$CB$725)</f>
        <v>1</v>
      </c>
      <c r="BU345" s="30">
        <f>SUMIF(Ingredients!$B$3:$B$230,G345,Ingredients!$H$3:$H$230)+SUMIF($B$3:$B$725,G345,$CB$3:$CB$725)</f>
        <v>0</v>
      </c>
      <c r="BV345" s="30">
        <f>SUMIF(Ingredients!$B$3:$B$230,H345,Ingredients!$H$3:$H$230)+SUMIF($B$3:$B$725,H345,$CB$3:$CB$725)</f>
        <v>0</v>
      </c>
      <c r="BW345" s="30">
        <f>SUMIF(Ingredients!$B$3:$B$230,I345,Ingredients!$H$3:$H$230)+SUMIF($B$3:$B$725,I345,$CB$3:$CB$725)</f>
        <v>0</v>
      </c>
      <c r="BX345" s="30">
        <f>SUMIF(Ingredients!$B$3:$B$230,J345,Ingredients!$H$3:$H$230)+SUMIF($B$3:$B$725,J345,$CB$3:$CB$725)</f>
        <v>0</v>
      </c>
      <c r="BY345" s="30">
        <f>SUMIF(Ingredients!$B$3:$B$230,K345,Ingredients!$H$3:$H$230)+SUMIF($B$3:$B$725,K345,$CB$3:$CB$725)</f>
        <v>0</v>
      </c>
      <c r="BZ345" s="30">
        <f>SUMIF(Ingredients!$B$3:$B$230,L345,Ingredients!$H$3:$H$230)+SUMIF($B$3:$B$725,L345,$CB$3:$CB$725)</f>
        <v>0</v>
      </c>
      <c r="CA345" s="30">
        <f>SUMIF(Ingredients!$B$3:$B$230,M345,Ingredients!$H$3:$H$230)+SUMIF($B$3:$B$725,M345,$CB$3:$CB$725)</f>
        <v>0</v>
      </c>
      <c r="CB345" s="42">
        <f t="shared" si="70"/>
        <v>1</v>
      </c>
      <c r="CC345" s="30">
        <f>SUMIF(Ingredients!$B$3:$B$230,F345,Ingredients!$I$3:$I$230)+SUMIF($B$3:$B$725,F345,$CK$3:$CK$725)</f>
        <v>0</v>
      </c>
      <c r="CD345" s="30">
        <f>SUMIF(Ingredients!$B$3:$B$230,G345,Ingredients!$I$3:$I$230)+SUMIF($B$3:$B$725,G345,$CK$3:$CK$725)</f>
        <v>0</v>
      </c>
      <c r="CE345" s="30">
        <f>SUMIF(Ingredients!$B$3:$B$230,H345,Ingredients!$I$3:$I$230)+SUMIF($B$3:$B$725,H345,$CK$3:$CK$725)</f>
        <v>0</v>
      </c>
      <c r="CF345" s="30">
        <f>SUMIF(Ingredients!$B$3:$B$230,I345,Ingredients!$I$3:$I$230)+SUMIF($B$3:$B$725,I345,$CK$3:$CK$725)</f>
        <v>0</v>
      </c>
      <c r="CG345" s="30">
        <f>SUMIF(Ingredients!$B$3:$B$230,J345,Ingredients!$I$3:$I$230)+SUMIF($B$3:$B$725,J345,$CK$3:$CK$725)</f>
        <v>0</v>
      </c>
      <c r="CH345" s="30">
        <f>SUMIF(Ingredients!$B$3:$B$230,K345,Ingredients!$I$3:$I$230)+SUMIF($B$3:$B$725,K345,$CK$3:$CK$725)</f>
        <v>0</v>
      </c>
      <c r="CI345" s="30">
        <f>SUMIF(Ingredients!$B$3:$B$230,L345,Ingredients!$I$3:$I$230)+SUMIF($B$3:$B$725,L345,$CK$3:$CK$725)</f>
        <v>0</v>
      </c>
      <c r="CJ345" s="30">
        <f>SUMIF(Ingredients!$B$3:$B$230,M345,Ingredients!$I$3:$I$230)+SUMIF($B$3:$B$725,M345,$CK$3:$CK$725)</f>
        <v>0</v>
      </c>
      <c r="CK345" s="38">
        <f t="shared" si="71"/>
        <v>0</v>
      </c>
      <c r="CL345" s="30">
        <f>SUMIF(Ingredients!$B$3:$B$230,F345,Ingredients!$J$3:$J$230)+SUMIF($B$3:$B$725,F345,$CT$3:$CT$725)</f>
        <v>0</v>
      </c>
      <c r="CM345" s="30">
        <f>SUMIF(Ingredients!$B$3:$B$230,G345,Ingredients!$J$3:$J$230)+SUMIF($B$3:$B$725,G345,$CT$3:$CT$725)</f>
        <v>0</v>
      </c>
      <c r="CN345" s="30">
        <f>SUMIF(Ingredients!$B$3:$B$230,H345,Ingredients!$J$3:$J$230)+SUMIF($B$3:$B$725,H345,$CT$3:$CT$725)</f>
        <v>0</v>
      </c>
      <c r="CO345" s="30">
        <f>SUMIF(Ingredients!$B$3:$B$230,I345,Ingredients!$J$3:$J$230)+SUMIF($B$3:$B$725,I345,$CT$3:$CT$725)</f>
        <v>0</v>
      </c>
      <c r="CP345" s="30">
        <f>SUMIF(Ingredients!$B$3:$B$230,J345,Ingredients!$J$3:$J$230)+SUMIF($B$3:$B$725,J345,$CT$3:$CT$725)</f>
        <v>0</v>
      </c>
      <c r="CQ345" s="30">
        <f>SUMIF(Ingredients!$B$3:$B$230,K345,Ingredients!$J$3:$J$230)+SUMIF($B$3:$B$725,K345,$CT$3:$CT$725)</f>
        <v>0</v>
      </c>
      <c r="CR345" s="30">
        <f>SUMIF(Ingredients!$B$3:$B$230,L345,Ingredients!$J$3:$J$230)+SUMIF($B$3:$B$725,L345,$CT$3:$CT$725)</f>
        <v>0</v>
      </c>
      <c r="CS345" s="30">
        <f>SUMIF(Ingredients!$B$3:$B$230,M345,Ingredients!$J$3:$J$230)+SUMIF($B$3:$B$725,M345,$CT$3:$CT$725)</f>
        <v>0</v>
      </c>
      <c r="CT345" s="43">
        <f t="shared" si="72"/>
        <v>0</v>
      </c>
      <c r="CU345" s="34">
        <v>2</v>
      </c>
      <c r="CV345" s="30">
        <v>0</v>
      </c>
      <c r="CW345" s="30">
        <v>20</v>
      </c>
      <c r="CX345" s="35">
        <v>0</v>
      </c>
      <c r="CY345" s="36">
        <v>0</v>
      </c>
      <c r="CZ345" s="37">
        <v>1</v>
      </c>
      <c r="DA345" s="38">
        <v>0</v>
      </c>
      <c r="DB345" s="39">
        <v>0</v>
      </c>
      <c r="DC345" t="s">
        <v>202</v>
      </c>
      <c r="DD345" t="str">
        <f t="shared" ca="1" si="73"/>
        <v/>
      </c>
      <c r="DE345" t="str">
        <f t="shared" ca="1" si="74"/>
        <v>-</v>
      </c>
      <c r="DF345" t="s">
        <v>625</v>
      </c>
      <c r="DG345" t="s">
        <v>200</v>
      </c>
      <c r="DH345" t="str">
        <f t="shared" ca="1" si="75"/>
        <v>PICKLEDONIONSITEM(VEGETABLE, ItemRegistry.pickledonionsItem, 4 ,0.4f,0f,0f,1f,0f,0f,0f,1.05f),</v>
      </c>
      <c r="DI345" t="s">
        <v>2481</v>
      </c>
    </row>
    <row r="346" spans="2:113" x14ac:dyDescent="0.3">
      <c r="B346" t="s">
        <v>614</v>
      </c>
      <c r="C346" t="str">
        <f>INDEX('PH Itemnames'!$B$1:$B$723,MATCH(B346,'PH Itemnames'!$A$1:$A$723),1)</f>
        <v>porksausageItem</v>
      </c>
      <c r="D346" t="s">
        <v>240</v>
      </c>
      <c r="E346" t="s">
        <v>1191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SUMIF(Ingredients!$B$3:$B$230,'PH complex foods'!F346,Ingredients!$A$3:$A$119)+SUMIF($B$3:$B$725,F346,$V$3:$V$724)</f>
        <v>1</v>
      </c>
      <c r="O346" s="11">
        <f ca="1">SUMIF(Ingredients!$B$3:$B$230,'PH complex foods'!G346,Ingredients!$A$3:$A$119)+SUMIF($B$3:$B$725,G346,$V$3:$V$724)</f>
        <v>1</v>
      </c>
      <c r="P346" s="11">
        <f ca="1">SUMIF(Ingredients!$B$3:$B$230,'PH complex foods'!H346,Ingredients!$A$3:$A$119)+SUMIF($B$3:$B$725,H346,$V$3:$V$724)</f>
        <v>1</v>
      </c>
      <c r="Q346" s="11">
        <f ca="1">SUMIF(Ingredients!$B$3:$B$230,'PH complex foods'!I346,Ingredients!$A$3:$A$119)+SUMIF($B$3:$B$725,I346,$V$3:$V$724)</f>
        <v>0</v>
      </c>
      <c r="R346" s="11">
        <f ca="1">SUMIF(Ingredients!$B$3:$B$230,'PH complex foods'!J346,Ingredients!$A$3:$A$119)+SUMIF($B$3:$B$725,J346,$V$3:$V$724)</f>
        <v>0</v>
      </c>
      <c r="S346" s="11">
        <f ca="1">SUMIF(Ingredients!$B$3:$B$230,'PH complex foods'!K346,Ingredients!$A$3:$A$119)+SUMIF($B$3:$B$725,K346,$V$3:$V$724)</f>
        <v>0</v>
      </c>
      <c r="T346" s="11">
        <f ca="1">SUMIF(Ingredients!$B$3:$B$230,'PH complex foods'!L346,Ingredients!$A$3:$A$119)+SUMIF($B$3:$B$725,L346,$V$3:$V$724)</f>
        <v>0</v>
      </c>
      <c r="U346" s="11">
        <f ca="1">SUMIF(Ingredients!$B$3:$B$230,'PH complex foods'!M346,Ingredients!$A$3:$A$119)+SUMIF($B$3:$B$725,M346,$V$3:$V$724)</f>
        <v>0</v>
      </c>
      <c r="V346" s="10">
        <f t="shared" ca="1" si="76"/>
        <v>1</v>
      </c>
      <c r="W346" s="10">
        <v>1</v>
      </c>
      <c r="X346" s="11">
        <v>1</v>
      </c>
      <c r="Y346" s="11">
        <f>COUNTIF(F346:M1071,B346)</f>
        <v>3</v>
      </c>
      <c r="Z346" s="44" t="str">
        <f t="shared" ca="1" si="77"/>
        <v>Yes</v>
      </c>
      <c r="AA346" s="34">
        <f>SUMIF(Ingredients!$B$3:$B$230,F346,Ingredients!$C$3:$C$230)+SUMIF($B$3:$B$725,F346,$AI$3:$AI$725)</f>
        <v>10</v>
      </c>
      <c r="AB346" s="30">
        <f>SUMIF(Ingredients!$B$3:$B$230,G346,Ingredients!$C$3:$C$230)+SUMIF($B$3:$B$725,G346,$AI$3:$AI$725)</f>
        <v>0</v>
      </c>
      <c r="AC346" s="30">
        <f>SUMIF(Ingredients!$B$3:$B$230,H346,Ingredients!$C$3:$C$230)+SUMIF($B$3:$B$725,H346,$AI$3:$AI$725)</f>
        <v>0</v>
      </c>
      <c r="AD346" s="30">
        <f>SUMIF(Ingredients!$B$3:$B$230,I346,Ingredients!$C$3:$C$230)+SUMIF($B$3:$B$725,I346,$AI$3:$AI$725)</f>
        <v>0</v>
      </c>
      <c r="AE346" s="30">
        <f>SUMIF(Ingredients!$B$3:$B$230,J346,Ingredients!$C$3:$C$230)+SUMIF($B$3:$B$725,J346,$AI$3:$AI$725)</f>
        <v>0</v>
      </c>
      <c r="AF346" s="30">
        <f>SUMIF(Ingredients!$B$3:$B$230,K346,Ingredients!$C$3:$C$230)+SUMIF($B$3:$B$725,K346,$AI$3:$AI$725)</f>
        <v>0</v>
      </c>
      <c r="AG346" s="30">
        <f>SUMIF(Ingredients!$B$3:$B$230,L346,Ingredients!$C$3:$C$230)+SUMIF($B$3:$B$725,L346,$AI$3:$AI$725)</f>
        <v>0</v>
      </c>
      <c r="AH346" s="30">
        <f>SUMIF(Ingredients!$B$3:$B$230,M346,Ingredients!$C$3:$C$230)+SUMIF($B$3:$B$725,M346,$AI$3:$AI$725)</f>
        <v>0</v>
      </c>
      <c r="AI346" s="29">
        <f t="shared" si="65"/>
        <v>10</v>
      </c>
      <c r="AJ346" s="30">
        <f>SUMIF(Ingredients!$B$3:$B$230,F346,Ingredients!$D$3:$D$230)+SUMIF($B$3:$B$725,F346,$AR$3:$AR$725)</f>
        <v>0</v>
      </c>
      <c r="AK346" s="30">
        <f>SUMIF(Ingredients!$B$3:$B$230,G346,Ingredients!$D$3:$D$230)+SUMIF($B$3:$B$725,G346,$AR$3:$AR$725)</f>
        <v>0</v>
      </c>
      <c r="AL346" s="30">
        <f>SUMIF(Ingredients!$B$3:$B$230,H346,Ingredients!$D$3:$D$230)+SUMIF($B$3:$B$725,H346,$AR$3:$AR$725)</f>
        <v>0</v>
      </c>
      <c r="AM346" s="30">
        <f>SUMIF(Ingredients!$B$3:$B$230,I346,Ingredients!$D$3:$D$230)+SUMIF($B$3:$B$725,I346,$AR$3:$AR$725)</f>
        <v>0</v>
      </c>
      <c r="AN346" s="30">
        <f>SUMIF(Ingredients!$B$3:$B$230,J346,Ingredients!$D$3:$D$230)+SUMIF($B$3:$B$725,J346,$AR$3:$AR$725)</f>
        <v>0</v>
      </c>
      <c r="AO346" s="30">
        <f>SUMIF(Ingredients!$B$3:$B$230,K346,Ingredients!$D$3:$D$230)+SUMIF($B$3:$B$725,K346,$AR$3:$AR$725)</f>
        <v>0</v>
      </c>
      <c r="AP346" s="30">
        <f>SUMIF(Ingredients!$B$3:$B$230,L346,Ingredients!$D$3:$D$230)+SUMIF($B$3:$B$725,L346,$AR$3:$AR$725)</f>
        <v>0</v>
      </c>
      <c r="AQ346" s="30">
        <f>SUMIF(Ingredients!$B$3:$B$230,M346,Ingredients!$D$3:$D$230)+SUMIF($B$3:$B$725,M346,$AR$3:$AR$725)</f>
        <v>0</v>
      </c>
      <c r="AR346" s="29">
        <f t="shared" si="66"/>
        <v>0</v>
      </c>
      <c r="AS346" s="30">
        <f>SUMIF(Ingredients!$B$3:$B$230,F346,Ingredients!$E$3:$E$230)+SUMIF($B$3:$B$725,F346,$BA$3:$BA$730)</f>
        <v>14</v>
      </c>
      <c r="AT346" s="30">
        <f>SUMIF(Ingredients!$B$3:$B$230,G346,Ingredients!$E$3:$E$230)+SUMIF($B$3:$B$725,G346,$BA$3:$BA$730)</f>
        <v>48</v>
      </c>
      <c r="AU346" s="30">
        <f>SUMIF(Ingredients!$B$3:$B$230,H346,Ingredients!$E$3:$E$230)+SUMIF($B$3:$B$725,H346,$BA$3:$BA$730)</f>
        <v>30</v>
      </c>
      <c r="AV346" s="30">
        <f>SUMIF(Ingredients!$B$3:$B$230,I346,Ingredients!$E$3:$E$230)+SUMIF($B$3:$B$725,I346,$BA$3:$BA$730)</f>
        <v>0</v>
      </c>
      <c r="AW346" s="30">
        <f>SUMIF(Ingredients!$B$3:$B$230,J346,Ingredients!$E$3:$E$230)+SUMIF($B$3:$B$725,J346,$BA$3:$BA$730)</f>
        <v>0</v>
      </c>
      <c r="AX346" s="30">
        <f>SUMIF(Ingredients!$B$3:$B$230,K346,Ingredients!$E$3:$E$230)+SUMIF($B$3:$B$725,K346,$BA$3:$BA$730)</f>
        <v>0</v>
      </c>
      <c r="AY346" s="30">
        <f>SUMIF(Ingredients!$B$3:$B$230,L346,Ingredients!$E$3:$E$230)+SUMIF($B$3:$B$725,L346,$BA$3:$BA$730)</f>
        <v>0</v>
      </c>
      <c r="AZ346" s="30">
        <f>SUMIF(Ingredients!$B$3:$B$230,M346,Ingredients!$E$3:$E$230)+SUMIF($B$3:$B$725,M346,$BA$3:$BA$730)</f>
        <v>0</v>
      </c>
      <c r="BA346" s="29">
        <f t="shared" si="67"/>
        <v>30.666666666666668</v>
      </c>
      <c r="BB346" s="30">
        <f>SUMIF(Ingredients!$B$3:$B$230,F346,Ingredients!$F$3:$F$230)+SUMIF($B$3:$B$725,F346,$BJ$3:$BJ$725)</f>
        <v>0</v>
      </c>
      <c r="BC346" s="30">
        <f>SUMIF(Ingredients!$B$3:$B$230,G346,Ingredients!$F$3:$F$230)+SUMIF($B$3:$B$725,G346,$BJ$3:$BJ$725)</f>
        <v>0</v>
      </c>
      <c r="BD346" s="30">
        <f>SUMIF(Ingredients!$B$3:$B$230,H346,Ingredients!$F$3:$F$230)+SUMIF($B$3:$B$725,H346,$BJ$3:$BJ$725)</f>
        <v>0</v>
      </c>
      <c r="BE346" s="30">
        <f>SUMIF(Ingredients!$B$3:$B$230,I346,Ingredients!$F$3:$F$230)+SUMIF($B$3:$B$725,I346,$BJ$3:$BJ$725)</f>
        <v>0</v>
      </c>
      <c r="BF346" s="30">
        <f>SUMIF(Ingredients!$B$3:$B$230,J346,Ingredients!$F$3:$F$230)+SUMIF($B$3:$B$725,J346,$BJ$3:$BJ$725)</f>
        <v>0</v>
      </c>
      <c r="BG346" s="30">
        <f>SUMIF(Ingredients!$B$3:$B$230,K346,Ingredients!$F$3:$F$230)+SUMIF($B$3:$B$725,K346,$BJ$3:$BJ$725)</f>
        <v>0</v>
      </c>
      <c r="BH346" s="30">
        <f>SUMIF(Ingredients!$B$3:$B$230,L346,Ingredients!$F$3:$F$230)+SUMIF($B$3:$B$725,L346,$BJ$3:$BJ$725)</f>
        <v>0</v>
      </c>
      <c r="BI346" s="30">
        <f>SUMIF(Ingredients!$B$3:$B$230,M346,Ingredients!$F$3:$F$230)+SUMIF($B$3:$B$725,M346,$BJ$3:$BJ$725)</f>
        <v>0</v>
      </c>
      <c r="BJ346" s="35">
        <f t="shared" si="68"/>
        <v>0</v>
      </c>
      <c r="BK346" s="30">
        <f>SUMIF(Ingredients!$B$3:$B$230,F346,Ingredients!$G$3:$G$230)+SUMIF($B$3:$B$725,F346,$BS$3:$BS$725)</f>
        <v>0</v>
      </c>
      <c r="BL346" s="30">
        <f>SUMIF(Ingredients!$B$3:$B$230,G346,Ingredients!$G$3:$G$230)+SUMIF($B$3:$B$725,G346,$BS$3:$BS$725)</f>
        <v>0</v>
      </c>
      <c r="BM346" s="30">
        <f>SUMIF(Ingredients!$B$3:$B$230,H346,Ingredients!$G$3:$G$230)+SUMIF($B$3:$B$725,H346,$BS$3:$BS$725)</f>
        <v>0</v>
      </c>
      <c r="BN346" s="30">
        <f>SUMIF(Ingredients!$B$3:$B$230,I346,Ingredients!$G$3:$G$230)+SUMIF($B$3:$B$725,I346,$BS$3:$BS$725)</f>
        <v>0</v>
      </c>
      <c r="BO346" s="30">
        <f>SUMIF(Ingredients!$B$3:$B$230,J346,Ingredients!$G$3:$G$230)+SUMIF($B$3:$B$725,J346,$BS$3:$BS$725)</f>
        <v>0</v>
      </c>
      <c r="BP346" s="30">
        <f>SUMIF(Ingredients!$B$3:$B$230,K346,Ingredients!$G$3:$G$230)+SUMIF($B$3:$B$725,K346,$BS$3:$BS$725)</f>
        <v>0</v>
      </c>
      <c r="BQ346" s="30">
        <f>SUMIF(Ingredients!$B$3:$B$230,L346,Ingredients!$G$3:$G$230)+SUMIF($B$3:$B$725,L346,$BS$3:$BS$725)</f>
        <v>0</v>
      </c>
      <c r="BR346" s="30">
        <f>SUMIF(Ingredients!$B$3:$B$230,M346,Ingredients!$G$3:$G$230)+SUMIF($B$3:$B$725,M346,$BS$3:$BS$725)</f>
        <v>0</v>
      </c>
      <c r="BS346" s="36">
        <f t="shared" si="69"/>
        <v>0</v>
      </c>
      <c r="BT346" s="30">
        <f>SUMIF(Ingredients!$B$3:$B$230,F346,Ingredients!$H$3:$H$230)+SUMIF($B$3:$B$725,F346,$CB$3:$CB$725)</f>
        <v>0</v>
      </c>
      <c r="BU346" s="30">
        <f>SUMIF(Ingredients!$B$3:$B$230,G346,Ingredients!$H$3:$H$230)+SUMIF($B$3:$B$725,G346,$CB$3:$CB$725)</f>
        <v>0</v>
      </c>
      <c r="BV346" s="30">
        <f>SUMIF(Ingredients!$B$3:$B$230,H346,Ingredients!$H$3:$H$230)+SUMIF($B$3:$B$725,H346,$CB$3:$CB$725)</f>
        <v>0</v>
      </c>
      <c r="BW346" s="30">
        <f>SUMIF(Ingredients!$B$3:$B$230,I346,Ingredients!$H$3:$H$230)+SUMIF($B$3:$B$725,I346,$CB$3:$CB$725)</f>
        <v>0</v>
      </c>
      <c r="BX346" s="30">
        <f>SUMIF(Ingredients!$B$3:$B$230,J346,Ingredients!$H$3:$H$230)+SUMIF($B$3:$B$725,J346,$CB$3:$CB$725)</f>
        <v>0</v>
      </c>
      <c r="BY346" s="30">
        <f>SUMIF(Ingredients!$B$3:$B$230,K346,Ingredients!$H$3:$H$230)+SUMIF($B$3:$B$725,K346,$CB$3:$CB$725)</f>
        <v>0</v>
      </c>
      <c r="BZ346" s="30">
        <f>SUMIF(Ingredients!$B$3:$B$230,L346,Ingredients!$H$3:$H$230)+SUMIF($B$3:$B$725,L346,$CB$3:$CB$725)</f>
        <v>0</v>
      </c>
      <c r="CA346" s="30">
        <f>SUMIF(Ingredients!$B$3:$B$230,M346,Ingredients!$H$3:$H$230)+SUMIF($B$3:$B$725,M346,$CB$3:$CB$725)</f>
        <v>0</v>
      </c>
      <c r="CB346" s="42">
        <f t="shared" si="70"/>
        <v>0</v>
      </c>
      <c r="CC346" s="30">
        <f>SUMIF(Ingredients!$B$3:$B$230,F346,Ingredients!$I$3:$I$230)+SUMIF($B$3:$B$725,F346,$CK$3:$CK$725)</f>
        <v>2.5</v>
      </c>
      <c r="CD346" s="30">
        <f>SUMIF(Ingredients!$B$3:$B$230,G346,Ingredients!$I$3:$I$230)+SUMIF($B$3:$B$725,G346,$CK$3:$CK$725)</f>
        <v>0</v>
      </c>
      <c r="CE346" s="30">
        <f>SUMIF(Ingredients!$B$3:$B$230,H346,Ingredients!$I$3:$I$230)+SUMIF($B$3:$B$725,H346,$CK$3:$CK$725)</f>
        <v>0</v>
      </c>
      <c r="CF346" s="30">
        <f>SUMIF(Ingredients!$B$3:$B$230,I346,Ingredients!$I$3:$I$230)+SUMIF($B$3:$B$725,I346,$CK$3:$CK$725)</f>
        <v>0</v>
      </c>
      <c r="CG346" s="30">
        <f>SUMIF(Ingredients!$B$3:$B$230,J346,Ingredients!$I$3:$I$230)+SUMIF($B$3:$B$725,J346,$CK$3:$CK$725)</f>
        <v>0</v>
      </c>
      <c r="CH346" s="30">
        <f>SUMIF(Ingredients!$B$3:$B$230,K346,Ingredients!$I$3:$I$230)+SUMIF($B$3:$B$725,K346,$CK$3:$CK$725)</f>
        <v>0</v>
      </c>
      <c r="CI346" s="30">
        <f>SUMIF(Ingredients!$B$3:$B$230,L346,Ingredients!$I$3:$I$230)+SUMIF($B$3:$B$725,L346,$CK$3:$CK$725)</f>
        <v>0</v>
      </c>
      <c r="CJ346" s="30">
        <f>SUMIF(Ingredients!$B$3:$B$230,M346,Ingredients!$I$3:$I$230)+SUMIF($B$3:$B$725,M346,$CK$3:$CK$725)</f>
        <v>0</v>
      </c>
      <c r="CK346" s="38">
        <f t="shared" si="71"/>
        <v>2.5</v>
      </c>
      <c r="CL346" s="30">
        <f>SUMIF(Ingredients!$B$3:$B$230,F346,Ingredients!$J$3:$J$230)+SUMIF($B$3:$B$725,F346,$CT$3:$CT$725)</f>
        <v>0</v>
      </c>
      <c r="CM346" s="30">
        <f>SUMIF(Ingredients!$B$3:$B$230,G346,Ingredients!$J$3:$J$230)+SUMIF($B$3:$B$725,G346,$CT$3:$CT$725)</f>
        <v>0</v>
      </c>
      <c r="CN346" s="30">
        <f>SUMIF(Ingredients!$B$3:$B$230,H346,Ingredients!$J$3:$J$230)+SUMIF($B$3:$B$725,H346,$CT$3:$CT$725)</f>
        <v>0</v>
      </c>
      <c r="CO346" s="30">
        <f>SUMIF(Ingredients!$B$3:$B$230,I346,Ingredients!$J$3:$J$230)+SUMIF($B$3:$B$725,I346,$CT$3:$CT$725)</f>
        <v>0</v>
      </c>
      <c r="CP346" s="30">
        <f>SUMIF(Ingredients!$B$3:$B$230,J346,Ingredients!$J$3:$J$230)+SUMIF($B$3:$B$725,J346,$CT$3:$CT$725)</f>
        <v>0</v>
      </c>
      <c r="CQ346" s="30">
        <f>SUMIF(Ingredients!$B$3:$B$230,K346,Ingredients!$J$3:$J$230)+SUMIF($B$3:$B$725,K346,$CT$3:$CT$725)</f>
        <v>0</v>
      </c>
      <c r="CR346" s="30">
        <f>SUMIF(Ingredients!$B$3:$B$230,L346,Ingredients!$J$3:$J$230)+SUMIF($B$3:$B$725,L346,$CT$3:$CT$725)</f>
        <v>0</v>
      </c>
      <c r="CS346" s="30">
        <f>SUMIF(Ingredients!$B$3:$B$230,M346,Ingredients!$J$3:$J$230)+SUMIF($B$3:$B$725,M346,$CT$3:$CT$725)</f>
        <v>0</v>
      </c>
      <c r="CT346" s="43">
        <f t="shared" si="72"/>
        <v>0</v>
      </c>
      <c r="CU346" s="34">
        <v>10</v>
      </c>
      <c r="CV346" s="30">
        <v>0</v>
      </c>
      <c r="CW346" s="30">
        <v>30</v>
      </c>
      <c r="CX346" s="35">
        <v>0</v>
      </c>
      <c r="CY346" s="36">
        <v>0</v>
      </c>
      <c r="CZ346" s="37">
        <v>0</v>
      </c>
      <c r="DA346" s="38">
        <v>2.5</v>
      </c>
      <c r="DB346" s="39">
        <v>0</v>
      </c>
      <c r="DC346" t="s">
        <v>202</v>
      </c>
      <c r="DD346" t="str">
        <f t="shared" ca="1" si="73"/>
        <v/>
      </c>
      <c r="DE346" t="str">
        <f t="shared" ca="1" si="74"/>
        <v>-</v>
      </c>
      <c r="DG346" t="s">
        <v>200</v>
      </c>
      <c r="DH346" t="str">
        <f t="shared" ca="1" si="75"/>
        <v>PORKSAUSAGEITEM(MEAL, ItemRegistry.porksausageItem, 4 ,2f,0f,0f,0f,0f,2.5f,0f,0.7f),</v>
      </c>
      <c r="DI346" t="s">
        <v>2482</v>
      </c>
    </row>
    <row r="347" spans="2:113" x14ac:dyDescent="0.3">
      <c r="B347" t="s">
        <v>626</v>
      </c>
      <c r="C347" t="str">
        <f>INDEX('PH Itemnames'!$B$1:$B$723,MATCH(B347,'PH Itemnames'!$A$1:$A$723),1)</f>
        <v>raspberrytrifleItem</v>
      </c>
      <c r="D347" t="s">
        <v>240</v>
      </c>
      <c r="E347" t="s">
        <v>1191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SUMIF(Ingredients!$B$3:$B$230,'PH complex foods'!F347,Ingredients!$A$3:$A$119)+SUMIF($B$3:$B$725,F347,$V$3:$V$724)</f>
        <v>1</v>
      </c>
      <c r="O347" s="11">
        <f ca="1">SUMIF(Ingredients!$B$3:$B$230,'PH complex foods'!G347,Ingredients!$A$3:$A$119)+SUMIF($B$3:$B$725,G347,$V$3:$V$724)</f>
        <v>1</v>
      </c>
      <c r="P347" s="11">
        <f ca="1">SUMIF(Ingredients!$B$3:$B$230,'PH complex foods'!H347,Ingredients!$A$3:$A$119)+SUMIF($B$3:$B$725,H347,$V$3:$V$724)</f>
        <v>0</v>
      </c>
      <c r="Q347" s="11">
        <f ca="1">SUMIF(Ingredients!$B$3:$B$230,'PH complex foods'!I347,Ingredients!$A$3:$A$119)+SUMIF($B$3:$B$725,I347,$V$3:$V$724)</f>
        <v>1</v>
      </c>
      <c r="R347" s="11">
        <f ca="1">SUMIF(Ingredients!$B$3:$B$230,'PH complex foods'!J347,Ingredients!$A$3:$A$119)+SUMIF($B$3:$B$725,J347,$V$3:$V$724)</f>
        <v>0</v>
      </c>
      <c r="S347" s="11">
        <f ca="1">SUMIF(Ingredients!$B$3:$B$230,'PH complex foods'!K347,Ingredients!$A$3:$A$119)+SUMIF($B$3:$B$725,K347,$V$3:$V$724)</f>
        <v>0</v>
      </c>
      <c r="T347" s="11">
        <f ca="1">SUMIF(Ingredients!$B$3:$B$230,'PH complex foods'!L347,Ingredients!$A$3:$A$119)+SUMIF($B$3:$B$725,L347,$V$3:$V$724)</f>
        <v>0</v>
      </c>
      <c r="U347" s="11">
        <f ca="1">SUMIF(Ingredients!$B$3:$B$230,'PH complex foods'!M347,Ingredients!$A$3:$A$119)+SUMIF($B$3:$B$725,M347,$V$3:$V$724)</f>
        <v>0</v>
      </c>
      <c r="V347" s="10">
        <f t="shared" ca="1" si="76"/>
        <v>0</v>
      </c>
      <c r="W347" s="10">
        <v>0</v>
      </c>
      <c r="X347" s="11">
        <v>0</v>
      </c>
      <c r="Y347" s="11">
        <f>COUNTIF(F347:M1072,B347)</f>
        <v>0</v>
      </c>
      <c r="Z347" s="44" t="str">
        <f t="shared" ca="1" si="77"/>
        <v>No</v>
      </c>
      <c r="AA347" s="34">
        <f>SUMIF(Ingredients!$B$3:$B$230,F347,Ingredients!$C$3:$C$230)+SUMIF($B$3:$B$725,F347,$AI$3:$AI$725)</f>
        <v>2</v>
      </c>
      <c r="AB347" s="30">
        <f>SUMIF(Ingredients!$B$3:$B$230,G347,Ingredients!$C$3:$C$230)+SUMIF($B$3:$B$725,G347,$AI$3:$AI$725)</f>
        <v>5</v>
      </c>
      <c r="AC347" s="30">
        <f>SUMIF(Ingredients!$B$3:$B$230,H347,Ingredients!$C$3:$C$230)+SUMIF($B$3:$B$725,H347,$AI$3:$AI$725)</f>
        <v>1</v>
      </c>
      <c r="AD347" s="30">
        <f>SUMIF(Ingredients!$B$3:$B$230,I347,Ingredients!$C$3:$C$230)+SUMIF($B$3:$B$725,I347,$AI$3:$AI$725)</f>
        <v>5</v>
      </c>
      <c r="AE347" s="30">
        <f>SUMIF(Ingredients!$B$3:$B$230,J347,Ingredients!$C$3:$C$230)+SUMIF($B$3:$B$725,J347,$AI$3:$AI$725)</f>
        <v>0</v>
      </c>
      <c r="AF347" s="30">
        <f>SUMIF(Ingredients!$B$3:$B$230,K347,Ingredients!$C$3:$C$230)+SUMIF($B$3:$B$725,K347,$AI$3:$AI$725)</f>
        <v>0</v>
      </c>
      <c r="AG347" s="30">
        <f>SUMIF(Ingredients!$B$3:$B$230,L347,Ingredients!$C$3:$C$230)+SUMIF($B$3:$B$725,L347,$AI$3:$AI$725)</f>
        <v>0</v>
      </c>
      <c r="AH347" s="30">
        <f>SUMIF(Ingredients!$B$3:$B$230,M347,Ingredients!$C$3:$C$230)+SUMIF($B$3:$B$725,M347,$AI$3:$AI$725)</f>
        <v>0</v>
      </c>
      <c r="AI347" s="29">
        <f t="shared" si="65"/>
        <v>13</v>
      </c>
      <c r="AJ347" s="30">
        <f>SUMIF(Ingredients!$B$3:$B$230,F347,Ingredients!$D$3:$D$230)+SUMIF($B$3:$B$725,F347,$AR$3:$AR$725)</f>
        <v>5</v>
      </c>
      <c r="AK347" s="30">
        <f>SUMIF(Ingredients!$B$3:$B$230,G347,Ingredients!$D$3:$D$230)+SUMIF($B$3:$B$725,G347,$AR$3:$AR$725)</f>
        <v>0</v>
      </c>
      <c r="AL347" s="30">
        <f>SUMIF(Ingredients!$B$3:$B$230,H347,Ingredients!$D$3:$D$230)+SUMIF($B$3:$B$725,H347,$AR$3:$AR$725)</f>
        <v>0</v>
      </c>
      <c r="AM347" s="30">
        <f>SUMIF(Ingredients!$B$3:$B$230,I347,Ingredients!$D$3:$D$230)+SUMIF($B$3:$B$725,I347,$AR$3:$AR$725)</f>
        <v>0</v>
      </c>
      <c r="AN347" s="30">
        <f>SUMIF(Ingredients!$B$3:$B$230,J347,Ingredients!$D$3:$D$230)+SUMIF($B$3:$B$725,J347,$AR$3:$AR$725)</f>
        <v>0</v>
      </c>
      <c r="AO347" s="30">
        <f>SUMIF(Ingredients!$B$3:$B$230,K347,Ingredients!$D$3:$D$230)+SUMIF($B$3:$B$725,K347,$AR$3:$AR$725)</f>
        <v>0</v>
      </c>
      <c r="AP347" s="30">
        <f>SUMIF(Ingredients!$B$3:$B$230,L347,Ingredients!$D$3:$D$230)+SUMIF($B$3:$B$725,L347,$AR$3:$AR$725)</f>
        <v>0</v>
      </c>
      <c r="AQ347" s="30">
        <f>SUMIF(Ingredients!$B$3:$B$230,M347,Ingredients!$D$3:$D$230)+SUMIF($B$3:$B$725,M347,$AR$3:$AR$725)</f>
        <v>0</v>
      </c>
      <c r="AR347" s="29">
        <f t="shared" si="66"/>
        <v>5</v>
      </c>
      <c r="AS347" s="30">
        <f>SUMIF(Ingredients!$B$3:$B$230,F347,Ingredients!$E$3:$E$230)+SUMIF($B$3:$B$725,F347,$BA$3:$BA$730)</f>
        <v>4</v>
      </c>
      <c r="AT347" s="30">
        <f>SUMIF(Ingredients!$B$3:$B$230,G347,Ingredients!$E$3:$E$230)+SUMIF($B$3:$B$725,G347,$BA$3:$BA$730)</f>
        <v>7</v>
      </c>
      <c r="AU347" s="30">
        <f>SUMIF(Ingredients!$B$3:$B$230,H347,Ingredients!$E$3:$E$230)+SUMIF($B$3:$B$725,H347,$BA$3:$BA$730)</f>
        <v>18</v>
      </c>
      <c r="AV347" s="30">
        <f>SUMIF(Ingredients!$B$3:$B$230,I347,Ingredients!$E$3:$E$230)+SUMIF($B$3:$B$725,I347,$BA$3:$BA$730)</f>
        <v>7</v>
      </c>
      <c r="AW347" s="30">
        <f>SUMIF(Ingredients!$B$3:$B$230,J347,Ingredients!$E$3:$E$230)+SUMIF($B$3:$B$725,J347,$BA$3:$BA$730)</f>
        <v>0</v>
      </c>
      <c r="AX347" s="30">
        <f>SUMIF(Ingredients!$B$3:$B$230,K347,Ingredients!$E$3:$E$230)+SUMIF($B$3:$B$725,K347,$BA$3:$BA$730)</f>
        <v>0</v>
      </c>
      <c r="AY347" s="30">
        <f>SUMIF(Ingredients!$B$3:$B$230,L347,Ingredients!$E$3:$E$230)+SUMIF($B$3:$B$725,L347,$BA$3:$BA$730)</f>
        <v>0</v>
      </c>
      <c r="AZ347" s="30">
        <f>SUMIF(Ingredients!$B$3:$B$230,M347,Ingredients!$E$3:$E$230)+SUMIF($B$3:$B$725,M347,$BA$3:$BA$730)</f>
        <v>0</v>
      </c>
      <c r="BA347" s="29">
        <f t="shared" si="67"/>
        <v>9</v>
      </c>
      <c r="BB347" s="30">
        <f>SUMIF(Ingredients!$B$3:$B$230,F347,Ingredients!$F$3:$F$230)+SUMIF($B$3:$B$725,F347,$BJ$3:$BJ$725)</f>
        <v>0</v>
      </c>
      <c r="BC347" s="30">
        <f>SUMIF(Ingredients!$B$3:$B$230,G347,Ingredients!$F$3:$F$230)+SUMIF($B$3:$B$725,G347,$BJ$3:$BJ$725)</f>
        <v>0</v>
      </c>
      <c r="BD347" s="30">
        <f>SUMIF(Ingredients!$B$3:$B$230,H347,Ingredients!$F$3:$F$230)+SUMIF($B$3:$B$725,H347,$BJ$3:$BJ$725)</f>
        <v>0</v>
      </c>
      <c r="BE347" s="30">
        <f>SUMIF(Ingredients!$B$3:$B$230,I347,Ingredients!$F$3:$F$230)+SUMIF($B$3:$B$725,I347,$BJ$3:$BJ$725)</f>
        <v>1</v>
      </c>
      <c r="BF347" s="30">
        <f>SUMIF(Ingredients!$B$3:$B$230,J347,Ingredients!$F$3:$F$230)+SUMIF($B$3:$B$725,J347,$BJ$3:$BJ$725)</f>
        <v>0</v>
      </c>
      <c r="BG347" s="30">
        <f>SUMIF(Ingredients!$B$3:$B$230,K347,Ingredients!$F$3:$F$230)+SUMIF($B$3:$B$725,K347,$BJ$3:$BJ$725)</f>
        <v>0</v>
      </c>
      <c r="BH347" s="30">
        <f>SUMIF(Ingredients!$B$3:$B$230,L347,Ingredients!$F$3:$F$230)+SUMIF($B$3:$B$725,L347,$BJ$3:$BJ$725)</f>
        <v>0</v>
      </c>
      <c r="BI347" s="30">
        <f>SUMIF(Ingredients!$B$3:$B$230,M347,Ingredients!$F$3:$F$230)+SUMIF($B$3:$B$725,M347,$BJ$3:$BJ$725)</f>
        <v>0</v>
      </c>
      <c r="BJ347" s="35">
        <f t="shared" si="68"/>
        <v>1</v>
      </c>
      <c r="BK347" s="30">
        <f>SUMIF(Ingredients!$B$3:$B$230,F347,Ingredients!$G$3:$G$230)+SUMIF($B$3:$B$725,F347,$BS$3:$BS$725)</f>
        <v>0.8</v>
      </c>
      <c r="BL347" s="30">
        <f>SUMIF(Ingredients!$B$3:$B$230,G347,Ingredients!$G$3:$G$230)+SUMIF($B$3:$B$725,G347,$BS$3:$BS$725)</f>
        <v>0</v>
      </c>
      <c r="BM347" s="30">
        <f>SUMIF(Ingredients!$B$3:$B$230,H347,Ingredients!$G$3:$G$230)+SUMIF($B$3:$B$725,H347,$BS$3:$BS$725)</f>
        <v>0</v>
      </c>
      <c r="BN347" s="30">
        <f>SUMIF(Ingredients!$B$3:$B$230,I347,Ingredients!$G$3:$G$230)+SUMIF($B$3:$B$725,I347,$BS$3:$BS$725)</f>
        <v>0</v>
      </c>
      <c r="BO347" s="30">
        <f>SUMIF(Ingredients!$B$3:$B$230,J347,Ingredients!$G$3:$G$230)+SUMIF($B$3:$B$725,J347,$BS$3:$BS$725)</f>
        <v>0</v>
      </c>
      <c r="BP347" s="30">
        <f>SUMIF(Ingredients!$B$3:$B$230,K347,Ingredients!$G$3:$G$230)+SUMIF($B$3:$B$725,K347,$BS$3:$BS$725)</f>
        <v>0</v>
      </c>
      <c r="BQ347" s="30">
        <f>SUMIF(Ingredients!$B$3:$B$230,L347,Ingredients!$G$3:$G$230)+SUMIF($B$3:$B$725,L347,$BS$3:$BS$725)</f>
        <v>0</v>
      </c>
      <c r="BR347" s="30">
        <f>SUMIF(Ingredients!$B$3:$B$230,M347,Ingredients!$G$3:$G$230)+SUMIF($B$3:$B$725,M347,$BS$3:$BS$725)</f>
        <v>0</v>
      </c>
      <c r="BS347" s="36">
        <f t="shared" si="69"/>
        <v>0.8</v>
      </c>
      <c r="BT347" s="30">
        <f>SUMIF(Ingredients!$B$3:$B$230,F347,Ingredients!$H$3:$H$230)+SUMIF($B$3:$B$725,F347,$CB$3:$CB$725)</f>
        <v>0</v>
      </c>
      <c r="BU347" s="30">
        <f>SUMIF(Ingredients!$B$3:$B$230,G347,Ingredients!$H$3:$H$230)+SUMIF($B$3:$B$725,G347,$CB$3:$CB$725)</f>
        <v>0</v>
      </c>
      <c r="BV347" s="30">
        <f>SUMIF(Ingredients!$B$3:$B$230,H347,Ingredients!$H$3:$H$230)+SUMIF($B$3:$B$725,H347,$CB$3:$CB$725)</f>
        <v>0</v>
      </c>
      <c r="BW347" s="30">
        <f>SUMIF(Ingredients!$B$3:$B$230,I347,Ingredients!$H$3:$H$230)+SUMIF($B$3:$B$725,I347,$CB$3:$CB$725)</f>
        <v>0</v>
      </c>
      <c r="BX347" s="30">
        <f>SUMIF(Ingredients!$B$3:$B$230,J347,Ingredients!$H$3:$H$230)+SUMIF($B$3:$B$725,J347,$CB$3:$CB$725)</f>
        <v>0</v>
      </c>
      <c r="BY347" s="30">
        <f>SUMIF(Ingredients!$B$3:$B$230,K347,Ingredients!$H$3:$H$230)+SUMIF($B$3:$B$725,K347,$CB$3:$CB$725)</f>
        <v>0</v>
      </c>
      <c r="BZ347" s="30">
        <f>SUMIF(Ingredients!$B$3:$B$230,L347,Ingredients!$H$3:$H$230)+SUMIF($B$3:$B$725,L347,$CB$3:$CB$725)</f>
        <v>0</v>
      </c>
      <c r="CA347" s="30">
        <f>SUMIF(Ingredients!$B$3:$B$230,M347,Ingredients!$H$3:$H$230)+SUMIF($B$3:$B$725,M347,$CB$3:$CB$725)</f>
        <v>0</v>
      </c>
      <c r="CB347" s="42">
        <f t="shared" si="70"/>
        <v>0</v>
      </c>
      <c r="CC347" s="30">
        <f>SUMIF(Ingredients!$B$3:$B$230,F347,Ingredients!$I$3:$I$230)+SUMIF($B$3:$B$725,F347,$CK$3:$CK$725)</f>
        <v>0</v>
      </c>
      <c r="CD347" s="30">
        <f>SUMIF(Ingredients!$B$3:$B$230,G347,Ingredients!$I$3:$I$230)+SUMIF($B$3:$B$725,G347,$CK$3:$CK$725)</f>
        <v>0</v>
      </c>
      <c r="CE347" s="30">
        <f>SUMIF(Ingredients!$B$3:$B$230,H347,Ingredients!$I$3:$I$230)+SUMIF($B$3:$B$725,H347,$CK$3:$CK$725)</f>
        <v>0</v>
      </c>
      <c r="CF347" s="30">
        <f>SUMIF(Ingredients!$B$3:$B$230,I347,Ingredients!$I$3:$I$230)+SUMIF($B$3:$B$725,I347,$CK$3:$CK$725)</f>
        <v>0</v>
      </c>
      <c r="CG347" s="30">
        <f>SUMIF(Ingredients!$B$3:$B$230,J347,Ingredients!$I$3:$I$230)+SUMIF($B$3:$B$725,J347,$CK$3:$CK$725)</f>
        <v>0</v>
      </c>
      <c r="CH347" s="30">
        <f>SUMIF(Ingredients!$B$3:$B$230,K347,Ingredients!$I$3:$I$230)+SUMIF($B$3:$B$725,K347,$CK$3:$CK$725)</f>
        <v>0</v>
      </c>
      <c r="CI347" s="30">
        <f>SUMIF(Ingredients!$B$3:$B$230,L347,Ingredients!$I$3:$I$230)+SUMIF($B$3:$B$725,L347,$CK$3:$CK$725)</f>
        <v>0</v>
      </c>
      <c r="CJ347" s="30">
        <f>SUMIF(Ingredients!$B$3:$B$230,M347,Ingredients!$I$3:$I$230)+SUMIF($B$3:$B$725,M347,$CK$3:$CK$725)</f>
        <v>0</v>
      </c>
      <c r="CK347" s="38">
        <f t="shared" si="71"/>
        <v>0</v>
      </c>
      <c r="CL347" s="30">
        <f>SUMIF(Ingredients!$B$3:$B$230,F347,Ingredients!$J$3:$J$230)+SUMIF($B$3:$B$725,F347,$CT$3:$CT$725)</f>
        <v>0</v>
      </c>
      <c r="CM347" s="30">
        <f>SUMIF(Ingredients!$B$3:$B$230,G347,Ingredients!$J$3:$J$230)+SUMIF($B$3:$B$725,G347,$CT$3:$CT$725)</f>
        <v>1</v>
      </c>
      <c r="CN347" s="30">
        <f>SUMIF(Ingredients!$B$3:$B$230,H347,Ingredients!$J$3:$J$230)+SUMIF($B$3:$B$725,H347,$CT$3:$CT$725)</f>
        <v>0</v>
      </c>
      <c r="CO347" s="30">
        <f>SUMIF(Ingredients!$B$3:$B$230,I347,Ingredients!$J$3:$J$230)+SUMIF($B$3:$B$725,I347,$CT$3:$CT$725)</f>
        <v>0</v>
      </c>
      <c r="CP347" s="30">
        <f>SUMIF(Ingredients!$B$3:$B$230,J347,Ingredients!$J$3:$J$230)+SUMIF($B$3:$B$725,J347,$CT$3:$CT$725)</f>
        <v>0</v>
      </c>
      <c r="CQ347" s="30">
        <f>SUMIF(Ingredients!$B$3:$B$230,K347,Ingredients!$J$3:$J$230)+SUMIF($B$3:$B$725,K347,$CT$3:$CT$725)</f>
        <v>0</v>
      </c>
      <c r="CR347" s="30">
        <f>SUMIF(Ingredients!$B$3:$B$230,L347,Ingredients!$J$3:$J$230)+SUMIF($B$3:$B$725,L347,$CT$3:$CT$725)</f>
        <v>0</v>
      </c>
      <c r="CS347" s="30">
        <f>SUMIF(Ingredients!$B$3:$B$230,M347,Ingredients!$J$3:$J$230)+SUMIF($B$3:$B$725,M347,$CT$3:$CT$725)</f>
        <v>0</v>
      </c>
      <c r="CT347" s="43">
        <f t="shared" si="72"/>
        <v>1</v>
      </c>
      <c r="CU347" s="34">
        <v>13</v>
      </c>
      <c r="CV347" s="30">
        <v>5</v>
      </c>
      <c r="CW347" s="30">
        <v>9</v>
      </c>
      <c r="CX347" s="35">
        <v>1</v>
      </c>
      <c r="CY347" s="36">
        <v>0.8</v>
      </c>
      <c r="CZ347" s="37">
        <v>0</v>
      </c>
      <c r="DA347" s="38">
        <v>0</v>
      </c>
      <c r="DB347" s="39">
        <v>1</v>
      </c>
      <c r="DC347" t="s">
        <v>199</v>
      </c>
      <c r="DD347" t="str">
        <f t="shared" ca="1" si="73"/>
        <v/>
      </c>
      <c r="DE347" t="str">
        <f t="shared" ca="1" si="74"/>
        <v>No</v>
      </c>
      <c r="DG347" t="s">
        <v>200</v>
      </c>
      <c r="DH347" t="str">
        <f t="shared" ca="1" si="75"/>
        <v/>
      </c>
      <c r="DI347" t="s">
        <v>2271</v>
      </c>
    </row>
    <row r="348" spans="2:113" x14ac:dyDescent="0.3">
      <c r="B348" t="s">
        <v>627</v>
      </c>
      <c r="C348" t="str">
        <f>INDEX('PH Itemnames'!$B$1:$B$723,MATCH(B348,'PH Itemnames'!$A$1:$A$723),1)</f>
        <v>pumpkinmuffinItem</v>
      </c>
      <c r="D348" t="s">
        <v>240</v>
      </c>
      <c r="E348" t="s">
        <v>1191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SUMIF(Ingredients!$B$3:$B$230,'PH complex foods'!F348,Ingredients!$A$3:$A$119)+SUMIF($B$3:$B$725,F348,$V$3:$V$724)</f>
        <v>1</v>
      </c>
      <c r="O348" s="11">
        <f ca="1">SUMIF(Ingredients!$B$3:$B$230,'PH complex foods'!G348,Ingredients!$A$3:$A$119)+SUMIF($B$3:$B$725,G348,$V$3:$V$724)</f>
        <v>1</v>
      </c>
      <c r="P348" s="11">
        <f ca="1">SUMIF(Ingredients!$B$3:$B$230,'PH complex foods'!H348,Ingredients!$A$3:$A$119)+SUMIF($B$3:$B$725,H348,$V$3:$V$724)</f>
        <v>0</v>
      </c>
      <c r="Q348" s="11">
        <f ca="1">SUMIF(Ingredients!$B$3:$B$230,'PH complex foods'!I348,Ingredients!$A$3:$A$119)+SUMIF($B$3:$B$725,I348,$V$3:$V$724)</f>
        <v>0</v>
      </c>
      <c r="R348" s="11">
        <f ca="1">SUMIF(Ingredients!$B$3:$B$230,'PH complex foods'!J348,Ingredients!$A$3:$A$119)+SUMIF($B$3:$B$725,J348,$V$3:$V$724)</f>
        <v>0</v>
      </c>
      <c r="S348" s="11">
        <f ca="1">SUMIF(Ingredients!$B$3:$B$230,'PH complex foods'!K348,Ingredients!$A$3:$A$119)+SUMIF($B$3:$B$725,K348,$V$3:$V$724)</f>
        <v>0</v>
      </c>
      <c r="T348" s="11">
        <f ca="1">SUMIF(Ingredients!$B$3:$B$230,'PH complex foods'!L348,Ingredients!$A$3:$A$119)+SUMIF($B$3:$B$725,L348,$V$3:$V$724)</f>
        <v>0</v>
      </c>
      <c r="U348" s="11">
        <f ca="1">SUMIF(Ingredients!$B$3:$B$230,'PH complex foods'!M348,Ingredients!$A$3:$A$119)+SUMIF($B$3:$B$725,M348,$V$3:$V$724)</f>
        <v>0</v>
      </c>
      <c r="V348" s="10">
        <f t="shared" ca="1" si="76"/>
        <v>1</v>
      </c>
      <c r="W348" s="10">
        <v>1</v>
      </c>
      <c r="X348" s="11">
        <v>0</v>
      </c>
      <c r="Y348" s="11">
        <f>COUNTIF(F348:M1073,B348)</f>
        <v>0</v>
      </c>
      <c r="Z348" s="44" t="str">
        <f t="shared" ca="1" si="77"/>
        <v>Yes</v>
      </c>
      <c r="AA348" s="34">
        <f>SUMIF(Ingredients!$B$3:$B$230,F348,Ingredients!$C$3:$C$230)+SUMIF($B$3:$B$725,F348,$AI$3:$AI$725)</f>
        <v>5</v>
      </c>
      <c r="AB348" s="30">
        <f>SUMIF(Ingredients!$B$3:$B$230,G348,Ingredients!$C$3:$C$230)+SUMIF($B$3:$B$725,G348,$AI$3:$AI$725)</f>
        <v>5</v>
      </c>
      <c r="AC348" s="30">
        <f>SUMIF(Ingredients!$B$3:$B$230,H348,Ingredients!$C$3:$C$230)+SUMIF($B$3:$B$725,H348,$AI$3:$AI$725)</f>
        <v>0</v>
      </c>
      <c r="AD348" s="30">
        <f>SUMIF(Ingredients!$B$3:$B$230,I348,Ingredients!$C$3:$C$230)+SUMIF($B$3:$B$725,I348,$AI$3:$AI$725)</f>
        <v>0</v>
      </c>
      <c r="AE348" s="30">
        <f>SUMIF(Ingredients!$B$3:$B$230,J348,Ingredients!$C$3:$C$230)+SUMIF($B$3:$B$725,J348,$AI$3:$AI$725)</f>
        <v>0</v>
      </c>
      <c r="AF348" s="30">
        <f>SUMIF(Ingredients!$B$3:$B$230,K348,Ingredients!$C$3:$C$230)+SUMIF($B$3:$B$725,K348,$AI$3:$AI$725)</f>
        <v>0</v>
      </c>
      <c r="AG348" s="30">
        <f>SUMIF(Ingredients!$B$3:$B$230,L348,Ingredients!$C$3:$C$230)+SUMIF($B$3:$B$725,L348,$AI$3:$AI$725)</f>
        <v>0</v>
      </c>
      <c r="AH348" s="30">
        <f>SUMIF(Ingredients!$B$3:$B$230,M348,Ingredients!$C$3:$C$230)+SUMIF($B$3:$B$725,M348,$AI$3:$AI$725)</f>
        <v>0</v>
      </c>
      <c r="AI348" s="29">
        <f t="shared" si="65"/>
        <v>10</v>
      </c>
      <c r="AJ348" s="30">
        <f>SUMIF(Ingredients!$B$3:$B$230,F348,Ingredients!$D$3:$D$230)+SUMIF($B$3:$B$725,F348,$AR$3:$AR$725)</f>
        <v>1</v>
      </c>
      <c r="AK348" s="30">
        <f>SUMIF(Ingredients!$B$3:$B$230,G348,Ingredients!$D$3:$D$230)+SUMIF($B$3:$B$725,G348,$AR$3:$AR$725)</f>
        <v>0</v>
      </c>
      <c r="AL348" s="30">
        <f>SUMIF(Ingredients!$B$3:$B$230,H348,Ingredients!$D$3:$D$230)+SUMIF($B$3:$B$725,H348,$AR$3:$AR$725)</f>
        <v>0</v>
      </c>
      <c r="AM348" s="30">
        <f>SUMIF(Ingredients!$B$3:$B$230,I348,Ingredients!$D$3:$D$230)+SUMIF($B$3:$B$725,I348,$AR$3:$AR$725)</f>
        <v>0</v>
      </c>
      <c r="AN348" s="30">
        <f>SUMIF(Ingredients!$B$3:$B$230,J348,Ingredients!$D$3:$D$230)+SUMIF($B$3:$B$725,J348,$AR$3:$AR$725)</f>
        <v>0</v>
      </c>
      <c r="AO348" s="30">
        <f>SUMIF(Ingredients!$B$3:$B$230,K348,Ingredients!$D$3:$D$230)+SUMIF($B$3:$B$725,K348,$AR$3:$AR$725)</f>
        <v>0</v>
      </c>
      <c r="AP348" s="30">
        <f>SUMIF(Ingredients!$B$3:$B$230,L348,Ingredients!$D$3:$D$230)+SUMIF($B$3:$B$725,L348,$AR$3:$AR$725)</f>
        <v>0</v>
      </c>
      <c r="AQ348" s="30">
        <f>SUMIF(Ingredients!$B$3:$B$230,M348,Ingredients!$D$3:$D$230)+SUMIF($B$3:$B$725,M348,$AR$3:$AR$725)</f>
        <v>0</v>
      </c>
      <c r="AR348" s="29">
        <f t="shared" si="66"/>
        <v>1</v>
      </c>
      <c r="AS348" s="30">
        <f>SUMIF(Ingredients!$B$3:$B$230,F348,Ingredients!$E$3:$E$230)+SUMIF($B$3:$B$725,F348,$BA$3:$BA$730)</f>
        <v>30</v>
      </c>
      <c r="AT348" s="30">
        <f>SUMIF(Ingredients!$B$3:$B$230,G348,Ingredients!$E$3:$E$230)+SUMIF($B$3:$B$725,G348,$BA$3:$BA$730)</f>
        <v>29.5</v>
      </c>
      <c r="AU348" s="30">
        <f>SUMIF(Ingredients!$B$3:$B$230,H348,Ingredients!$E$3:$E$230)+SUMIF($B$3:$B$725,H348,$BA$3:$BA$730)</f>
        <v>0</v>
      </c>
      <c r="AV348" s="30">
        <f>SUMIF(Ingredients!$B$3:$B$230,I348,Ingredients!$E$3:$E$230)+SUMIF($B$3:$B$725,I348,$BA$3:$BA$730)</f>
        <v>0</v>
      </c>
      <c r="AW348" s="30">
        <f>SUMIF(Ingredients!$B$3:$B$230,J348,Ingredients!$E$3:$E$230)+SUMIF($B$3:$B$725,J348,$BA$3:$BA$730)</f>
        <v>0</v>
      </c>
      <c r="AX348" s="30">
        <f>SUMIF(Ingredients!$B$3:$B$230,K348,Ingredients!$E$3:$E$230)+SUMIF($B$3:$B$725,K348,$BA$3:$BA$730)</f>
        <v>0</v>
      </c>
      <c r="AY348" s="30">
        <f>SUMIF(Ingredients!$B$3:$B$230,L348,Ingredients!$E$3:$E$230)+SUMIF($B$3:$B$725,L348,$BA$3:$BA$730)</f>
        <v>0</v>
      </c>
      <c r="AZ348" s="30">
        <f>SUMIF(Ingredients!$B$3:$B$230,M348,Ingredients!$E$3:$E$230)+SUMIF($B$3:$B$725,M348,$BA$3:$BA$730)</f>
        <v>0</v>
      </c>
      <c r="BA348" s="29">
        <f t="shared" si="67"/>
        <v>29.75</v>
      </c>
      <c r="BB348" s="30">
        <f>SUMIF(Ingredients!$B$3:$B$230,F348,Ingredients!$F$3:$F$230)+SUMIF($B$3:$B$725,F348,$BJ$3:$BJ$725)</f>
        <v>0</v>
      </c>
      <c r="BC348" s="30">
        <f>SUMIF(Ingredients!$B$3:$B$230,G348,Ingredients!$F$3:$F$230)+SUMIF($B$3:$B$725,G348,$BJ$3:$BJ$725)</f>
        <v>1</v>
      </c>
      <c r="BD348" s="30">
        <f>SUMIF(Ingredients!$B$3:$B$230,H348,Ingredients!$F$3:$F$230)+SUMIF($B$3:$B$725,H348,$BJ$3:$BJ$725)</f>
        <v>0</v>
      </c>
      <c r="BE348" s="30">
        <f>SUMIF(Ingredients!$B$3:$B$230,I348,Ingredients!$F$3:$F$230)+SUMIF($B$3:$B$725,I348,$BJ$3:$BJ$725)</f>
        <v>0</v>
      </c>
      <c r="BF348" s="30">
        <f>SUMIF(Ingredients!$B$3:$B$230,J348,Ingredients!$F$3:$F$230)+SUMIF($B$3:$B$725,J348,$BJ$3:$BJ$725)</f>
        <v>0</v>
      </c>
      <c r="BG348" s="30">
        <f>SUMIF(Ingredients!$B$3:$B$230,K348,Ingredients!$F$3:$F$230)+SUMIF($B$3:$B$725,K348,$BJ$3:$BJ$725)</f>
        <v>0</v>
      </c>
      <c r="BH348" s="30">
        <f>SUMIF(Ingredients!$B$3:$B$230,L348,Ingredients!$F$3:$F$230)+SUMIF($B$3:$B$725,L348,$BJ$3:$BJ$725)</f>
        <v>0</v>
      </c>
      <c r="BI348" s="30">
        <f>SUMIF(Ingredients!$B$3:$B$230,M348,Ingredients!$F$3:$F$230)+SUMIF($B$3:$B$725,M348,$BJ$3:$BJ$725)</f>
        <v>0</v>
      </c>
      <c r="BJ348" s="35">
        <f t="shared" si="68"/>
        <v>1</v>
      </c>
      <c r="BK348" s="30">
        <f>SUMIF(Ingredients!$B$3:$B$230,F348,Ingredients!$G$3:$G$230)+SUMIF($B$3:$B$725,F348,$BS$3:$BS$725)</f>
        <v>1.5</v>
      </c>
      <c r="BL348" s="30">
        <f>SUMIF(Ingredients!$B$3:$B$230,G348,Ingredients!$G$3:$G$230)+SUMIF($B$3:$B$725,G348,$BS$3:$BS$725)</f>
        <v>0</v>
      </c>
      <c r="BM348" s="30">
        <f>SUMIF(Ingredients!$B$3:$B$230,H348,Ingredients!$G$3:$G$230)+SUMIF($B$3:$B$725,H348,$BS$3:$BS$725)</f>
        <v>0</v>
      </c>
      <c r="BN348" s="30">
        <f>SUMIF(Ingredients!$B$3:$B$230,I348,Ingredients!$G$3:$G$230)+SUMIF($B$3:$B$725,I348,$BS$3:$BS$725)</f>
        <v>0</v>
      </c>
      <c r="BO348" s="30">
        <f>SUMIF(Ingredients!$B$3:$B$230,J348,Ingredients!$G$3:$G$230)+SUMIF($B$3:$B$725,J348,$BS$3:$BS$725)</f>
        <v>0</v>
      </c>
      <c r="BP348" s="30">
        <f>SUMIF(Ingredients!$B$3:$B$230,K348,Ingredients!$G$3:$G$230)+SUMIF($B$3:$B$725,K348,$BS$3:$BS$725)</f>
        <v>0</v>
      </c>
      <c r="BQ348" s="30">
        <f>SUMIF(Ingredients!$B$3:$B$230,L348,Ingredients!$G$3:$G$230)+SUMIF($B$3:$B$725,L348,$BS$3:$BS$725)</f>
        <v>0</v>
      </c>
      <c r="BR348" s="30">
        <f>SUMIF(Ingredients!$B$3:$B$230,M348,Ingredients!$G$3:$G$230)+SUMIF($B$3:$B$725,M348,$BS$3:$BS$725)</f>
        <v>0</v>
      </c>
      <c r="BS348" s="36">
        <f t="shared" si="69"/>
        <v>1.5</v>
      </c>
      <c r="BT348" s="30">
        <f>SUMIF(Ingredients!$B$3:$B$230,F348,Ingredients!$H$3:$H$230)+SUMIF($B$3:$B$725,F348,$CB$3:$CB$725)</f>
        <v>1.5</v>
      </c>
      <c r="BU348" s="30">
        <f>SUMIF(Ingredients!$B$3:$B$230,G348,Ingredients!$H$3:$H$230)+SUMIF($B$3:$B$725,G348,$CB$3:$CB$725)</f>
        <v>0</v>
      </c>
      <c r="BV348" s="30">
        <f>SUMIF(Ingredients!$B$3:$B$230,H348,Ingredients!$H$3:$H$230)+SUMIF($B$3:$B$725,H348,$CB$3:$CB$725)</f>
        <v>0</v>
      </c>
      <c r="BW348" s="30">
        <f>SUMIF(Ingredients!$B$3:$B$230,I348,Ingredients!$H$3:$H$230)+SUMIF($B$3:$B$725,I348,$CB$3:$CB$725)</f>
        <v>0</v>
      </c>
      <c r="BX348" s="30">
        <f>SUMIF(Ingredients!$B$3:$B$230,J348,Ingredients!$H$3:$H$230)+SUMIF($B$3:$B$725,J348,$CB$3:$CB$725)</f>
        <v>0</v>
      </c>
      <c r="BY348" s="30">
        <f>SUMIF(Ingredients!$B$3:$B$230,K348,Ingredients!$H$3:$H$230)+SUMIF($B$3:$B$725,K348,$CB$3:$CB$725)</f>
        <v>0</v>
      </c>
      <c r="BZ348" s="30">
        <f>SUMIF(Ingredients!$B$3:$B$230,L348,Ingredients!$H$3:$H$230)+SUMIF($B$3:$B$725,L348,$CB$3:$CB$725)</f>
        <v>0</v>
      </c>
      <c r="CA348" s="30">
        <f>SUMIF(Ingredients!$B$3:$B$230,M348,Ingredients!$H$3:$H$230)+SUMIF($B$3:$B$725,M348,$CB$3:$CB$725)</f>
        <v>0</v>
      </c>
      <c r="CB348" s="42">
        <f t="shared" si="70"/>
        <v>1.5</v>
      </c>
      <c r="CC348" s="30">
        <f>SUMIF(Ingredients!$B$3:$B$230,F348,Ingredients!$I$3:$I$230)+SUMIF($B$3:$B$725,F348,$CK$3:$CK$725)</f>
        <v>0</v>
      </c>
      <c r="CD348" s="30">
        <f>SUMIF(Ingredients!$B$3:$B$230,G348,Ingredients!$I$3:$I$230)+SUMIF($B$3:$B$725,G348,$CK$3:$CK$725)</f>
        <v>0</v>
      </c>
      <c r="CE348" s="30">
        <f>SUMIF(Ingredients!$B$3:$B$230,H348,Ingredients!$I$3:$I$230)+SUMIF($B$3:$B$725,H348,$CK$3:$CK$725)</f>
        <v>0</v>
      </c>
      <c r="CF348" s="30">
        <f>SUMIF(Ingredients!$B$3:$B$230,I348,Ingredients!$I$3:$I$230)+SUMIF($B$3:$B$725,I348,$CK$3:$CK$725)</f>
        <v>0</v>
      </c>
      <c r="CG348" s="30">
        <f>SUMIF(Ingredients!$B$3:$B$230,J348,Ingredients!$I$3:$I$230)+SUMIF($B$3:$B$725,J348,$CK$3:$CK$725)</f>
        <v>0</v>
      </c>
      <c r="CH348" s="30">
        <f>SUMIF(Ingredients!$B$3:$B$230,K348,Ingredients!$I$3:$I$230)+SUMIF($B$3:$B$725,K348,$CK$3:$CK$725)</f>
        <v>0</v>
      </c>
      <c r="CI348" s="30">
        <f>SUMIF(Ingredients!$B$3:$B$230,L348,Ingredients!$I$3:$I$230)+SUMIF($B$3:$B$725,L348,$CK$3:$CK$725)</f>
        <v>0</v>
      </c>
      <c r="CJ348" s="30">
        <f>SUMIF(Ingredients!$B$3:$B$230,M348,Ingredients!$I$3:$I$230)+SUMIF($B$3:$B$725,M348,$CK$3:$CK$725)</f>
        <v>0</v>
      </c>
      <c r="CK348" s="38">
        <f t="shared" si="71"/>
        <v>0</v>
      </c>
      <c r="CL348" s="30">
        <f>SUMIF(Ingredients!$B$3:$B$230,F348,Ingredients!$J$3:$J$230)+SUMIF($B$3:$B$725,F348,$CT$3:$CT$725)</f>
        <v>0</v>
      </c>
      <c r="CM348" s="30">
        <f>SUMIF(Ingredients!$B$3:$B$230,G348,Ingredients!$J$3:$J$230)+SUMIF($B$3:$B$725,G348,$CT$3:$CT$725)</f>
        <v>0</v>
      </c>
      <c r="CN348" s="30">
        <f>SUMIF(Ingredients!$B$3:$B$230,H348,Ingredients!$J$3:$J$230)+SUMIF($B$3:$B$725,H348,$CT$3:$CT$725)</f>
        <v>0</v>
      </c>
      <c r="CO348" s="30">
        <f>SUMIF(Ingredients!$B$3:$B$230,I348,Ingredients!$J$3:$J$230)+SUMIF($B$3:$B$725,I348,$CT$3:$CT$725)</f>
        <v>0</v>
      </c>
      <c r="CP348" s="30">
        <f>SUMIF(Ingredients!$B$3:$B$230,J348,Ingredients!$J$3:$J$230)+SUMIF($B$3:$B$725,J348,$CT$3:$CT$725)</f>
        <v>0</v>
      </c>
      <c r="CQ348" s="30">
        <f>SUMIF(Ingredients!$B$3:$B$230,K348,Ingredients!$J$3:$J$230)+SUMIF($B$3:$B$725,K348,$CT$3:$CT$725)</f>
        <v>0</v>
      </c>
      <c r="CR348" s="30">
        <f>SUMIF(Ingredients!$B$3:$B$230,L348,Ingredients!$J$3:$J$230)+SUMIF($B$3:$B$725,L348,$CT$3:$CT$725)</f>
        <v>0</v>
      </c>
      <c r="CS348" s="30">
        <f>SUMIF(Ingredients!$B$3:$B$230,M348,Ingredients!$J$3:$J$230)+SUMIF($B$3:$B$725,M348,$CT$3:$CT$725)</f>
        <v>0</v>
      </c>
      <c r="CT348" s="43">
        <f t="shared" si="72"/>
        <v>0</v>
      </c>
      <c r="CU348" s="34">
        <v>10</v>
      </c>
      <c r="CV348" s="30">
        <v>0</v>
      </c>
      <c r="CW348" s="30">
        <v>12</v>
      </c>
      <c r="CX348" s="35">
        <v>1</v>
      </c>
      <c r="CY348" s="36">
        <v>0</v>
      </c>
      <c r="CZ348" s="37">
        <v>1.5</v>
      </c>
      <c r="DA348" s="38">
        <v>0</v>
      </c>
      <c r="DB348" s="39">
        <v>0</v>
      </c>
      <c r="DC348" t="s">
        <v>202</v>
      </c>
      <c r="DD348" t="str">
        <f t="shared" ca="1" si="73"/>
        <v/>
      </c>
      <c r="DE348" t="str">
        <f t="shared" ca="1" si="74"/>
        <v>-</v>
      </c>
      <c r="DG348" t="s">
        <v>200</v>
      </c>
      <c r="DH348" t="str">
        <f t="shared" ca="1" si="75"/>
        <v>PUMPKINMUFFINITEM(MEAL, ItemRegistry.pumpkinmuffinItem, 4 ,2f,0f,1f,1.5f,0f,0f,0f,1.75f),</v>
      </c>
      <c r="DI348" t="s">
        <v>2271</v>
      </c>
    </row>
    <row r="349" spans="2:113" x14ac:dyDescent="0.3">
      <c r="B349" t="s">
        <v>2744</v>
      </c>
      <c r="C349" t="s">
        <v>1801</v>
      </c>
      <c r="D349" t="s">
        <v>240</v>
      </c>
      <c r="E349" t="s">
        <v>1191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SUMIF(Ingredients!$B$3:$B$230,'PH complex foods'!F349,Ingredients!$A$3:$A$119)+SUMIF($B$3:$B$725,F349,$V$3:$V$724)</f>
        <v>1</v>
      </c>
      <c r="O349" s="11">
        <f ca="1">SUMIF(Ingredients!$B$3:$B$230,'PH complex foods'!G349,Ingredients!$A$3:$A$119)+SUMIF($B$3:$B$725,G349,$V$3:$V$724)</f>
        <v>1</v>
      </c>
      <c r="P349" s="11">
        <f ca="1">SUMIF(Ingredients!$B$3:$B$230,'PH complex foods'!H349,Ingredients!$A$3:$A$119)+SUMIF($B$3:$B$725,H349,$V$3:$V$724)</f>
        <v>0</v>
      </c>
      <c r="Q349" s="11">
        <f ca="1">SUMIF(Ingredients!$B$3:$B$230,'PH complex foods'!I349,Ingredients!$A$3:$A$119)+SUMIF($B$3:$B$725,I349,$V$3:$V$724)</f>
        <v>0</v>
      </c>
      <c r="R349" s="11">
        <f ca="1">SUMIF(Ingredients!$B$3:$B$230,'PH complex foods'!J349,Ingredients!$A$3:$A$119)+SUMIF($B$3:$B$725,J349,$V$3:$V$724)</f>
        <v>0</v>
      </c>
      <c r="S349" s="11">
        <f ca="1">SUMIF(Ingredients!$B$3:$B$230,'PH complex foods'!K349,Ingredients!$A$3:$A$119)+SUMIF($B$3:$B$725,K349,$V$3:$V$724)</f>
        <v>0</v>
      </c>
      <c r="T349" s="11">
        <f ca="1">SUMIF(Ingredients!$B$3:$B$230,'PH complex foods'!L349,Ingredients!$A$3:$A$119)+SUMIF($B$3:$B$725,L349,$V$3:$V$724)</f>
        <v>0</v>
      </c>
      <c r="U349" s="11">
        <f ca="1">SUMIF(Ingredients!$B$3:$B$230,'PH complex foods'!M349,Ingredients!$A$3:$A$119)+SUMIF($B$3:$B$725,M349,$V$3:$V$724)</f>
        <v>0</v>
      </c>
      <c r="V349" s="10">
        <f t="shared" ca="1" si="76"/>
        <v>1</v>
      </c>
      <c r="W349" s="10">
        <v>1</v>
      </c>
      <c r="X349" s="11">
        <v>1</v>
      </c>
      <c r="Y349" s="11">
        <f>COUNTIF(F349:M1074,B349)</f>
        <v>0</v>
      </c>
      <c r="Z349" s="44" t="str">
        <f t="shared" ca="1" si="77"/>
        <v>Yes</v>
      </c>
      <c r="AA349" s="34">
        <f>SUMIF(Ingredients!$B$3:$B$230,F349,Ingredients!$C$3:$C$230)+SUMIF($B$3:$B$725,F349,$AI$3:$AI$725)</f>
        <v>10</v>
      </c>
      <c r="AB349" s="30">
        <f>SUMIF(Ingredients!$B$3:$B$230,G349,Ingredients!$C$3:$C$230)+SUMIF($B$3:$B$725,G349,$AI$3:$AI$725)</f>
        <v>4</v>
      </c>
      <c r="AC349" s="30">
        <f>SUMIF(Ingredients!$B$3:$B$230,H349,Ingredients!$C$3:$C$230)+SUMIF($B$3:$B$725,H349,$AI$3:$AI$725)</f>
        <v>0</v>
      </c>
      <c r="AD349" s="30">
        <f>SUMIF(Ingredients!$B$3:$B$230,I349,Ingredients!$C$3:$C$230)+SUMIF($B$3:$B$725,I349,$AI$3:$AI$725)</f>
        <v>0</v>
      </c>
      <c r="AE349" s="30">
        <f>SUMIF(Ingredients!$B$3:$B$230,J349,Ingredients!$C$3:$C$230)+SUMIF($B$3:$B$725,J349,$AI$3:$AI$725)</f>
        <v>0</v>
      </c>
      <c r="AF349" s="30">
        <f>SUMIF(Ingredients!$B$3:$B$230,K349,Ingredients!$C$3:$C$230)+SUMIF($B$3:$B$725,K349,$AI$3:$AI$725)</f>
        <v>0</v>
      </c>
      <c r="AG349" s="30">
        <f>SUMIF(Ingredients!$B$3:$B$230,L349,Ingredients!$C$3:$C$230)+SUMIF($B$3:$B$725,L349,$AI$3:$AI$725)</f>
        <v>0</v>
      </c>
      <c r="AH349" s="30">
        <f>SUMIF(Ingredients!$B$3:$B$230,M349,Ingredients!$C$3:$C$230)+SUMIF($B$3:$B$725,M349,$AI$3:$AI$725)</f>
        <v>0</v>
      </c>
      <c r="AI349" s="29">
        <f t="shared" si="65"/>
        <v>14</v>
      </c>
      <c r="AJ349" s="30">
        <f>SUMIF(Ingredients!$B$3:$B$230,F349,Ingredients!$D$3:$D$230)+SUMIF($B$3:$B$725,F349,$AR$3:$AR$725)</f>
        <v>0</v>
      </c>
      <c r="AK349" s="30">
        <f>SUMIF(Ingredients!$B$3:$B$230,G349,Ingredients!$D$3:$D$230)+SUMIF($B$3:$B$725,G349,$AR$3:$AR$725)</f>
        <v>0</v>
      </c>
      <c r="AL349" s="30">
        <f>SUMIF(Ingredients!$B$3:$B$230,H349,Ingredients!$D$3:$D$230)+SUMIF($B$3:$B$725,H349,$AR$3:$AR$725)</f>
        <v>0</v>
      </c>
      <c r="AM349" s="30">
        <f>SUMIF(Ingredients!$B$3:$B$230,I349,Ingredients!$D$3:$D$230)+SUMIF($B$3:$B$725,I349,$AR$3:$AR$725)</f>
        <v>0</v>
      </c>
      <c r="AN349" s="30">
        <f>SUMIF(Ingredients!$B$3:$B$230,J349,Ingredients!$D$3:$D$230)+SUMIF($B$3:$B$725,J349,$AR$3:$AR$725)</f>
        <v>0</v>
      </c>
      <c r="AO349" s="30">
        <f>SUMIF(Ingredients!$B$3:$B$230,K349,Ingredients!$D$3:$D$230)+SUMIF($B$3:$B$725,K349,$AR$3:$AR$725)</f>
        <v>0</v>
      </c>
      <c r="AP349" s="30">
        <f>SUMIF(Ingredients!$B$3:$B$230,L349,Ingredients!$D$3:$D$230)+SUMIF($B$3:$B$725,L349,$AR$3:$AR$725)</f>
        <v>0</v>
      </c>
      <c r="AQ349" s="30">
        <f>SUMIF(Ingredients!$B$3:$B$230,M349,Ingredients!$D$3:$D$230)+SUMIF($B$3:$B$725,M349,$AR$3:$AR$725)</f>
        <v>0</v>
      </c>
      <c r="AR349" s="29">
        <f t="shared" si="66"/>
        <v>0</v>
      </c>
      <c r="AS349" s="30">
        <f>SUMIF(Ingredients!$B$3:$B$230,F349,Ingredients!$E$3:$E$230)+SUMIF($B$3:$B$725,F349,$BA$3:$BA$730)</f>
        <v>14</v>
      </c>
      <c r="AT349" s="30">
        <f>SUMIF(Ingredients!$B$3:$B$230,G349,Ingredients!$E$3:$E$230)+SUMIF($B$3:$B$725,G349,$BA$3:$BA$730)</f>
        <v>0</v>
      </c>
      <c r="AU349" s="30">
        <f>SUMIF(Ingredients!$B$3:$B$230,H349,Ingredients!$E$3:$E$230)+SUMIF($B$3:$B$725,H349,$BA$3:$BA$730)</f>
        <v>0</v>
      </c>
      <c r="AV349" s="30">
        <f>SUMIF(Ingredients!$B$3:$B$230,I349,Ingredients!$E$3:$E$230)+SUMIF($B$3:$B$725,I349,$BA$3:$BA$730)</f>
        <v>0</v>
      </c>
      <c r="AW349" s="30">
        <f>SUMIF(Ingredients!$B$3:$B$230,J349,Ingredients!$E$3:$E$230)+SUMIF($B$3:$B$725,J349,$BA$3:$BA$730)</f>
        <v>0</v>
      </c>
      <c r="AX349" s="30">
        <f>SUMIF(Ingredients!$B$3:$B$230,K349,Ingredients!$E$3:$E$230)+SUMIF($B$3:$B$725,K349,$BA$3:$BA$730)</f>
        <v>0</v>
      </c>
      <c r="AY349" s="30">
        <f>SUMIF(Ingredients!$B$3:$B$230,L349,Ingredients!$E$3:$E$230)+SUMIF($B$3:$B$725,L349,$BA$3:$BA$730)</f>
        <v>0</v>
      </c>
      <c r="AZ349" s="30">
        <f>SUMIF(Ingredients!$B$3:$B$230,M349,Ingredients!$E$3:$E$230)+SUMIF($B$3:$B$725,M349,$BA$3:$BA$730)</f>
        <v>0</v>
      </c>
      <c r="BA349" s="29">
        <f t="shared" si="67"/>
        <v>7</v>
      </c>
      <c r="BB349" s="30">
        <f>SUMIF(Ingredients!$B$3:$B$230,F349,Ingredients!$F$3:$F$230)+SUMIF($B$3:$B$725,F349,$BJ$3:$BJ$725)</f>
        <v>0</v>
      </c>
      <c r="BC349" s="30">
        <f>SUMIF(Ingredients!$B$3:$B$230,G349,Ingredients!$F$3:$F$230)+SUMIF($B$3:$B$725,G349,$BJ$3:$BJ$725)</f>
        <v>0</v>
      </c>
      <c r="BD349" s="30">
        <f>SUMIF(Ingredients!$B$3:$B$230,H349,Ingredients!$F$3:$F$230)+SUMIF($B$3:$B$725,H349,$BJ$3:$BJ$725)</f>
        <v>0</v>
      </c>
      <c r="BE349" s="30">
        <f>SUMIF(Ingredients!$B$3:$B$230,I349,Ingredients!$F$3:$F$230)+SUMIF($B$3:$B$725,I349,$BJ$3:$BJ$725)</f>
        <v>0</v>
      </c>
      <c r="BF349" s="30">
        <f>SUMIF(Ingredients!$B$3:$B$230,J349,Ingredients!$F$3:$F$230)+SUMIF($B$3:$B$725,J349,$BJ$3:$BJ$725)</f>
        <v>0</v>
      </c>
      <c r="BG349" s="30">
        <f>SUMIF(Ingredients!$B$3:$B$230,K349,Ingredients!$F$3:$F$230)+SUMIF($B$3:$B$725,K349,$BJ$3:$BJ$725)</f>
        <v>0</v>
      </c>
      <c r="BH349" s="30">
        <f>SUMIF(Ingredients!$B$3:$B$230,L349,Ingredients!$F$3:$F$230)+SUMIF($B$3:$B$725,L349,$BJ$3:$BJ$725)</f>
        <v>0</v>
      </c>
      <c r="BI349" s="30">
        <f>SUMIF(Ingredients!$B$3:$B$230,M349,Ingredients!$F$3:$F$230)+SUMIF($B$3:$B$725,M349,$BJ$3:$BJ$725)</f>
        <v>0</v>
      </c>
      <c r="BJ349" s="35">
        <f t="shared" si="68"/>
        <v>0</v>
      </c>
      <c r="BK349" s="30">
        <f>SUMIF(Ingredients!$B$3:$B$230,F349,Ingredients!$G$3:$G$230)+SUMIF($B$3:$B$725,F349,$BS$3:$BS$725)</f>
        <v>0</v>
      </c>
      <c r="BL349" s="30">
        <f>SUMIF(Ingredients!$B$3:$B$230,G349,Ingredients!$G$3:$G$230)+SUMIF($B$3:$B$725,G349,$BS$3:$BS$725)</f>
        <v>0</v>
      </c>
      <c r="BM349" s="30">
        <f>SUMIF(Ingredients!$B$3:$B$230,H349,Ingredients!$G$3:$G$230)+SUMIF($B$3:$B$725,H349,$BS$3:$BS$725)</f>
        <v>0</v>
      </c>
      <c r="BN349" s="30">
        <f>SUMIF(Ingredients!$B$3:$B$230,I349,Ingredients!$G$3:$G$230)+SUMIF($B$3:$B$725,I349,$BS$3:$BS$725)</f>
        <v>0</v>
      </c>
      <c r="BO349" s="30">
        <f>SUMIF(Ingredients!$B$3:$B$230,J349,Ingredients!$G$3:$G$230)+SUMIF($B$3:$B$725,J349,$BS$3:$BS$725)</f>
        <v>0</v>
      </c>
      <c r="BP349" s="30">
        <f>SUMIF(Ingredients!$B$3:$B$230,K349,Ingredients!$G$3:$G$230)+SUMIF($B$3:$B$725,K349,$BS$3:$BS$725)</f>
        <v>0</v>
      </c>
      <c r="BQ349" s="30">
        <f>SUMIF(Ingredients!$B$3:$B$230,L349,Ingredients!$G$3:$G$230)+SUMIF($B$3:$B$725,L349,$BS$3:$BS$725)</f>
        <v>0</v>
      </c>
      <c r="BR349" s="30">
        <f>SUMIF(Ingredients!$B$3:$B$230,M349,Ingredients!$G$3:$G$230)+SUMIF($B$3:$B$725,M349,$BS$3:$BS$725)</f>
        <v>0</v>
      </c>
      <c r="BS349" s="36">
        <f t="shared" si="69"/>
        <v>0</v>
      </c>
      <c r="BT349" s="30">
        <f>SUMIF(Ingredients!$B$3:$B$230,F349,Ingredients!$H$3:$H$230)+SUMIF($B$3:$B$725,F349,$CB$3:$CB$725)</f>
        <v>0</v>
      </c>
      <c r="BU349" s="30">
        <f>SUMIF(Ingredients!$B$3:$B$230,G349,Ingredients!$H$3:$H$230)+SUMIF($B$3:$B$725,G349,$CB$3:$CB$725)</f>
        <v>0</v>
      </c>
      <c r="BV349" s="30">
        <f>SUMIF(Ingredients!$B$3:$B$230,H349,Ingredients!$H$3:$H$230)+SUMIF($B$3:$B$725,H349,$CB$3:$CB$725)</f>
        <v>0</v>
      </c>
      <c r="BW349" s="30">
        <f>SUMIF(Ingredients!$B$3:$B$230,I349,Ingredients!$H$3:$H$230)+SUMIF($B$3:$B$725,I349,$CB$3:$CB$725)</f>
        <v>0</v>
      </c>
      <c r="BX349" s="30">
        <f>SUMIF(Ingredients!$B$3:$B$230,J349,Ingredients!$H$3:$H$230)+SUMIF($B$3:$B$725,J349,$CB$3:$CB$725)</f>
        <v>0</v>
      </c>
      <c r="BY349" s="30">
        <f>SUMIF(Ingredients!$B$3:$B$230,K349,Ingredients!$H$3:$H$230)+SUMIF($B$3:$B$725,K349,$CB$3:$CB$725)</f>
        <v>0</v>
      </c>
      <c r="BZ349" s="30">
        <f>SUMIF(Ingredients!$B$3:$B$230,L349,Ingredients!$H$3:$H$230)+SUMIF($B$3:$B$725,L349,$CB$3:$CB$725)</f>
        <v>0</v>
      </c>
      <c r="CA349" s="30">
        <f>SUMIF(Ingredients!$B$3:$B$230,M349,Ingredients!$H$3:$H$230)+SUMIF($B$3:$B$725,M349,$CB$3:$CB$725)</f>
        <v>0</v>
      </c>
      <c r="CB349" s="42">
        <f t="shared" si="70"/>
        <v>0</v>
      </c>
      <c r="CC349" s="30">
        <f>SUMIF(Ingredients!$B$3:$B$230,F349,Ingredients!$I$3:$I$230)+SUMIF($B$3:$B$725,F349,$CK$3:$CK$725)</f>
        <v>2.5</v>
      </c>
      <c r="CD349" s="30">
        <f>SUMIF(Ingredients!$B$3:$B$230,G349,Ingredients!$I$3:$I$230)+SUMIF($B$3:$B$725,G349,$CK$3:$CK$725)</f>
        <v>0</v>
      </c>
      <c r="CE349" s="30">
        <f>SUMIF(Ingredients!$B$3:$B$230,H349,Ingredients!$I$3:$I$230)+SUMIF($B$3:$B$725,H349,$CK$3:$CK$725)</f>
        <v>0</v>
      </c>
      <c r="CF349" s="30">
        <f>SUMIF(Ingredients!$B$3:$B$230,I349,Ingredients!$I$3:$I$230)+SUMIF($B$3:$B$725,I349,$CK$3:$CK$725)</f>
        <v>0</v>
      </c>
      <c r="CG349" s="30">
        <f>SUMIF(Ingredients!$B$3:$B$230,J349,Ingredients!$I$3:$I$230)+SUMIF($B$3:$B$725,J349,$CK$3:$CK$725)</f>
        <v>0</v>
      </c>
      <c r="CH349" s="30">
        <f>SUMIF(Ingredients!$B$3:$B$230,K349,Ingredients!$I$3:$I$230)+SUMIF($B$3:$B$725,K349,$CK$3:$CK$725)</f>
        <v>0</v>
      </c>
      <c r="CI349" s="30">
        <f>SUMIF(Ingredients!$B$3:$B$230,L349,Ingredients!$I$3:$I$230)+SUMIF($B$3:$B$725,L349,$CK$3:$CK$725)</f>
        <v>0</v>
      </c>
      <c r="CJ349" s="30">
        <f>SUMIF(Ingredients!$B$3:$B$230,M349,Ingredients!$I$3:$I$230)+SUMIF($B$3:$B$725,M349,$CK$3:$CK$725)</f>
        <v>0</v>
      </c>
      <c r="CK349" s="38">
        <f t="shared" si="71"/>
        <v>2.5</v>
      </c>
      <c r="CL349" s="30">
        <f>SUMIF(Ingredients!$B$3:$B$230,F349,Ingredients!$J$3:$J$230)+SUMIF($B$3:$B$725,F349,$CT$3:$CT$725)</f>
        <v>0</v>
      </c>
      <c r="CM349" s="30">
        <f>SUMIF(Ingredients!$B$3:$B$230,G349,Ingredients!$J$3:$J$230)+SUMIF($B$3:$B$725,G349,$CT$3:$CT$725)</f>
        <v>0</v>
      </c>
      <c r="CN349" s="30">
        <f>SUMIF(Ingredients!$B$3:$B$230,H349,Ingredients!$J$3:$J$230)+SUMIF($B$3:$B$725,H349,$CT$3:$CT$725)</f>
        <v>0</v>
      </c>
      <c r="CO349" s="30">
        <f>SUMIF(Ingredients!$B$3:$B$230,I349,Ingredients!$J$3:$J$230)+SUMIF($B$3:$B$725,I349,$CT$3:$CT$725)</f>
        <v>0</v>
      </c>
      <c r="CP349" s="30">
        <f>SUMIF(Ingredients!$B$3:$B$230,J349,Ingredients!$J$3:$J$230)+SUMIF($B$3:$B$725,J349,$CT$3:$CT$725)</f>
        <v>0</v>
      </c>
      <c r="CQ349" s="30">
        <f>SUMIF(Ingredients!$B$3:$B$230,K349,Ingredients!$J$3:$J$230)+SUMIF($B$3:$B$725,K349,$CT$3:$CT$725)</f>
        <v>0</v>
      </c>
      <c r="CR349" s="30">
        <f>SUMIF(Ingredients!$B$3:$B$230,L349,Ingredients!$J$3:$J$230)+SUMIF($B$3:$B$725,L349,$CT$3:$CT$725)</f>
        <v>0</v>
      </c>
      <c r="CS349" s="30">
        <f>SUMIF(Ingredients!$B$3:$B$230,M349,Ingredients!$J$3:$J$230)+SUMIF($B$3:$B$725,M349,$CT$3:$CT$725)</f>
        <v>0</v>
      </c>
      <c r="CT349" s="43">
        <f t="shared" si="72"/>
        <v>0</v>
      </c>
      <c r="CU349" s="34">
        <v>15</v>
      </c>
      <c r="CV349" s="30">
        <v>0</v>
      </c>
      <c r="CW349" s="30">
        <v>14</v>
      </c>
      <c r="CX349" s="35">
        <v>0</v>
      </c>
      <c r="CY349" s="36">
        <v>0</v>
      </c>
      <c r="CZ349" s="37">
        <v>0</v>
      </c>
      <c r="DA349" s="38">
        <v>2.5</v>
      </c>
      <c r="DB349" s="39">
        <v>0</v>
      </c>
      <c r="DC349" t="s">
        <v>202</v>
      </c>
      <c r="DD349" t="str">
        <f t="shared" ca="1" si="73"/>
        <v/>
      </c>
      <c r="DE349" t="str">
        <f t="shared" ca="1" si="74"/>
        <v>-</v>
      </c>
      <c r="DG349" t="s">
        <v>200</v>
      </c>
      <c r="DH349" t="str">
        <f t="shared" ca="1" si="75"/>
        <v>SUADEROITEM(MEAL, ItemRegistry.suaderoItem, 4 ,3f,0f,0f,0f,0f,2.5f,0f,1.5f),</v>
      </c>
      <c r="DI349" t="s">
        <v>2745</v>
      </c>
    </row>
    <row r="350" spans="2:113" x14ac:dyDescent="0.3">
      <c r="B350" t="s">
        <v>628</v>
      </c>
      <c r="C350" t="str">
        <f>INDEX('PH Itemnames'!$B$1:$B$723,MATCH(B350,'PH Itemnames'!$A$1:$A$723),1)</f>
        <v>strawberrymilkshakeItem</v>
      </c>
      <c r="D350" t="s">
        <v>240</v>
      </c>
      <c r="E350" t="s">
        <v>1184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SUMIF(Ingredients!$B$3:$B$230,'PH complex foods'!F350,Ingredients!$A$3:$A$119)+SUMIF($B$3:$B$725,F350,$V$3:$V$724)</f>
        <v>1</v>
      </c>
      <c r="O350" s="11">
        <f ca="1">SUMIF(Ingredients!$B$3:$B$230,'PH complex foods'!G350,Ingredients!$A$3:$A$119)+SUMIF($B$3:$B$725,G350,$V$3:$V$724)</f>
        <v>1</v>
      </c>
      <c r="P350" s="11">
        <f ca="1">SUMIF(Ingredients!$B$3:$B$230,'PH complex foods'!H350,Ingredients!$A$3:$A$119)+SUMIF($B$3:$B$725,H350,$V$3:$V$724)</f>
        <v>1</v>
      </c>
      <c r="Q350" s="11">
        <f ca="1">SUMIF(Ingredients!$B$3:$B$230,'PH complex foods'!I350,Ingredients!$A$3:$A$119)+SUMIF($B$3:$B$725,I350,$V$3:$V$724)</f>
        <v>0</v>
      </c>
      <c r="R350" s="11">
        <f ca="1">SUMIF(Ingredients!$B$3:$B$230,'PH complex foods'!J350,Ingredients!$A$3:$A$119)+SUMIF($B$3:$B$725,J350,$V$3:$V$724)</f>
        <v>0</v>
      </c>
      <c r="S350" s="11">
        <f ca="1">SUMIF(Ingredients!$B$3:$B$230,'PH complex foods'!K350,Ingredients!$A$3:$A$119)+SUMIF($B$3:$B$725,K350,$V$3:$V$724)</f>
        <v>0</v>
      </c>
      <c r="T350" s="11">
        <f ca="1">SUMIF(Ingredients!$B$3:$B$230,'PH complex foods'!L350,Ingredients!$A$3:$A$119)+SUMIF($B$3:$B$725,L350,$V$3:$V$724)</f>
        <v>0</v>
      </c>
      <c r="U350" s="11">
        <f ca="1">SUMIF(Ingredients!$B$3:$B$230,'PH complex foods'!M350,Ingredients!$A$3:$A$119)+SUMIF($B$3:$B$725,M350,$V$3:$V$724)</f>
        <v>0</v>
      </c>
      <c r="V350" s="10">
        <f t="shared" ca="1" si="76"/>
        <v>1</v>
      </c>
      <c r="W350" s="10">
        <v>1</v>
      </c>
      <c r="X350" s="11">
        <v>1</v>
      </c>
      <c r="Y350" s="11">
        <f>COUNTIF(F350:M1075,B350)</f>
        <v>0</v>
      </c>
      <c r="Z350" s="44" t="str">
        <f t="shared" ca="1" si="77"/>
        <v>Yes</v>
      </c>
      <c r="AA350" s="34">
        <f>SUMIF(Ingredients!$B$3:$B$230,F350,Ingredients!$C$3:$C$230)+SUMIF($B$3:$B$725,F350,$AI$3:$AI$725)</f>
        <v>5</v>
      </c>
      <c r="AB350" s="30">
        <f>SUMIF(Ingredients!$B$3:$B$230,G350,Ingredients!$C$3:$C$230)+SUMIF($B$3:$B$725,G350,$AI$3:$AI$725)</f>
        <v>2</v>
      </c>
      <c r="AC350" s="30">
        <f>SUMIF(Ingredients!$B$3:$B$230,H350,Ingredients!$C$3:$C$230)+SUMIF($B$3:$B$725,H350,$AI$3:$AI$725)</f>
        <v>0</v>
      </c>
      <c r="AD350" s="30">
        <f>SUMIF(Ingredients!$B$3:$B$230,I350,Ingredients!$C$3:$C$230)+SUMIF($B$3:$B$725,I350,$AI$3:$AI$725)</f>
        <v>0</v>
      </c>
      <c r="AE350" s="30">
        <f>SUMIF(Ingredients!$B$3:$B$230,J350,Ingredients!$C$3:$C$230)+SUMIF($B$3:$B$725,J350,$AI$3:$AI$725)</f>
        <v>0</v>
      </c>
      <c r="AF350" s="30">
        <f>SUMIF(Ingredients!$B$3:$B$230,K350,Ingredients!$C$3:$C$230)+SUMIF($B$3:$B$725,K350,$AI$3:$AI$725)</f>
        <v>0</v>
      </c>
      <c r="AG350" s="30">
        <f>SUMIF(Ingredients!$B$3:$B$230,L350,Ingredients!$C$3:$C$230)+SUMIF($B$3:$B$725,L350,$AI$3:$AI$725)</f>
        <v>0</v>
      </c>
      <c r="AH350" s="30">
        <f>SUMIF(Ingredients!$B$3:$B$230,M350,Ingredients!$C$3:$C$230)+SUMIF($B$3:$B$725,M350,$AI$3:$AI$725)</f>
        <v>0</v>
      </c>
      <c r="AI350" s="29">
        <f t="shared" si="65"/>
        <v>7</v>
      </c>
      <c r="AJ350" s="30">
        <f>SUMIF(Ingredients!$B$3:$B$230,F350,Ingredients!$D$3:$D$230)+SUMIF($B$3:$B$725,F350,$AR$3:$AR$725)</f>
        <v>5</v>
      </c>
      <c r="AK350" s="30">
        <f>SUMIF(Ingredients!$B$3:$B$230,G350,Ingredients!$D$3:$D$230)+SUMIF($B$3:$B$725,G350,$AR$3:$AR$725)</f>
        <v>10</v>
      </c>
      <c r="AL350" s="30">
        <f>SUMIF(Ingredients!$B$3:$B$230,H350,Ingredients!$D$3:$D$230)+SUMIF($B$3:$B$725,H350,$AR$3:$AR$725)</f>
        <v>5</v>
      </c>
      <c r="AM350" s="30">
        <f>SUMIF(Ingredients!$B$3:$B$230,I350,Ingredients!$D$3:$D$230)+SUMIF($B$3:$B$725,I350,$AR$3:$AR$725)</f>
        <v>0</v>
      </c>
      <c r="AN350" s="30">
        <f>SUMIF(Ingredients!$B$3:$B$230,J350,Ingredients!$D$3:$D$230)+SUMIF($B$3:$B$725,J350,$AR$3:$AR$725)</f>
        <v>0</v>
      </c>
      <c r="AO350" s="30">
        <f>SUMIF(Ingredients!$B$3:$B$230,K350,Ingredients!$D$3:$D$230)+SUMIF($B$3:$B$725,K350,$AR$3:$AR$725)</f>
        <v>0</v>
      </c>
      <c r="AP350" s="30">
        <f>SUMIF(Ingredients!$B$3:$B$230,L350,Ingredients!$D$3:$D$230)+SUMIF($B$3:$B$725,L350,$AR$3:$AR$725)</f>
        <v>0</v>
      </c>
      <c r="AQ350" s="30">
        <f>SUMIF(Ingredients!$B$3:$B$230,M350,Ingredients!$D$3:$D$230)+SUMIF($B$3:$B$725,M350,$AR$3:$AR$725)</f>
        <v>0</v>
      </c>
      <c r="AR350" s="29">
        <f t="shared" si="66"/>
        <v>20</v>
      </c>
      <c r="AS350" s="30">
        <f>SUMIF(Ingredients!$B$3:$B$230,F350,Ingredients!$E$3:$E$230)+SUMIF($B$3:$B$725,F350,$BA$3:$BA$730)</f>
        <v>23</v>
      </c>
      <c r="AT350" s="30">
        <f>SUMIF(Ingredients!$B$3:$B$230,G350,Ingredients!$E$3:$E$230)+SUMIF($B$3:$B$725,G350,$BA$3:$BA$730)</f>
        <v>4</v>
      </c>
      <c r="AU350" s="30">
        <f>SUMIF(Ingredients!$B$3:$B$230,H350,Ingredients!$E$3:$E$230)+SUMIF($B$3:$B$725,H350,$BA$3:$BA$730)</f>
        <v>0</v>
      </c>
      <c r="AV350" s="30">
        <f>SUMIF(Ingredients!$B$3:$B$230,I350,Ingredients!$E$3:$E$230)+SUMIF($B$3:$B$725,I350,$BA$3:$BA$730)</f>
        <v>0</v>
      </c>
      <c r="AW350" s="30">
        <f>SUMIF(Ingredients!$B$3:$B$230,J350,Ingredients!$E$3:$E$230)+SUMIF($B$3:$B$725,J350,$BA$3:$BA$730)</f>
        <v>0</v>
      </c>
      <c r="AX350" s="30">
        <f>SUMIF(Ingredients!$B$3:$B$230,K350,Ingredients!$E$3:$E$230)+SUMIF($B$3:$B$725,K350,$BA$3:$BA$730)</f>
        <v>0</v>
      </c>
      <c r="AY350" s="30">
        <f>SUMIF(Ingredients!$B$3:$B$230,L350,Ingredients!$E$3:$E$230)+SUMIF($B$3:$B$725,L350,$BA$3:$BA$730)</f>
        <v>0</v>
      </c>
      <c r="AZ350" s="30">
        <f>SUMIF(Ingredients!$B$3:$B$230,M350,Ingredients!$E$3:$E$230)+SUMIF($B$3:$B$725,M350,$BA$3:$BA$730)</f>
        <v>0</v>
      </c>
      <c r="BA350" s="29">
        <f t="shared" si="67"/>
        <v>9</v>
      </c>
      <c r="BB350" s="30">
        <f>SUMIF(Ingredients!$B$3:$B$230,F350,Ingredients!$F$3:$F$230)+SUMIF($B$3:$B$725,F350,$BJ$3:$BJ$725)</f>
        <v>0</v>
      </c>
      <c r="BC350" s="30">
        <f>SUMIF(Ingredients!$B$3:$B$230,G350,Ingredients!$F$3:$F$230)+SUMIF($B$3:$B$725,G350,$BJ$3:$BJ$725)</f>
        <v>0</v>
      </c>
      <c r="BD350" s="30">
        <f>SUMIF(Ingredients!$B$3:$B$230,H350,Ingredients!$F$3:$F$230)+SUMIF($B$3:$B$725,H350,$BJ$3:$BJ$725)</f>
        <v>0</v>
      </c>
      <c r="BE350" s="30">
        <f>SUMIF(Ingredients!$B$3:$B$230,I350,Ingredients!$F$3:$F$230)+SUMIF($B$3:$B$725,I350,$BJ$3:$BJ$725)</f>
        <v>0</v>
      </c>
      <c r="BF350" s="30">
        <f>SUMIF(Ingredients!$B$3:$B$230,J350,Ingredients!$F$3:$F$230)+SUMIF($B$3:$B$725,J350,$BJ$3:$BJ$725)</f>
        <v>0</v>
      </c>
      <c r="BG350" s="30">
        <f>SUMIF(Ingredients!$B$3:$B$230,K350,Ingredients!$F$3:$F$230)+SUMIF($B$3:$B$725,K350,$BJ$3:$BJ$725)</f>
        <v>0</v>
      </c>
      <c r="BH350" s="30">
        <f>SUMIF(Ingredients!$B$3:$B$230,L350,Ingredients!$F$3:$F$230)+SUMIF($B$3:$B$725,L350,$BJ$3:$BJ$725)</f>
        <v>0</v>
      </c>
      <c r="BI350" s="30">
        <f>SUMIF(Ingredients!$B$3:$B$230,M350,Ingredients!$F$3:$F$230)+SUMIF($B$3:$B$725,M350,$BJ$3:$BJ$725)</f>
        <v>0</v>
      </c>
      <c r="BJ350" s="35">
        <f t="shared" si="68"/>
        <v>0</v>
      </c>
      <c r="BK350" s="30">
        <f>SUMIF(Ingredients!$B$3:$B$230,F350,Ingredients!$G$3:$G$230)+SUMIF($B$3:$B$725,F350,$BS$3:$BS$725)</f>
        <v>0</v>
      </c>
      <c r="BL350" s="30">
        <f>SUMIF(Ingredients!$B$3:$B$230,G350,Ingredients!$G$3:$G$230)+SUMIF($B$3:$B$725,G350,$BS$3:$BS$725)</f>
        <v>0.5</v>
      </c>
      <c r="BM350" s="30">
        <f>SUMIF(Ingredients!$B$3:$B$230,H350,Ingredients!$G$3:$G$230)+SUMIF($B$3:$B$725,H350,$BS$3:$BS$725)</f>
        <v>0</v>
      </c>
      <c r="BN350" s="30">
        <f>SUMIF(Ingredients!$B$3:$B$230,I350,Ingredients!$G$3:$G$230)+SUMIF($B$3:$B$725,I350,$BS$3:$BS$725)</f>
        <v>0</v>
      </c>
      <c r="BO350" s="30">
        <f>SUMIF(Ingredients!$B$3:$B$230,J350,Ingredients!$G$3:$G$230)+SUMIF($B$3:$B$725,J350,$BS$3:$BS$725)</f>
        <v>0</v>
      </c>
      <c r="BP350" s="30">
        <f>SUMIF(Ingredients!$B$3:$B$230,K350,Ingredients!$G$3:$G$230)+SUMIF($B$3:$B$725,K350,$BS$3:$BS$725)</f>
        <v>0</v>
      </c>
      <c r="BQ350" s="30">
        <f>SUMIF(Ingredients!$B$3:$B$230,L350,Ingredients!$G$3:$G$230)+SUMIF($B$3:$B$725,L350,$BS$3:$BS$725)</f>
        <v>0</v>
      </c>
      <c r="BR350" s="30">
        <f>SUMIF(Ingredients!$B$3:$B$230,M350,Ingredients!$G$3:$G$230)+SUMIF($B$3:$B$725,M350,$BS$3:$BS$725)</f>
        <v>0</v>
      </c>
      <c r="BS350" s="36">
        <f t="shared" si="69"/>
        <v>0.5</v>
      </c>
      <c r="BT350" s="30">
        <f>SUMIF(Ingredients!$B$3:$B$230,F350,Ingredients!$H$3:$H$230)+SUMIF($B$3:$B$725,F350,$CB$3:$CB$725)</f>
        <v>0</v>
      </c>
      <c r="BU350" s="30">
        <f>SUMIF(Ingredients!$B$3:$B$230,G350,Ingredients!$H$3:$H$230)+SUMIF($B$3:$B$725,G350,$CB$3:$CB$725)</f>
        <v>0</v>
      </c>
      <c r="BV350" s="30">
        <f>SUMIF(Ingredients!$B$3:$B$230,H350,Ingredients!$H$3:$H$230)+SUMIF($B$3:$B$725,H350,$CB$3:$CB$725)</f>
        <v>0</v>
      </c>
      <c r="BW350" s="30">
        <f>SUMIF(Ingredients!$B$3:$B$230,I350,Ingredients!$H$3:$H$230)+SUMIF($B$3:$B$725,I350,$CB$3:$CB$725)</f>
        <v>0</v>
      </c>
      <c r="BX350" s="30">
        <f>SUMIF(Ingredients!$B$3:$B$230,J350,Ingredients!$H$3:$H$230)+SUMIF($B$3:$B$725,J350,$CB$3:$CB$725)</f>
        <v>0</v>
      </c>
      <c r="BY350" s="30">
        <f>SUMIF(Ingredients!$B$3:$B$230,K350,Ingredients!$H$3:$H$230)+SUMIF($B$3:$B$725,K350,$CB$3:$CB$725)</f>
        <v>0</v>
      </c>
      <c r="BZ350" s="30">
        <f>SUMIF(Ingredients!$B$3:$B$230,L350,Ingredients!$H$3:$H$230)+SUMIF($B$3:$B$725,L350,$CB$3:$CB$725)</f>
        <v>0</v>
      </c>
      <c r="CA350" s="30">
        <f>SUMIF(Ingredients!$B$3:$B$230,M350,Ingredients!$H$3:$H$230)+SUMIF($B$3:$B$725,M350,$CB$3:$CB$725)</f>
        <v>0</v>
      </c>
      <c r="CB350" s="42">
        <f t="shared" si="70"/>
        <v>0</v>
      </c>
      <c r="CC350" s="30">
        <f>SUMIF(Ingredients!$B$3:$B$230,F350,Ingredients!$I$3:$I$230)+SUMIF($B$3:$B$725,F350,$CK$3:$CK$725)</f>
        <v>0</v>
      </c>
      <c r="CD350" s="30">
        <f>SUMIF(Ingredients!$B$3:$B$230,G350,Ingredients!$I$3:$I$230)+SUMIF($B$3:$B$725,G350,$CK$3:$CK$725)</f>
        <v>0</v>
      </c>
      <c r="CE350" s="30">
        <f>SUMIF(Ingredients!$B$3:$B$230,H350,Ingredients!$I$3:$I$230)+SUMIF($B$3:$B$725,H350,$CK$3:$CK$725)</f>
        <v>0</v>
      </c>
      <c r="CF350" s="30">
        <f>SUMIF(Ingredients!$B$3:$B$230,I350,Ingredients!$I$3:$I$230)+SUMIF($B$3:$B$725,I350,$CK$3:$CK$725)</f>
        <v>0</v>
      </c>
      <c r="CG350" s="30">
        <f>SUMIF(Ingredients!$B$3:$B$230,J350,Ingredients!$I$3:$I$230)+SUMIF($B$3:$B$725,J350,$CK$3:$CK$725)</f>
        <v>0</v>
      </c>
      <c r="CH350" s="30">
        <f>SUMIF(Ingredients!$B$3:$B$230,K350,Ingredients!$I$3:$I$230)+SUMIF($B$3:$B$725,K350,$CK$3:$CK$725)</f>
        <v>0</v>
      </c>
      <c r="CI350" s="30">
        <f>SUMIF(Ingredients!$B$3:$B$230,L350,Ingredients!$I$3:$I$230)+SUMIF($B$3:$B$725,L350,$CK$3:$CK$725)</f>
        <v>0</v>
      </c>
      <c r="CJ350" s="30">
        <f>SUMIF(Ingredients!$B$3:$B$230,M350,Ingredients!$I$3:$I$230)+SUMIF($B$3:$B$725,M350,$CK$3:$CK$725)</f>
        <v>0</v>
      </c>
      <c r="CK350" s="38">
        <f t="shared" si="71"/>
        <v>0</v>
      </c>
      <c r="CL350" s="30">
        <f>SUMIF(Ingredients!$B$3:$B$230,F350,Ingredients!$J$3:$J$230)+SUMIF($B$3:$B$725,F350,$CT$3:$CT$725)</f>
        <v>2</v>
      </c>
      <c r="CM350" s="30">
        <f>SUMIF(Ingredients!$B$3:$B$230,G350,Ingredients!$J$3:$J$230)+SUMIF($B$3:$B$725,G350,$CT$3:$CT$725)</f>
        <v>0</v>
      </c>
      <c r="CN350" s="30">
        <f>SUMIF(Ingredients!$B$3:$B$230,H350,Ingredients!$J$3:$J$230)+SUMIF($B$3:$B$725,H350,$CT$3:$CT$725)</f>
        <v>0</v>
      </c>
      <c r="CO350" s="30">
        <f>SUMIF(Ingredients!$B$3:$B$230,I350,Ingredients!$J$3:$J$230)+SUMIF($B$3:$B$725,I350,$CT$3:$CT$725)</f>
        <v>0</v>
      </c>
      <c r="CP350" s="30">
        <f>SUMIF(Ingredients!$B$3:$B$230,J350,Ingredients!$J$3:$J$230)+SUMIF($B$3:$B$725,J350,$CT$3:$CT$725)</f>
        <v>0</v>
      </c>
      <c r="CQ350" s="30">
        <f>SUMIF(Ingredients!$B$3:$B$230,K350,Ingredients!$J$3:$J$230)+SUMIF($B$3:$B$725,K350,$CT$3:$CT$725)</f>
        <v>0</v>
      </c>
      <c r="CR350" s="30">
        <f>SUMIF(Ingredients!$B$3:$B$230,L350,Ingredients!$J$3:$J$230)+SUMIF($B$3:$B$725,L350,$CT$3:$CT$725)</f>
        <v>0</v>
      </c>
      <c r="CS350" s="30">
        <f>SUMIF(Ingredients!$B$3:$B$230,M350,Ingredients!$J$3:$J$230)+SUMIF($B$3:$B$725,M350,$CT$3:$CT$725)</f>
        <v>0</v>
      </c>
      <c r="CT350" s="43">
        <f t="shared" si="72"/>
        <v>2</v>
      </c>
      <c r="CU350" s="34">
        <v>7</v>
      </c>
      <c r="CV350" s="30">
        <v>15</v>
      </c>
      <c r="CW350" s="30">
        <v>9</v>
      </c>
      <c r="CX350" s="35">
        <v>0</v>
      </c>
      <c r="CY350" s="36">
        <v>0.5</v>
      </c>
      <c r="CZ350" s="37">
        <v>0</v>
      </c>
      <c r="DA350" s="38">
        <v>0</v>
      </c>
      <c r="DB350" s="39">
        <v>2</v>
      </c>
      <c r="DC350" t="s">
        <v>202</v>
      </c>
      <c r="DD350" t="str">
        <f t="shared" ca="1" si="73"/>
        <v/>
      </c>
      <c r="DE350" t="str">
        <f t="shared" ca="1" si="74"/>
        <v>-</v>
      </c>
      <c r="DG350" t="s">
        <v>199</v>
      </c>
      <c r="DH350" t="str">
        <f t="shared" ca="1" si="75"/>
        <v/>
      </c>
      <c r="DI350" t="s">
        <v>2271</v>
      </c>
    </row>
    <row r="351" spans="2:113" x14ac:dyDescent="0.3">
      <c r="B351" t="s">
        <v>629</v>
      </c>
      <c r="C351" t="str">
        <f>INDEX('PH Itemnames'!$B$1:$B$723,MATCH(B351,'PH Itemnames'!$A$1:$A$723),1)</f>
        <v>chocolatemilkshakeItem</v>
      </c>
      <c r="D351" t="s">
        <v>240</v>
      </c>
      <c r="E351" t="s">
        <v>1191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SUMIF(Ingredients!$B$3:$B$230,'PH complex foods'!F351,Ingredients!$A$3:$A$119)+SUMIF($B$3:$B$725,F351,$V$3:$V$724)</f>
        <v>1</v>
      </c>
      <c r="O351" s="11">
        <f ca="1">SUMIF(Ingredients!$B$3:$B$230,'PH complex foods'!G351,Ingredients!$A$3:$A$119)+SUMIF($B$3:$B$725,G351,$V$3:$V$724)</f>
        <v>1</v>
      </c>
      <c r="P351" s="11">
        <f ca="1">SUMIF(Ingredients!$B$3:$B$230,'PH complex foods'!H351,Ingredients!$A$3:$A$119)+SUMIF($B$3:$B$725,H351,$V$3:$V$724)</f>
        <v>1</v>
      </c>
      <c r="Q351" s="11">
        <f ca="1">SUMIF(Ingredients!$B$3:$B$230,'PH complex foods'!I351,Ingredients!$A$3:$A$119)+SUMIF($B$3:$B$725,I351,$V$3:$V$724)</f>
        <v>0</v>
      </c>
      <c r="R351" s="11">
        <f ca="1">SUMIF(Ingredients!$B$3:$B$230,'PH complex foods'!J351,Ingredients!$A$3:$A$119)+SUMIF($B$3:$B$725,J351,$V$3:$V$724)</f>
        <v>0</v>
      </c>
      <c r="S351" s="11">
        <f ca="1">SUMIF(Ingredients!$B$3:$B$230,'PH complex foods'!K351,Ingredients!$A$3:$A$119)+SUMIF($B$3:$B$725,K351,$V$3:$V$724)</f>
        <v>0</v>
      </c>
      <c r="T351" s="11">
        <f ca="1">SUMIF(Ingredients!$B$3:$B$230,'PH complex foods'!L351,Ingredients!$A$3:$A$119)+SUMIF($B$3:$B$725,L351,$V$3:$V$724)</f>
        <v>0</v>
      </c>
      <c r="U351" s="11">
        <f ca="1">SUMIF(Ingredients!$B$3:$B$230,'PH complex foods'!M351,Ingredients!$A$3:$A$119)+SUMIF($B$3:$B$725,M351,$V$3:$V$724)</f>
        <v>0</v>
      </c>
      <c r="V351" s="10">
        <f t="shared" ca="1" si="76"/>
        <v>1</v>
      </c>
      <c r="W351" s="10">
        <v>1</v>
      </c>
      <c r="X351" s="11">
        <v>0</v>
      </c>
      <c r="Y351" s="11">
        <f>COUNTIF(F351:M1076,B351)</f>
        <v>0</v>
      </c>
      <c r="Z351" s="44" t="str">
        <f t="shared" ca="1" si="77"/>
        <v>Yes</v>
      </c>
      <c r="AA351" s="34">
        <f>SUMIF(Ingredients!$B$3:$B$230,F351,Ingredients!$C$3:$C$230)+SUMIF($B$3:$B$725,F351,$AI$3:$AI$725)</f>
        <v>5</v>
      </c>
      <c r="AB351" s="30">
        <f>SUMIF(Ingredients!$B$3:$B$230,G351,Ingredients!$C$3:$C$230)+SUMIF($B$3:$B$725,G351,$AI$3:$AI$725)</f>
        <v>0</v>
      </c>
      <c r="AC351" s="30">
        <f>SUMIF(Ingredients!$B$3:$B$230,H351,Ingredients!$C$3:$C$230)+SUMIF($B$3:$B$725,H351,$AI$3:$AI$725)</f>
        <v>0</v>
      </c>
      <c r="AD351" s="30">
        <f>SUMIF(Ingredients!$B$3:$B$230,I351,Ingredients!$C$3:$C$230)+SUMIF($B$3:$B$725,I351,$AI$3:$AI$725)</f>
        <v>0</v>
      </c>
      <c r="AE351" s="30">
        <f>SUMIF(Ingredients!$B$3:$B$230,J351,Ingredients!$C$3:$C$230)+SUMIF($B$3:$B$725,J351,$AI$3:$AI$725)</f>
        <v>0</v>
      </c>
      <c r="AF351" s="30">
        <f>SUMIF(Ingredients!$B$3:$B$230,K351,Ingredients!$C$3:$C$230)+SUMIF($B$3:$B$725,K351,$AI$3:$AI$725)</f>
        <v>0</v>
      </c>
      <c r="AG351" s="30">
        <f>SUMIF(Ingredients!$B$3:$B$230,L351,Ingredients!$C$3:$C$230)+SUMIF($B$3:$B$725,L351,$AI$3:$AI$725)</f>
        <v>0</v>
      </c>
      <c r="AH351" s="30">
        <f>SUMIF(Ingredients!$B$3:$B$230,M351,Ingredients!$C$3:$C$230)+SUMIF($B$3:$B$725,M351,$AI$3:$AI$725)</f>
        <v>0</v>
      </c>
      <c r="AI351" s="29">
        <f t="shared" si="65"/>
        <v>5</v>
      </c>
      <c r="AJ351" s="30">
        <f>SUMIF(Ingredients!$B$3:$B$230,F351,Ingredients!$D$3:$D$230)+SUMIF($B$3:$B$725,F351,$AR$3:$AR$725)</f>
        <v>5</v>
      </c>
      <c r="AK351" s="30">
        <f>SUMIF(Ingredients!$B$3:$B$230,G351,Ingredients!$D$3:$D$230)+SUMIF($B$3:$B$725,G351,$AR$3:$AR$725)</f>
        <v>0</v>
      </c>
      <c r="AL351" s="30">
        <f>SUMIF(Ingredients!$B$3:$B$230,H351,Ingredients!$D$3:$D$230)+SUMIF($B$3:$B$725,H351,$AR$3:$AR$725)</f>
        <v>5</v>
      </c>
      <c r="AM351" s="30">
        <f>SUMIF(Ingredients!$B$3:$B$230,I351,Ingredients!$D$3:$D$230)+SUMIF($B$3:$B$725,I351,$AR$3:$AR$725)</f>
        <v>0</v>
      </c>
      <c r="AN351" s="30">
        <f>SUMIF(Ingredients!$B$3:$B$230,J351,Ingredients!$D$3:$D$230)+SUMIF($B$3:$B$725,J351,$AR$3:$AR$725)</f>
        <v>0</v>
      </c>
      <c r="AO351" s="30">
        <f>SUMIF(Ingredients!$B$3:$B$230,K351,Ingredients!$D$3:$D$230)+SUMIF($B$3:$B$725,K351,$AR$3:$AR$725)</f>
        <v>0</v>
      </c>
      <c r="AP351" s="30">
        <f>SUMIF(Ingredients!$B$3:$B$230,L351,Ingredients!$D$3:$D$230)+SUMIF($B$3:$B$725,L351,$AR$3:$AR$725)</f>
        <v>0</v>
      </c>
      <c r="AQ351" s="30">
        <f>SUMIF(Ingredients!$B$3:$B$230,M351,Ingredients!$D$3:$D$230)+SUMIF($B$3:$B$725,M351,$AR$3:$AR$725)</f>
        <v>0</v>
      </c>
      <c r="AR351" s="29">
        <f t="shared" si="66"/>
        <v>10</v>
      </c>
      <c r="AS351" s="30">
        <f>SUMIF(Ingredients!$B$3:$B$230,F351,Ingredients!$E$3:$E$230)+SUMIF($B$3:$B$725,F351,$BA$3:$BA$730)</f>
        <v>23</v>
      </c>
      <c r="AT351" s="30">
        <f>SUMIF(Ingredients!$B$3:$B$230,G351,Ingredients!$E$3:$E$230)+SUMIF($B$3:$B$725,G351,$BA$3:$BA$730)</f>
        <v>21</v>
      </c>
      <c r="AU351" s="30">
        <f>SUMIF(Ingredients!$B$3:$B$230,H351,Ingredients!$E$3:$E$230)+SUMIF($B$3:$B$725,H351,$BA$3:$BA$730)</f>
        <v>0</v>
      </c>
      <c r="AV351" s="30">
        <f>SUMIF(Ingredients!$B$3:$B$230,I351,Ingredients!$E$3:$E$230)+SUMIF($B$3:$B$725,I351,$BA$3:$BA$730)</f>
        <v>0</v>
      </c>
      <c r="AW351" s="30">
        <f>SUMIF(Ingredients!$B$3:$B$230,J351,Ingredients!$E$3:$E$230)+SUMIF($B$3:$B$725,J351,$BA$3:$BA$730)</f>
        <v>0</v>
      </c>
      <c r="AX351" s="30">
        <f>SUMIF(Ingredients!$B$3:$B$230,K351,Ingredients!$E$3:$E$230)+SUMIF($B$3:$B$725,K351,$BA$3:$BA$730)</f>
        <v>0</v>
      </c>
      <c r="AY351" s="30">
        <f>SUMIF(Ingredients!$B$3:$B$230,L351,Ingredients!$E$3:$E$230)+SUMIF($B$3:$B$725,L351,$BA$3:$BA$730)</f>
        <v>0</v>
      </c>
      <c r="AZ351" s="30">
        <f>SUMIF(Ingredients!$B$3:$B$230,M351,Ingredients!$E$3:$E$230)+SUMIF($B$3:$B$725,M351,$BA$3:$BA$730)</f>
        <v>0</v>
      </c>
      <c r="BA351" s="29">
        <f t="shared" si="67"/>
        <v>14.666666666666666</v>
      </c>
      <c r="BB351" s="30">
        <f>SUMIF(Ingredients!$B$3:$B$230,F351,Ingredients!$F$3:$F$230)+SUMIF($B$3:$B$725,F351,$BJ$3:$BJ$725)</f>
        <v>0</v>
      </c>
      <c r="BC351" s="30">
        <f>SUMIF(Ingredients!$B$3:$B$230,G351,Ingredients!$F$3:$F$230)+SUMIF($B$3:$B$725,G351,$BJ$3:$BJ$725)</f>
        <v>0</v>
      </c>
      <c r="BD351" s="30">
        <f>SUMIF(Ingredients!$B$3:$B$230,H351,Ingredients!$F$3:$F$230)+SUMIF($B$3:$B$725,H351,$BJ$3:$BJ$725)</f>
        <v>0</v>
      </c>
      <c r="BE351" s="30">
        <f>SUMIF(Ingredients!$B$3:$B$230,I351,Ingredients!$F$3:$F$230)+SUMIF($B$3:$B$725,I351,$BJ$3:$BJ$725)</f>
        <v>0</v>
      </c>
      <c r="BF351" s="30">
        <f>SUMIF(Ingredients!$B$3:$B$230,J351,Ingredients!$F$3:$F$230)+SUMIF($B$3:$B$725,J351,$BJ$3:$BJ$725)</f>
        <v>0</v>
      </c>
      <c r="BG351" s="30">
        <f>SUMIF(Ingredients!$B$3:$B$230,K351,Ingredients!$F$3:$F$230)+SUMIF($B$3:$B$725,K351,$BJ$3:$BJ$725)</f>
        <v>0</v>
      </c>
      <c r="BH351" s="30">
        <f>SUMIF(Ingredients!$B$3:$B$230,L351,Ingredients!$F$3:$F$230)+SUMIF($B$3:$B$725,L351,$BJ$3:$BJ$725)</f>
        <v>0</v>
      </c>
      <c r="BI351" s="30">
        <f>SUMIF(Ingredients!$B$3:$B$230,M351,Ingredients!$F$3:$F$230)+SUMIF($B$3:$B$725,M351,$BJ$3:$BJ$725)</f>
        <v>0</v>
      </c>
      <c r="BJ351" s="35">
        <f t="shared" si="68"/>
        <v>0</v>
      </c>
      <c r="BK351" s="30">
        <f>SUMIF(Ingredients!$B$3:$B$230,F351,Ingredients!$G$3:$G$230)+SUMIF($B$3:$B$725,F351,$BS$3:$BS$725)</f>
        <v>0</v>
      </c>
      <c r="BL351" s="30">
        <f>SUMIF(Ingredients!$B$3:$B$230,G351,Ingredients!$G$3:$G$230)+SUMIF($B$3:$B$725,G351,$BS$3:$BS$725)</f>
        <v>0</v>
      </c>
      <c r="BM351" s="30">
        <f>SUMIF(Ingredients!$B$3:$B$230,H351,Ingredients!$G$3:$G$230)+SUMIF($B$3:$B$725,H351,$BS$3:$BS$725)</f>
        <v>0</v>
      </c>
      <c r="BN351" s="30">
        <f>SUMIF(Ingredients!$B$3:$B$230,I351,Ingredients!$G$3:$G$230)+SUMIF($B$3:$B$725,I351,$BS$3:$BS$725)</f>
        <v>0</v>
      </c>
      <c r="BO351" s="30">
        <f>SUMIF(Ingredients!$B$3:$B$230,J351,Ingredients!$G$3:$G$230)+SUMIF($B$3:$B$725,J351,$BS$3:$BS$725)</f>
        <v>0</v>
      </c>
      <c r="BP351" s="30">
        <f>SUMIF(Ingredients!$B$3:$B$230,K351,Ingredients!$G$3:$G$230)+SUMIF($B$3:$B$725,K351,$BS$3:$BS$725)</f>
        <v>0</v>
      </c>
      <c r="BQ351" s="30">
        <f>SUMIF(Ingredients!$B$3:$B$230,L351,Ingredients!$G$3:$G$230)+SUMIF($B$3:$B$725,L351,$BS$3:$BS$725)</f>
        <v>0</v>
      </c>
      <c r="BR351" s="30">
        <f>SUMIF(Ingredients!$B$3:$B$230,M351,Ingredients!$G$3:$G$230)+SUMIF($B$3:$B$725,M351,$BS$3:$BS$725)</f>
        <v>0</v>
      </c>
      <c r="BS351" s="36">
        <f t="shared" si="69"/>
        <v>0</v>
      </c>
      <c r="BT351" s="30">
        <f>SUMIF(Ingredients!$B$3:$B$230,F351,Ingredients!$H$3:$H$230)+SUMIF($B$3:$B$725,F351,$CB$3:$CB$725)</f>
        <v>0</v>
      </c>
      <c r="BU351" s="30">
        <f>SUMIF(Ingredients!$B$3:$B$230,G351,Ingredients!$H$3:$H$230)+SUMIF($B$3:$B$725,G351,$CB$3:$CB$725)</f>
        <v>0</v>
      </c>
      <c r="BV351" s="30">
        <f>SUMIF(Ingredients!$B$3:$B$230,H351,Ingredients!$H$3:$H$230)+SUMIF($B$3:$B$725,H351,$CB$3:$CB$725)</f>
        <v>0</v>
      </c>
      <c r="BW351" s="30">
        <f>SUMIF(Ingredients!$B$3:$B$230,I351,Ingredients!$H$3:$H$230)+SUMIF($B$3:$B$725,I351,$CB$3:$CB$725)</f>
        <v>0</v>
      </c>
      <c r="BX351" s="30">
        <f>SUMIF(Ingredients!$B$3:$B$230,J351,Ingredients!$H$3:$H$230)+SUMIF($B$3:$B$725,J351,$CB$3:$CB$725)</f>
        <v>0</v>
      </c>
      <c r="BY351" s="30">
        <f>SUMIF(Ingredients!$B$3:$B$230,K351,Ingredients!$H$3:$H$230)+SUMIF($B$3:$B$725,K351,$CB$3:$CB$725)</f>
        <v>0</v>
      </c>
      <c r="BZ351" s="30">
        <f>SUMIF(Ingredients!$B$3:$B$230,L351,Ingredients!$H$3:$H$230)+SUMIF($B$3:$B$725,L351,$CB$3:$CB$725)</f>
        <v>0</v>
      </c>
      <c r="CA351" s="30">
        <f>SUMIF(Ingredients!$B$3:$B$230,M351,Ingredients!$H$3:$H$230)+SUMIF($B$3:$B$725,M351,$CB$3:$CB$725)</f>
        <v>0</v>
      </c>
      <c r="CB351" s="42">
        <f t="shared" si="70"/>
        <v>0</v>
      </c>
      <c r="CC351" s="30">
        <f>SUMIF(Ingredients!$B$3:$B$230,F351,Ingredients!$I$3:$I$230)+SUMIF($B$3:$B$725,F351,$CK$3:$CK$725)</f>
        <v>0</v>
      </c>
      <c r="CD351" s="30">
        <f>SUMIF(Ingredients!$B$3:$B$230,G351,Ingredients!$I$3:$I$230)+SUMIF($B$3:$B$725,G351,$CK$3:$CK$725)</f>
        <v>0</v>
      </c>
      <c r="CE351" s="30">
        <f>SUMIF(Ingredients!$B$3:$B$230,H351,Ingredients!$I$3:$I$230)+SUMIF($B$3:$B$725,H351,$CK$3:$CK$725)</f>
        <v>0</v>
      </c>
      <c r="CF351" s="30">
        <f>SUMIF(Ingredients!$B$3:$B$230,I351,Ingredients!$I$3:$I$230)+SUMIF($B$3:$B$725,I351,$CK$3:$CK$725)</f>
        <v>0</v>
      </c>
      <c r="CG351" s="30">
        <f>SUMIF(Ingredients!$B$3:$B$230,J351,Ingredients!$I$3:$I$230)+SUMIF($B$3:$B$725,J351,$CK$3:$CK$725)</f>
        <v>0</v>
      </c>
      <c r="CH351" s="30">
        <f>SUMIF(Ingredients!$B$3:$B$230,K351,Ingredients!$I$3:$I$230)+SUMIF($B$3:$B$725,K351,$CK$3:$CK$725)</f>
        <v>0</v>
      </c>
      <c r="CI351" s="30">
        <f>SUMIF(Ingredients!$B$3:$B$230,L351,Ingredients!$I$3:$I$230)+SUMIF($B$3:$B$725,L351,$CK$3:$CK$725)</f>
        <v>0</v>
      </c>
      <c r="CJ351" s="30">
        <f>SUMIF(Ingredients!$B$3:$B$230,M351,Ingredients!$I$3:$I$230)+SUMIF($B$3:$B$725,M351,$CK$3:$CK$725)</f>
        <v>0</v>
      </c>
      <c r="CK351" s="38">
        <f t="shared" si="71"/>
        <v>0</v>
      </c>
      <c r="CL351" s="30">
        <f>SUMIF(Ingredients!$B$3:$B$230,F351,Ingredients!$J$3:$J$230)+SUMIF($B$3:$B$725,F351,$CT$3:$CT$725)</f>
        <v>2</v>
      </c>
      <c r="CM351" s="30">
        <f>SUMIF(Ingredients!$B$3:$B$230,G351,Ingredients!$J$3:$J$230)+SUMIF($B$3:$B$725,G351,$CT$3:$CT$725)</f>
        <v>0.2</v>
      </c>
      <c r="CN351" s="30">
        <f>SUMIF(Ingredients!$B$3:$B$230,H351,Ingredients!$J$3:$J$230)+SUMIF($B$3:$B$725,H351,$CT$3:$CT$725)</f>
        <v>0</v>
      </c>
      <c r="CO351" s="30">
        <f>SUMIF(Ingredients!$B$3:$B$230,I351,Ingredients!$J$3:$J$230)+SUMIF($B$3:$B$725,I351,$CT$3:$CT$725)</f>
        <v>0</v>
      </c>
      <c r="CP351" s="30">
        <f>SUMIF(Ingredients!$B$3:$B$230,J351,Ingredients!$J$3:$J$230)+SUMIF($B$3:$B$725,J351,$CT$3:$CT$725)</f>
        <v>0</v>
      </c>
      <c r="CQ351" s="30">
        <f>SUMIF(Ingredients!$B$3:$B$230,K351,Ingredients!$J$3:$J$230)+SUMIF($B$3:$B$725,K351,$CT$3:$CT$725)</f>
        <v>0</v>
      </c>
      <c r="CR351" s="30">
        <f>SUMIF(Ingredients!$B$3:$B$230,L351,Ingredients!$J$3:$J$230)+SUMIF($B$3:$B$725,L351,$CT$3:$CT$725)</f>
        <v>0</v>
      </c>
      <c r="CS351" s="30">
        <f>SUMIF(Ingredients!$B$3:$B$230,M351,Ingredients!$J$3:$J$230)+SUMIF($B$3:$B$725,M351,$CT$3:$CT$725)</f>
        <v>0</v>
      </c>
      <c r="CT351" s="43">
        <f t="shared" si="72"/>
        <v>2.2000000000000002</v>
      </c>
      <c r="CU351" s="34">
        <v>5</v>
      </c>
      <c r="CV351" s="30">
        <v>15</v>
      </c>
      <c r="CW351" s="30">
        <v>15</v>
      </c>
      <c r="CX351" s="35">
        <v>0</v>
      </c>
      <c r="CY351" s="36">
        <v>0</v>
      </c>
      <c r="CZ351" s="37">
        <v>0</v>
      </c>
      <c r="DA351" s="38">
        <v>0</v>
      </c>
      <c r="DB351" s="39">
        <v>2</v>
      </c>
      <c r="DC351" t="s">
        <v>202</v>
      </c>
      <c r="DD351" t="str">
        <f t="shared" ca="1" si="73"/>
        <v/>
      </c>
      <c r="DE351" t="str">
        <f t="shared" ca="1" si="74"/>
        <v>-</v>
      </c>
      <c r="DG351" t="s">
        <v>199</v>
      </c>
      <c r="DH351" t="str">
        <f t="shared" ca="1" si="75"/>
        <v/>
      </c>
      <c r="DI351" t="s">
        <v>2271</v>
      </c>
    </row>
    <row r="352" spans="2:113" x14ac:dyDescent="0.3">
      <c r="B352" t="s">
        <v>630</v>
      </c>
      <c r="C352" t="str">
        <f>INDEX('PH Itemnames'!$B$1:$B$723,MATCH(B352,'PH Itemnames'!$A$1:$A$723),1)</f>
        <v>bananamilkshakeItem</v>
      </c>
      <c r="D352" t="s">
        <v>240</v>
      </c>
      <c r="E352" t="s">
        <v>1184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SUMIF(Ingredients!$B$3:$B$230,'PH complex foods'!F352,Ingredients!$A$3:$A$119)+SUMIF($B$3:$B$725,F352,$V$3:$V$724)</f>
        <v>1</v>
      </c>
      <c r="O352" s="11">
        <f ca="1">SUMIF(Ingredients!$B$3:$B$230,'PH complex foods'!G352,Ingredients!$A$3:$A$119)+SUMIF($B$3:$B$725,G352,$V$3:$V$724)</f>
        <v>1</v>
      </c>
      <c r="P352" s="11">
        <f ca="1">SUMIF(Ingredients!$B$3:$B$230,'PH complex foods'!H352,Ingredients!$A$3:$A$119)+SUMIF($B$3:$B$725,H352,$V$3:$V$724)</f>
        <v>1</v>
      </c>
      <c r="Q352" s="11">
        <f ca="1">SUMIF(Ingredients!$B$3:$B$230,'PH complex foods'!I352,Ingredients!$A$3:$A$119)+SUMIF($B$3:$B$725,I352,$V$3:$V$724)</f>
        <v>0</v>
      </c>
      <c r="R352" s="11">
        <f ca="1">SUMIF(Ingredients!$B$3:$B$230,'PH complex foods'!J352,Ingredients!$A$3:$A$119)+SUMIF($B$3:$B$725,J352,$V$3:$V$724)</f>
        <v>0</v>
      </c>
      <c r="S352" s="11">
        <f ca="1">SUMIF(Ingredients!$B$3:$B$230,'PH complex foods'!K352,Ingredients!$A$3:$A$119)+SUMIF($B$3:$B$725,K352,$V$3:$V$724)</f>
        <v>0</v>
      </c>
      <c r="T352" s="11">
        <f ca="1">SUMIF(Ingredients!$B$3:$B$230,'PH complex foods'!L352,Ingredients!$A$3:$A$119)+SUMIF($B$3:$B$725,L352,$V$3:$V$724)</f>
        <v>0</v>
      </c>
      <c r="U352" s="11">
        <f ca="1">SUMIF(Ingredients!$B$3:$B$230,'PH complex foods'!M352,Ingredients!$A$3:$A$119)+SUMIF($B$3:$B$725,M352,$V$3:$V$724)</f>
        <v>0</v>
      </c>
      <c r="V352" s="10">
        <f t="shared" ca="1" si="76"/>
        <v>1</v>
      </c>
      <c r="W352" s="10">
        <v>1</v>
      </c>
      <c r="X352" s="11">
        <v>1</v>
      </c>
      <c r="Y352" s="11">
        <f>COUNTIF(F352:M1077,B352)</f>
        <v>0</v>
      </c>
      <c r="Z352" s="44" t="str">
        <f t="shared" ca="1" si="77"/>
        <v>Yes</v>
      </c>
      <c r="AA352" s="34">
        <f>SUMIF(Ingredients!$B$3:$B$230,F352,Ingredients!$C$3:$C$230)+SUMIF($B$3:$B$725,F352,$AI$3:$AI$725)</f>
        <v>5</v>
      </c>
      <c r="AB352" s="30">
        <f>SUMIF(Ingredients!$B$3:$B$230,G352,Ingredients!$C$3:$C$230)+SUMIF($B$3:$B$725,G352,$AI$3:$AI$725)</f>
        <v>1</v>
      </c>
      <c r="AC352" s="30">
        <f>SUMIF(Ingredients!$B$3:$B$230,H352,Ingredients!$C$3:$C$230)+SUMIF($B$3:$B$725,H352,$AI$3:$AI$725)</f>
        <v>0</v>
      </c>
      <c r="AD352" s="30">
        <f>SUMIF(Ingredients!$B$3:$B$230,I352,Ingredients!$C$3:$C$230)+SUMIF($B$3:$B$725,I352,$AI$3:$AI$725)</f>
        <v>0</v>
      </c>
      <c r="AE352" s="30">
        <f>SUMIF(Ingredients!$B$3:$B$230,J352,Ingredients!$C$3:$C$230)+SUMIF($B$3:$B$725,J352,$AI$3:$AI$725)</f>
        <v>0</v>
      </c>
      <c r="AF352" s="30">
        <f>SUMIF(Ingredients!$B$3:$B$230,K352,Ingredients!$C$3:$C$230)+SUMIF($B$3:$B$725,K352,$AI$3:$AI$725)</f>
        <v>0</v>
      </c>
      <c r="AG352" s="30">
        <f>SUMIF(Ingredients!$B$3:$B$230,L352,Ingredients!$C$3:$C$230)+SUMIF($B$3:$B$725,L352,$AI$3:$AI$725)</f>
        <v>0</v>
      </c>
      <c r="AH352" s="30">
        <f>SUMIF(Ingredients!$B$3:$B$230,M352,Ingredients!$C$3:$C$230)+SUMIF($B$3:$B$725,M352,$AI$3:$AI$725)</f>
        <v>0</v>
      </c>
      <c r="AI352" s="29">
        <f t="shared" si="65"/>
        <v>6</v>
      </c>
      <c r="AJ352" s="30">
        <f>SUMIF(Ingredients!$B$3:$B$230,F352,Ingredients!$D$3:$D$230)+SUMIF($B$3:$B$725,F352,$AR$3:$AR$725)</f>
        <v>5</v>
      </c>
      <c r="AK352" s="30">
        <f>SUMIF(Ingredients!$B$3:$B$230,G352,Ingredients!$D$3:$D$230)+SUMIF($B$3:$B$725,G352,$AR$3:$AR$725)</f>
        <v>0</v>
      </c>
      <c r="AL352" s="30">
        <f>SUMIF(Ingredients!$B$3:$B$230,H352,Ingredients!$D$3:$D$230)+SUMIF($B$3:$B$725,H352,$AR$3:$AR$725)</f>
        <v>5</v>
      </c>
      <c r="AM352" s="30">
        <f>SUMIF(Ingredients!$B$3:$B$230,I352,Ingredients!$D$3:$D$230)+SUMIF($B$3:$B$725,I352,$AR$3:$AR$725)</f>
        <v>0</v>
      </c>
      <c r="AN352" s="30">
        <f>SUMIF(Ingredients!$B$3:$B$230,J352,Ingredients!$D$3:$D$230)+SUMIF($B$3:$B$725,J352,$AR$3:$AR$725)</f>
        <v>0</v>
      </c>
      <c r="AO352" s="30">
        <f>SUMIF(Ingredients!$B$3:$B$230,K352,Ingredients!$D$3:$D$230)+SUMIF($B$3:$B$725,K352,$AR$3:$AR$725)</f>
        <v>0</v>
      </c>
      <c r="AP352" s="30">
        <f>SUMIF(Ingredients!$B$3:$B$230,L352,Ingredients!$D$3:$D$230)+SUMIF($B$3:$B$725,L352,$AR$3:$AR$725)</f>
        <v>0</v>
      </c>
      <c r="AQ352" s="30">
        <f>SUMIF(Ingredients!$B$3:$B$230,M352,Ingredients!$D$3:$D$230)+SUMIF($B$3:$B$725,M352,$AR$3:$AR$725)</f>
        <v>0</v>
      </c>
      <c r="AR352" s="29">
        <f t="shared" si="66"/>
        <v>10</v>
      </c>
      <c r="AS352" s="30">
        <f>SUMIF(Ingredients!$B$3:$B$230,F352,Ingredients!$E$3:$E$230)+SUMIF($B$3:$B$725,F352,$BA$3:$BA$730)</f>
        <v>23</v>
      </c>
      <c r="AT352" s="30">
        <f>SUMIF(Ingredients!$B$3:$B$230,G352,Ingredients!$E$3:$E$230)+SUMIF($B$3:$B$725,G352,$BA$3:$BA$730)</f>
        <v>10</v>
      </c>
      <c r="AU352" s="30">
        <f>SUMIF(Ingredients!$B$3:$B$230,H352,Ingredients!$E$3:$E$230)+SUMIF($B$3:$B$725,H352,$BA$3:$BA$730)</f>
        <v>0</v>
      </c>
      <c r="AV352" s="30">
        <f>SUMIF(Ingredients!$B$3:$B$230,I352,Ingredients!$E$3:$E$230)+SUMIF($B$3:$B$725,I352,$BA$3:$BA$730)</f>
        <v>0</v>
      </c>
      <c r="AW352" s="30">
        <f>SUMIF(Ingredients!$B$3:$B$230,J352,Ingredients!$E$3:$E$230)+SUMIF($B$3:$B$725,J352,$BA$3:$BA$730)</f>
        <v>0</v>
      </c>
      <c r="AX352" s="30">
        <f>SUMIF(Ingredients!$B$3:$B$230,K352,Ingredients!$E$3:$E$230)+SUMIF($B$3:$B$725,K352,$BA$3:$BA$730)</f>
        <v>0</v>
      </c>
      <c r="AY352" s="30">
        <f>SUMIF(Ingredients!$B$3:$B$230,L352,Ingredients!$E$3:$E$230)+SUMIF($B$3:$B$725,L352,$BA$3:$BA$730)</f>
        <v>0</v>
      </c>
      <c r="AZ352" s="30">
        <f>SUMIF(Ingredients!$B$3:$B$230,M352,Ingredients!$E$3:$E$230)+SUMIF($B$3:$B$725,M352,$BA$3:$BA$730)</f>
        <v>0</v>
      </c>
      <c r="BA352" s="29">
        <f t="shared" si="67"/>
        <v>11</v>
      </c>
      <c r="BB352" s="30">
        <f>SUMIF(Ingredients!$B$3:$B$230,F352,Ingredients!$F$3:$F$230)+SUMIF($B$3:$B$725,F352,$BJ$3:$BJ$725)</f>
        <v>0</v>
      </c>
      <c r="BC352" s="30">
        <f>SUMIF(Ingredients!$B$3:$B$230,G352,Ingredients!$F$3:$F$230)+SUMIF($B$3:$B$725,G352,$BJ$3:$BJ$725)</f>
        <v>0</v>
      </c>
      <c r="BD352" s="30">
        <f>SUMIF(Ingredients!$B$3:$B$230,H352,Ingredients!$F$3:$F$230)+SUMIF($B$3:$B$725,H352,$BJ$3:$BJ$725)</f>
        <v>0</v>
      </c>
      <c r="BE352" s="30">
        <f>SUMIF(Ingredients!$B$3:$B$230,I352,Ingredients!$F$3:$F$230)+SUMIF($B$3:$B$725,I352,$BJ$3:$BJ$725)</f>
        <v>0</v>
      </c>
      <c r="BF352" s="30">
        <f>SUMIF(Ingredients!$B$3:$B$230,J352,Ingredients!$F$3:$F$230)+SUMIF($B$3:$B$725,J352,$BJ$3:$BJ$725)</f>
        <v>0</v>
      </c>
      <c r="BG352" s="30">
        <f>SUMIF(Ingredients!$B$3:$B$230,K352,Ingredients!$F$3:$F$230)+SUMIF($B$3:$B$725,K352,$BJ$3:$BJ$725)</f>
        <v>0</v>
      </c>
      <c r="BH352" s="30">
        <f>SUMIF(Ingredients!$B$3:$B$230,L352,Ingredients!$F$3:$F$230)+SUMIF($B$3:$B$725,L352,$BJ$3:$BJ$725)</f>
        <v>0</v>
      </c>
      <c r="BI352" s="30">
        <f>SUMIF(Ingredients!$B$3:$B$230,M352,Ingredients!$F$3:$F$230)+SUMIF($B$3:$B$725,M352,$BJ$3:$BJ$725)</f>
        <v>0</v>
      </c>
      <c r="BJ352" s="35">
        <f t="shared" si="68"/>
        <v>0</v>
      </c>
      <c r="BK352" s="30">
        <f>SUMIF(Ingredients!$B$3:$B$230,F352,Ingredients!$G$3:$G$230)+SUMIF($B$3:$B$725,F352,$BS$3:$BS$725)</f>
        <v>0</v>
      </c>
      <c r="BL352" s="30">
        <f>SUMIF(Ingredients!$B$3:$B$230,G352,Ingredients!$G$3:$G$230)+SUMIF($B$3:$B$725,G352,$BS$3:$BS$725)</f>
        <v>1</v>
      </c>
      <c r="BM352" s="30">
        <f>SUMIF(Ingredients!$B$3:$B$230,H352,Ingredients!$G$3:$G$230)+SUMIF($B$3:$B$725,H352,$BS$3:$BS$725)</f>
        <v>0</v>
      </c>
      <c r="BN352" s="30">
        <f>SUMIF(Ingredients!$B$3:$B$230,I352,Ingredients!$G$3:$G$230)+SUMIF($B$3:$B$725,I352,$BS$3:$BS$725)</f>
        <v>0</v>
      </c>
      <c r="BO352" s="30">
        <f>SUMIF(Ingredients!$B$3:$B$230,J352,Ingredients!$G$3:$G$230)+SUMIF($B$3:$B$725,J352,$BS$3:$BS$725)</f>
        <v>0</v>
      </c>
      <c r="BP352" s="30">
        <f>SUMIF(Ingredients!$B$3:$B$230,K352,Ingredients!$G$3:$G$230)+SUMIF($B$3:$B$725,K352,$BS$3:$BS$725)</f>
        <v>0</v>
      </c>
      <c r="BQ352" s="30">
        <f>SUMIF(Ingredients!$B$3:$B$230,L352,Ingredients!$G$3:$G$230)+SUMIF($B$3:$B$725,L352,$BS$3:$BS$725)</f>
        <v>0</v>
      </c>
      <c r="BR352" s="30">
        <f>SUMIF(Ingredients!$B$3:$B$230,M352,Ingredients!$G$3:$G$230)+SUMIF($B$3:$B$725,M352,$BS$3:$BS$725)</f>
        <v>0</v>
      </c>
      <c r="BS352" s="36">
        <f t="shared" si="69"/>
        <v>1</v>
      </c>
      <c r="BT352" s="30">
        <f>SUMIF(Ingredients!$B$3:$B$230,F352,Ingredients!$H$3:$H$230)+SUMIF($B$3:$B$725,F352,$CB$3:$CB$725)</f>
        <v>0</v>
      </c>
      <c r="BU352" s="30">
        <f>SUMIF(Ingredients!$B$3:$B$230,G352,Ingredients!$H$3:$H$230)+SUMIF($B$3:$B$725,G352,$CB$3:$CB$725)</f>
        <v>0</v>
      </c>
      <c r="BV352" s="30">
        <f>SUMIF(Ingredients!$B$3:$B$230,H352,Ingredients!$H$3:$H$230)+SUMIF($B$3:$B$725,H352,$CB$3:$CB$725)</f>
        <v>0</v>
      </c>
      <c r="BW352" s="30">
        <f>SUMIF(Ingredients!$B$3:$B$230,I352,Ingredients!$H$3:$H$230)+SUMIF($B$3:$B$725,I352,$CB$3:$CB$725)</f>
        <v>0</v>
      </c>
      <c r="BX352" s="30">
        <f>SUMIF(Ingredients!$B$3:$B$230,J352,Ingredients!$H$3:$H$230)+SUMIF($B$3:$B$725,J352,$CB$3:$CB$725)</f>
        <v>0</v>
      </c>
      <c r="BY352" s="30">
        <f>SUMIF(Ingredients!$B$3:$B$230,K352,Ingredients!$H$3:$H$230)+SUMIF($B$3:$B$725,K352,$CB$3:$CB$725)</f>
        <v>0</v>
      </c>
      <c r="BZ352" s="30">
        <f>SUMIF(Ingredients!$B$3:$B$230,L352,Ingredients!$H$3:$H$230)+SUMIF($B$3:$B$725,L352,$CB$3:$CB$725)</f>
        <v>0</v>
      </c>
      <c r="CA352" s="30">
        <f>SUMIF(Ingredients!$B$3:$B$230,M352,Ingredients!$H$3:$H$230)+SUMIF($B$3:$B$725,M352,$CB$3:$CB$725)</f>
        <v>0</v>
      </c>
      <c r="CB352" s="42">
        <f t="shared" si="70"/>
        <v>0</v>
      </c>
      <c r="CC352" s="30">
        <f>SUMIF(Ingredients!$B$3:$B$230,F352,Ingredients!$I$3:$I$230)+SUMIF($B$3:$B$725,F352,$CK$3:$CK$725)</f>
        <v>0</v>
      </c>
      <c r="CD352" s="30">
        <f>SUMIF(Ingredients!$B$3:$B$230,G352,Ingredients!$I$3:$I$230)+SUMIF($B$3:$B$725,G352,$CK$3:$CK$725)</f>
        <v>0</v>
      </c>
      <c r="CE352" s="30">
        <f>SUMIF(Ingredients!$B$3:$B$230,H352,Ingredients!$I$3:$I$230)+SUMIF($B$3:$B$725,H352,$CK$3:$CK$725)</f>
        <v>0</v>
      </c>
      <c r="CF352" s="30">
        <f>SUMIF(Ingredients!$B$3:$B$230,I352,Ingredients!$I$3:$I$230)+SUMIF($B$3:$B$725,I352,$CK$3:$CK$725)</f>
        <v>0</v>
      </c>
      <c r="CG352" s="30">
        <f>SUMIF(Ingredients!$B$3:$B$230,J352,Ingredients!$I$3:$I$230)+SUMIF($B$3:$B$725,J352,$CK$3:$CK$725)</f>
        <v>0</v>
      </c>
      <c r="CH352" s="30">
        <f>SUMIF(Ingredients!$B$3:$B$230,K352,Ingredients!$I$3:$I$230)+SUMIF($B$3:$B$725,K352,$CK$3:$CK$725)</f>
        <v>0</v>
      </c>
      <c r="CI352" s="30">
        <f>SUMIF(Ingredients!$B$3:$B$230,L352,Ingredients!$I$3:$I$230)+SUMIF($B$3:$B$725,L352,$CK$3:$CK$725)</f>
        <v>0</v>
      </c>
      <c r="CJ352" s="30">
        <f>SUMIF(Ingredients!$B$3:$B$230,M352,Ingredients!$I$3:$I$230)+SUMIF($B$3:$B$725,M352,$CK$3:$CK$725)</f>
        <v>0</v>
      </c>
      <c r="CK352" s="38">
        <f t="shared" si="71"/>
        <v>0</v>
      </c>
      <c r="CL352" s="30">
        <f>SUMIF(Ingredients!$B$3:$B$230,F352,Ingredients!$J$3:$J$230)+SUMIF($B$3:$B$725,F352,$CT$3:$CT$725)</f>
        <v>2</v>
      </c>
      <c r="CM352" s="30">
        <f>SUMIF(Ingredients!$B$3:$B$230,G352,Ingredients!$J$3:$J$230)+SUMIF($B$3:$B$725,G352,$CT$3:$CT$725)</f>
        <v>0</v>
      </c>
      <c r="CN352" s="30">
        <f>SUMIF(Ingredients!$B$3:$B$230,H352,Ingredients!$J$3:$J$230)+SUMIF($B$3:$B$725,H352,$CT$3:$CT$725)</f>
        <v>0</v>
      </c>
      <c r="CO352" s="30">
        <f>SUMIF(Ingredients!$B$3:$B$230,I352,Ingredients!$J$3:$J$230)+SUMIF($B$3:$B$725,I352,$CT$3:$CT$725)</f>
        <v>0</v>
      </c>
      <c r="CP352" s="30">
        <f>SUMIF(Ingredients!$B$3:$B$230,J352,Ingredients!$J$3:$J$230)+SUMIF($B$3:$B$725,J352,$CT$3:$CT$725)</f>
        <v>0</v>
      </c>
      <c r="CQ352" s="30">
        <f>SUMIF(Ingredients!$B$3:$B$230,K352,Ingredients!$J$3:$J$230)+SUMIF($B$3:$B$725,K352,$CT$3:$CT$725)</f>
        <v>0</v>
      </c>
      <c r="CR352" s="30">
        <f>SUMIF(Ingredients!$B$3:$B$230,L352,Ingredients!$J$3:$J$230)+SUMIF($B$3:$B$725,L352,$CT$3:$CT$725)</f>
        <v>0</v>
      </c>
      <c r="CS352" s="30">
        <f>SUMIF(Ingredients!$B$3:$B$230,M352,Ingredients!$J$3:$J$230)+SUMIF($B$3:$B$725,M352,$CT$3:$CT$725)</f>
        <v>0</v>
      </c>
      <c r="CT352" s="43">
        <f t="shared" si="72"/>
        <v>2</v>
      </c>
      <c r="CU352" s="34">
        <v>7</v>
      </c>
      <c r="CV352" s="30">
        <v>15</v>
      </c>
      <c r="CW352" s="30">
        <v>9</v>
      </c>
      <c r="CX352" s="35">
        <v>0</v>
      </c>
      <c r="CY352" s="36">
        <v>1</v>
      </c>
      <c r="CZ352" s="37">
        <v>0</v>
      </c>
      <c r="DA352" s="38">
        <v>0</v>
      </c>
      <c r="DB352" s="39">
        <v>2</v>
      </c>
      <c r="DC352" t="s">
        <v>202</v>
      </c>
      <c r="DD352" t="str">
        <f t="shared" ca="1" si="73"/>
        <v/>
      </c>
      <c r="DE352" t="str">
        <f t="shared" ca="1" si="74"/>
        <v>-</v>
      </c>
      <c r="DG352" t="s">
        <v>199</v>
      </c>
      <c r="DH352" t="str">
        <f t="shared" ca="1" si="75"/>
        <v/>
      </c>
      <c r="DI352" t="s">
        <v>2271</v>
      </c>
    </row>
    <row r="353" spans="2:113" x14ac:dyDescent="0.3">
      <c r="B353" t="s">
        <v>631</v>
      </c>
      <c r="C353" t="str">
        <f>INDEX('PH Itemnames'!$B$1:$B$723,MATCH(B353,'PH Itemnames'!$A$1:$A$723),1)</f>
        <v>roastchickenItem</v>
      </c>
      <c r="D353" t="s">
        <v>245</v>
      </c>
      <c r="E353" t="s">
        <v>1191</v>
      </c>
      <c r="F353" s="10" t="s">
        <v>287</v>
      </c>
      <c r="G353" s="11" t="s">
        <v>249</v>
      </c>
      <c r="H353" s="11" t="s">
        <v>400</v>
      </c>
      <c r="I353" s="11"/>
      <c r="J353" s="11"/>
      <c r="K353" s="11"/>
      <c r="L353" s="11"/>
      <c r="M353" s="11"/>
      <c r="N353" s="46">
        <f ca="1">SUMIF(Ingredients!$B$3:$B$230,'PH complex foods'!F353,Ingredients!$A$3:$A$119)+SUMIF($B$3:$B$725,F353,$V$3:$V$724)</f>
        <v>1</v>
      </c>
      <c r="O353" s="11">
        <f ca="1">SUMIF(Ingredients!$B$3:$B$230,'PH complex foods'!G353,Ingredients!$A$3:$A$119)+SUMIF($B$3:$B$725,G353,$V$3:$V$724)</f>
        <v>1</v>
      </c>
      <c r="P353" s="11">
        <f ca="1">SUMIF(Ingredients!$B$3:$B$230,'PH complex foods'!H353,Ingredients!$A$3:$A$119)+SUMIF($B$3:$B$725,H353,$V$3:$V$724)</f>
        <v>1</v>
      </c>
      <c r="Q353" s="11">
        <f ca="1">SUMIF(Ingredients!$B$3:$B$230,'PH complex foods'!I353,Ingredients!$A$3:$A$119)+SUMIF($B$3:$B$725,I353,$V$3:$V$724)</f>
        <v>0</v>
      </c>
      <c r="R353" s="11">
        <f ca="1">SUMIF(Ingredients!$B$3:$B$230,'PH complex foods'!J353,Ingredients!$A$3:$A$119)+SUMIF($B$3:$B$725,J353,$V$3:$V$724)</f>
        <v>0</v>
      </c>
      <c r="S353" s="11">
        <f ca="1">SUMIF(Ingredients!$B$3:$B$230,'PH complex foods'!K353,Ingredients!$A$3:$A$119)+SUMIF($B$3:$B$725,K353,$V$3:$V$724)</f>
        <v>0</v>
      </c>
      <c r="T353" s="11">
        <f ca="1">SUMIF(Ingredients!$B$3:$B$230,'PH complex foods'!L353,Ingredients!$A$3:$A$119)+SUMIF($B$3:$B$725,L353,$V$3:$V$724)</f>
        <v>0</v>
      </c>
      <c r="U353" s="11">
        <f ca="1">SUMIF(Ingredients!$B$3:$B$230,'PH complex foods'!M353,Ingredients!$A$3:$A$119)+SUMIF($B$3:$B$725,M353,$V$3:$V$724)</f>
        <v>0</v>
      </c>
      <c r="V353" s="10">
        <f t="shared" ca="1" si="76"/>
        <v>1</v>
      </c>
      <c r="W353" s="10">
        <v>1</v>
      </c>
      <c r="X353" s="11">
        <v>1</v>
      </c>
      <c r="Y353" s="11">
        <f>COUNTIF(F353:M1078,B353)</f>
        <v>1</v>
      </c>
      <c r="Z353" s="44" t="str">
        <f t="shared" ca="1" si="77"/>
        <v>Yes</v>
      </c>
      <c r="AA353" s="34">
        <f>SUMIF(Ingredients!$B$3:$B$230,F353,Ingredients!$C$3:$C$230)+SUMIF($B$3:$B$725,F353,$AI$3:$AI$725)</f>
        <v>10</v>
      </c>
      <c r="AB353" s="30">
        <f>SUMIF(Ingredients!$B$3:$B$230,G353,Ingredients!$C$3:$C$230)+SUMIF($B$3:$B$725,G353,$AI$3:$AI$725)</f>
        <v>0</v>
      </c>
      <c r="AC353" s="30">
        <f>SUMIF(Ingredients!$B$3:$B$230,H353,Ingredients!$C$3:$C$230)+SUMIF($B$3:$B$725,H353,$AI$3:$AI$725)</f>
        <v>0</v>
      </c>
      <c r="AD353" s="30">
        <f>SUMIF(Ingredients!$B$3:$B$230,I353,Ingredients!$C$3:$C$230)+SUMIF($B$3:$B$725,I353,$AI$3:$AI$725)</f>
        <v>0</v>
      </c>
      <c r="AE353" s="30">
        <f>SUMIF(Ingredients!$B$3:$B$230,J353,Ingredients!$C$3:$C$230)+SUMIF($B$3:$B$725,J353,$AI$3:$AI$725)</f>
        <v>0</v>
      </c>
      <c r="AF353" s="30">
        <f>SUMIF(Ingredients!$B$3:$B$230,K353,Ingredients!$C$3:$C$230)+SUMIF($B$3:$B$725,K353,$AI$3:$AI$725)</f>
        <v>0</v>
      </c>
      <c r="AG353" s="30">
        <f>SUMIF(Ingredients!$B$3:$B$230,L353,Ingredients!$C$3:$C$230)+SUMIF($B$3:$B$725,L353,$AI$3:$AI$725)</f>
        <v>0</v>
      </c>
      <c r="AH353" s="30">
        <f>SUMIF(Ingredients!$B$3:$B$230,M353,Ingredients!$C$3:$C$230)+SUMIF($B$3:$B$725,M353,$AI$3:$AI$725)</f>
        <v>0</v>
      </c>
      <c r="AI353" s="29">
        <f t="shared" si="65"/>
        <v>10</v>
      </c>
      <c r="AJ353" s="30">
        <f>SUMIF(Ingredients!$B$3:$B$230,F353,Ingredients!$D$3:$D$230)+SUMIF($B$3:$B$725,F353,$AR$3:$AR$725)</f>
        <v>0</v>
      </c>
      <c r="AK353" s="30">
        <f>SUMIF(Ingredients!$B$3:$B$230,G353,Ingredients!$D$3:$D$230)+SUMIF($B$3:$B$725,G353,$AR$3:$AR$725)</f>
        <v>0</v>
      </c>
      <c r="AL353" s="30">
        <f>SUMIF(Ingredients!$B$3:$B$230,H353,Ingredients!$D$3:$D$230)+SUMIF($B$3:$B$725,H353,$AR$3:$AR$725)</f>
        <v>0</v>
      </c>
      <c r="AM353" s="30">
        <f>SUMIF(Ingredients!$B$3:$B$230,I353,Ingredients!$D$3:$D$230)+SUMIF($B$3:$B$725,I353,$AR$3:$AR$725)</f>
        <v>0</v>
      </c>
      <c r="AN353" s="30">
        <f>SUMIF(Ingredients!$B$3:$B$230,J353,Ingredients!$D$3:$D$230)+SUMIF($B$3:$B$725,J353,$AR$3:$AR$725)</f>
        <v>0</v>
      </c>
      <c r="AO353" s="30">
        <f>SUMIF(Ingredients!$B$3:$B$230,K353,Ingredients!$D$3:$D$230)+SUMIF($B$3:$B$725,K353,$AR$3:$AR$725)</f>
        <v>0</v>
      </c>
      <c r="AP353" s="30">
        <f>SUMIF(Ingredients!$B$3:$B$230,L353,Ingredients!$D$3:$D$230)+SUMIF($B$3:$B$725,L353,$AR$3:$AR$725)</f>
        <v>0</v>
      </c>
      <c r="AQ353" s="30">
        <f>SUMIF(Ingredients!$B$3:$B$230,M353,Ingredients!$D$3:$D$230)+SUMIF($B$3:$B$725,M353,$AR$3:$AR$725)</f>
        <v>0</v>
      </c>
      <c r="AR353" s="29">
        <f t="shared" si="66"/>
        <v>0</v>
      </c>
      <c r="AS353" s="30">
        <f>SUMIF(Ingredients!$B$3:$B$230,F353,Ingredients!$E$3:$E$230)+SUMIF($B$3:$B$725,F353,$BA$3:$BA$730)</f>
        <v>7</v>
      </c>
      <c r="AT353" s="30">
        <f>SUMIF(Ingredients!$B$3:$B$230,G353,Ingredients!$E$3:$E$230)+SUMIF($B$3:$B$725,G353,$BA$3:$BA$730)</f>
        <v>30</v>
      </c>
      <c r="AU353" s="30">
        <f>SUMIF(Ingredients!$B$3:$B$230,H353,Ingredients!$E$3:$E$230)+SUMIF($B$3:$B$725,H353,$BA$3:$BA$730)</f>
        <v>0</v>
      </c>
      <c r="AV353" s="30">
        <f>SUMIF(Ingredients!$B$3:$B$230,I353,Ingredients!$E$3:$E$230)+SUMIF($B$3:$B$725,I353,$BA$3:$BA$730)</f>
        <v>0</v>
      </c>
      <c r="AW353" s="30">
        <f>SUMIF(Ingredients!$B$3:$B$230,J353,Ingredients!$E$3:$E$230)+SUMIF($B$3:$B$725,J353,$BA$3:$BA$730)</f>
        <v>0</v>
      </c>
      <c r="AX353" s="30">
        <f>SUMIF(Ingredients!$B$3:$B$230,K353,Ingredients!$E$3:$E$230)+SUMIF($B$3:$B$725,K353,$BA$3:$BA$730)</f>
        <v>0</v>
      </c>
      <c r="AY353" s="30">
        <f>SUMIF(Ingredients!$B$3:$B$230,L353,Ingredients!$E$3:$E$230)+SUMIF($B$3:$B$725,L353,$BA$3:$BA$730)</f>
        <v>0</v>
      </c>
      <c r="AZ353" s="30">
        <f>SUMIF(Ingredients!$B$3:$B$230,M353,Ingredients!$E$3:$E$230)+SUMIF($B$3:$B$725,M353,$BA$3:$BA$730)</f>
        <v>0</v>
      </c>
      <c r="BA353" s="29">
        <f t="shared" si="67"/>
        <v>12.333333333333334</v>
      </c>
      <c r="BB353" s="30">
        <f>SUMIF(Ingredients!$B$3:$B$230,F353,Ingredients!$F$3:$F$230)+SUMIF($B$3:$B$725,F353,$BJ$3:$BJ$725)</f>
        <v>0</v>
      </c>
      <c r="BC353" s="30">
        <f>SUMIF(Ingredients!$B$3:$B$230,G353,Ingredients!$F$3:$F$230)+SUMIF($B$3:$B$725,G353,$BJ$3:$BJ$725)</f>
        <v>0</v>
      </c>
      <c r="BD353" s="30">
        <f>SUMIF(Ingredients!$B$3:$B$230,H353,Ingredients!$F$3:$F$230)+SUMIF($B$3:$B$725,H353,$BJ$3:$BJ$725)</f>
        <v>0</v>
      </c>
      <c r="BE353" s="30">
        <f>SUMIF(Ingredients!$B$3:$B$230,I353,Ingredients!$F$3:$F$230)+SUMIF($B$3:$B$725,I353,$BJ$3:$BJ$725)</f>
        <v>0</v>
      </c>
      <c r="BF353" s="30">
        <f>SUMIF(Ingredients!$B$3:$B$230,J353,Ingredients!$F$3:$F$230)+SUMIF($B$3:$B$725,J353,$BJ$3:$BJ$725)</f>
        <v>0</v>
      </c>
      <c r="BG353" s="30">
        <f>SUMIF(Ingredients!$B$3:$B$230,K353,Ingredients!$F$3:$F$230)+SUMIF($B$3:$B$725,K353,$BJ$3:$BJ$725)</f>
        <v>0</v>
      </c>
      <c r="BH353" s="30">
        <f>SUMIF(Ingredients!$B$3:$B$230,L353,Ingredients!$F$3:$F$230)+SUMIF($B$3:$B$725,L353,$BJ$3:$BJ$725)</f>
        <v>0</v>
      </c>
      <c r="BI353" s="30">
        <f>SUMIF(Ingredients!$B$3:$B$230,M353,Ingredients!$F$3:$F$230)+SUMIF($B$3:$B$725,M353,$BJ$3:$BJ$725)</f>
        <v>0</v>
      </c>
      <c r="BJ353" s="35">
        <f t="shared" si="68"/>
        <v>0</v>
      </c>
      <c r="BK353" s="30">
        <f>SUMIF(Ingredients!$B$3:$B$230,F353,Ingredients!$G$3:$G$230)+SUMIF($B$3:$B$725,F353,$BS$3:$BS$725)</f>
        <v>0</v>
      </c>
      <c r="BL353" s="30">
        <f>SUMIF(Ingredients!$B$3:$B$230,G353,Ingredients!$G$3:$G$230)+SUMIF($B$3:$B$725,G353,$BS$3:$BS$725)</f>
        <v>0</v>
      </c>
      <c r="BM353" s="30">
        <f>SUMIF(Ingredients!$B$3:$B$230,H353,Ingredients!$G$3:$G$230)+SUMIF($B$3:$B$725,H353,$BS$3:$BS$725)</f>
        <v>0</v>
      </c>
      <c r="BN353" s="30">
        <f>SUMIF(Ingredients!$B$3:$B$230,I353,Ingredients!$G$3:$G$230)+SUMIF($B$3:$B$725,I353,$BS$3:$BS$725)</f>
        <v>0</v>
      </c>
      <c r="BO353" s="30">
        <f>SUMIF(Ingredients!$B$3:$B$230,J353,Ingredients!$G$3:$G$230)+SUMIF($B$3:$B$725,J353,$BS$3:$BS$725)</f>
        <v>0</v>
      </c>
      <c r="BP353" s="30">
        <f>SUMIF(Ingredients!$B$3:$B$230,K353,Ingredients!$G$3:$G$230)+SUMIF($B$3:$B$725,K353,$BS$3:$BS$725)</f>
        <v>0</v>
      </c>
      <c r="BQ353" s="30">
        <f>SUMIF(Ingredients!$B$3:$B$230,L353,Ingredients!$G$3:$G$230)+SUMIF($B$3:$B$725,L353,$BS$3:$BS$725)</f>
        <v>0</v>
      </c>
      <c r="BR353" s="30">
        <f>SUMIF(Ingredients!$B$3:$B$230,M353,Ingredients!$G$3:$G$230)+SUMIF($B$3:$B$725,M353,$BS$3:$BS$725)</f>
        <v>0</v>
      </c>
      <c r="BS353" s="36">
        <f t="shared" si="69"/>
        <v>0</v>
      </c>
      <c r="BT353" s="30">
        <f>SUMIF(Ingredients!$B$3:$B$230,F353,Ingredients!$H$3:$H$230)+SUMIF($B$3:$B$725,F353,$CB$3:$CB$725)</f>
        <v>0</v>
      </c>
      <c r="BU353" s="30">
        <f>SUMIF(Ingredients!$B$3:$B$230,G353,Ingredients!$H$3:$H$230)+SUMIF($B$3:$B$725,G353,$CB$3:$CB$725)</f>
        <v>0</v>
      </c>
      <c r="BV353" s="30">
        <f>SUMIF(Ingredients!$B$3:$B$230,H353,Ingredients!$H$3:$H$230)+SUMIF($B$3:$B$725,H353,$CB$3:$CB$725)</f>
        <v>0</v>
      </c>
      <c r="BW353" s="30">
        <f>SUMIF(Ingredients!$B$3:$B$230,I353,Ingredients!$H$3:$H$230)+SUMIF($B$3:$B$725,I353,$CB$3:$CB$725)</f>
        <v>0</v>
      </c>
      <c r="BX353" s="30">
        <f>SUMIF(Ingredients!$B$3:$B$230,J353,Ingredients!$H$3:$H$230)+SUMIF($B$3:$B$725,J353,$CB$3:$CB$725)</f>
        <v>0</v>
      </c>
      <c r="BY353" s="30">
        <f>SUMIF(Ingredients!$B$3:$B$230,K353,Ingredients!$H$3:$H$230)+SUMIF($B$3:$B$725,K353,$CB$3:$CB$725)</f>
        <v>0</v>
      </c>
      <c r="BZ353" s="30">
        <f>SUMIF(Ingredients!$B$3:$B$230,L353,Ingredients!$H$3:$H$230)+SUMIF($B$3:$B$725,L353,$CB$3:$CB$725)</f>
        <v>0</v>
      </c>
      <c r="CA353" s="30">
        <f>SUMIF(Ingredients!$B$3:$B$230,M353,Ingredients!$H$3:$H$230)+SUMIF($B$3:$B$725,M353,$CB$3:$CB$725)</f>
        <v>0</v>
      </c>
      <c r="CB353" s="42">
        <f t="shared" si="70"/>
        <v>0</v>
      </c>
      <c r="CC353" s="30">
        <f>SUMIF(Ingredients!$B$3:$B$230,F353,Ingredients!$I$3:$I$230)+SUMIF($B$3:$B$725,F353,$CK$3:$CK$725)</f>
        <v>2.5</v>
      </c>
      <c r="CD353" s="30">
        <f>SUMIF(Ingredients!$B$3:$B$230,G353,Ingredients!$I$3:$I$230)+SUMIF($B$3:$B$725,G353,$CK$3:$CK$725)</f>
        <v>0</v>
      </c>
      <c r="CE353" s="30">
        <f>SUMIF(Ingredients!$B$3:$B$230,H353,Ingredients!$I$3:$I$230)+SUMIF($B$3:$B$725,H353,$CK$3:$CK$725)</f>
        <v>0</v>
      </c>
      <c r="CF353" s="30">
        <f>SUMIF(Ingredients!$B$3:$B$230,I353,Ingredients!$I$3:$I$230)+SUMIF($B$3:$B$725,I353,$CK$3:$CK$725)</f>
        <v>0</v>
      </c>
      <c r="CG353" s="30">
        <f>SUMIF(Ingredients!$B$3:$B$230,J353,Ingredients!$I$3:$I$230)+SUMIF($B$3:$B$725,J353,$CK$3:$CK$725)</f>
        <v>0</v>
      </c>
      <c r="CH353" s="30">
        <f>SUMIF(Ingredients!$B$3:$B$230,K353,Ingredients!$I$3:$I$230)+SUMIF($B$3:$B$725,K353,$CK$3:$CK$725)</f>
        <v>0</v>
      </c>
      <c r="CI353" s="30">
        <f>SUMIF(Ingredients!$B$3:$B$230,L353,Ingredients!$I$3:$I$230)+SUMIF($B$3:$B$725,L353,$CK$3:$CK$725)</f>
        <v>0</v>
      </c>
      <c r="CJ353" s="30">
        <f>SUMIF(Ingredients!$B$3:$B$230,M353,Ingredients!$I$3:$I$230)+SUMIF($B$3:$B$725,M353,$CK$3:$CK$725)</f>
        <v>0</v>
      </c>
      <c r="CK353" s="38">
        <f t="shared" si="71"/>
        <v>2.5</v>
      </c>
      <c r="CL353" s="30">
        <f>SUMIF(Ingredients!$B$3:$B$230,F353,Ingredients!$J$3:$J$230)+SUMIF($B$3:$B$725,F353,$CT$3:$CT$725)</f>
        <v>0</v>
      </c>
      <c r="CM353" s="30">
        <f>SUMIF(Ingredients!$B$3:$B$230,G353,Ingredients!$J$3:$J$230)+SUMIF($B$3:$B$725,G353,$CT$3:$CT$725)</f>
        <v>0</v>
      </c>
      <c r="CN353" s="30">
        <f>SUMIF(Ingredients!$B$3:$B$230,H353,Ingredients!$J$3:$J$230)+SUMIF($B$3:$B$725,H353,$CT$3:$CT$725)</f>
        <v>0</v>
      </c>
      <c r="CO353" s="30">
        <f>SUMIF(Ingredients!$B$3:$B$230,I353,Ingredients!$J$3:$J$230)+SUMIF($B$3:$B$725,I353,$CT$3:$CT$725)</f>
        <v>0</v>
      </c>
      <c r="CP353" s="30">
        <f>SUMIF(Ingredients!$B$3:$B$230,J353,Ingredients!$J$3:$J$230)+SUMIF($B$3:$B$725,J353,$CT$3:$CT$725)</f>
        <v>0</v>
      </c>
      <c r="CQ353" s="30">
        <f>SUMIF(Ingredients!$B$3:$B$230,K353,Ingredients!$J$3:$J$230)+SUMIF($B$3:$B$725,K353,$CT$3:$CT$725)</f>
        <v>0</v>
      </c>
      <c r="CR353" s="30">
        <f>SUMIF(Ingredients!$B$3:$B$230,L353,Ingredients!$J$3:$J$230)+SUMIF($B$3:$B$725,L353,$CT$3:$CT$725)</f>
        <v>0</v>
      </c>
      <c r="CS353" s="30">
        <f>SUMIF(Ingredients!$B$3:$B$230,M353,Ingredients!$J$3:$J$230)+SUMIF($B$3:$B$725,M353,$CT$3:$CT$725)</f>
        <v>0</v>
      </c>
      <c r="CT353" s="43">
        <f t="shared" si="72"/>
        <v>0</v>
      </c>
      <c r="CU353" s="34">
        <v>10</v>
      </c>
      <c r="CV353" s="30">
        <v>0</v>
      </c>
      <c r="CW353" s="30">
        <v>14</v>
      </c>
      <c r="CX353" s="35">
        <v>0</v>
      </c>
      <c r="CY353" s="36">
        <v>0</v>
      </c>
      <c r="CZ353" s="37">
        <v>0</v>
      </c>
      <c r="DA353" s="38">
        <v>2.5</v>
      </c>
      <c r="DB353" s="39">
        <v>0</v>
      </c>
      <c r="DC353" t="s">
        <v>202</v>
      </c>
      <c r="DD353" t="str">
        <f t="shared" ca="1" si="73"/>
        <v/>
      </c>
      <c r="DE353" t="str">
        <f t="shared" ca="1" si="74"/>
        <v>-</v>
      </c>
      <c r="DG353" t="s">
        <v>200</v>
      </c>
      <c r="DH353" t="str">
        <f t="shared" ca="1" si="75"/>
        <v>ROASTCHICKENITEM(MEAL, ItemRegistry.roastchickenItem, 4 ,2f,0f,0f,0f,0f,2.5f,0f,1.5f),</v>
      </c>
      <c r="DI353" t="s">
        <v>2483</v>
      </c>
    </row>
    <row r="354" spans="2:113" x14ac:dyDescent="0.3">
      <c r="B354" t="s">
        <v>632</v>
      </c>
      <c r="C354" t="str">
        <f>INDEX('PH Itemnames'!$B$1:$B$723,MATCH(B354,'PH Itemnames'!$A$1:$A$723),1)</f>
        <v>roastpotatoesItem</v>
      </c>
      <c r="D354" t="s">
        <v>245</v>
      </c>
      <c r="E354" t="s">
        <v>1191</v>
      </c>
      <c r="F354" s="10" t="s">
        <v>65</v>
      </c>
      <c r="G354" s="11" t="s">
        <v>249</v>
      </c>
      <c r="H354" s="11" t="s">
        <v>400</v>
      </c>
      <c r="I354" s="11"/>
      <c r="J354" s="11"/>
      <c r="K354" s="11"/>
      <c r="L354" s="11"/>
      <c r="M354" s="11"/>
      <c r="N354" s="46">
        <f ca="1">SUMIF(Ingredients!$B$3:$B$230,'PH complex foods'!F354,Ingredients!$A$3:$A$119)+SUMIF($B$3:$B$725,F354,$V$3:$V$724)</f>
        <v>1</v>
      </c>
      <c r="O354" s="11">
        <f ca="1">SUMIF(Ingredients!$B$3:$B$230,'PH complex foods'!G354,Ingredients!$A$3:$A$119)+SUMIF($B$3:$B$725,G354,$V$3:$V$724)</f>
        <v>1</v>
      </c>
      <c r="P354" s="11">
        <f ca="1">SUMIF(Ingredients!$B$3:$B$230,'PH complex foods'!H354,Ingredients!$A$3:$A$119)+SUMIF($B$3:$B$725,H354,$V$3:$V$724)</f>
        <v>1</v>
      </c>
      <c r="Q354" s="11">
        <f ca="1">SUMIF(Ingredients!$B$3:$B$230,'PH complex foods'!I354,Ingredients!$A$3:$A$119)+SUMIF($B$3:$B$725,I354,$V$3:$V$724)</f>
        <v>0</v>
      </c>
      <c r="R354" s="11">
        <f ca="1">SUMIF(Ingredients!$B$3:$B$230,'PH complex foods'!J354,Ingredients!$A$3:$A$119)+SUMIF($B$3:$B$725,J354,$V$3:$V$724)</f>
        <v>0</v>
      </c>
      <c r="S354" s="11">
        <f ca="1">SUMIF(Ingredients!$B$3:$B$230,'PH complex foods'!K354,Ingredients!$A$3:$A$119)+SUMIF($B$3:$B$725,K354,$V$3:$V$724)</f>
        <v>0</v>
      </c>
      <c r="T354" s="11">
        <f ca="1">SUMIF(Ingredients!$B$3:$B$230,'PH complex foods'!L354,Ingredients!$A$3:$A$119)+SUMIF($B$3:$B$725,L354,$V$3:$V$724)</f>
        <v>0</v>
      </c>
      <c r="U354" s="11">
        <f ca="1">SUMIF(Ingredients!$B$3:$B$230,'PH complex foods'!M354,Ingredients!$A$3:$A$119)+SUMIF($B$3:$B$725,M354,$V$3:$V$724)</f>
        <v>0</v>
      </c>
      <c r="V354" s="10">
        <f t="shared" ca="1" si="76"/>
        <v>1</v>
      </c>
      <c r="W354" s="10">
        <v>1</v>
      </c>
      <c r="X354" s="11">
        <v>1</v>
      </c>
      <c r="Y354" s="11">
        <f>COUNTIF(F354:M1079,B354)</f>
        <v>1</v>
      </c>
      <c r="Z354" s="44" t="str">
        <f t="shared" ca="1" si="77"/>
        <v>Yes</v>
      </c>
      <c r="AA354" s="34">
        <f>SUMIF(Ingredients!$B$3:$B$230,F354,Ingredients!$C$3:$C$230)+SUMIF($B$3:$B$725,F354,$AI$3:$AI$725)</f>
        <v>10</v>
      </c>
      <c r="AB354" s="30">
        <f>SUMIF(Ingredients!$B$3:$B$230,G354,Ingredients!$C$3:$C$230)+SUMIF($B$3:$B$725,G354,$AI$3:$AI$725)</f>
        <v>0</v>
      </c>
      <c r="AC354" s="30">
        <f>SUMIF(Ingredients!$B$3:$B$230,H354,Ingredients!$C$3:$C$230)+SUMIF($B$3:$B$725,H354,$AI$3:$AI$725)</f>
        <v>0</v>
      </c>
      <c r="AD354" s="30">
        <f>SUMIF(Ingredients!$B$3:$B$230,I354,Ingredients!$C$3:$C$230)+SUMIF($B$3:$B$725,I354,$AI$3:$AI$725)</f>
        <v>0</v>
      </c>
      <c r="AE354" s="30">
        <f>SUMIF(Ingredients!$B$3:$B$230,J354,Ingredients!$C$3:$C$230)+SUMIF($B$3:$B$725,J354,$AI$3:$AI$725)</f>
        <v>0</v>
      </c>
      <c r="AF354" s="30">
        <f>SUMIF(Ingredients!$B$3:$B$230,K354,Ingredients!$C$3:$C$230)+SUMIF($B$3:$B$725,K354,$AI$3:$AI$725)</f>
        <v>0</v>
      </c>
      <c r="AG354" s="30">
        <f>SUMIF(Ingredients!$B$3:$B$230,L354,Ingredients!$C$3:$C$230)+SUMIF($B$3:$B$725,L354,$AI$3:$AI$725)</f>
        <v>0</v>
      </c>
      <c r="AH354" s="30">
        <f>SUMIF(Ingredients!$B$3:$B$230,M354,Ingredients!$C$3:$C$230)+SUMIF($B$3:$B$725,M354,$AI$3:$AI$725)</f>
        <v>0</v>
      </c>
      <c r="AI354" s="29">
        <f t="shared" si="65"/>
        <v>10</v>
      </c>
      <c r="AJ354" s="30">
        <f>SUMIF(Ingredients!$B$3:$B$230,F354,Ingredients!$D$3:$D$230)+SUMIF($B$3:$B$725,F354,$AR$3:$AR$725)</f>
        <v>0</v>
      </c>
      <c r="AK354" s="30">
        <f>SUMIF(Ingredients!$B$3:$B$230,G354,Ingredients!$D$3:$D$230)+SUMIF($B$3:$B$725,G354,$AR$3:$AR$725)</f>
        <v>0</v>
      </c>
      <c r="AL354" s="30">
        <f>SUMIF(Ingredients!$B$3:$B$230,H354,Ingredients!$D$3:$D$230)+SUMIF($B$3:$B$725,H354,$AR$3:$AR$725)</f>
        <v>0</v>
      </c>
      <c r="AM354" s="30">
        <f>SUMIF(Ingredients!$B$3:$B$230,I354,Ingredients!$D$3:$D$230)+SUMIF($B$3:$B$725,I354,$AR$3:$AR$725)</f>
        <v>0</v>
      </c>
      <c r="AN354" s="30">
        <f>SUMIF(Ingredients!$B$3:$B$230,J354,Ingredients!$D$3:$D$230)+SUMIF($B$3:$B$725,J354,$AR$3:$AR$725)</f>
        <v>0</v>
      </c>
      <c r="AO354" s="30">
        <f>SUMIF(Ingredients!$B$3:$B$230,K354,Ingredients!$D$3:$D$230)+SUMIF($B$3:$B$725,K354,$AR$3:$AR$725)</f>
        <v>0</v>
      </c>
      <c r="AP354" s="30">
        <f>SUMIF(Ingredients!$B$3:$B$230,L354,Ingredients!$D$3:$D$230)+SUMIF($B$3:$B$725,L354,$AR$3:$AR$725)</f>
        <v>0</v>
      </c>
      <c r="AQ354" s="30">
        <f>SUMIF(Ingredients!$B$3:$B$230,M354,Ingredients!$D$3:$D$230)+SUMIF($B$3:$B$725,M354,$AR$3:$AR$725)</f>
        <v>0</v>
      </c>
      <c r="AR354" s="29">
        <f t="shared" si="66"/>
        <v>0</v>
      </c>
      <c r="AS354" s="30">
        <f>SUMIF(Ingredients!$B$3:$B$230,F354,Ingredients!$E$3:$E$230)+SUMIF($B$3:$B$725,F354,$BA$3:$BA$730)</f>
        <v>32</v>
      </c>
      <c r="AT354" s="30">
        <f>SUMIF(Ingredients!$B$3:$B$230,G354,Ingredients!$E$3:$E$230)+SUMIF($B$3:$B$725,G354,$BA$3:$BA$730)</f>
        <v>30</v>
      </c>
      <c r="AU354" s="30">
        <f>SUMIF(Ingredients!$B$3:$B$230,H354,Ingredients!$E$3:$E$230)+SUMIF($B$3:$B$725,H354,$BA$3:$BA$730)</f>
        <v>0</v>
      </c>
      <c r="AV354" s="30">
        <f>SUMIF(Ingredients!$B$3:$B$230,I354,Ingredients!$E$3:$E$230)+SUMIF($B$3:$B$725,I354,$BA$3:$BA$730)</f>
        <v>0</v>
      </c>
      <c r="AW354" s="30">
        <f>SUMIF(Ingredients!$B$3:$B$230,J354,Ingredients!$E$3:$E$230)+SUMIF($B$3:$B$725,J354,$BA$3:$BA$730)</f>
        <v>0</v>
      </c>
      <c r="AX354" s="30">
        <f>SUMIF(Ingredients!$B$3:$B$230,K354,Ingredients!$E$3:$E$230)+SUMIF($B$3:$B$725,K354,$BA$3:$BA$730)</f>
        <v>0</v>
      </c>
      <c r="AY354" s="30">
        <f>SUMIF(Ingredients!$B$3:$B$230,L354,Ingredients!$E$3:$E$230)+SUMIF($B$3:$B$725,L354,$BA$3:$BA$730)</f>
        <v>0</v>
      </c>
      <c r="AZ354" s="30">
        <f>SUMIF(Ingredients!$B$3:$B$230,M354,Ingredients!$E$3:$E$230)+SUMIF($B$3:$B$725,M354,$BA$3:$BA$730)</f>
        <v>0</v>
      </c>
      <c r="BA354" s="29">
        <f t="shared" si="67"/>
        <v>20.666666666666668</v>
      </c>
      <c r="BB354" s="30">
        <f>SUMIF(Ingredients!$B$3:$B$230,F354,Ingredients!$F$3:$F$230)+SUMIF($B$3:$B$725,F354,$BJ$3:$BJ$725)</f>
        <v>0</v>
      </c>
      <c r="BC354" s="30">
        <f>SUMIF(Ingredients!$B$3:$B$230,G354,Ingredients!$F$3:$F$230)+SUMIF($B$3:$B$725,G354,$BJ$3:$BJ$725)</f>
        <v>0</v>
      </c>
      <c r="BD354" s="30">
        <f>SUMIF(Ingredients!$B$3:$B$230,H354,Ingredients!$F$3:$F$230)+SUMIF($B$3:$B$725,H354,$BJ$3:$BJ$725)</f>
        <v>0</v>
      </c>
      <c r="BE354" s="30">
        <f>SUMIF(Ingredients!$B$3:$B$230,I354,Ingredients!$F$3:$F$230)+SUMIF($B$3:$B$725,I354,$BJ$3:$BJ$725)</f>
        <v>0</v>
      </c>
      <c r="BF354" s="30">
        <f>SUMIF(Ingredients!$B$3:$B$230,J354,Ingredients!$F$3:$F$230)+SUMIF($B$3:$B$725,J354,$BJ$3:$BJ$725)</f>
        <v>0</v>
      </c>
      <c r="BG354" s="30">
        <f>SUMIF(Ingredients!$B$3:$B$230,K354,Ingredients!$F$3:$F$230)+SUMIF($B$3:$B$725,K354,$BJ$3:$BJ$725)</f>
        <v>0</v>
      </c>
      <c r="BH354" s="30">
        <f>SUMIF(Ingredients!$B$3:$B$230,L354,Ingredients!$F$3:$F$230)+SUMIF($B$3:$B$725,L354,$BJ$3:$BJ$725)</f>
        <v>0</v>
      </c>
      <c r="BI354" s="30">
        <f>SUMIF(Ingredients!$B$3:$B$230,M354,Ingredients!$F$3:$F$230)+SUMIF($B$3:$B$725,M354,$BJ$3:$BJ$725)</f>
        <v>0</v>
      </c>
      <c r="BJ354" s="35">
        <f t="shared" si="68"/>
        <v>0</v>
      </c>
      <c r="BK354" s="30">
        <f>SUMIF(Ingredients!$B$3:$B$230,F354,Ingredients!$G$3:$G$230)+SUMIF($B$3:$B$725,F354,$BS$3:$BS$725)</f>
        <v>0</v>
      </c>
      <c r="BL354" s="30">
        <f>SUMIF(Ingredients!$B$3:$B$230,G354,Ingredients!$G$3:$G$230)+SUMIF($B$3:$B$725,G354,$BS$3:$BS$725)</f>
        <v>0</v>
      </c>
      <c r="BM354" s="30">
        <f>SUMIF(Ingredients!$B$3:$B$230,H354,Ingredients!$G$3:$G$230)+SUMIF($B$3:$B$725,H354,$BS$3:$BS$725)</f>
        <v>0</v>
      </c>
      <c r="BN354" s="30">
        <f>SUMIF(Ingredients!$B$3:$B$230,I354,Ingredients!$G$3:$G$230)+SUMIF($B$3:$B$725,I354,$BS$3:$BS$725)</f>
        <v>0</v>
      </c>
      <c r="BO354" s="30">
        <f>SUMIF(Ingredients!$B$3:$B$230,J354,Ingredients!$G$3:$G$230)+SUMIF($B$3:$B$725,J354,$BS$3:$BS$725)</f>
        <v>0</v>
      </c>
      <c r="BP354" s="30">
        <f>SUMIF(Ingredients!$B$3:$B$230,K354,Ingredients!$G$3:$G$230)+SUMIF($B$3:$B$725,K354,$BS$3:$BS$725)</f>
        <v>0</v>
      </c>
      <c r="BQ354" s="30">
        <f>SUMIF(Ingredients!$B$3:$B$230,L354,Ingredients!$G$3:$G$230)+SUMIF($B$3:$B$725,L354,$BS$3:$BS$725)</f>
        <v>0</v>
      </c>
      <c r="BR354" s="30">
        <f>SUMIF(Ingredients!$B$3:$B$230,M354,Ingredients!$G$3:$G$230)+SUMIF($B$3:$B$725,M354,$BS$3:$BS$725)</f>
        <v>0</v>
      </c>
      <c r="BS354" s="36">
        <f t="shared" si="69"/>
        <v>0</v>
      </c>
      <c r="BT354" s="30">
        <f>SUMIF(Ingredients!$B$3:$B$230,F354,Ingredients!$H$3:$H$230)+SUMIF($B$3:$B$725,F354,$CB$3:$CB$725)</f>
        <v>1.5</v>
      </c>
      <c r="BU354" s="30">
        <f>SUMIF(Ingredients!$B$3:$B$230,G354,Ingredients!$H$3:$H$230)+SUMIF($B$3:$B$725,G354,$CB$3:$CB$725)</f>
        <v>0</v>
      </c>
      <c r="BV354" s="30">
        <f>SUMIF(Ingredients!$B$3:$B$230,H354,Ingredients!$H$3:$H$230)+SUMIF($B$3:$B$725,H354,$CB$3:$CB$725)</f>
        <v>0</v>
      </c>
      <c r="BW354" s="30">
        <f>SUMIF(Ingredients!$B$3:$B$230,I354,Ingredients!$H$3:$H$230)+SUMIF($B$3:$B$725,I354,$CB$3:$CB$725)</f>
        <v>0</v>
      </c>
      <c r="BX354" s="30">
        <f>SUMIF(Ingredients!$B$3:$B$230,J354,Ingredients!$H$3:$H$230)+SUMIF($B$3:$B$725,J354,$CB$3:$CB$725)</f>
        <v>0</v>
      </c>
      <c r="BY354" s="30">
        <f>SUMIF(Ingredients!$B$3:$B$230,K354,Ingredients!$H$3:$H$230)+SUMIF($B$3:$B$725,K354,$CB$3:$CB$725)</f>
        <v>0</v>
      </c>
      <c r="BZ354" s="30">
        <f>SUMIF(Ingredients!$B$3:$B$230,L354,Ingredients!$H$3:$H$230)+SUMIF($B$3:$B$725,L354,$CB$3:$CB$725)</f>
        <v>0</v>
      </c>
      <c r="CA354" s="30">
        <f>SUMIF(Ingredients!$B$3:$B$230,M354,Ingredients!$H$3:$H$230)+SUMIF($B$3:$B$725,M354,$CB$3:$CB$725)</f>
        <v>0</v>
      </c>
      <c r="CB354" s="42">
        <f t="shared" si="70"/>
        <v>1.5</v>
      </c>
      <c r="CC354" s="30">
        <f>SUMIF(Ingredients!$B$3:$B$230,F354,Ingredients!$I$3:$I$230)+SUMIF($B$3:$B$725,F354,$CK$3:$CK$725)</f>
        <v>0</v>
      </c>
      <c r="CD354" s="30">
        <f>SUMIF(Ingredients!$B$3:$B$230,G354,Ingredients!$I$3:$I$230)+SUMIF($B$3:$B$725,G354,$CK$3:$CK$725)</f>
        <v>0</v>
      </c>
      <c r="CE354" s="30">
        <f>SUMIF(Ingredients!$B$3:$B$230,H354,Ingredients!$I$3:$I$230)+SUMIF($B$3:$B$725,H354,$CK$3:$CK$725)</f>
        <v>0</v>
      </c>
      <c r="CF354" s="30">
        <f>SUMIF(Ingredients!$B$3:$B$230,I354,Ingredients!$I$3:$I$230)+SUMIF($B$3:$B$725,I354,$CK$3:$CK$725)</f>
        <v>0</v>
      </c>
      <c r="CG354" s="30">
        <f>SUMIF(Ingredients!$B$3:$B$230,J354,Ingredients!$I$3:$I$230)+SUMIF($B$3:$B$725,J354,$CK$3:$CK$725)</f>
        <v>0</v>
      </c>
      <c r="CH354" s="30">
        <f>SUMIF(Ingredients!$B$3:$B$230,K354,Ingredients!$I$3:$I$230)+SUMIF($B$3:$B$725,K354,$CK$3:$CK$725)</f>
        <v>0</v>
      </c>
      <c r="CI354" s="30">
        <f>SUMIF(Ingredients!$B$3:$B$230,L354,Ingredients!$I$3:$I$230)+SUMIF($B$3:$B$725,L354,$CK$3:$CK$725)</f>
        <v>0</v>
      </c>
      <c r="CJ354" s="30">
        <f>SUMIF(Ingredients!$B$3:$B$230,M354,Ingredients!$I$3:$I$230)+SUMIF($B$3:$B$725,M354,$CK$3:$CK$725)</f>
        <v>0</v>
      </c>
      <c r="CK354" s="38">
        <f t="shared" si="71"/>
        <v>0</v>
      </c>
      <c r="CL354" s="30">
        <f>SUMIF(Ingredients!$B$3:$B$230,F354,Ingredients!$J$3:$J$230)+SUMIF($B$3:$B$725,F354,$CT$3:$CT$725)</f>
        <v>0</v>
      </c>
      <c r="CM354" s="30">
        <f>SUMIF(Ingredients!$B$3:$B$230,G354,Ingredients!$J$3:$J$230)+SUMIF($B$3:$B$725,G354,$CT$3:$CT$725)</f>
        <v>0</v>
      </c>
      <c r="CN354" s="30">
        <f>SUMIF(Ingredients!$B$3:$B$230,H354,Ingredients!$J$3:$J$230)+SUMIF($B$3:$B$725,H354,$CT$3:$CT$725)</f>
        <v>0</v>
      </c>
      <c r="CO354" s="30">
        <f>SUMIF(Ingredients!$B$3:$B$230,I354,Ingredients!$J$3:$J$230)+SUMIF($B$3:$B$725,I354,$CT$3:$CT$725)</f>
        <v>0</v>
      </c>
      <c r="CP354" s="30">
        <f>SUMIF(Ingredients!$B$3:$B$230,J354,Ingredients!$J$3:$J$230)+SUMIF($B$3:$B$725,J354,$CT$3:$CT$725)</f>
        <v>0</v>
      </c>
      <c r="CQ354" s="30">
        <f>SUMIF(Ingredients!$B$3:$B$230,K354,Ingredients!$J$3:$J$230)+SUMIF($B$3:$B$725,K354,$CT$3:$CT$725)</f>
        <v>0</v>
      </c>
      <c r="CR354" s="30">
        <f>SUMIF(Ingredients!$B$3:$B$230,L354,Ingredients!$J$3:$J$230)+SUMIF($B$3:$B$725,L354,$CT$3:$CT$725)</f>
        <v>0</v>
      </c>
      <c r="CS354" s="30">
        <f>SUMIF(Ingredients!$B$3:$B$230,M354,Ingredients!$J$3:$J$230)+SUMIF($B$3:$B$725,M354,$CT$3:$CT$725)</f>
        <v>0</v>
      </c>
      <c r="CT354" s="43">
        <f t="shared" si="72"/>
        <v>0</v>
      </c>
      <c r="CU354" s="34">
        <v>10</v>
      </c>
      <c r="CV354" s="30">
        <v>0</v>
      </c>
      <c r="CW354" s="30">
        <v>20.666666666666668</v>
      </c>
      <c r="CX354" s="35">
        <v>0</v>
      </c>
      <c r="CY354" s="36">
        <v>0</v>
      </c>
      <c r="CZ354" s="37">
        <v>1.5</v>
      </c>
      <c r="DA354" s="38">
        <v>0</v>
      </c>
      <c r="DB354" s="39">
        <v>0</v>
      </c>
      <c r="DC354" t="s">
        <v>202</v>
      </c>
      <c r="DD354" t="str">
        <f t="shared" ca="1" si="73"/>
        <v/>
      </c>
      <c r="DE354" t="str">
        <f t="shared" ca="1" si="74"/>
        <v>-</v>
      </c>
      <c r="DG354" t="s">
        <v>200</v>
      </c>
      <c r="DH354" t="str">
        <f t="shared" ca="1" si="75"/>
        <v>ROASTPOTATOESITEM(MEAL, ItemRegistry.roastpotatoesItem, 4 ,2f,0f,0f,1.5f,0f,0f,0f,1.02f),</v>
      </c>
      <c r="DI354" t="s">
        <v>2484</v>
      </c>
    </row>
    <row r="355" spans="2:113" x14ac:dyDescent="0.3">
      <c r="B355" t="s">
        <v>633</v>
      </c>
      <c r="C355" t="str">
        <f>INDEX('PH Itemnames'!$B$1:$B$723,MATCH(B355,'PH Itemnames'!$A$1:$A$723),1)</f>
        <v>sundayroastItem</v>
      </c>
      <c r="D355" t="s">
        <v>245</v>
      </c>
      <c r="E355" t="s">
        <v>1191</v>
      </c>
      <c r="F355" s="10" t="s">
        <v>631</v>
      </c>
      <c r="G355" s="11" t="s">
        <v>632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SUMIF(Ingredients!$B$3:$B$230,'PH complex foods'!F355,Ingredients!$A$3:$A$119)+SUMIF($B$3:$B$725,F355,$V$3:$V$724)</f>
        <v>1</v>
      </c>
      <c r="O355" s="11">
        <f ca="1">SUMIF(Ingredients!$B$3:$B$230,'PH complex foods'!G355,Ingredients!$A$3:$A$119)+SUMIF($B$3:$B$725,G355,$V$3:$V$724)</f>
        <v>1</v>
      </c>
      <c r="P355" s="11">
        <f ca="1">SUMIF(Ingredients!$B$3:$B$230,'PH complex foods'!H355,Ingredients!$A$3:$A$119)+SUMIF($B$3:$B$725,H355,$V$3:$V$724)</f>
        <v>1</v>
      </c>
      <c r="Q355" s="11">
        <f ca="1">SUMIF(Ingredients!$B$3:$B$230,'PH complex foods'!I355,Ingredients!$A$3:$A$119)+SUMIF($B$3:$B$725,I355,$V$3:$V$724)</f>
        <v>0</v>
      </c>
      <c r="R355" s="11">
        <f ca="1">SUMIF(Ingredients!$B$3:$B$230,'PH complex foods'!J355,Ingredients!$A$3:$A$119)+SUMIF($B$3:$B$725,J355,$V$3:$V$724)</f>
        <v>0</v>
      </c>
      <c r="S355" s="11">
        <f ca="1">SUMIF(Ingredients!$B$3:$B$230,'PH complex foods'!K355,Ingredients!$A$3:$A$119)+SUMIF($B$3:$B$725,K355,$V$3:$V$724)</f>
        <v>0</v>
      </c>
      <c r="T355" s="11">
        <f ca="1">SUMIF(Ingredients!$B$3:$B$230,'PH complex foods'!L355,Ingredients!$A$3:$A$119)+SUMIF($B$3:$B$725,L355,$V$3:$V$724)</f>
        <v>0</v>
      </c>
      <c r="U355" s="11">
        <f ca="1">SUMIF(Ingredients!$B$3:$B$230,'PH complex foods'!M355,Ingredients!$A$3:$A$119)+SUMIF($B$3:$B$725,M355,$V$3:$V$724)</f>
        <v>0</v>
      </c>
      <c r="V355" s="10">
        <f t="shared" ca="1" si="76"/>
        <v>1</v>
      </c>
      <c r="W355" s="10">
        <v>1</v>
      </c>
      <c r="X355" s="11">
        <v>1</v>
      </c>
      <c r="Y355" s="11">
        <f>COUNTIF(F355:M1080,B355)</f>
        <v>0</v>
      </c>
      <c r="Z355" s="44" t="str">
        <f t="shared" ca="1" si="77"/>
        <v>Yes</v>
      </c>
      <c r="AA355" s="34">
        <f>SUMIF(Ingredients!$B$3:$B$230,F355,Ingredients!$C$3:$C$230)+SUMIF($B$3:$B$725,F355,$AI$3:$AI$725)</f>
        <v>10</v>
      </c>
      <c r="AB355" s="30">
        <f>SUMIF(Ingredients!$B$3:$B$230,G355,Ingredients!$C$3:$C$230)+SUMIF($B$3:$B$725,G355,$AI$3:$AI$725)</f>
        <v>10</v>
      </c>
      <c r="AC355" s="30">
        <f>SUMIF(Ingredients!$B$3:$B$230,H355,Ingredients!$C$3:$C$230)+SUMIF($B$3:$B$725,H355,$AI$3:$AI$725)</f>
        <v>5.1428571428571432</v>
      </c>
      <c r="AD355" s="30">
        <f>SUMIF(Ingredients!$B$3:$B$230,I355,Ingredients!$C$3:$C$230)+SUMIF($B$3:$B$725,I355,$AI$3:$AI$725)</f>
        <v>0</v>
      </c>
      <c r="AE355" s="30">
        <f>SUMIF(Ingredients!$B$3:$B$230,J355,Ingredients!$C$3:$C$230)+SUMIF($B$3:$B$725,J355,$AI$3:$AI$725)</f>
        <v>0</v>
      </c>
      <c r="AF355" s="30">
        <f>SUMIF(Ingredients!$B$3:$B$230,K355,Ingredients!$C$3:$C$230)+SUMIF($B$3:$B$725,K355,$AI$3:$AI$725)</f>
        <v>0</v>
      </c>
      <c r="AG355" s="30">
        <f>SUMIF(Ingredients!$B$3:$B$230,L355,Ingredients!$C$3:$C$230)+SUMIF($B$3:$B$725,L355,$AI$3:$AI$725)</f>
        <v>0</v>
      </c>
      <c r="AH355" s="30">
        <f>SUMIF(Ingredients!$B$3:$B$230,M355,Ingredients!$C$3:$C$230)+SUMIF($B$3:$B$725,M355,$AI$3:$AI$725)</f>
        <v>0</v>
      </c>
      <c r="AI355" s="29">
        <f t="shared" si="65"/>
        <v>25.142857142857142</v>
      </c>
      <c r="AJ355" s="30">
        <f>SUMIF(Ingredients!$B$3:$B$230,F355,Ingredients!$D$3:$D$230)+SUMIF($B$3:$B$725,F355,$AR$3:$AR$725)</f>
        <v>0</v>
      </c>
      <c r="AK355" s="30">
        <f>SUMIF(Ingredients!$B$3:$B$230,G355,Ingredients!$D$3:$D$230)+SUMIF($B$3:$B$725,G355,$AR$3:$AR$725)</f>
        <v>0</v>
      </c>
      <c r="AL355" s="30">
        <f>SUMIF(Ingredients!$B$3:$B$230,H355,Ingredients!$D$3:$D$230)+SUMIF($B$3:$B$725,H355,$AR$3:$AR$725)</f>
        <v>0.35714285714285715</v>
      </c>
      <c r="AM355" s="30">
        <f>SUMIF(Ingredients!$B$3:$B$230,I355,Ingredients!$D$3:$D$230)+SUMIF($B$3:$B$725,I355,$AR$3:$AR$725)</f>
        <v>0</v>
      </c>
      <c r="AN355" s="30">
        <f>SUMIF(Ingredients!$B$3:$B$230,J355,Ingredients!$D$3:$D$230)+SUMIF($B$3:$B$725,J355,$AR$3:$AR$725)</f>
        <v>0</v>
      </c>
      <c r="AO355" s="30">
        <f>SUMIF(Ingredients!$B$3:$B$230,K355,Ingredients!$D$3:$D$230)+SUMIF($B$3:$B$725,K355,$AR$3:$AR$725)</f>
        <v>0</v>
      </c>
      <c r="AP355" s="30">
        <f>SUMIF(Ingredients!$B$3:$B$230,L355,Ingredients!$D$3:$D$230)+SUMIF($B$3:$B$725,L355,$AR$3:$AR$725)</f>
        <v>0</v>
      </c>
      <c r="AQ355" s="30">
        <f>SUMIF(Ingredients!$B$3:$B$230,M355,Ingredients!$D$3:$D$230)+SUMIF($B$3:$B$725,M355,$AR$3:$AR$725)</f>
        <v>0</v>
      </c>
      <c r="AR355" s="29">
        <f t="shared" si="66"/>
        <v>0.35714285714285715</v>
      </c>
      <c r="AS355" s="30">
        <f>SUMIF(Ingredients!$B$3:$B$230,F355,Ingredients!$E$3:$E$230)+SUMIF($B$3:$B$725,F355,$BA$3:$BA$730)</f>
        <v>12.333333333333334</v>
      </c>
      <c r="AT355" s="30">
        <f>SUMIF(Ingredients!$B$3:$B$230,G355,Ingredients!$E$3:$E$230)+SUMIF($B$3:$B$725,G355,$BA$3:$BA$730)</f>
        <v>20.666666666666668</v>
      </c>
      <c r="AU355" s="30">
        <f>SUMIF(Ingredients!$B$3:$B$230,H355,Ingredients!$E$3:$E$230)+SUMIF($B$3:$B$725,H355,$BA$3:$BA$730)</f>
        <v>19.285714285714285</v>
      </c>
      <c r="AV355" s="30">
        <f>SUMIF(Ingredients!$B$3:$B$230,I355,Ingredients!$E$3:$E$230)+SUMIF($B$3:$B$725,I355,$BA$3:$BA$730)</f>
        <v>0</v>
      </c>
      <c r="AW355" s="30">
        <f>SUMIF(Ingredients!$B$3:$B$230,J355,Ingredients!$E$3:$E$230)+SUMIF($B$3:$B$725,J355,$BA$3:$BA$730)</f>
        <v>0</v>
      </c>
      <c r="AX355" s="30">
        <f>SUMIF(Ingredients!$B$3:$B$230,K355,Ingredients!$E$3:$E$230)+SUMIF($B$3:$B$725,K355,$BA$3:$BA$730)</f>
        <v>0</v>
      </c>
      <c r="AY355" s="30">
        <f>SUMIF(Ingredients!$B$3:$B$230,L355,Ingredients!$E$3:$E$230)+SUMIF($B$3:$B$725,L355,$BA$3:$BA$730)</f>
        <v>0</v>
      </c>
      <c r="AZ355" s="30">
        <f>SUMIF(Ingredients!$B$3:$B$230,M355,Ingredients!$E$3:$E$230)+SUMIF($B$3:$B$725,M355,$BA$3:$BA$730)</f>
        <v>0</v>
      </c>
      <c r="BA355" s="29">
        <f t="shared" si="67"/>
        <v>17.428571428571427</v>
      </c>
      <c r="BB355" s="30">
        <f>SUMIF(Ingredients!$B$3:$B$230,F355,Ingredients!$F$3:$F$230)+SUMIF($B$3:$B$725,F355,$BJ$3:$BJ$725)</f>
        <v>0</v>
      </c>
      <c r="BC355" s="30">
        <f>SUMIF(Ingredients!$B$3:$B$230,G355,Ingredients!$F$3:$F$230)+SUMIF($B$3:$B$725,G355,$BJ$3:$BJ$725)</f>
        <v>0</v>
      </c>
      <c r="BD355" s="30">
        <f>SUMIF(Ingredients!$B$3:$B$230,H355,Ingredients!$F$3:$F$230)+SUMIF($B$3:$B$725,H355,$BJ$3:$BJ$725)</f>
        <v>0</v>
      </c>
      <c r="BE355" s="30">
        <f>SUMIF(Ingredients!$B$3:$B$230,I355,Ingredients!$F$3:$F$230)+SUMIF($B$3:$B$725,I355,$BJ$3:$BJ$725)</f>
        <v>0</v>
      </c>
      <c r="BF355" s="30">
        <f>SUMIF(Ingredients!$B$3:$B$230,J355,Ingredients!$F$3:$F$230)+SUMIF($B$3:$B$725,J355,$BJ$3:$BJ$725)</f>
        <v>0</v>
      </c>
      <c r="BG355" s="30">
        <f>SUMIF(Ingredients!$B$3:$B$230,K355,Ingredients!$F$3:$F$230)+SUMIF($B$3:$B$725,K355,$BJ$3:$BJ$725)</f>
        <v>0</v>
      </c>
      <c r="BH355" s="30">
        <f>SUMIF(Ingredients!$B$3:$B$230,L355,Ingredients!$F$3:$F$230)+SUMIF($B$3:$B$725,L355,$BJ$3:$BJ$725)</f>
        <v>0</v>
      </c>
      <c r="BI355" s="30">
        <f>SUMIF(Ingredients!$B$3:$B$230,M355,Ingredients!$F$3:$F$230)+SUMIF($B$3:$B$725,M355,$BJ$3:$BJ$725)</f>
        <v>0</v>
      </c>
      <c r="BJ355" s="35">
        <f t="shared" si="68"/>
        <v>0</v>
      </c>
      <c r="BK355" s="30">
        <f>SUMIF(Ingredients!$B$3:$B$230,F355,Ingredients!$G$3:$G$230)+SUMIF($B$3:$B$725,F355,$BS$3:$BS$725)</f>
        <v>0</v>
      </c>
      <c r="BL355" s="30">
        <f>SUMIF(Ingredients!$B$3:$B$230,G355,Ingredients!$G$3:$G$230)+SUMIF($B$3:$B$725,G355,$BS$3:$BS$725)</f>
        <v>0</v>
      </c>
      <c r="BM355" s="30">
        <f>SUMIF(Ingredients!$B$3:$B$230,H355,Ingredients!$G$3:$G$230)+SUMIF($B$3:$B$725,H355,$BS$3:$BS$725)</f>
        <v>0</v>
      </c>
      <c r="BN355" s="30">
        <f>SUMIF(Ingredients!$B$3:$B$230,I355,Ingredients!$G$3:$G$230)+SUMIF($B$3:$B$725,I355,$BS$3:$BS$725)</f>
        <v>0</v>
      </c>
      <c r="BO355" s="30">
        <f>SUMIF(Ingredients!$B$3:$B$230,J355,Ingredients!$G$3:$G$230)+SUMIF($B$3:$B$725,J355,$BS$3:$BS$725)</f>
        <v>0</v>
      </c>
      <c r="BP355" s="30">
        <f>SUMIF(Ingredients!$B$3:$B$230,K355,Ingredients!$G$3:$G$230)+SUMIF($B$3:$B$725,K355,$BS$3:$BS$725)</f>
        <v>0</v>
      </c>
      <c r="BQ355" s="30">
        <f>SUMIF(Ingredients!$B$3:$B$230,L355,Ingredients!$G$3:$G$230)+SUMIF($B$3:$B$725,L355,$BS$3:$BS$725)</f>
        <v>0</v>
      </c>
      <c r="BR355" s="30">
        <f>SUMIF(Ingredients!$B$3:$B$230,M355,Ingredients!$G$3:$G$230)+SUMIF($B$3:$B$725,M355,$BS$3:$BS$725)</f>
        <v>0</v>
      </c>
      <c r="BS355" s="36">
        <f t="shared" si="69"/>
        <v>0</v>
      </c>
      <c r="BT355" s="30">
        <f>SUMIF(Ingredients!$B$3:$B$230,F355,Ingredients!$H$3:$H$230)+SUMIF($B$3:$B$725,F355,$CB$3:$CB$725)</f>
        <v>0</v>
      </c>
      <c r="BU355" s="30">
        <f>SUMIF(Ingredients!$B$3:$B$230,G355,Ingredients!$H$3:$H$230)+SUMIF($B$3:$B$725,G355,$CB$3:$CB$725)</f>
        <v>1.5</v>
      </c>
      <c r="BV355" s="30">
        <f>SUMIF(Ingredients!$B$3:$B$230,H355,Ingredients!$H$3:$H$230)+SUMIF($B$3:$B$725,H355,$CB$3:$CB$725)</f>
        <v>1.1428571428571428</v>
      </c>
      <c r="BW355" s="30">
        <f>SUMIF(Ingredients!$B$3:$B$230,I355,Ingredients!$H$3:$H$230)+SUMIF($B$3:$B$725,I355,$CB$3:$CB$725)</f>
        <v>0</v>
      </c>
      <c r="BX355" s="30">
        <f>SUMIF(Ingredients!$B$3:$B$230,J355,Ingredients!$H$3:$H$230)+SUMIF($B$3:$B$725,J355,$CB$3:$CB$725)</f>
        <v>0</v>
      </c>
      <c r="BY355" s="30">
        <f>SUMIF(Ingredients!$B$3:$B$230,K355,Ingredients!$H$3:$H$230)+SUMIF($B$3:$B$725,K355,$CB$3:$CB$725)</f>
        <v>0</v>
      </c>
      <c r="BZ355" s="30">
        <f>SUMIF(Ingredients!$B$3:$B$230,L355,Ingredients!$H$3:$H$230)+SUMIF($B$3:$B$725,L355,$CB$3:$CB$725)</f>
        <v>0</v>
      </c>
      <c r="CA355" s="30">
        <f>SUMIF(Ingredients!$B$3:$B$230,M355,Ingredients!$H$3:$H$230)+SUMIF($B$3:$B$725,M355,$CB$3:$CB$725)</f>
        <v>0</v>
      </c>
      <c r="CB355" s="42">
        <f t="shared" si="70"/>
        <v>2.6428571428571428</v>
      </c>
      <c r="CC355" s="30">
        <f>SUMIF(Ingredients!$B$3:$B$230,F355,Ingredients!$I$3:$I$230)+SUMIF($B$3:$B$725,F355,$CK$3:$CK$725)</f>
        <v>2.5</v>
      </c>
      <c r="CD355" s="30">
        <f>SUMIF(Ingredients!$B$3:$B$230,G355,Ingredients!$I$3:$I$230)+SUMIF($B$3:$B$725,G355,$CK$3:$CK$725)</f>
        <v>0</v>
      </c>
      <c r="CE355" s="30">
        <f>SUMIF(Ingredients!$B$3:$B$230,H355,Ingredients!$I$3:$I$230)+SUMIF($B$3:$B$725,H355,$CK$3:$CK$725)</f>
        <v>0</v>
      </c>
      <c r="CF355" s="30">
        <f>SUMIF(Ingredients!$B$3:$B$230,I355,Ingredients!$I$3:$I$230)+SUMIF($B$3:$B$725,I355,$CK$3:$CK$725)</f>
        <v>0</v>
      </c>
      <c r="CG355" s="30">
        <f>SUMIF(Ingredients!$B$3:$B$230,J355,Ingredients!$I$3:$I$230)+SUMIF($B$3:$B$725,J355,$CK$3:$CK$725)</f>
        <v>0</v>
      </c>
      <c r="CH355" s="30">
        <f>SUMIF(Ingredients!$B$3:$B$230,K355,Ingredients!$I$3:$I$230)+SUMIF($B$3:$B$725,K355,$CK$3:$CK$725)</f>
        <v>0</v>
      </c>
      <c r="CI355" s="30">
        <f>SUMIF(Ingredients!$B$3:$B$230,L355,Ingredients!$I$3:$I$230)+SUMIF($B$3:$B$725,L355,$CK$3:$CK$725)</f>
        <v>0</v>
      </c>
      <c r="CJ355" s="30">
        <f>SUMIF(Ingredients!$B$3:$B$230,M355,Ingredients!$I$3:$I$230)+SUMIF($B$3:$B$725,M355,$CK$3:$CK$725)</f>
        <v>0</v>
      </c>
      <c r="CK355" s="38">
        <f t="shared" si="71"/>
        <v>2.5</v>
      </c>
      <c r="CL355" s="30">
        <f>SUMIF(Ingredients!$B$3:$B$230,F355,Ingredients!$J$3:$J$230)+SUMIF($B$3:$B$725,F355,$CT$3:$CT$725)</f>
        <v>0</v>
      </c>
      <c r="CM355" s="30">
        <f>SUMIF(Ingredients!$B$3:$B$230,G355,Ingredients!$J$3:$J$230)+SUMIF($B$3:$B$725,G355,$CT$3:$CT$725)</f>
        <v>0</v>
      </c>
      <c r="CN355" s="30">
        <f>SUMIF(Ingredients!$B$3:$B$230,H355,Ingredients!$J$3:$J$230)+SUMIF($B$3:$B$725,H355,$CT$3:$CT$725)</f>
        <v>0</v>
      </c>
      <c r="CO355" s="30">
        <f>SUMIF(Ingredients!$B$3:$B$230,I355,Ingredients!$J$3:$J$230)+SUMIF($B$3:$B$725,I355,$CT$3:$CT$725)</f>
        <v>0</v>
      </c>
      <c r="CP355" s="30">
        <f>SUMIF(Ingredients!$B$3:$B$230,J355,Ingredients!$J$3:$J$230)+SUMIF($B$3:$B$725,J355,$CT$3:$CT$725)</f>
        <v>0</v>
      </c>
      <c r="CQ355" s="30">
        <f>SUMIF(Ingredients!$B$3:$B$230,K355,Ingredients!$J$3:$J$230)+SUMIF($B$3:$B$725,K355,$CT$3:$CT$725)</f>
        <v>0</v>
      </c>
      <c r="CR355" s="30">
        <f>SUMIF(Ingredients!$B$3:$B$230,L355,Ingredients!$J$3:$J$230)+SUMIF($B$3:$B$725,L355,$CT$3:$CT$725)</f>
        <v>0</v>
      </c>
      <c r="CS355" s="30">
        <f>SUMIF(Ingredients!$B$3:$B$230,M355,Ingredients!$J$3:$J$230)+SUMIF($B$3:$B$725,M355,$CT$3:$CT$725)</f>
        <v>0</v>
      </c>
      <c r="CT355" s="43">
        <f t="shared" si="72"/>
        <v>0</v>
      </c>
      <c r="CU355" s="34">
        <v>25.142857142857142</v>
      </c>
      <c r="CV355" s="30">
        <v>0.35714285714285715</v>
      </c>
      <c r="CW355" s="30">
        <v>17.428571428571427</v>
      </c>
      <c r="CX355" s="35">
        <v>0</v>
      </c>
      <c r="CY355" s="36">
        <v>0</v>
      </c>
      <c r="CZ355" s="37">
        <v>2.5</v>
      </c>
      <c r="DA355" s="38">
        <v>2.5</v>
      </c>
      <c r="DB355" s="39">
        <v>0</v>
      </c>
      <c r="DC355" t="s">
        <v>202</v>
      </c>
      <c r="DD355" t="str">
        <f t="shared" ca="1" si="73"/>
        <v/>
      </c>
      <c r="DE355" t="str">
        <f t="shared" ca="1" si="74"/>
        <v>-</v>
      </c>
      <c r="DG355" t="s">
        <v>200</v>
      </c>
      <c r="DH355" t="str">
        <f t="shared" ca="1" si="75"/>
        <v>SUNDAYROASTITEM(MEAL, ItemRegistry.sundayroastItem, 4 ,5.03f,0.36f,0f,2.5f,0f,2.5f,0f,1.2f),</v>
      </c>
      <c r="DI355" t="s">
        <v>2485</v>
      </c>
    </row>
    <row r="356" spans="2:113" x14ac:dyDescent="0.3">
      <c r="B356" t="s">
        <v>634</v>
      </c>
      <c r="C356" t="str">
        <f>INDEX('PH Itemnames'!$B$1:$B$723,MATCH(B356,'PH Itemnames'!$A$1:$A$723),1)</f>
        <v>bbqpulledporkItem</v>
      </c>
      <c r="D356" t="s">
        <v>245</v>
      </c>
      <c r="E356" t="s">
        <v>1191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SUMIF(Ingredients!$B$3:$B$230,'PH complex foods'!F356,Ingredients!$A$3:$A$119)+SUMIF($B$3:$B$725,F356,$V$3:$V$724)</f>
        <v>1</v>
      </c>
      <c r="O356" s="11">
        <f ca="1">SUMIF(Ingredients!$B$3:$B$230,'PH complex foods'!G356,Ingredients!$A$3:$A$119)+SUMIF($B$3:$B$725,G356,$V$3:$V$724)</f>
        <v>1</v>
      </c>
      <c r="P356" s="11">
        <f ca="1">SUMIF(Ingredients!$B$3:$B$230,'PH complex foods'!H356,Ingredients!$A$3:$A$119)+SUMIF($B$3:$B$725,H356,$V$3:$V$724)</f>
        <v>1</v>
      </c>
      <c r="Q356" s="11">
        <f ca="1">SUMIF(Ingredients!$B$3:$B$230,'PH complex foods'!I356,Ingredients!$A$3:$A$119)+SUMIF($B$3:$B$725,I356,$V$3:$V$724)</f>
        <v>1</v>
      </c>
      <c r="R356" s="11">
        <f ca="1">SUMIF(Ingredients!$B$3:$B$230,'PH complex foods'!J356,Ingredients!$A$3:$A$119)+SUMIF($B$3:$B$725,J356,$V$3:$V$724)</f>
        <v>0</v>
      </c>
      <c r="S356" s="11">
        <f ca="1">SUMIF(Ingredients!$B$3:$B$230,'PH complex foods'!K356,Ingredients!$A$3:$A$119)+SUMIF($B$3:$B$725,K356,$V$3:$V$724)</f>
        <v>0</v>
      </c>
      <c r="T356" s="11">
        <f ca="1">SUMIF(Ingredients!$B$3:$B$230,'PH complex foods'!L356,Ingredients!$A$3:$A$119)+SUMIF($B$3:$B$725,L356,$V$3:$V$724)</f>
        <v>0</v>
      </c>
      <c r="U356" s="11">
        <f ca="1">SUMIF(Ingredients!$B$3:$B$230,'PH complex foods'!M356,Ingredients!$A$3:$A$119)+SUMIF($B$3:$B$725,M356,$V$3:$V$724)</f>
        <v>0</v>
      </c>
      <c r="V356" s="10">
        <f t="shared" ca="1" si="76"/>
        <v>1</v>
      </c>
      <c r="W356" s="10">
        <v>1</v>
      </c>
      <c r="X356" s="11">
        <v>1</v>
      </c>
      <c r="Y356" s="11">
        <f>COUNTIF(F356:M1081,B356)</f>
        <v>0</v>
      </c>
      <c r="Z356" s="44" t="str">
        <f t="shared" ca="1" si="77"/>
        <v>Yes</v>
      </c>
      <c r="AA356" s="34">
        <f>SUMIF(Ingredients!$B$3:$B$230,F356,Ingredients!$C$3:$C$230)+SUMIF($B$3:$B$725,F356,$AI$3:$AI$725)</f>
        <v>10</v>
      </c>
      <c r="AB356" s="30">
        <f>SUMIF(Ingredients!$B$3:$B$230,G356,Ingredients!$C$3:$C$230)+SUMIF($B$3:$B$725,G356,$AI$3:$AI$725)</f>
        <v>10</v>
      </c>
      <c r="AC356" s="30">
        <f>SUMIF(Ingredients!$B$3:$B$230,H356,Ingredients!$C$3:$C$230)+SUMIF($B$3:$B$725,H356,$AI$3:$AI$725)</f>
        <v>2</v>
      </c>
      <c r="AD356" s="30">
        <f>SUMIF(Ingredients!$B$3:$B$230,I356,Ingredients!$C$3:$C$230)+SUMIF($B$3:$B$725,I356,$AI$3:$AI$725)</f>
        <v>0</v>
      </c>
      <c r="AE356" s="30">
        <f>SUMIF(Ingredients!$B$3:$B$230,J356,Ingredients!$C$3:$C$230)+SUMIF($B$3:$B$725,J356,$AI$3:$AI$725)</f>
        <v>0</v>
      </c>
      <c r="AF356" s="30">
        <f>SUMIF(Ingredients!$B$3:$B$230,K356,Ingredients!$C$3:$C$230)+SUMIF($B$3:$B$725,K356,$AI$3:$AI$725)</f>
        <v>0</v>
      </c>
      <c r="AG356" s="30">
        <f>SUMIF(Ingredients!$B$3:$B$230,L356,Ingredients!$C$3:$C$230)+SUMIF($B$3:$B$725,L356,$AI$3:$AI$725)</f>
        <v>0</v>
      </c>
      <c r="AH356" s="30">
        <f>SUMIF(Ingredients!$B$3:$B$230,M356,Ingredients!$C$3:$C$230)+SUMIF($B$3:$B$725,M356,$AI$3:$AI$725)</f>
        <v>0</v>
      </c>
      <c r="AI356" s="29">
        <f t="shared" si="65"/>
        <v>22</v>
      </c>
      <c r="AJ356" s="30">
        <f>SUMIF(Ingredients!$B$3:$B$230,F356,Ingredients!$D$3:$D$230)+SUMIF($B$3:$B$725,F356,$AR$3:$AR$725)</f>
        <v>0</v>
      </c>
      <c r="AK356" s="30">
        <f>SUMIF(Ingredients!$B$3:$B$230,G356,Ingredients!$D$3:$D$230)+SUMIF($B$3:$B$725,G356,$AR$3:$AR$725)</f>
        <v>0</v>
      </c>
      <c r="AL356" s="30">
        <f>SUMIF(Ingredients!$B$3:$B$230,H356,Ingredients!$D$3:$D$230)+SUMIF($B$3:$B$725,H356,$AR$3:$AR$725)</f>
        <v>5</v>
      </c>
      <c r="AM356" s="30">
        <f>SUMIF(Ingredients!$B$3:$B$230,I356,Ingredients!$D$3:$D$230)+SUMIF($B$3:$B$725,I356,$AR$3:$AR$725)</f>
        <v>0</v>
      </c>
      <c r="AN356" s="30">
        <f>SUMIF(Ingredients!$B$3:$B$230,J356,Ingredients!$D$3:$D$230)+SUMIF($B$3:$B$725,J356,$AR$3:$AR$725)</f>
        <v>0</v>
      </c>
      <c r="AO356" s="30">
        <f>SUMIF(Ingredients!$B$3:$B$230,K356,Ingredients!$D$3:$D$230)+SUMIF($B$3:$B$725,K356,$AR$3:$AR$725)</f>
        <v>0</v>
      </c>
      <c r="AP356" s="30">
        <f>SUMIF(Ingredients!$B$3:$B$230,L356,Ingredients!$D$3:$D$230)+SUMIF($B$3:$B$725,L356,$AR$3:$AR$725)</f>
        <v>0</v>
      </c>
      <c r="AQ356" s="30">
        <f>SUMIF(Ingredients!$B$3:$B$230,M356,Ingredients!$D$3:$D$230)+SUMIF($B$3:$B$725,M356,$AR$3:$AR$725)</f>
        <v>0</v>
      </c>
      <c r="AR356" s="29">
        <f t="shared" si="66"/>
        <v>5</v>
      </c>
      <c r="AS356" s="30">
        <f>SUMIF(Ingredients!$B$3:$B$230,F356,Ingredients!$E$3:$E$230)+SUMIF($B$3:$B$725,F356,$BA$3:$BA$730)</f>
        <v>14</v>
      </c>
      <c r="AT356" s="30">
        <f>SUMIF(Ingredients!$B$3:$B$230,G356,Ingredients!$E$3:$E$230)+SUMIF($B$3:$B$725,G356,$BA$3:$BA$730)</f>
        <v>16.5</v>
      </c>
      <c r="AU356" s="30">
        <f>SUMIF(Ingredients!$B$3:$B$230,H356,Ingredients!$E$3:$E$230)+SUMIF($B$3:$B$725,H356,$BA$3:$BA$730)</f>
        <v>5</v>
      </c>
      <c r="AV356" s="30">
        <f>SUMIF(Ingredients!$B$3:$B$230,I356,Ingredients!$E$3:$E$230)+SUMIF($B$3:$B$725,I356,$BA$3:$BA$730)</f>
        <v>48</v>
      </c>
      <c r="AW356" s="30">
        <f>SUMIF(Ingredients!$B$3:$B$230,J356,Ingredients!$E$3:$E$230)+SUMIF($B$3:$B$725,J356,$BA$3:$BA$730)</f>
        <v>0</v>
      </c>
      <c r="AX356" s="30">
        <f>SUMIF(Ingredients!$B$3:$B$230,K356,Ingredients!$E$3:$E$230)+SUMIF($B$3:$B$725,K356,$BA$3:$BA$730)</f>
        <v>0</v>
      </c>
      <c r="AY356" s="30">
        <f>SUMIF(Ingredients!$B$3:$B$230,L356,Ingredients!$E$3:$E$230)+SUMIF($B$3:$B$725,L356,$BA$3:$BA$730)</f>
        <v>0</v>
      </c>
      <c r="AZ356" s="30">
        <f>SUMIF(Ingredients!$B$3:$B$230,M356,Ingredients!$E$3:$E$230)+SUMIF($B$3:$B$725,M356,$BA$3:$BA$730)</f>
        <v>0</v>
      </c>
      <c r="BA356" s="29">
        <f t="shared" si="67"/>
        <v>20.875</v>
      </c>
      <c r="BB356" s="30">
        <f>SUMIF(Ingredients!$B$3:$B$230,F356,Ingredients!$F$3:$F$230)+SUMIF($B$3:$B$725,F356,$BJ$3:$BJ$725)</f>
        <v>0</v>
      </c>
      <c r="BC356" s="30">
        <f>SUMIF(Ingredients!$B$3:$B$230,G356,Ingredients!$F$3:$F$230)+SUMIF($B$3:$B$725,G356,$BJ$3:$BJ$725)</f>
        <v>1.5</v>
      </c>
      <c r="BD356" s="30">
        <f>SUMIF(Ingredients!$B$3:$B$230,H356,Ingredients!$F$3:$F$230)+SUMIF($B$3:$B$725,H356,$BJ$3:$BJ$725)</f>
        <v>0</v>
      </c>
      <c r="BE356" s="30">
        <f>SUMIF(Ingredients!$B$3:$B$230,I356,Ingredients!$F$3:$F$230)+SUMIF($B$3:$B$725,I356,$BJ$3:$BJ$725)</f>
        <v>0</v>
      </c>
      <c r="BF356" s="30">
        <f>SUMIF(Ingredients!$B$3:$B$230,J356,Ingredients!$F$3:$F$230)+SUMIF($B$3:$B$725,J356,$BJ$3:$BJ$725)</f>
        <v>0</v>
      </c>
      <c r="BG356" s="30">
        <f>SUMIF(Ingredients!$B$3:$B$230,K356,Ingredients!$F$3:$F$230)+SUMIF($B$3:$B$725,K356,$BJ$3:$BJ$725)</f>
        <v>0</v>
      </c>
      <c r="BH356" s="30">
        <f>SUMIF(Ingredients!$B$3:$B$230,L356,Ingredients!$F$3:$F$230)+SUMIF($B$3:$B$725,L356,$BJ$3:$BJ$725)</f>
        <v>0</v>
      </c>
      <c r="BI356" s="30">
        <f>SUMIF(Ingredients!$B$3:$B$230,M356,Ingredients!$F$3:$F$230)+SUMIF($B$3:$B$725,M356,$BJ$3:$BJ$725)</f>
        <v>0</v>
      </c>
      <c r="BJ356" s="35">
        <f t="shared" si="68"/>
        <v>1.5</v>
      </c>
      <c r="BK356" s="30">
        <f>SUMIF(Ingredients!$B$3:$B$230,F356,Ingredients!$G$3:$G$230)+SUMIF($B$3:$B$725,F356,$BS$3:$BS$725)</f>
        <v>0</v>
      </c>
      <c r="BL356" s="30">
        <f>SUMIF(Ingredients!$B$3:$B$230,G356,Ingredients!$G$3:$G$230)+SUMIF($B$3:$B$725,G356,$BS$3:$BS$725)</f>
        <v>0</v>
      </c>
      <c r="BM356" s="30">
        <f>SUMIF(Ingredients!$B$3:$B$230,H356,Ingredients!$G$3:$G$230)+SUMIF($B$3:$B$725,H356,$BS$3:$BS$725)</f>
        <v>0</v>
      </c>
      <c r="BN356" s="30">
        <f>SUMIF(Ingredients!$B$3:$B$230,I356,Ingredients!$G$3:$G$230)+SUMIF($B$3:$B$725,I356,$BS$3:$BS$725)</f>
        <v>0</v>
      </c>
      <c r="BO356" s="30">
        <f>SUMIF(Ingredients!$B$3:$B$230,J356,Ingredients!$G$3:$G$230)+SUMIF($B$3:$B$725,J356,$BS$3:$BS$725)</f>
        <v>0</v>
      </c>
      <c r="BP356" s="30">
        <f>SUMIF(Ingredients!$B$3:$B$230,K356,Ingredients!$G$3:$G$230)+SUMIF($B$3:$B$725,K356,$BS$3:$BS$725)</f>
        <v>0</v>
      </c>
      <c r="BQ356" s="30">
        <f>SUMIF(Ingredients!$B$3:$B$230,L356,Ingredients!$G$3:$G$230)+SUMIF($B$3:$B$725,L356,$BS$3:$BS$725)</f>
        <v>0</v>
      </c>
      <c r="BR356" s="30">
        <f>SUMIF(Ingredients!$B$3:$B$230,M356,Ingredients!$G$3:$G$230)+SUMIF($B$3:$B$725,M356,$BS$3:$BS$725)</f>
        <v>0</v>
      </c>
      <c r="BS356" s="36">
        <f t="shared" si="69"/>
        <v>0</v>
      </c>
      <c r="BT356" s="30">
        <f>SUMIF(Ingredients!$B$3:$B$230,F356,Ingredients!$H$3:$H$230)+SUMIF($B$3:$B$725,F356,$CB$3:$CB$725)</f>
        <v>0</v>
      </c>
      <c r="BU356" s="30">
        <f>SUMIF(Ingredients!$B$3:$B$230,G356,Ingredients!$H$3:$H$230)+SUMIF($B$3:$B$725,G356,$CB$3:$CB$725)</f>
        <v>0</v>
      </c>
      <c r="BV356" s="30">
        <f>SUMIF(Ingredients!$B$3:$B$230,H356,Ingredients!$H$3:$H$230)+SUMIF($B$3:$B$725,H356,$CB$3:$CB$725)</f>
        <v>1.5</v>
      </c>
      <c r="BW356" s="30">
        <f>SUMIF(Ingredients!$B$3:$B$230,I356,Ingredients!$H$3:$H$230)+SUMIF($B$3:$B$725,I356,$CB$3:$CB$725)</f>
        <v>0</v>
      </c>
      <c r="BX356" s="30">
        <f>SUMIF(Ingredients!$B$3:$B$230,J356,Ingredients!$H$3:$H$230)+SUMIF($B$3:$B$725,J356,$CB$3:$CB$725)</f>
        <v>0</v>
      </c>
      <c r="BY356" s="30">
        <f>SUMIF(Ingredients!$B$3:$B$230,K356,Ingredients!$H$3:$H$230)+SUMIF($B$3:$B$725,K356,$CB$3:$CB$725)</f>
        <v>0</v>
      </c>
      <c r="BZ356" s="30">
        <f>SUMIF(Ingredients!$B$3:$B$230,L356,Ingredients!$H$3:$H$230)+SUMIF($B$3:$B$725,L356,$CB$3:$CB$725)</f>
        <v>0</v>
      </c>
      <c r="CA356" s="30">
        <f>SUMIF(Ingredients!$B$3:$B$230,M356,Ingredients!$H$3:$H$230)+SUMIF($B$3:$B$725,M356,$CB$3:$CB$725)</f>
        <v>0</v>
      </c>
      <c r="CB356" s="42">
        <f t="shared" si="70"/>
        <v>1.5</v>
      </c>
      <c r="CC356" s="30">
        <f>SUMIF(Ingredients!$B$3:$B$230,F356,Ingredients!$I$3:$I$230)+SUMIF($B$3:$B$725,F356,$CK$3:$CK$725)</f>
        <v>2.5</v>
      </c>
      <c r="CD356" s="30">
        <f>SUMIF(Ingredients!$B$3:$B$230,G356,Ingredients!$I$3:$I$230)+SUMIF($B$3:$B$725,G356,$CK$3:$CK$725)</f>
        <v>0</v>
      </c>
      <c r="CE356" s="30">
        <f>SUMIF(Ingredients!$B$3:$B$230,H356,Ingredients!$I$3:$I$230)+SUMIF($B$3:$B$725,H356,$CK$3:$CK$725)</f>
        <v>0</v>
      </c>
      <c r="CF356" s="30">
        <f>SUMIF(Ingredients!$B$3:$B$230,I356,Ingredients!$I$3:$I$230)+SUMIF($B$3:$B$725,I356,$CK$3:$CK$725)</f>
        <v>0</v>
      </c>
      <c r="CG356" s="30">
        <f>SUMIF(Ingredients!$B$3:$B$230,J356,Ingredients!$I$3:$I$230)+SUMIF($B$3:$B$725,J356,$CK$3:$CK$725)</f>
        <v>0</v>
      </c>
      <c r="CH356" s="30">
        <f>SUMIF(Ingredients!$B$3:$B$230,K356,Ingredients!$I$3:$I$230)+SUMIF($B$3:$B$725,K356,$CK$3:$CK$725)</f>
        <v>0</v>
      </c>
      <c r="CI356" s="30">
        <f>SUMIF(Ingredients!$B$3:$B$230,L356,Ingredients!$I$3:$I$230)+SUMIF($B$3:$B$725,L356,$CK$3:$CK$725)</f>
        <v>0</v>
      </c>
      <c r="CJ356" s="30">
        <f>SUMIF(Ingredients!$B$3:$B$230,M356,Ingredients!$I$3:$I$230)+SUMIF($B$3:$B$725,M356,$CK$3:$CK$725)</f>
        <v>0</v>
      </c>
      <c r="CK356" s="38">
        <f t="shared" si="71"/>
        <v>2.5</v>
      </c>
      <c r="CL356" s="30">
        <f>SUMIF(Ingredients!$B$3:$B$230,F356,Ingredients!$J$3:$J$230)+SUMIF($B$3:$B$725,F356,$CT$3:$CT$725)</f>
        <v>0</v>
      </c>
      <c r="CM356" s="30">
        <f>SUMIF(Ingredients!$B$3:$B$230,G356,Ingredients!$J$3:$J$230)+SUMIF($B$3:$B$725,G356,$CT$3:$CT$725)</f>
        <v>1</v>
      </c>
      <c r="CN356" s="30">
        <f>SUMIF(Ingredients!$B$3:$B$230,H356,Ingredients!$J$3:$J$230)+SUMIF($B$3:$B$725,H356,$CT$3:$CT$725)</f>
        <v>0</v>
      </c>
      <c r="CO356" s="30">
        <f>SUMIF(Ingredients!$B$3:$B$230,I356,Ingredients!$J$3:$J$230)+SUMIF($B$3:$B$725,I356,$CT$3:$CT$725)</f>
        <v>0</v>
      </c>
      <c r="CP356" s="30">
        <f>SUMIF(Ingredients!$B$3:$B$230,J356,Ingredients!$J$3:$J$230)+SUMIF($B$3:$B$725,J356,$CT$3:$CT$725)</f>
        <v>0</v>
      </c>
      <c r="CQ356" s="30">
        <f>SUMIF(Ingredients!$B$3:$B$230,K356,Ingredients!$J$3:$J$230)+SUMIF($B$3:$B$725,K356,$CT$3:$CT$725)</f>
        <v>0</v>
      </c>
      <c r="CR356" s="30">
        <f>SUMIF(Ingredients!$B$3:$B$230,L356,Ingredients!$J$3:$J$230)+SUMIF($B$3:$B$725,L356,$CT$3:$CT$725)</f>
        <v>0</v>
      </c>
      <c r="CS356" s="30">
        <f>SUMIF(Ingredients!$B$3:$B$230,M356,Ingredients!$J$3:$J$230)+SUMIF($B$3:$B$725,M356,$CT$3:$CT$725)</f>
        <v>0</v>
      </c>
      <c r="CT356" s="43">
        <f t="shared" si="72"/>
        <v>1</v>
      </c>
      <c r="CU356" s="34">
        <v>20</v>
      </c>
      <c r="CV356" s="30">
        <v>0</v>
      </c>
      <c r="CW356" s="30">
        <v>12</v>
      </c>
      <c r="CX356" s="35">
        <v>1.5</v>
      </c>
      <c r="CY356" s="36">
        <v>0</v>
      </c>
      <c r="CZ356" s="37">
        <v>1.5</v>
      </c>
      <c r="DA356" s="38">
        <v>2.5</v>
      </c>
      <c r="DB356" s="39">
        <v>1</v>
      </c>
      <c r="DC356" t="s">
        <v>202</v>
      </c>
      <c r="DD356" t="str">
        <f t="shared" ca="1" si="73"/>
        <v/>
      </c>
      <c r="DE356" t="str">
        <f t="shared" ca="1" si="74"/>
        <v>-</v>
      </c>
      <c r="DG356" t="s">
        <v>200</v>
      </c>
      <c r="DH356" t="str">
        <f t="shared" ca="1" si="75"/>
        <v>BBQPULLEDPORKITEM(MEAL, ItemRegistry.bbqpulledporkItem, 4 ,4f,0f,1.5f,1.5f,0f,2.5f,1f,1.75f),</v>
      </c>
      <c r="DI356" t="s">
        <v>2486</v>
      </c>
    </row>
    <row r="357" spans="2:113" x14ac:dyDescent="0.3">
      <c r="B357" t="s">
        <v>635</v>
      </c>
      <c r="C357" t="str">
        <f>INDEX('PH Itemnames'!$B$1:$B$723,MATCH(B357,'PH Itemnames'!$A$1:$A$723),1)</f>
        <v>lambwithmintsauceItem</v>
      </c>
      <c r="D357" t="s">
        <v>245</v>
      </c>
      <c r="E357" t="s">
        <v>1191</v>
      </c>
      <c r="F357" s="10" t="s">
        <v>636</v>
      </c>
      <c r="G357" s="11" t="s">
        <v>122</v>
      </c>
      <c r="H357" s="11" t="s">
        <v>350</v>
      </c>
      <c r="I357" s="11" t="s">
        <v>210</v>
      </c>
      <c r="J357" s="11"/>
      <c r="K357" s="11"/>
      <c r="L357" s="11"/>
      <c r="M357" s="11"/>
      <c r="N357" s="46">
        <f ca="1">SUMIF(Ingredients!$B$3:$B$230,'PH complex foods'!F357,Ingredients!$A$3:$A$119)+SUMIF($B$3:$B$725,F357,$V$3:$V$724)</f>
        <v>1</v>
      </c>
      <c r="O357" s="11">
        <f ca="1">SUMIF(Ingredients!$B$3:$B$230,'PH complex foods'!G357,Ingredients!$A$3:$A$119)+SUMIF($B$3:$B$725,G357,$V$3:$V$724)</f>
        <v>1</v>
      </c>
      <c r="P357" s="11">
        <f ca="1">SUMIF(Ingredients!$B$3:$B$230,'PH complex foods'!H357,Ingredients!$A$3:$A$119)+SUMIF($B$3:$B$725,H357,$V$3:$V$724)</f>
        <v>1</v>
      </c>
      <c r="Q357" s="11">
        <f ca="1">SUMIF(Ingredients!$B$3:$B$230,'PH complex foods'!I357,Ingredients!$A$3:$A$119)+SUMIF($B$3:$B$725,I357,$V$3:$V$724)</f>
        <v>1</v>
      </c>
      <c r="R357" s="11">
        <f ca="1">SUMIF(Ingredients!$B$3:$B$230,'PH complex foods'!J357,Ingredients!$A$3:$A$119)+SUMIF($B$3:$B$725,J357,$V$3:$V$724)</f>
        <v>0</v>
      </c>
      <c r="S357" s="11">
        <f ca="1">SUMIF(Ingredients!$B$3:$B$230,'PH complex foods'!K357,Ingredients!$A$3:$A$119)+SUMIF($B$3:$B$725,K357,$V$3:$V$724)</f>
        <v>0</v>
      </c>
      <c r="T357" s="11">
        <f ca="1">SUMIF(Ingredients!$B$3:$B$230,'PH complex foods'!L357,Ingredients!$A$3:$A$119)+SUMIF($B$3:$B$725,L357,$V$3:$V$724)</f>
        <v>0</v>
      </c>
      <c r="U357" s="11">
        <f ca="1">SUMIF(Ingredients!$B$3:$B$230,'PH complex foods'!M357,Ingredients!$A$3:$A$119)+SUMIF($B$3:$B$725,M357,$V$3:$V$724)</f>
        <v>0</v>
      </c>
      <c r="V357" s="10">
        <f t="shared" ca="1" si="76"/>
        <v>1</v>
      </c>
      <c r="W357" s="10">
        <v>1</v>
      </c>
      <c r="X357" s="11">
        <v>1</v>
      </c>
      <c r="Y357" s="11">
        <f>COUNTIF(F357:M1082,B357)</f>
        <v>0</v>
      </c>
      <c r="Z357" s="44" t="str">
        <f t="shared" ca="1" si="77"/>
        <v>Yes</v>
      </c>
      <c r="AA357" s="34">
        <f>SUMIF(Ingredients!$B$3:$B$230,F357,Ingredients!$C$3:$C$230)+SUMIF($B$3:$B$725,F357,$AI$3:$AI$725)</f>
        <v>10</v>
      </c>
      <c r="AB357" s="30">
        <f>SUMIF(Ingredients!$B$3:$B$230,G357,Ingredients!$C$3:$C$230)+SUMIF($B$3:$B$725,G357,$AI$3:$AI$725)</f>
        <v>0</v>
      </c>
      <c r="AC357" s="30">
        <f>SUMIF(Ingredients!$B$3:$B$230,H357,Ingredients!$C$3:$C$230)+SUMIF($B$3:$B$725,H357,$AI$3:$AI$725)</f>
        <v>0</v>
      </c>
      <c r="AD357" s="30">
        <f>SUMIF(Ingredients!$B$3:$B$230,I357,Ingredients!$C$3:$C$230)+SUMIF($B$3:$B$725,I357,$AI$3:$AI$725)</f>
        <v>0</v>
      </c>
      <c r="AE357" s="30">
        <f>SUMIF(Ingredients!$B$3:$B$230,J357,Ingredients!$C$3:$C$230)+SUMIF($B$3:$B$725,J357,$AI$3:$AI$725)</f>
        <v>0</v>
      </c>
      <c r="AF357" s="30">
        <f>SUMIF(Ingredients!$B$3:$B$230,K357,Ingredients!$C$3:$C$230)+SUMIF($B$3:$B$725,K357,$AI$3:$AI$725)</f>
        <v>0</v>
      </c>
      <c r="AG357" s="30">
        <f>SUMIF(Ingredients!$B$3:$B$230,L357,Ingredients!$C$3:$C$230)+SUMIF($B$3:$B$725,L357,$AI$3:$AI$725)</f>
        <v>0</v>
      </c>
      <c r="AH357" s="30">
        <f>SUMIF(Ingredients!$B$3:$B$230,M357,Ingredients!$C$3:$C$230)+SUMIF($B$3:$B$725,M357,$AI$3:$AI$725)</f>
        <v>0</v>
      </c>
      <c r="AI357" s="29">
        <f t="shared" si="65"/>
        <v>10</v>
      </c>
      <c r="AJ357" s="30">
        <f>SUMIF(Ingredients!$B$3:$B$230,F357,Ingredients!$D$3:$D$230)+SUMIF($B$3:$B$725,F357,$AR$3:$AR$725)</f>
        <v>0</v>
      </c>
      <c r="AK357" s="30">
        <f>SUMIF(Ingredients!$B$3:$B$230,G357,Ingredients!$D$3:$D$230)+SUMIF($B$3:$B$725,G357,$AR$3:$AR$725)</f>
        <v>0</v>
      </c>
      <c r="AL357" s="30">
        <f>SUMIF(Ingredients!$B$3:$B$230,H357,Ingredients!$D$3:$D$230)+SUMIF($B$3:$B$725,H357,$AR$3:$AR$725)</f>
        <v>0</v>
      </c>
      <c r="AM357" s="30">
        <f>SUMIF(Ingredients!$B$3:$B$230,I357,Ingredients!$D$3:$D$230)+SUMIF($B$3:$B$725,I357,$AR$3:$AR$725)</f>
        <v>0</v>
      </c>
      <c r="AN357" s="30">
        <f>SUMIF(Ingredients!$B$3:$B$230,J357,Ingredients!$D$3:$D$230)+SUMIF($B$3:$B$725,J357,$AR$3:$AR$725)</f>
        <v>0</v>
      </c>
      <c r="AO357" s="30">
        <f>SUMIF(Ingredients!$B$3:$B$230,K357,Ingredients!$D$3:$D$230)+SUMIF($B$3:$B$725,K357,$AR$3:$AR$725)</f>
        <v>0</v>
      </c>
      <c r="AP357" s="30">
        <f>SUMIF(Ingredients!$B$3:$B$230,L357,Ingredients!$D$3:$D$230)+SUMIF($B$3:$B$725,L357,$AR$3:$AR$725)</f>
        <v>0</v>
      </c>
      <c r="AQ357" s="30">
        <f>SUMIF(Ingredients!$B$3:$B$230,M357,Ingredients!$D$3:$D$230)+SUMIF($B$3:$B$725,M357,$AR$3:$AR$725)</f>
        <v>0</v>
      </c>
      <c r="AR357" s="29">
        <f t="shared" si="66"/>
        <v>0</v>
      </c>
      <c r="AS357" s="30">
        <f>SUMIF(Ingredients!$B$3:$B$230,F357,Ingredients!$E$3:$E$230)+SUMIF($B$3:$B$725,F357,$BA$3:$BA$730)</f>
        <v>6</v>
      </c>
      <c r="AT357" s="30">
        <f>SUMIF(Ingredients!$B$3:$B$230,G357,Ingredients!$E$3:$E$230)+SUMIF($B$3:$B$725,G357,$BA$3:$BA$730)</f>
        <v>48</v>
      </c>
      <c r="AU357" s="30">
        <f>SUMIF(Ingredients!$B$3:$B$230,H357,Ingredients!$E$3:$E$230)+SUMIF($B$3:$B$725,H357,$BA$3:$BA$730)</f>
        <v>30</v>
      </c>
      <c r="AV357" s="30">
        <f>SUMIF(Ingredients!$B$3:$B$230,I357,Ingredients!$E$3:$E$230)+SUMIF($B$3:$B$725,I357,$BA$3:$BA$730)</f>
        <v>30</v>
      </c>
      <c r="AW357" s="30">
        <f>SUMIF(Ingredients!$B$3:$B$230,J357,Ingredients!$E$3:$E$230)+SUMIF($B$3:$B$725,J357,$BA$3:$BA$730)</f>
        <v>0</v>
      </c>
      <c r="AX357" s="30">
        <f>SUMIF(Ingredients!$B$3:$B$230,K357,Ingredients!$E$3:$E$230)+SUMIF($B$3:$B$725,K357,$BA$3:$BA$730)</f>
        <v>0</v>
      </c>
      <c r="AY357" s="30">
        <f>SUMIF(Ingredients!$B$3:$B$230,L357,Ingredients!$E$3:$E$230)+SUMIF($B$3:$B$725,L357,$BA$3:$BA$730)</f>
        <v>0</v>
      </c>
      <c r="AZ357" s="30">
        <f>SUMIF(Ingredients!$B$3:$B$230,M357,Ingredients!$E$3:$E$230)+SUMIF($B$3:$B$725,M357,$BA$3:$BA$730)</f>
        <v>0</v>
      </c>
      <c r="BA357" s="29">
        <f t="shared" si="67"/>
        <v>28.5</v>
      </c>
      <c r="BB357" s="30">
        <f>SUMIF(Ingredients!$B$3:$B$230,F357,Ingredients!$F$3:$F$230)+SUMIF($B$3:$B$725,F357,$BJ$3:$BJ$725)</f>
        <v>0</v>
      </c>
      <c r="BC357" s="30">
        <f>SUMIF(Ingredients!$B$3:$B$230,G357,Ingredients!$F$3:$F$230)+SUMIF($B$3:$B$725,G357,$BJ$3:$BJ$725)</f>
        <v>0</v>
      </c>
      <c r="BD357" s="30">
        <f>SUMIF(Ingredients!$B$3:$B$230,H357,Ingredients!$F$3:$F$230)+SUMIF($B$3:$B$725,H357,$BJ$3:$BJ$725)</f>
        <v>0</v>
      </c>
      <c r="BE357" s="30">
        <f>SUMIF(Ingredients!$B$3:$B$230,I357,Ingredients!$F$3:$F$230)+SUMIF($B$3:$B$725,I357,$BJ$3:$BJ$725)</f>
        <v>0</v>
      </c>
      <c r="BF357" s="30">
        <f>SUMIF(Ingredients!$B$3:$B$230,J357,Ingredients!$F$3:$F$230)+SUMIF($B$3:$B$725,J357,$BJ$3:$BJ$725)</f>
        <v>0</v>
      </c>
      <c r="BG357" s="30">
        <f>SUMIF(Ingredients!$B$3:$B$230,K357,Ingredients!$F$3:$F$230)+SUMIF($B$3:$B$725,K357,$BJ$3:$BJ$725)</f>
        <v>0</v>
      </c>
      <c r="BH357" s="30">
        <f>SUMIF(Ingredients!$B$3:$B$230,L357,Ingredients!$F$3:$F$230)+SUMIF($B$3:$B$725,L357,$BJ$3:$BJ$725)</f>
        <v>0</v>
      </c>
      <c r="BI357" s="30">
        <f>SUMIF(Ingredients!$B$3:$B$230,M357,Ingredients!$F$3:$F$230)+SUMIF($B$3:$B$725,M357,$BJ$3:$BJ$725)</f>
        <v>0</v>
      </c>
      <c r="BJ357" s="35">
        <f t="shared" si="68"/>
        <v>0</v>
      </c>
      <c r="BK357" s="30">
        <f>SUMIF(Ingredients!$B$3:$B$230,F357,Ingredients!$G$3:$G$230)+SUMIF($B$3:$B$725,F357,$BS$3:$BS$725)</f>
        <v>0</v>
      </c>
      <c r="BL357" s="30">
        <f>SUMIF(Ingredients!$B$3:$B$230,G357,Ingredients!$G$3:$G$230)+SUMIF($B$3:$B$725,G357,$BS$3:$BS$725)</f>
        <v>0</v>
      </c>
      <c r="BM357" s="30">
        <f>SUMIF(Ingredients!$B$3:$B$230,H357,Ingredients!$G$3:$G$230)+SUMIF($B$3:$B$725,H357,$BS$3:$BS$725)</f>
        <v>0</v>
      </c>
      <c r="BN357" s="30">
        <f>SUMIF(Ingredients!$B$3:$B$230,I357,Ingredients!$G$3:$G$230)+SUMIF($B$3:$B$725,I357,$BS$3:$BS$725)</f>
        <v>0</v>
      </c>
      <c r="BO357" s="30">
        <f>SUMIF(Ingredients!$B$3:$B$230,J357,Ingredients!$G$3:$G$230)+SUMIF($B$3:$B$725,J357,$BS$3:$BS$725)</f>
        <v>0</v>
      </c>
      <c r="BP357" s="30">
        <f>SUMIF(Ingredients!$B$3:$B$230,K357,Ingredients!$G$3:$G$230)+SUMIF($B$3:$B$725,K357,$BS$3:$BS$725)</f>
        <v>0</v>
      </c>
      <c r="BQ357" s="30">
        <f>SUMIF(Ingredients!$B$3:$B$230,L357,Ingredients!$G$3:$G$230)+SUMIF($B$3:$B$725,L357,$BS$3:$BS$725)</f>
        <v>0</v>
      </c>
      <c r="BR357" s="30">
        <f>SUMIF(Ingredients!$B$3:$B$230,M357,Ingredients!$G$3:$G$230)+SUMIF($B$3:$B$725,M357,$BS$3:$BS$725)</f>
        <v>0</v>
      </c>
      <c r="BS357" s="36">
        <f t="shared" si="69"/>
        <v>0</v>
      </c>
      <c r="BT357" s="30">
        <f>SUMIF(Ingredients!$B$3:$B$230,F357,Ingredients!$H$3:$H$230)+SUMIF($B$3:$B$725,F357,$CB$3:$CB$725)</f>
        <v>0</v>
      </c>
      <c r="BU357" s="30">
        <f>SUMIF(Ingredients!$B$3:$B$230,G357,Ingredients!$H$3:$H$230)+SUMIF($B$3:$B$725,G357,$CB$3:$CB$725)</f>
        <v>0</v>
      </c>
      <c r="BV357" s="30">
        <f>SUMIF(Ingredients!$B$3:$B$230,H357,Ingredients!$H$3:$H$230)+SUMIF($B$3:$B$725,H357,$CB$3:$CB$725)</f>
        <v>0</v>
      </c>
      <c r="BW357" s="30">
        <f>SUMIF(Ingredients!$B$3:$B$230,I357,Ingredients!$H$3:$H$230)+SUMIF($B$3:$B$725,I357,$CB$3:$CB$725)</f>
        <v>0</v>
      </c>
      <c r="BX357" s="30">
        <f>SUMIF(Ingredients!$B$3:$B$230,J357,Ingredients!$H$3:$H$230)+SUMIF($B$3:$B$725,J357,$CB$3:$CB$725)</f>
        <v>0</v>
      </c>
      <c r="BY357" s="30">
        <f>SUMIF(Ingredients!$B$3:$B$230,K357,Ingredients!$H$3:$H$230)+SUMIF($B$3:$B$725,K357,$CB$3:$CB$725)</f>
        <v>0</v>
      </c>
      <c r="BZ357" s="30">
        <f>SUMIF(Ingredients!$B$3:$B$230,L357,Ingredients!$H$3:$H$230)+SUMIF($B$3:$B$725,L357,$CB$3:$CB$725)</f>
        <v>0</v>
      </c>
      <c r="CA357" s="30">
        <f>SUMIF(Ingredients!$B$3:$B$230,M357,Ingredients!$H$3:$H$230)+SUMIF($B$3:$B$725,M357,$CB$3:$CB$725)</f>
        <v>0</v>
      </c>
      <c r="CB357" s="42">
        <f t="shared" si="70"/>
        <v>0</v>
      </c>
      <c r="CC357" s="30">
        <f>SUMIF(Ingredients!$B$3:$B$230,F357,Ingredients!$I$3:$I$230)+SUMIF($B$3:$B$725,F357,$CK$3:$CK$725)</f>
        <v>1.5</v>
      </c>
      <c r="CD357" s="30">
        <f>SUMIF(Ingredients!$B$3:$B$230,G357,Ingredients!$I$3:$I$230)+SUMIF($B$3:$B$725,G357,$CK$3:$CK$725)</f>
        <v>0</v>
      </c>
      <c r="CE357" s="30">
        <f>SUMIF(Ingredients!$B$3:$B$230,H357,Ingredients!$I$3:$I$230)+SUMIF($B$3:$B$725,H357,$CK$3:$CK$725)</f>
        <v>0</v>
      </c>
      <c r="CF357" s="30">
        <f>SUMIF(Ingredients!$B$3:$B$230,I357,Ingredients!$I$3:$I$230)+SUMIF($B$3:$B$725,I357,$CK$3:$CK$725)</f>
        <v>0</v>
      </c>
      <c r="CG357" s="30">
        <f>SUMIF(Ingredients!$B$3:$B$230,J357,Ingredients!$I$3:$I$230)+SUMIF($B$3:$B$725,J357,$CK$3:$CK$725)</f>
        <v>0</v>
      </c>
      <c r="CH357" s="30">
        <f>SUMIF(Ingredients!$B$3:$B$230,K357,Ingredients!$I$3:$I$230)+SUMIF($B$3:$B$725,K357,$CK$3:$CK$725)</f>
        <v>0</v>
      </c>
      <c r="CI357" s="30">
        <f>SUMIF(Ingredients!$B$3:$B$230,L357,Ingredients!$I$3:$I$230)+SUMIF($B$3:$B$725,L357,$CK$3:$CK$725)</f>
        <v>0</v>
      </c>
      <c r="CJ357" s="30">
        <f>SUMIF(Ingredients!$B$3:$B$230,M357,Ingredients!$I$3:$I$230)+SUMIF($B$3:$B$725,M357,$CK$3:$CK$725)</f>
        <v>0</v>
      </c>
      <c r="CK357" s="38">
        <f t="shared" si="71"/>
        <v>1.5</v>
      </c>
      <c r="CL357" s="30">
        <f>SUMIF(Ingredients!$B$3:$B$230,F357,Ingredients!$J$3:$J$230)+SUMIF($B$3:$B$725,F357,$CT$3:$CT$725)</f>
        <v>0</v>
      </c>
      <c r="CM357" s="30">
        <f>SUMIF(Ingredients!$B$3:$B$230,G357,Ingredients!$J$3:$J$230)+SUMIF($B$3:$B$725,G357,$CT$3:$CT$725)</f>
        <v>0</v>
      </c>
      <c r="CN357" s="30">
        <f>SUMIF(Ingredients!$B$3:$B$230,H357,Ingredients!$J$3:$J$230)+SUMIF($B$3:$B$725,H357,$CT$3:$CT$725)</f>
        <v>0</v>
      </c>
      <c r="CO357" s="30">
        <f>SUMIF(Ingredients!$B$3:$B$230,I357,Ingredients!$J$3:$J$230)+SUMIF($B$3:$B$725,I357,$CT$3:$CT$725)</f>
        <v>0</v>
      </c>
      <c r="CP357" s="30">
        <f>SUMIF(Ingredients!$B$3:$B$230,J357,Ingredients!$J$3:$J$230)+SUMIF($B$3:$B$725,J357,$CT$3:$CT$725)</f>
        <v>0</v>
      </c>
      <c r="CQ357" s="30">
        <f>SUMIF(Ingredients!$B$3:$B$230,K357,Ingredients!$J$3:$J$230)+SUMIF($B$3:$B$725,K357,$CT$3:$CT$725)</f>
        <v>0</v>
      </c>
      <c r="CR357" s="30">
        <f>SUMIF(Ingredients!$B$3:$B$230,L357,Ingredients!$J$3:$J$230)+SUMIF($B$3:$B$725,L357,$CT$3:$CT$725)</f>
        <v>0</v>
      </c>
      <c r="CS357" s="30">
        <f>SUMIF(Ingredients!$B$3:$B$230,M357,Ingredients!$J$3:$J$230)+SUMIF($B$3:$B$725,M357,$CT$3:$CT$725)</f>
        <v>0</v>
      </c>
      <c r="CT357" s="43">
        <f t="shared" si="72"/>
        <v>0</v>
      </c>
      <c r="CU357" s="34">
        <v>12</v>
      </c>
      <c r="CV357" s="30">
        <v>0</v>
      </c>
      <c r="CW357" s="30">
        <v>11</v>
      </c>
      <c r="CX357" s="35">
        <v>0</v>
      </c>
      <c r="CY357" s="36">
        <v>0</v>
      </c>
      <c r="CZ357" s="37">
        <v>0</v>
      </c>
      <c r="DA357" s="38">
        <v>1.5</v>
      </c>
      <c r="DB357" s="39">
        <v>0</v>
      </c>
      <c r="DC357" t="s">
        <v>202</v>
      </c>
      <c r="DD357" t="str">
        <f t="shared" ca="1" si="73"/>
        <v/>
      </c>
      <c r="DE357" t="str">
        <f t="shared" ca="1" si="74"/>
        <v>-</v>
      </c>
      <c r="DG357" t="s">
        <v>200</v>
      </c>
      <c r="DH357" t="str">
        <f t="shared" ca="1" si="75"/>
        <v>LAMBWITHMINTSAUCEITEM(MEAL, ItemRegistry.lambwithmintsauceItem, 4 ,2.4f,0f,0f,0f,0f,1.5f,0f,1.91f),</v>
      </c>
      <c r="DI357" t="s">
        <v>2487</v>
      </c>
    </row>
    <row r="358" spans="2:113" x14ac:dyDescent="0.3">
      <c r="B358" t="s">
        <v>637</v>
      </c>
      <c r="C358" t="str">
        <f>INDEX('PH Itemnames'!$B$1:$B$723,MATCH(B358,'PH Itemnames'!$A$1:$A$723),1)</f>
        <v>steakandchipsItem</v>
      </c>
      <c r="D358" t="s">
        <v>245</v>
      </c>
      <c r="E358" t="s">
        <v>1191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SUMIF(Ingredients!$B$3:$B$230,'PH complex foods'!F358,Ingredients!$A$3:$A$119)+SUMIF($B$3:$B$725,F358,$V$3:$V$724)</f>
        <v>1</v>
      </c>
      <c r="O358" s="11">
        <f ca="1">SUMIF(Ingredients!$B$3:$B$230,'PH complex foods'!G358,Ingredients!$A$3:$A$119)+SUMIF($B$3:$B$725,G358,$V$3:$V$724)</f>
        <v>1</v>
      </c>
      <c r="P358" s="11">
        <f ca="1">SUMIF(Ingredients!$B$3:$B$230,'PH complex foods'!H358,Ingredients!$A$3:$A$119)+SUMIF($B$3:$B$725,H358,$V$3:$V$724)</f>
        <v>0</v>
      </c>
      <c r="Q358" s="11">
        <f ca="1">SUMIF(Ingredients!$B$3:$B$230,'PH complex foods'!I358,Ingredients!$A$3:$A$119)+SUMIF($B$3:$B$725,I358,$V$3:$V$724)</f>
        <v>0</v>
      </c>
      <c r="R358" s="11">
        <f ca="1">SUMIF(Ingredients!$B$3:$B$230,'PH complex foods'!J358,Ingredients!$A$3:$A$119)+SUMIF($B$3:$B$725,J358,$V$3:$V$724)</f>
        <v>0</v>
      </c>
      <c r="S358" s="11">
        <f ca="1">SUMIF(Ingredients!$B$3:$B$230,'PH complex foods'!K358,Ingredients!$A$3:$A$119)+SUMIF($B$3:$B$725,K358,$V$3:$V$724)</f>
        <v>0</v>
      </c>
      <c r="T358" s="11">
        <f ca="1">SUMIF(Ingredients!$B$3:$B$230,'PH complex foods'!L358,Ingredients!$A$3:$A$119)+SUMIF($B$3:$B$725,L358,$V$3:$V$724)</f>
        <v>0</v>
      </c>
      <c r="U358" s="11">
        <f ca="1">SUMIF(Ingredients!$B$3:$B$230,'PH complex foods'!M358,Ingredients!$A$3:$A$119)+SUMIF($B$3:$B$725,M358,$V$3:$V$724)</f>
        <v>0</v>
      </c>
      <c r="V358" s="10">
        <f t="shared" ca="1" si="76"/>
        <v>1</v>
      </c>
      <c r="W358" s="10">
        <v>1</v>
      </c>
      <c r="X358" s="11">
        <v>1</v>
      </c>
      <c r="Y358" s="11">
        <f>COUNTIF(F358:M1083,B358)</f>
        <v>0</v>
      </c>
      <c r="Z358" s="44" t="str">
        <f t="shared" ca="1" si="77"/>
        <v>Yes</v>
      </c>
      <c r="AA358" s="34">
        <f>SUMIF(Ingredients!$B$3:$B$230,F358,Ingredients!$C$3:$C$230)+SUMIF($B$3:$B$725,F358,$AI$3:$AI$725)</f>
        <v>10</v>
      </c>
      <c r="AB358" s="30">
        <f>SUMIF(Ingredients!$B$3:$B$230,G358,Ingredients!$C$3:$C$230)+SUMIF($B$3:$B$725,G358,$AI$3:$AI$725)</f>
        <v>10</v>
      </c>
      <c r="AC358" s="30">
        <f>SUMIF(Ingredients!$B$3:$B$230,H358,Ingredients!$C$3:$C$230)+SUMIF($B$3:$B$725,H358,$AI$3:$AI$725)</f>
        <v>0</v>
      </c>
      <c r="AD358" s="30">
        <f>SUMIF(Ingredients!$B$3:$B$230,I358,Ingredients!$C$3:$C$230)+SUMIF($B$3:$B$725,I358,$AI$3:$AI$725)</f>
        <v>0</v>
      </c>
      <c r="AE358" s="30">
        <f>SUMIF(Ingredients!$B$3:$B$230,J358,Ingredients!$C$3:$C$230)+SUMIF($B$3:$B$725,J358,$AI$3:$AI$725)</f>
        <v>0</v>
      </c>
      <c r="AF358" s="30">
        <f>SUMIF(Ingredients!$B$3:$B$230,K358,Ingredients!$C$3:$C$230)+SUMIF($B$3:$B$725,K358,$AI$3:$AI$725)</f>
        <v>0</v>
      </c>
      <c r="AG358" s="30">
        <f>SUMIF(Ingredients!$B$3:$B$230,L358,Ingredients!$C$3:$C$230)+SUMIF($B$3:$B$725,L358,$AI$3:$AI$725)</f>
        <v>0</v>
      </c>
      <c r="AH358" s="30">
        <f>SUMIF(Ingredients!$B$3:$B$230,M358,Ingredients!$C$3:$C$230)+SUMIF($B$3:$B$725,M358,$AI$3:$AI$725)</f>
        <v>0</v>
      </c>
      <c r="AI358" s="29">
        <f t="shared" si="65"/>
        <v>20</v>
      </c>
      <c r="AJ358" s="30">
        <f>SUMIF(Ingredients!$B$3:$B$230,F358,Ingredients!$D$3:$D$230)+SUMIF($B$3:$B$725,F358,$AR$3:$AR$725)</f>
        <v>0</v>
      </c>
      <c r="AK358" s="30">
        <f>SUMIF(Ingredients!$B$3:$B$230,G358,Ingredients!$D$3:$D$230)+SUMIF($B$3:$B$725,G358,$AR$3:$AR$725)</f>
        <v>0</v>
      </c>
      <c r="AL358" s="30">
        <f>SUMIF(Ingredients!$B$3:$B$230,H358,Ingredients!$D$3:$D$230)+SUMIF($B$3:$B$725,H358,$AR$3:$AR$725)</f>
        <v>0</v>
      </c>
      <c r="AM358" s="30">
        <f>SUMIF(Ingredients!$B$3:$B$230,I358,Ingredients!$D$3:$D$230)+SUMIF($B$3:$B$725,I358,$AR$3:$AR$725)</f>
        <v>0</v>
      </c>
      <c r="AN358" s="30">
        <f>SUMIF(Ingredients!$B$3:$B$230,J358,Ingredients!$D$3:$D$230)+SUMIF($B$3:$B$725,J358,$AR$3:$AR$725)</f>
        <v>0</v>
      </c>
      <c r="AO358" s="30">
        <f>SUMIF(Ingredients!$B$3:$B$230,K358,Ingredients!$D$3:$D$230)+SUMIF($B$3:$B$725,K358,$AR$3:$AR$725)</f>
        <v>0</v>
      </c>
      <c r="AP358" s="30">
        <f>SUMIF(Ingredients!$B$3:$B$230,L358,Ingredients!$D$3:$D$230)+SUMIF($B$3:$B$725,L358,$AR$3:$AR$725)</f>
        <v>0</v>
      </c>
      <c r="AQ358" s="30">
        <f>SUMIF(Ingredients!$B$3:$B$230,M358,Ingredients!$D$3:$D$230)+SUMIF($B$3:$B$725,M358,$AR$3:$AR$725)</f>
        <v>0</v>
      </c>
      <c r="AR358" s="29">
        <f t="shared" si="66"/>
        <v>0</v>
      </c>
      <c r="AS358" s="30">
        <f>SUMIF(Ingredients!$B$3:$B$230,F358,Ingredients!$E$3:$E$230)+SUMIF($B$3:$B$725,F358,$BA$3:$BA$730)</f>
        <v>10</v>
      </c>
      <c r="AT358" s="30">
        <f>SUMIF(Ingredients!$B$3:$B$230,G358,Ingredients!$E$3:$E$230)+SUMIF($B$3:$B$725,G358,$BA$3:$BA$730)</f>
        <v>31</v>
      </c>
      <c r="AU358" s="30">
        <f>SUMIF(Ingredients!$B$3:$B$230,H358,Ingredients!$E$3:$E$230)+SUMIF($B$3:$B$725,H358,$BA$3:$BA$730)</f>
        <v>0</v>
      </c>
      <c r="AV358" s="30">
        <f>SUMIF(Ingredients!$B$3:$B$230,I358,Ingredients!$E$3:$E$230)+SUMIF($B$3:$B$725,I358,$BA$3:$BA$730)</f>
        <v>0</v>
      </c>
      <c r="AW358" s="30">
        <f>SUMIF(Ingredients!$B$3:$B$230,J358,Ingredients!$E$3:$E$230)+SUMIF($B$3:$B$725,J358,$BA$3:$BA$730)</f>
        <v>0</v>
      </c>
      <c r="AX358" s="30">
        <f>SUMIF(Ingredients!$B$3:$B$230,K358,Ingredients!$E$3:$E$230)+SUMIF($B$3:$B$725,K358,$BA$3:$BA$730)</f>
        <v>0</v>
      </c>
      <c r="AY358" s="30">
        <f>SUMIF(Ingredients!$B$3:$B$230,L358,Ingredients!$E$3:$E$230)+SUMIF($B$3:$B$725,L358,$BA$3:$BA$730)</f>
        <v>0</v>
      </c>
      <c r="AZ358" s="30">
        <f>SUMIF(Ingredients!$B$3:$B$230,M358,Ingredients!$E$3:$E$230)+SUMIF($B$3:$B$725,M358,$BA$3:$BA$730)</f>
        <v>0</v>
      </c>
      <c r="BA358" s="29">
        <f t="shared" si="67"/>
        <v>20.5</v>
      </c>
      <c r="BB358" s="30">
        <f>SUMIF(Ingredients!$B$3:$B$230,F358,Ingredients!$F$3:$F$230)+SUMIF($B$3:$B$725,F358,$BJ$3:$BJ$725)</f>
        <v>0</v>
      </c>
      <c r="BC358" s="30">
        <f>SUMIF(Ingredients!$B$3:$B$230,G358,Ingredients!$F$3:$F$230)+SUMIF($B$3:$B$725,G358,$BJ$3:$BJ$725)</f>
        <v>0</v>
      </c>
      <c r="BD358" s="30">
        <f>SUMIF(Ingredients!$B$3:$B$230,H358,Ingredients!$F$3:$F$230)+SUMIF($B$3:$B$725,H358,$BJ$3:$BJ$725)</f>
        <v>0</v>
      </c>
      <c r="BE358" s="30">
        <f>SUMIF(Ingredients!$B$3:$B$230,I358,Ingredients!$F$3:$F$230)+SUMIF($B$3:$B$725,I358,$BJ$3:$BJ$725)</f>
        <v>0</v>
      </c>
      <c r="BF358" s="30">
        <f>SUMIF(Ingredients!$B$3:$B$230,J358,Ingredients!$F$3:$F$230)+SUMIF($B$3:$B$725,J358,$BJ$3:$BJ$725)</f>
        <v>0</v>
      </c>
      <c r="BG358" s="30">
        <f>SUMIF(Ingredients!$B$3:$B$230,K358,Ingredients!$F$3:$F$230)+SUMIF($B$3:$B$725,K358,$BJ$3:$BJ$725)</f>
        <v>0</v>
      </c>
      <c r="BH358" s="30">
        <f>SUMIF(Ingredients!$B$3:$B$230,L358,Ingredients!$F$3:$F$230)+SUMIF($B$3:$B$725,L358,$BJ$3:$BJ$725)</f>
        <v>0</v>
      </c>
      <c r="BI358" s="30">
        <f>SUMIF(Ingredients!$B$3:$B$230,M358,Ingredients!$F$3:$F$230)+SUMIF($B$3:$B$725,M358,$BJ$3:$BJ$725)</f>
        <v>0</v>
      </c>
      <c r="BJ358" s="35">
        <f t="shared" si="68"/>
        <v>0</v>
      </c>
      <c r="BK358" s="30">
        <f>SUMIF(Ingredients!$B$3:$B$230,F358,Ingredients!$G$3:$G$230)+SUMIF($B$3:$B$725,F358,$BS$3:$BS$725)</f>
        <v>0</v>
      </c>
      <c r="BL358" s="30">
        <f>SUMIF(Ingredients!$B$3:$B$230,G358,Ingredients!$G$3:$G$230)+SUMIF($B$3:$B$725,G358,$BS$3:$BS$725)</f>
        <v>0</v>
      </c>
      <c r="BM358" s="30">
        <f>SUMIF(Ingredients!$B$3:$B$230,H358,Ingredients!$G$3:$G$230)+SUMIF($B$3:$B$725,H358,$BS$3:$BS$725)</f>
        <v>0</v>
      </c>
      <c r="BN358" s="30">
        <f>SUMIF(Ingredients!$B$3:$B$230,I358,Ingredients!$G$3:$G$230)+SUMIF($B$3:$B$725,I358,$BS$3:$BS$725)</f>
        <v>0</v>
      </c>
      <c r="BO358" s="30">
        <f>SUMIF(Ingredients!$B$3:$B$230,J358,Ingredients!$G$3:$G$230)+SUMIF($B$3:$B$725,J358,$BS$3:$BS$725)</f>
        <v>0</v>
      </c>
      <c r="BP358" s="30">
        <f>SUMIF(Ingredients!$B$3:$B$230,K358,Ingredients!$G$3:$G$230)+SUMIF($B$3:$B$725,K358,$BS$3:$BS$725)</f>
        <v>0</v>
      </c>
      <c r="BQ358" s="30">
        <f>SUMIF(Ingredients!$B$3:$B$230,L358,Ingredients!$G$3:$G$230)+SUMIF($B$3:$B$725,L358,$BS$3:$BS$725)</f>
        <v>0</v>
      </c>
      <c r="BR358" s="30">
        <f>SUMIF(Ingredients!$B$3:$B$230,M358,Ingredients!$G$3:$G$230)+SUMIF($B$3:$B$725,M358,$BS$3:$BS$725)</f>
        <v>0</v>
      </c>
      <c r="BS358" s="36">
        <f t="shared" si="69"/>
        <v>0</v>
      </c>
      <c r="BT358" s="30">
        <f>SUMIF(Ingredients!$B$3:$B$230,F358,Ingredients!$H$3:$H$230)+SUMIF($B$3:$B$725,F358,$CB$3:$CB$725)</f>
        <v>0</v>
      </c>
      <c r="BU358" s="30">
        <f>SUMIF(Ingredients!$B$3:$B$230,G358,Ingredients!$H$3:$H$230)+SUMIF($B$3:$B$725,G358,$CB$3:$CB$725)</f>
        <v>1.5</v>
      </c>
      <c r="BV358" s="30">
        <f>SUMIF(Ingredients!$B$3:$B$230,H358,Ingredients!$H$3:$H$230)+SUMIF($B$3:$B$725,H358,$CB$3:$CB$725)</f>
        <v>0</v>
      </c>
      <c r="BW358" s="30">
        <f>SUMIF(Ingredients!$B$3:$B$230,I358,Ingredients!$H$3:$H$230)+SUMIF($B$3:$B$725,I358,$CB$3:$CB$725)</f>
        <v>0</v>
      </c>
      <c r="BX358" s="30">
        <f>SUMIF(Ingredients!$B$3:$B$230,J358,Ingredients!$H$3:$H$230)+SUMIF($B$3:$B$725,J358,$CB$3:$CB$725)</f>
        <v>0</v>
      </c>
      <c r="BY358" s="30">
        <f>SUMIF(Ingredients!$B$3:$B$230,K358,Ingredients!$H$3:$H$230)+SUMIF($B$3:$B$725,K358,$CB$3:$CB$725)</f>
        <v>0</v>
      </c>
      <c r="BZ358" s="30">
        <f>SUMIF(Ingredients!$B$3:$B$230,L358,Ingredients!$H$3:$H$230)+SUMIF($B$3:$B$725,L358,$CB$3:$CB$725)</f>
        <v>0</v>
      </c>
      <c r="CA358" s="30">
        <f>SUMIF(Ingredients!$B$3:$B$230,M358,Ingredients!$H$3:$H$230)+SUMIF($B$3:$B$725,M358,$CB$3:$CB$725)</f>
        <v>0</v>
      </c>
      <c r="CB358" s="42">
        <f t="shared" si="70"/>
        <v>1.5</v>
      </c>
      <c r="CC358" s="30">
        <f>SUMIF(Ingredients!$B$3:$B$230,F358,Ingredients!$I$3:$I$230)+SUMIF($B$3:$B$725,F358,$CK$3:$CK$725)</f>
        <v>2</v>
      </c>
      <c r="CD358" s="30">
        <f>SUMIF(Ingredients!$B$3:$B$230,G358,Ingredients!$I$3:$I$230)+SUMIF($B$3:$B$725,G358,$CK$3:$CK$725)</f>
        <v>0</v>
      </c>
      <c r="CE358" s="30">
        <f>SUMIF(Ingredients!$B$3:$B$230,H358,Ingredients!$I$3:$I$230)+SUMIF($B$3:$B$725,H358,$CK$3:$CK$725)</f>
        <v>0</v>
      </c>
      <c r="CF358" s="30">
        <f>SUMIF(Ingredients!$B$3:$B$230,I358,Ingredients!$I$3:$I$230)+SUMIF($B$3:$B$725,I358,$CK$3:$CK$725)</f>
        <v>0</v>
      </c>
      <c r="CG358" s="30">
        <f>SUMIF(Ingredients!$B$3:$B$230,J358,Ingredients!$I$3:$I$230)+SUMIF($B$3:$B$725,J358,$CK$3:$CK$725)</f>
        <v>0</v>
      </c>
      <c r="CH358" s="30">
        <f>SUMIF(Ingredients!$B$3:$B$230,K358,Ingredients!$I$3:$I$230)+SUMIF($B$3:$B$725,K358,$CK$3:$CK$725)</f>
        <v>0</v>
      </c>
      <c r="CI358" s="30">
        <f>SUMIF(Ingredients!$B$3:$B$230,L358,Ingredients!$I$3:$I$230)+SUMIF($B$3:$B$725,L358,$CK$3:$CK$725)</f>
        <v>0</v>
      </c>
      <c r="CJ358" s="30">
        <f>SUMIF(Ingredients!$B$3:$B$230,M358,Ingredients!$I$3:$I$230)+SUMIF($B$3:$B$725,M358,$CK$3:$CK$725)</f>
        <v>0</v>
      </c>
      <c r="CK358" s="38">
        <f t="shared" si="71"/>
        <v>2</v>
      </c>
      <c r="CL358" s="30">
        <f>SUMIF(Ingredients!$B$3:$B$230,F358,Ingredients!$J$3:$J$230)+SUMIF($B$3:$B$725,F358,$CT$3:$CT$725)</f>
        <v>0</v>
      </c>
      <c r="CM358" s="30">
        <f>SUMIF(Ingredients!$B$3:$B$230,G358,Ingredients!$J$3:$J$230)+SUMIF($B$3:$B$725,G358,$CT$3:$CT$725)</f>
        <v>0</v>
      </c>
      <c r="CN358" s="30">
        <f>SUMIF(Ingredients!$B$3:$B$230,H358,Ingredients!$J$3:$J$230)+SUMIF($B$3:$B$725,H358,$CT$3:$CT$725)</f>
        <v>0</v>
      </c>
      <c r="CO358" s="30">
        <f>SUMIF(Ingredients!$B$3:$B$230,I358,Ingredients!$J$3:$J$230)+SUMIF($B$3:$B$725,I358,$CT$3:$CT$725)</f>
        <v>0</v>
      </c>
      <c r="CP358" s="30">
        <f>SUMIF(Ingredients!$B$3:$B$230,J358,Ingredients!$J$3:$J$230)+SUMIF($B$3:$B$725,J358,$CT$3:$CT$725)</f>
        <v>0</v>
      </c>
      <c r="CQ358" s="30">
        <f>SUMIF(Ingredients!$B$3:$B$230,K358,Ingredients!$J$3:$J$230)+SUMIF($B$3:$B$725,K358,$CT$3:$CT$725)</f>
        <v>0</v>
      </c>
      <c r="CR358" s="30">
        <f>SUMIF(Ingredients!$B$3:$B$230,L358,Ingredients!$J$3:$J$230)+SUMIF($B$3:$B$725,L358,$CT$3:$CT$725)</f>
        <v>0</v>
      </c>
      <c r="CS358" s="30">
        <f>SUMIF(Ingredients!$B$3:$B$230,M358,Ingredients!$J$3:$J$230)+SUMIF($B$3:$B$725,M358,$CT$3:$CT$725)</f>
        <v>0</v>
      </c>
      <c r="CT358" s="43">
        <f t="shared" si="72"/>
        <v>0</v>
      </c>
      <c r="CU358" s="34">
        <v>20</v>
      </c>
      <c r="CV358" s="30">
        <v>0</v>
      </c>
      <c r="CW358" s="30">
        <v>18</v>
      </c>
      <c r="CX358" s="35">
        <v>0</v>
      </c>
      <c r="CY358" s="36">
        <v>0</v>
      </c>
      <c r="CZ358" s="37">
        <v>1.5</v>
      </c>
      <c r="DA358" s="38">
        <v>2</v>
      </c>
      <c r="DB358" s="39">
        <v>0</v>
      </c>
      <c r="DC358" t="s">
        <v>202</v>
      </c>
      <c r="DD358" t="str">
        <f t="shared" ca="1" si="73"/>
        <v/>
      </c>
      <c r="DE358" t="str">
        <f t="shared" ca="1" si="74"/>
        <v>-</v>
      </c>
      <c r="DG358" t="s">
        <v>200</v>
      </c>
      <c r="DH358" t="str">
        <f t="shared" ca="1" si="75"/>
        <v>STEAKANDCHIPSITEM(MEAL, ItemRegistry.steakandchipsItem, 4 ,4f,0f,0f,1.5f,0f,2f,0f,1.17f),</v>
      </c>
      <c r="DI358" t="s">
        <v>2488</v>
      </c>
    </row>
    <row r="359" spans="2:113" x14ac:dyDescent="0.3">
      <c r="B359" t="s">
        <v>638</v>
      </c>
      <c r="C359" t="str">
        <f>INDEX('PH Itemnames'!$B$1:$B$723,MATCH(B359,'PH Itemnames'!$A$1:$A$723),1)</f>
        <v>cherryicecreamItem</v>
      </c>
      <c r="D359" t="s">
        <v>240</v>
      </c>
      <c r="E359" t="s">
        <v>1191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SUMIF(Ingredients!$B$3:$B$230,'PH complex foods'!F359,Ingredients!$A$3:$A$119)+SUMIF($B$3:$B$725,F359,$V$3:$V$724)</f>
        <v>1</v>
      </c>
      <c r="O359" s="11">
        <f ca="1">SUMIF(Ingredients!$B$3:$B$230,'PH complex foods'!G359,Ingredients!$A$3:$A$119)+SUMIF($B$3:$B$725,G359,$V$3:$V$724)</f>
        <v>1</v>
      </c>
      <c r="P359" s="11">
        <f ca="1">SUMIF(Ingredients!$B$3:$B$230,'PH complex foods'!H359,Ingredients!$A$3:$A$119)+SUMIF($B$3:$B$725,H359,$V$3:$V$724)</f>
        <v>0</v>
      </c>
      <c r="Q359" s="11">
        <f ca="1">SUMIF(Ingredients!$B$3:$B$230,'PH complex foods'!I359,Ingredients!$A$3:$A$119)+SUMIF($B$3:$B$725,I359,$V$3:$V$724)</f>
        <v>0</v>
      </c>
      <c r="R359" s="11">
        <f ca="1">SUMIF(Ingredients!$B$3:$B$230,'PH complex foods'!J359,Ingredients!$A$3:$A$119)+SUMIF($B$3:$B$725,J359,$V$3:$V$724)</f>
        <v>0</v>
      </c>
      <c r="S359" s="11">
        <f ca="1">SUMIF(Ingredients!$B$3:$B$230,'PH complex foods'!K359,Ingredients!$A$3:$A$119)+SUMIF($B$3:$B$725,K359,$V$3:$V$724)</f>
        <v>0</v>
      </c>
      <c r="T359" s="11">
        <f ca="1">SUMIF(Ingredients!$B$3:$B$230,'PH complex foods'!L359,Ingredients!$A$3:$A$119)+SUMIF($B$3:$B$725,L359,$V$3:$V$724)</f>
        <v>0</v>
      </c>
      <c r="U359" s="11">
        <f ca="1">SUMIF(Ingredients!$B$3:$B$230,'PH complex foods'!M359,Ingredients!$A$3:$A$119)+SUMIF($B$3:$B$725,M359,$V$3:$V$724)</f>
        <v>0</v>
      </c>
      <c r="V359" s="10">
        <f t="shared" ca="1" si="76"/>
        <v>1</v>
      </c>
      <c r="W359" s="10">
        <v>1</v>
      </c>
      <c r="X359" s="11">
        <v>1</v>
      </c>
      <c r="Y359" s="11">
        <f>COUNTIF(F359:M1084,B359)</f>
        <v>0</v>
      </c>
      <c r="Z359" s="44" t="str">
        <f t="shared" ca="1" si="77"/>
        <v>Yes</v>
      </c>
      <c r="AA359" s="34">
        <f>SUMIF(Ingredients!$B$3:$B$230,F359,Ingredients!$C$3:$C$230)+SUMIF($B$3:$B$725,F359,$AI$3:$AI$725)</f>
        <v>5</v>
      </c>
      <c r="AB359" s="30">
        <f>SUMIF(Ingredients!$B$3:$B$230,G359,Ingredients!$C$3:$C$230)+SUMIF($B$3:$B$725,G359,$AI$3:$AI$725)</f>
        <v>1</v>
      </c>
      <c r="AC359" s="30">
        <f>SUMIF(Ingredients!$B$3:$B$230,H359,Ingredients!$C$3:$C$230)+SUMIF($B$3:$B$725,H359,$AI$3:$AI$725)</f>
        <v>0</v>
      </c>
      <c r="AD359" s="30">
        <f>SUMIF(Ingredients!$B$3:$B$230,I359,Ingredients!$C$3:$C$230)+SUMIF($B$3:$B$725,I359,$AI$3:$AI$725)</f>
        <v>0</v>
      </c>
      <c r="AE359" s="30">
        <f>SUMIF(Ingredients!$B$3:$B$230,J359,Ingredients!$C$3:$C$230)+SUMIF($B$3:$B$725,J359,$AI$3:$AI$725)</f>
        <v>0</v>
      </c>
      <c r="AF359" s="30">
        <f>SUMIF(Ingredients!$B$3:$B$230,K359,Ingredients!$C$3:$C$230)+SUMIF($B$3:$B$725,K359,$AI$3:$AI$725)</f>
        <v>0</v>
      </c>
      <c r="AG359" s="30">
        <f>SUMIF(Ingredients!$B$3:$B$230,L359,Ingredients!$C$3:$C$230)+SUMIF($B$3:$B$725,L359,$AI$3:$AI$725)</f>
        <v>0</v>
      </c>
      <c r="AH359" s="30">
        <f>SUMIF(Ingredients!$B$3:$B$230,M359,Ingredients!$C$3:$C$230)+SUMIF($B$3:$B$725,M359,$AI$3:$AI$725)</f>
        <v>0</v>
      </c>
      <c r="AI359" s="29">
        <f t="shared" si="65"/>
        <v>6</v>
      </c>
      <c r="AJ359" s="30">
        <f>SUMIF(Ingredients!$B$3:$B$230,F359,Ingredients!$D$3:$D$230)+SUMIF($B$3:$B$725,F359,$AR$3:$AR$725)</f>
        <v>10</v>
      </c>
      <c r="AK359" s="30">
        <f>SUMIF(Ingredients!$B$3:$B$230,G359,Ingredients!$D$3:$D$230)+SUMIF($B$3:$B$725,G359,$AR$3:$AR$725)</f>
        <v>5</v>
      </c>
      <c r="AL359" s="30">
        <f>SUMIF(Ingredients!$B$3:$B$230,H359,Ingredients!$D$3:$D$230)+SUMIF($B$3:$B$725,H359,$AR$3:$AR$725)</f>
        <v>0</v>
      </c>
      <c r="AM359" s="30">
        <f>SUMIF(Ingredients!$B$3:$B$230,I359,Ingredients!$D$3:$D$230)+SUMIF($B$3:$B$725,I359,$AR$3:$AR$725)</f>
        <v>0</v>
      </c>
      <c r="AN359" s="30">
        <f>SUMIF(Ingredients!$B$3:$B$230,J359,Ingredients!$D$3:$D$230)+SUMIF($B$3:$B$725,J359,$AR$3:$AR$725)</f>
        <v>0</v>
      </c>
      <c r="AO359" s="30">
        <f>SUMIF(Ingredients!$B$3:$B$230,K359,Ingredients!$D$3:$D$230)+SUMIF($B$3:$B$725,K359,$AR$3:$AR$725)</f>
        <v>0</v>
      </c>
      <c r="AP359" s="30">
        <f>SUMIF(Ingredients!$B$3:$B$230,L359,Ingredients!$D$3:$D$230)+SUMIF($B$3:$B$725,L359,$AR$3:$AR$725)</f>
        <v>0</v>
      </c>
      <c r="AQ359" s="30">
        <f>SUMIF(Ingredients!$B$3:$B$230,M359,Ingredients!$D$3:$D$230)+SUMIF($B$3:$B$725,M359,$AR$3:$AR$725)</f>
        <v>0</v>
      </c>
      <c r="AR359" s="29">
        <f t="shared" si="66"/>
        <v>15</v>
      </c>
      <c r="AS359" s="30">
        <f>SUMIF(Ingredients!$B$3:$B$230,F359,Ingredients!$E$3:$E$230)+SUMIF($B$3:$B$725,F359,$BA$3:$BA$730)</f>
        <v>17.666666666666668</v>
      </c>
      <c r="AT359" s="30">
        <f>SUMIF(Ingredients!$B$3:$B$230,G359,Ingredients!$E$3:$E$230)+SUMIF($B$3:$B$725,G359,$BA$3:$BA$730)</f>
        <v>5</v>
      </c>
      <c r="AU359" s="30">
        <f>SUMIF(Ingredients!$B$3:$B$230,H359,Ingredients!$E$3:$E$230)+SUMIF($B$3:$B$725,H359,$BA$3:$BA$730)</f>
        <v>0</v>
      </c>
      <c r="AV359" s="30">
        <f>SUMIF(Ingredients!$B$3:$B$230,I359,Ingredients!$E$3:$E$230)+SUMIF($B$3:$B$725,I359,$BA$3:$BA$730)</f>
        <v>0</v>
      </c>
      <c r="AW359" s="30">
        <f>SUMIF(Ingredients!$B$3:$B$230,J359,Ingredients!$E$3:$E$230)+SUMIF($B$3:$B$725,J359,$BA$3:$BA$730)</f>
        <v>0</v>
      </c>
      <c r="AX359" s="30">
        <f>SUMIF(Ingredients!$B$3:$B$230,K359,Ingredients!$E$3:$E$230)+SUMIF($B$3:$B$725,K359,$BA$3:$BA$730)</f>
        <v>0</v>
      </c>
      <c r="AY359" s="30">
        <f>SUMIF(Ingredients!$B$3:$B$230,L359,Ingredients!$E$3:$E$230)+SUMIF($B$3:$B$725,L359,$BA$3:$BA$730)</f>
        <v>0</v>
      </c>
      <c r="AZ359" s="30">
        <f>SUMIF(Ingredients!$B$3:$B$230,M359,Ingredients!$E$3:$E$230)+SUMIF($B$3:$B$725,M359,$BA$3:$BA$730)</f>
        <v>0</v>
      </c>
      <c r="BA359" s="29">
        <f t="shared" si="67"/>
        <v>11.333333333333334</v>
      </c>
      <c r="BB359" s="30">
        <f>SUMIF(Ingredients!$B$3:$B$230,F359,Ingredients!$F$3:$F$230)+SUMIF($B$3:$B$725,F359,$BJ$3:$BJ$725)</f>
        <v>0</v>
      </c>
      <c r="BC359" s="30">
        <f>SUMIF(Ingredients!$B$3:$B$230,G359,Ingredients!$F$3:$F$230)+SUMIF($B$3:$B$725,G359,$BJ$3:$BJ$725)</f>
        <v>0</v>
      </c>
      <c r="BD359" s="30">
        <f>SUMIF(Ingredients!$B$3:$B$230,H359,Ingredients!$F$3:$F$230)+SUMIF($B$3:$B$725,H359,$BJ$3:$BJ$725)</f>
        <v>0</v>
      </c>
      <c r="BE359" s="30">
        <f>SUMIF(Ingredients!$B$3:$B$230,I359,Ingredients!$F$3:$F$230)+SUMIF($B$3:$B$725,I359,$BJ$3:$BJ$725)</f>
        <v>0</v>
      </c>
      <c r="BF359" s="30">
        <f>SUMIF(Ingredients!$B$3:$B$230,J359,Ingredients!$F$3:$F$230)+SUMIF($B$3:$B$725,J359,$BJ$3:$BJ$725)</f>
        <v>0</v>
      </c>
      <c r="BG359" s="30">
        <f>SUMIF(Ingredients!$B$3:$B$230,K359,Ingredients!$F$3:$F$230)+SUMIF($B$3:$B$725,K359,$BJ$3:$BJ$725)</f>
        <v>0</v>
      </c>
      <c r="BH359" s="30">
        <f>SUMIF(Ingredients!$B$3:$B$230,L359,Ingredients!$F$3:$F$230)+SUMIF($B$3:$B$725,L359,$BJ$3:$BJ$725)</f>
        <v>0</v>
      </c>
      <c r="BI359" s="30">
        <f>SUMIF(Ingredients!$B$3:$B$230,M359,Ingredients!$F$3:$F$230)+SUMIF($B$3:$B$725,M359,$BJ$3:$BJ$725)</f>
        <v>0</v>
      </c>
      <c r="BJ359" s="35">
        <f t="shared" si="68"/>
        <v>0</v>
      </c>
      <c r="BK359" s="30">
        <f>SUMIF(Ingredients!$B$3:$B$230,F359,Ingredients!$G$3:$G$230)+SUMIF($B$3:$B$725,F359,$BS$3:$BS$725)</f>
        <v>0</v>
      </c>
      <c r="BL359" s="30">
        <f>SUMIF(Ingredients!$B$3:$B$230,G359,Ingredients!$G$3:$G$230)+SUMIF($B$3:$B$725,G359,$BS$3:$BS$725)</f>
        <v>1</v>
      </c>
      <c r="BM359" s="30">
        <f>SUMIF(Ingredients!$B$3:$B$230,H359,Ingredients!$G$3:$G$230)+SUMIF($B$3:$B$725,H359,$BS$3:$BS$725)</f>
        <v>0</v>
      </c>
      <c r="BN359" s="30">
        <f>SUMIF(Ingredients!$B$3:$B$230,I359,Ingredients!$G$3:$G$230)+SUMIF($B$3:$B$725,I359,$BS$3:$BS$725)</f>
        <v>0</v>
      </c>
      <c r="BO359" s="30">
        <f>SUMIF(Ingredients!$B$3:$B$230,J359,Ingredients!$G$3:$G$230)+SUMIF($B$3:$B$725,J359,$BS$3:$BS$725)</f>
        <v>0</v>
      </c>
      <c r="BP359" s="30">
        <f>SUMIF(Ingredients!$B$3:$B$230,K359,Ingredients!$G$3:$G$230)+SUMIF($B$3:$B$725,K359,$BS$3:$BS$725)</f>
        <v>0</v>
      </c>
      <c r="BQ359" s="30">
        <f>SUMIF(Ingredients!$B$3:$B$230,L359,Ingredients!$G$3:$G$230)+SUMIF($B$3:$B$725,L359,$BS$3:$BS$725)</f>
        <v>0</v>
      </c>
      <c r="BR359" s="30">
        <f>SUMIF(Ingredients!$B$3:$B$230,M359,Ingredients!$G$3:$G$230)+SUMIF($B$3:$B$725,M359,$BS$3:$BS$725)</f>
        <v>0</v>
      </c>
      <c r="BS359" s="36">
        <f t="shared" si="69"/>
        <v>1</v>
      </c>
      <c r="BT359" s="30">
        <f>SUMIF(Ingredients!$B$3:$B$230,F359,Ingredients!$H$3:$H$230)+SUMIF($B$3:$B$725,F359,$CB$3:$CB$725)</f>
        <v>0</v>
      </c>
      <c r="BU359" s="30">
        <f>SUMIF(Ingredients!$B$3:$B$230,G359,Ingredients!$H$3:$H$230)+SUMIF($B$3:$B$725,G359,$CB$3:$CB$725)</f>
        <v>0</v>
      </c>
      <c r="BV359" s="30">
        <f>SUMIF(Ingredients!$B$3:$B$230,H359,Ingredients!$H$3:$H$230)+SUMIF($B$3:$B$725,H359,$CB$3:$CB$725)</f>
        <v>0</v>
      </c>
      <c r="BW359" s="30">
        <f>SUMIF(Ingredients!$B$3:$B$230,I359,Ingredients!$H$3:$H$230)+SUMIF($B$3:$B$725,I359,$CB$3:$CB$725)</f>
        <v>0</v>
      </c>
      <c r="BX359" s="30">
        <f>SUMIF(Ingredients!$B$3:$B$230,J359,Ingredients!$H$3:$H$230)+SUMIF($B$3:$B$725,J359,$CB$3:$CB$725)</f>
        <v>0</v>
      </c>
      <c r="BY359" s="30">
        <f>SUMIF(Ingredients!$B$3:$B$230,K359,Ingredients!$H$3:$H$230)+SUMIF($B$3:$B$725,K359,$CB$3:$CB$725)</f>
        <v>0</v>
      </c>
      <c r="BZ359" s="30">
        <f>SUMIF(Ingredients!$B$3:$B$230,L359,Ingredients!$H$3:$H$230)+SUMIF($B$3:$B$725,L359,$CB$3:$CB$725)</f>
        <v>0</v>
      </c>
      <c r="CA359" s="30">
        <f>SUMIF(Ingredients!$B$3:$B$230,M359,Ingredients!$H$3:$H$230)+SUMIF($B$3:$B$725,M359,$CB$3:$CB$725)</f>
        <v>0</v>
      </c>
      <c r="CB359" s="42">
        <f t="shared" si="70"/>
        <v>0</v>
      </c>
      <c r="CC359" s="30">
        <f>SUMIF(Ingredients!$B$3:$B$230,F359,Ingredients!$I$3:$I$230)+SUMIF($B$3:$B$725,F359,$CK$3:$CK$725)</f>
        <v>0</v>
      </c>
      <c r="CD359" s="30">
        <f>SUMIF(Ingredients!$B$3:$B$230,G359,Ingredients!$I$3:$I$230)+SUMIF($B$3:$B$725,G359,$CK$3:$CK$725)</f>
        <v>0</v>
      </c>
      <c r="CE359" s="30">
        <f>SUMIF(Ingredients!$B$3:$B$230,H359,Ingredients!$I$3:$I$230)+SUMIF($B$3:$B$725,H359,$CK$3:$CK$725)</f>
        <v>0</v>
      </c>
      <c r="CF359" s="30">
        <f>SUMIF(Ingredients!$B$3:$B$230,I359,Ingredients!$I$3:$I$230)+SUMIF($B$3:$B$725,I359,$CK$3:$CK$725)</f>
        <v>0</v>
      </c>
      <c r="CG359" s="30">
        <f>SUMIF(Ingredients!$B$3:$B$230,J359,Ingredients!$I$3:$I$230)+SUMIF($B$3:$B$725,J359,$CK$3:$CK$725)</f>
        <v>0</v>
      </c>
      <c r="CH359" s="30">
        <f>SUMIF(Ingredients!$B$3:$B$230,K359,Ingredients!$I$3:$I$230)+SUMIF($B$3:$B$725,K359,$CK$3:$CK$725)</f>
        <v>0</v>
      </c>
      <c r="CI359" s="30">
        <f>SUMIF(Ingredients!$B$3:$B$230,L359,Ingredients!$I$3:$I$230)+SUMIF($B$3:$B$725,L359,$CK$3:$CK$725)</f>
        <v>0</v>
      </c>
      <c r="CJ359" s="30">
        <f>SUMIF(Ingredients!$B$3:$B$230,M359,Ingredients!$I$3:$I$230)+SUMIF($B$3:$B$725,M359,$CK$3:$CK$725)</f>
        <v>0</v>
      </c>
      <c r="CK359" s="38">
        <f t="shared" si="71"/>
        <v>0</v>
      </c>
      <c r="CL359" s="30">
        <f>SUMIF(Ingredients!$B$3:$B$230,F359,Ingredients!$J$3:$J$230)+SUMIF($B$3:$B$725,F359,$CT$3:$CT$725)</f>
        <v>2</v>
      </c>
      <c r="CM359" s="30">
        <f>SUMIF(Ingredients!$B$3:$B$230,G359,Ingredients!$J$3:$J$230)+SUMIF($B$3:$B$725,G359,$CT$3:$CT$725)</f>
        <v>0</v>
      </c>
      <c r="CN359" s="30">
        <f>SUMIF(Ingredients!$B$3:$B$230,H359,Ingredients!$J$3:$J$230)+SUMIF($B$3:$B$725,H359,$CT$3:$CT$725)</f>
        <v>0</v>
      </c>
      <c r="CO359" s="30">
        <f>SUMIF(Ingredients!$B$3:$B$230,I359,Ingredients!$J$3:$J$230)+SUMIF($B$3:$B$725,I359,$CT$3:$CT$725)</f>
        <v>0</v>
      </c>
      <c r="CP359" s="30">
        <f>SUMIF(Ingredients!$B$3:$B$230,J359,Ingredients!$J$3:$J$230)+SUMIF($B$3:$B$725,J359,$CT$3:$CT$725)</f>
        <v>0</v>
      </c>
      <c r="CQ359" s="30">
        <f>SUMIF(Ingredients!$B$3:$B$230,K359,Ingredients!$J$3:$J$230)+SUMIF($B$3:$B$725,K359,$CT$3:$CT$725)</f>
        <v>0</v>
      </c>
      <c r="CR359" s="30">
        <f>SUMIF(Ingredients!$B$3:$B$230,L359,Ingredients!$J$3:$J$230)+SUMIF($B$3:$B$725,L359,$CT$3:$CT$725)</f>
        <v>0</v>
      </c>
      <c r="CS359" s="30">
        <f>SUMIF(Ingredients!$B$3:$B$230,M359,Ingredients!$J$3:$J$230)+SUMIF($B$3:$B$725,M359,$CT$3:$CT$725)</f>
        <v>0</v>
      </c>
      <c r="CT359" s="43">
        <f t="shared" si="72"/>
        <v>2</v>
      </c>
      <c r="CU359" s="34">
        <v>5</v>
      </c>
      <c r="CV359" s="30">
        <v>15</v>
      </c>
      <c r="CW359" s="30">
        <v>11.333333333333334</v>
      </c>
      <c r="CX359" s="35">
        <v>0</v>
      </c>
      <c r="CY359" s="36">
        <v>1</v>
      </c>
      <c r="CZ359" s="37">
        <v>0</v>
      </c>
      <c r="DA359" s="38">
        <v>0</v>
      </c>
      <c r="DB359" s="39">
        <v>2</v>
      </c>
      <c r="DC359" t="s">
        <v>202</v>
      </c>
      <c r="DD359" t="str">
        <f t="shared" ca="1" si="73"/>
        <v/>
      </c>
      <c r="DE359" t="str">
        <f t="shared" ca="1" si="74"/>
        <v>-</v>
      </c>
      <c r="DG359" t="s">
        <v>200</v>
      </c>
      <c r="DH359" t="str">
        <f t="shared" ca="1" si="75"/>
        <v>CHERRYICECREAMITEM(MEAL, ItemRegistry.cherryicecreamItem, 4 ,1f,15f,0f,0f,1f,0f,2f,1.85f),</v>
      </c>
      <c r="DI359" t="s">
        <v>2489</v>
      </c>
    </row>
    <row r="360" spans="2:113" x14ac:dyDescent="0.3">
      <c r="B360" t="s">
        <v>639</v>
      </c>
      <c r="C360" t="str">
        <f>INDEX('PH Itemnames'!$B$1:$B$723,MATCH(B360,'PH Itemnames'!$A$1:$A$723),1)</f>
        <v>pistachioicecreamItem</v>
      </c>
      <c r="D360" t="s">
        <v>240</v>
      </c>
      <c r="E360" t="s">
        <v>1191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SUMIF(Ingredients!$B$3:$B$230,'PH complex foods'!F360,Ingredients!$A$3:$A$119)+SUMIF($B$3:$B$725,F360,$V$3:$V$724)</f>
        <v>1</v>
      </c>
      <c r="O360" s="11">
        <f ca="1">SUMIF(Ingredients!$B$3:$B$230,'PH complex foods'!G360,Ingredients!$A$3:$A$119)+SUMIF($B$3:$B$725,G360,$V$3:$V$724)</f>
        <v>0</v>
      </c>
      <c r="P360" s="11">
        <f ca="1">SUMIF(Ingredients!$B$3:$B$230,'PH complex foods'!H360,Ingredients!$A$3:$A$119)+SUMIF($B$3:$B$725,H360,$V$3:$V$724)</f>
        <v>0</v>
      </c>
      <c r="Q360" s="11">
        <f ca="1">SUMIF(Ingredients!$B$3:$B$230,'PH complex foods'!I360,Ingredients!$A$3:$A$119)+SUMIF($B$3:$B$725,I360,$V$3:$V$724)</f>
        <v>0</v>
      </c>
      <c r="R360" s="11">
        <f ca="1">SUMIF(Ingredients!$B$3:$B$230,'PH complex foods'!J360,Ingredients!$A$3:$A$119)+SUMIF($B$3:$B$725,J360,$V$3:$V$724)</f>
        <v>0</v>
      </c>
      <c r="S360" s="11">
        <f ca="1">SUMIF(Ingredients!$B$3:$B$230,'PH complex foods'!K360,Ingredients!$A$3:$A$119)+SUMIF($B$3:$B$725,K360,$V$3:$V$724)</f>
        <v>0</v>
      </c>
      <c r="T360" s="11">
        <f ca="1">SUMIF(Ingredients!$B$3:$B$230,'PH complex foods'!L360,Ingredients!$A$3:$A$119)+SUMIF($B$3:$B$725,L360,$V$3:$V$724)</f>
        <v>0</v>
      </c>
      <c r="U360" s="11">
        <f ca="1">SUMIF(Ingredients!$B$3:$B$230,'PH complex foods'!M360,Ingredients!$A$3:$A$119)+SUMIF($B$3:$B$725,M360,$V$3:$V$724)</f>
        <v>0</v>
      </c>
      <c r="V360" s="10">
        <f t="shared" ca="1" si="76"/>
        <v>0</v>
      </c>
      <c r="W360" s="10">
        <v>0</v>
      </c>
      <c r="X360" s="11">
        <v>0</v>
      </c>
      <c r="Y360" s="11">
        <f>COUNTIF(F360:M1085,B360)</f>
        <v>0</v>
      </c>
      <c r="Z360" s="44" t="str">
        <f t="shared" ca="1" si="77"/>
        <v>No</v>
      </c>
      <c r="AA360" s="34">
        <f>SUMIF(Ingredients!$B$3:$B$230,F360,Ingredients!$C$3:$C$230)+SUMIF($B$3:$B$725,F360,$AI$3:$AI$725)</f>
        <v>5</v>
      </c>
      <c r="AB360" s="30">
        <f>SUMIF(Ingredients!$B$3:$B$230,G360,Ingredients!$C$3:$C$230)+SUMIF($B$3:$B$725,G360,$AI$3:$AI$725)</f>
        <v>0</v>
      </c>
      <c r="AC360" s="30">
        <f>SUMIF(Ingredients!$B$3:$B$230,H360,Ingredients!$C$3:$C$230)+SUMIF($B$3:$B$725,H360,$AI$3:$AI$725)</f>
        <v>0</v>
      </c>
      <c r="AD360" s="30">
        <f>SUMIF(Ingredients!$B$3:$B$230,I360,Ingredients!$C$3:$C$230)+SUMIF($B$3:$B$725,I360,$AI$3:$AI$725)</f>
        <v>0</v>
      </c>
      <c r="AE360" s="30">
        <f>SUMIF(Ingredients!$B$3:$B$230,J360,Ingredients!$C$3:$C$230)+SUMIF($B$3:$B$725,J360,$AI$3:$AI$725)</f>
        <v>0</v>
      </c>
      <c r="AF360" s="30">
        <f>SUMIF(Ingredients!$B$3:$B$230,K360,Ingredients!$C$3:$C$230)+SUMIF($B$3:$B$725,K360,$AI$3:$AI$725)</f>
        <v>0</v>
      </c>
      <c r="AG360" s="30">
        <f>SUMIF(Ingredients!$B$3:$B$230,L360,Ingredients!$C$3:$C$230)+SUMIF($B$3:$B$725,L360,$AI$3:$AI$725)</f>
        <v>0</v>
      </c>
      <c r="AH360" s="30">
        <f>SUMIF(Ingredients!$B$3:$B$230,M360,Ingredients!$C$3:$C$230)+SUMIF($B$3:$B$725,M360,$AI$3:$AI$725)</f>
        <v>0</v>
      </c>
      <c r="AI360" s="29">
        <f t="shared" si="65"/>
        <v>5</v>
      </c>
      <c r="AJ360" s="30">
        <f>SUMIF(Ingredients!$B$3:$B$230,F360,Ingredients!$D$3:$D$230)+SUMIF($B$3:$B$725,F360,$AR$3:$AR$725)</f>
        <v>10</v>
      </c>
      <c r="AK360" s="30">
        <f>SUMIF(Ingredients!$B$3:$B$230,G360,Ingredients!$D$3:$D$230)+SUMIF($B$3:$B$725,G360,$AR$3:$AR$725)</f>
        <v>0</v>
      </c>
      <c r="AL360" s="30">
        <f>SUMIF(Ingredients!$B$3:$B$230,H360,Ingredients!$D$3:$D$230)+SUMIF($B$3:$B$725,H360,$AR$3:$AR$725)</f>
        <v>0</v>
      </c>
      <c r="AM360" s="30">
        <f>SUMIF(Ingredients!$B$3:$B$230,I360,Ingredients!$D$3:$D$230)+SUMIF($B$3:$B$725,I360,$AR$3:$AR$725)</f>
        <v>0</v>
      </c>
      <c r="AN360" s="30">
        <f>SUMIF(Ingredients!$B$3:$B$230,J360,Ingredients!$D$3:$D$230)+SUMIF($B$3:$B$725,J360,$AR$3:$AR$725)</f>
        <v>0</v>
      </c>
      <c r="AO360" s="30">
        <f>SUMIF(Ingredients!$B$3:$B$230,K360,Ingredients!$D$3:$D$230)+SUMIF($B$3:$B$725,K360,$AR$3:$AR$725)</f>
        <v>0</v>
      </c>
      <c r="AP360" s="30">
        <f>SUMIF(Ingredients!$B$3:$B$230,L360,Ingredients!$D$3:$D$230)+SUMIF($B$3:$B$725,L360,$AR$3:$AR$725)</f>
        <v>0</v>
      </c>
      <c r="AQ360" s="30">
        <f>SUMIF(Ingredients!$B$3:$B$230,M360,Ingredients!$D$3:$D$230)+SUMIF($B$3:$B$725,M360,$AR$3:$AR$725)</f>
        <v>0</v>
      </c>
      <c r="AR360" s="29">
        <f t="shared" si="66"/>
        <v>10</v>
      </c>
      <c r="AS360" s="30">
        <f>SUMIF(Ingredients!$B$3:$B$230,F360,Ingredients!$E$3:$E$230)+SUMIF($B$3:$B$725,F360,$BA$3:$BA$730)</f>
        <v>17.666666666666668</v>
      </c>
      <c r="AT360" s="30">
        <f>SUMIF(Ingredients!$B$3:$B$230,G360,Ingredients!$E$3:$E$230)+SUMIF($B$3:$B$725,G360,$BA$3:$BA$730)</f>
        <v>0</v>
      </c>
      <c r="AU360" s="30">
        <f>SUMIF(Ingredients!$B$3:$B$230,H360,Ingredients!$E$3:$E$230)+SUMIF($B$3:$B$725,H360,$BA$3:$BA$730)</f>
        <v>0</v>
      </c>
      <c r="AV360" s="30">
        <f>SUMIF(Ingredients!$B$3:$B$230,I360,Ingredients!$E$3:$E$230)+SUMIF($B$3:$B$725,I360,$BA$3:$BA$730)</f>
        <v>0</v>
      </c>
      <c r="AW360" s="30">
        <f>SUMIF(Ingredients!$B$3:$B$230,J360,Ingredients!$E$3:$E$230)+SUMIF($B$3:$B$725,J360,$BA$3:$BA$730)</f>
        <v>0</v>
      </c>
      <c r="AX360" s="30">
        <f>SUMIF(Ingredients!$B$3:$B$230,K360,Ingredients!$E$3:$E$230)+SUMIF($B$3:$B$725,K360,$BA$3:$BA$730)</f>
        <v>0</v>
      </c>
      <c r="AY360" s="30">
        <f>SUMIF(Ingredients!$B$3:$B$230,L360,Ingredients!$E$3:$E$230)+SUMIF($B$3:$B$725,L360,$BA$3:$BA$730)</f>
        <v>0</v>
      </c>
      <c r="AZ360" s="30">
        <f>SUMIF(Ingredients!$B$3:$B$230,M360,Ingredients!$E$3:$E$230)+SUMIF($B$3:$B$725,M360,$BA$3:$BA$730)</f>
        <v>0</v>
      </c>
      <c r="BA360" s="29">
        <f t="shared" si="67"/>
        <v>8.8333333333333339</v>
      </c>
      <c r="BB360" s="30">
        <f>SUMIF(Ingredients!$B$3:$B$230,F360,Ingredients!$F$3:$F$230)+SUMIF($B$3:$B$725,F360,$BJ$3:$BJ$725)</f>
        <v>0</v>
      </c>
      <c r="BC360" s="30">
        <f>SUMIF(Ingredients!$B$3:$B$230,G360,Ingredients!$F$3:$F$230)+SUMIF($B$3:$B$725,G360,$BJ$3:$BJ$725)</f>
        <v>0</v>
      </c>
      <c r="BD360" s="30">
        <f>SUMIF(Ingredients!$B$3:$B$230,H360,Ingredients!$F$3:$F$230)+SUMIF($B$3:$B$725,H360,$BJ$3:$BJ$725)</f>
        <v>0</v>
      </c>
      <c r="BE360" s="30">
        <f>SUMIF(Ingredients!$B$3:$B$230,I360,Ingredients!$F$3:$F$230)+SUMIF($B$3:$B$725,I360,$BJ$3:$BJ$725)</f>
        <v>0</v>
      </c>
      <c r="BF360" s="30">
        <f>SUMIF(Ingredients!$B$3:$B$230,J360,Ingredients!$F$3:$F$230)+SUMIF($B$3:$B$725,J360,$BJ$3:$BJ$725)</f>
        <v>0</v>
      </c>
      <c r="BG360" s="30">
        <f>SUMIF(Ingredients!$B$3:$B$230,K360,Ingredients!$F$3:$F$230)+SUMIF($B$3:$B$725,K360,$BJ$3:$BJ$725)</f>
        <v>0</v>
      </c>
      <c r="BH360" s="30">
        <f>SUMIF(Ingredients!$B$3:$B$230,L360,Ingredients!$F$3:$F$230)+SUMIF($B$3:$B$725,L360,$BJ$3:$BJ$725)</f>
        <v>0</v>
      </c>
      <c r="BI360" s="30">
        <f>SUMIF(Ingredients!$B$3:$B$230,M360,Ingredients!$F$3:$F$230)+SUMIF($B$3:$B$725,M360,$BJ$3:$BJ$725)</f>
        <v>0</v>
      </c>
      <c r="BJ360" s="35">
        <f t="shared" si="68"/>
        <v>0</v>
      </c>
      <c r="BK360" s="30">
        <f>SUMIF(Ingredients!$B$3:$B$230,F360,Ingredients!$G$3:$G$230)+SUMIF($B$3:$B$725,F360,$BS$3:$BS$725)</f>
        <v>0</v>
      </c>
      <c r="BL360" s="30">
        <f>SUMIF(Ingredients!$B$3:$B$230,G360,Ingredients!$G$3:$G$230)+SUMIF($B$3:$B$725,G360,$BS$3:$BS$725)</f>
        <v>0</v>
      </c>
      <c r="BM360" s="30">
        <f>SUMIF(Ingredients!$B$3:$B$230,H360,Ingredients!$G$3:$G$230)+SUMIF($B$3:$B$725,H360,$BS$3:$BS$725)</f>
        <v>0</v>
      </c>
      <c r="BN360" s="30">
        <f>SUMIF(Ingredients!$B$3:$B$230,I360,Ingredients!$G$3:$G$230)+SUMIF($B$3:$B$725,I360,$BS$3:$BS$725)</f>
        <v>0</v>
      </c>
      <c r="BO360" s="30">
        <f>SUMIF(Ingredients!$B$3:$B$230,J360,Ingredients!$G$3:$G$230)+SUMIF($B$3:$B$725,J360,$BS$3:$BS$725)</f>
        <v>0</v>
      </c>
      <c r="BP360" s="30">
        <f>SUMIF(Ingredients!$B$3:$B$230,K360,Ingredients!$G$3:$G$230)+SUMIF($B$3:$B$725,K360,$BS$3:$BS$725)</f>
        <v>0</v>
      </c>
      <c r="BQ360" s="30">
        <f>SUMIF(Ingredients!$B$3:$B$230,L360,Ingredients!$G$3:$G$230)+SUMIF($B$3:$B$725,L360,$BS$3:$BS$725)</f>
        <v>0</v>
      </c>
      <c r="BR360" s="30">
        <f>SUMIF(Ingredients!$B$3:$B$230,M360,Ingredients!$G$3:$G$230)+SUMIF($B$3:$B$725,M360,$BS$3:$BS$725)</f>
        <v>0</v>
      </c>
      <c r="BS360" s="36">
        <f t="shared" si="69"/>
        <v>0</v>
      </c>
      <c r="BT360" s="30">
        <f>SUMIF(Ingredients!$B$3:$B$230,F360,Ingredients!$H$3:$H$230)+SUMIF($B$3:$B$725,F360,$CB$3:$CB$725)</f>
        <v>0</v>
      </c>
      <c r="BU360" s="30">
        <f>SUMIF(Ingredients!$B$3:$B$230,G360,Ingredients!$H$3:$H$230)+SUMIF($B$3:$B$725,G360,$CB$3:$CB$725)</f>
        <v>0</v>
      </c>
      <c r="BV360" s="30">
        <f>SUMIF(Ingredients!$B$3:$B$230,H360,Ingredients!$H$3:$H$230)+SUMIF($B$3:$B$725,H360,$CB$3:$CB$725)</f>
        <v>0</v>
      </c>
      <c r="BW360" s="30">
        <f>SUMIF(Ingredients!$B$3:$B$230,I360,Ingredients!$H$3:$H$230)+SUMIF($B$3:$B$725,I360,$CB$3:$CB$725)</f>
        <v>0</v>
      </c>
      <c r="BX360" s="30">
        <f>SUMIF(Ingredients!$B$3:$B$230,J360,Ingredients!$H$3:$H$230)+SUMIF($B$3:$B$725,J360,$CB$3:$CB$725)</f>
        <v>0</v>
      </c>
      <c r="BY360" s="30">
        <f>SUMIF(Ingredients!$B$3:$B$230,K360,Ingredients!$H$3:$H$230)+SUMIF($B$3:$B$725,K360,$CB$3:$CB$725)</f>
        <v>0</v>
      </c>
      <c r="BZ360" s="30">
        <f>SUMIF(Ingredients!$B$3:$B$230,L360,Ingredients!$H$3:$H$230)+SUMIF($B$3:$B$725,L360,$CB$3:$CB$725)</f>
        <v>0</v>
      </c>
      <c r="CA360" s="30">
        <f>SUMIF(Ingredients!$B$3:$B$230,M360,Ingredients!$H$3:$H$230)+SUMIF($B$3:$B$725,M360,$CB$3:$CB$725)</f>
        <v>0</v>
      </c>
      <c r="CB360" s="42">
        <f t="shared" si="70"/>
        <v>0</v>
      </c>
      <c r="CC360" s="30">
        <f>SUMIF(Ingredients!$B$3:$B$230,F360,Ingredients!$I$3:$I$230)+SUMIF($B$3:$B$725,F360,$CK$3:$CK$725)</f>
        <v>0</v>
      </c>
      <c r="CD360" s="30">
        <f>SUMIF(Ingredients!$B$3:$B$230,G360,Ingredients!$I$3:$I$230)+SUMIF($B$3:$B$725,G360,$CK$3:$CK$725)</f>
        <v>0</v>
      </c>
      <c r="CE360" s="30">
        <f>SUMIF(Ingredients!$B$3:$B$230,H360,Ingredients!$I$3:$I$230)+SUMIF($B$3:$B$725,H360,$CK$3:$CK$725)</f>
        <v>0</v>
      </c>
      <c r="CF360" s="30">
        <f>SUMIF(Ingredients!$B$3:$B$230,I360,Ingredients!$I$3:$I$230)+SUMIF($B$3:$B$725,I360,$CK$3:$CK$725)</f>
        <v>0</v>
      </c>
      <c r="CG360" s="30">
        <f>SUMIF(Ingredients!$B$3:$B$230,J360,Ingredients!$I$3:$I$230)+SUMIF($B$3:$B$725,J360,$CK$3:$CK$725)</f>
        <v>0</v>
      </c>
      <c r="CH360" s="30">
        <f>SUMIF(Ingredients!$B$3:$B$230,K360,Ingredients!$I$3:$I$230)+SUMIF($B$3:$B$725,K360,$CK$3:$CK$725)</f>
        <v>0</v>
      </c>
      <c r="CI360" s="30">
        <f>SUMIF(Ingredients!$B$3:$B$230,L360,Ingredients!$I$3:$I$230)+SUMIF($B$3:$B$725,L360,$CK$3:$CK$725)</f>
        <v>0</v>
      </c>
      <c r="CJ360" s="30">
        <f>SUMIF(Ingredients!$B$3:$B$230,M360,Ingredients!$I$3:$I$230)+SUMIF($B$3:$B$725,M360,$CK$3:$CK$725)</f>
        <v>0</v>
      </c>
      <c r="CK360" s="38">
        <f t="shared" si="71"/>
        <v>0</v>
      </c>
      <c r="CL360" s="30">
        <f>SUMIF(Ingredients!$B$3:$B$230,F360,Ingredients!$J$3:$J$230)+SUMIF($B$3:$B$725,F360,$CT$3:$CT$725)</f>
        <v>2</v>
      </c>
      <c r="CM360" s="30">
        <f>SUMIF(Ingredients!$B$3:$B$230,G360,Ingredients!$J$3:$J$230)+SUMIF($B$3:$B$725,G360,$CT$3:$CT$725)</f>
        <v>0</v>
      </c>
      <c r="CN360" s="30">
        <f>SUMIF(Ingredients!$B$3:$B$230,H360,Ingredients!$J$3:$J$230)+SUMIF($B$3:$B$725,H360,$CT$3:$CT$725)</f>
        <v>0</v>
      </c>
      <c r="CO360" s="30">
        <f>SUMIF(Ingredients!$B$3:$B$230,I360,Ingredients!$J$3:$J$230)+SUMIF($B$3:$B$725,I360,$CT$3:$CT$725)</f>
        <v>0</v>
      </c>
      <c r="CP360" s="30">
        <f>SUMIF(Ingredients!$B$3:$B$230,J360,Ingredients!$J$3:$J$230)+SUMIF($B$3:$B$725,J360,$CT$3:$CT$725)</f>
        <v>0</v>
      </c>
      <c r="CQ360" s="30">
        <f>SUMIF(Ingredients!$B$3:$B$230,K360,Ingredients!$J$3:$J$230)+SUMIF($B$3:$B$725,K360,$CT$3:$CT$725)</f>
        <v>0</v>
      </c>
      <c r="CR360" s="30">
        <f>SUMIF(Ingredients!$B$3:$B$230,L360,Ingredients!$J$3:$J$230)+SUMIF($B$3:$B$725,L360,$CT$3:$CT$725)</f>
        <v>0</v>
      </c>
      <c r="CS360" s="30">
        <f>SUMIF(Ingredients!$B$3:$B$230,M360,Ingredients!$J$3:$J$230)+SUMIF($B$3:$B$725,M360,$CT$3:$CT$725)</f>
        <v>0</v>
      </c>
      <c r="CT360" s="43">
        <f t="shared" si="72"/>
        <v>2</v>
      </c>
      <c r="CU360" s="34">
        <v>5</v>
      </c>
      <c r="CV360" s="30">
        <v>10</v>
      </c>
      <c r="CW360" s="30">
        <v>8.8333333333333339</v>
      </c>
      <c r="CX360" s="35">
        <v>0</v>
      </c>
      <c r="CY360" s="36">
        <v>0</v>
      </c>
      <c r="CZ360" s="37">
        <v>0</v>
      </c>
      <c r="DA360" s="38">
        <v>0</v>
      </c>
      <c r="DB360" s="39">
        <v>2</v>
      </c>
      <c r="DC360" t="s">
        <v>199</v>
      </c>
      <c r="DD360" t="str">
        <f t="shared" ca="1" si="73"/>
        <v/>
      </c>
      <c r="DE360" t="str">
        <f t="shared" ca="1" si="74"/>
        <v>No</v>
      </c>
      <c r="DG360" t="s">
        <v>200</v>
      </c>
      <c r="DH360" t="str">
        <f t="shared" ca="1" si="75"/>
        <v/>
      </c>
      <c r="DI360" t="s">
        <v>2271</v>
      </c>
    </row>
    <row r="361" spans="2:113" x14ac:dyDescent="0.3">
      <c r="B361" t="s">
        <v>640</v>
      </c>
      <c r="C361" t="str">
        <f>INDEX('PH Itemnames'!$B$1:$B$723,MATCH(B361,'PH Itemnames'!$A$1:$A$723),1)</f>
        <v>neapolitanicecreamItem</v>
      </c>
      <c r="D361" t="s">
        <v>240</v>
      </c>
      <c r="E361" t="s">
        <v>1191</v>
      </c>
      <c r="F361" s="10" t="s">
        <v>309</v>
      </c>
      <c r="G361" s="11" t="s">
        <v>543</v>
      </c>
      <c r="H361" s="11" t="s">
        <v>544</v>
      </c>
      <c r="I361" s="11"/>
      <c r="J361" s="11"/>
      <c r="K361" s="11"/>
      <c r="L361" s="11"/>
      <c r="M361" s="11"/>
      <c r="N361" s="46">
        <f ca="1">SUMIF(Ingredients!$B$3:$B$230,'PH complex foods'!F361,Ingredients!$A$3:$A$119)+SUMIF($B$3:$B$725,F361,$V$3:$V$724)</f>
        <v>1</v>
      </c>
      <c r="O361" s="11">
        <f ca="1">SUMIF(Ingredients!$B$3:$B$230,'PH complex foods'!G361,Ingredients!$A$3:$A$119)+SUMIF($B$3:$B$725,G361,$V$3:$V$724)</f>
        <v>1</v>
      </c>
      <c r="P361" s="11">
        <f ca="1">SUMIF(Ingredients!$B$3:$B$230,'PH complex foods'!H361,Ingredients!$A$3:$A$119)+SUMIF($B$3:$B$725,H361,$V$3:$V$724)</f>
        <v>0</v>
      </c>
      <c r="Q361" s="11">
        <f ca="1">SUMIF(Ingredients!$B$3:$B$230,'PH complex foods'!I361,Ingredients!$A$3:$A$119)+SUMIF($B$3:$B$725,I361,$V$3:$V$724)</f>
        <v>0</v>
      </c>
      <c r="R361" s="11">
        <f ca="1">SUMIF(Ingredients!$B$3:$B$230,'PH complex foods'!J361,Ingredients!$A$3:$A$119)+SUMIF($B$3:$B$725,J361,$V$3:$V$724)</f>
        <v>0</v>
      </c>
      <c r="S361" s="11">
        <f ca="1">SUMIF(Ingredients!$B$3:$B$230,'PH complex foods'!K361,Ingredients!$A$3:$A$119)+SUMIF($B$3:$B$725,K361,$V$3:$V$724)</f>
        <v>0</v>
      </c>
      <c r="T361" s="11">
        <f ca="1">SUMIF(Ingredients!$B$3:$B$230,'PH complex foods'!L361,Ingredients!$A$3:$A$119)+SUMIF($B$3:$B$725,L361,$V$3:$V$724)</f>
        <v>0</v>
      </c>
      <c r="U361" s="11">
        <f ca="1">SUMIF(Ingredients!$B$3:$B$230,'PH complex foods'!M361,Ingredients!$A$3:$A$119)+SUMIF($B$3:$B$725,M361,$V$3:$V$724)</f>
        <v>0</v>
      </c>
      <c r="V361" s="10">
        <f t="shared" ca="1" si="76"/>
        <v>0</v>
      </c>
      <c r="W361" s="10">
        <v>0</v>
      </c>
      <c r="X361" s="11">
        <v>-1</v>
      </c>
      <c r="Y361" s="11">
        <f>COUNTIF(F361:M1086,B361)</f>
        <v>0</v>
      </c>
      <c r="Z361" s="44" t="str">
        <f t="shared" ca="1" si="77"/>
        <v>No</v>
      </c>
      <c r="AA361" s="34">
        <f>SUMIF(Ingredients!$B$3:$B$230,F361,Ingredients!$C$3:$C$230)+SUMIF($B$3:$B$725,F361,$AI$3:$AI$725)</f>
        <v>5</v>
      </c>
      <c r="AB361" s="30">
        <f>SUMIF(Ingredients!$B$3:$B$230,G361,Ingredients!$C$3:$C$230)+SUMIF($B$3:$B$725,G361,$AI$3:$AI$725)</f>
        <v>7</v>
      </c>
      <c r="AC361" s="30">
        <f>SUMIF(Ingredients!$B$3:$B$230,H361,Ingredients!$C$3:$C$230)+SUMIF($B$3:$B$725,H361,$AI$3:$AI$725)</f>
        <v>6</v>
      </c>
      <c r="AD361" s="30">
        <f>SUMIF(Ingredients!$B$3:$B$230,I361,Ingredients!$C$3:$C$230)+SUMIF($B$3:$B$725,I361,$AI$3:$AI$725)</f>
        <v>0</v>
      </c>
      <c r="AE361" s="30">
        <f>SUMIF(Ingredients!$B$3:$B$230,J361,Ingredients!$C$3:$C$230)+SUMIF($B$3:$B$725,J361,$AI$3:$AI$725)</f>
        <v>0</v>
      </c>
      <c r="AF361" s="30">
        <f>SUMIF(Ingredients!$B$3:$B$230,K361,Ingredients!$C$3:$C$230)+SUMIF($B$3:$B$725,K361,$AI$3:$AI$725)</f>
        <v>0</v>
      </c>
      <c r="AG361" s="30">
        <f>SUMIF(Ingredients!$B$3:$B$230,L361,Ingredients!$C$3:$C$230)+SUMIF($B$3:$B$725,L361,$AI$3:$AI$725)</f>
        <v>0</v>
      </c>
      <c r="AH361" s="30">
        <f>SUMIF(Ingredients!$B$3:$B$230,M361,Ingredients!$C$3:$C$230)+SUMIF($B$3:$B$725,M361,$AI$3:$AI$725)</f>
        <v>0</v>
      </c>
      <c r="AI361" s="29">
        <f t="shared" si="65"/>
        <v>18</v>
      </c>
      <c r="AJ361" s="30">
        <f>SUMIF(Ingredients!$B$3:$B$230,F361,Ingredients!$D$3:$D$230)+SUMIF($B$3:$B$725,F361,$AR$3:$AR$725)</f>
        <v>10</v>
      </c>
      <c r="AK361" s="30">
        <f>SUMIF(Ingredients!$B$3:$B$230,G361,Ingredients!$D$3:$D$230)+SUMIF($B$3:$B$725,G361,$AR$3:$AR$725)</f>
        <v>20</v>
      </c>
      <c r="AL361" s="30">
        <f>SUMIF(Ingredients!$B$3:$B$230,H361,Ingredients!$D$3:$D$230)+SUMIF($B$3:$B$725,H361,$AR$3:$AR$725)</f>
        <v>10</v>
      </c>
      <c r="AM361" s="30">
        <f>SUMIF(Ingredients!$B$3:$B$230,I361,Ingredients!$D$3:$D$230)+SUMIF($B$3:$B$725,I361,$AR$3:$AR$725)</f>
        <v>0</v>
      </c>
      <c r="AN361" s="30">
        <f>SUMIF(Ingredients!$B$3:$B$230,J361,Ingredients!$D$3:$D$230)+SUMIF($B$3:$B$725,J361,$AR$3:$AR$725)</f>
        <v>0</v>
      </c>
      <c r="AO361" s="30">
        <f>SUMIF(Ingredients!$B$3:$B$230,K361,Ingredients!$D$3:$D$230)+SUMIF($B$3:$B$725,K361,$AR$3:$AR$725)</f>
        <v>0</v>
      </c>
      <c r="AP361" s="30">
        <f>SUMIF(Ingredients!$B$3:$B$230,L361,Ingredients!$D$3:$D$230)+SUMIF($B$3:$B$725,L361,$AR$3:$AR$725)</f>
        <v>0</v>
      </c>
      <c r="AQ361" s="30">
        <f>SUMIF(Ingredients!$B$3:$B$230,M361,Ingredients!$D$3:$D$230)+SUMIF($B$3:$B$725,M361,$AR$3:$AR$725)</f>
        <v>0</v>
      </c>
      <c r="AR361" s="29">
        <f t="shared" si="66"/>
        <v>40</v>
      </c>
      <c r="AS361" s="30">
        <f>SUMIF(Ingredients!$B$3:$B$230,F361,Ingredients!$E$3:$E$230)+SUMIF($B$3:$B$725,F361,$BA$3:$BA$730)</f>
        <v>19.333333333333336</v>
      </c>
      <c r="AT361" s="30">
        <f>SUMIF(Ingredients!$B$3:$B$230,G361,Ingredients!$E$3:$E$230)+SUMIF($B$3:$B$725,G361,$BA$3:$BA$730)</f>
        <v>10.833333333333334</v>
      </c>
      <c r="AU361" s="30">
        <f>SUMIF(Ingredients!$B$3:$B$230,H361,Ingredients!$E$3:$E$230)+SUMIF($B$3:$B$725,H361,$BA$3:$BA$730)</f>
        <v>17.833333333333336</v>
      </c>
      <c r="AV361" s="30">
        <f>SUMIF(Ingredients!$B$3:$B$230,I361,Ingredients!$E$3:$E$230)+SUMIF($B$3:$B$725,I361,$BA$3:$BA$730)</f>
        <v>0</v>
      </c>
      <c r="AW361" s="30">
        <f>SUMIF(Ingredients!$B$3:$B$230,J361,Ingredients!$E$3:$E$230)+SUMIF($B$3:$B$725,J361,$BA$3:$BA$730)</f>
        <v>0</v>
      </c>
      <c r="AX361" s="30">
        <f>SUMIF(Ingredients!$B$3:$B$230,K361,Ingredients!$E$3:$E$230)+SUMIF($B$3:$B$725,K361,$BA$3:$BA$730)</f>
        <v>0</v>
      </c>
      <c r="AY361" s="30">
        <f>SUMIF(Ingredients!$B$3:$B$230,L361,Ingredients!$E$3:$E$230)+SUMIF($B$3:$B$725,L361,$BA$3:$BA$730)</f>
        <v>0</v>
      </c>
      <c r="AZ361" s="30">
        <f>SUMIF(Ingredients!$B$3:$B$230,M361,Ingredients!$E$3:$E$230)+SUMIF($B$3:$B$725,M361,$BA$3:$BA$730)</f>
        <v>0</v>
      </c>
      <c r="BA361" s="29">
        <f t="shared" si="67"/>
        <v>16.000000000000004</v>
      </c>
      <c r="BB361" s="30">
        <f>SUMIF(Ingredients!$B$3:$B$230,F361,Ingredients!$F$3:$F$230)+SUMIF($B$3:$B$725,F361,$BJ$3:$BJ$725)</f>
        <v>0</v>
      </c>
      <c r="BC361" s="30">
        <f>SUMIF(Ingredients!$B$3:$B$230,G361,Ingredients!$F$3:$F$230)+SUMIF($B$3:$B$725,G361,$BJ$3:$BJ$725)</f>
        <v>0</v>
      </c>
      <c r="BD361" s="30">
        <f>SUMIF(Ingredients!$B$3:$B$230,H361,Ingredients!$F$3:$F$230)+SUMIF($B$3:$B$725,H361,$BJ$3:$BJ$725)</f>
        <v>0</v>
      </c>
      <c r="BE361" s="30">
        <f>SUMIF(Ingredients!$B$3:$B$230,I361,Ingredients!$F$3:$F$230)+SUMIF($B$3:$B$725,I361,$BJ$3:$BJ$725)</f>
        <v>0</v>
      </c>
      <c r="BF361" s="30">
        <f>SUMIF(Ingredients!$B$3:$B$230,J361,Ingredients!$F$3:$F$230)+SUMIF($B$3:$B$725,J361,$BJ$3:$BJ$725)</f>
        <v>0</v>
      </c>
      <c r="BG361" s="30">
        <f>SUMIF(Ingredients!$B$3:$B$230,K361,Ingredients!$F$3:$F$230)+SUMIF($B$3:$B$725,K361,$BJ$3:$BJ$725)</f>
        <v>0</v>
      </c>
      <c r="BH361" s="30">
        <f>SUMIF(Ingredients!$B$3:$B$230,L361,Ingredients!$F$3:$F$230)+SUMIF($B$3:$B$725,L361,$BJ$3:$BJ$725)</f>
        <v>0</v>
      </c>
      <c r="BI361" s="30">
        <f>SUMIF(Ingredients!$B$3:$B$230,M361,Ingredients!$F$3:$F$230)+SUMIF($B$3:$B$725,M361,$BJ$3:$BJ$725)</f>
        <v>0</v>
      </c>
      <c r="BJ361" s="35">
        <f t="shared" si="68"/>
        <v>0</v>
      </c>
      <c r="BK361" s="30">
        <f>SUMIF(Ingredients!$B$3:$B$230,F361,Ingredients!$G$3:$G$230)+SUMIF($B$3:$B$725,F361,$BS$3:$BS$725)</f>
        <v>0</v>
      </c>
      <c r="BL361" s="30">
        <f>SUMIF(Ingredients!$B$3:$B$230,G361,Ingredients!$G$3:$G$230)+SUMIF($B$3:$B$725,G361,$BS$3:$BS$725)</f>
        <v>0.5</v>
      </c>
      <c r="BM361" s="30">
        <f>SUMIF(Ingredients!$B$3:$B$230,H361,Ingredients!$G$3:$G$230)+SUMIF($B$3:$B$725,H361,$BS$3:$BS$725)</f>
        <v>0</v>
      </c>
      <c r="BN361" s="30">
        <f>SUMIF(Ingredients!$B$3:$B$230,I361,Ingredients!$G$3:$G$230)+SUMIF($B$3:$B$725,I361,$BS$3:$BS$725)</f>
        <v>0</v>
      </c>
      <c r="BO361" s="30">
        <f>SUMIF(Ingredients!$B$3:$B$230,J361,Ingredients!$G$3:$G$230)+SUMIF($B$3:$B$725,J361,$BS$3:$BS$725)</f>
        <v>0</v>
      </c>
      <c r="BP361" s="30">
        <f>SUMIF(Ingredients!$B$3:$B$230,K361,Ingredients!$G$3:$G$230)+SUMIF($B$3:$B$725,K361,$BS$3:$BS$725)</f>
        <v>0</v>
      </c>
      <c r="BQ361" s="30">
        <f>SUMIF(Ingredients!$B$3:$B$230,L361,Ingredients!$G$3:$G$230)+SUMIF($B$3:$B$725,L361,$BS$3:$BS$725)</f>
        <v>0</v>
      </c>
      <c r="BR361" s="30">
        <f>SUMIF(Ingredients!$B$3:$B$230,M361,Ingredients!$G$3:$G$230)+SUMIF($B$3:$B$725,M361,$BS$3:$BS$725)</f>
        <v>0</v>
      </c>
      <c r="BS361" s="36">
        <f t="shared" si="69"/>
        <v>0.5</v>
      </c>
      <c r="BT361" s="30">
        <f>SUMIF(Ingredients!$B$3:$B$230,F361,Ingredients!$H$3:$H$230)+SUMIF($B$3:$B$725,F361,$CB$3:$CB$725)</f>
        <v>0</v>
      </c>
      <c r="BU361" s="30">
        <f>SUMIF(Ingredients!$B$3:$B$230,G361,Ingredients!$H$3:$H$230)+SUMIF($B$3:$B$725,G361,$CB$3:$CB$725)</f>
        <v>0</v>
      </c>
      <c r="BV361" s="30">
        <f>SUMIF(Ingredients!$B$3:$B$230,H361,Ingredients!$H$3:$H$230)+SUMIF($B$3:$B$725,H361,$CB$3:$CB$725)</f>
        <v>0</v>
      </c>
      <c r="BW361" s="30">
        <f>SUMIF(Ingredients!$B$3:$B$230,I361,Ingredients!$H$3:$H$230)+SUMIF($B$3:$B$725,I361,$CB$3:$CB$725)</f>
        <v>0</v>
      </c>
      <c r="BX361" s="30">
        <f>SUMIF(Ingredients!$B$3:$B$230,J361,Ingredients!$H$3:$H$230)+SUMIF($B$3:$B$725,J361,$CB$3:$CB$725)</f>
        <v>0</v>
      </c>
      <c r="BY361" s="30">
        <f>SUMIF(Ingredients!$B$3:$B$230,K361,Ingredients!$H$3:$H$230)+SUMIF($B$3:$B$725,K361,$CB$3:$CB$725)</f>
        <v>0</v>
      </c>
      <c r="BZ361" s="30">
        <f>SUMIF(Ingredients!$B$3:$B$230,L361,Ingredients!$H$3:$H$230)+SUMIF($B$3:$B$725,L361,$CB$3:$CB$725)</f>
        <v>0</v>
      </c>
      <c r="CA361" s="30">
        <f>SUMIF(Ingredients!$B$3:$B$230,M361,Ingredients!$H$3:$H$230)+SUMIF($B$3:$B$725,M361,$CB$3:$CB$725)</f>
        <v>0</v>
      </c>
      <c r="CB361" s="42">
        <f t="shared" si="70"/>
        <v>0</v>
      </c>
      <c r="CC361" s="30">
        <f>SUMIF(Ingredients!$B$3:$B$230,F361,Ingredients!$I$3:$I$230)+SUMIF($B$3:$B$725,F361,$CK$3:$CK$725)</f>
        <v>0</v>
      </c>
      <c r="CD361" s="30">
        <f>SUMIF(Ingredients!$B$3:$B$230,G361,Ingredients!$I$3:$I$230)+SUMIF($B$3:$B$725,G361,$CK$3:$CK$725)</f>
        <v>0</v>
      </c>
      <c r="CE361" s="30">
        <f>SUMIF(Ingredients!$B$3:$B$230,H361,Ingredients!$I$3:$I$230)+SUMIF($B$3:$B$725,H361,$CK$3:$CK$725)</f>
        <v>0</v>
      </c>
      <c r="CF361" s="30">
        <f>SUMIF(Ingredients!$B$3:$B$230,I361,Ingredients!$I$3:$I$230)+SUMIF($B$3:$B$725,I361,$CK$3:$CK$725)</f>
        <v>0</v>
      </c>
      <c r="CG361" s="30">
        <f>SUMIF(Ingredients!$B$3:$B$230,J361,Ingredients!$I$3:$I$230)+SUMIF($B$3:$B$725,J361,$CK$3:$CK$725)</f>
        <v>0</v>
      </c>
      <c r="CH361" s="30">
        <f>SUMIF(Ingredients!$B$3:$B$230,K361,Ingredients!$I$3:$I$230)+SUMIF($B$3:$B$725,K361,$CK$3:$CK$725)</f>
        <v>0</v>
      </c>
      <c r="CI361" s="30">
        <f>SUMIF(Ingredients!$B$3:$B$230,L361,Ingredients!$I$3:$I$230)+SUMIF($B$3:$B$725,L361,$CK$3:$CK$725)</f>
        <v>0</v>
      </c>
      <c r="CJ361" s="30">
        <f>SUMIF(Ingredients!$B$3:$B$230,M361,Ingredients!$I$3:$I$230)+SUMIF($B$3:$B$725,M361,$CK$3:$CK$725)</f>
        <v>0</v>
      </c>
      <c r="CK361" s="38">
        <f t="shared" si="71"/>
        <v>0</v>
      </c>
      <c r="CL361" s="30">
        <f>SUMIF(Ingredients!$B$3:$B$230,F361,Ingredients!$J$3:$J$230)+SUMIF($B$3:$B$725,F361,$CT$3:$CT$725)</f>
        <v>2.2000000000000002</v>
      </c>
      <c r="CM361" s="30">
        <f>SUMIF(Ingredients!$B$3:$B$230,G361,Ingredients!$J$3:$J$230)+SUMIF($B$3:$B$725,G361,$CT$3:$CT$725)</f>
        <v>2</v>
      </c>
      <c r="CN361" s="30">
        <f>SUMIF(Ingredients!$B$3:$B$230,H361,Ingredients!$J$3:$J$230)+SUMIF($B$3:$B$725,H361,$CT$3:$CT$725)</f>
        <v>2</v>
      </c>
      <c r="CO361" s="30">
        <f>SUMIF(Ingredients!$B$3:$B$230,I361,Ingredients!$J$3:$J$230)+SUMIF($B$3:$B$725,I361,$CT$3:$CT$725)</f>
        <v>0</v>
      </c>
      <c r="CP361" s="30">
        <f>SUMIF(Ingredients!$B$3:$B$230,J361,Ingredients!$J$3:$J$230)+SUMIF($B$3:$B$725,J361,$CT$3:$CT$725)</f>
        <v>0</v>
      </c>
      <c r="CQ361" s="30">
        <f>SUMIF(Ingredients!$B$3:$B$230,K361,Ingredients!$J$3:$J$230)+SUMIF($B$3:$B$725,K361,$CT$3:$CT$725)</f>
        <v>0</v>
      </c>
      <c r="CR361" s="30">
        <f>SUMIF(Ingredients!$B$3:$B$230,L361,Ingredients!$J$3:$J$230)+SUMIF($B$3:$B$725,L361,$CT$3:$CT$725)</f>
        <v>0</v>
      </c>
      <c r="CS361" s="30">
        <f>SUMIF(Ingredients!$B$3:$B$230,M361,Ingredients!$J$3:$J$230)+SUMIF($B$3:$B$725,M361,$CT$3:$CT$725)</f>
        <v>0</v>
      </c>
      <c r="CT361" s="43">
        <f t="shared" si="72"/>
        <v>6.2</v>
      </c>
      <c r="CU361" s="34">
        <v>18</v>
      </c>
      <c r="CV361" s="30">
        <v>40</v>
      </c>
      <c r="CW361" s="30">
        <v>12.5</v>
      </c>
      <c r="CX361" s="35">
        <v>0</v>
      </c>
      <c r="CY361" s="36">
        <v>0.5</v>
      </c>
      <c r="CZ361" s="37">
        <v>0</v>
      </c>
      <c r="DA361" s="38">
        <v>0</v>
      </c>
      <c r="DB361" s="39">
        <v>6</v>
      </c>
      <c r="DC361" t="s">
        <v>199</v>
      </c>
      <c r="DD361" t="str">
        <f t="shared" ca="1" si="73"/>
        <v/>
      </c>
      <c r="DE361" t="str">
        <f t="shared" ca="1" si="74"/>
        <v>No</v>
      </c>
      <c r="DG361" t="s">
        <v>200</v>
      </c>
      <c r="DH361" t="str">
        <f t="shared" ca="1" si="75"/>
        <v/>
      </c>
      <c r="DI361" t="s">
        <v>2271</v>
      </c>
    </row>
    <row r="362" spans="2:113" x14ac:dyDescent="0.3">
      <c r="B362" t="s">
        <v>641</v>
      </c>
      <c r="C362" t="str">
        <f>INDEX('PH Itemnames'!$B$1:$B$723,MATCH(B362,'PH Itemnames'!$A$1:$A$723),1)</f>
        <v>almondbutterItem</v>
      </c>
      <c r="D362" t="s">
        <v>240</v>
      </c>
      <c r="E362" t="s">
        <v>1191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SUMIF(Ingredients!$B$3:$B$230,'PH complex foods'!F362,Ingredients!$A$3:$A$119)+SUMIF($B$3:$B$725,F362,$V$3:$V$724)</f>
        <v>0</v>
      </c>
      <c r="O362" s="11">
        <f ca="1">SUMIF(Ingredients!$B$3:$B$230,'PH complex foods'!G362,Ingredients!$A$3:$A$119)+SUMIF($B$3:$B$725,G362,$V$3:$V$724)</f>
        <v>1</v>
      </c>
      <c r="P362" s="11">
        <f ca="1">SUMIF(Ingredients!$B$3:$B$230,'PH complex foods'!H362,Ingredients!$A$3:$A$119)+SUMIF($B$3:$B$725,H362,$V$3:$V$724)</f>
        <v>0</v>
      </c>
      <c r="Q362" s="11">
        <f ca="1">SUMIF(Ingredients!$B$3:$B$230,'PH complex foods'!I362,Ingredients!$A$3:$A$119)+SUMIF($B$3:$B$725,I362,$V$3:$V$724)</f>
        <v>0</v>
      </c>
      <c r="R362" s="11">
        <f ca="1">SUMIF(Ingredients!$B$3:$B$230,'PH complex foods'!J362,Ingredients!$A$3:$A$119)+SUMIF($B$3:$B$725,J362,$V$3:$V$724)</f>
        <v>0</v>
      </c>
      <c r="S362" s="11">
        <f ca="1">SUMIF(Ingredients!$B$3:$B$230,'PH complex foods'!K362,Ingredients!$A$3:$A$119)+SUMIF($B$3:$B$725,K362,$V$3:$V$724)</f>
        <v>0</v>
      </c>
      <c r="T362" s="11">
        <f ca="1">SUMIF(Ingredients!$B$3:$B$230,'PH complex foods'!L362,Ingredients!$A$3:$A$119)+SUMIF($B$3:$B$725,L362,$V$3:$V$724)</f>
        <v>0</v>
      </c>
      <c r="U362" s="11">
        <f ca="1">SUMIF(Ingredients!$B$3:$B$230,'PH complex foods'!M362,Ingredients!$A$3:$A$119)+SUMIF($B$3:$B$725,M362,$V$3:$V$724)</f>
        <v>0</v>
      </c>
      <c r="V362" s="10">
        <f t="shared" ca="1" si="76"/>
        <v>0</v>
      </c>
      <c r="W362" s="10">
        <v>0</v>
      </c>
      <c r="X362" s="11">
        <v>0</v>
      </c>
      <c r="Y362" s="11">
        <f>COUNTIF(F362:M1087,B362)</f>
        <v>0</v>
      </c>
      <c r="Z362" s="44" t="str">
        <f t="shared" ca="1" si="77"/>
        <v>No</v>
      </c>
      <c r="AA362" s="34">
        <f>SUMIF(Ingredients!$B$3:$B$230,F362,Ingredients!$C$3:$C$230)+SUMIF($B$3:$B$725,F362,$AI$3:$AI$725)</f>
        <v>0</v>
      </c>
      <c r="AB362" s="30">
        <f>SUMIF(Ingredients!$B$3:$B$230,G362,Ingredients!$C$3:$C$230)+SUMIF($B$3:$B$725,G362,$AI$3:$AI$725)</f>
        <v>4</v>
      </c>
      <c r="AC362" s="30">
        <f>SUMIF(Ingredients!$B$3:$B$230,H362,Ingredients!$C$3:$C$230)+SUMIF($B$3:$B$725,H362,$AI$3:$AI$725)</f>
        <v>0</v>
      </c>
      <c r="AD362" s="30">
        <f>SUMIF(Ingredients!$B$3:$B$230,I362,Ingredients!$C$3:$C$230)+SUMIF($B$3:$B$725,I362,$AI$3:$AI$725)</f>
        <v>0</v>
      </c>
      <c r="AE362" s="30">
        <f>SUMIF(Ingredients!$B$3:$B$230,J362,Ingredients!$C$3:$C$230)+SUMIF($B$3:$B$725,J362,$AI$3:$AI$725)</f>
        <v>0</v>
      </c>
      <c r="AF362" s="30">
        <f>SUMIF(Ingredients!$B$3:$B$230,K362,Ingredients!$C$3:$C$230)+SUMIF($B$3:$B$725,K362,$AI$3:$AI$725)</f>
        <v>0</v>
      </c>
      <c r="AG362" s="30">
        <f>SUMIF(Ingredients!$B$3:$B$230,L362,Ingredients!$C$3:$C$230)+SUMIF($B$3:$B$725,L362,$AI$3:$AI$725)</f>
        <v>0</v>
      </c>
      <c r="AH362" s="30">
        <f>SUMIF(Ingredients!$B$3:$B$230,M362,Ingredients!$C$3:$C$230)+SUMIF($B$3:$B$725,M362,$AI$3:$AI$725)</f>
        <v>0</v>
      </c>
      <c r="AI362" s="29">
        <f t="shared" si="65"/>
        <v>4</v>
      </c>
      <c r="AJ362" s="30">
        <f>SUMIF(Ingredients!$B$3:$B$230,F362,Ingredients!$D$3:$D$230)+SUMIF($B$3:$B$725,F362,$AR$3:$AR$725)</f>
        <v>0</v>
      </c>
      <c r="AK362" s="30">
        <f>SUMIF(Ingredients!$B$3:$B$230,G362,Ingredients!$D$3:$D$230)+SUMIF($B$3:$B$725,G362,$AR$3:$AR$725)</f>
        <v>0</v>
      </c>
      <c r="AL362" s="30">
        <f>SUMIF(Ingredients!$B$3:$B$230,H362,Ingredients!$D$3:$D$230)+SUMIF($B$3:$B$725,H362,$AR$3:$AR$725)</f>
        <v>0</v>
      </c>
      <c r="AM362" s="30">
        <f>SUMIF(Ingredients!$B$3:$B$230,I362,Ingredients!$D$3:$D$230)+SUMIF($B$3:$B$725,I362,$AR$3:$AR$725)</f>
        <v>0</v>
      </c>
      <c r="AN362" s="30">
        <f>SUMIF(Ingredients!$B$3:$B$230,J362,Ingredients!$D$3:$D$230)+SUMIF($B$3:$B$725,J362,$AR$3:$AR$725)</f>
        <v>0</v>
      </c>
      <c r="AO362" s="30">
        <f>SUMIF(Ingredients!$B$3:$B$230,K362,Ingredients!$D$3:$D$230)+SUMIF($B$3:$B$725,K362,$AR$3:$AR$725)</f>
        <v>0</v>
      </c>
      <c r="AP362" s="30">
        <f>SUMIF(Ingredients!$B$3:$B$230,L362,Ingredients!$D$3:$D$230)+SUMIF($B$3:$B$725,L362,$AR$3:$AR$725)</f>
        <v>0</v>
      </c>
      <c r="AQ362" s="30">
        <f>SUMIF(Ingredients!$B$3:$B$230,M362,Ingredients!$D$3:$D$230)+SUMIF($B$3:$B$725,M362,$AR$3:$AR$725)</f>
        <v>0</v>
      </c>
      <c r="AR362" s="29">
        <f t="shared" si="66"/>
        <v>0</v>
      </c>
      <c r="AS362" s="30">
        <f>SUMIF(Ingredients!$B$3:$B$230,F362,Ingredients!$E$3:$E$230)+SUMIF($B$3:$B$725,F362,$BA$3:$BA$730)</f>
        <v>0</v>
      </c>
      <c r="AT362" s="30">
        <f>SUMIF(Ingredients!$B$3:$B$230,G362,Ingredients!$E$3:$E$230)+SUMIF($B$3:$B$725,G362,$BA$3:$BA$730)</f>
        <v>0</v>
      </c>
      <c r="AU362" s="30">
        <f>SUMIF(Ingredients!$B$3:$B$230,H362,Ingredients!$E$3:$E$230)+SUMIF($B$3:$B$725,H362,$BA$3:$BA$730)</f>
        <v>0</v>
      </c>
      <c r="AV362" s="30">
        <f>SUMIF(Ingredients!$B$3:$B$230,I362,Ingredients!$E$3:$E$230)+SUMIF($B$3:$B$725,I362,$BA$3:$BA$730)</f>
        <v>0</v>
      </c>
      <c r="AW362" s="30">
        <f>SUMIF(Ingredients!$B$3:$B$230,J362,Ingredients!$E$3:$E$230)+SUMIF($B$3:$B$725,J362,$BA$3:$BA$730)</f>
        <v>0</v>
      </c>
      <c r="AX362" s="30">
        <f>SUMIF(Ingredients!$B$3:$B$230,K362,Ingredients!$E$3:$E$230)+SUMIF($B$3:$B$725,K362,$BA$3:$BA$730)</f>
        <v>0</v>
      </c>
      <c r="AY362" s="30">
        <f>SUMIF(Ingredients!$B$3:$B$230,L362,Ingredients!$E$3:$E$230)+SUMIF($B$3:$B$725,L362,$BA$3:$BA$730)</f>
        <v>0</v>
      </c>
      <c r="AZ362" s="30">
        <f>SUMIF(Ingredients!$B$3:$B$230,M362,Ingredients!$E$3:$E$230)+SUMIF($B$3:$B$725,M362,$BA$3:$BA$730)</f>
        <v>0</v>
      </c>
      <c r="BA362" s="29">
        <f t="shared" si="67"/>
        <v>0</v>
      </c>
      <c r="BB362" s="30">
        <f>SUMIF(Ingredients!$B$3:$B$230,F362,Ingredients!$F$3:$F$230)+SUMIF($B$3:$B$725,F362,$BJ$3:$BJ$725)</f>
        <v>0</v>
      </c>
      <c r="BC362" s="30">
        <f>SUMIF(Ingredients!$B$3:$B$230,G362,Ingredients!$F$3:$F$230)+SUMIF($B$3:$B$725,G362,$BJ$3:$BJ$725)</f>
        <v>0</v>
      </c>
      <c r="BD362" s="30">
        <f>SUMIF(Ingredients!$B$3:$B$230,H362,Ingredients!$F$3:$F$230)+SUMIF($B$3:$B$725,H362,$BJ$3:$BJ$725)</f>
        <v>0</v>
      </c>
      <c r="BE362" s="30">
        <f>SUMIF(Ingredients!$B$3:$B$230,I362,Ingredients!$F$3:$F$230)+SUMIF($B$3:$B$725,I362,$BJ$3:$BJ$725)</f>
        <v>0</v>
      </c>
      <c r="BF362" s="30">
        <f>SUMIF(Ingredients!$B$3:$B$230,J362,Ingredients!$F$3:$F$230)+SUMIF($B$3:$B$725,J362,$BJ$3:$BJ$725)</f>
        <v>0</v>
      </c>
      <c r="BG362" s="30">
        <f>SUMIF(Ingredients!$B$3:$B$230,K362,Ingredients!$F$3:$F$230)+SUMIF($B$3:$B$725,K362,$BJ$3:$BJ$725)</f>
        <v>0</v>
      </c>
      <c r="BH362" s="30">
        <f>SUMIF(Ingredients!$B$3:$B$230,L362,Ingredients!$F$3:$F$230)+SUMIF($B$3:$B$725,L362,$BJ$3:$BJ$725)</f>
        <v>0</v>
      </c>
      <c r="BI362" s="30">
        <f>SUMIF(Ingredients!$B$3:$B$230,M362,Ingredients!$F$3:$F$230)+SUMIF($B$3:$B$725,M362,$BJ$3:$BJ$725)</f>
        <v>0</v>
      </c>
      <c r="BJ362" s="35">
        <f t="shared" si="68"/>
        <v>0</v>
      </c>
      <c r="BK362" s="30">
        <f>SUMIF(Ingredients!$B$3:$B$230,F362,Ingredients!$G$3:$G$230)+SUMIF($B$3:$B$725,F362,$BS$3:$BS$725)</f>
        <v>0</v>
      </c>
      <c r="BL362" s="30">
        <f>SUMIF(Ingredients!$B$3:$B$230,G362,Ingredients!$G$3:$G$230)+SUMIF($B$3:$B$725,G362,$BS$3:$BS$725)</f>
        <v>0</v>
      </c>
      <c r="BM362" s="30">
        <f>SUMIF(Ingredients!$B$3:$B$230,H362,Ingredients!$G$3:$G$230)+SUMIF($B$3:$B$725,H362,$BS$3:$BS$725)</f>
        <v>0</v>
      </c>
      <c r="BN362" s="30">
        <f>SUMIF(Ingredients!$B$3:$B$230,I362,Ingredients!$G$3:$G$230)+SUMIF($B$3:$B$725,I362,$BS$3:$BS$725)</f>
        <v>0</v>
      </c>
      <c r="BO362" s="30">
        <f>SUMIF(Ingredients!$B$3:$B$230,J362,Ingredients!$G$3:$G$230)+SUMIF($B$3:$B$725,J362,$BS$3:$BS$725)</f>
        <v>0</v>
      </c>
      <c r="BP362" s="30">
        <f>SUMIF(Ingredients!$B$3:$B$230,K362,Ingredients!$G$3:$G$230)+SUMIF($B$3:$B$725,K362,$BS$3:$BS$725)</f>
        <v>0</v>
      </c>
      <c r="BQ362" s="30">
        <f>SUMIF(Ingredients!$B$3:$B$230,L362,Ingredients!$G$3:$G$230)+SUMIF($B$3:$B$725,L362,$BS$3:$BS$725)</f>
        <v>0</v>
      </c>
      <c r="BR362" s="30">
        <f>SUMIF(Ingredients!$B$3:$B$230,M362,Ingredients!$G$3:$G$230)+SUMIF($B$3:$B$725,M362,$BS$3:$BS$725)</f>
        <v>0</v>
      </c>
      <c r="BS362" s="36">
        <f t="shared" si="69"/>
        <v>0</v>
      </c>
      <c r="BT362" s="30">
        <f>SUMIF(Ingredients!$B$3:$B$230,F362,Ingredients!$H$3:$H$230)+SUMIF($B$3:$B$725,F362,$CB$3:$CB$725)</f>
        <v>0</v>
      </c>
      <c r="BU362" s="30">
        <f>SUMIF(Ingredients!$B$3:$B$230,G362,Ingredients!$H$3:$H$230)+SUMIF($B$3:$B$725,G362,$CB$3:$CB$725)</f>
        <v>0</v>
      </c>
      <c r="BV362" s="30">
        <f>SUMIF(Ingredients!$B$3:$B$230,H362,Ingredients!$H$3:$H$230)+SUMIF($B$3:$B$725,H362,$CB$3:$CB$725)</f>
        <v>0</v>
      </c>
      <c r="BW362" s="30">
        <f>SUMIF(Ingredients!$B$3:$B$230,I362,Ingredients!$H$3:$H$230)+SUMIF($B$3:$B$725,I362,$CB$3:$CB$725)</f>
        <v>0</v>
      </c>
      <c r="BX362" s="30">
        <f>SUMIF(Ingredients!$B$3:$B$230,J362,Ingredients!$H$3:$H$230)+SUMIF($B$3:$B$725,J362,$CB$3:$CB$725)</f>
        <v>0</v>
      </c>
      <c r="BY362" s="30">
        <f>SUMIF(Ingredients!$B$3:$B$230,K362,Ingredients!$H$3:$H$230)+SUMIF($B$3:$B$725,K362,$CB$3:$CB$725)</f>
        <v>0</v>
      </c>
      <c r="BZ362" s="30">
        <f>SUMIF(Ingredients!$B$3:$B$230,L362,Ingredients!$H$3:$H$230)+SUMIF($B$3:$B$725,L362,$CB$3:$CB$725)</f>
        <v>0</v>
      </c>
      <c r="CA362" s="30">
        <f>SUMIF(Ingredients!$B$3:$B$230,M362,Ingredients!$H$3:$H$230)+SUMIF($B$3:$B$725,M362,$CB$3:$CB$725)</f>
        <v>0</v>
      </c>
      <c r="CB362" s="42">
        <f t="shared" si="70"/>
        <v>0</v>
      </c>
      <c r="CC362" s="30">
        <f>SUMIF(Ingredients!$B$3:$B$230,F362,Ingredients!$I$3:$I$230)+SUMIF($B$3:$B$725,F362,$CK$3:$CK$725)</f>
        <v>0</v>
      </c>
      <c r="CD362" s="30">
        <f>SUMIF(Ingredients!$B$3:$B$230,G362,Ingredients!$I$3:$I$230)+SUMIF($B$3:$B$725,G362,$CK$3:$CK$725)</f>
        <v>0</v>
      </c>
      <c r="CE362" s="30">
        <f>SUMIF(Ingredients!$B$3:$B$230,H362,Ingredients!$I$3:$I$230)+SUMIF($B$3:$B$725,H362,$CK$3:$CK$725)</f>
        <v>0</v>
      </c>
      <c r="CF362" s="30">
        <f>SUMIF(Ingredients!$B$3:$B$230,I362,Ingredients!$I$3:$I$230)+SUMIF($B$3:$B$725,I362,$CK$3:$CK$725)</f>
        <v>0</v>
      </c>
      <c r="CG362" s="30">
        <f>SUMIF(Ingredients!$B$3:$B$230,J362,Ingredients!$I$3:$I$230)+SUMIF($B$3:$B$725,J362,$CK$3:$CK$725)</f>
        <v>0</v>
      </c>
      <c r="CH362" s="30">
        <f>SUMIF(Ingredients!$B$3:$B$230,K362,Ingredients!$I$3:$I$230)+SUMIF($B$3:$B$725,K362,$CK$3:$CK$725)</f>
        <v>0</v>
      </c>
      <c r="CI362" s="30">
        <f>SUMIF(Ingredients!$B$3:$B$230,L362,Ingredients!$I$3:$I$230)+SUMIF($B$3:$B$725,L362,$CK$3:$CK$725)</f>
        <v>0</v>
      </c>
      <c r="CJ362" s="30">
        <f>SUMIF(Ingredients!$B$3:$B$230,M362,Ingredients!$I$3:$I$230)+SUMIF($B$3:$B$725,M362,$CK$3:$CK$725)</f>
        <v>0</v>
      </c>
      <c r="CK362" s="38">
        <f t="shared" si="71"/>
        <v>0</v>
      </c>
      <c r="CL362" s="30">
        <f>SUMIF(Ingredients!$B$3:$B$230,F362,Ingredients!$J$3:$J$230)+SUMIF($B$3:$B$725,F362,$CT$3:$CT$725)</f>
        <v>0</v>
      </c>
      <c r="CM362" s="30">
        <f>SUMIF(Ingredients!$B$3:$B$230,G362,Ingredients!$J$3:$J$230)+SUMIF($B$3:$B$725,G362,$CT$3:$CT$725)</f>
        <v>0</v>
      </c>
      <c r="CN362" s="30">
        <f>SUMIF(Ingredients!$B$3:$B$230,H362,Ingredients!$J$3:$J$230)+SUMIF($B$3:$B$725,H362,$CT$3:$CT$725)</f>
        <v>0</v>
      </c>
      <c r="CO362" s="30">
        <f>SUMIF(Ingredients!$B$3:$B$230,I362,Ingredients!$J$3:$J$230)+SUMIF($B$3:$B$725,I362,$CT$3:$CT$725)</f>
        <v>0</v>
      </c>
      <c r="CP362" s="30">
        <f>SUMIF(Ingredients!$B$3:$B$230,J362,Ingredients!$J$3:$J$230)+SUMIF($B$3:$B$725,J362,$CT$3:$CT$725)</f>
        <v>0</v>
      </c>
      <c r="CQ362" s="30">
        <f>SUMIF(Ingredients!$B$3:$B$230,K362,Ingredients!$J$3:$J$230)+SUMIF($B$3:$B$725,K362,$CT$3:$CT$725)</f>
        <v>0</v>
      </c>
      <c r="CR362" s="30">
        <f>SUMIF(Ingredients!$B$3:$B$230,L362,Ingredients!$J$3:$J$230)+SUMIF($B$3:$B$725,L362,$CT$3:$CT$725)</f>
        <v>0</v>
      </c>
      <c r="CS362" s="30">
        <f>SUMIF(Ingredients!$B$3:$B$230,M362,Ingredients!$J$3:$J$230)+SUMIF($B$3:$B$725,M362,$CT$3:$CT$725)</f>
        <v>0</v>
      </c>
      <c r="CT362" s="43">
        <f t="shared" si="72"/>
        <v>0</v>
      </c>
      <c r="CU362" s="34">
        <v>4</v>
      </c>
      <c r="CV362" s="30">
        <v>0</v>
      </c>
      <c r="CW362" s="30">
        <v>0</v>
      </c>
      <c r="CX362" s="35">
        <v>0</v>
      </c>
      <c r="CY362" s="36">
        <v>0</v>
      </c>
      <c r="CZ362" s="37">
        <v>0</v>
      </c>
      <c r="DA362" s="38">
        <v>0</v>
      </c>
      <c r="DB362" s="39">
        <v>0</v>
      </c>
      <c r="DC362" t="s">
        <v>199</v>
      </c>
      <c r="DD362" t="str">
        <f t="shared" ca="1" si="73"/>
        <v/>
      </c>
      <c r="DE362" t="str">
        <f t="shared" ca="1" si="74"/>
        <v>No</v>
      </c>
      <c r="DG362" t="s">
        <v>200</v>
      </c>
      <c r="DH362" t="str">
        <f t="shared" ca="1" si="75"/>
        <v/>
      </c>
      <c r="DI362" t="s">
        <v>2271</v>
      </c>
    </row>
    <row r="363" spans="2:113" x14ac:dyDescent="0.3">
      <c r="B363" t="s">
        <v>642</v>
      </c>
      <c r="C363" t="str">
        <f>INDEX('PH Itemnames'!$B$1:$B$723,MATCH(B363,'PH Itemnames'!$A$1:$A$723),1)</f>
        <v>cashewbutterItem</v>
      </c>
      <c r="D363" t="s">
        <v>240</v>
      </c>
      <c r="E363" t="s">
        <v>1191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SUMIF(Ingredients!$B$3:$B$230,'PH complex foods'!F363,Ingredients!$A$3:$A$119)+SUMIF($B$3:$B$725,F363,$V$3:$V$724)</f>
        <v>0</v>
      </c>
      <c r="O363" s="11">
        <f ca="1">SUMIF(Ingredients!$B$3:$B$230,'PH complex foods'!G363,Ingredients!$A$3:$A$119)+SUMIF($B$3:$B$725,G363,$V$3:$V$724)</f>
        <v>1</v>
      </c>
      <c r="P363" s="11">
        <f ca="1">SUMIF(Ingredients!$B$3:$B$230,'PH complex foods'!H363,Ingredients!$A$3:$A$119)+SUMIF($B$3:$B$725,H363,$V$3:$V$724)</f>
        <v>0</v>
      </c>
      <c r="Q363" s="11">
        <f ca="1">SUMIF(Ingredients!$B$3:$B$230,'PH complex foods'!I363,Ingredients!$A$3:$A$119)+SUMIF($B$3:$B$725,I363,$V$3:$V$724)</f>
        <v>0</v>
      </c>
      <c r="R363" s="11">
        <f ca="1">SUMIF(Ingredients!$B$3:$B$230,'PH complex foods'!J363,Ingredients!$A$3:$A$119)+SUMIF($B$3:$B$725,J363,$V$3:$V$724)</f>
        <v>0</v>
      </c>
      <c r="S363" s="11">
        <f ca="1">SUMIF(Ingredients!$B$3:$B$230,'PH complex foods'!K363,Ingredients!$A$3:$A$119)+SUMIF($B$3:$B$725,K363,$V$3:$V$724)</f>
        <v>0</v>
      </c>
      <c r="T363" s="11">
        <f ca="1">SUMIF(Ingredients!$B$3:$B$230,'PH complex foods'!L363,Ingredients!$A$3:$A$119)+SUMIF($B$3:$B$725,L363,$V$3:$V$724)</f>
        <v>0</v>
      </c>
      <c r="U363" s="11">
        <f ca="1">SUMIF(Ingredients!$B$3:$B$230,'PH complex foods'!M363,Ingredients!$A$3:$A$119)+SUMIF($B$3:$B$725,M363,$V$3:$V$724)</f>
        <v>0</v>
      </c>
      <c r="V363" s="10">
        <f t="shared" ca="1" si="76"/>
        <v>0</v>
      </c>
      <c r="W363" s="10">
        <v>0</v>
      </c>
      <c r="X363" s="11">
        <v>0</v>
      </c>
      <c r="Y363" s="11">
        <f>COUNTIF(F363:M1088,B363)</f>
        <v>0</v>
      </c>
      <c r="Z363" s="44" t="str">
        <f t="shared" ca="1" si="77"/>
        <v>No</v>
      </c>
      <c r="AA363" s="34">
        <f>SUMIF(Ingredients!$B$3:$B$230,F363,Ingredients!$C$3:$C$230)+SUMIF($B$3:$B$725,F363,$AI$3:$AI$725)</f>
        <v>0</v>
      </c>
      <c r="AB363" s="30">
        <f>SUMIF(Ingredients!$B$3:$B$230,G363,Ingredients!$C$3:$C$230)+SUMIF($B$3:$B$725,G363,$AI$3:$AI$725)</f>
        <v>4</v>
      </c>
      <c r="AC363" s="30">
        <f>SUMIF(Ingredients!$B$3:$B$230,H363,Ingredients!$C$3:$C$230)+SUMIF($B$3:$B$725,H363,$AI$3:$AI$725)</f>
        <v>0</v>
      </c>
      <c r="AD363" s="30">
        <f>SUMIF(Ingredients!$B$3:$B$230,I363,Ingredients!$C$3:$C$230)+SUMIF($B$3:$B$725,I363,$AI$3:$AI$725)</f>
        <v>0</v>
      </c>
      <c r="AE363" s="30">
        <f>SUMIF(Ingredients!$B$3:$B$230,J363,Ingredients!$C$3:$C$230)+SUMIF($B$3:$B$725,J363,$AI$3:$AI$725)</f>
        <v>0</v>
      </c>
      <c r="AF363" s="30">
        <f>SUMIF(Ingredients!$B$3:$B$230,K363,Ingredients!$C$3:$C$230)+SUMIF($B$3:$B$725,K363,$AI$3:$AI$725)</f>
        <v>0</v>
      </c>
      <c r="AG363" s="30">
        <f>SUMIF(Ingredients!$B$3:$B$230,L363,Ingredients!$C$3:$C$230)+SUMIF($B$3:$B$725,L363,$AI$3:$AI$725)</f>
        <v>0</v>
      </c>
      <c r="AH363" s="30">
        <f>SUMIF(Ingredients!$B$3:$B$230,M363,Ingredients!$C$3:$C$230)+SUMIF($B$3:$B$725,M363,$AI$3:$AI$725)</f>
        <v>0</v>
      </c>
      <c r="AI363" s="29">
        <f t="shared" si="65"/>
        <v>4</v>
      </c>
      <c r="AJ363" s="30">
        <f>SUMIF(Ingredients!$B$3:$B$230,F363,Ingredients!$D$3:$D$230)+SUMIF($B$3:$B$725,F363,$AR$3:$AR$725)</f>
        <v>0</v>
      </c>
      <c r="AK363" s="30">
        <f>SUMIF(Ingredients!$B$3:$B$230,G363,Ingredients!$D$3:$D$230)+SUMIF($B$3:$B$725,G363,$AR$3:$AR$725)</f>
        <v>0</v>
      </c>
      <c r="AL363" s="30">
        <f>SUMIF(Ingredients!$B$3:$B$230,H363,Ingredients!$D$3:$D$230)+SUMIF($B$3:$B$725,H363,$AR$3:$AR$725)</f>
        <v>0</v>
      </c>
      <c r="AM363" s="30">
        <f>SUMIF(Ingredients!$B$3:$B$230,I363,Ingredients!$D$3:$D$230)+SUMIF($B$3:$B$725,I363,$AR$3:$AR$725)</f>
        <v>0</v>
      </c>
      <c r="AN363" s="30">
        <f>SUMIF(Ingredients!$B$3:$B$230,J363,Ingredients!$D$3:$D$230)+SUMIF($B$3:$B$725,J363,$AR$3:$AR$725)</f>
        <v>0</v>
      </c>
      <c r="AO363" s="30">
        <f>SUMIF(Ingredients!$B$3:$B$230,K363,Ingredients!$D$3:$D$230)+SUMIF($B$3:$B$725,K363,$AR$3:$AR$725)</f>
        <v>0</v>
      </c>
      <c r="AP363" s="30">
        <f>SUMIF(Ingredients!$B$3:$B$230,L363,Ingredients!$D$3:$D$230)+SUMIF($B$3:$B$725,L363,$AR$3:$AR$725)</f>
        <v>0</v>
      </c>
      <c r="AQ363" s="30">
        <f>SUMIF(Ingredients!$B$3:$B$230,M363,Ingredients!$D$3:$D$230)+SUMIF($B$3:$B$725,M363,$AR$3:$AR$725)</f>
        <v>0</v>
      </c>
      <c r="AR363" s="29">
        <f t="shared" si="66"/>
        <v>0</v>
      </c>
      <c r="AS363" s="30">
        <f>SUMIF(Ingredients!$B$3:$B$230,F363,Ingredients!$E$3:$E$230)+SUMIF($B$3:$B$725,F363,$BA$3:$BA$730)</f>
        <v>0</v>
      </c>
      <c r="AT363" s="30">
        <f>SUMIF(Ingredients!$B$3:$B$230,G363,Ingredients!$E$3:$E$230)+SUMIF($B$3:$B$725,G363,$BA$3:$BA$730)</f>
        <v>0</v>
      </c>
      <c r="AU363" s="30">
        <f>SUMIF(Ingredients!$B$3:$B$230,H363,Ingredients!$E$3:$E$230)+SUMIF($B$3:$B$725,H363,$BA$3:$BA$730)</f>
        <v>0</v>
      </c>
      <c r="AV363" s="30">
        <f>SUMIF(Ingredients!$B$3:$B$230,I363,Ingredients!$E$3:$E$230)+SUMIF($B$3:$B$725,I363,$BA$3:$BA$730)</f>
        <v>0</v>
      </c>
      <c r="AW363" s="30">
        <f>SUMIF(Ingredients!$B$3:$B$230,J363,Ingredients!$E$3:$E$230)+SUMIF($B$3:$B$725,J363,$BA$3:$BA$730)</f>
        <v>0</v>
      </c>
      <c r="AX363" s="30">
        <f>SUMIF(Ingredients!$B$3:$B$230,K363,Ingredients!$E$3:$E$230)+SUMIF($B$3:$B$725,K363,$BA$3:$BA$730)</f>
        <v>0</v>
      </c>
      <c r="AY363" s="30">
        <f>SUMIF(Ingredients!$B$3:$B$230,L363,Ingredients!$E$3:$E$230)+SUMIF($B$3:$B$725,L363,$BA$3:$BA$730)</f>
        <v>0</v>
      </c>
      <c r="AZ363" s="30">
        <f>SUMIF(Ingredients!$B$3:$B$230,M363,Ingredients!$E$3:$E$230)+SUMIF($B$3:$B$725,M363,$BA$3:$BA$730)</f>
        <v>0</v>
      </c>
      <c r="BA363" s="29">
        <f t="shared" si="67"/>
        <v>0</v>
      </c>
      <c r="BB363" s="30">
        <f>SUMIF(Ingredients!$B$3:$B$230,F363,Ingredients!$F$3:$F$230)+SUMIF($B$3:$B$725,F363,$BJ$3:$BJ$725)</f>
        <v>0</v>
      </c>
      <c r="BC363" s="30">
        <f>SUMIF(Ingredients!$B$3:$B$230,G363,Ingredients!$F$3:$F$230)+SUMIF($B$3:$B$725,G363,$BJ$3:$BJ$725)</f>
        <v>0</v>
      </c>
      <c r="BD363" s="30">
        <f>SUMIF(Ingredients!$B$3:$B$230,H363,Ingredients!$F$3:$F$230)+SUMIF($B$3:$B$725,H363,$BJ$3:$BJ$725)</f>
        <v>0</v>
      </c>
      <c r="BE363" s="30">
        <f>SUMIF(Ingredients!$B$3:$B$230,I363,Ingredients!$F$3:$F$230)+SUMIF($B$3:$B$725,I363,$BJ$3:$BJ$725)</f>
        <v>0</v>
      </c>
      <c r="BF363" s="30">
        <f>SUMIF(Ingredients!$B$3:$B$230,J363,Ingredients!$F$3:$F$230)+SUMIF($B$3:$B$725,J363,$BJ$3:$BJ$725)</f>
        <v>0</v>
      </c>
      <c r="BG363" s="30">
        <f>SUMIF(Ingredients!$B$3:$B$230,K363,Ingredients!$F$3:$F$230)+SUMIF($B$3:$B$725,K363,$BJ$3:$BJ$725)</f>
        <v>0</v>
      </c>
      <c r="BH363" s="30">
        <f>SUMIF(Ingredients!$B$3:$B$230,L363,Ingredients!$F$3:$F$230)+SUMIF($B$3:$B$725,L363,$BJ$3:$BJ$725)</f>
        <v>0</v>
      </c>
      <c r="BI363" s="30">
        <f>SUMIF(Ingredients!$B$3:$B$230,M363,Ingredients!$F$3:$F$230)+SUMIF($B$3:$B$725,M363,$BJ$3:$BJ$725)</f>
        <v>0</v>
      </c>
      <c r="BJ363" s="35">
        <f t="shared" si="68"/>
        <v>0</v>
      </c>
      <c r="BK363" s="30">
        <f>SUMIF(Ingredients!$B$3:$B$230,F363,Ingredients!$G$3:$G$230)+SUMIF($B$3:$B$725,F363,$BS$3:$BS$725)</f>
        <v>0</v>
      </c>
      <c r="BL363" s="30">
        <f>SUMIF(Ingredients!$B$3:$B$230,G363,Ingredients!$G$3:$G$230)+SUMIF($B$3:$B$725,G363,$BS$3:$BS$725)</f>
        <v>0</v>
      </c>
      <c r="BM363" s="30">
        <f>SUMIF(Ingredients!$B$3:$B$230,H363,Ingredients!$G$3:$G$230)+SUMIF($B$3:$B$725,H363,$BS$3:$BS$725)</f>
        <v>0</v>
      </c>
      <c r="BN363" s="30">
        <f>SUMIF(Ingredients!$B$3:$B$230,I363,Ingredients!$G$3:$G$230)+SUMIF($B$3:$B$725,I363,$BS$3:$BS$725)</f>
        <v>0</v>
      </c>
      <c r="BO363" s="30">
        <f>SUMIF(Ingredients!$B$3:$B$230,J363,Ingredients!$G$3:$G$230)+SUMIF($B$3:$B$725,J363,$BS$3:$BS$725)</f>
        <v>0</v>
      </c>
      <c r="BP363" s="30">
        <f>SUMIF(Ingredients!$B$3:$B$230,K363,Ingredients!$G$3:$G$230)+SUMIF($B$3:$B$725,K363,$BS$3:$BS$725)</f>
        <v>0</v>
      </c>
      <c r="BQ363" s="30">
        <f>SUMIF(Ingredients!$B$3:$B$230,L363,Ingredients!$G$3:$G$230)+SUMIF($B$3:$B$725,L363,$BS$3:$BS$725)</f>
        <v>0</v>
      </c>
      <c r="BR363" s="30">
        <f>SUMIF(Ingredients!$B$3:$B$230,M363,Ingredients!$G$3:$G$230)+SUMIF($B$3:$B$725,M363,$BS$3:$BS$725)</f>
        <v>0</v>
      </c>
      <c r="BS363" s="36">
        <f t="shared" si="69"/>
        <v>0</v>
      </c>
      <c r="BT363" s="30">
        <f>SUMIF(Ingredients!$B$3:$B$230,F363,Ingredients!$H$3:$H$230)+SUMIF($B$3:$B$725,F363,$CB$3:$CB$725)</f>
        <v>0</v>
      </c>
      <c r="BU363" s="30">
        <f>SUMIF(Ingredients!$B$3:$B$230,G363,Ingredients!$H$3:$H$230)+SUMIF($B$3:$B$725,G363,$CB$3:$CB$725)</f>
        <v>0</v>
      </c>
      <c r="BV363" s="30">
        <f>SUMIF(Ingredients!$B$3:$B$230,H363,Ingredients!$H$3:$H$230)+SUMIF($B$3:$B$725,H363,$CB$3:$CB$725)</f>
        <v>0</v>
      </c>
      <c r="BW363" s="30">
        <f>SUMIF(Ingredients!$B$3:$B$230,I363,Ingredients!$H$3:$H$230)+SUMIF($B$3:$B$725,I363,$CB$3:$CB$725)</f>
        <v>0</v>
      </c>
      <c r="BX363" s="30">
        <f>SUMIF(Ingredients!$B$3:$B$230,J363,Ingredients!$H$3:$H$230)+SUMIF($B$3:$B$725,J363,$CB$3:$CB$725)</f>
        <v>0</v>
      </c>
      <c r="BY363" s="30">
        <f>SUMIF(Ingredients!$B$3:$B$230,K363,Ingredients!$H$3:$H$230)+SUMIF($B$3:$B$725,K363,$CB$3:$CB$725)</f>
        <v>0</v>
      </c>
      <c r="BZ363" s="30">
        <f>SUMIF(Ingredients!$B$3:$B$230,L363,Ingredients!$H$3:$H$230)+SUMIF($B$3:$B$725,L363,$CB$3:$CB$725)</f>
        <v>0</v>
      </c>
      <c r="CA363" s="30">
        <f>SUMIF(Ingredients!$B$3:$B$230,M363,Ingredients!$H$3:$H$230)+SUMIF($B$3:$B$725,M363,$CB$3:$CB$725)</f>
        <v>0</v>
      </c>
      <c r="CB363" s="42">
        <f t="shared" si="70"/>
        <v>0</v>
      </c>
      <c r="CC363" s="30">
        <f>SUMIF(Ingredients!$B$3:$B$230,F363,Ingredients!$I$3:$I$230)+SUMIF($B$3:$B$725,F363,$CK$3:$CK$725)</f>
        <v>0</v>
      </c>
      <c r="CD363" s="30">
        <f>SUMIF(Ingredients!$B$3:$B$230,G363,Ingredients!$I$3:$I$230)+SUMIF($B$3:$B$725,G363,$CK$3:$CK$725)</f>
        <v>0</v>
      </c>
      <c r="CE363" s="30">
        <f>SUMIF(Ingredients!$B$3:$B$230,H363,Ingredients!$I$3:$I$230)+SUMIF($B$3:$B$725,H363,$CK$3:$CK$725)</f>
        <v>0</v>
      </c>
      <c r="CF363" s="30">
        <f>SUMIF(Ingredients!$B$3:$B$230,I363,Ingredients!$I$3:$I$230)+SUMIF($B$3:$B$725,I363,$CK$3:$CK$725)</f>
        <v>0</v>
      </c>
      <c r="CG363" s="30">
        <f>SUMIF(Ingredients!$B$3:$B$230,J363,Ingredients!$I$3:$I$230)+SUMIF($B$3:$B$725,J363,$CK$3:$CK$725)</f>
        <v>0</v>
      </c>
      <c r="CH363" s="30">
        <f>SUMIF(Ingredients!$B$3:$B$230,K363,Ingredients!$I$3:$I$230)+SUMIF($B$3:$B$725,K363,$CK$3:$CK$725)</f>
        <v>0</v>
      </c>
      <c r="CI363" s="30">
        <f>SUMIF(Ingredients!$B$3:$B$230,L363,Ingredients!$I$3:$I$230)+SUMIF($B$3:$B$725,L363,$CK$3:$CK$725)</f>
        <v>0</v>
      </c>
      <c r="CJ363" s="30">
        <f>SUMIF(Ingredients!$B$3:$B$230,M363,Ingredients!$I$3:$I$230)+SUMIF($B$3:$B$725,M363,$CK$3:$CK$725)</f>
        <v>0</v>
      </c>
      <c r="CK363" s="38">
        <f t="shared" si="71"/>
        <v>0</v>
      </c>
      <c r="CL363" s="30">
        <f>SUMIF(Ingredients!$B$3:$B$230,F363,Ingredients!$J$3:$J$230)+SUMIF($B$3:$B$725,F363,$CT$3:$CT$725)</f>
        <v>0</v>
      </c>
      <c r="CM363" s="30">
        <f>SUMIF(Ingredients!$B$3:$B$230,G363,Ingredients!$J$3:$J$230)+SUMIF($B$3:$B$725,G363,$CT$3:$CT$725)</f>
        <v>0</v>
      </c>
      <c r="CN363" s="30">
        <f>SUMIF(Ingredients!$B$3:$B$230,H363,Ingredients!$J$3:$J$230)+SUMIF($B$3:$B$725,H363,$CT$3:$CT$725)</f>
        <v>0</v>
      </c>
      <c r="CO363" s="30">
        <f>SUMIF(Ingredients!$B$3:$B$230,I363,Ingredients!$J$3:$J$230)+SUMIF($B$3:$B$725,I363,$CT$3:$CT$725)</f>
        <v>0</v>
      </c>
      <c r="CP363" s="30">
        <f>SUMIF(Ingredients!$B$3:$B$230,J363,Ingredients!$J$3:$J$230)+SUMIF($B$3:$B$725,J363,$CT$3:$CT$725)</f>
        <v>0</v>
      </c>
      <c r="CQ363" s="30">
        <f>SUMIF(Ingredients!$B$3:$B$230,K363,Ingredients!$J$3:$J$230)+SUMIF($B$3:$B$725,K363,$CT$3:$CT$725)</f>
        <v>0</v>
      </c>
      <c r="CR363" s="30">
        <f>SUMIF(Ingredients!$B$3:$B$230,L363,Ingredients!$J$3:$J$230)+SUMIF($B$3:$B$725,L363,$CT$3:$CT$725)</f>
        <v>0</v>
      </c>
      <c r="CS363" s="30">
        <f>SUMIF(Ingredients!$B$3:$B$230,M363,Ingredients!$J$3:$J$230)+SUMIF($B$3:$B$725,M363,$CT$3:$CT$725)</f>
        <v>0</v>
      </c>
      <c r="CT363" s="43">
        <f t="shared" si="72"/>
        <v>0</v>
      </c>
      <c r="CU363" s="34">
        <v>4</v>
      </c>
      <c r="CV363" s="30">
        <v>0</v>
      </c>
      <c r="CW363" s="30">
        <v>0</v>
      </c>
      <c r="CX363" s="35">
        <v>0</v>
      </c>
      <c r="CY363" s="36">
        <v>0</v>
      </c>
      <c r="CZ363" s="37">
        <v>0</v>
      </c>
      <c r="DA363" s="38">
        <v>0</v>
      </c>
      <c r="DB363" s="39">
        <v>0</v>
      </c>
      <c r="DC363" t="s">
        <v>199</v>
      </c>
      <c r="DD363" t="str">
        <f t="shared" ca="1" si="73"/>
        <v/>
      </c>
      <c r="DE363" t="str">
        <f t="shared" ca="1" si="74"/>
        <v>No</v>
      </c>
      <c r="DG363" t="s">
        <v>200</v>
      </c>
      <c r="DH363" t="str">
        <f t="shared" ca="1" si="75"/>
        <v/>
      </c>
      <c r="DI363" t="s">
        <v>2271</v>
      </c>
    </row>
    <row r="364" spans="2:113" x14ac:dyDescent="0.3">
      <c r="B364" t="s">
        <v>643</v>
      </c>
      <c r="C364" t="str">
        <f>INDEX('PH Itemnames'!$B$1:$B$723,MATCH(B364,'PH Itemnames'!$A$1:$A$723),1)</f>
        <v>chestnutbutterItem</v>
      </c>
      <c r="D364" t="s">
        <v>240</v>
      </c>
      <c r="E364" t="s">
        <v>1191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SUMIF(Ingredients!$B$3:$B$230,'PH complex foods'!F364,Ingredients!$A$3:$A$119)+SUMIF($B$3:$B$725,F364,$V$3:$V$724)</f>
        <v>1</v>
      </c>
      <c r="O364" s="11">
        <f ca="1">SUMIF(Ingredients!$B$3:$B$230,'PH complex foods'!G364,Ingredients!$A$3:$A$119)+SUMIF($B$3:$B$725,G364,$V$3:$V$724)</f>
        <v>1</v>
      </c>
      <c r="P364" s="11">
        <f ca="1">SUMIF(Ingredients!$B$3:$B$230,'PH complex foods'!H364,Ingredients!$A$3:$A$119)+SUMIF($B$3:$B$725,H364,$V$3:$V$724)</f>
        <v>0</v>
      </c>
      <c r="Q364" s="11">
        <f ca="1">SUMIF(Ingredients!$B$3:$B$230,'PH complex foods'!I364,Ingredients!$A$3:$A$119)+SUMIF($B$3:$B$725,I364,$V$3:$V$724)</f>
        <v>0</v>
      </c>
      <c r="R364" s="11">
        <f ca="1">SUMIF(Ingredients!$B$3:$B$230,'PH complex foods'!J364,Ingredients!$A$3:$A$119)+SUMIF($B$3:$B$725,J364,$V$3:$V$724)</f>
        <v>0</v>
      </c>
      <c r="S364" s="11">
        <f ca="1">SUMIF(Ingredients!$B$3:$B$230,'PH complex foods'!K364,Ingredients!$A$3:$A$119)+SUMIF($B$3:$B$725,K364,$V$3:$V$724)</f>
        <v>0</v>
      </c>
      <c r="T364" s="11">
        <f ca="1">SUMIF(Ingredients!$B$3:$B$230,'PH complex foods'!L364,Ingredients!$A$3:$A$119)+SUMIF($B$3:$B$725,L364,$V$3:$V$724)</f>
        <v>0</v>
      </c>
      <c r="U364" s="11">
        <f ca="1">SUMIF(Ingredients!$B$3:$B$230,'PH complex foods'!M364,Ingredients!$A$3:$A$119)+SUMIF($B$3:$B$725,M364,$V$3:$V$724)</f>
        <v>0</v>
      </c>
      <c r="V364" s="10">
        <f t="shared" ca="1" si="76"/>
        <v>1</v>
      </c>
      <c r="W364" s="10">
        <v>0</v>
      </c>
      <c r="X364" s="11">
        <v>0</v>
      </c>
      <c r="Y364" s="11">
        <f>COUNTIF(F364:M1089,B364)</f>
        <v>0</v>
      </c>
      <c r="Z364" s="44" t="str">
        <f t="shared" ca="1" si="77"/>
        <v>Yes</v>
      </c>
      <c r="AA364" s="34">
        <f>SUMIF(Ingredients!$B$3:$B$230,F364,Ingredients!$C$3:$C$230)+SUMIF($B$3:$B$725,F364,$AI$3:$AI$725)</f>
        <v>5</v>
      </c>
      <c r="AB364" s="30">
        <f>SUMIF(Ingredients!$B$3:$B$230,G364,Ingredients!$C$3:$C$230)+SUMIF($B$3:$B$725,G364,$AI$3:$AI$725)</f>
        <v>4</v>
      </c>
      <c r="AC364" s="30">
        <f>SUMIF(Ingredients!$B$3:$B$230,H364,Ingredients!$C$3:$C$230)+SUMIF($B$3:$B$725,H364,$AI$3:$AI$725)</f>
        <v>0</v>
      </c>
      <c r="AD364" s="30">
        <f>SUMIF(Ingredients!$B$3:$B$230,I364,Ingredients!$C$3:$C$230)+SUMIF($B$3:$B$725,I364,$AI$3:$AI$725)</f>
        <v>0</v>
      </c>
      <c r="AE364" s="30">
        <f>SUMIF(Ingredients!$B$3:$B$230,J364,Ingredients!$C$3:$C$230)+SUMIF($B$3:$B$725,J364,$AI$3:$AI$725)</f>
        <v>0</v>
      </c>
      <c r="AF364" s="30">
        <f>SUMIF(Ingredients!$B$3:$B$230,K364,Ingredients!$C$3:$C$230)+SUMIF($B$3:$B$725,K364,$AI$3:$AI$725)</f>
        <v>0</v>
      </c>
      <c r="AG364" s="30">
        <f>SUMIF(Ingredients!$B$3:$B$230,L364,Ingredients!$C$3:$C$230)+SUMIF($B$3:$B$725,L364,$AI$3:$AI$725)</f>
        <v>0</v>
      </c>
      <c r="AH364" s="30">
        <f>SUMIF(Ingredients!$B$3:$B$230,M364,Ingredients!$C$3:$C$230)+SUMIF($B$3:$B$725,M364,$AI$3:$AI$725)</f>
        <v>0</v>
      </c>
      <c r="AI364" s="29">
        <f t="shared" si="65"/>
        <v>9</v>
      </c>
      <c r="AJ364" s="30">
        <f>SUMIF(Ingredients!$B$3:$B$230,F364,Ingredients!$D$3:$D$230)+SUMIF($B$3:$B$725,F364,$AR$3:$AR$725)</f>
        <v>0</v>
      </c>
      <c r="AK364" s="30">
        <f>SUMIF(Ingredients!$B$3:$B$230,G364,Ingredients!$D$3:$D$230)+SUMIF($B$3:$B$725,G364,$AR$3:$AR$725)</f>
        <v>0</v>
      </c>
      <c r="AL364" s="30">
        <f>SUMIF(Ingredients!$B$3:$B$230,H364,Ingredients!$D$3:$D$230)+SUMIF($B$3:$B$725,H364,$AR$3:$AR$725)</f>
        <v>0</v>
      </c>
      <c r="AM364" s="30">
        <f>SUMIF(Ingredients!$B$3:$B$230,I364,Ingredients!$D$3:$D$230)+SUMIF($B$3:$B$725,I364,$AR$3:$AR$725)</f>
        <v>0</v>
      </c>
      <c r="AN364" s="30">
        <f>SUMIF(Ingredients!$B$3:$B$230,J364,Ingredients!$D$3:$D$230)+SUMIF($B$3:$B$725,J364,$AR$3:$AR$725)</f>
        <v>0</v>
      </c>
      <c r="AO364" s="30">
        <f>SUMIF(Ingredients!$B$3:$B$230,K364,Ingredients!$D$3:$D$230)+SUMIF($B$3:$B$725,K364,$AR$3:$AR$725)</f>
        <v>0</v>
      </c>
      <c r="AP364" s="30">
        <f>SUMIF(Ingredients!$B$3:$B$230,L364,Ingredients!$D$3:$D$230)+SUMIF($B$3:$B$725,L364,$AR$3:$AR$725)</f>
        <v>0</v>
      </c>
      <c r="AQ364" s="30">
        <f>SUMIF(Ingredients!$B$3:$B$230,M364,Ingredients!$D$3:$D$230)+SUMIF($B$3:$B$725,M364,$AR$3:$AR$725)</f>
        <v>0</v>
      </c>
      <c r="AR364" s="29">
        <f t="shared" si="66"/>
        <v>0</v>
      </c>
      <c r="AS364" s="30">
        <f>SUMIF(Ingredients!$B$3:$B$230,F364,Ingredients!$E$3:$E$230)+SUMIF($B$3:$B$725,F364,$BA$3:$BA$730)</f>
        <v>19</v>
      </c>
      <c r="AT364" s="30">
        <f>SUMIF(Ingredients!$B$3:$B$230,G364,Ingredients!$E$3:$E$230)+SUMIF($B$3:$B$725,G364,$BA$3:$BA$730)</f>
        <v>0</v>
      </c>
      <c r="AU364" s="30">
        <f>SUMIF(Ingredients!$B$3:$B$230,H364,Ingredients!$E$3:$E$230)+SUMIF($B$3:$B$725,H364,$BA$3:$BA$730)</f>
        <v>0</v>
      </c>
      <c r="AV364" s="30">
        <f>SUMIF(Ingredients!$B$3:$B$230,I364,Ingredients!$E$3:$E$230)+SUMIF($B$3:$B$725,I364,$BA$3:$BA$730)</f>
        <v>0</v>
      </c>
      <c r="AW364" s="30">
        <f>SUMIF(Ingredients!$B$3:$B$230,J364,Ingredients!$E$3:$E$230)+SUMIF($B$3:$B$725,J364,$BA$3:$BA$730)</f>
        <v>0</v>
      </c>
      <c r="AX364" s="30">
        <f>SUMIF(Ingredients!$B$3:$B$230,K364,Ingredients!$E$3:$E$230)+SUMIF($B$3:$B$725,K364,$BA$3:$BA$730)</f>
        <v>0</v>
      </c>
      <c r="AY364" s="30">
        <f>SUMIF(Ingredients!$B$3:$B$230,L364,Ingredients!$E$3:$E$230)+SUMIF($B$3:$B$725,L364,$BA$3:$BA$730)</f>
        <v>0</v>
      </c>
      <c r="AZ364" s="30">
        <f>SUMIF(Ingredients!$B$3:$B$230,M364,Ingredients!$E$3:$E$230)+SUMIF($B$3:$B$725,M364,$BA$3:$BA$730)</f>
        <v>0</v>
      </c>
      <c r="BA364" s="29">
        <f t="shared" si="67"/>
        <v>9.5</v>
      </c>
      <c r="BB364" s="30">
        <f>SUMIF(Ingredients!$B$3:$B$230,F364,Ingredients!$F$3:$F$230)+SUMIF($B$3:$B$725,F364,$BJ$3:$BJ$725)</f>
        <v>1.2</v>
      </c>
      <c r="BC364" s="30">
        <f>SUMIF(Ingredients!$B$3:$B$230,G364,Ingredients!$F$3:$F$230)+SUMIF($B$3:$B$725,G364,$BJ$3:$BJ$725)</f>
        <v>0</v>
      </c>
      <c r="BD364" s="30">
        <f>SUMIF(Ingredients!$B$3:$B$230,H364,Ingredients!$F$3:$F$230)+SUMIF($B$3:$B$725,H364,$BJ$3:$BJ$725)</f>
        <v>0</v>
      </c>
      <c r="BE364" s="30">
        <f>SUMIF(Ingredients!$B$3:$B$230,I364,Ingredients!$F$3:$F$230)+SUMIF($B$3:$B$725,I364,$BJ$3:$BJ$725)</f>
        <v>0</v>
      </c>
      <c r="BF364" s="30">
        <f>SUMIF(Ingredients!$B$3:$B$230,J364,Ingredients!$F$3:$F$230)+SUMIF($B$3:$B$725,J364,$BJ$3:$BJ$725)</f>
        <v>0</v>
      </c>
      <c r="BG364" s="30">
        <f>SUMIF(Ingredients!$B$3:$B$230,K364,Ingredients!$F$3:$F$230)+SUMIF($B$3:$B$725,K364,$BJ$3:$BJ$725)</f>
        <v>0</v>
      </c>
      <c r="BH364" s="30">
        <f>SUMIF(Ingredients!$B$3:$B$230,L364,Ingredients!$F$3:$F$230)+SUMIF($B$3:$B$725,L364,$BJ$3:$BJ$725)</f>
        <v>0</v>
      </c>
      <c r="BI364" s="30">
        <f>SUMIF(Ingredients!$B$3:$B$230,M364,Ingredients!$F$3:$F$230)+SUMIF($B$3:$B$725,M364,$BJ$3:$BJ$725)</f>
        <v>0</v>
      </c>
      <c r="BJ364" s="35">
        <f t="shared" si="68"/>
        <v>1.2</v>
      </c>
      <c r="BK364" s="30">
        <f>SUMIF(Ingredients!$B$3:$B$230,F364,Ingredients!$G$3:$G$230)+SUMIF($B$3:$B$725,F364,$BS$3:$BS$725)</f>
        <v>0</v>
      </c>
      <c r="BL364" s="30">
        <f>SUMIF(Ingredients!$B$3:$B$230,G364,Ingredients!$G$3:$G$230)+SUMIF($B$3:$B$725,G364,$BS$3:$BS$725)</f>
        <v>0</v>
      </c>
      <c r="BM364" s="30">
        <f>SUMIF(Ingredients!$B$3:$B$230,H364,Ingredients!$G$3:$G$230)+SUMIF($B$3:$B$725,H364,$BS$3:$BS$725)</f>
        <v>0</v>
      </c>
      <c r="BN364" s="30">
        <f>SUMIF(Ingredients!$B$3:$B$230,I364,Ingredients!$G$3:$G$230)+SUMIF($B$3:$B$725,I364,$BS$3:$BS$725)</f>
        <v>0</v>
      </c>
      <c r="BO364" s="30">
        <f>SUMIF(Ingredients!$B$3:$B$230,J364,Ingredients!$G$3:$G$230)+SUMIF($B$3:$B$725,J364,$BS$3:$BS$725)</f>
        <v>0</v>
      </c>
      <c r="BP364" s="30">
        <f>SUMIF(Ingredients!$B$3:$B$230,K364,Ingredients!$G$3:$G$230)+SUMIF($B$3:$B$725,K364,$BS$3:$BS$725)</f>
        <v>0</v>
      </c>
      <c r="BQ364" s="30">
        <f>SUMIF(Ingredients!$B$3:$B$230,L364,Ingredients!$G$3:$G$230)+SUMIF($B$3:$B$725,L364,$BS$3:$BS$725)</f>
        <v>0</v>
      </c>
      <c r="BR364" s="30">
        <f>SUMIF(Ingredients!$B$3:$B$230,M364,Ingredients!$G$3:$G$230)+SUMIF($B$3:$B$725,M364,$BS$3:$BS$725)</f>
        <v>0</v>
      </c>
      <c r="BS364" s="36">
        <f t="shared" si="69"/>
        <v>0</v>
      </c>
      <c r="BT364" s="30">
        <f>SUMIF(Ingredients!$B$3:$B$230,F364,Ingredients!$H$3:$H$230)+SUMIF($B$3:$B$725,F364,$CB$3:$CB$725)</f>
        <v>0</v>
      </c>
      <c r="BU364" s="30">
        <f>SUMIF(Ingredients!$B$3:$B$230,G364,Ingredients!$H$3:$H$230)+SUMIF($B$3:$B$725,G364,$CB$3:$CB$725)</f>
        <v>0</v>
      </c>
      <c r="BV364" s="30">
        <f>SUMIF(Ingredients!$B$3:$B$230,H364,Ingredients!$H$3:$H$230)+SUMIF($B$3:$B$725,H364,$CB$3:$CB$725)</f>
        <v>0</v>
      </c>
      <c r="BW364" s="30">
        <f>SUMIF(Ingredients!$B$3:$B$230,I364,Ingredients!$H$3:$H$230)+SUMIF($B$3:$B$725,I364,$CB$3:$CB$725)</f>
        <v>0</v>
      </c>
      <c r="BX364" s="30">
        <f>SUMIF(Ingredients!$B$3:$B$230,J364,Ingredients!$H$3:$H$230)+SUMIF($B$3:$B$725,J364,$CB$3:$CB$725)</f>
        <v>0</v>
      </c>
      <c r="BY364" s="30">
        <f>SUMIF(Ingredients!$B$3:$B$230,K364,Ingredients!$H$3:$H$230)+SUMIF($B$3:$B$725,K364,$CB$3:$CB$725)</f>
        <v>0</v>
      </c>
      <c r="BZ364" s="30">
        <f>SUMIF(Ingredients!$B$3:$B$230,L364,Ingredients!$H$3:$H$230)+SUMIF($B$3:$B$725,L364,$CB$3:$CB$725)</f>
        <v>0</v>
      </c>
      <c r="CA364" s="30">
        <f>SUMIF(Ingredients!$B$3:$B$230,M364,Ingredients!$H$3:$H$230)+SUMIF($B$3:$B$725,M364,$CB$3:$CB$725)</f>
        <v>0</v>
      </c>
      <c r="CB364" s="42">
        <f t="shared" si="70"/>
        <v>0</v>
      </c>
      <c r="CC364" s="30">
        <f>SUMIF(Ingredients!$B$3:$B$230,F364,Ingredients!$I$3:$I$230)+SUMIF($B$3:$B$725,F364,$CK$3:$CK$725)</f>
        <v>0.8</v>
      </c>
      <c r="CD364" s="30">
        <f>SUMIF(Ingredients!$B$3:$B$230,G364,Ingredients!$I$3:$I$230)+SUMIF($B$3:$B$725,G364,$CK$3:$CK$725)</f>
        <v>0</v>
      </c>
      <c r="CE364" s="30">
        <f>SUMIF(Ingredients!$B$3:$B$230,H364,Ingredients!$I$3:$I$230)+SUMIF($B$3:$B$725,H364,$CK$3:$CK$725)</f>
        <v>0</v>
      </c>
      <c r="CF364" s="30">
        <f>SUMIF(Ingredients!$B$3:$B$230,I364,Ingredients!$I$3:$I$230)+SUMIF($B$3:$B$725,I364,$CK$3:$CK$725)</f>
        <v>0</v>
      </c>
      <c r="CG364" s="30">
        <f>SUMIF(Ingredients!$B$3:$B$230,J364,Ingredients!$I$3:$I$230)+SUMIF($B$3:$B$725,J364,$CK$3:$CK$725)</f>
        <v>0</v>
      </c>
      <c r="CH364" s="30">
        <f>SUMIF(Ingredients!$B$3:$B$230,K364,Ingredients!$I$3:$I$230)+SUMIF($B$3:$B$725,K364,$CK$3:$CK$725)</f>
        <v>0</v>
      </c>
      <c r="CI364" s="30">
        <f>SUMIF(Ingredients!$B$3:$B$230,L364,Ingredients!$I$3:$I$230)+SUMIF($B$3:$B$725,L364,$CK$3:$CK$725)</f>
        <v>0</v>
      </c>
      <c r="CJ364" s="30">
        <f>SUMIF(Ingredients!$B$3:$B$230,M364,Ingredients!$I$3:$I$230)+SUMIF($B$3:$B$725,M364,$CK$3:$CK$725)</f>
        <v>0</v>
      </c>
      <c r="CK364" s="38">
        <f t="shared" si="71"/>
        <v>0.8</v>
      </c>
      <c r="CL364" s="30">
        <f>SUMIF(Ingredients!$B$3:$B$230,F364,Ingredients!$J$3:$J$230)+SUMIF($B$3:$B$725,F364,$CT$3:$CT$725)</f>
        <v>0</v>
      </c>
      <c r="CM364" s="30">
        <f>SUMIF(Ingredients!$B$3:$B$230,G364,Ingredients!$J$3:$J$230)+SUMIF($B$3:$B$725,G364,$CT$3:$CT$725)</f>
        <v>0</v>
      </c>
      <c r="CN364" s="30">
        <f>SUMIF(Ingredients!$B$3:$B$230,H364,Ingredients!$J$3:$J$230)+SUMIF($B$3:$B$725,H364,$CT$3:$CT$725)</f>
        <v>0</v>
      </c>
      <c r="CO364" s="30">
        <f>SUMIF(Ingredients!$B$3:$B$230,I364,Ingredients!$J$3:$J$230)+SUMIF($B$3:$B$725,I364,$CT$3:$CT$725)</f>
        <v>0</v>
      </c>
      <c r="CP364" s="30">
        <f>SUMIF(Ingredients!$B$3:$B$230,J364,Ingredients!$J$3:$J$230)+SUMIF($B$3:$B$725,J364,$CT$3:$CT$725)</f>
        <v>0</v>
      </c>
      <c r="CQ364" s="30">
        <f>SUMIF(Ingredients!$B$3:$B$230,K364,Ingredients!$J$3:$J$230)+SUMIF($B$3:$B$725,K364,$CT$3:$CT$725)</f>
        <v>0</v>
      </c>
      <c r="CR364" s="30">
        <f>SUMIF(Ingredients!$B$3:$B$230,L364,Ingredients!$J$3:$J$230)+SUMIF($B$3:$B$725,L364,$CT$3:$CT$725)</f>
        <v>0</v>
      </c>
      <c r="CS364" s="30">
        <f>SUMIF(Ingredients!$B$3:$B$230,M364,Ingredients!$J$3:$J$230)+SUMIF($B$3:$B$725,M364,$CT$3:$CT$725)</f>
        <v>0</v>
      </c>
      <c r="CT364" s="43">
        <f t="shared" si="72"/>
        <v>0</v>
      </c>
      <c r="CU364" s="34">
        <v>5</v>
      </c>
      <c r="CV364" s="30">
        <v>0</v>
      </c>
      <c r="CW364" s="30">
        <v>21</v>
      </c>
      <c r="CX364" s="35">
        <v>1</v>
      </c>
      <c r="CY364" s="36">
        <v>0</v>
      </c>
      <c r="CZ364" s="37">
        <v>0</v>
      </c>
      <c r="DA364" s="38">
        <v>0.5</v>
      </c>
      <c r="DB364" s="39">
        <v>0</v>
      </c>
      <c r="DC364" t="s">
        <v>202</v>
      </c>
      <c r="DD364" t="str">
        <f t="shared" ca="1" si="73"/>
        <v/>
      </c>
      <c r="DE364" t="str">
        <f t="shared" ca="1" si="74"/>
        <v>-</v>
      </c>
      <c r="DG364" t="s">
        <v>200</v>
      </c>
      <c r="DH364" t="str">
        <f t="shared" ca="1" si="75"/>
        <v>CHESTNUTBUTTERITEM(MEAL, ItemRegistry.chestnutbutterItem, 4 ,1f,0f,1f,0f,0f,0.5f,0f,1f),</v>
      </c>
      <c r="DI364" t="s">
        <v>2271</v>
      </c>
    </row>
    <row r="365" spans="2:113" x14ac:dyDescent="0.3">
      <c r="B365" t="s">
        <v>644</v>
      </c>
      <c r="C365" t="str">
        <f>INDEX('PH Itemnames'!$B$1:$B$723,MATCH(B365,'PH Itemnames'!$A$1:$A$723),1)</f>
        <v>cornishpastyItem</v>
      </c>
      <c r="D365" t="s">
        <v>240</v>
      </c>
      <c r="E365" t="s">
        <v>1191</v>
      </c>
      <c r="F365" s="10" t="s">
        <v>75</v>
      </c>
      <c r="G365" s="11" t="s">
        <v>65</v>
      </c>
      <c r="H365" s="11" t="s">
        <v>209</v>
      </c>
      <c r="I365" s="11" t="s">
        <v>645</v>
      </c>
      <c r="J365" s="11" t="s">
        <v>400</v>
      </c>
      <c r="K365" s="11"/>
      <c r="L365" s="11"/>
      <c r="M365" s="11"/>
      <c r="N365" s="46">
        <f ca="1">SUMIF(Ingredients!$B$3:$B$230,'PH complex foods'!F365,Ingredients!$A$3:$A$119)+SUMIF($B$3:$B$725,F365,$V$3:$V$724)</f>
        <v>1</v>
      </c>
      <c r="O365" s="11">
        <f ca="1">SUMIF(Ingredients!$B$3:$B$230,'PH complex foods'!G365,Ingredients!$A$3:$A$119)+SUMIF($B$3:$B$725,G365,$V$3:$V$724)</f>
        <v>1</v>
      </c>
      <c r="P365" s="11">
        <f ca="1">SUMIF(Ingredients!$B$3:$B$230,'PH complex foods'!H365,Ingredients!$A$3:$A$119)+SUMIF($B$3:$B$725,H365,$V$3:$V$724)</f>
        <v>1</v>
      </c>
      <c r="Q365" s="11">
        <f ca="1">SUMIF(Ingredients!$B$3:$B$230,'PH complex foods'!I365,Ingredients!$A$3:$A$119)+SUMIF($B$3:$B$725,I365,$V$3:$V$724)</f>
        <v>0</v>
      </c>
      <c r="R365" s="11">
        <f ca="1">SUMIF(Ingredients!$B$3:$B$230,'PH complex foods'!J365,Ingredients!$A$3:$A$119)+SUMIF($B$3:$B$725,J365,$V$3:$V$724)</f>
        <v>1</v>
      </c>
      <c r="S365" s="11">
        <f ca="1">SUMIF(Ingredients!$B$3:$B$230,'PH complex foods'!K365,Ingredients!$A$3:$A$119)+SUMIF($B$3:$B$725,K365,$V$3:$V$724)</f>
        <v>0</v>
      </c>
      <c r="T365" s="11">
        <f ca="1">SUMIF(Ingredients!$B$3:$B$230,'PH complex foods'!L365,Ingredients!$A$3:$A$119)+SUMIF($B$3:$B$725,L365,$V$3:$V$724)</f>
        <v>0</v>
      </c>
      <c r="U365" s="11">
        <f ca="1">SUMIF(Ingredients!$B$3:$B$230,'PH complex foods'!M365,Ingredients!$A$3:$A$119)+SUMIF($B$3:$B$725,M365,$V$3:$V$724)</f>
        <v>0</v>
      </c>
      <c r="V365" s="10">
        <f t="shared" ca="1" si="76"/>
        <v>0</v>
      </c>
      <c r="W365" s="10">
        <v>0</v>
      </c>
      <c r="X365" s="11">
        <v>0</v>
      </c>
      <c r="Y365" s="11">
        <f>COUNTIF(F365:M1090,B365)</f>
        <v>0</v>
      </c>
      <c r="Z365" s="44" t="str">
        <f t="shared" ca="1" si="77"/>
        <v>No</v>
      </c>
      <c r="AA365" s="34">
        <f>SUMIF(Ingredients!$B$3:$B$230,F365,Ingredients!$C$3:$C$230)+SUMIF($B$3:$B$725,F365,$AI$3:$AI$725)</f>
        <v>10</v>
      </c>
      <c r="AB365" s="30">
        <f>SUMIF(Ingredients!$B$3:$B$230,G365,Ingredients!$C$3:$C$230)+SUMIF($B$3:$B$725,G365,$AI$3:$AI$725)</f>
        <v>10</v>
      </c>
      <c r="AC365" s="30">
        <f>SUMIF(Ingredients!$B$3:$B$230,H365,Ingredients!$C$3:$C$230)+SUMIF($B$3:$B$725,H365,$AI$3:$AI$725)</f>
        <v>5</v>
      </c>
      <c r="AD365" s="30">
        <f>SUMIF(Ingredients!$B$3:$B$230,I365,Ingredients!$C$3:$C$230)+SUMIF($B$3:$B$725,I365,$AI$3:$AI$725)</f>
        <v>0</v>
      </c>
      <c r="AE365" s="30">
        <f>SUMIF(Ingredients!$B$3:$B$230,J365,Ingredients!$C$3:$C$230)+SUMIF($B$3:$B$725,J365,$AI$3:$AI$725)</f>
        <v>0</v>
      </c>
      <c r="AF365" s="30">
        <f>SUMIF(Ingredients!$B$3:$B$230,K365,Ingredients!$C$3:$C$230)+SUMIF($B$3:$B$725,K365,$AI$3:$AI$725)</f>
        <v>0</v>
      </c>
      <c r="AG365" s="30">
        <f>SUMIF(Ingredients!$B$3:$B$230,L365,Ingredients!$C$3:$C$230)+SUMIF($B$3:$B$725,L365,$AI$3:$AI$725)</f>
        <v>0</v>
      </c>
      <c r="AH365" s="30">
        <f>SUMIF(Ingredients!$B$3:$B$230,M365,Ingredients!$C$3:$C$230)+SUMIF($B$3:$B$725,M365,$AI$3:$AI$725)</f>
        <v>0</v>
      </c>
      <c r="AI365" s="29">
        <f t="shared" si="65"/>
        <v>25</v>
      </c>
      <c r="AJ365" s="30">
        <f>SUMIF(Ingredients!$B$3:$B$230,F365,Ingredients!$D$3:$D$230)+SUMIF($B$3:$B$725,F365,$AR$3:$AR$725)</f>
        <v>0</v>
      </c>
      <c r="AK365" s="30">
        <f>SUMIF(Ingredients!$B$3:$B$230,G365,Ingredients!$D$3:$D$230)+SUMIF($B$3:$B$725,G365,$AR$3:$AR$725)</f>
        <v>0</v>
      </c>
      <c r="AL365" s="30">
        <f>SUMIF(Ingredients!$B$3:$B$230,H365,Ingredients!$D$3:$D$230)+SUMIF($B$3:$B$725,H365,$AR$3:$AR$725)</f>
        <v>0</v>
      </c>
      <c r="AM365" s="30">
        <f>SUMIF(Ingredients!$B$3:$B$230,I365,Ingredients!$D$3:$D$230)+SUMIF($B$3:$B$725,I365,$AR$3:$AR$725)</f>
        <v>0</v>
      </c>
      <c r="AN365" s="30">
        <f>SUMIF(Ingredients!$B$3:$B$230,J365,Ingredients!$D$3:$D$230)+SUMIF($B$3:$B$725,J365,$AR$3:$AR$725)</f>
        <v>0</v>
      </c>
      <c r="AO365" s="30">
        <f>SUMIF(Ingredients!$B$3:$B$230,K365,Ingredients!$D$3:$D$230)+SUMIF($B$3:$B$725,K365,$AR$3:$AR$725)</f>
        <v>0</v>
      </c>
      <c r="AP365" s="30">
        <f>SUMIF(Ingredients!$B$3:$B$230,L365,Ingredients!$D$3:$D$230)+SUMIF($B$3:$B$725,L365,$AR$3:$AR$725)</f>
        <v>0</v>
      </c>
      <c r="AQ365" s="30">
        <f>SUMIF(Ingredients!$B$3:$B$230,M365,Ingredients!$D$3:$D$230)+SUMIF($B$3:$B$725,M365,$AR$3:$AR$725)</f>
        <v>0</v>
      </c>
      <c r="AR365" s="29">
        <f t="shared" si="66"/>
        <v>0</v>
      </c>
      <c r="AS365" s="30">
        <f>SUMIF(Ingredients!$B$3:$B$230,F365,Ingredients!$E$3:$E$230)+SUMIF($B$3:$B$725,F365,$BA$3:$BA$730)</f>
        <v>10</v>
      </c>
      <c r="AT365" s="30">
        <f>SUMIF(Ingredients!$B$3:$B$230,G365,Ingredients!$E$3:$E$230)+SUMIF($B$3:$B$725,G365,$BA$3:$BA$730)</f>
        <v>32</v>
      </c>
      <c r="AU365" s="30">
        <f>SUMIF(Ingredients!$B$3:$B$230,H365,Ingredients!$E$3:$E$230)+SUMIF($B$3:$B$725,H365,$BA$3:$BA$730)</f>
        <v>7</v>
      </c>
      <c r="AV365" s="30">
        <f>SUMIF(Ingredients!$B$3:$B$230,I365,Ingredients!$E$3:$E$230)+SUMIF($B$3:$B$725,I365,$BA$3:$BA$730)</f>
        <v>0</v>
      </c>
      <c r="AW365" s="30">
        <f>SUMIF(Ingredients!$B$3:$B$230,J365,Ingredients!$E$3:$E$230)+SUMIF($B$3:$B$725,J365,$BA$3:$BA$730)</f>
        <v>0</v>
      </c>
      <c r="AX365" s="30">
        <f>SUMIF(Ingredients!$B$3:$B$230,K365,Ingredients!$E$3:$E$230)+SUMIF($B$3:$B$725,K365,$BA$3:$BA$730)</f>
        <v>0</v>
      </c>
      <c r="AY365" s="30">
        <f>SUMIF(Ingredients!$B$3:$B$230,L365,Ingredients!$E$3:$E$230)+SUMIF($B$3:$B$725,L365,$BA$3:$BA$730)</f>
        <v>0</v>
      </c>
      <c r="AZ365" s="30">
        <f>SUMIF(Ingredients!$B$3:$B$230,M365,Ingredients!$E$3:$E$230)+SUMIF($B$3:$B$725,M365,$BA$3:$BA$730)</f>
        <v>0</v>
      </c>
      <c r="BA365" s="29">
        <f t="shared" si="67"/>
        <v>9.8000000000000007</v>
      </c>
      <c r="BB365" s="30">
        <f>SUMIF(Ingredients!$B$3:$B$230,F365,Ingredients!$F$3:$F$230)+SUMIF($B$3:$B$725,F365,$BJ$3:$BJ$725)</f>
        <v>0</v>
      </c>
      <c r="BC365" s="30">
        <f>SUMIF(Ingredients!$B$3:$B$230,G365,Ingredients!$F$3:$F$230)+SUMIF($B$3:$B$725,G365,$BJ$3:$BJ$725)</f>
        <v>0</v>
      </c>
      <c r="BD365" s="30">
        <f>SUMIF(Ingredients!$B$3:$B$230,H365,Ingredients!$F$3:$F$230)+SUMIF($B$3:$B$725,H365,$BJ$3:$BJ$725)</f>
        <v>1</v>
      </c>
      <c r="BE365" s="30">
        <f>SUMIF(Ingredients!$B$3:$B$230,I365,Ingredients!$F$3:$F$230)+SUMIF($B$3:$B$725,I365,$BJ$3:$BJ$725)</f>
        <v>0</v>
      </c>
      <c r="BF365" s="30">
        <f>SUMIF(Ingredients!$B$3:$B$230,J365,Ingredients!$F$3:$F$230)+SUMIF($B$3:$B$725,J365,$BJ$3:$BJ$725)</f>
        <v>0</v>
      </c>
      <c r="BG365" s="30">
        <f>SUMIF(Ingredients!$B$3:$B$230,K365,Ingredients!$F$3:$F$230)+SUMIF($B$3:$B$725,K365,$BJ$3:$BJ$725)</f>
        <v>0</v>
      </c>
      <c r="BH365" s="30">
        <f>SUMIF(Ingredients!$B$3:$B$230,L365,Ingredients!$F$3:$F$230)+SUMIF($B$3:$B$725,L365,$BJ$3:$BJ$725)</f>
        <v>0</v>
      </c>
      <c r="BI365" s="30">
        <f>SUMIF(Ingredients!$B$3:$B$230,M365,Ingredients!$F$3:$F$230)+SUMIF($B$3:$B$725,M365,$BJ$3:$BJ$725)</f>
        <v>0</v>
      </c>
      <c r="BJ365" s="35">
        <f t="shared" si="68"/>
        <v>1</v>
      </c>
      <c r="BK365" s="30">
        <f>SUMIF(Ingredients!$B$3:$B$230,F365,Ingredients!$G$3:$G$230)+SUMIF($B$3:$B$725,F365,$BS$3:$BS$725)</f>
        <v>0</v>
      </c>
      <c r="BL365" s="30">
        <f>SUMIF(Ingredients!$B$3:$B$230,G365,Ingredients!$G$3:$G$230)+SUMIF($B$3:$B$725,G365,$BS$3:$BS$725)</f>
        <v>0</v>
      </c>
      <c r="BM365" s="30">
        <f>SUMIF(Ingredients!$B$3:$B$230,H365,Ingredients!$G$3:$G$230)+SUMIF($B$3:$B$725,H365,$BS$3:$BS$725)</f>
        <v>0</v>
      </c>
      <c r="BN365" s="30">
        <f>SUMIF(Ingredients!$B$3:$B$230,I365,Ingredients!$G$3:$G$230)+SUMIF($B$3:$B$725,I365,$BS$3:$BS$725)</f>
        <v>0</v>
      </c>
      <c r="BO365" s="30">
        <f>SUMIF(Ingredients!$B$3:$B$230,J365,Ingredients!$G$3:$G$230)+SUMIF($B$3:$B$725,J365,$BS$3:$BS$725)</f>
        <v>0</v>
      </c>
      <c r="BP365" s="30">
        <f>SUMIF(Ingredients!$B$3:$B$230,K365,Ingredients!$G$3:$G$230)+SUMIF($B$3:$B$725,K365,$BS$3:$BS$725)</f>
        <v>0</v>
      </c>
      <c r="BQ365" s="30">
        <f>SUMIF(Ingredients!$B$3:$B$230,L365,Ingredients!$G$3:$G$230)+SUMIF($B$3:$B$725,L365,$BS$3:$BS$725)</f>
        <v>0</v>
      </c>
      <c r="BR365" s="30">
        <f>SUMIF(Ingredients!$B$3:$B$230,M365,Ingredients!$G$3:$G$230)+SUMIF($B$3:$B$725,M365,$BS$3:$BS$725)</f>
        <v>0</v>
      </c>
      <c r="BS365" s="36">
        <f t="shared" si="69"/>
        <v>0</v>
      </c>
      <c r="BT365" s="30">
        <f>SUMIF(Ingredients!$B$3:$B$230,F365,Ingredients!$H$3:$H$230)+SUMIF($B$3:$B$725,F365,$CB$3:$CB$725)</f>
        <v>0</v>
      </c>
      <c r="BU365" s="30">
        <f>SUMIF(Ingredients!$B$3:$B$230,G365,Ingredients!$H$3:$H$230)+SUMIF($B$3:$B$725,G365,$CB$3:$CB$725)</f>
        <v>1.5</v>
      </c>
      <c r="BV365" s="30">
        <f>SUMIF(Ingredients!$B$3:$B$230,H365,Ingredients!$H$3:$H$230)+SUMIF($B$3:$B$725,H365,$CB$3:$CB$725)</f>
        <v>0</v>
      </c>
      <c r="BW365" s="30">
        <f>SUMIF(Ingredients!$B$3:$B$230,I365,Ingredients!$H$3:$H$230)+SUMIF($B$3:$B$725,I365,$CB$3:$CB$725)</f>
        <v>0</v>
      </c>
      <c r="BX365" s="30">
        <f>SUMIF(Ingredients!$B$3:$B$230,J365,Ingredients!$H$3:$H$230)+SUMIF($B$3:$B$725,J365,$CB$3:$CB$725)</f>
        <v>0</v>
      </c>
      <c r="BY365" s="30">
        <f>SUMIF(Ingredients!$B$3:$B$230,K365,Ingredients!$H$3:$H$230)+SUMIF($B$3:$B$725,K365,$CB$3:$CB$725)</f>
        <v>0</v>
      </c>
      <c r="BZ365" s="30">
        <f>SUMIF(Ingredients!$B$3:$B$230,L365,Ingredients!$H$3:$H$230)+SUMIF($B$3:$B$725,L365,$CB$3:$CB$725)</f>
        <v>0</v>
      </c>
      <c r="CA365" s="30">
        <f>SUMIF(Ingredients!$B$3:$B$230,M365,Ingredients!$H$3:$H$230)+SUMIF($B$3:$B$725,M365,$CB$3:$CB$725)</f>
        <v>0</v>
      </c>
      <c r="CB365" s="42">
        <f t="shared" si="70"/>
        <v>1.5</v>
      </c>
      <c r="CC365" s="30">
        <f>SUMIF(Ingredients!$B$3:$B$230,F365,Ingredients!$I$3:$I$230)+SUMIF($B$3:$B$725,F365,$CK$3:$CK$725)</f>
        <v>2</v>
      </c>
      <c r="CD365" s="30">
        <f>SUMIF(Ingredients!$B$3:$B$230,G365,Ingredients!$I$3:$I$230)+SUMIF($B$3:$B$725,G365,$CK$3:$CK$725)</f>
        <v>0</v>
      </c>
      <c r="CE365" s="30">
        <f>SUMIF(Ingredients!$B$3:$B$230,H365,Ingredients!$I$3:$I$230)+SUMIF($B$3:$B$725,H365,$CK$3:$CK$725)</f>
        <v>0</v>
      </c>
      <c r="CF365" s="30">
        <f>SUMIF(Ingredients!$B$3:$B$230,I365,Ingredients!$I$3:$I$230)+SUMIF($B$3:$B$725,I365,$CK$3:$CK$725)</f>
        <v>0</v>
      </c>
      <c r="CG365" s="30">
        <f>SUMIF(Ingredients!$B$3:$B$230,J365,Ingredients!$I$3:$I$230)+SUMIF($B$3:$B$725,J365,$CK$3:$CK$725)</f>
        <v>0</v>
      </c>
      <c r="CH365" s="30">
        <f>SUMIF(Ingredients!$B$3:$B$230,K365,Ingredients!$I$3:$I$230)+SUMIF($B$3:$B$725,K365,$CK$3:$CK$725)</f>
        <v>0</v>
      </c>
      <c r="CI365" s="30">
        <f>SUMIF(Ingredients!$B$3:$B$230,L365,Ingredients!$I$3:$I$230)+SUMIF($B$3:$B$725,L365,$CK$3:$CK$725)</f>
        <v>0</v>
      </c>
      <c r="CJ365" s="30">
        <f>SUMIF(Ingredients!$B$3:$B$230,M365,Ingredients!$I$3:$I$230)+SUMIF($B$3:$B$725,M365,$CK$3:$CK$725)</f>
        <v>0</v>
      </c>
      <c r="CK365" s="38">
        <f t="shared" si="71"/>
        <v>2</v>
      </c>
      <c r="CL365" s="30">
        <f>SUMIF(Ingredients!$B$3:$B$230,F365,Ingredients!$J$3:$J$230)+SUMIF($B$3:$B$725,F365,$CT$3:$CT$725)</f>
        <v>0</v>
      </c>
      <c r="CM365" s="30">
        <f>SUMIF(Ingredients!$B$3:$B$230,G365,Ingredients!$J$3:$J$230)+SUMIF($B$3:$B$725,G365,$CT$3:$CT$725)</f>
        <v>0</v>
      </c>
      <c r="CN365" s="30">
        <f>SUMIF(Ingredients!$B$3:$B$230,H365,Ingredients!$J$3:$J$230)+SUMIF($B$3:$B$725,H365,$CT$3:$CT$725)</f>
        <v>0</v>
      </c>
      <c r="CO365" s="30">
        <f>SUMIF(Ingredients!$B$3:$B$230,I365,Ingredients!$J$3:$J$230)+SUMIF($B$3:$B$725,I365,$CT$3:$CT$725)</f>
        <v>0</v>
      </c>
      <c r="CP365" s="30">
        <f>SUMIF(Ingredients!$B$3:$B$230,J365,Ingredients!$J$3:$J$230)+SUMIF($B$3:$B$725,J365,$CT$3:$CT$725)</f>
        <v>0</v>
      </c>
      <c r="CQ365" s="30">
        <f>SUMIF(Ingredients!$B$3:$B$230,K365,Ingredients!$J$3:$J$230)+SUMIF($B$3:$B$725,K365,$CT$3:$CT$725)</f>
        <v>0</v>
      </c>
      <c r="CR365" s="30">
        <f>SUMIF(Ingredients!$B$3:$B$230,L365,Ingredients!$J$3:$J$230)+SUMIF($B$3:$B$725,L365,$CT$3:$CT$725)</f>
        <v>0</v>
      </c>
      <c r="CS365" s="30">
        <f>SUMIF(Ingredients!$B$3:$B$230,M365,Ingredients!$J$3:$J$230)+SUMIF($B$3:$B$725,M365,$CT$3:$CT$725)</f>
        <v>0</v>
      </c>
      <c r="CT365" s="43">
        <f t="shared" si="72"/>
        <v>0</v>
      </c>
      <c r="CU365" s="34">
        <v>25</v>
      </c>
      <c r="CV365" s="30">
        <v>0</v>
      </c>
      <c r="CW365" s="30">
        <v>9.8000000000000007</v>
      </c>
      <c r="CX365" s="35">
        <v>1</v>
      </c>
      <c r="CY365" s="36">
        <v>0</v>
      </c>
      <c r="CZ365" s="37">
        <v>1.5</v>
      </c>
      <c r="DA365" s="38">
        <v>2</v>
      </c>
      <c r="DB365" s="39">
        <v>0</v>
      </c>
      <c r="DC365" t="s">
        <v>199</v>
      </c>
      <c r="DD365" t="str">
        <f t="shared" ca="1" si="73"/>
        <v/>
      </c>
      <c r="DE365" t="str">
        <f t="shared" ca="1" si="74"/>
        <v>No</v>
      </c>
      <c r="DG365" t="s">
        <v>200</v>
      </c>
      <c r="DH365" t="str">
        <f t="shared" ca="1" si="75"/>
        <v/>
      </c>
      <c r="DI365" t="s">
        <v>2271</v>
      </c>
    </row>
    <row r="366" spans="2:113" x14ac:dyDescent="0.3">
      <c r="B366" t="s">
        <v>646</v>
      </c>
      <c r="C366" t="str">
        <f>INDEX('PH Itemnames'!$B$1:$B$723,MATCH(B366,'PH Itemnames'!$A$1:$A$723),1)</f>
        <v>cottagepieItem</v>
      </c>
      <c r="D366" t="s">
        <v>245</v>
      </c>
      <c r="E366" t="s">
        <v>1191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SUMIF(Ingredients!$B$3:$B$230,'PH complex foods'!F366,Ingredients!$A$3:$A$119)+SUMIF($B$3:$B$725,F366,$V$3:$V$724)</f>
        <v>1</v>
      </c>
      <c r="O366" s="11">
        <f ca="1">SUMIF(Ingredients!$B$3:$B$230,'PH complex foods'!G366,Ingredients!$A$3:$A$119)+SUMIF($B$3:$B$725,G366,$V$3:$V$724)</f>
        <v>1</v>
      </c>
      <c r="P366" s="11">
        <f ca="1">SUMIF(Ingredients!$B$3:$B$230,'PH complex foods'!H366,Ingredients!$A$3:$A$119)+SUMIF($B$3:$B$725,H366,$V$3:$V$724)</f>
        <v>1</v>
      </c>
      <c r="Q366" s="11">
        <f ca="1">SUMIF(Ingredients!$B$3:$B$230,'PH complex foods'!I366,Ingredients!$A$3:$A$119)+SUMIF($B$3:$B$725,I366,$V$3:$V$724)</f>
        <v>1</v>
      </c>
      <c r="R366" s="11">
        <f ca="1">SUMIF(Ingredients!$B$3:$B$230,'PH complex foods'!J366,Ingredients!$A$3:$A$119)+SUMIF($B$3:$B$725,J366,$V$3:$V$724)</f>
        <v>1</v>
      </c>
      <c r="S366" s="11">
        <f ca="1">SUMIF(Ingredients!$B$3:$B$230,'PH complex foods'!K366,Ingredients!$A$3:$A$119)+SUMIF($B$3:$B$725,K366,$V$3:$V$724)</f>
        <v>0</v>
      </c>
      <c r="T366" s="11">
        <f ca="1">SUMIF(Ingredients!$B$3:$B$230,'PH complex foods'!L366,Ingredients!$A$3:$A$119)+SUMIF($B$3:$B$725,L366,$V$3:$V$724)</f>
        <v>0</v>
      </c>
      <c r="U366" s="11">
        <f ca="1">SUMIF(Ingredients!$B$3:$B$230,'PH complex foods'!M366,Ingredients!$A$3:$A$119)+SUMIF($B$3:$B$725,M366,$V$3:$V$724)</f>
        <v>0</v>
      </c>
      <c r="V366" s="10">
        <f t="shared" ca="1" si="76"/>
        <v>1</v>
      </c>
      <c r="W366" s="10">
        <v>1</v>
      </c>
      <c r="X366" s="11">
        <v>1</v>
      </c>
      <c r="Y366" s="11">
        <f>COUNTIF(F366:M1091,B366)</f>
        <v>0</v>
      </c>
      <c r="Z366" s="44" t="str">
        <f t="shared" ca="1" si="77"/>
        <v>Yes</v>
      </c>
      <c r="AA366" s="34">
        <f>SUMIF(Ingredients!$B$3:$B$230,F366,Ingredients!$C$3:$C$230)+SUMIF($B$3:$B$725,F366,$AI$3:$AI$725)</f>
        <v>10</v>
      </c>
      <c r="AB366" s="30">
        <f>SUMIF(Ingredients!$B$3:$B$230,G366,Ingredients!$C$3:$C$230)+SUMIF($B$3:$B$725,G366,$AI$3:$AI$725)</f>
        <v>10</v>
      </c>
      <c r="AC366" s="30">
        <f>SUMIF(Ingredients!$B$3:$B$230,H366,Ingredients!$C$3:$C$230)+SUMIF($B$3:$B$725,H366,$AI$3:$AI$725)</f>
        <v>10</v>
      </c>
      <c r="AD366" s="30">
        <f>SUMIF(Ingredients!$B$3:$B$230,I366,Ingredients!$C$3:$C$230)+SUMIF($B$3:$B$725,I366,$AI$3:$AI$725)</f>
        <v>5</v>
      </c>
      <c r="AE366" s="30">
        <f>SUMIF(Ingredients!$B$3:$B$230,J366,Ingredients!$C$3:$C$230)+SUMIF($B$3:$B$725,J366,$AI$3:$AI$725)</f>
        <v>2</v>
      </c>
      <c r="AF366" s="30">
        <f>SUMIF(Ingredients!$B$3:$B$230,K366,Ingredients!$C$3:$C$230)+SUMIF($B$3:$B$725,K366,$AI$3:$AI$725)</f>
        <v>0</v>
      </c>
      <c r="AG366" s="30">
        <f>SUMIF(Ingredients!$B$3:$B$230,L366,Ingredients!$C$3:$C$230)+SUMIF($B$3:$B$725,L366,$AI$3:$AI$725)</f>
        <v>0</v>
      </c>
      <c r="AH366" s="30">
        <f>SUMIF(Ingredients!$B$3:$B$230,M366,Ingredients!$C$3:$C$230)+SUMIF($B$3:$B$725,M366,$AI$3:$AI$725)</f>
        <v>0</v>
      </c>
      <c r="AI366" s="29">
        <f t="shared" si="65"/>
        <v>37</v>
      </c>
      <c r="AJ366" s="30">
        <f>SUMIF(Ingredients!$B$3:$B$230,F366,Ingredients!$D$3:$D$230)+SUMIF($B$3:$B$725,F366,$AR$3:$AR$725)</f>
        <v>0</v>
      </c>
      <c r="AK366" s="30">
        <f>SUMIF(Ingredients!$B$3:$B$230,G366,Ingredients!$D$3:$D$230)+SUMIF($B$3:$B$725,G366,$AR$3:$AR$725)</f>
        <v>0</v>
      </c>
      <c r="AL366" s="30">
        <f>SUMIF(Ingredients!$B$3:$B$230,H366,Ingredients!$D$3:$D$230)+SUMIF($B$3:$B$725,H366,$AR$3:$AR$725)</f>
        <v>0</v>
      </c>
      <c r="AM366" s="30">
        <f>SUMIF(Ingredients!$B$3:$B$230,I366,Ingredients!$D$3:$D$230)+SUMIF($B$3:$B$725,I366,$AR$3:$AR$725)</f>
        <v>0</v>
      </c>
      <c r="AN366" s="30">
        <f>SUMIF(Ingredients!$B$3:$B$230,J366,Ingredients!$D$3:$D$230)+SUMIF($B$3:$B$725,J366,$AR$3:$AR$725)</f>
        <v>0</v>
      </c>
      <c r="AO366" s="30">
        <f>SUMIF(Ingredients!$B$3:$B$230,K366,Ingredients!$D$3:$D$230)+SUMIF($B$3:$B$725,K366,$AR$3:$AR$725)</f>
        <v>0</v>
      </c>
      <c r="AP366" s="30">
        <f>SUMIF(Ingredients!$B$3:$B$230,L366,Ingredients!$D$3:$D$230)+SUMIF($B$3:$B$725,L366,$AR$3:$AR$725)</f>
        <v>0</v>
      </c>
      <c r="AQ366" s="30">
        <f>SUMIF(Ingredients!$B$3:$B$230,M366,Ingredients!$D$3:$D$230)+SUMIF($B$3:$B$725,M366,$AR$3:$AR$725)</f>
        <v>0</v>
      </c>
      <c r="AR366" s="29">
        <f t="shared" si="66"/>
        <v>0</v>
      </c>
      <c r="AS366" s="30">
        <f>SUMIF(Ingredients!$B$3:$B$230,F366,Ingredients!$E$3:$E$230)+SUMIF($B$3:$B$725,F366,$BA$3:$BA$730)</f>
        <v>10</v>
      </c>
      <c r="AT366" s="30">
        <f>SUMIF(Ingredients!$B$3:$B$230,G366,Ingredients!$E$3:$E$230)+SUMIF($B$3:$B$725,G366,$BA$3:$BA$730)</f>
        <v>32</v>
      </c>
      <c r="AU366" s="30">
        <f>SUMIF(Ingredients!$B$3:$B$230,H366,Ingredients!$E$3:$E$230)+SUMIF($B$3:$B$725,H366,$BA$3:$BA$730)</f>
        <v>31</v>
      </c>
      <c r="AV366" s="30">
        <f>SUMIF(Ingredients!$B$3:$B$230,I366,Ingredients!$E$3:$E$230)+SUMIF($B$3:$B$725,I366,$BA$3:$BA$730)</f>
        <v>7</v>
      </c>
      <c r="AW366" s="30">
        <f>SUMIF(Ingredients!$B$3:$B$230,J366,Ingredients!$E$3:$E$230)+SUMIF($B$3:$B$725,J366,$BA$3:$BA$730)</f>
        <v>5</v>
      </c>
      <c r="AX366" s="30">
        <f>SUMIF(Ingredients!$B$3:$B$230,K366,Ingredients!$E$3:$E$230)+SUMIF($B$3:$B$725,K366,$BA$3:$BA$730)</f>
        <v>0</v>
      </c>
      <c r="AY366" s="30">
        <f>SUMIF(Ingredients!$B$3:$B$230,L366,Ingredients!$E$3:$E$230)+SUMIF($B$3:$B$725,L366,$BA$3:$BA$730)</f>
        <v>0</v>
      </c>
      <c r="AZ366" s="30">
        <f>SUMIF(Ingredients!$B$3:$B$230,M366,Ingredients!$E$3:$E$230)+SUMIF($B$3:$B$725,M366,$BA$3:$BA$730)</f>
        <v>0</v>
      </c>
      <c r="BA366" s="29">
        <f t="shared" si="67"/>
        <v>17</v>
      </c>
      <c r="BB366" s="30">
        <f>SUMIF(Ingredients!$B$3:$B$230,F366,Ingredients!$F$3:$F$230)+SUMIF($B$3:$B$725,F366,$BJ$3:$BJ$725)</f>
        <v>0</v>
      </c>
      <c r="BC366" s="30">
        <f>SUMIF(Ingredients!$B$3:$B$230,G366,Ingredients!$F$3:$F$230)+SUMIF($B$3:$B$725,G366,$BJ$3:$BJ$725)</f>
        <v>0</v>
      </c>
      <c r="BD366" s="30">
        <f>SUMIF(Ingredients!$B$3:$B$230,H366,Ingredients!$F$3:$F$230)+SUMIF($B$3:$B$725,H366,$BJ$3:$BJ$725)</f>
        <v>0</v>
      </c>
      <c r="BE366" s="30">
        <f>SUMIF(Ingredients!$B$3:$B$230,I366,Ingredients!$F$3:$F$230)+SUMIF($B$3:$B$725,I366,$BJ$3:$BJ$725)</f>
        <v>1</v>
      </c>
      <c r="BF366" s="30">
        <f>SUMIF(Ingredients!$B$3:$B$230,J366,Ingredients!$F$3:$F$230)+SUMIF($B$3:$B$725,J366,$BJ$3:$BJ$725)</f>
        <v>0</v>
      </c>
      <c r="BG366" s="30">
        <f>SUMIF(Ingredients!$B$3:$B$230,K366,Ingredients!$F$3:$F$230)+SUMIF($B$3:$B$725,K366,$BJ$3:$BJ$725)</f>
        <v>0</v>
      </c>
      <c r="BH366" s="30">
        <f>SUMIF(Ingredients!$B$3:$B$230,L366,Ingredients!$F$3:$F$230)+SUMIF($B$3:$B$725,L366,$BJ$3:$BJ$725)</f>
        <v>0</v>
      </c>
      <c r="BI366" s="30">
        <f>SUMIF(Ingredients!$B$3:$B$230,M366,Ingredients!$F$3:$F$230)+SUMIF($B$3:$B$725,M366,$BJ$3:$BJ$725)</f>
        <v>0</v>
      </c>
      <c r="BJ366" s="35">
        <f t="shared" si="68"/>
        <v>1</v>
      </c>
      <c r="BK366" s="30">
        <f>SUMIF(Ingredients!$B$3:$B$230,F366,Ingredients!$G$3:$G$230)+SUMIF($B$3:$B$725,F366,$BS$3:$BS$725)</f>
        <v>0</v>
      </c>
      <c r="BL366" s="30">
        <f>SUMIF(Ingredients!$B$3:$B$230,G366,Ingredients!$G$3:$G$230)+SUMIF($B$3:$B$725,G366,$BS$3:$BS$725)</f>
        <v>0</v>
      </c>
      <c r="BM366" s="30">
        <f>SUMIF(Ingredients!$B$3:$B$230,H366,Ingredients!$G$3:$G$230)+SUMIF($B$3:$B$725,H366,$BS$3:$BS$725)</f>
        <v>0</v>
      </c>
      <c r="BN366" s="30">
        <f>SUMIF(Ingredients!$B$3:$B$230,I366,Ingredients!$G$3:$G$230)+SUMIF($B$3:$B$725,I366,$BS$3:$BS$725)</f>
        <v>0</v>
      </c>
      <c r="BO366" s="30">
        <f>SUMIF(Ingredients!$B$3:$B$230,J366,Ingredients!$G$3:$G$230)+SUMIF($B$3:$B$725,J366,$BS$3:$BS$725)</f>
        <v>0</v>
      </c>
      <c r="BP366" s="30">
        <f>SUMIF(Ingredients!$B$3:$B$230,K366,Ingredients!$G$3:$G$230)+SUMIF($B$3:$B$725,K366,$BS$3:$BS$725)</f>
        <v>0</v>
      </c>
      <c r="BQ366" s="30">
        <f>SUMIF(Ingredients!$B$3:$B$230,L366,Ingredients!$G$3:$G$230)+SUMIF($B$3:$B$725,L366,$BS$3:$BS$725)</f>
        <v>0</v>
      </c>
      <c r="BR366" s="30">
        <f>SUMIF(Ingredients!$B$3:$B$230,M366,Ingredients!$G$3:$G$230)+SUMIF($B$3:$B$725,M366,$BS$3:$BS$725)</f>
        <v>0</v>
      </c>
      <c r="BS366" s="36">
        <f t="shared" si="69"/>
        <v>0</v>
      </c>
      <c r="BT366" s="30">
        <f>SUMIF(Ingredients!$B$3:$B$230,F366,Ingredients!$H$3:$H$230)+SUMIF($B$3:$B$725,F366,$CB$3:$CB$725)</f>
        <v>0</v>
      </c>
      <c r="BU366" s="30">
        <f>SUMIF(Ingredients!$B$3:$B$230,G366,Ingredients!$H$3:$H$230)+SUMIF($B$3:$B$725,G366,$CB$3:$CB$725)</f>
        <v>1.5</v>
      </c>
      <c r="BV366" s="30">
        <f>SUMIF(Ingredients!$B$3:$B$230,H366,Ingredients!$H$3:$H$230)+SUMIF($B$3:$B$725,H366,$CB$3:$CB$725)</f>
        <v>1</v>
      </c>
      <c r="BW366" s="30">
        <f>SUMIF(Ingredients!$B$3:$B$230,I366,Ingredients!$H$3:$H$230)+SUMIF($B$3:$B$725,I366,$CB$3:$CB$725)</f>
        <v>0</v>
      </c>
      <c r="BX366" s="30">
        <f>SUMIF(Ingredients!$B$3:$B$230,J366,Ingredients!$H$3:$H$230)+SUMIF($B$3:$B$725,J366,$CB$3:$CB$725)</f>
        <v>1</v>
      </c>
      <c r="BY366" s="30">
        <f>SUMIF(Ingredients!$B$3:$B$230,K366,Ingredients!$H$3:$H$230)+SUMIF($B$3:$B$725,K366,$CB$3:$CB$725)</f>
        <v>0</v>
      </c>
      <c r="BZ366" s="30">
        <f>SUMIF(Ingredients!$B$3:$B$230,L366,Ingredients!$H$3:$H$230)+SUMIF($B$3:$B$725,L366,$CB$3:$CB$725)</f>
        <v>0</v>
      </c>
      <c r="CA366" s="30">
        <f>SUMIF(Ingredients!$B$3:$B$230,M366,Ingredients!$H$3:$H$230)+SUMIF($B$3:$B$725,M366,$CB$3:$CB$725)</f>
        <v>0</v>
      </c>
      <c r="CB366" s="42">
        <f t="shared" si="70"/>
        <v>3.5</v>
      </c>
      <c r="CC366" s="30">
        <f>SUMIF(Ingredients!$B$3:$B$230,F366,Ingredients!$I$3:$I$230)+SUMIF($B$3:$B$725,F366,$CK$3:$CK$725)</f>
        <v>2</v>
      </c>
      <c r="CD366" s="30">
        <f>SUMIF(Ingredients!$B$3:$B$230,G366,Ingredients!$I$3:$I$230)+SUMIF($B$3:$B$725,G366,$CK$3:$CK$725)</f>
        <v>0</v>
      </c>
      <c r="CE366" s="30">
        <f>SUMIF(Ingredients!$B$3:$B$230,H366,Ingredients!$I$3:$I$230)+SUMIF($B$3:$B$725,H366,$CK$3:$CK$725)</f>
        <v>0</v>
      </c>
      <c r="CF366" s="30">
        <f>SUMIF(Ingredients!$B$3:$B$230,I366,Ingredients!$I$3:$I$230)+SUMIF($B$3:$B$725,I366,$CK$3:$CK$725)</f>
        <v>0</v>
      </c>
      <c r="CG366" s="30">
        <f>SUMIF(Ingredients!$B$3:$B$230,J366,Ingredients!$I$3:$I$230)+SUMIF($B$3:$B$725,J366,$CK$3:$CK$725)</f>
        <v>0</v>
      </c>
      <c r="CH366" s="30">
        <f>SUMIF(Ingredients!$B$3:$B$230,K366,Ingredients!$I$3:$I$230)+SUMIF($B$3:$B$725,K366,$CK$3:$CK$725)</f>
        <v>0</v>
      </c>
      <c r="CI366" s="30">
        <f>SUMIF(Ingredients!$B$3:$B$230,L366,Ingredients!$I$3:$I$230)+SUMIF($B$3:$B$725,L366,$CK$3:$CK$725)</f>
        <v>0</v>
      </c>
      <c r="CJ366" s="30">
        <f>SUMIF(Ingredients!$B$3:$B$230,M366,Ingredients!$I$3:$I$230)+SUMIF($B$3:$B$725,M366,$CK$3:$CK$725)</f>
        <v>0</v>
      </c>
      <c r="CK366" s="38">
        <f t="shared" si="71"/>
        <v>2</v>
      </c>
      <c r="CL366" s="30">
        <f>SUMIF(Ingredients!$B$3:$B$230,F366,Ingredients!$J$3:$J$230)+SUMIF($B$3:$B$725,F366,$CT$3:$CT$725)</f>
        <v>0</v>
      </c>
      <c r="CM366" s="30">
        <f>SUMIF(Ingredients!$B$3:$B$230,G366,Ingredients!$J$3:$J$230)+SUMIF($B$3:$B$725,G366,$CT$3:$CT$725)</f>
        <v>0</v>
      </c>
      <c r="CN366" s="30">
        <f>SUMIF(Ingredients!$B$3:$B$230,H366,Ingredients!$J$3:$J$230)+SUMIF($B$3:$B$725,H366,$CT$3:$CT$725)</f>
        <v>0</v>
      </c>
      <c r="CO366" s="30">
        <f>SUMIF(Ingredients!$B$3:$B$230,I366,Ingredients!$J$3:$J$230)+SUMIF($B$3:$B$725,I366,$CT$3:$CT$725)</f>
        <v>0</v>
      </c>
      <c r="CP366" s="30">
        <f>SUMIF(Ingredients!$B$3:$B$230,J366,Ingredients!$J$3:$J$230)+SUMIF($B$3:$B$725,J366,$CT$3:$CT$725)</f>
        <v>0</v>
      </c>
      <c r="CQ366" s="30">
        <f>SUMIF(Ingredients!$B$3:$B$230,K366,Ingredients!$J$3:$J$230)+SUMIF($B$3:$B$725,K366,$CT$3:$CT$725)</f>
        <v>0</v>
      </c>
      <c r="CR366" s="30">
        <f>SUMIF(Ingredients!$B$3:$B$230,L366,Ingredients!$J$3:$J$230)+SUMIF($B$3:$B$725,L366,$CT$3:$CT$725)</f>
        <v>0</v>
      </c>
      <c r="CS366" s="30">
        <f>SUMIF(Ingredients!$B$3:$B$230,M366,Ingredients!$J$3:$J$230)+SUMIF($B$3:$B$725,M366,$CT$3:$CT$725)</f>
        <v>0</v>
      </c>
      <c r="CT366" s="43">
        <f t="shared" si="72"/>
        <v>0</v>
      </c>
      <c r="CU366" s="34">
        <v>35</v>
      </c>
      <c r="CV366" s="30">
        <v>0</v>
      </c>
      <c r="CW366" s="30">
        <v>17</v>
      </c>
      <c r="CX366" s="35">
        <v>1</v>
      </c>
      <c r="CY366" s="36">
        <v>0</v>
      </c>
      <c r="CZ366" s="37">
        <v>3.5</v>
      </c>
      <c r="DA366" s="38">
        <v>2</v>
      </c>
      <c r="DB366" s="39">
        <v>0</v>
      </c>
      <c r="DC366" t="s">
        <v>202</v>
      </c>
      <c r="DD366" t="str">
        <f t="shared" ca="1" si="73"/>
        <v/>
      </c>
      <c r="DE366" t="str">
        <f t="shared" ca="1" si="74"/>
        <v>-</v>
      </c>
      <c r="DG366" t="s">
        <v>200</v>
      </c>
      <c r="DH366" t="str">
        <f t="shared" ca="1" si="75"/>
        <v>COTTAGEPIEITEM(MEAL, ItemRegistry.cottagepieItem, 4 ,7f,0f,1f,3.5f,0f,2f,0f,1.24f),</v>
      </c>
      <c r="DI366" t="s">
        <v>2490</v>
      </c>
    </row>
    <row r="367" spans="2:113" x14ac:dyDescent="0.3">
      <c r="B367" t="s">
        <v>647</v>
      </c>
      <c r="C367" t="str">
        <f>INDEX('PH Itemnames'!$B$1:$B$723,MATCH(B367,'PH Itemnames'!$A$1:$A$723),1)</f>
        <v>croissantItem</v>
      </c>
      <c r="D367" t="s">
        <v>240</v>
      </c>
      <c r="E367" t="s">
        <v>1191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SUMIF(Ingredients!$B$3:$B$230,'PH complex foods'!F367,Ingredients!$A$3:$A$119)+SUMIF($B$3:$B$725,F367,$V$3:$V$724)</f>
        <v>1</v>
      </c>
      <c r="O367" s="11">
        <f ca="1">SUMIF(Ingredients!$B$3:$B$230,'PH complex foods'!G367,Ingredients!$A$3:$A$119)+SUMIF($B$3:$B$725,G367,$V$3:$V$724)</f>
        <v>1</v>
      </c>
      <c r="P367" s="11">
        <f ca="1">SUMIF(Ingredients!$B$3:$B$230,'PH complex foods'!H367,Ingredients!$A$3:$A$119)+SUMIF($B$3:$B$725,H367,$V$3:$V$724)</f>
        <v>1</v>
      </c>
      <c r="Q367" s="11">
        <f ca="1">SUMIF(Ingredients!$B$3:$B$230,'PH complex foods'!I367,Ingredients!$A$3:$A$119)+SUMIF($B$3:$B$725,I367,$V$3:$V$724)</f>
        <v>0</v>
      </c>
      <c r="R367" s="11">
        <f ca="1">SUMIF(Ingredients!$B$3:$B$230,'PH complex foods'!J367,Ingredients!$A$3:$A$119)+SUMIF($B$3:$B$725,J367,$V$3:$V$724)</f>
        <v>0</v>
      </c>
      <c r="S367" s="11">
        <f ca="1">SUMIF(Ingredients!$B$3:$B$230,'PH complex foods'!K367,Ingredients!$A$3:$A$119)+SUMIF($B$3:$B$725,K367,$V$3:$V$724)</f>
        <v>0</v>
      </c>
      <c r="T367" s="11">
        <f ca="1">SUMIF(Ingredients!$B$3:$B$230,'PH complex foods'!L367,Ingredients!$A$3:$A$119)+SUMIF($B$3:$B$725,L367,$V$3:$V$724)</f>
        <v>0</v>
      </c>
      <c r="U367" s="11">
        <f ca="1">SUMIF(Ingredients!$B$3:$B$230,'PH complex foods'!M367,Ingredients!$A$3:$A$119)+SUMIF($B$3:$B$725,M367,$V$3:$V$724)</f>
        <v>0</v>
      </c>
      <c r="V367" s="10">
        <f t="shared" ca="1" si="76"/>
        <v>1</v>
      </c>
      <c r="W367" s="10">
        <v>1</v>
      </c>
      <c r="X367" s="11">
        <v>1</v>
      </c>
      <c r="Y367" s="11">
        <f>COUNTIF(F367:M1092,B367)</f>
        <v>0</v>
      </c>
      <c r="Z367" s="44" t="str">
        <f t="shared" ca="1" si="77"/>
        <v>Yes</v>
      </c>
      <c r="AA367" s="34">
        <f>SUMIF(Ingredients!$B$3:$B$230,F367,Ingredients!$C$3:$C$230)+SUMIF($B$3:$B$725,F367,$AI$3:$AI$725)</f>
        <v>5</v>
      </c>
      <c r="AB367" s="30">
        <f>SUMIF(Ingredients!$B$3:$B$230,G367,Ingredients!$C$3:$C$230)+SUMIF($B$3:$B$725,G367,$AI$3:$AI$725)</f>
        <v>5</v>
      </c>
      <c r="AC367" s="30">
        <f>SUMIF(Ingredients!$B$3:$B$230,H367,Ingredients!$C$3:$C$230)+SUMIF($B$3:$B$725,H367,$AI$3:$AI$725)</f>
        <v>0</v>
      </c>
      <c r="AD367" s="30">
        <f>SUMIF(Ingredients!$B$3:$B$230,I367,Ingredients!$C$3:$C$230)+SUMIF($B$3:$B$725,I367,$AI$3:$AI$725)</f>
        <v>0</v>
      </c>
      <c r="AE367" s="30">
        <f>SUMIF(Ingredients!$B$3:$B$230,J367,Ingredients!$C$3:$C$230)+SUMIF($B$3:$B$725,J367,$AI$3:$AI$725)</f>
        <v>0</v>
      </c>
      <c r="AF367" s="30">
        <f>SUMIF(Ingredients!$B$3:$B$230,K367,Ingredients!$C$3:$C$230)+SUMIF($B$3:$B$725,K367,$AI$3:$AI$725)</f>
        <v>0</v>
      </c>
      <c r="AG367" s="30">
        <f>SUMIF(Ingredients!$B$3:$B$230,L367,Ingredients!$C$3:$C$230)+SUMIF($B$3:$B$725,L367,$AI$3:$AI$725)</f>
        <v>0</v>
      </c>
      <c r="AH367" s="30">
        <f>SUMIF(Ingredients!$B$3:$B$230,M367,Ingredients!$C$3:$C$230)+SUMIF($B$3:$B$725,M367,$AI$3:$AI$725)</f>
        <v>0</v>
      </c>
      <c r="AI367" s="29">
        <f t="shared" si="65"/>
        <v>10</v>
      </c>
      <c r="AJ367" s="30">
        <f>SUMIF(Ingredients!$B$3:$B$230,F367,Ingredients!$D$3:$D$230)+SUMIF($B$3:$B$725,F367,$AR$3:$AR$725)</f>
        <v>0</v>
      </c>
      <c r="AK367" s="30">
        <f>SUMIF(Ingredients!$B$3:$B$230,G367,Ingredients!$D$3:$D$230)+SUMIF($B$3:$B$725,G367,$AR$3:$AR$725)</f>
        <v>0</v>
      </c>
      <c r="AL367" s="30">
        <f>SUMIF(Ingredients!$B$3:$B$230,H367,Ingredients!$D$3:$D$230)+SUMIF($B$3:$B$725,H367,$AR$3:$AR$725)</f>
        <v>0</v>
      </c>
      <c r="AM367" s="30">
        <f>SUMIF(Ingredients!$B$3:$B$230,I367,Ingredients!$D$3:$D$230)+SUMIF($B$3:$B$725,I367,$AR$3:$AR$725)</f>
        <v>0</v>
      </c>
      <c r="AN367" s="30">
        <f>SUMIF(Ingredients!$B$3:$B$230,J367,Ingredients!$D$3:$D$230)+SUMIF($B$3:$B$725,J367,$AR$3:$AR$725)</f>
        <v>0</v>
      </c>
      <c r="AO367" s="30">
        <f>SUMIF(Ingredients!$B$3:$B$230,K367,Ingredients!$D$3:$D$230)+SUMIF($B$3:$B$725,K367,$AR$3:$AR$725)</f>
        <v>0</v>
      </c>
      <c r="AP367" s="30">
        <f>SUMIF(Ingredients!$B$3:$B$230,L367,Ingredients!$D$3:$D$230)+SUMIF($B$3:$B$725,L367,$AR$3:$AR$725)</f>
        <v>0</v>
      </c>
      <c r="AQ367" s="30">
        <f>SUMIF(Ingredients!$B$3:$B$230,M367,Ingredients!$D$3:$D$230)+SUMIF($B$3:$B$725,M367,$AR$3:$AR$725)</f>
        <v>0</v>
      </c>
      <c r="AR367" s="29">
        <f t="shared" si="66"/>
        <v>0</v>
      </c>
      <c r="AS367" s="30">
        <f>SUMIF(Ingredients!$B$3:$B$230,F367,Ingredients!$E$3:$E$230)+SUMIF($B$3:$B$725,F367,$BA$3:$BA$730)</f>
        <v>7</v>
      </c>
      <c r="AT367" s="30">
        <f>SUMIF(Ingredients!$B$3:$B$230,G367,Ingredients!$E$3:$E$230)+SUMIF($B$3:$B$725,G367,$BA$3:$BA$730)</f>
        <v>12</v>
      </c>
      <c r="AU367" s="30">
        <f>SUMIF(Ingredients!$B$3:$B$230,H367,Ingredients!$E$3:$E$230)+SUMIF($B$3:$B$725,H367,$BA$3:$BA$730)</f>
        <v>16</v>
      </c>
      <c r="AV367" s="30">
        <f>SUMIF(Ingredients!$B$3:$B$230,I367,Ingredients!$E$3:$E$230)+SUMIF($B$3:$B$725,I367,$BA$3:$BA$730)</f>
        <v>0</v>
      </c>
      <c r="AW367" s="30">
        <f>SUMIF(Ingredients!$B$3:$B$230,J367,Ingredients!$E$3:$E$230)+SUMIF($B$3:$B$725,J367,$BA$3:$BA$730)</f>
        <v>0</v>
      </c>
      <c r="AX367" s="30">
        <f>SUMIF(Ingredients!$B$3:$B$230,K367,Ingredients!$E$3:$E$230)+SUMIF($B$3:$B$725,K367,$BA$3:$BA$730)</f>
        <v>0</v>
      </c>
      <c r="AY367" s="30">
        <f>SUMIF(Ingredients!$B$3:$B$230,L367,Ingredients!$E$3:$E$230)+SUMIF($B$3:$B$725,L367,$BA$3:$BA$730)</f>
        <v>0</v>
      </c>
      <c r="AZ367" s="30">
        <f>SUMIF(Ingredients!$B$3:$B$230,M367,Ingredients!$E$3:$E$230)+SUMIF($B$3:$B$725,M367,$BA$3:$BA$730)</f>
        <v>0</v>
      </c>
      <c r="BA367" s="29">
        <f t="shared" si="67"/>
        <v>11.666666666666666</v>
      </c>
      <c r="BB367" s="30">
        <f>SUMIF(Ingredients!$B$3:$B$230,F367,Ingredients!$F$3:$F$230)+SUMIF($B$3:$B$725,F367,$BJ$3:$BJ$725)</f>
        <v>1</v>
      </c>
      <c r="BC367" s="30">
        <f>SUMIF(Ingredients!$B$3:$B$230,G367,Ingredients!$F$3:$F$230)+SUMIF($B$3:$B$725,G367,$BJ$3:$BJ$725)</f>
        <v>0</v>
      </c>
      <c r="BD367" s="30">
        <f>SUMIF(Ingredients!$B$3:$B$230,H367,Ingredients!$F$3:$F$230)+SUMIF($B$3:$B$725,H367,$BJ$3:$BJ$725)</f>
        <v>0</v>
      </c>
      <c r="BE367" s="30">
        <f>SUMIF(Ingredients!$B$3:$B$230,I367,Ingredients!$F$3:$F$230)+SUMIF($B$3:$B$725,I367,$BJ$3:$BJ$725)</f>
        <v>0</v>
      </c>
      <c r="BF367" s="30">
        <f>SUMIF(Ingredients!$B$3:$B$230,J367,Ingredients!$F$3:$F$230)+SUMIF($B$3:$B$725,J367,$BJ$3:$BJ$725)</f>
        <v>0</v>
      </c>
      <c r="BG367" s="30">
        <f>SUMIF(Ingredients!$B$3:$B$230,K367,Ingredients!$F$3:$F$230)+SUMIF($B$3:$B$725,K367,$BJ$3:$BJ$725)</f>
        <v>0</v>
      </c>
      <c r="BH367" s="30">
        <f>SUMIF(Ingredients!$B$3:$B$230,L367,Ingredients!$F$3:$F$230)+SUMIF($B$3:$B$725,L367,$BJ$3:$BJ$725)</f>
        <v>0</v>
      </c>
      <c r="BI367" s="30">
        <f>SUMIF(Ingredients!$B$3:$B$230,M367,Ingredients!$F$3:$F$230)+SUMIF($B$3:$B$725,M367,$BJ$3:$BJ$725)</f>
        <v>0</v>
      </c>
      <c r="BJ367" s="35">
        <f t="shared" si="68"/>
        <v>1</v>
      </c>
      <c r="BK367" s="30">
        <f>SUMIF(Ingredients!$B$3:$B$230,F367,Ingredients!$G$3:$G$230)+SUMIF($B$3:$B$725,F367,$BS$3:$BS$725)</f>
        <v>0</v>
      </c>
      <c r="BL367" s="30">
        <f>SUMIF(Ingredients!$B$3:$B$230,G367,Ingredients!$G$3:$G$230)+SUMIF($B$3:$B$725,G367,$BS$3:$BS$725)</f>
        <v>0</v>
      </c>
      <c r="BM367" s="30">
        <f>SUMIF(Ingredients!$B$3:$B$230,H367,Ingredients!$G$3:$G$230)+SUMIF($B$3:$B$725,H367,$BS$3:$BS$725)</f>
        <v>0</v>
      </c>
      <c r="BN367" s="30">
        <f>SUMIF(Ingredients!$B$3:$B$230,I367,Ingredients!$G$3:$G$230)+SUMIF($B$3:$B$725,I367,$BS$3:$BS$725)</f>
        <v>0</v>
      </c>
      <c r="BO367" s="30">
        <f>SUMIF(Ingredients!$B$3:$B$230,J367,Ingredients!$G$3:$G$230)+SUMIF($B$3:$B$725,J367,$BS$3:$BS$725)</f>
        <v>0</v>
      </c>
      <c r="BP367" s="30">
        <f>SUMIF(Ingredients!$B$3:$B$230,K367,Ingredients!$G$3:$G$230)+SUMIF($B$3:$B$725,K367,$BS$3:$BS$725)</f>
        <v>0</v>
      </c>
      <c r="BQ367" s="30">
        <f>SUMIF(Ingredients!$B$3:$B$230,L367,Ingredients!$G$3:$G$230)+SUMIF($B$3:$B$725,L367,$BS$3:$BS$725)</f>
        <v>0</v>
      </c>
      <c r="BR367" s="30">
        <f>SUMIF(Ingredients!$B$3:$B$230,M367,Ingredients!$G$3:$G$230)+SUMIF($B$3:$B$725,M367,$BS$3:$BS$725)</f>
        <v>0</v>
      </c>
      <c r="BS367" s="36">
        <f t="shared" si="69"/>
        <v>0</v>
      </c>
      <c r="BT367" s="30">
        <f>SUMIF(Ingredients!$B$3:$B$230,F367,Ingredients!$H$3:$H$230)+SUMIF($B$3:$B$725,F367,$CB$3:$CB$725)</f>
        <v>0</v>
      </c>
      <c r="BU367" s="30">
        <f>SUMIF(Ingredients!$B$3:$B$230,G367,Ingredients!$H$3:$H$230)+SUMIF($B$3:$B$725,G367,$CB$3:$CB$725)</f>
        <v>0</v>
      </c>
      <c r="BV367" s="30">
        <f>SUMIF(Ingredients!$B$3:$B$230,H367,Ingredients!$H$3:$H$230)+SUMIF($B$3:$B$725,H367,$CB$3:$CB$725)</f>
        <v>0</v>
      </c>
      <c r="BW367" s="30">
        <f>SUMIF(Ingredients!$B$3:$B$230,I367,Ingredients!$H$3:$H$230)+SUMIF($B$3:$B$725,I367,$CB$3:$CB$725)</f>
        <v>0</v>
      </c>
      <c r="BX367" s="30">
        <f>SUMIF(Ingredients!$B$3:$B$230,J367,Ingredients!$H$3:$H$230)+SUMIF($B$3:$B$725,J367,$CB$3:$CB$725)</f>
        <v>0</v>
      </c>
      <c r="BY367" s="30">
        <f>SUMIF(Ingredients!$B$3:$B$230,K367,Ingredients!$H$3:$H$230)+SUMIF($B$3:$B$725,K367,$CB$3:$CB$725)</f>
        <v>0</v>
      </c>
      <c r="BZ367" s="30">
        <f>SUMIF(Ingredients!$B$3:$B$230,L367,Ingredients!$H$3:$H$230)+SUMIF($B$3:$B$725,L367,$CB$3:$CB$725)</f>
        <v>0</v>
      </c>
      <c r="CA367" s="30">
        <f>SUMIF(Ingredients!$B$3:$B$230,M367,Ingredients!$H$3:$H$230)+SUMIF($B$3:$B$725,M367,$CB$3:$CB$725)</f>
        <v>0</v>
      </c>
      <c r="CB367" s="42">
        <f t="shared" si="70"/>
        <v>0</v>
      </c>
      <c r="CC367" s="30">
        <f>SUMIF(Ingredients!$B$3:$B$230,F367,Ingredients!$I$3:$I$230)+SUMIF($B$3:$B$725,F367,$CK$3:$CK$725)</f>
        <v>0</v>
      </c>
      <c r="CD367" s="30">
        <f>SUMIF(Ingredients!$B$3:$B$230,G367,Ingredients!$I$3:$I$230)+SUMIF($B$3:$B$725,G367,$CK$3:$CK$725)</f>
        <v>0</v>
      </c>
      <c r="CE367" s="30">
        <f>SUMIF(Ingredients!$B$3:$B$230,H367,Ingredients!$I$3:$I$230)+SUMIF($B$3:$B$725,H367,$CK$3:$CK$725)</f>
        <v>0</v>
      </c>
      <c r="CF367" s="30">
        <f>SUMIF(Ingredients!$B$3:$B$230,I367,Ingredients!$I$3:$I$230)+SUMIF($B$3:$B$725,I367,$CK$3:$CK$725)</f>
        <v>0</v>
      </c>
      <c r="CG367" s="30">
        <f>SUMIF(Ingredients!$B$3:$B$230,J367,Ingredients!$I$3:$I$230)+SUMIF($B$3:$B$725,J367,$CK$3:$CK$725)</f>
        <v>0</v>
      </c>
      <c r="CH367" s="30">
        <f>SUMIF(Ingredients!$B$3:$B$230,K367,Ingredients!$I$3:$I$230)+SUMIF($B$3:$B$725,K367,$CK$3:$CK$725)</f>
        <v>0</v>
      </c>
      <c r="CI367" s="30">
        <f>SUMIF(Ingredients!$B$3:$B$230,L367,Ingredients!$I$3:$I$230)+SUMIF($B$3:$B$725,L367,$CK$3:$CK$725)</f>
        <v>0</v>
      </c>
      <c r="CJ367" s="30">
        <f>SUMIF(Ingredients!$B$3:$B$230,M367,Ingredients!$I$3:$I$230)+SUMIF($B$3:$B$725,M367,$CK$3:$CK$725)</f>
        <v>0</v>
      </c>
      <c r="CK367" s="38">
        <f t="shared" si="71"/>
        <v>0</v>
      </c>
      <c r="CL367" s="30">
        <f>SUMIF(Ingredients!$B$3:$B$230,F367,Ingredients!$J$3:$J$230)+SUMIF($B$3:$B$725,F367,$CT$3:$CT$725)</f>
        <v>0</v>
      </c>
      <c r="CM367" s="30">
        <f>SUMIF(Ingredients!$B$3:$B$230,G367,Ingredients!$J$3:$J$230)+SUMIF($B$3:$B$725,G367,$CT$3:$CT$725)</f>
        <v>1</v>
      </c>
      <c r="CN367" s="30">
        <f>SUMIF(Ingredients!$B$3:$B$230,H367,Ingredients!$J$3:$J$230)+SUMIF($B$3:$B$725,H367,$CT$3:$CT$725)</f>
        <v>0</v>
      </c>
      <c r="CO367" s="30">
        <f>SUMIF(Ingredients!$B$3:$B$230,I367,Ingredients!$J$3:$J$230)+SUMIF($B$3:$B$725,I367,$CT$3:$CT$725)</f>
        <v>0</v>
      </c>
      <c r="CP367" s="30">
        <f>SUMIF(Ingredients!$B$3:$B$230,J367,Ingredients!$J$3:$J$230)+SUMIF($B$3:$B$725,J367,$CT$3:$CT$725)</f>
        <v>0</v>
      </c>
      <c r="CQ367" s="30">
        <f>SUMIF(Ingredients!$B$3:$B$230,K367,Ingredients!$J$3:$J$230)+SUMIF($B$3:$B$725,K367,$CT$3:$CT$725)</f>
        <v>0</v>
      </c>
      <c r="CR367" s="30">
        <f>SUMIF(Ingredients!$B$3:$B$230,L367,Ingredients!$J$3:$J$230)+SUMIF($B$3:$B$725,L367,$CT$3:$CT$725)</f>
        <v>0</v>
      </c>
      <c r="CS367" s="30">
        <f>SUMIF(Ingredients!$B$3:$B$230,M367,Ingredients!$J$3:$J$230)+SUMIF($B$3:$B$725,M367,$CT$3:$CT$725)</f>
        <v>0</v>
      </c>
      <c r="CT367" s="43">
        <f t="shared" si="72"/>
        <v>1</v>
      </c>
      <c r="CU367" s="34">
        <v>10</v>
      </c>
      <c r="CV367" s="30">
        <v>0</v>
      </c>
      <c r="CW367" s="30">
        <v>21</v>
      </c>
      <c r="CX367" s="35">
        <v>1</v>
      </c>
      <c r="CY367" s="36">
        <v>0</v>
      </c>
      <c r="CZ367" s="37">
        <v>0</v>
      </c>
      <c r="DA367" s="38">
        <v>0</v>
      </c>
      <c r="DB367" s="39">
        <v>1</v>
      </c>
      <c r="DC367" t="s">
        <v>202</v>
      </c>
      <c r="DD367" t="str">
        <f t="shared" ca="1" si="73"/>
        <v/>
      </c>
      <c r="DE367" t="str">
        <f t="shared" ca="1" si="74"/>
        <v>-</v>
      </c>
      <c r="DG367" t="s">
        <v>200</v>
      </c>
      <c r="DH367" t="str">
        <f t="shared" ca="1" si="75"/>
        <v>CROISSANTITEM(MEAL, ItemRegistry.croissantItem, 4 ,2f,0f,1f,0f,0f,0f,1f,1f),</v>
      </c>
      <c r="DI367" t="s">
        <v>2285</v>
      </c>
    </row>
    <row r="368" spans="2:113" x14ac:dyDescent="0.3">
      <c r="B368" t="s">
        <v>360</v>
      </c>
      <c r="C368" t="str">
        <f>INDEX('PH Itemnames'!$B$1:$B$723,MATCH(B368,'PH Itemnames'!$A$1:$A$723),1)</f>
        <v>currypowderItem</v>
      </c>
      <c r="D368" t="s">
        <v>240</v>
      </c>
      <c r="E368" t="s">
        <v>1191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SUMIF(Ingredients!$B$3:$B$230,'PH complex foods'!F368,Ingredients!$A$3:$A$119)+SUMIF($B$3:$B$725,F368,$V$3:$V$724)</f>
        <v>0</v>
      </c>
      <c r="O368" s="11">
        <f ca="1">SUMIF(Ingredients!$B$3:$B$230,'PH complex foods'!G368,Ingredients!$A$3:$A$119)+SUMIF($B$3:$B$725,G368,$V$3:$V$724)</f>
        <v>0</v>
      </c>
      <c r="P368" s="11">
        <f ca="1">SUMIF(Ingredients!$B$3:$B$230,'PH complex foods'!H368,Ingredients!$A$3:$A$119)+SUMIF($B$3:$B$725,H368,$V$3:$V$724)</f>
        <v>0</v>
      </c>
      <c r="Q368" s="11">
        <f ca="1">SUMIF(Ingredients!$B$3:$B$230,'PH complex foods'!I368,Ingredients!$A$3:$A$119)+SUMIF($B$3:$B$725,I368,$V$3:$V$724)</f>
        <v>0</v>
      </c>
      <c r="R368" s="11">
        <f ca="1">SUMIF(Ingredients!$B$3:$B$230,'PH complex foods'!J368,Ingredients!$A$3:$A$119)+SUMIF($B$3:$B$725,J368,$V$3:$V$724)</f>
        <v>0</v>
      </c>
      <c r="S368" s="11">
        <f ca="1">SUMIF(Ingredients!$B$3:$B$230,'PH complex foods'!K368,Ingredients!$A$3:$A$119)+SUMIF($B$3:$B$725,K368,$V$3:$V$724)</f>
        <v>0</v>
      </c>
      <c r="T368" s="11">
        <f ca="1">SUMIF(Ingredients!$B$3:$B$230,'PH complex foods'!L368,Ingredients!$A$3:$A$119)+SUMIF($B$3:$B$725,L368,$V$3:$V$724)</f>
        <v>0</v>
      </c>
      <c r="U368" s="11">
        <f ca="1">SUMIF(Ingredients!$B$3:$B$230,'PH complex foods'!M368,Ingredients!$A$3:$A$119)+SUMIF($B$3:$B$725,M368,$V$3:$V$724)</f>
        <v>0</v>
      </c>
      <c r="V368" s="10">
        <f t="shared" ca="1" si="76"/>
        <v>0</v>
      </c>
      <c r="W368" s="10">
        <v>0</v>
      </c>
      <c r="X368" s="11">
        <v>0</v>
      </c>
      <c r="Y368" s="11">
        <f>COUNTIF(F368:M1093,B368)</f>
        <v>2</v>
      </c>
      <c r="Z368" s="44" t="str">
        <f t="shared" ca="1" si="77"/>
        <v>No</v>
      </c>
      <c r="AA368" s="34">
        <f>SUMIF(Ingredients!$B$3:$B$230,F368,Ingredients!$C$3:$C$230)+SUMIF($B$3:$B$725,F368,$AI$3:$AI$725)</f>
        <v>0</v>
      </c>
      <c r="AB368" s="30">
        <f>SUMIF(Ingredients!$B$3:$B$230,G368,Ingredients!$C$3:$C$230)+SUMIF($B$3:$B$725,G368,$AI$3:$AI$725)</f>
        <v>0</v>
      </c>
      <c r="AC368" s="30">
        <f>SUMIF(Ingredients!$B$3:$B$230,H368,Ingredients!$C$3:$C$230)+SUMIF($B$3:$B$725,H368,$AI$3:$AI$725)</f>
        <v>0</v>
      </c>
      <c r="AD368" s="30">
        <f>SUMIF(Ingredients!$B$3:$B$230,I368,Ingredients!$C$3:$C$230)+SUMIF($B$3:$B$725,I368,$AI$3:$AI$725)</f>
        <v>0</v>
      </c>
      <c r="AE368" s="30">
        <f>SUMIF(Ingredients!$B$3:$B$230,J368,Ingredients!$C$3:$C$230)+SUMIF($B$3:$B$725,J368,$AI$3:$AI$725)</f>
        <v>0</v>
      </c>
      <c r="AF368" s="30">
        <f>SUMIF(Ingredients!$B$3:$B$230,K368,Ingredients!$C$3:$C$230)+SUMIF($B$3:$B$725,K368,$AI$3:$AI$725)</f>
        <v>0</v>
      </c>
      <c r="AG368" s="30">
        <f>SUMIF(Ingredients!$B$3:$B$230,L368,Ingredients!$C$3:$C$230)+SUMIF($B$3:$B$725,L368,$AI$3:$AI$725)</f>
        <v>0</v>
      </c>
      <c r="AH368" s="30">
        <f>SUMIF(Ingredients!$B$3:$B$230,M368,Ingredients!$C$3:$C$230)+SUMIF($B$3:$B$725,M368,$AI$3:$AI$725)</f>
        <v>0</v>
      </c>
      <c r="AI368" s="29">
        <f t="shared" si="65"/>
        <v>0</v>
      </c>
      <c r="AJ368" s="30">
        <f>SUMIF(Ingredients!$B$3:$B$230,F368,Ingredients!$D$3:$D$230)+SUMIF($B$3:$B$725,F368,$AR$3:$AR$725)</f>
        <v>0</v>
      </c>
      <c r="AK368" s="30">
        <f>SUMIF(Ingredients!$B$3:$B$230,G368,Ingredients!$D$3:$D$230)+SUMIF($B$3:$B$725,G368,$AR$3:$AR$725)</f>
        <v>0</v>
      </c>
      <c r="AL368" s="30">
        <f>SUMIF(Ingredients!$B$3:$B$230,H368,Ingredients!$D$3:$D$230)+SUMIF($B$3:$B$725,H368,$AR$3:$AR$725)</f>
        <v>0</v>
      </c>
      <c r="AM368" s="30">
        <f>SUMIF(Ingredients!$B$3:$B$230,I368,Ingredients!$D$3:$D$230)+SUMIF($B$3:$B$725,I368,$AR$3:$AR$725)</f>
        <v>0</v>
      </c>
      <c r="AN368" s="30">
        <f>SUMIF(Ingredients!$B$3:$B$230,J368,Ingredients!$D$3:$D$230)+SUMIF($B$3:$B$725,J368,$AR$3:$AR$725)</f>
        <v>0</v>
      </c>
      <c r="AO368" s="30">
        <f>SUMIF(Ingredients!$B$3:$B$230,K368,Ingredients!$D$3:$D$230)+SUMIF($B$3:$B$725,K368,$AR$3:$AR$725)</f>
        <v>0</v>
      </c>
      <c r="AP368" s="30">
        <f>SUMIF(Ingredients!$B$3:$B$230,L368,Ingredients!$D$3:$D$230)+SUMIF($B$3:$B$725,L368,$AR$3:$AR$725)</f>
        <v>0</v>
      </c>
      <c r="AQ368" s="30">
        <f>SUMIF(Ingredients!$B$3:$B$230,M368,Ingredients!$D$3:$D$230)+SUMIF($B$3:$B$725,M368,$AR$3:$AR$725)</f>
        <v>0</v>
      </c>
      <c r="AR368" s="29">
        <f t="shared" si="66"/>
        <v>0</v>
      </c>
      <c r="AS368" s="30">
        <f>SUMIF(Ingredients!$B$3:$B$230,F368,Ingredients!$E$3:$E$230)+SUMIF($B$3:$B$725,F368,$BA$3:$BA$730)</f>
        <v>0</v>
      </c>
      <c r="AT368" s="30">
        <f>SUMIF(Ingredients!$B$3:$B$230,G368,Ingredients!$E$3:$E$230)+SUMIF($B$3:$B$725,G368,$BA$3:$BA$730)</f>
        <v>0</v>
      </c>
      <c r="AU368" s="30">
        <f>SUMIF(Ingredients!$B$3:$B$230,H368,Ingredients!$E$3:$E$230)+SUMIF($B$3:$B$725,H368,$BA$3:$BA$730)</f>
        <v>0</v>
      </c>
      <c r="AV368" s="30">
        <f>SUMIF(Ingredients!$B$3:$B$230,I368,Ingredients!$E$3:$E$230)+SUMIF($B$3:$B$725,I368,$BA$3:$BA$730)</f>
        <v>0</v>
      </c>
      <c r="AW368" s="30">
        <f>SUMIF(Ingredients!$B$3:$B$230,J368,Ingredients!$E$3:$E$230)+SUMIF($B$3:$B$725,J368,$BA$3:$BA$730)</f>
        <v>0</v>
      </c>
      <c r="AX368" s="30">
        <f>SUMIF(Ingredients!$B$3:$B$230,K368,Ingredients!$E$3:$E$230)+SUMIF($B$3:$B$725,K368,$BA$3:$BA$730)</f>
        <v>0</v>
      </c>
      <c r="AY368" s="30">
        <f>SUMIF(Ingredients!$B$3:$B$230,L368,Ingredients!$E$3:$E$230)+SUMIF($B$3:$B$725,L368,$BA$3:$BA$730)</f>
        <v>0</v>
      </c>
      <c r="AZ368" s="30">
        <f>SUMIF(Ingredients!$B$3:$B$230,M368,Ingredients!$E$3:$E$230)+SUMIF($B$3:$B$725,M368,$BA$3:$BA$730)</f>
        <v>0</v>
      </c>
      <c r="BA368" s="29">
        <f t="shared" si="67"/>
        <v>0</v>
      </c>
      <c r="BB368" s="30">
        <f>SUMIF(Ingredients!$B$3:$B$230,F368,Ingredients!$F$3:$F$230)+SUMIF($B$3:$B$725,F368,$BJ$3:$BJ$725)</f>
        <v>0</v>
      </c>
      <c r="BC368" s="30">
        <f>SUMIF(Ingredients!$B$3:$B$230,G368,Ingredients!$F$3:$F$230)+SUMIF($B$3:$B$725,G368,$BJ$3:$BJ$725)</f>
        <v>0</v>
      </c>
      <c r="BD368" s="30">
        <f>SUMIF(Ingredients!$B$3:$B$230,H368,Ingredients!$F$3:$F$230)+SUMIF($B$3:$B$725,H368,$BJ$3:$BJ$725)</f>
        <v>0</v>
      </c>
      <c r="BE368" s="30">
        <f>SUMIF(Ingredients!$B$3:$B$230,I368,Ingredients!$F$3:$F$230)+SUMIF($B$3:$B$725,I368,$BJ$3:$BJ$725)</f>
        <v>0</v>
      </c>
      <c r="BF368" s="30">
        <f>SUMIF(Ingredients!$B$3:$B$230,J368,Ingredients!$F$3:$F$230)+SUMIF($B$3:$B$725,J368,$BJ$3:$BJ$725)</f>
        <v>0</v>
      </c>
      <c r="BG368" s="30">
        <f>SUMIF(Ingredients!$B$3:$B$230,K368,Ingredients!$F$3:$F$230)+SUMIF($B$3:$B$725,K368,$BJ$3:$BJ$725)</f>
        <v>0</v>
      </c>
      <c r="BH368" s="30">
        <f>SUMIF(Ingredients!$B$3:$B$230,L368,Ingredients!$F$3:$F$230)+SUMIF($B$3:$B$725,L368,$BJ$3:$BJ$725)</f>
        <v>0</v>
      </c>
      <c r="BI368" s="30">
        <f>SUMIF(Ingredients!$B$3:$B$230,M368,Ingredients!$F$3:$F$230)+SUMIF($B$3:$B$725,M368,$BJ$3:$BJ$725)</f>
        <v>0</v>
      </c>
      <c r="BJ368" s="35">
        <f t="shared" si="68"/>
        <v>0</v>
      </c>
      <c r="BK368" s="30">
        <f>SUMIF(Ingredients!$B$3:$B$230,F368,Ingredients!$G$3:$G$230)+SUMIF($B$3:$B$725,F368,$BS$3:$BS$725)</f>
        <v>0</v>
      </c>
      <c r="BL368" s="30">
        <f>SUMIF(Ingredients!$B$3:$B$230,G368,Ingredients!$G$3:$G$230)+SUMIF($B$3:$B$725,G368,$BS$3:$BS$725)</f>
        <v>0</v>
      </c>
      <c r="BM368" s="30">
        <f>SUMIF(Ingredients!$B$3:$B$230,H368,Ingredients!$G$3:$G$230)+SUMIF($B$3:$B$725,H368,$BS$3:$BS$725)</f>
        <v>0</v>
      </c>
      <c r="BN368" s="30">
        <f>SUMIF(Ingredients!$B$3:$B$230,I368,Ingredients!$G$3:$G$230)+SUMIF($B$3:$B$725,I368,$BS$3:$BS$725)</f>
        <v>0</v>
      </c>
      <c r="BO368" s="30">
        <f>SUMIF(Ingredients!$B$3:$B$230,J368,Ingredients!$G$3:$G$230)+SUMIF($B$3:$B$725,J368,$BS$3:$BS$725)</f>
        <v>0</v>
      </c>
      <c r="BP368" s="30">
        <f>SUMIF(Ingredients!$B$3:$B$230,K368,Ingredients!$G$3:$G$230)+SUMIF($B$3:$B$725,K368,$BS$3:$BS$725)</f>
        <v>0</v>
      </c>
      <c r="BQ368" s="30">
        <f>SUMIF(Ingredients!$B$3:$B$230,L368,Ingredients!$G$3:$G$230)+SUMIF($B$3:$B$725,L368,$BS$3:$BS$725)</f>
        <v>0</v>
      </c>
      <c r="BR368" s="30">
        <f>SUMIF(Ingredients!$B$3:$B$230,M368,Ingredients!$G$3:$G$230)+SUMIF($B$3:$B$725,M368,$BS$3:$BS$725)</f>
        <v>0</v>
      </c>
      <c r="BS368" s="36">
        <f t="shared" si="69"/>
        <v>0</v>
      </c>
      <c r="BT368" s="30">
        <f>SUMIF(Ingredients!$B$3:$B$230,F368,Ingredients!$H$3:$H$230)+SUMIF($B$3:$B$725,F368,$CB$3:$CB$725)</f>
        <v>0</v>
      </c>
      <c r="BU368" s="30">
        <f>SUMIF(Ingredients!$B$3:$B$230,G368,Ingredients!$H$3:$H$230)+SUMIF($B$3:$B$725,G368,$CB$3:$CB$725)</f>
        <v>0</v>
      </c>
      <c r="BV368" s="30">
        <f>SUMIF(Ingredients!$B$3:$B$230,H368,Ingredients!$H$3:$H$230)+SUMIF($B$3:$B$725,H368,$CB$3:$CB$725)</f>
        <v>0</v>
      </c>
      <c r="BW368" s="30">
        <f>SUMIF(Ingredients!$B$3:$B$230,I368,Ingredients!$H$3:$H$230)+SUMIF($B$3:$B$725,I368,$CB$3:$CB$725)</f>
        <v>0</v>
      </c>
      <c r="BX368" s="30">
        <f>SUMIF(Ingredients!$B$3:$B$230,J368,Ingredients!$H$3:$H$230)+SUMIF($B$3:$B$725,J368,$CB$3:$CB$725)</f>
        <v>0</v>
      </c>
      <c r="BY368" s="30">
        <f>SUMIF(Ingredients!$B$3:$B$230,K368,Ingredients!$H$3:$H$230)+SUMIF($B$3:$B$725,K368,$CB$3:$CB$725)</f>
        <v>0</v>
      </c>
      <c r="BZ368" s="30">
        <f>SUMIF(Ingredients!$B$3:$B$230,L368,Ingredients!$H$3:$H$230)+SUMIF($B$3:$B$725,L368,$CB$3:$CB$725)</f>
        <v>0</v>
      </c>
      <c r="CA368" s="30">
        <f>SUMIF(Ingredients!$B$3:$B$230,M368,Ingredients!$H$3:$H$230)+SUMIF($B$3:$B$725,M368,$CB$3:$CB$725)</f>
        <v>0</v>
      </c>
      <c r="CB368" s="42">
        <f t="shared" si="70"/>
        <v>0</v>
      </c>
      <c r="CC368" s="30">
        <f>SUMIF(Ingredients!$B$3:$B$230,F368,Ingredients!$I$3:$I$230)+SUMIF($B$3:$B$725,F368,$CK$3:$CK$725)</f>
        <v>0</v>
      </c>
      <c r="CD368" s="30">
        <f>SUMIF(Ingredients!$B$3:$B$230,G368,Ingredients!$I$3:$I$230)+SUMIF($B$3:$B$725,G368,$CK$3:$CK$725)</f>
        <v>0</v>
      </c>
      <c r="CE368" s="30">
        <f>SUMIF(Ingredients!$B$3:$B$230,H368,Ingredients!$I$3:$I$230)+SUMIF($B$3:$B$725,H368,$CK$3:$CK$725)</f>
        <v>0</v>
      </c>
      <c r="CF368" s="30">
        <f>SUMIF(Ingredients!$B$3:$B$230,I368,Ingredients!$I$3:$I$230)+SUMIF($B$3:$B$725,I368,$CK$3:$CK$725)</f>
        <v>0</v>
      </c>
      <c r="CG368" s="30">
        <f>SUMIF(Ingredients!$B$3:$B$230,J368,Ingredients!$I$3:$I$230)+SUMIF($B$3:$B$725,J368,$CK$3:$CK$725)</f>
        <v>0</v>
      </c>
      <c r="CH368" s="30">
        <f>SUMIF(Ingredients!$B$3:$B$230,K368,Ingredients!$I$3:$I$230)+SUMIF($B$3:$B$725,K368,$CK$3:$CK$725)</f>
        <v>0</v>
      </c>
      <c r="CI368" s="30">
        <f>SUMIF(Ingredients!$B$3:$B$230,L368,Ingredients!$I$3:$I$230)+SUMIF($B$3:$B$725,L368,$CK$3:$CK$725)</f>
        <v>0</v>
      </c>
      <c r="CJ368" s="30">
        <f>SUMIF(Ingredients!$B$3:$B$230,M368,Ingredients!$I$3:$I$230)+SUMIF($B$3:$B$725,M368,$CK$3:$CK$725)</f>
        <v>0</v>
      </c>
      <c r="CK368" s="38">
        <f t="shared" si="71"/>
        <v>0</v>
      </c>
      <c r="CL368" s="30">
        <f>SUMIF(Ingredients!$B$3:$B$230,F368,Ingredients!$J$3:$J$230)+SUMIF($B$3:$B$725,F368,$CT$3:$CT$725)</f>
        <v>0</v>
      </c>
      <c r="CM368" s="30">
        <f>SUMIF(Ingredients!$B$3:$B$230,G368,Ingredients!$J$3:$J$230)+SUMIF($B$3:$B$725,G368,$CT$3:$CT$725)</f>
        <v>0</v>
      </c>
      <c r="CN368" s="30">
        <f>SUMIF(Ingredients!$B$3:$B$230,H368,Ingredients!$J$3:$J$230)+SUMIF($B$3:$B$725,H368,$CT$3:$CT$725)</f>
        <v>0</v>
      </c>
      <c r="CO368" s="30">
        <f>SUMIF(Ingredients!$B$3:$B$230,I368,Ingredients!$J$3:$J$230)+SUMIF($B$3:$B$725,I368,$CT$3:$CT$725)</f>
        <v>0</v>
      </c>
      <c r="CP368" s="30">
        <f>SUMIF(Ingredients!$B$3:$B$230,J368,Ingredients!$J$3:$J$230)+SUMIF($B$3:$B$725,J368,$CT$3:$CT$725)</f>
        <v>0</v>
      </c>
      <c r="CQ368" s="30">
        <f>SUMIF(Ingredients!$B$3:$B$230,K368,Ingredients!$J$3:$J$230)+SUMIF($B$3:$B$725,K368,$CT$3:$CT$725)</f>
        <v>0</v>
      </c>
      <c r="CR368" s="30">
        <f>SUMIF(Ingredients!$B$3:$B$230,L368,Ingredients!$J$3:$J$230)+SUMIF($B$3:$B$725,L368,$CT$3:$CT$725)</f>
        <v>0</v>
      </c>
      <c r="CS368" s="30">
        <f>SUMIF(Ingredients!$B$3:$B$230,M368,Ingredients!$J$3:$J$230)+SUMIF($B$3:$B$725,M368,$CT$3:$CT$725)</f>
        <v>0</v>
      </c>
      <c r="CT368" s="43">
        <f t="shared" si="72"/>
        <v>0</v>
      </c>
      <c r="CU368" s="34">
        <v>0</v>
      </c>
      <c r="CV368" s="30">
        <v>0</v>
      </c>
      <c r="CW368" s="30">
        <v>0</v>
      </c>
      <c r="CX368" s="35">
        <v>0</v>
      </c>
      <c r="CY368" s="36">
        <v>0</v>
      </c>
      <c r="CZ368" s="37">
        <v>0</v>
      </c>
      <c r="DA368" s="38">
        <v>0</v>
      </c>
      <c r="DB368" s="39">
        <v>0</v>
      </c>
      <c r="DC368" t="s">
        <v>199</v>
      </c>
      <c r="DD368" t="str">
        <f t="shared" ca="1" si="73"/>
        <v/>
      </c>
      <c r="DE368" t="str">
        <f t="shared" ca="1" si="74"/>
        <v>No</v>
      </c>
      <c r="DF368" t="s">
        <v>3114</v>
      </c>
      <c r="DG368" t="s">
        <v>200</v>
      </c>
      <c r="DH368" t="str">
        <f t="shared" ca="1" si="75"/>
        <v/>
      </c>
      <c r="DI368" t="s">
        <v>2271</v>
      </c>
    </row>
    <row r="369" spans="2:113" x14ac:dyDescent="0.3">
      <c r="B369" t="s">
        <v>648</v>
      </c>
      <c r="C369" t="str">
        <f>INDEX('PH Itemnames'!$B$1:$B$723,MATCH(B369,'PH Itemnames'!$A$1:$A$723),1)</f>
        <v>dimsumItem</v>
      </c>
      <c r="D369" t="s">
        <v>245</v>
      </c>
      <c r="E369" t="s">
        <v>1191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SUMIF(Ingredients!$B$3:$B$230,'PH complex foods'!F369,Ingredients!$A$3:$A$119)+SUMIF($B$3:$B$725,F369,$V$3:$V$724)</f>
        <v>1</v>
      </c>
      <c r="O369" s="11">
        <f ca="1">SUMIF(Ingredients!$B$3:$B$230,'PH complex foods'!G369,Ingredients!$A$3:$A$119)+SUMIF($B$3:$B$725,G369,$V$3:$V$724)</f>
        <v>1</v>
      </c>
      <c r="P369" s="11">
        <f ca="1">SUMIF(Ingredients!$B$3:$B$230,'PH complex foods'!H369,Ingredients!$A$3:$A$119)+SUMIF($B$3:$B$725,H369,$V$3:$V$724)</f>
        <v>0</v>
      </c>
      <c r="Q369" s="11">
        <f ca="1">SUMIF(Ingredients!$B$3:$B$230,'PH complex foods'!I369,Ingredients!$A$3:$A$119)+SUMIF($B$3:$B$725,I369,$V$3:$V$724)</f>
        <v>1</v>
      </c>
      <c r="R369" s="11">
        <f ca="1">SUMIF(Ingredients!$B$3:$B$230,'PH complex foods'!J369,Ingredients!$A$3:$A$119)+SUMIF($B$3:$B$725,J369,$V$3:$V$724)</f>
        <v>1</v>
      </c>
      <c r="S369" s="11">
        <f ca="1">SUMIF(Ingredients!$B$3:$B$230,'PH complex foods'!K369,Ingredients!$A$3:$A$119)+SUMIF($B$3:$B$725,K369,$V$3:$V$724)</f>
        <v>0</v>
      </c>
      <c r="T369" s="11">
        <f ca="1">SUMIF(Ingredients!$B$3:$B$230,'PH complex foods'!L369,Ingredients!$A$3:$A$119)+SUMIF($B$3:$B$725,L369,$V$3:$V$724)</f>
        <v>0</v>
      </c>
      <c r="U369" s="11">
        <f ca="1">SUMIF(Ingredients!$B$3:$B$230,'PH complex foods'!M369,Ingredients!$A$3:$A$119)+SUMIF($B$3:$B$725,M369,$V$3:$V$724)</f>
        <v>0</v>
      </c>
      <c r="V369" s="10">
        <f t="shared" ca="1" si="76"/>
        <v>0</v>
      </c>
      <c r="W369" s="10">
        <v>0</v>
      </c>
      <c r="X369" s="11">
        <v>0</v>
      </c>
      <c r="Y369" s="11">
        <f>COUNTIF(F369:M1094,B369)</f>
        <v>0</v>
      </c>
      <c r="Z369" s="44" t="str">
        <f t="shared" ca="1" si="77"/>
        <v>No</v>
      </c>
      <c r="AA369" s="34">
        <f>SUMIF(Ingredients!$B$3:$B$230,F369,Ingredients!$C$3:$C$230)+SUMIF($B$3:$B$725,F369,$AI$3:$AI$725)</f>
        <v>0</v>
      </c>
      <c r="AB369" s="30">
        <f>SUMIF(Ingredients!$B$3:$B$230,G369,Ingredients!$C$3:$C$230)+SUMIF($B$3:$B$725,G369,$AI$3:$AI$725)</f>
        <v>5</v>
      </c>
      <c r="AC369" s="30">
        <f>SUMIF(Ingredients!$B$3:$B$230,H369,Ingredients!$C$3:$C$230)+SUMIF($B$3:$B$725,H369,$AI$3:$AI$725)</f>
        <v>0</v>
      </c>
      <c r="AD369" s="30">
        <f>SUMIF(Ingredients!$B$3:$B$230,I369,Ingredients!$C$3:$C$230)+SUMIF($B$3:$B$725,I369,$AI$3:$AI$725)</f>
        <v>2</v>
      </c>
      <c r="AE369" s="30">
        <f>SUMIF(Ingredients!$B$3:$B$230,J369,Ingredients!$C$3:$C$230)+SUMIF($B$3:$B$725,J369,$AI$3:$AI$725)</f>
        <v>7.166666666666667</v>
      </c>
      <c r="AF369" s="30">
        <f>SUMIF(Ingredients!$B$3:$B$230,K369,Ingredients!$C$3:$C$230)+SUMIF($B$3:$B$725,K369,$AI$3:$AI$725)</f>
        <v>0</v>
      </c>
      <c r="AG369" s="30">
        <f>SUMIF(Ingredients!$B$3:$B$230,L369,Ingredients!$C$3:$C$230)+SUMIF($B$3:$B$725,L369,$AI$3:$AI$725)</f>
        <v>0</v>
      </c>
      <c r="AH369" s="30">
        <f>SUMIF(Ingredients!$B$3:$B$230,M369,Ingredients!$C$3:$C$230)+SUMIF($B$3:$B$725,M369,$AI$3:$AI$725)</f>
        <v>0</v>
      </c>
      <c r="AI369" s="29">
        <f t="shared" si="65"/>
        <v>14.166666666666668</v>
      </c>
      <c r="AJ369" s="30">
        <f>SUMIF(Ingredients!$B$3:$B$230,F369,Ingredients!$D$3:$D$230)+SUMIF($B$3:$B$725,F369,$AR$3:$AR$725)</f>
        <v>0</v>
      </c>
      <c r="AK369" s="30">
        <f>SUMIF(Ingredients!$B$3:$B$230,G369,Ingredients!$D$3:$D$230)+SUMIF($B$3:$B$725,G369,$AR$3:$AR$725)</f>
        <v>0</v>
      </c>
      <c r="AL369" s="30">
        <f>SUMIF(Ingredients!$B$3:$B$230,H369,Ingredients!$D$3:$D$230)+SUMIF($B$3:$B$725,H369,$AR$3:$AR$725)</f>
        <v>0</v>
      </c>
      <c r="AM369" s="30">
        <f>SUMIF(Ingredients!$B$3:$B$230,I369,Ingredients!$D$3:$D$230)+SUMIF($B$3:$B$725,I369,$AR$3:$AR$725)</f>
        <v>0</v>
      </c>
      <c r="AN369" s="30">
        <f>SUMIF(Ingredients!$B$3:$B$230,J369,Ingredients!$D$3:$D$230)+SUMIF($B$3:$B$725,J369,$AR$3:$AR$725)</f>
        <v>0</v>
      </c>
      <c r="AO369" s="30">
        <f>SUMIF(Ingredients!$B$3:$B$230,K369,Ingredients!$D$3:$D$230)+SUMIF($B$3:$B$725,K369,$AR$3:$AR$725)</f>
        <v>0</v>
      </c>
      <c r="AP369" s="30">
        <f>SUMIF(Ingredients!$B$3:$B$230,L369,Ingredients!$D$3:$D$230)+SUMIF($B$3:$B$725,L369,$AR$3:$AR$725)</f>
        <v>0</v>
      </c>
      <c r="AQ369" s="30">
        <f>SUMIF(Ingredients!$B$3:$B$230,M369,Ingredients!$D$3:$D$230)+SUMIF($B$3:$B$725,M369,$AR$3:$AR$725)</f>
        <v>0</v>
      </c>
      <c r="AR369" s="29">
        <f t="shared" si="66"/>
        <v>0</v>
      </c>
      <c r="AS369" s="30">
        <f>SUMIF(Ingredients!$B$3:$B$230,F369,Ingredients!$E$3:$E$230)+SUMIF($B$3:$B$725,F369,$BA$3:$BA$730)</f>
        <v>10</v>
      </c>
      <c r="AT369" s="30">
        <f>SUMIF(Ingredients!$B$3:$B$230,G369,Ingredients!$E$3:$E$230)+SUMIF($B$3:$B$725,G369,$BA$3:$BA$730)</f>
        <v>7</v>
      </c>
      <c r="AU369" s="30">
        <f>SUMIF(Ingredients!$B$3:$B$230,H369,Ingredients!$E$3:$E$230)+SUMIF($B$3:$B$725,H369,$BA$3:$BA$730)</f>
        <v>0</v>
      </c>
      <c r="AV369" s="30">
        <f>SUMIF(Ingredients!$B$3:$B$230,I369,Ingredients!$E$3:$E$230)+SUMIF($B$3:$B$725,I369,$BA$3:$BA$730)</f>
        <v>24</v>
      </c>
      <c r="AW369" s="30">
        <f>SUMIF(Ingredients!$B$3:$B$230,J369,Ingredients!$E$3:$E$230)+SUMIF($B$3:$B$725,J369,$BA$3:$BA$730)</f>
        <v>12</v>
      </c>
      <c r="AX369" s="30">
        <f>SUMIF(Ingredients!$B$3:$B$230,K369,Ingredients!$E$3:$E$230)+SUMIF($B$3:$B$725,K369,$BA$3:$BA$730)</f>
        <v>0</v>
      </c>
      <c r="AY369" s="30">
        <f>SUMIF(Ingredients!$B$3:$B$230,L369,Ingredients!$E$3:$E$230)+SUMIF($B$3:$B$725,L369,$BA$3:$BA$730)</f>
        <v>0</v>
      </c>
      <c r="AZ369" s="30">
        <f>SUMIF(Ingredients!$B$3:$B$230,M369,Ingredients!$E$3:$E$230)+SUMIF($B$3:$B$725,M369,$BA$3:$BA$730)</f>
        <v>0</v>
      </c>
      <c r="BA369" s="29">
        <f t="shared" si="67"/>
        <v>10.6</v>
      </c>
      <c r="BB369" s="30">
        <f>SUMIF(Ingredients!$B$3:$B$230,F369,Ingredients!$F$3:$F$230)+SUMIF($B$3:$B$725,F369,$BJ$3:$BJ$725)</f>
        <v>0</v>
      </c>
      <c r="BC369" s="30">
        <f>SUMIF(Ingredients!$B$3:$B$230,G369,Ingredients!$F$3:$F$230)+SUMIF($B$3:$B$725,G369,$BJ$3:$BJ$725)</f>
        <v>1</v>
      </c>
      <c r="BD369" s="30">
        <f>SUMIF(Ingredients!$B$3:$B$230,H369,Ingredients!$F$3:$F$230)+SUMIF($B$3:$B$725,H369,$BJ$3:$BJ$725)</f>
        <v>0</v>
      </c>
      <c r="BE369" s="30">
        <f>SUMIF(Ingredients!$B$3:$B$230,I369,Ingredients!$F$3:$F$230)+SUMIF($B$3:$B$725,I369,$BJ$3:$BJ$725)</f>
        <v>0</v>
      </c>
      <c r="BF369" s="30">
        <f>SUMIF(Ingredients!$B$3:$B$230,J369,Ingredients!$F$3:$F$230)+SUMIF($B$3:$B$725,J369,$BJ$3:$BJ$725)</f>
        <v>0</v>
      </c>
      <c r="BG369" s="30">
        <f>SUMIF(Ingredients!$B$3:$B$230,K369,Ingredients!$F$3:$F$230)+SUMIF($B$3:$B$725,K369,$BJ$3:$BJ$725)</f>
        <v>0</v>
      </c>
      <c r="BH369" s="30">
        <f>SUMIF(Ingredients!$B$3:$B$230,L369,Ingredients!$F$3:$F$230)+SUMIF($B$3:$B$725,L369,$BJ$3:$BJ$725)</f>
        <v>0</v>
      </c>
      <c r="BI369" s="30">
        <f>SUMIF(Ingredients!$B$3:$B$230,M369,Ingredients!$F$3:$F$230)+SUMIF($B$3:$B$725,M369,$BJ$3:$BJ$725)</f>
        <v>0</v>
      </c>
      <c r="BJ369" s="35">
        <f t="shared" si="68"/>
        <v>1</v>
      </c>
      <c r="BK369" s="30">
        <f>SUMIF(Ingredients!$B$3:$B$230,F369,Ingredients!$G$3:$G$230)+SUMIF($B$3:$B$725,F369,$BS$3:$BS$725)</f>
        <v>0</v>
      </c>
      <c r="BL369" s="30">
        <f>SUMIF(Ingredients!$B$3:$B$230,G369,Ingredients!$G$3:$G$230)+SUMIF($B$3:$B$725,G369,$BS$3:$BS$725)</f>
        <v>0</v>
      </c>
      <c r="BM369" s="30">
        <f>SUMIF(Ingredients!$B$3:$B$230,H369,Ingredients!$G$3:$G$230)+SUMIF($B$3:$B$725,H369,$BS$3:$BS$725)</f>
        <v>0</v>
      </c>
      <c r="BN369" s="30">
        <f>SUMIF(Ingredients!$B$3:$B$230,I369,Ingredients!$G$3:$G$230)+SUMIF($B$3:$B$725,I369,$BS$3:$BS$725)</f>
        <v>0</v>
      </c>
      <c r="BO369" s="30">
        <f>SUMIF(Ingredients!$B$3:$B$230,J369,Ingredients!$G$3:$G$230)+SUMIF($B$3:$B$725,J369,$BS$3:$BS$725)</f>
        <v>0</v>
      </c>
      <c r="BP369" s="30">
        <f>SUMIF(Ingredients!$B$3:$B$230,K369,Ingredients!$G$3:$G$230)+SUMIF($B$3:$B$725,K369,$BS$3:$BS$725)</f>
        <v>0</v>
      </c>
      <c r="BQ369" s="30">
        <f>SUMIF(Ingredients!$B$3:$B$230,L369,Ingredients!$G$3:$G$230)+SUMIF($B$3:$B$725,L369,$BS$3:$BS$725)</f>
        <v>0</v>
      </c>
      <c r="BR369" s="30">
        <f>SUMIF(Ingredients!$B$3:$B$230,M369,Ingredients!$G$3:$G$230)+SUMIF($B$3:$B$725,M369,$BS$3:$BS$725)</f>
        <v>0</v>
      </c>
      <c r="BS369" s="36">
        <f t="shared" si="69"/>
        <v>0</v>
      </c>
      <c r="BT369" s="30">
        <f>SUMIF(Ingredients!$B$3:$B$230,F369,Ingredients!$H$3:$H$230)+SUMIF($B$3:$B$725,F369,$CB$3:$CB$725)</f>
        <v>0</v>
      </c>
      <c r="BU369" s="30">
        <f>SUMIF(Ingredients!$B$3:$B$230,G369,Ingredients!$H$3:$H$230)+SUMIF($B$3:$B$725,G369,$CB$3:$CB$725)</f>
        <v>0</v>
      </c>
      <c r="BV369" s="30">
        <f>SUMIF(Ingredients!$B$3:$B$230,H369,Ingredients!$H$3:$H$230)+SUMIF($B$3:$B$725,H369,$CB$3:$CB$725)</f>
        <v>0</v>
      </c>
      <c r="BW369" s="30">
        <f>SUMIF(Ingredients!$B$3:$B$230,I369,Ingredients!$H$3:$H$230)+SUMIF($B$3:$B$725,I369,$CB$3:$CB$725)</f>
        <v>0</v>
      </c>
      <c r="BX369" s="30">
        <f>SUMIF(Ingredients!$B$3:$B$230,J369,Ingredients!$H$3:$H$230)+SUMIF($B$3:$B$725,J369,$CB$3:$CB$725)</f>
        <v>0</v>
      </c>
      <c r="BY369" s="30">
        <f>SUMIF(Ingredients!$B$3:$B$230,K369,Ingredients!$H$3:$H$230)+SUMIF($B$3:$B$725,K369,$CB$3:$CB$725)</f>
        <v>0</v>
      </c>
      <c r="BZ369" s="30">
        <f>SUMIF(Ingredients!$B$3:$B$230,L369,Ingredients!$H$3:$H$230)+SUMIF($B$3:$B$725,L369,$CB$3:$CB$725)</f>
        <v>0</v>
      </c>
      <c r="CA369" s="30">
        <f>SUMIF(Ingredients!$B$3:$B$230,M369,Ingredients!$H$3:$H$230)+SUMIF($B$3:$B$725,M369,$CB$3:$CB$725)</f>
        <v>0</v>
      </c>
      <c r="CB369" s="42">
        <f t="shared" si="70"/>
        <v>0</v>
      </c>
      <c r="CC369" s="30">
        <f>SUMIF(Ingredients!$B$3:$B$230,F369,Ingredients!$I$3:$I$230)+SUMIF($B$3:$B$725,F369,$CK$3:$CK$725)</f>
        <v>0</v>
      </c>
      <c r="CD369" s="30">
        <f>SUMIF(Ingredients!$B$3:$B$230,G369,Ingredients!$I$3:$I$230)+SUMIF($B$3:$B$725,G369,$CK$3:$CK$725)</f>
        <v>0</v>
      </c>
      <c r="CE369" s="30">
        <f>SUMIF(Ingredients!$B$3:$B$230,H369,Ingredients!$I$3:$I$230)+SUMIF($B$3:$B$725,H369,$CK$3:$CK$725)</f>
        <v>0</v>
      </c>
      <c r="CF369" s="30">
        <f>SUMIF(Ingredients!$B$3:$B$230,I369,Ingredients!$I$3:$I$230)+SUMIF($B$3:$B$725,I369,$CK$3:$CK$725)</f>
        <v>0.5</v>
      </c>
      <c r="CG369" s="30">
        <f>SUMIF(Ingredients!$B$3:$B$230,J369,Ingredients!$I$3:$I$230)+SUMIF($B$3:$B$725,J369,$CK$3:$CK$725)</f>
        <v>2</v>
      </c>
      <c r="CH369" s="30">
        <f>SUMIF(Ingredients!$B$3:$B$230,K369,Ingredients!$I$3:$I$230)+SUMIF($B$3:$B$725,K369,$CK$3:$CK$725)</f>
        <v>0</v>
      </c>
      <c r="CI369" s="30">
        <f>SUMIF(Ingredients!$B$3:$B$230,L369,Ingredients!$I$3:$I$230)+SUMIF($B$3:$B$725,L369,$CK$3:$CK$725)</f>
        <v>0</v>
      </c>
      <c r="CJ369" s="30">
        <f>SUMIF(Ingredients!$B$3:$B$230,M369,Ingredients!$I$3:$I$230)+SUMIF($B$3:$B$725,M369,$CK$3:$CK$725)</f>
        <v>0</v>
      </c>
      <c r="CK369" s="38">
        <f t="shared" si="71"/>
        <v>2.5</v>
      </c>
      <c r="CL369" s="30">
        <f>SUMIF(Ingredients!$B$3:$B$230,F369,Ingredients!$J$3:$J$230)+SUMIF($B$3:$B$725,F369,$CT$3:$CT$725)</f>
        <v>0</v>
      </c>
      <c r="CM369" s="30">
        <f>SUMIF(Ingredients!$B$3:$B$230,G369,Ingredients!$J$3:$J$230)+SUMIF($B$3:$B$725,G369,$CT$3:$CT$725)</f>
        <v>0</v>
      </c>
      <c r="CN369" s="30">
        <f>SUMIF(Ingredients!$B$3:$B$230,H369,Ingredients!$J$3:$J$230)+SUMIF($B$3:$B$725,H369,$CT$3:$CT$725)</f>
        <v>0</v>
      </c>
      <c r="CO369" s="30">
        <f>SUMIF(Ingredients!$B$3:$B$230,I369,Ingredients!$J$3:$J$230)+SUMIF($B$3:$B$725,I369,$CT$3:$CT$725)</f>
        <v>0</v>
      </c>
      <c r="CP369" s="30">
        <f>SUMIF(Ingredients!$B$3:$B$230,J369,Ingredients!$J$3:$J$230)+SUMIF($B$3:$B$725,J369,$CT$3:$CT$725)</f>
        <v>0</v>
      </c>
      <c r="CQ369" s="30">
        <f>SUMIF(Ingredients!$B$3:$B$230,K369,Ingredients!$J$3:$J$230)+SUMIF($B$3:$B$725,K369,$CT$3:$CT$725)</f>
        <v>0</v>
      </c>
      <c r="CR369" s="30">
        <f>SUMIF(Ingredients!$B$3:$B$230,L369,Ingredients!$J$3:$J$230)+SUMIF($B$3:$B$725,L369,$CT$3:$CT$725)</f>
        <v>0</v>
      </c>
      <c r="CS369" s="30">
        <f>SUMIF(Ingredients!$B$3:$B$230,M369,Ingredients!$J$3:$J$230)+SUMIF($B$3:$B$725,M369,$CT$3:$CT$725)</f>
        <v>0</v>
      </c>
      <c r="CT369" s="43">
        <f t="shared" si="72"/>
        <v>0</v>
      </c>
      <c r="CU369" s="34">
        <v>14.166666666666668</v>
      </c>
      <c r="CV369" s="30">
        <v>0</v>
      </c>
      <c r="CW369" s="30">
        <v>10.6</v>
      </c>
      <c r="CX369" s="35">
        <v>1</v>
      </c>
      <c r="CY369" s="36">
        <v>0</v>
      </c>
      <c r="CZ369" s="37">
        <v>0</v>
      </c>
      <c r="DA369" s="38">
        <v>2.5</v>
      </c>
      <c r="DB369" s="39">
        <v>0</v>
      </c>
      <c r="DC369" t="s">
        <v>199</v>
      </c>
      <c r="DD369" t="str">
        <f t="shared" ca="1" si="73"/>
        <v/>
      </c>
      <c r="DE369" t="str">
        <f t="shared" ca="1" si="74"/>
        <v>No</v>
      </c>
      <c r="DG369" t="s">
        <v>200</v>
      </c>
      <c r="DH369" t="str">
        <f t="shared" ca="1" si="75"/>
        <v/>
      </c>
      <c r="DI369" t="s">
        <v>2271</v>
      </c>
    </row>
    <row r="370" spans="2:113" x14ac:dyDescent="0.3">
      <c r="B370" t="s">
        <v>649</v>
      </c>
      <c r="C370" t="str">
        <f>INDEX('PH Itemnames'!$B$1:$B$723,MATCH(B370,'PH Itemnames'!$A$1:$A$723),1)</f>
        <v>friedpecanokraItem</v>
      </c>
      <c r="D370" t="s">
        <v>240</v>
      </c>
      <c r="E370" t="s">
        <v>1191</v>
      </c>
      <c r="F370" s="10" t="s">
        <v>135</v>
      </c>
      <c r="G370" s="11" t="s">
        <v>176</v>
      </c>
      <c r="H370" s="11" t="s">
        <v>346</v>
      </c>
      <c r="I370" s="11" t="s">
        <v>400</v>
      </c>
      <c r="J370" s="11"/>
      <c r="K370" s="11"/>
      <c r="L370" s="11"/>
      <c r="M370" s="11"/>
      <c r="N370" s="46">
        <f ca="1">SUMIF(Ingredients!$B$3:$B$230,'PH complex foods'!F370,Ingredients!$A$3:$A$119)+SUMIF($B$3:$B$725,F370,$V$3:$V$724)</f>
        <v>0</v>
      </c>
      <c r="O370" s="11">
        <f ca="1">SUMIF(Ingredients!$B$3:$B$230,'PH complex foods'!G370,Ingredients!$A$3:$A$119)+SUMIF($B$3:$B$725,G370,$V$3:$V$724)</f>
        <v>1</v>
      </c>
      <c r="P370" s="11">
        <f ca="1">SUMIF(Ingredients!$B$3:$B$230,'PH complex foods'!H370,Ingredients!$A$3:$A$119)+SUMIF($B$3:$B$725,H370,$V$3:$V$724)</f>
        <v>1</v>
      </c>
      <c r="Q370" s="11">
        <f ca="1">SUMIF(Ingredients!$B$3:$B$230,'PH complex foods'!I370,Ingredients!$A$3:$A$119)+SUMIF($B$3:$B$725,I370,$V$3:$V$724)</f>
        <v>1</v>
      </c>
      <c r="R370" s="11">
        <f ca="1">SUMIF(Ingredients!$B$3:$B$230,'PH complex foods'!J370,Ingredients!$A$3:$A$119)+SUMIF($B$3:$B$725,J370,$V$3:$V$724)</f>
        <v>0</v>
      </c>
      <c r="S370" s="11">
        <f ca="1">SUMIF(Ingredients!$B$3:$B$230,'PH complex foods'!K370,Ingredients!$A$3:$A$119)+SUMIF($B$3:$B$725,K370,$V$3:$V$724)</f>
        <v>0</v>
      </c>
      <c r="T370" s="11">
        <f ca="1">SUMIF(Ingredients!$B$3:$B$230,'PH complex foods'!L370,Ingredients!$A$3:$A$119)+SUMIF($B$3:$B$725,L370,$V$3:$V$724)</f>
        <v>0</v>
      </c>
      <c r="U370" s="11">
        <f ca="1">SUMIF(Ingredients!$B$3:$B$230,'PH complex foods'!M370,Ingredients!$A$3:$A$119)+SUMIF($B$3:$B$725,M370,$V$3:$V$724)</f>
        <v>0</v>
      </c>
      <c r="V370" s="10">
        <f t="shared" ca="1" si="76"/>
        <v>0</v>
      </c>
      <c r="W370" s="10">
        <v>-1</v>
      </c>
      <c r="X370" s="11">
        <v>-1</v>
      </c>
      <c r="Y370" s="11">
        <f>COUNTIF(F370:M1095,B370)</f>
        <v>0</v>
      </c>
      <c r="Z370" s="44" t="str">
        <f t="shared" ca="1" si="77"/>
        <v>No</v>
      </c>
      <c r="AA370" s="34">
        <f>SUMIF(Ingredients!$B$3:$B$230,F370,Ingredients!$C$3:$C$230)+SUMIF($B$3:$B$725,F370,$AI$3:$AI$725)</f>
        <v>0</v>
      </c>
      <c r="AB370" s="30">
        <f>SUMIF(Ingredients!$B$3:$B$230,G370,Ingredients!$C$3:$C$230)+SUMIF($B$3:$B$725,G370,$AI$3:$AI$725)</f>
        <v>2</v>
      </c>
      <c r="AC370" s="30">
        <f>SUMIF(Ingredients!$B$3:$B$230,H370,Ingredients!$C$3:$C$230)+SUMIF($B$3:$B$725,H370,$AI$3:$AI$725)</f>
        <v>4</v>
      </c>
      <c r="AD370" s="30">
        <f>SUMIF(Ingredients!$B$3:$B$230,I370,Ingredients!$C$3:$C$230)+SUMIF($B$3:$B$725,I370,$AI$3:$AI$725)</f>
        <v>0</v>
      </c>
      <c r="AE370" s="30">
        <f>SUMIF(Ingredients!$B$3:$B$230,J370,Ingredients!$C$3:$C$230)+SUMIF($B$3:$B$725,J370,$AI$3:$AI$725)</f>
        <v>0</v>
      </c>
      <c r="AF370" s="30">
        <f>SUMIF(Ingredients!$B$3:$B$230,K370,Ingredients!$C$3:$C$230)+SUMIF($B$3:$B$725,K370,$AI$3:$AI$725)</f>
        <v>0</v>
      </c>
      <c r="AG370" s="30">
        <f>SUMIF(Ingredients!$B$3:$B$230,L370,Ingredients!$C$3:$C$230)+SUMIF($B$3:$B$725,L370,$AI$3:$AI$725)</f>
        <v>0</v>
      </c>
      <c r="AH370" s="30">
        <f>SUMIF(Ingredients!$B$3:$B$230,M370,Ingredients!$C$3:$C$230)+SUMIF($B$3:$B$725,M370,$AI$3:$AI$725)</f>
        <v>0</v>
      </c>
      <c r="AI370" s="29">
        <f t="shared" si="65"/>
        <v>6</v>
      </c>
      <c r="AJ370" s="30">
        <f>SUMIF(Ingredients!$B$3:$B$230,F370,Ingredients!$D$3:$D$230)+SUMIF($B$3:$B$725,F370,$AR$3:$AR$725)</f>
        <v>0</v>
      </c>
      <c r="AK370" s="30">
        <f>SUMIF(Ingredients!$B$3:$B$230,G370,Ingredients!$D$3:$D$230)+SUMIF($B$3:$B$725,G370,$AR$3:$AR$725)</f>
        <v>0</v>
      </c>
      <c r="AL370" s="30">
        <f>SUMIF(Ingredients!$B$3:$B$230,H370,Ingredients!$D$3:$D$230)+SUMIF($B$3:$B$725,H370,$AR$3:$AR$725)</f>
        <v>0</v>
      </c>
      <c r="AM370" s="30">
        <f>SUMIF(Ingredients!$B$3:$B$230,I370,Ingredients!$D$3:$D$230)+SUMIF($B$3:$B$725,I370,$AR$3:$AR$725)</f>
        <v>0</v>
      </c>
      <c r="AN370" s="30">
        <f>SUMIF(Ingredients!$B$3:$B$230,J370,Ingredients!$D$3:$D$230)+SUMIF($B$3:$B$725,J370,$AR$3:$AR$725)</f>
        <v>0</v>
      </c>
      <c r="AO370" s="30">
        <f>SUMIF(Ingredients!$B$3:$B$230,K370,Ingredients!$D$3:$D$230)+SUMIF($B$3:$B$725,K370,$AR$3:$AR$725)</f>
        <v>0</v>
      </c>
      <c r="AP370" s="30">
        <f>SUMIF(Ingredients!$B$3:$B$230,L370,Ingredients!$D$3:$D$230)+SUMIF($B$3:$B$725,L370,$AR$3:$AR$725)</f>
        <v>0</v>
      </c>
      <c r="AQ370" s="30">
        <f>SUMIF(Ingredients!$B$3:$B$230,M370,Ingredients!$D$3:$D$230)+SUMIF($B$3:$B$725,M370,$AR$3:$AR$725)</f>
        <v>0</v>
      </c>
      <c r="AR370" s="29">
        <f t="shared" si="66"/>
        <v>0</v>
      </c>
      <c r="AS370" s="30">
        <f>SUMIF(Ingredients!$B$3:$B$230,F370,Ingredients!$E$3:$E$230)+SUMIF($B$3:$B$725,F370,$BA$3:$BA$730)</f>
        <v>0</v>
      </c>
      <c r="AT370" s="30">
        <f>SUMIF(Ingredients!$B$3:$B$230,G370,Ingredients!$E$3:$E$230)+SUMIF($B$3:$B$725,G370,$BA$3:$BA$730)</f>
        <v>21</v>
      </c>
      <c r="AU370" s="30">
        <f>SUMIF(Ingredients!$B$3:$B$230,H370,Ingredients!$E$3:$E$230)+SUMIF($B$3:$B$725,H370,$BA$3:$BA$730)</f>
        <v>0</v>
      </c>
      <c r="AV370" s="30">
        <f>SUMIF(Ingredients!$B$3:$B$230,I370,Ingredients!$E$3:$E$230)+SUMIF($B$3:$B$725,I370,$BA$3:$BA$730)</f>
        <v>0</v>
      </c>
      <c r="AW370" s="30">
        <f>SUMIF(Ingredients!$B$3:$B$230,J370,Ingredients!$E$3:$E$230)+SUMIF($B$3:$B$725,J370,$BA$3:$BA$730)</f>
        <v>0</v>
      </c>
      <c r="AX370" s="30">
        <f>SUMIF(Ingredients!$B$3:$B$230,K370,Ingredients!$E$3:$E$230)+SUMIF($B$3:$B$725,K370,$BA$3:$BA$730)</f>
        <v>0</v>
      </c>
      <c r="AY370" s="30">
        <f>SUMIF(Ingredients!$B$3:$B$230,L370,Ingredients!$E$3:$E$230)+SUMIF($B$3:$B$725,L370,$BA$3:$BA$730)</f>
        <v>0</v>
      </c>
      <c r="AZ370" s="30">
        <f>SUMIF(Ingredients!$B$3:$B$230,M370,Ingredients!$E$3:$E$230)+SUMIF($B$3:$B$725,M370,$BA$3:$BA$730)</f>
        <v>0</v>
      </c>
      <c r="BA370" s="29">
        <f t="shared" si="67"/>
        <v>5.25</v>
      </c>
      <c r="BB370" s="30">
        <f>SUMIF(Ingredients!$B$3:$B$230,F370,Ingredients!$F$3:$F$230)+SUMIF($B$3:$B$725,F370,$BJ$3:$BJ$725)</f>
        <v>0</v>
      </c>
      <c r="BC370" s="30">
        <f>SUMIF(Ingredients!$B$3:$B$230,G370,Ingredients!$F$3:$F$230)+SUMIF($B$3:$B$725,G370,$BJ$3:$BJ$725)</f>
        <v>0.9</v>
      </c>
      <c r="BD370" s="30">
        <f>SUMIF(Ingredients!$B$3:$B$230,H370,Ingredients!$F$3:$F$230)+SUMIF($B$3:$B$725,H370,$BJ$3:$BJ$725)</f>
        <v>0</v>
      </c>
      <c r="BE370" s="30">
        <f>SUMIF(Ingredients!$B$3:$B$230,I370,Ingredients!$F$3:$F$230)+SUMIF($B$3:$B$725,I370,$BJ$3:$BJ$725)</f>
        <v>0</v>
      </c>
      <c r="BF370" s="30">
        <f>SUMIF(Ingredients!$B$3:$B$230,J370,Ingredients!$F$3:$F$230)+SUMIF($B$3:$B$725,J370,$BJ$3:$BJ$725)</f>
        <v>0</v>
      </c>
      <c r="BG370" s="30">
        <f>SUMIF(Ingredients!$B$3:$B$230,K370,Ingredients!$F$3:$F$230)+SUMIF($B$3:$B$725,K370,$BJ$3:$BJ$725)</f>
        <v>0</v>
      </c>
      <c r="BH370" s="30">
        <f>SUMIF(Ingredients!$B$3:$B$230,L370,Ingredients!$F$3:$F$230)+SUMIF($B$3:$B$725,L370,$BJ$3:$BJ$725)</f>
        <v>0</v>
      </c>
      <c r="BI370" s="30">
        <f>SUMIF(Ingredients!$B$3:$B$230,M370,Ingredients!$F$3:$F$230)+SUMIF($B$3:$B$725,M370,$BJ$3:$BJ$725)</f>
        <v>0</v>
      </c>
      <c r="BJ370" s="35">
        <f t="shared" si="68"/>
        <v>0.9</v>
      </c>
      <c r="BK370" s="30">
        <f>SUMIF(Ingredients!$B$3:$B$230,F370,Ingredients!$G$3:$G$230)+SUMIF($B$3:$B$725,F370,$BS$3:$BS$725)</f>
        <v>0</v>
      </c>
      <c r="BL370" s="30">
        <f>SUMIF(Ingredients!$B$3:$B$230,G370,Ingredients!$G$3:$G$230)+SUMIF($B$3:$B$725,G370,$BS$3:$BS$725)</f>
        <v>0</v>
      </c>
      <c r="BM370" s="30">
        <f>SUMIF(Ingredients!$B$3:$B$230,H370,Ingredients!$G$3:$G$230)+SUMIF($B$3:$B$725,H370,$BS$3:$BS$725)</f>
        <v>0</v>
      </c>
      <c r="BN370" s="30">
        <f>SUMIF(Ingredients!$B$3:$B$230,I370,Ingredients!$G$3:$G$230)+SUMIF($B$3:$B$725,I370,$BS$3:$BS$725)</f>
        <v>0</v>
      </c>
      <c r="BO370" s="30">
        <f>SUMIF(Ingredients!$B$3:$B$230,J370,Ingredients!$G$3:$G$230)+SUMIF($B$3:$B$725,J370,$BS$3:$BS$725)</f>
        <v>0</v>
      </c>
      <c r="BP370" s="30">
        <f>SUMIF(Ingredients!$B$3:$B$230,K370,Ingredients!$G$3:$G$230)+SUMIF($B$3:$B$725,K370,$BS$3:$BS$725)</f>
        <v>0</v>
      </c>
      <c r="BQ370" s="30">
        <f>SUMIF(Ingredients!$B$3:$B$230,L370,Ingredients!$G$3:$G$230)+SUMIF($B$3:$B$725,L370,$BS$3:$BS$725)</f>
        <v>0</v>
      </c>
      <c r="BR370" s="30">
        <f>SUMIF(Ingredients!$B$3:$B$230,M370,Ingredients!$G$3:$G$230)+SUMIF($B$3:$B$725,M370,$BS$3:$BS$725)</f>
        <v>0</v>
      </c>
      <c r="BS370" s="36">
        <f t="shared" si="69"/>
        <v>0</v>
      </c>
      <c r="BT370" s="30">
        <f>SUMIF(Ingredients!$B$3:$B$230,F370,Ingredients!$H$3:$H$230)+SUMIF($B$3:$B$725,F370,$CB$3:$CB$725)</f>
        <v>0</v>
      </c>
      <c r="BU370" s="30">
        <f>SUMIF(Ingredients!$B$3:$B$230,G370,Ingredients!$H$3:$H$230)+SUMIF($B$3:$B$725,G370,$CB$3:$CB$725)</f>
        <v>0</v>
      </c>
      <c r="BV370" s="30">
        <f>SUMIF(Ingredients!$B$3:$B$230,H370,Ingredients!$H$3:$H$230)+SUMIF($B$3:$B$725,H370,$CB$3:$CB$725)</f>
        <v>0</v>
      </c>
      <c r="BW370" s="30">
        <f>SUMIF(Ingredients!$B$3:$B$230,I370,Ingredients!$H$3:$H$230)+SUMIF($B$3:$B$725,I370,$CB$3:$CB$725)</f>
        <v>0</v>
      </c>
      <c r="BX370" s="30">
        <f>SUMIF(Ingredients!$B$3:$B$230,J370,Ingredients!$H$3:$H$230)+SUMIF($B$3:$B$725,J370,$CB$3:$CB$725)</f>
        <v>0</v>
      </c>
      <c r="BY370" s="30">
        <f>SUMIF(Ingredients!$B$3:$B$230,K370,Ingredients!$H$3:$H$230)+SUMIF($B$3:$B$725,K370,$CB$3:$CB$725)</f>
        <v>0</v>
      </c>
      <c r="BZ370" s="30">
        <f>SUMIF(Ingredients!$B$3:$B$230,L370,Ingredients!$H$3:$H$230)+SUMIF($B$3:$B$725,L370,$CB$3:$CB$725)</f>
        <v>0</v>
      </c>
      <c r="CA370" s="30">
        <f>SUMIF(Ingredients!$B$3:$B$230,M370,Ingredients!$H$3:$H$230)+SUMIF($B$3:$B$725,M370,$CB$3:$CB$725)</f>
        <v>0</v>
      </c>
      <c r="CB370" s="42">
        <f t="shared" si="70"/>
        <v>0</v>
      </c>
      <c r="CC370" s="30">
        <f>SUMIF(Ingredients!$B$3:$B$230,F370,Ingredients!$I$3:$I$230)+SUMIF($B$3:$B$725,F370,$CK$3:$CK$725)</f>
        <v>0</v>
      </c>
      <c r="CD370" s="30">
        <f>SUMIF(Ingredients!$B$3:$B$230,G370,Ingredients!$I$3:$I$230)+SUMIF($B$3:$B$725,G370,$CK$3:$CK$725)</f>
        <v>0.6</v>
      </c>
      <c r="CE370" s="30">
        <f>SUMIF(Ingredients!$B$3:$B$230,H370,Ingredients!$I$3:$I$230)+SUMIF($B$3:$B$725,H370,$CK$3:$CK$725)</f>
        <v>0</v>
      </c>
      <c r="CF370" s="30">
        <f>SUMIF(Ingredients!$B$3:$B$230,I370,Ingredients!$I$3:$I$230)+SUMIF($B$3:$B$725,I370,$CK$3:$CK$725)</f>
        <v>0</v>
      </c>
      <c r="CG370" s="30">
        <f>SUMIF(Ingredients!$B$3:$B$230,J370,Ingredients!$I$3:$I$230)+SUMIF($B$3:$B$725,J370,$CK$3:$CK$725)</f>
        <v>0</v>
      </c>
      <c r="CH370" s="30">
        <f>SUMIF(Ingredients!$B$3:$B$230,K370,Ingredients!$I$3:$I$230)+SUMIF($B$3:$B$725,K370,$CK$3:$CK$725)</f>
        <v>0</v>
      </c>
      <c r="CI370" s="30">
        <f>SUMIF(Ingredients!$B$3:$B$230,L370,Ingredients!$I$3:$I$230)+SUMIF($B$3:$B$725,L370,$CK$3:$CK$725)</f>
        <v>0</v>
      </c>
      <c r="CJ370" s="30">
        <f>SUMIF(Ingredients!$B$3:$B$230,M370,Ingredients!$I$3:$I$230)+SUMIF($B$3:$B$725,M370,$CK$3:$CK$725)</f>
        <v>0</v>
      </c>
      <c r="CK370" s="38">
        <f t="shared" si="71"/>
        <v>0.6</v>
      </c>
      <c r="CL370" s="30">
        <f>SUMIF(Ingredients!$B$3:$B$230,F370,Ingredients!$J$3:$J$230)+SUMIF($B$3:$B$725,F370,$CT$3:$CT$725)</f>
        <v>0</v>
      </c>
      <c r="CM370" s="30">
        <f>SUMIF(Ingredients!$B$3:$B$230,G370,Ingredients!$J$3:$J$230)+SUMIF($B$3:$B$725,G370,$CT$3:$CT$725)</f>
        <v>0</v>
      </c>
      <c r="CN370" s="30">
        <f>SUMIF(Ingredients!$B$3:$B$230,H370,Ingredients!$J$3:$J$230)+SUMIF($B$3:$B$725,H370,$CT$3:$CT$725)</f>
        <v>0</v>
      </c>
      <c r="CO370" s="30">
        <f>SUMIF(Ingredients!$B$3:$B$230,I370,Ingredients!$J$3:$J$230)+SUMIF($B$3:$B$725,I370,$CT$3:$CT$725)</f>
        <v>0</v>
      </c>
      <c r="CP370" s="30">
        <f>SUMIF(Ingredients!$B$3:$B$230,J370,Ingredients!$J$3:$J$230)+SUMIF($B$3:$B$725,J370,$CT$3:$CT$725)</f>
        <v>0</v>
      </c>
      <c r="CQ370" s="30">
        <f>SUMIF(Ingredients!$B$3:$B$230,K370,Ingredients!$J$3:$J$230)+SUMIF($B$3:$B$725,K370,$CT$3:$CT$725)</f>
        <v>0</v>
      </c>
      <c r="CR370" s="30">
        <f>SUMIF(Ingredients!$B$3:$B$230,L370,Ingredients!$J$3:$J$230)+SUMIF($B$3:$B$725,L370,$CT$3:$CT$725)</f>
        <v>0</v>
      </c>
      <c r="CS370" s="30">
        <f>SUMIF(Ingredients!$B$3:$B$230,M370,Ingredients!$J$3:$J$230)+SUMIF($B$3:$B$725,M370,$CT$3:$CT$725)</f>
        <v>0</v>
      </c>
      <c r="CT370" s="43">
        <f t="shared" si="72"/>
        <v>0</v>
      </c>
      <c r="CU370" s="34">
        <v>4</v>
      </c>
      <c r="CV370" s="30">
        <v>0</v>
      </c>
      <c r="CW370" s="30">
        <v>0</v>
      </c>
      <c r="CX370" s="35">
        <v>0</v>
      </c>
      <c r="CY370" s="36">
        <v>0</v>
      </c>
      <c r="CZ370" s="37">
        <v>0</v>
      </c>
      <c r="DA370" s="38">
        <v>0</v>
      </c>
      <c r="DB370" s="39">
        <v>0</v>
      </c>
      <c r="DC370" t="s">
        <v>199</v>
      </c>
      <c r="DD370" t="str">
        <f t="shared" ca="1" si="73"/>
        <v/>
      </c>
      <c r="DE370" t="str">
        <f t="shared" ca="1" si="74"/>
        <v>No</v>
      </c>
      <c r="DG370" t="s">
        <v>200</v>
      </c>
      <c r="DH370" t="str">
        <f t="shared" ca="1" si="75"/>
        <v/>
      </c>
      <c r="DI370" t="s">
        <v>2271</v>
      </c>
    </row>
    <row r="371" spans="2:113" x14ac:dyDescent="0.3">
      <c r="B371" t="s">
        <v>650</v>
      </c>
      <c r="C371" t="str">
        <f>INDEX('PH Itemnames'!$B$1:$B$723,MATCH(B371,'PH Itemnames'!$A$1:$A$723),1)</f>
        <v>gooseberryjellyItem</v>
      </c>
      <c r="D371" t="s">
        <v>240</v>
      </c>
      <c r="E371" t="s">
        <v>1191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SUMIF(Ingredients!$B$3:$B$230,'PH complex foods'!F371,Ingredients!$A$3:$A$119)+SUMIF($B$3:$B$725,F371,$V$3:$V$724)</f>
        <v>1</v>
      </c>
      <c r="O371" s="11">
        <f ca="1">SUMIF(Ingredients!$B$3:$B$230,'PH complex foods'!G371,Ingredients!$A$3:$A$119)+SUMIF($B$3:$B$725,G371,$V$3:$V$724)</f>
        <v>1</v>
      </c>
      <c r="P371" s="11">
        <f ca="1">SUMIF(Ingredients!$B$3:$B$230,'PH complex foods'!H371,Ingredients!$A$3:$A$119)+SUMIF($B$3:$B$725,H371,$V$3:$V$724)</f>
        <v>0</v>
      </c>
      <c r="Q371" s="11">
        <f ca="1">SUMIF(Ingredients!$B$3:$B$230,'PH complex foods'!I371,Ingredients!$A$3:$A$119)+SUMIF($B$3:$B$725,I371,$V$3:$V$724)</f>
        <v>0</v>
      </c>
      <c r="R371" s="11">
        <f ca="1">SUMIF(Ingredients!$B$3:$B$230,'PH complex foods'!J371,Ingredients!$A$3:$A$119)+SUMIF($B$3:$B$725,J371,$V$3:$V$724)</f>
        <v>0</v>
      </c>
      <c r="S371" s="11">
        <f ca="1">SUMIF(Ingredients!$B$3:$B$230,'PH complex foods'!K371,Ingredients!$A$3:$A$119)+SUMIF($B$3:$B$725,K371,$V$3:$V$724)</f>
        <v>0</v>
      </c>
      <c r="T371" s="11">
        <f ca="1">SUMIF(Ingredients!$B$3:$B$230,'PH complex foods'!L371,Ingredients!$A$3:$A$119)+SUMIF($B$3:$B$725,L371,$V$3:$V$724)</f>
        <v>0</v>
      </c>
      <c r="U371" s="11">
        <f ca="1">SUMIF(Ingredients!$B$3:$B$230,'PH complex foods'!M371,Ingredients!$A$3:$A$119)+SUMIF($B$3:$B$725,M371,$V$3:$V$724)</f>
        <v>0</v>
      </c>
      <c r="V371" s="10">
        <f t="shared" ca="1" si="76"/>
        <v>1</v>
      </c>
      <c r="W371" s="10">
        <v>1</v>
      </c>
      <c r="X371" s="11">
        <v>1</v>
      </c>
      <c r="Y371" s="11">
        <f>COUNTIF(F371:M1096,B371)</f>
        <v>0</v>
      </c>
      <c r="Z371" s="44" t="str">
        <f t="shared" ca="1" si="77"/>
        <v>Yes</v>
      </c>
      <c r="AA371" s="34">
        <f>SUMIF(Ingredients!$B$3:$B$230,F371,Ingredients!$C$3:$C$230)+SUMIF($B$3:$B$725,F371,$AI$3:$AI$725)</f>
        <v>2</v>
      </c>
      <c r="AB371" s="30">
        <f>SUMIF(Ingredients!$B$3:$B$230,G371,Ingredients!$C$3:$C$230)+SUMIF($B$3:$B$725,G371,$AI$3:$AI$725)</f>
        <v>0</v>
      </c>
      <c r="AC371" s="30">
        <f>SUMIF(Ingredients!$B$3:$B$230,H371,Ingredients!$C$3:$C$230)+SUMIF($B$3:$B$725,H371,$AI$3:$AI$725)</f>
        <v>0</v>
      </c>
      <c r="AD371" s="30">
        <f>SUMIF(Ingredients!$B$3:$B$230,I371,Ingredients!$C$3:$C$230)+SUMIF($B$3:$B$725,I371,$AI$3:$AI$725)</f>
        <v>0</v>
      </c>
      <c r="AE371" s="30">
        <f>SUMIF(Ingredients!$B$3:$B$230,J371,Ingredients!$C$3:$C$230)+SUMIF($B$3:$B$725,J371,$AI$3:$AI$725)</f>
        <v>0</v>
      </c>
      <c r="AF371" s="30">
        <f>SUMIF(Ingredients!$B$3:$B$230,K371,Ingredients!$C$3:$C$230)+SUMIF($B$3:$B$725,K371,$AI$3:$AI$725)</f>
        <v>0</v>
      </c>
      <c r="AG371" s="30">
        <f>SUMIF(Ingredients!$B$3:$B$230,L371,Ingredients!$C$3:$C$230)+SUMIF($B$3:$B$725,L371,$AI$3:$AI$725)</f>
        <v>0</v>
      </c>
      <c r="AH371" s="30">
        <f>SUMIF(Ingredients!$B$3:$B$230,M371,Ingredients!$C$3:$C$230)+SUMIF($B$3:$B$725,M371,$AI$3:$AI$725)</f>
        <v>0</v>
      </c>
      <c r="AI371" s="29">
        <f t="shared" si="65"/>
        <v>2</v>
      </c>
      <c r="AJ371" s="30">
        <f>SUMIF(Ingredients!$B$3:$B$230,F371,Ingredients!$D$3:$D$230)+SUMIF($B$3:$B$725,F371,$AR$3:$AR$725)</f>
        <v>5</v>
      </c>
      <c r="AK371" s="30">
        <f>SUMIF(Ingredients!$B$3:$B$230,G371,Ingredients!$D$3:$D$230)+SUMIF($B$3:$B$725,G371,$AR$3:$AR$725)</f>
        <v>0</v>
      </c>
      <c r="AL371" s="30">
        <f>SUMIF(Ingredients!$B$3:$B$230,H371,Ingredients!$D$3:$D$230)+SUMIF($B$3:$B$725,H371,$AR$3:$AR$725)</f>
        <v>0</v>
      </c>
      <c r="AM371" s="30">
        <f>SUMIF(Ingredients!$B$3:$B$230,I371,Ingredients!$D$3:$D$230)+SUMIF($B$3:$B$725,I371,$AR$3:$AR$725)</f>
        <v>0</v>
      </c>
      <c r="AN371" s="30">
        <f>SUMIF(Ingredients!$B$3:$B$230,J371,Ingredients!$D$3:$D$230)+SUMIF($B$3:$B$725,J371,$AR$3:$AR$725)</f>
        <v>0</v>
      </c>
      <c r="AO371" s="30">
        <f>SUMIF(Ingredients!$B$3:$B$230,K371,Ingredients!$D$3:$D$230)+SUMIF($B$3:$B$725,K371,$AR$3:$AR$725)</f>
        <v>0</v>
      </c>
      <c r="AP371" s="30">
        <f>SUMIF(Ingredients!$B$3:$B$230,L371,Ingredients!$D$3:$D$230)+SUMIF($B$3:$B$725,L371,$AR$3:$AR$725)</f>
        <v>0</v>
      </c>
      <c r="AQ371" s="30">
        <f>SUMIF(Ingredients!$B$3:$B$230,M371,Ingredients!$D$3:$D$230)+SUMIF($B$3:$B$725,M371,$AR$3:$AR$725)</f>
        <v>0</v>
      </c>
      <c r="AR371" s="29">
        <f t="shared" si="66"/>
        <v>5</v>
      </c>
      <c r="AS371" s="30">
        <f>SUMIF(Ingredients!$B$3:$B$230,F371,Ingredients!$E$3:$E$230)+SUMIF($B$3:$B$725,F371,$BA$3:$BA$730)</f>
        <v>4</v>
      </c>
      <c r="AT371" s="30">
        <f>SUMIF(Ingredients!$B$3:$B$230,G371,Ingredients!$E$3:$E$230)+SUMIF($B$3:$B$725,G371,$BA$3:$BA$730)</f>
        <v>30</v>
      </c>
      <c r="AU371" s="30">
        <f>SUMIF(Ingredients!$B$3:$B$230,H371,Ingredients!$E$3:$E$230)+SUMIF($B$3:$B$725,H371,$BA$3:$BA$730)</f>
        <v>0</v>
      </c>
      <c r="AV371" s="30">
        <f>SUMIF(Ingredients!$B$3:$B$230,I371,Ingredients!$E$3:$E$230)+SUMIF($B$3:$B$725,I371,$BA$3:$BA$730)</f>
        <v>0</v>
      </c>
      <c r="AW371" s="30">
        <f>SUMIF(Ingredients!$B$3:$B$230,J371,Ingredients!$E$3:$E$230)+SUMIF($B$3:$B$725,J371,$BA$3:$BA$730)</f>
        <v>0</v>
      </c>
      <c r="AX371" s="30">
        <f>SUMIF(Ingredients!$B$3:$B$230,K371,Ingredients!$E$3:$E$230)+SUMIF($B$3:$B$725,K371,$BA$3:$BA$730)</f>
        <v>0</v>
      </c>
      <c r="AY371" s="30">
        <f>SUMIF(Ingredients!$B$3:$B$230,L371,Ingredients!$E$3:$E$230)+SUMIF($B$3:$B$725,L371,$BA$3:$BA$730)</f>
        <v>0</v>
      </c>
      <c r="AZ371" s="30">
        <f>SUMIF(Ingredients!$B$3:$B$230,M371,Ingredients!$E$3:$E$230)+SUMIF($B$3:$B$725,M371,$BA$3:$BA$730)</f>
        <v>0</v>
      </c>
      <c r="BA371" s="29">
        <f t="shared" si="67"/>
        <v>17</v>
      </c>
      <c r="BB371" s="30">
        <f>SUMIF(Ingredients!$B$3:$B$230,F371,Ingredients!$F$3:$F$230)+SUMIF($B$3:$B$725,F371,$BJ$3:$BJ$725)</f>
        <v>0</v>
      </c>
      <c r="BC371" s="30">
        <f>SUMIF(Ingredients!$B$3:$B$230,G371,Ingredients!$F$3:$F$230)+SUMIF($B$3:$B$725,G371,$BJ$3:$BJ$725)</f>
        <v>0</v>
      </c>
      <c r="BD371" s="30">
        <f>SUMIF(Ingredients!$B$3:$B$230,H371,Ingredients!$F$3:$F$230)+SUMIF($B$3:$B$725,H371,$BJ$3:$BJ$725)</f>
        <v>0</v>
      </c>
      <c r="BE371" s="30">
        <f>SUMIF(Ingredients!$B$3:$B$230,I371,Ingredients!$F$3:$F$230)+SUMIF($B$3:$B$725,I371,$BJ$3:$BJ$725)</f>
        <v>0</v>
      </c>
      <c r="BF371" s="30">
        <f>SUMIF(Ingredients!$B$3:$B$230,J371,Ingredients!$F$3:$F$230)+SUMIF($B$3:$B$725,J371,$BJ$3:$BJ$725)</f>
        <v>0</v>
      </c>
      <c r="BG371" s="30">
        <f>SUMIF(Ingredients!$B$3:$B$230,K371,Ingredients!$F$3:$F$230)+SUMIF($B$3:$B$725,K371,$BJ$3:$BJ$725)</f>
        <v>0</v>
      </c>
      <c r="BH371" s="30">
        <f>SUMIF(Ingredients!$B$3:$B$230,L371,Ingredients!$F$3:$F$230)+SUMIF($B$3:$B$725,L371,$BJ$3:$BJ$725)</f>
        <v>0</v>
      </c>
      <c r="BI371" s="30">
        <f>SUMIF(Ingredients!$B$3:$B$230,M371,Ingredients!$F$3:$F$230)+SUMIF($B$3:$B$725,M371,$BJ$3:$BJ$725)</f>
        <v>0</v>
      </c>
      <c r="BJ371" s="35">
        <f t="shared" si="68"/>
        <v>0</v>
      </c>
      <c r="BK371" s="30">
        <f>SUMIF(Ingredients!$B$3:$B$230,F371,Ingredients!$G$3:$G$230)+SUMIF($B$3:$B$725,F371,$BS$3:$BS$725)</f>
        <v>0.8</v>
      </c>
      <c r="BL371" s="30">
        <f>SUMIF(Ingredients!$B$3:$B$230,G371,Ingredients!$G$3:$G$230)+SUMIF($B$3:$B$725,G371,$BS$3:$BS$725)</f>
        <v>0</v>
      </c>
      <c r="BM371" s="30">
        <f>SUMIF(Ingredients!$B$3:$B$230,H371,Ingredients!$G$3:$G$230)+SUMIF($B$3:$B$725,H371,$BS$3:$BS$725)</f>
        <v>0</v>
      </c>
      <c r="BN371" s="30">
        <f>SUMIF(Ingredients!$B$3:$B$230,I371,Ingredients!$G$3:$G$230)+SUMIF($B$3:$B$725,I371,$BS$3:$BS$725)</f>
        <v>0</v>
      </c>
      <c r="BO371" s="30">
        <f>SUMIF(Ingredients!$B$3:$B$230,J371,Ingredients!$G$3:$G$230)+SUMIF($B$3:$B$725,J371,$BS$3:$BS$725)</f>
        <v>0</v>
      </c>
      <c r="BP371" s="30">
        <f>SUMIF(Ingredients!$B$3:$B$230,K371,Ingredients!$G$3:$G$230)+SUMIF($B$3:$B$725,K371,$BS$3:$BS$725)</f>
        <v>0</v>
      </c>
      <c r="BQ371" s="30">
        <f>SUMIF(Ingredients!$B$3:$B$230,L371,Ingredients!$G$3:$G$230)+SUMIF($B$3:$B$725,L371,$BS$3:$BS$725)</f>
        <v>0</v>
      </c>
      <c r="BR371" s="30">
        <f>SUMIF(Ingredients!$B$3:$B$230,M371,Ingredients!$G$3:$G$230)+SUMIF($B$3:$B$725,M371,$BS$3:$BS$725)</f>
        <v>0</v>
      </c>
      <c r="BS371" s="36">
        <f t="shared" si="69"/>
        <v>0.8</v>
      </c>
      <c r="BT371" s="30">
        <f>SUMIF(Ingredients!$B$3:$B$230,F371,Ingredients!$H$3:$H$230)+SUMIF($B$3:$B$725,F371,$CB$3:$CB$725)</f>
        <v>0</v>
      </c>
      <c r="BU371" s="30">
        <f>SUMIF(Ingredients!$B$3:$B$230,G371,Ingredients!$H$3:$H$230)+SUMIF($B$3:$B$725,G371,$CB$3:$CB$725)</f>
        <v>0</v>
      </c>
      <c r="BV371" s="30">
        <f>SUMIF(Ingredients!$B$3:$B$230,H371,Ingredients!$H$3:$H$230)+SUMIF($B$3:$B$725,H371,$CB$3:$CB$725)</f>
        <v>0</v>
      </c>
      <c r="BW371" s="30">
        <f>SUMIF(Ingredients!$B$3:$B$230,I371,Ingredients!$H$3:$H$230)+SUMIF($B$3:$B$725,I371,$CB$3:$CB$725)</f>
        <v>0</v>
      </c>
      <c r="BX371" s="30">
        <f>SUMIF(Ingredients!$B$3:$B$230,J371,Ingredients!$H$3:$H$230)+SUMIF($B$3:$B$725,J371,$CB$3:$CB$725)</f>
        <v>0</v>
      </c>
      <c r="BY371" s="30">
        <f>SUMIF(Ingredients!$B$3:$B$230,K371,Ingredients!$H$3:$H$230)+SUMIF($B$3:$B$725,K371,$CB$3:$CB$725)</f>
        <v>0</v>
      </c>
      <c r="BZ371" s="30">
        <f>SUMIF(Ingredients!$B$3:$B$230,L371,Ingredients!$H$3:$H$230)+SUMIF($B$3:$B$725,L371,$CB$3:$CB$725)</f>
        <v>0</v>
      </c>
      <c r="CA371" s="30">
        <f>SUMIF(Ingredients!$B$3:$B$230,M371,Ingredients!$H$3:$H$230)+SUMIF($B$3:$B$725,M371,$CB$3:$CB$725)</f>
        <v>0</v>
      </c>
      <c r="CB371" s="42">
        <f t="shared" si="70"/>
        <v>0</v>
      </c>
      <c r="CC371" s="30">
        <f>SUMIF(Ingredients!$B$3:$B$230,F371,Ingredients!$I$3:$I$230)+SUMIF($B$3:$B$725,F371,$CK$3:$CK$725)</f>
        <v>0</v>
      </c>
      <c r="CD371" s="30">
        <f>SUMIF(Ingredients!$B$3:$B$230,G371,Ingredients!$I$3:$I$230)+SUMIF($B$3:$B$725,G371,$CK$3:$CK$725)</f>
        <v>0</v>
      </c>
      <c r="CE371" s="30">
        <f>SUMIF(Ingredients!$B$3:$B$230,H371,Ingredients!$I$3:$I$230)+SUMIF($B$3:$B$725,H371,$CK$3:$CK$725)</f>
        <v>0</v>
      </c>
      <c r="CF371" s="30">
        <f>SUMIF(Ingredients!$B$3:$B$230,I371,Ingredients!$I$3:$I$230)+SUMIF($B$3:$B$725,I371,$CK$3:$CK$725)</f>
        <v>0</v>
      </c>
      <c r="CG371" s="30">
        <f>SUMIF(Ingredients!$B$3:$B$230,J371,Ingredients!$I$3:$I$230)+SUMIF($B$3:$B$725,J371,$CK$3:$CK$725)</f>
        <v>0</v>
      </c>
      <c r="CH371" s="30">
        <f>SUMIF(Ingredients!$B$3:$B$230,K371,Ingredients!$I$3:$I$230)+SUMIF($B$3:$B$725,K371,$CK$3:$CK$725)</f>
        <v>0</v>
      </c>
      <c r="CI371" s="30">
        <f>SUMIF(Ingredients!$B$3:$B$230,L371,Ingredients!$I$3:$I$230)+SUMIF($B$3:$B$725,L371,$CK$3:$CK$725)</f>
        <v>0</v>
      </c>
      <c r="CJ371" s="30">
        <f>SUMIF(Ingredients!$B$3:$B$230,M371,Ingredients!$I$3:$I$230)+SUMIF($B$3:$B$725,M371,$CK$3:$CK$725)</f>
        <v>0</v>
      </c>
      <c r="CK371" s="38">
        <f t="shared" si="71"/>
        <v>0</v>
      </c>
      <c r="CL371" s="30">
        <f>SUMIF(Ingredients!$B$3:$B$230,F371,Ingredients!$J$3:$J$230)+SUMIF($B$3:$B$725,F371,$CT$3:$CT$725)</f>
        <v>0</v>
      </c>
      <c r="CM371" s="30">
        <f>SUMIF(Ingredients!$B$3:$B$230,G371,Ingredients!$J$3:$J$230)+SUMIF($B$3:$B$725,G371,$CT$3:$CT$725)</f>
        <v>0</v>
      </c>
      <c r="CN371" s="30">
        <f>SUMIF(Ingredients!$B$3:$B$230,H371,Ingredients!$J$3:$J$230)+SUMIF($B$3:$B$725,H371,$CT$3:$CT$725)</f>
        <v>0</v>
      </c>
      <c r="CO371" s="30">
        <f>SUMIF(Ingredients!$B$3:$B$230,I371,Ingredients!$J$3:$J$230)+SUMIF($B$3:$B$725,I371,$CT$3:$CT$725)</f>
        <v>0</v>
      </c>
      <c r="CP371" s="30">
        <f>SUMIF(Ingredients!$B$3:$B$230,J371,Ingredients!$J$3:$J$230)+SUMIF($B$3:$B$725,J371,$CT$3:$CT$725)</f>
        <v>0</v>
      </c>
      <c r="CQ371" s="30">
        <f>SUMIF(Ingredients!$B$3:$B$230,K371,Ingredients!$J$3:$J$230)+SUMIF($B$3:$B$725,K371,$CT$3:$CT$725)</f>
        <v>0</v>
      </c>
      <c r="CR371" s="30">
        <f>SUMIF(Ingredients!$B$3:$B$230,L371,Ingredients!$J$3:$J$230)+SUMIF($B$3:$B$725,L371,$CT$3:$CT$725)</f>
        <v>0</v>
      </c>
      <c r="CS371" s="30">
        <f>SUMIF(Ingredients!$B$3:$B$230,M371,Ingredients!$J$3:$J$230)+SUMIF($B$3:$B$725,M371,$CT$3:$CT$725)</f>
        <v>0</v>
      </c>
      <c r="CT371" s="43">
        <f t="shared" si="72"/>
        <v>0</v>
      </c>
      <c r="CU371" s="34">
        <v>2</v>
      </c>
      <c r="CV371" s="30">
        <v>0</v>
      </c>
      <c r="CW371" s="30">
        <v>87</v>
      </c>
      <c r="CX371" s="35">
        <v>0</v>
      </c>
      <c r="CY371" s="36">
        <v>1.5</v>
      </c>
      <c r="CZ371" s="37">
        <v>0</v>
      </c>
      <c r="DA371" s="38">
        <v>0</v>
      </c>
      <c r="DB371" s="39">
        <v>0</v>
      </c>
      <c r="DC371" t="s">
        <v>202</v>
      </c>
      <c r="DD371" t="str">
        <f t="shared" ca="1" si="73"/>
        <v/>
      </c>
      <c r="DE371" t="str">
        <f t="shared" ca="1" si="74"/>
        <v>-</v>
      </c>
      <c r="DG371" t="s">
        <v>199</v>
      </c>
      <c r="DH371" t="str">
        <f t="shared" ca="1" si="75"/>
        <v/>
      </c>
      <c r="DI371" t="s">
        <v>2271</v>
      </c>
    </row>
    <row r="372" spans="2:113" x14ac:dyDescent="0.3">
      <c r="B372" t="s">
        <v>651</v>
      </c>
      <c r="C372" t="str">
        <f>INDEX('PH Itemnames'!$B$1:$B$723,MATCH(B372,'PH Itemnames'!$A$1:$A$723),1)</f>
        <v>gooseberrymilkshakeItem</v>
      </c>
      <c r="D372" t="s">
        <v>240</v>
      </c>
      <c r="E372" t="s">
        <v>1191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SUMIF(Ingredients!$B$3:$B$230,'PH complex foods'!F372,Ingredients!$A$3:$A$119)+SUMIF($B$3:$B$725,F372,$V$3:$V$724)</f>
        <v>1</v>
      </c>
      <c r="O372" s="11">
        <f ca="1">SUMIF(Ingredients!$B$3:$B$230,'PH complex foods'!G372,Ingredients!$A$3:$A$119)+SUMIF($B$3:$B$725,G372,$V$3:$V$724)</f>
        <v>1</v>
      </c>
      <c r="P372" s="11">
        <f ca="1">SUMIF(Ingredients!$B$3:$B$230,'PH complex foods'!H372,Ingredients!$A$3:$A$119)+SUMIF($B$3:$B$725,H372,$V$3:$V$724)</f>
        <v>1</v>
      </c>
      <c r="Q372" s="11">
        <f ca="1">SUMIF(Ingredients!$B$3:$B$230,'PH complex foods'!I372,Ingredients!$A$3:$A$119)+SUMIF($B$3:$B$725,I372,$V$3:$V$724)</f>
        <v>0</v>
      </c>
      <c r="R372" s="11">
        <f ca="1">SUMIF(Ingredients!$B$3:$B$230,'PH complex foods'!J372,Ingredients!$A$3:$A$119)+SUMIF($B$3:$B$725,J372,$V$3:$V$724)</f>
        <v>0</v>
      </c>
      <c r="S372" s="11">
        <f ca="1">SUMIF(Ingredients!$B$3:$B$230,'PH complex foods'!K372,Ingredients!$A$3:$A$119)+SUMIF($B$3:$B$725,K372,$V$3:$V$724)</f>
        <v>0</v>
      </c>
      <c r="T372" s="11">
        <f ca="1">SUMIF(Ingredients!$B$3:$B$230,'PH complex foods'!L372,Ingredients!$A$3:$A$119)+SUMIF($B$3:$B$725,L372,$V$3:$V$724)</f>
        <v>0</v>
      </c>
      <c r="U372" s="11">
        <f ca="1">SUMIF(Ingredients!$B$3:$B$230,'PH complex foods'!M372,Ingredients!$A$3:$A$119)+SUMIF($B$3:$B$725,M372,$V$3:$V$724)</f>
        <v>0</v>
      </c>
      <c r="V372" s="10">
        <f t="shared" ca="1" si="76"/>
        <v>1</v>
      </c>
      <c r="W372" s="10">
        <v>1</v>
      </c>
      <c r="X372" s="11">
        <v>1</v>
      </c>
      <c r="Y372" s="11">
        <f>COUNTIF(F372:M1097,B372)</f>
        <v>0</v>
      </c>
      <c r="Z372" s="44" t="str">
        <f t="shared" ca="1" si="77"/>
        <v>Yes</v>
      </c>
      <c r="AA372" s="34">
        <f>SUMIF(Ingredients!$B$3:$B$230,F372,Ingredients!$C$3:$C$230)+SUMIF($B$3:$B$725,F372,$AI$3:$AI$725)</f>
        <v>5</v>
      </c>
      <c r="AB372" s="30">
        <f>SUMIF(Ingredients!$B$3:$B$230,G372,Ingredients!$C$3:$C$230)+SUMIF($B$3:$B$725,G372,$AI$3:$AI$725)</f>
        <v>2</v>
      </c>
      <c r="AC372" s="30">
        <f>SUMIF(Ingredients!$B$3:$B$230,H372,Ingredients!$C$3:$C$230)+SUMIF($B$3:$B$725,H372,$AI$3:$AI$725)</f>
        <v>0</v>
      </c>
      <c r="AD372" s="30">
        <f>SUMIF(Ingredients!$B$3:$B$230,I372,Ingredients!$C$3:$C$230)+SUMIF($B$3:$B$725,I372,$AI$3:$AI$725)</f>
        <v>0</v>
      </c>
      <c r="AE372" s="30">
        <f>SUMIF(Ingredients!$B$3:$B$230,J372,Ingredients!$C$3:$C$230)+SUMIF($B$3:$B$725,J372,$AI$3:$AI$725)</f>
        <v>0</v>
      </c>
      <c r="AF372" s="30">
        <f>SUMIF(Ingredients!$B$3:$B$230,K372,Ingredients!$C$3:$C$230)+SUMIF($B$3:$B$725,K372,$AI$3:$AI$725)</f>
        <v>0</v>
      </c>
      <c r="AG372" s="30">
        <f>SUMIF(Ingredients!$B$3:$B$230,L372,Ingredients!$C$3:$C$230)+SUMIF($B$3:$B$725,L372,$AI$3:$AI$725)</f>
        <v>0</v>
      </c>
      <c r="AH372" s="30">
        <f>SUMIF(Ingredients!$B$3:$B$230,M372,Ingredients!$C$3:$C$230)+SUMIF($B$3:$B$725,M372,$AI$3:$AI$725)</f>
        <v>0</v>
      </c>
      <c r="AI372" s="29">
        <f t="shared" si="65"/>
        <v>7</v>
      </c>
      <c r="AJ372" s="30">
        <f>SUMIF(Ingredients!$B$3:$B$230,F372,Ingredients!$D$3:$D$230)+SUMIF($B$3:$B$725,F372,$AR$3:$AR$725)</f>
        <v>5</v>
      </c>
      <c r="AK372" s="30">
        <f>SUMIF(Ingredients!$B$3:$B$230,G372,Ingredients!$D$3:$D$230)+SUMIF($B$3:$B$725,G372,$AR$3:$AR$725)</f>
        <v>5</v>
      </c>
      <c r="AL372" s="30">
        <f>SUMIF(Ingredients!$B$3:$B$230,H372,Ingredients!$D$3:$D$230)+SUMIF($B$3:$B$725,H372,$AR$3:$AR$725)</f>
        <v>5</v>
      </c>
      <c r="AM372" s="30">
        <f>SUMIF(Ingredients!$B$3:$B$230,I372,Ingredients!$D$3:$D$230)+SUMIF($B$3:$B$725,I372,$AR$3:$AR$725)</f>
        <v>0</v>
      </c>
      <c r="AN372" s="30">
        <f>SUMIF(Ingredients!$B$3:$B$230,J372,Ingredients!$D$3:$D$230)+SUMIF($B$3:$B$725,J372,$AR$3:$AR$725)</f>
        <v>0</v>
      </c>
      <c r="AO372" s="30">
        <f>SUMIF(Ingredients!$B$3:$B$230,K372,Ingredients!$D$3:$D$230)+SUMIF($B$3:$B$725,K372,$AR$3:$AR$725)</f>
        <v>0</v>
      </c>
      <c r="AP372" s="30">
        <f>SUMIF(Ingredients!$B$3:$B$230,L372,Ingredients!$D$3:$D$230)+SUMIF($B$3:$B$725,L372,$AR$3:$AR$725)</f>
        <v>0</v>
      </c>
      <c r="AQ372" s="30">
        <f>SUMIF(Ingredients!$B$3:$B$230,M372,Ingredients!$D$3:$D$230)+SUMIF($B$3:$B$725,M372,$AR$3:$AR$725)</f>
        <v>0</v>
      </c>
      <c r="AR372" s="29">
        <f t="shared" si="66"/>
        <v>15</v>
      </c>
      <c r="AS372" s="30">
        <f>SUMIF(Ingredients!$B$3:$B$230,F372,Ingredients!$E$3:$E$230)+SUMIF($B$3:$B$725,F372,$BA$3:$BA$730)</f>
        <v>23</v>
      </c>
      <c r="AT372" s="30">
        <f>SUMIF(Ingredients!$B$3:$B$230,G372,Ingredients!$E$3:$E$230)+SUMIF($B$3:$B$725,G372,$BA$3:$BA$730)</f>
        <v>4</v>
      </c>
      <c r="AU372" s="30">
        <f>SUMIF(Ingredients!$B$3:$B$230,H372,Ingredients!$E$3:$E$230)+SUMIF($B$3:$B$725,H372,$BA$3:$BA$730)</f>
        <v>0</v>
      </c>
      <c r="AV372" s="30">
        <f>SUMIF(Ingredients!$B$3:$B$230,I372,Ingredients!$E$3:$E$230)+SUMIF($B$3:$B$725,I372,$BA$3:$BA$730)</f>
        <v>0</v>
      </c>
      <c r="AW372" s="30">
        <f>SUMIF(Ingredients!$B$3:$B$230,J372,Ingredients!$E$3:$E$230)+SUMIF($B$3:$B$725,J372,$BA$3:$BA$730)</f>
        <v>0</v>
      </c>
      <c r="AX372" s="30">
        <f>SUMIF(Ingredients!$B$3:$B$230,K372,Ingredients!$E$3:$E$230)+SUMIF($B$3:$B$725,K372,$BA$3:$BA$730)</f>
        <v>0</v>
      </c>
      <c r="AY372" s="30">
        <f>SUMIF(Ingredients!$B$3:$B$230,L372,Ingredients!$E$3:$E$230)+SUMIF($B$3:$B$725,L372,$BA$3:$BA$730)</f>
        <v>0</v>
      </c>
      <c r="AZ372" s="30">
        <f>SUMIF(Ingredients!$B$3:$B$230,M372,Ingredients!$E$3:$E$230)+SUMIF($B$3:$B$725,M372,$BA$3:$BA$730)</f>
        <v>0</v>
      </c>
      <c r="BA372" s="29">
        <f t="shared" si="67"/>
        <v>9</v>
      </c>
      <c r="BB372" s="30">
        <f>SUMIF(Ingredients!$B$3:$B$230,F372,Ingredients!$F$3:$F$230)+SUMIF($B$3:$B$725,F372,$BJ$3:$BJ$725)</f>
        <v>0</v>
      </c>
      <c r="BC372" s="30">
        <f>SUMIF(Ingredients!$B$3:$B$230,G372,Ingredients!$F$3:$F$230)+SUMIF($B$3:$B$725,G372,$BJ$3:$BJ$725)</f>
        <v>0</v>
      </c>
      <c r="BD372" s="30">
        <f>SUMIF(Ingredients!$B$3:$B$230,H372,Ingredients!$F$3:$F$230)+SUMIF($B$3:$B$725,H372,$BJ$3:$BJ$725)</f>
        <v>0</v>
      </c>
      <c r="BE372" s="30">
        <f>SUMIF(Ingredients!$B$3:$B$230,I372,Ingredients!$F$3:$F$230)+SUMIF($B$3:$B$725,I372,$BJ$3:$BJ$725)</f>
        <v>0</v>
      </c>
      <c r="BF372" s="30">
        <f>SUMIF(Ingredients!$B$3:$B$230,J372,Ingredients!$F$3:$F$230)+SUMIF($B$3:$B$725,J372,$BJ$3:$BJ$725)</f>
        <v>0</v>
      </c>
      <c r="BG372" s="30">
        <f>SUMIF(Ingredients!$B$3:$B$230,K372,Ingredients!$F$3:$F$230)+SUMIF($B$3:$B$725,K372,$BJ$3:$BJ$725)</f>
        <v>0</v>
      </c>
      <c r="BH372" s="30">
        <f>SUMIF(Ingredients!$B$3:$B$230,L372,Ingredients!$F$3:$F$230)+SUMIF($B$3:$B$725,L372,$BJ$3:$BJ$725)</f>
        <v>0</v>
      </c>
      <c r="BI372" s="30">
        <f>SUMIF(Ingredients!$B$3:$B$230,M372,Ingredients!$F$3:$F$230)+SUMIF($B$3:$B$725,M372,$BJ$3:$BJ$725)</f>
        <v>0</v>
      </c>
      <c r="BJ372" s="35">
        <f t="shared" si="68"/>
        <v>0</v>
      </c>
      <c r="BK372" s="30">
        <f>SUMIF(Ingredients!$B$3:$B$230,F372,Ingredients!$G$3:$G$230)+SUMIF($B$3:$B$725,F372,$BS$3:$BS$725)</f>
        <v>0</v>
      </c>
      <c r="BL372" s="30">
        <f>SUMIF(Ingredients!$B$3:$B$230,G372,Ingredients!$G$3:$G$230)+SUMIF($B$3:$B$725,G372,$BS$3:$BS$725)</f>
        <v>0.8</v>
      </c>
      <c r="BM372" s="30">
        <f>SUMIF(Ingredients!$B$3:$B$230,H372,Ingredients!$G$3:$G$230)+SUMIF($B$3:$B$725,H372,$BS$3:$BS$725)</f>
        <v>0</v>
      </c>
      <c r="BN372" s="30">
        <f>SUMIF(Ingredients!$B$3:$B$230,I372,Ingredients!$G$3:$G$230)+SUMIF($B$3:$B$725,I372,$BS$3:$BS$725)</f>
        <v>0</v>
      </c>
      <c r="BO372" s="30">
        <f>SUMIF(Ingredients!$B$3:$B$230,J372,Ingredients!$G$3:$G$230)+SUMIF($B$3:$B$725,J372,$BS$3:$BS$725)</f>
        <v>0</v>
      </c>
      <c r="BP372" s="30">
        <f>SUMIF(Ingredients!$B$3:$B$230,K372,Ingredients!$G$3:$G$230)+SUMIF($B$3:$B$725,K372,$BS$3:$BS$725)</f>
        <v>0</v>
      </c>
      <c r="BQ372" s="30">
        <f>SUMIF(Ingredients!$B$3:$B$230,L372,Ingredients!$G$3:$G$230)+SUMIF($B$3:$B$725,L372,$BS$3:$BS$725)</f>
        <v>0</v>
      </c>
      <c r="BR372" s="30">
        <f>SUMIF(Ingredients!$B$3:$B$230,M372,Ingredients!$G$3:$G$230)+SUMIF($B$3:$B$725,M372,$BS$3:$BS$725)</f>
        <v>0</v>
      </c>
      <c r="BS372" s="36">
        <f t="shared" si="69"/>
        <v>0.8</v>
      </c>
      <c r="BT372" s="30">
        <f>SUMIF(Ingredients!$B$3:$B$230,F372,Ingredients!$H$3:$H$230)+SUMIF($B$3:$B$725,F372,$CB$3:$CB$725)</f>
        <v>0</v>
      </c>
      <c r="BU372" s="30">
        <f>SUMIF(Ingredients!$B$3:$B$230,G372,Ingredients!$H$3:$H$230)+SUMIF($B$3:$B$725,G372,$CB$3:$CB$725)</f>
        <v>0</v>
      </c>
      <c r="BV372" s="30">
        <f>SUMIF(Ingredients!$B$3:$B$230,H372,Ingredients!$H$3:$H$230)+SUMIF($B$3:$B$725,H372,$CB$3:$CB$725)</f>
        <v>0</v>
      </c>
      <c r="BW372" s="30">
        <f>SUMIF(Ingredients!$B$3:$B$230,I372,Ingredients!$H$3:$H$230)+SUMIF($B$3:$B$725,I372,$CB$3:$CB$725)</f>
        <v>0</v>
      </c>
      <c r="BX372" s="30">
        <f>SUMIF(Ingredients!$B$3:$B$230,J372,Ingredients!$H$3:$H$230)+SUMIF($B$3:$B$725,J372,$CB$3:$CB$725)</f>
        <v>0</v>
      </c>
      <c r="BY372" s="30">
        <f>SUMIF(Ingredients!$B$3:$B$230,K372,Ingredients!$H$3:$H$230)+SUMIF($B$3:$B$725,K372,$CB$3:$CB$725)</f>
        <v>0</v>
      </c>
      <c r="BZ372" s="30">
        <f>SUMIF(Ingredients!$B$3:$B$230,L372,Ingredients!$H$3:$H$230)+SUMIF($B$3:$B$725,L372,$CB$3:$CB$725)</f>
        <v>0</v>
      </c>
      <c r="CA372" s="30">
        <f>SUMIF(Ingredients!$B$3:$B$230,M372,Ingredients!$H$3:$H$230)+SUMIF($B$3:$B$725,M372,$CB$3:$CB$725)</f>
        <v>0</v>
      </c>
      <c r="CB372" s="42">
        <f t="shared" si="70"/>
        <v>0</v>
      </c>
      <c r="CC372" s="30">
        <f>SUMIF(Ingredients!$B$3:$B$230,F372,Ingredients!$I$3:$I$230)+SUMIF($B$3:$B$725,F372,$CK$3:$CK$725)</f>
        <v>0</v>
      </c>
      <c r="CD372" s="30">
        <f>SUMIF(Ingredients!$B$3:$B$230,G372,Ingredients!$I$3:$I$230)+SUMIF($B$3:$B$725,G372,$CK$3:$CK$725)</f>
        <v>0</v>
      </c>
      <c r="CE372" s="30">
        <f>SUMIF(Ingredients!$B$3:$B$230,H372,Ingredients!$I$3:$I$230)+SUMIF($B$3:$B$725,H372,$CK$3:$CK$725)</f>
        <v>0</v>
      </c>
      <c r="CF372" s="30">
        <f>SUMIF(Ingredients!$B$3:$B$230,I372,Ingredients!$I$3:$I$230)+SUMIF($B$3:$B$725,I372,$CK$3:$CK$725)</f>
        <v>0</v>
      </c>
      <c r="CG372" s="30">
        <f>SUMIF(Ingredients!$B$3:$B$230,J372,Ingredients!$I$3:$I$230)+SUMIF($B$3:$B$725,J372,$CK$3:$CK$725)</f>
        <v>0</v>
      </c>
      <c r="CH372" s="30">
        <f>SUMIF(Ingredients!$B$3:$B$230,K372,Ingredients!$I$3:$I$230)+SUMIF($B$3:$B$725,K372,$CK$3:$CK$725)</f>
        <v>0</v>
      </c>
      <c r="CI372" s="30">
        <f>SUMIF(Ingredients!$B$3:$B$230,L372,Ingredients!$I$3:$I$230)+SUMIF($B$3:$B$725,L372,$CK$3:$CK$725)</f>
        <v>0</v>
      </c>
      <c r="CJ372" s="30">
        <f>SUMIF(Ingredients!$B$3:$B$230,M372,Ingredients!$I$3:$I$230)+SUMIF($B$3:$B$725,M372,$CK$3:$CK$725)</f>
        <v>0</v>
      </c>
      <c r="CK372" s="38">
        <f t="shared" si="71"/>
        <v>0</v>
      </c>
      <c r="CL372" s="30">
        <f>SUMIF(Ingredients!$B$3:$B$230,F372,Ingredients!$J$3:$J$230)+SUMIF($B$3:$B$725,F372,$CT$3:$CT$725)</f>
        <v>2</v>
      </c>
      <c r="CM372" s="30">
        <f>SUMIF(Ingredients!$B$3:$B$230,G372,Ingredients!$J$3:$J$230)+SUMIF($B$3:$B$725,G372,$CT$3:$CT$725)</f>
        <v>0</v>
      </c>
      <c r="CN372" s="30">
        <f>SUMIF(Ingredients!$B$3:$B$230,H372,Ingredients!$J$3:$J$230)+SUMIF($B$3:$B$725,H372,$CT$3:$CT$725)</f>
        <v>0</v>
      </c>
      <c r="CO372" s="30">
        <f>SUMIF(Ingredients!$B$3:$B$230,I372,Ingredients!$J$3:$J$230)+SUMIF($B$3:$B$725,I372,$CT$3:$CT$725)</f>
        <v>0</v>
      </c>
      <c r="CP372" s="30">
        <f>SUMIF(Ingredients!$B$3:$B$230,J372,Ingredients!$J$3:$J$230)+SUMIF($B$3:$B$725,J372,$CT$3:$CT$725)</f>
        <v>0</v>
      </c>
      <c r="CQ372" s="30">
        <f>SUMIF(Ingredients!$B$3:$B$230,K372,Ingredients!$J$3:$J$230)+SUMIF($B$3:$B$725,K372,$CT$3:$CT$725)</f>
        <v>0</v>
      </c>
      <c r="CR372" s="30">
        <f>SUMIF(Ingredients!$B$3:$B$230,L372,Ingredients!$J$3:$J$230)+SUMIF($B$3:$B$725,L372,$CT$3:$CT$725)</f>
        <v>0</v>
      </c>
      <c r="CS372" s="30">
        <f>SUMIF(Ingredients!$B$3:$B$230,M372,Ingredients!$J$3:$J$230)+SUMIF($B$3:$B$725,M372,$CT$3:$CT$725)</f>
        <v>0</v>
      </c>
      <c r="CT372" s="43">
        <f t="shared" si="72"/>
        <v>2</v>
      </c>
      <c r="CU372" s="34">
        <v>7</v>
      </c>
      <c r="CV372" s="30">
        <v>15</v>
      </c>
      <c r="CW372" s="30">
        <v>9</v>
      </c>
      <c r="CX372" s="35">
        <v>0</v>
      </c>
      <c r="CY372" s="36">
        <v>1</v>
      </c>
      <c r="CZ372" s="37">
        <v>0</v>
      </c>
      <c r="DA372" s="38">
        <v>0</v>
      </c>
      <c r="DB372" s="39">
        <v>2</v>
      </c>
      <c r="DC372" t="s">
        <v>202</v>
      </c>
      <c r="DD372" t="str">
        <f t="shared" ca="1" si="73"/>
        <v/>
      </c>
      <c r="DE372" t="str">
        <f t="shared" ca="1" si="74"/>
        <v>-</v>
      </c>
      <c r="DG372" t="s">
        <v>199</v>
      </c>
      <c r="DH372" t="str">
        <f t="shared" ca="1" si="75"/>
        <v/>
      </c>
      <c r="DI372" t="s">
        <v>2271</v>
      </c>
    </row>
    <row r="373" spans="2:113" x14ac:dyDescent="0.3">
      <c r="B373" t="s">
        <v>652</v>
      </c>
      <c r="C373" t="str">
        <f>INDEX('PH Itemnames'!$B$1:$B$723,MATCH(B373,'PH Itemnames'!$A$1:$A$723),1)</f>
        <v>gooseberrypieItem</v>
      </c>
      <c r="D373" t="s">
        <v>245</v>
      </c>
      <c r="E373" t="s">
        <v>1191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SUMIF(Ingredients!$B$3:$B$230,'PH complex foods'!F373,Ingredients!$A$3:$A$119)+SUMIF($B$3:$B$725,F373,$V$3:$V$724)</f>
        <v>1</v>
      </c>
      <c r="O373" s="11">
        <f ca="1">SUMIF(Ingredients!$B$3:$B$230,'PH complex foods'!G373,Ingredients!$A$3:$A$119)+SUMIF($B$3:$B$725,G373,$V$3:$V$724)</f>
        <v>1</v>
      </c>
      <c r="P373" s="11">
        <f ca="1">SUMIF(Ingredients!$B$3:$B$230,'PH complex foods'!H373,Ingredients!$A$3:$A$119)+SUMIF($B$3:$B$725,H373,$V$3:$V$724)</f>
        <v>1</v>
      </c>
      <c r="Q373" s="11">
        <f ca="1">SUMIF(Ingredients!$B$3:$B$230,'PH complex foods'!I373,Ingredients!$A$3:$A$119)+SUMIF($B$3:$B$725,I373,$V$3:$V$724)</f>
        <v>0</v>
      </c>
      <c r="R373" s="11">
        <f ca="1">SUMIF(Ingredients!$B$3:$B$230,'PH complex foods'!J373,Ingredients!$A$3:$A$119)+SUMIF($B$3:$B$725,J373,$V$3:$V$724)</f>
        <v>0</v>
      </c>
      <c r="S373" s="11">
        <f ca="1">SUMIF(Ingredients!$B$3:$B$230,'PH complex foods'!K373,Ingredients!$A$3:$A$119)+SUMIF($B$3:$B$725,K373,$V$3:$V$724)</f>
        <v>0</v>
      </c>
      <c r="T373" s="11">
        <f ca="1">SUMIF(Ingredients!$B$3:$B$230,'PH complex foods'!L373,Ingredients!$A$3:$A$119)+SUMIF($B$3:$B$725,L373,$V$3:$V$724)</f>
        <v>0</v>
      </c>
      <c r="U373" s="11">
        <f ca="1">SUMIF(Ingredients!$B$3:$B$230,'PH complex foods'!M373,Ingredients!$A$3:$A$119)+SUMIF($B$3:$B$725,M373,$V$3:$V$724)</f>
        <v>0</v>
      </c>
      <c r="V373" s="10">
        <f t="shared" ca="1" si="76"/>
        <v>1</v>
      </c>
      <c r="W373" s="10">
        <v>1</v>
      </c>
      <c r="X373" s="11">
        <v>1</v>
      </c>
      <c r="Y373" s="11">
        <f>COUNTIF(F373:M1098,B373)</f>
        <v>0</v>
      </c>
      <c r="Z373" s="44" t="str">
        <f t="shared" ca="1" si="77"/>
        <v>Yes</v>
      </c>
      <c r="AA373" s="34">
        <f>SUMIF(Ingredients!$B$3:$B$230,F373,Ingredients!$C$3:$C$230)+SUMIF($B$3:$B$725,F373,$AI$3:$AI$725)</f>
        <v>2</v>
      </c>
      <c r="AB373" s="30">
        <f>SUMIF(Ingredients!$B$3:$B$230,G373,Ingredients!$C$3:$C$230)+SUMIF($B$3:$B$725,G373,$AI$3:$AI$725)</f>
        <v>0</v>
      </c>
      <c r="AC373" s="30">
        <f>SUMIF(Ingredients!$B$3:$B$230,H373,Ingredients!$C$3:$C$230)+SUMIF($B$3:$B$725,H373,$AI$3:$AI$725)</f>
        <v>5</v>
      </c>
      <c r="AD373" s="30">
        <f>SUMIF(Ingredients!$B$3:$B$230,I373,Ingredients!$C$3:$C$230)+SUMIF($B$3:$B$725,I373,$AI$3:$AI$725)</f>
        <v>0</v>
      </c>
      <c r="AE373" s="30">
        <f>SUMIF(Ingredients!$B$3:$B$230,J373,Ingredients!$C$3:$C$230)+SUMIF($B$3:$B$725,J373,$AI$3:$AI$725)</f>
        <v>0</v>
      </c>
      <c r="AF373" s="30">
        <f>SUMIF(Ingredients!$B$3:$B$230,K373,Ingredients!$C$3:$C$230)+SUMIF($B$3:$B$725,K373,$AI$3:$AI$725)</f>
        <v>0</v>
      </c>
      <c r="AG373" s="30">
        <f>SUMIF(Ingredients!$B$3:$B$230,L373,Ingredients!$C$3:$C$230)+SUMIF($B$3:$B$725,L373,$AI$3:$AI$725)</f>
        <v>0</v>
      </c>
      <c r="AH373" s="30">
        <f>SUMIF(Ingredients!$B$3:$B$230,M373,Ingredients!$C$3:$C$230)+SUMIF($B$3:$B$725,M373,$AI$3:$AI$725)</f>
        <v>0</v>
      </c>
      <c r="AI373" s="29">
        <f t="shared" si="65"/>
        <v>7</v>
      </c>
      <c r="AJ373" s="30">
        <f>SUMIF(Ingredients!$B$3:$B$230,F373,Ingredients!$D$3:$D$230)+SUMIF($B$3:$B$725,F373,$AR$3:$AR$725)</f>
        <v>5</v>
      </c>
      <c r="AK373" s="30">
        <f>SUMIF(Ingredients!$B$3:$B$230,G373,Ingredients!$D$3:$D$230)+SUMIF($B$3:$B$725,G373,$AR$3:$AR$725)</f>
        <v>0</v>
      </c>
      <c r="AL373" s="30">
        <f>SUMIF(Ingredients!$B$3:$B$230,H373,Ingredients!$D$3:$D$230)+SUMIF($B$3:$B$725,H373,$AR$3:$AR$725)</f>
        <v>0</v>
      </c>
      <c r="AM373" s="30">
        <f>SUMIF(Ingredients!$B$3:$B$230,I373,Ingredients!$D$3:$D$230)+SUMIF($B$3:$B$725,I373,$AR$3:$AR$725)</f>
        <v>0</v>
      </c>
      <c r="AN373" s="30">
        <f>SUMIF(Ingredients!$B$3:$B$230,J373,Ingredients!$D$3:$D$230)+SUMIF($B$3:$B$725,J373,$AR$3:$AR$725)</f>
        <v>0</v>
      </c>
      <c r="AO373" s="30">
        <f>SUMIF(Ingredients!$B$3:$B$230,K373,Ingredients!$D$3:$D$230)+SUMIF($B$3:$B$725,K373,$AR$3:$AR$725)</f>
        <v>0</v>
      </c>
      <c r="AP373" s="30">
        <f>SUMIF(Ingredients!$B$3:$B$230,L373,Ingredients!$D$3:$D$230)+SUMIF($B$3:$B$725,L373,$AR$3:$AR$725)</f>
        <v>0</v>
      </c>
      <c r="AQ373" s="30">
        <f>SUMIF(Ingredients!$B$3:$B$230,M373,Ingredients!$D$3:$D$230)+SUMIF($B$3:$B$725,M373,$AR$3:$AR$725)</f>
        <v>0</v>
      </c>
      <c r="AR373" s="29">
        <f t="shared" si="66"/>
        <v>5</v>
      </c>
      <c r="AS373" s="30">
        <f>SUMIF(Ingredients!$B$3:$B$230,F373,Ingredients!$E$3:$E$230)+SUMIF($B$3:$B$725,F373,$BA$3:$BA$730)</f>
        <v>4</v>
      </c>
      <c r="AT373" s="30">
        <f>SUMIF(Ingredients!$B$3:$B$230,G373,Ingredients!$E$3:$E$230)+SUMIF($B$3:$B$725,G373,$BA$3:$BA$730)</f>
        <v>30</v>
      </c>
      <c r="AU373" s="30">
        <f>SUMIF(Ingredients!$B$3:$B$230,H373,Ingredients!$E$3:$E$230)+SUMIF($B$3:$B$725,H373,$BA$3:$BA$730)</f>
        <v>7</v>
      </c>
      <c r="AV373" s="30">
        <f>SUMIF(Ingredients!$B$3:$B$230,I373,Ingredients!$E$3:$E$230)+SUMIF($B$3:$B$725,I373,$BA$3:$BA$730)</f>
        <v>0</v>
      </c>
      <c r="AW373" s="30">
        <f>SUMIF(Ingredients!$B$3:$B$230,J373,Ingredients!$E$3:$E$230)+SUMIF($B$3:$B$725,J373,$BA$3:$BA$730)</f>
        <v>0</v>
      </c>
      <c r="AX373" s="30">
        <f>SUMIF(Ingredients!$B$3:$B$230,K373,Ingredients!$E$3:$E$230)+SUMIF($B$3:$B$725,K373,$BA$3:$BA$730)</f>
        <v>0</v>
      </c>
      <c r="AY373" s="30">
        <f>SUMIF(Ingredients!$B$3:$B$230,L373,Ingredients!$E$3:$E$230)+SUMIF($B$3:$B$725,L373,$BA$3:$BA$730)</f>
        <v>0</v>
      </c>
      <c r="AZ373" s="30">
        <f>SUMIF(Ingredients!$B$3:$B$230,M373,Ingredients!$E$3:$E$230)+SUMIF($B$3:$B$725,M373,$BA$3:$BA$730)</f>
        <v>0</v>
      </c>
      <c r="BA373" s="29">
        <f t="shared" si="67"/>
        <v>13.666666666666666</v>
      </c>
      <c r="BB373" s="30">
        <f>SUMIF(Ingredients!$B$3:$B$230,F373,Ingredients!$F$3:$F$230)+SUMIF($B$3:$B$725,F373,$BJ$3:$BJ$725)</f>
        <v>0</v>
      </c>
      <c r="BC373" s="30">
        <f>SUMIF(Ingredients!$B$3:$B$230,G373,Ingredients!$F$3:$F$230)+SUMIF($B$3:$B$725,G373,$BJ$3:$BJ$725)</f>
        <v>0</v>
      </c>
      <c r="BD373" s="30">
        <f>SUMIF(Ingredients!$B$3:$B$230,H373,Ingredients!$F$3:$F$230)+SUMIF($B$3:$B$725,H373,$BJ$3:$BJ$725)</f>
        <v>1</v>
      </c>
      <c r="BE373" s="30">
        <f>SUMIF(Ingredients!$B$3:$B$230,I373,Ingredients!$F$3:$F$230)+SUMIF($B$3:$B$725,I373,$BJ$3:$BJ$725)</f>
        <v>0</v>
      </c>
      <c r="BF373" s="30">
        <f>SUMIF(Ingredients!$B$3:$B$230,J373,Ingredients!$F$3:$F$230)+SUMIF($B$3:$B$725,J373,$BJ$3:$BJ$725)</f>
        <v>0</v>
      </c>
      <c r="BG373" s="30">
        <f>SUMIF(Ingredients!$B$3:$B$230,K373,Ingredients!$F$3:$F$230)+SUMIF($B$3:$B$725,K373,$BJ$3:$BJ$725)</f>
        <v>0</v>
      </c>
      <c r="BH373" s="30">
        <f>SUMIF(Ingredients!$B$3:$B$230,L373,Ingredients!$F$3:$F$230)+SUMIF($B$3:$B$725,L373,$BJ$3:$BJ$725)</f>
        <v>0</v>
      </c>
      <c r="BI373" s="30">
        <f>SUMIF(Ingredients!$B$3:$B$230,M373,Ingredients!$F$3:$F$230)+SUMIF($B$3:$B$725,M373,$BJ$3:$BJ$725)</f>
        <v>0</v>
      </c>
      <c r="BJ373" s="35">
        <f t="shared" si="68"/>
        <v>1</v>
      </c>
      <c r="BK373" s="30">
        <f>SUMIF(Ingredients!$B$3:$B$230,F373,Ingredients!$G$3:$G$230)+SUMIF($B$3:$B$725,F373,$BS$3:$BS$725)</f>
        <v>0.8</v>
      </c>
      <c r="BL373" s="30">
        <f>SUMIF(Ingredients!$B$3:$B$230,G373,Ingredients!$G$3:$G$230)+SUMIF($B$3:$B$725,G373,$BS$3:$BS$725)</f>
        <v>0</v>
      </c>
      <c r="BM373" s="30">
        <f>SUMIF(Ingredients!$B$3:$B$230,H373,Ingredients!$G$3:$G$230)+SUMIF($B$3:$B$725,H373,$BS$3:$BS$725)</f>
        <v>0</v>
      </c>
      <c r="BN373" s="30">
        <f>SUMIF(Ingredients!$B$3:$B$230,I373,Ingredients!$G$3:$G$230)+SUMIF($B$3:$B$725,I373,$BS$3:$BS$725)</f>
        <v>0</v>
      </c>
      <c r="BO373" s="30">
        <f>SUMIF(Ingredients!$B$3:$B$230,J373,Ingredients!$G$3:$G$230)+SUMIF($B$3:$B$725,J373,$BS$3:$BS$725)</f>
        <v>0</v>
      </c>
      <c r="BP373" s="30">
        <f>SUMIF(Ingredients!$B$3:$B$230,K373,Ingredients!$G$3:$G$230)+SUMIF($B$3:$B$725,K373,$BS$3:$BS$725)</f>
        <v>0</v>
      </c>
      <c r="BQ373" s="30">
        <f>SUMIF(Ingredients!$B$3:$B$230,L373,Ingredients!$G$3:$G$230)+SUMIF($B$3:$B$725,L373,$BS$3:$BS$725)</f>
        <v>0</v>
      </c>
      <c r="BR373" s="30">
        <f>SUMIF(Ingredients!$B$3:$B$230,M373,Ingredients!$G$3:$G$230)+SUMIF($B$3:$B$725,M373,$BS$3:$BS$725)</f>
        <v>0</v>
      </c>
      <c r="BS373" s="36">
        <f t="shared" si="69"/>
        <v>0.8</v>
      </c>
      <c r="BT373" s="30">
        <f>SUMIF(Ingredients!$B$3:$B$230,F373,Ingredients!$H$3:$H$230)+SUMIF($B$3:$B$725,F373,$CB$3:$CB$725)</f>
        <v>0</v>
      </c>
      <c r="BU373" s="30">
        <f>SUMIF(Ingredients!$B$3:$B$230,G373,Ingredients!$H$3:$H$230)+SUMIF($B$3:$B$725,G373,$CB$3:$CB$725)</f>
        <v>0</v>
      </c>
      <c r="BV373" s="30">
        <f>SUMIF(Ingredients!$B$3:$B$230,H373,Ingredients!$H$3:$H$230)+SUMIF($B$3:$B$725,H373,$CB$3:$CB$725)</f>
        <v>0</v>
      </c>
      <c r="BW373" s="30">
        <f>SUMIF(Ingredients!$B$3:$B$230,I373,Ingredients!$H$3:$H$230)+SUMIF($B$3:$B$725,I373,$CB$3:$CB$725)</f>
        <v>0</v>
      </c>
      <c r="BX373" s="30">
        <f>SUMIF(Ingredients!$B$3:$B$230,J373,Ingredients!$H$3:$H$230)+SUMIF($B$3:$B$725,J373,$CB$3:$CB$725)</f>
        <v>0</v>
      </c>
      <c r="BY373" s="30">
        <f>SUMIF(Ingredients!$B$3:$B$230,K373,Ingredients!$H$3:$H$230)+SUMIF($B$3:$B$725,K373,$CB$3:$CB$725)</f>
        <v>0</v>
      </c>
      <c r="BZ373" s="30">
        <f>SUMIF(Ingredients!$B$3:$B$230,L373,Ingredients!$H$3:$H$230)+SUMIF($B$3:$B$725,L373,$CB$3:$CB$725)</f>
        <v>0</v>
      </c>
      <c r="CA373" s="30">
        <f>SUMIF(Ingredients!$B$3:$B$230,M373,Ingredients!$H$3:$H$230)+SUMIF($B$3:$B$725,M373,$CB$3:$CB$725)</f>
        <v>0</v>
      </c>
      <c r="CB373" s="42">
        <f t="shared" si="70"/>
        <v>0</v>
      </c>
      <c r="CC373" s="30">
        <f>SUMIF(Ingredients!$B$3:$B$230,F373,Ingredients!$I$3:$I$230)+SUMIF($B$3:$B$725,F373,$CK$3:$CK$725)</f>
        <v>0</v>
      </c>
      <c r="CD373" s="30">
        <f>SUMIF(Ingredients!$B$3:$B$230,G373,Ingredients!$I$3:$I$230)+SUMIF($B$3:$B$725,G373,$CK$3:$CK$725)</f>
        <v>0</v>
      </c>
      <c r="CE373" s="30">
        <f>SUMIF(Ingredients!$B$3:$B$230,H373,Ingredients!$I$3:$I$230)+SUMIF($B$3:$B$725,H373,$CK$3:$CK$725)</f>
        <v>0</v>
      </c>
      <c r="CF373" s="30">
        <f>SUMIF(Ingredients!$B$3:$B$230,I373,Ingredients!$I$3:$I$230)+SUMIF($B$3:$B$725,I373,$CK$3:$CK$725)</f>
        <v>0</v>
      </c>
      <c r="CG373" s="30">
        <f>SUMIF(Ingredients!$B$3:$B$230,J373,Ingredients!$I$3:$I$230)+SUMIF($B$3:$B$725,J373,$CK$3:$CK$725)</f>
        <v>0</v>
      </c>
      <c r="CH373" s="30">
        <f>SUMIF(Ingredients!$B$3:$B$230,K373,Ingredients!$I$3:$I$230)+SUMIF($B$3:$B$725,K373,$CK$3:$CK$725)</f>
        <v>0</v>
      </c>
      <c r="CI373" s="30">
        <f>SUMIF(Ingredients!$B$3:$B$230,L373,Ingredients!$I$3:$I$230)+SUMIF($B$3:$B$725,L373,$CK$3:$CK$725)</f>
        <v>0</v>
      </c>
      <c r="CJ373" s="30">
        <f>SUMIF(Ingredients!$B$3:$B$230,M373,Ingredients!$I$3:$I$230)+SUMIF($B$3:$B$725,M373,$CK$3:$CK$725)</f>
        <v>0</v>
      </c>
      <c r="CK373" s="38">
        <f t="shared" si="71"/>
        <v>0</v>
      </c>
      <c r="CL373" s="30">
        <f>SUMIF(Ingredients!$B$3:$B$230,F373,Ingredients!$J$3:$J$230)+SUMIF($B$3:$B$725,F373,$CT$3:$CT$725)</f>
        <v>0</v>
      </c>
      <c r="CM373" s="30">
        <f>SUMIF(Ingredients!$B$3:$B$230,G373,Ingredients!$J$3:$J$230)+SUMIF($B$3:$B$725,G373,$CT$3:$CT$725)</f>
        <v>0</v>
      </c>
      <c r="CN373" s="30">
        <f>SUMIF(Ingredients!$B$3:$B$230,H373,Ingredients!$J$3:$J$230)+SUMIF($B$3:$B$725,H373,$CT$3:$CT$725)</f>
        <v>0</v>
      </c>
      <c r="CO373" s="30">
        <f>SUMIF(Ingredients!$B$3:$B$230,I373,Ingredients!$J$3:$J$230)+SUMIF($B$3:$B$725,I373,$CT$3:$CT$725)</f>
        <v>0</v>
      </c>
      <c r="CP373" s="30">
        <f>SUMIF(Ingredients!$B$3:$B$230,J373,Ingredients!$J$3:$J$230)+SUMIF($B$3:$B$725,J373,$CT$3:$CT$725)</f>
        <v>0</v>
      </c>
      <c r="CQ373" s="30">
        <f>SUMIF(Ingredients!$B$3:$B$230,K373,Ingredients!$J$3:$J$230)+SUMIF($B$3:$B$725,K373,$CT$3:$CT$725)</f>
        <v>0</v>
      </c>
      <c r="CR373" s="30">
        <f>SUMIF(Ingredients!$B$3:$B$230,L373,Ingredients!$J$3:$J$230)+SUMIF($B$3:$B$725,L373,$CT$3:$CT$725)</f>
        <v>0</v>
      </c>
      <c r="CS373" s="30">
        <f>SUMIF(Ingredients!$B$3:$B$230,M373,Ingredients!$J$3:$J$230)+SUMIF($B$3:$B$725,M373,$CT$3:$CT$725)</f>
        <v>0</v>
      </c>
      <c r="CT373" s="43">
        <f t="shared" si="72"/>
        <v>0</v>
      </c>
      <c r="CU373" s="34">
        <v>10</v>
      </c>
      <c r="CV373" s="30">
        <v>0</v>
      </c>
      <c r="CW373" s="30">
        <v>12</v>
      </c>
      <c r="CX373" s="35">
        <v>1</v>
      </c>
      <c r="CY373" s="36">
        <v>1</v>
      </c>
      <c r="CZ373" s="37">
        <v>0</v>
      </c>
      <c r="DA373" s="38">
        <v>0</v>
      </c>
      <c r="DB373" s="39">
        <v>0</v>
      </c>
      <c r="DC373" t="s">
        <v>202</v>
      </c>
      <c r="DD373" t="str">
        <f t="shared" ca="1" si="73"/>
        <v/>
      </c>
      <c r="DE373" t="str">
        <f t="shared" ca="1" si="74"/>
        <v>-</v>
      </c>
      <c r="DG373" t="s">
        <v>200</v>
      </c>
      <c r="DH373" t="str">
        <f t="shared" ca="1" si="75"/>
        <v>GOOSEBERRYPIEITEM(MEAL, ItemRegistry.gooseberrypieItem, 4 ,2f,0f,1f,0f,1f,0f,0f,1.75f),</v>
      </c>
      <c r="DI373" t="s">
        <v>2491</v>
      </c>
    </row>
    <row r="374" spans="2:113" x14ac:dyDescent="0.3">
      <c r="B374" t="s">
        <v>653</v>
      </c>
      <c r="C374" t="str">
        <f>INDEX('PH Itemnames'!$B$1:$B$723,MATCH(B374,'PH Itemnames'!$A$1:$A$723),1)</f>
        <v>hushpuppiesItem</v>
      </c>
      <c r="D374" t="s">
        <v>240</v>
      </c>
      <c r="E374" t="s">
        <v>1191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SUMIF(Ingredients!$B$3:$B$230,'PH complex foods'!F374,Ingredients!$A$3:$A$119)+SUMIF($B$3:$B$725,F374,$V$3:$V$724)</f>
        <v>1</v>
      </c>
      <c r="O374" s="11">
        <f ca="1">SUMIF(Ingredients!$B$3:$B$230,'PH complex foods'!G374,Ingredients!$A$3:$A$119)+SUMIF($B$3:$B$725,G374,$V$3:$V$724)</f>
        <v>1</v>
      </c>
      <c r="P374" s="11">
        <f ca="1">SUMIF(Ingredients!$B$3:$B$230,'PH complex foods'!H374,Ingredients!$A$3:$A$119)+SUMIF($B$3:$B$725,H374,$V$3:$V$724)</f>
        <v>1</v>
      </c>
      <c r="Q374" s="11">
        <f ca="1">SUMIF(Ingredients!$B$3:$B$230,'PH complex foods'!I374,Ingredients!$A$3:$A$119)+SUMIF($B$3:$B$725,I374,$V$3:$V$724)</f>
        <v>1</v>
      </c>
      <c r="R374" s="11">
        <f ca="1">SUMIF(Ingredients!$B$3:$B$230,'PH complex foods'!J374,Ingredients!$A$3:$A$119)+SUMIF($B$3:$B$725,J374,$V$3:$V$724)</f>
        <v>0</v>
      </c>
      <c r="S374" s="11">
        <f ca="1">SUMIF(Ingredients!$B$3:$B$230,'PH complex foods'!K374,Ingredients!$A$3:$A$119)+SUMIF($B$3:$B$725,K374,$V$3:$V$724)</f>
        <v>0</v>
      </c>
      <c r="T374" s="11">
        <f ca="1">SUMIF(Ingredients!$B$3:$B$230,'PH complex foods'!L374,Ingredients!$A$3:$A$119)+SUMIF($B$3:$B$725,L374,$V$3:$V$724)</f>
        <v>0</v>
      </c>
      <c r="U374" s="11">
        <f ca="1">SUMIF(Ingredients!$B$3:$B$230,'PH complex foods'!M374,Ingredients!$A$3:$A$119)+SUMIF($B$3:$B$725,M374,$V$3:$V$724)</f>
        <v>0</v>
      </c>
      <c r="V374" s="10">
        <f t="shared" ca="1" si="76"/>
        <v>1</v>
      </c>
      <c r="W374" s="10">
        <v>1</v>
      </c>
      <c r="X374" s="11">
        <v>1</v>
      </c>
      <c r="Y374" s="11">
        <f>COUNTIF(F374:M1099,B374)</f>
        <v>0</v>
      </c>
      <c r="Z374" s="44" t="str">
        <f t="shared" ca="1" si="77"/>
        <v>Yes</v>
      </c>
      <c r="AA374" s="34">
        <f>SUMIF(Ingredients!$B$3:$B$230,F374,Ingredients!$C$3:$C$230)+SUMIF($B$3:$B$725,F374,$AI$3:$AI$725)</f>
        <v>0</v>
      </c>
      <c r="AB374" s="30">
        <f>SUMIF(Ingredients!$B$3:$B$230,G374,Ingredients!$C$3:$C$230)+SUMIF($B$3:$B$725,G374,$AI$3:$AI$725)</f>
        <v>0</v>
      </c>
      <c r="AC374" s="30">
        <f>SUMIF(Ingredients!$B$3:$B$230,H374,Ingredients!$C$3:$C$230)+SUMIF($B$3:$B$725,H374,$AI$3:$AI$725)</f>
        <v>2</v>
      </c>
      <c r="AD374" s="30">
        <f>SUMIF(Ingredients!$B$3:$B$230,I374,Ingredients!$C$3:$C$230)+SUMIF($B$3:$B$725,I374,$AI$3:$AI$725)</f>
        <v>4</v>
      </c>
      <c r="AE374" s="30">
        <f>SUMIF(Ingredients!$B$3:$B$230,J374,Ingredients!$C$3:$C$230)+SUMIF($B$3:$B$725,J374,$AI$3:$AI$725)</f>
        <v>0</v>
      </c>
      <c r="AF374" s="30">
        <f>SUMIF(Ingredients!$B$3:$B$230,K374,Ingredients!$C$3:$C$230)+SUMIF($B$3:$B$725,K374,$AI$3:$AI$725)</f>
        <v>0</v>
      </c>
      <c r="AG374" s="30">
        <f>SUMIF(Ingredients!$B$3:$B$230,L374,Ingredients!$C$3:$C$230)+SUMIF($B$3:$B$725,L374,$AI$3:$AI$725)</f>
        <v>0</v>
      </c>
      <c r="AH374" s="30">
        <f>SUMIF(Ingredients!$B$3:$B$230,M374,Ingredients!$C$3:$C$230)+SUMIF($B$3:$B$725,M374,$AI$3:$AI$725)</f>
        <v>0</v>
      </c>
      <c r="AI374" s="29">
        <f t="shared" si="65"/>
        <v>6</v>
      </c>
      <c r="AJ374" s="30">
        <f>SUMIF(Ingredients!$B$3:$B$230,F374,Ingredients!$D$3:$D$230)+SUMIF($B$3:$B$725,F374,$AR$3:$AR$725)</f>
        <v>0</v>
      </c>
      <c r="AK374" s="30">
        <f>SUMIF(Ingredients!$B$3:$B$230,G374,Ingredients!$D$3:$D$230)+SUMIF($B$3:$B$725,G374,$AR$3:$AR$725)</f>
        <v>0</v>
      </c>
      <c r="AL374" s="30">
        <f>SUMIF(Ingredients!$B$3:$B$230,H374,Ingredients!$D$3:$D$230)+SUMIF($B$3:$B$725,H374,$AR$3:$AR$725)</f>
        <v>0</v>
      </c>
      <c r="AM374" s="30">
        <f>SUMIF(Ingredients!$B$3:$B$230,I374,Ingredients!$D$3:$D$230)+SUMIF($B$3:$B$725,I374,$AR$3:$AR$725)</f>
        <v>0</v>
      </c>
      <c r="AN374" s="30">
        <f>SUMIF(Ingredients!$B$3:$B$230,J374,Ingredients!$D$3:$D$230)+SUMIF($B$3:$B$725,J374,$AR$3:$AR$725)</f>
        <v>0</v>
      </c>
      <c r="AO374" s="30">
        <f>SUMIF(Ingredients!$B$3:$B$230,K374,Ingredients!$D$3:$D$230)+SUMIF($B$3:$B$725,K374,$AR$3:$AR$725)</f>
        <v>0</v>
      </c>
      <c r="AP374" s="30">
        <f>SUMIF(Ingredients!$B$3:$B$230,L374,Ingredients!$D$3:$D$230)+SUMIF($B$3:$B$725,L374,$AR$3:$AR$725)</f>
        <v>0</v>
      </c>
      <c r="AQ374" s="30">
        <f>SUMIF(Ingredients!$B$3:$B$230,M374,Ingredients!$D$3:$D$230)+SUMIF($B$3:$B$725,M374,$AR$3:$AR$725)</f>
        <v>0</v>
      </c>
      <c r="AR374" s="29">
        <f t="shared" si="66"/>
        <v>0</v>
      </c>
      <c r="AS374" s="30">
        <f>SUMIF(Ingredients!$B$3:$B$230,F374,Ingredients!$E$3:$E$230)+SUMIF($B$3:$B$725,F374,$BA$3:$BA$730)</f>
        <v>43</v>
      </c>
      <c r="AT374" s="30">
        <f>SUMIF(Ingredients!$B$3:$B$230,G374,Ingredients!$E$3:$E$230)+SUMIF($B$3:$B$725,G374,$BA$3:$BA$730)</f>
        <v>16</v>
      </c>
      <c r="AU374" s="30">
        <f>SUMIF(Ingredients!$B$3:$B$230,H374,Ingredients!$E$3:$E$230)+SUMIF($B$3:$B$725,H374,$BA$3:$BA$730)</f>
        <v>43</v>
      </c>
      <c r="AV374" s="30">
        <f>SUMIF(Ingredients!$B$3:$B$230,I374,Ingredients!$E$3:$E$230)+SUMIF($B$3:$B$725,I374,$BA$3:$BA$730)</f>
        <v>0</v>
      </c>
      <c r="AW374" s="30">
        <f>SUMIF(Ingredients!$B$3:$B$230,J374,Ingredients!$E$3:$E$230)+SUMIF($B$3:$B$725,J374,$BA$3:$BA$730)</f>
        <v>0</v>
      </c>
      <c r="AX374" s="30">
        <f>SUMIF(Ingredients!$B$3:$B$230,K374,Ingredients!$E$3:$E$230)+SUMIF($B$3:$B$725,K374,$BA$3:$BA$730)</f>
        <v>0</v>
      </c>
      <c r="AY374" s="30">
        <f>SUMIF(Ingredients!$B$3:$B$230,L374,Ingredients!$E$3:$E$230)+SUMIF($B$3:$B$725,L374,$BA$3:$BA$730)</f>
        <v>0</v>
      </c>
      <c r="AZ374" s="30">
        <f>SUMIF(Ingredients!$B$3:$B$230,M374,Ingredients!$E$3:$E$230)+SUMIF($B$3:$B$725,M374,$BA$3:$BA$730)</f>
        <v>0</v>
      </c>
      <c r="BA374" s="29">
        <f t="shared" si="67"/>
        <v>25.5</v>
      </c>
      <c r="BB374" s="30">
        <f>SUMIF(Ingredients!$B$3:$B$230,F374,Ingredients!$F$3:$F$230)+SUMIF($B$3:$B$725,F374,$BJ$3:$BJ$725)</f>
        <v>0</v>
      </c>
      <c r="BC374" s="30">
        <f>SUMIF(Ingredients!$B$3:$B$230,G374,Ingredients!$F$3:$F$230)+SUMIF($B$3:$B$725,G374,$BJ$3:$BJ$725)</f>
        <v>0</v>
      </c>
      <c r="BD374" s="30">
        <f>SUMIF(Ingredients!$B$3:$B$230,H374,Ingredients!$F$3:$F$230)+SUMIF($B$3:$B$725,H374,$BJ$3:$BJ$725)</f>
        <v>0</v>
      </c>
      <c r="BE374" s="30">
        <f>SUMIF(Ingredients!$B$3:$B$230,I374,Ingredients!$F$3:$F$230)+SUMIF($B$3:$B$725,I374,$BJ$3:$BJ$725)</f>
        <v>0</v>
      </c>
      <c r="BF374" s="30">
        <f>SUMIF(Ingredients!$B$3:$B$230,J374,Ingredients!$F$3:$F$230)+SUMIF($B$3:$B$725,J374,$BJ$3:$BJ$725)</f>
        <v>0</v>
      </c>
      <c r="BG374" s="30">
        <f>SUMIF(Ingredients!$B$3:$B$230,K374,Ingredients!$F$3:$F$230)+SUMIF($B$3:$B$725,K374,$BJ$3:$BJ$725)</f>
        <v>0</v>
      </c>
      <c r="BH374" s="30">
        <f>SUMIF(Ingredients!$B$3:$B$230,L374,Ingredients!$F$3:$F$230)+SUMIF($B$3:$B$725,L374,$BJ$3:$BJ$725)</f>
        <v>0</v>
      </c>
      <c r="BI374" s="30">
        <f>SUMIF(Ingredients!$B$3:$B$230,M374,Ingredients!$F$3:$F$230)+SUMIF($B$3:$B$725,M374,$BJ$3:$BJ$725)</f>
        <v>0</v>
      </c>
      <c r="BJ374" s="35">
        <f t="shared" si="68"/>
        <v>0</v>
      </c>
      <c r="BK374" s="30">
        <f>SUMIF(Ingredients!$B$3:$B$230,F374,Ingredients!$G$3:$G$230)+SUMIF($B$3:$B$725,F374,$BS$3:$BS$725)</f>
        <v>0</v>
      </c>
      <c r="BL374" s="30">
        <f>SUMIF(Ingredients!$B$3:$B$230,G374,Ingredients!$G$3:$G$230)+SUMIF($B$3:$B$725,G374,$BS$3:$BS$725)</f>
        <v>0</v>
      </c>
      <c r="BM374" s="30">
        <f>SUMIF(Ingredients!$B$3:$B$230,H374,Ingredients!$G$3:$G$230)+SUMIF($B$3:$B$725,H374,$BS$3:$BS$725)</f>
        <v>0</v>
      </c>
      <c r="BN374" s="30">
        <f>SUMIF(Ingredients!$B$3:$B$230,I374,Ingredients!$G$3:$G$230)+SUMIF($B$3:$B$725,I374,$BS$3:$BS$725)</f>
        <v>0</v>
      </c>
      <c r="BO374" s="30">
        <f>SUMIF(Ingredients!$B$3:$B$230,J374,Ingredients!$G$3:$G$230)+SUMIF($B$3:$B$725,J374,$BS$3:$BS$725)</f>
        <v>0</v>
      </c>
      <c r="BP374" s="30">
        <f>SUMIF(Ingredients!$B$3:$B$230,K374,Ingredients!$G$3:$G$230)+SUMIF($B$3:$B$725,K374,$BS$3:$BS$725)</f>
        <v>0</v>
      </c>
      <c r="BQ374" s="30">
        <f>SUMIF(Ingredients!$B$3:$B$230,L374,Ingredients!$G$3:$G$230)+SUMIF($B$3:$B$725,L374,$BS$3:$BS$725)</f>
        <v>0</v>
      </c>
      <c r="BR374" s="30">
        <f>SUMIF(Ingredients!$B$3:$B$230,M374,Ingredients!$G$3:$G$230)+SUMIF($B$3:$B$725,M374,$BS$3:$BS$725)</f>
        <v>0</v>
      </c>
      <c r="BS374" s="36">
        <f t="shared" si="69"/>
        <v>0</v>
      </c>
      <c r="BT374" s="30">
        <f>SUMIF(Ingredients!$B$3:$B$230,F374,Ingredients!$H$3:$H$230)+SUMIF($B$3:$B$725,F374,$CB$3:$CB$725)</f>
        <v>0</v>
      </c>
      <c r="BU374" s="30">
        <f>SUMIF(Ingredients!$B$3:$B$230,G374,Ingredients!$H$3:$H$230)+SUMIF($B$3:$B$725,G374,$CB$3:$CB$725)</f>
        <v>0</v>
      </c>
      <c r="BV374" s="30">
        <f>SUMIF(Ingredients!$B$3:$B$230,H374,Ingredients!$H$3:$H$230)+SUMIF($B$3:$B$725,H374,$CB$3:$CB$725)</f>
        <v>1</v>
      </c>
      <c r="BW374" s="30">
        <f>SUMIF(Ingredients!$B$3:$B$230,I374,Ingredients!$H$3:$H$230)+SUMIF($B$3:$B$725,I374,$CB$3:$CB$725)</f>
        <v>0</v>
      </c>
      <c r="BX374" s="30">
        <f>SUMIF(Ingredients!$B$3:$B$230,J374,Ingredients!$H$3:$H$230)+SUMIF($B$3:$B$725,J374,$CB$3:$CB$725)</f>
        <v>0</v>
      </c>
      <c r="BY374" s="30">
        <f>SUMIF(Ingredients!$B$3:$B$230,K374,Ingredients!$H$3:$H$230)+SUMIF($B$3:$B$725,K374,$CB$3:$CB$725)</f>
        <v>0</v>
      </c>
      <c r="BZ374" s="30">
        <f>SUMIF(Ingredients!$B$3:$B$230,L374,Ingredients!$H$3:$H$230)+SUMIF($B$3:$B$725,L374,$CB$3:$CB$725)</f>
        <v>0</v>
      </c>
      <c r="CA374" s="30">
        <f>SUMIF(Ingredients!$B$3:$B$230,M374,Ingredients!$H$3:$H$230)+SUMIF($B$3:$B$725,M374,$CB$3:$CB$725)</f>
        <v>0</v>
      </c>
      <c r="CB374" s="42">
        <f t="shared" si="70"/>
        <v>1</v>
      </c>
      <c r="CC374" s="30">
        <f>SUMIF(Ingredients!$B$3:$B$230,F374,Ingredients!$I$3:$I$230)+SUMIF($B$3:$B$725,F374,$CK$3:$CK$725)</f>
        <v>0</v>
      </c>
      <c r="CD374" s="30">
        <f>SUMIF(Ingredients!$B$3:$B$230,G374,Ingredients!$I$3:$I$230)+SUMIF($B$3:$B$725,G374,$CK$3:$CK$725)</f>
        <v>0</v>
      </c>
      <c r="CE374" s="30">
        <f>SUMIF(Ingredients!$B$3:$B$230,H374,Ingredients!$I$3:$I$230)+SUMIF($B$3:$B$725,H374,$CK$3:$CK$725)</f>
        <v>0</v>
      </c>
      <c r="CF374" s="30">
        <f>SUMIF(Ingredients!$B$3:$B$230,I374,Ingredients!$I$3:$I$230)+SUMIF($B$3:$B$725,I374,$CK$3:$CK$725)</f>
        <v>0</v>
      </c>
      <c r="CG374" s="30">
        <f>SUMIF(Ingredients!$B$3:$B$230,J374,Ingredients!$I$3:$I$230)+SUMIF($B$3:$B$725,J374,$CK$3:$CK$725)</f>
        <v>0</v>
      </c>
      <c r="CH374" s="30">
        <f>SUMIF(Ingredients!$B$3:$B$230,K374,Ingredients!$I$3:$I$230)+SUMIF($B$3:$B$725,K374,$CK$3:$CK$725)</f>
        <v>0</v>
      </c>
      <c r="CI374" s="30">
        <f>SUMIF(Ingredients!$B$3:$B$230,L374,Ingredients!$I$3:$I$230)+SUMIF($B$3:$B$725,L374,$CK$3:$CK$725)</f>
        <v>0</v>
      </c>
      <c r="CJ374" s="30">
        <f>SUMIF(Ingredients!$B$3:$B$230,M374,Ingredients!$I$3:$I$230)+SUMIF($B$3:$B$725,M374,$CK$3:$CK$725)</f>
        <v>0</v>
      </c>
      <c r="CK374" s="38">
        <f t="shared" si="71"/>
        <v>0</v>
      </c>
      <c r="CL374" s="30">
        <f>SUMIF(Ingredients!$B$3:$B$230,F374,Ingredients!$J$3:$J$230)+SUMIF($B$3:$B$725,F374,$CT$3:$CT$725)</f>
        <v>0</v>
      </c>
      <c r="CM374" s="30">
        <f>SUMIF(Ingredients!$B$3:$B$230,G374,Ingredients!$J$3:$J$230)+SUMIF($B$3:$B$725,G374,$CT$3:$CT$725)</f>
        <v>0</v>
      </c>
      <c r="CN374" s="30">
        <f>SUMIF(Ingredients!$B$3:$B$230,H374,Ingredients!$J$3:$J$230)+SUMIF($B$3:$B$725,H374,$CT$3:$CT$725)</f>
        <v>0</v>
      </c>
      <c r="CO374" s="30">
        <f>SUMIF(Ingredients!$B$3:$B$230,I374,Ingredients!$J$3:$J$230)+SUMIF($B$3:$B$725,I374,$CT$3:$CT$725)</f>
        <v>0</v>
      </c>
      <c r="CP374" s="30">
        <f>SUMIF(Ingredients!$B$3:$B$230,J374,Ingredients!$J$3:$J$230)+SUMIF($B$3:$B$725,J374,$CT$3:$CT$725)</f>
        <v>0</v>
      </c>
      <c r="CQ374" s="30">
        <f>SUMIF(Ingredients!$B$3:$B$230,K374,Ingredients!$J$3:$J$230)+SUMIF($B$3:$B$725,K374,$CT$3:$CT$725)</f>
        <v>0</v>
      </c>
      <c r="CR374" s="30">
        <f>SUMIF(Ingredients!$B$3:$B$230,L374,Ingredients!$J$3:$J$230)+SUMIF($B$3:$B$725,L374,$CT$3:$CT$725)</f>
        <v>0</v>
      </c>
      <c r="CS374" s="30">
        <f>SUMIF(Ingredients!$B$3:$B$230,M374,Ingredients!$J$3:$J$230)+SUMIF($B$3:$B$725,M374,$CT$3:$CT$725)</f>
        <v>0</v>
      </c>
      <c r="CT374" s="43">
        <f t="shared" si="72"/>
        <v>0</v>
      </c>
      <c r="CU374" s="34">
        <v>10</v>
      </c>
      <c r="CV374" s="30">
        <v>0</v>
      </c>
      <c r="CW374" s="30">
        <v>18</v>
      </c>
      <c r="CX374" s="35">
        <v>0</v>
      </c>
      <c r="CY374" s="36">
        <v>0</v>
      </c>
      <c r="CZ374" s="37">
        <v>1</v>
      </c>
      <c r="DA374" s="38">
        <v>0</v>
      </c>
      <c r="DB374" s="39">
        <v>0.3</v>
      </c>
      <c r="DC374" t="s">
        <v>202</v>
      </c>
      <c r="DD374" t="str">
        <f t="shared" ca="1" si="73"/>
        <v/>
      </c>
      <c r="DE374" t="str">
        <f t="shared" ca="1" si="74"/>
        <v>-</v>
      </c>
      <c r="DG374" t="s">
        <v>200</v>
      </c>
      <c r="DH374" t="str">
        <f t="shared" ca="1" si="75"/>
        <v>HUSHPUPPIESITEM(MEAL, ItemRegistry.hushpuppiesItem, 4 ,2f,0f,0f,1f,0f,0f,0.3f,1.17f),</v>
      </c>
      <c r="DI374" t="s">
        <v>2492</v>
      </c>
    </row>
    <row r="375" spans="2:113" x14ac:dyDescent="0.3">
      <c r="B375" t="s">
        <v>654</v>
      </c>
      <c r="C375" t="str">
        <f>INDEX('PH Itemnames'!$B$1:$B$723,MATCH(B375,'PH Itemnames'!$A$1:$A$723),1)</f>
        <v>kimchiItem</v>
      </c>
      <c r="D375" t="s">
        <v>240</v>
      </c>
      <c r="E375" t="s">
        <v>1191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SUMIF(Ingredients!$B$3:$B$230,'PH complex foods'!F375,Ingredients!$A$3:$A$119)+SUMIF($B$3:$B$725,F375,$V$3:$V$724)</f>
        <v>1</v>
      </c>
      <c r="O375" s="11">
        <f ca="1">SUMIF(Ingredients!$B$3:$B$230,'PH complex foods'!G375,Ingredients!$A$3:$A$119)+SUMIF($B$3:$B$725,G375,$V$3:$V$724)</f>
        <v>1</v>
      </c>
      <c r="P375" s="11">
        <f ca="1">SUMIF(Ingredients!$B$3:$B$230,'PH complex foods'!H375,Ingredients!$A$3:$A$119)+SUMIF($B$3:$B$725,H375,$V$3:$V$724)</f>
        <v>1</v>
      </c>
      <c r="Q375" s="11">
        <f ca="1">SUMIF(Ingredients!$B$3:$B$230,'PH complex foods'!I375,Ingredients!$A$3:$A$119)+SUMIF($B$3:$B$725,I375,$V$3:$V$724)</f>
        <v>1</v>
      </c>
      <c r="R375" s="11">
        <f ca="1">SUMIF(Ingredients!$B$3:$B$230,'PH complex foods'!J375,Ingredients!$A$3:$A$119)+SUMIF($B$3:$B$725,J375,$V$3:$V$724)</f>
        <v>1</v>
      </c>
      <c r="S375" s="11">
        <f ca="1">SUMIF(Ingredients!$B$3:$B$230,'PH complex foods'!K375,Ingredients!$A$3:$A$119)+SUMIF($B$3:$B$725,K375,$V$3:$V$724)</f>
        <v>1</v>
      </c>
      <c r="T375" s="11">
        <f ca="1">SUMIF(Ingredients!$B$3:$B$230,'PH complex foods'!L375,Ingredients!$A$3:$A$119)+SUMIF($B$3:$B$725,L375,$V$3:$V$724)</f>
        <v>1</v>
      </c>
      <c r="U375" s="11">
        <f ca="1">SUMIF(Ingredients!$B$3:$B$230,'PH complex foods'!M375,Ingredients!$A$3:$A$119)+SUMIF($B$3:$B$725,M375,$V$3:$V$724)</f>
        <v>1</v>
      </c>
      <c r="V375" s="10">
        <f t="shared" ca="1" si="76"/>
        <v>1</v>
      </c>
      <c r="W375" s="10">
        <v>1</v>
      </c>
      <c r="X375" s="11">
        <v>1</v>
      </c>
      <c r="Y375" s="11">
        <f>COUNTIF(F375:M1100,B375)</f>
        <v>1</v>
      </c>
      <c r="Z375" s="44" t="str">
        <f t="shared" ca="1" si="77"/>
        <v>Yes</v>
      </c>
      <c r="AA375" s="34">
        <f>SUMIF(Ingredients!$B$3:$B$230,F375,Ingredients!$C$3:$C$230)+SUMIF($B$3:$B$725,F375,$AI$3:$AI$725)</f>
        <v>0</v>
      </c>
      <c r="AB375" s="30">
        <f>SUMIF(Ingredients!$B$3:$B$230,G375,Ingredients!$C$3:$C$230)+SUMIF($B$3:$B$725,G375,$AI$3:$AI$725)</f>
        <v>2</v>
      </c>
      <c r="AC375" s="30">
        <f>SUMIF(Ingredients!$B$3:$B$230,H375,Ingredients!$C$3:$C$230)+SUMIF($B$3:$B$725,H375,$AI$3:$AI$725)</f>
        <v>2</v>
      </c>
      <c r="AD375" s="30">
        <f>SUMIF(Ingredients!$B$3:$B$230,I375,Ingredients!$C$3:$C$230)+SUMIF($B$3:$B$725,I375,$AI$3:$AI$725)</f>
        <v>2</v>
      </c>
      <c r="AE375" s="30">
        <f>SUMIF(Ingredients!$B$3:$B$230,J375,Ingredients!$C$3:$C$230)+SUMIF($B$3:$B$725,J375,$AI$3:$AI$725)</f>
        <v>5</v>
      </c>
      <c r="AF375" s="30">
        <f>SUMIF(Ingredients!$B$3:$B$230,K375,Ingredients!$C$3:$C$230)+SUMIF($B$3:$B$725,K375,$AI$3:$AI$725)</f>
        <v>2</v>
      </c>
      <c r="AG375" s="30">
        <f>SUMIF(Ingredients!$B$3:$B$230,L375,Ingredients!$C$3:$C$230)+SUMIF($B$3:$B$725,L375,$AI$3:$AI$725)</f>
        <v>0</v>
      </c>
      <c r="AH375" s="30">
        <f>SUMIF(Ingredients!$B$3:$B$230,M375,Ingredients!$C$3:$C$230)+SUMIF($B$3:$B$725,M375,$AI$3:$AI$725)</f>
        <v>1</v>
      </c>
      <c r="AI375" s="29">
        <f t="shared" si="65"/>
        <v>14</v>
      </c>
      <c r="AJ375" s="30">
        <f>SUMIF(Ingredients!$B$3:$B$230,F375,Ingredients!$D$3:$D$230)+SUMIF($B$3:$B$725,F375,$AR$3:$AR$725)</f>
        <v>0</v>
      </c>
      <c r="AK375" s="30">
        <f>SUMIF(Ingredients!$B$3:$B$230,G375,Ingredients!$D$3:$D$230)+SUMIF($B$3:$B$725,G375,$AR$3:$AR$725)</f>
        <v>0</v>
      </c>
      <c r="AL375" s="30">
        <f>SUMIF(Ingredients!$B$3:$B$230,H375,Ingredients!$D$3:$D$230)+SUMIF($B$3:$B$725,H375,$AR$3:$AR$725)</f>
        <v>0</v>
      </c>
      <c r="AM375" s="30">
        <f>SUMIF(Ingredients!$B$3:$B$230,I375,Ingredients!$D$3:$D$230)+SUMIF($B$3:$B$725,I375,$AR$3:$AR$725)</f>
        <v>0</v>
      </c>
      <c r="AN375" s="30">
        <f>SUMIF(Ingredients!$B$3:$B$230,J375,Ingredients!$D$3:$D$230)+SUMIF($B$3:$B$725,J375,$AR$3:$AR$725)</f>
        <v>0</v>
      </c>
      <c r="AO375" s="30">
        <f>SUMIF(Ingredients!$B$3:$B$230,K375,Ingredients!$D$3:$D$230)+SUMIF($B$3:$B$725,K375,$AR$3:$AR$725)</f>
        <v>0</v>
      </c>
      <c r="AP375" s="30">
        <f>SUMIF(Ingredients!$B$3:$B$230,L375,Ingredients!$D$3:$D$230)+SUMIF($B$3:$B$725,L375,$AR$3:$AR$725)</f>
        <v>0</v>
      </c>
      <c r="AQ375" s="30">
        <f>SUMIF(Ingredients!$B$3:$B$230,M375,Ingredients!$D$3:$D$230)+SUMIF($B$3:$B$725,M375,$AR$3:$AR$725)</f>
        <v>0</v>
      </c>
      <c r="AR375" s="29">
        <f t="shared" si="66"/>
        <v>0</v>
      </c>
      <c r="AS375" s="30">
        <f>SUMIF(Ingredients!$B$3:$B$230,F375,Ingredients!$E$3:$E$230)+SUMIF($B$3:$B$725,F375,$BA$3:$BA$730)</f>
        <v>30</v>
      </c>
      <c r="AT375" s="30">
        <f>SUMIF(Ingredients!$B$3:$B$230,G375,Ingredients!$E$3:$E$230)+SUMIF($B$3:$B$725,G375,$BA$3:$BA$730)</f>
        <v>18</v>
      </c>
      <c r="AU375" s="30">
        <f>SUMIF(Ingredients!$B$3:$B$230,H375,Ingredients!$E$3:$E$230)+SUMIF($B$3:$B$725,H375,$BA$3:$BA$730)</f>
        <v>54</v>
      </c>
      <c r="AV375" s="30">
        <f>SUMIF(Ingredients!$B$3:$B$230,I375,Ingredients!$E$3:$E$230)+SUMIF($B$3:$B$725,I375,$BA$3:$BA$730)</f>
        <v>24</v>
      </c>
      <c r="AW375" s="30">
        <f>SUMIF(Ingredients!$B$3:$B$230,J375,Ingredients!$E$3:$E$230)+SUMIF($B$3:$B$725,J375,$BA$3:$BA$730)</f>
        <v>7</v>
      </c>
      <c r="AX375" s="30">
        <f>SUMIF(Ingredients!$B$3:$B$230,K375,Ingredients!$E$3:$E$230)+SUMIF($B$3:$B$725,K375,$BA$3:$BA$730)</f>
        <v>12</v>
      </c>
      <c r="AY375" s="30">
        <f>SUMIF(Ingredients!$B$3:$B$230,L375,Ingredients!$E$3:$E$230)+SUMIF($B$3:$B$725,L375,$BA$3:$BA$730)</f>
        <v>48</v>
      </c>
      <c r="AZ375" s="30">
        <f>SUMIF(Ingredients!$B$3:$B$230,M375,Ingredients!$E$3:$E$230)+SUMIF($B$3:$B$725,M375,$BA$3:$BA$730)</f>
        <v>87</v>
      </c>
      <c r="BA375" s="29">
        <f t="shared" si="67"/>
        <v>35</v>
      </c>
      <c r="BB375" s="30">
        <f>SUMIF(Ingredients!$B$3:$B$230,F375,Ingredients!$F$3:$F$230)+SUMIF($B$3:$B$725,F375,$BJ$3:$BJ$725)</f>
        <v>0</v>
      </c>
      <c r="BC375" s="30">
        <f>SUMIF(Ingredients!$B$3:$B$230,G375,Ingredients!$F$3:$F$230)+SUMIF($B$3:$B$725,G375,$BJ$3:$BJ$725)</f>
        <v>0</v>
      </c>
      <c r="BD375" s="30">
        <f>SUMIF(Ingredients!$B$3:$B$230,H375,Ingredients!$F$3:$F$230)+SUMIF($B$3:$B$725,H375,$BJ$3:$BJ$725)</f>
        <v>0</v>
      </c>
      <c r="BE375" s="30">
        <f>SUMIF(Ingredients!$B$3:$B$230,I375,Ingredients!$F$3:$F$230)+SUMIF($B$3:$B$725,I375,$BJ$3:$BJ$725)</f>
        <v>0</v>
      </c>
      <c r="BF375" s="30">
        <f>SUMIF(Ingredients!$B$3:$B$230,J375,Ingredients!$F$3:$F$230)+SUMIF($B$3:$B$725,J375,$BJ$3:$BJ$725)</f>
        <v>0</v>
      </c>
      <c r="BG375" s="30">
        <f>SUMIF(Ingredients!$B$3:$B$230,K375,Ingredients!$F$3:$F$230)+SUMIF($B$3:$B$725,K375,$BJ$3:$BJ$725)</f>
        <v>0</v>
      </c>
      <c r="BH375" s="30">
        <f>SUMIF(Ingredients!$B$3:$B$230,L375,Ingredients!$F$3:$F$230)+SUMIF($B$3:$B$725,L375,$BJ$3:$BJ$725)</f>
        <v>0</v>
      </c>
      <c r="BI375" s="30">
        <f>SUMIF(Ingredients!$B$3:$B$230,M375,Ingredients!$F$3:$F$230)+SUMIF($B$3:$B$725,M375,$BJ$3:$BJ$725)</f>
        <v>0.5</v>
      </c>
      <c r="BJ375" s="35">
        <f t="shared" si="68"/>
        <v>0.5</v>
      </c>
      <c r="BK375" s="30">
        <f>SUMIF(Ingredients!$B$3:$B$230,F375,Ingredients!$G$3:$G$230)+SUMIF($B$3:$B$725,F375,$BS$3:$BS$725)</f>
        <v>0</v>
      </c>
      <c r="BL375" s="30">
        <f>SUMIF(Ingredients!$B$3:$B$230,G375,Ingredients!$G$3:$G$230)+SUMIF($B$3:$B$725,G375,$BS$3:$BS$725)</f>
        <v>0</v>
      </c>
      <c r="BM375" s="30">
        <f>SUMIF(Ingredients!$B$3:$B$230,H375,Ingredients!$G$3:$G$230)+SUMIF($B$3:$B$725,H375,$BS$3:$BS$725)</f>
        <v>0</v>
      </c>
      <c r="BN375" s="30">
        <f>SUMIF(Ingredients!$B$3:$B$230,I375,Ingredients!$G$3:$G$230)+SUMIF($B$3:$B$725,I375,$BS$3:$BS$725)</f>
        <v>0</v>
      </c>
      <c r="BO375" s="30">
        <f>SUMIF(Ingredients!$B$3:$B$230,J375,Ingredients!$G$3:$G$230)+SUMIF($B$3:$B$725,J375,$BS$3:$BS$725)</f>
        <v>0</v>
      </c>
      <c r="BP375" s="30">
        <f>SUMIF(Ingredients!$B$3:$B$230,K375,Ingredients!$G$3:$G$230)+SUMIF($B$3:$B$725,K375,$BS$3:$BS$725)</f>
        <v>0</v>
      </c>
      <c r="BQ375" s="30">
        <f>SUMIF(Ingredients!$B$3:$B$230,L375,Ingredients!$G$3:$G$230)+SUMIF($B$3:$B$725,L375,$BS$3:$BS$725)</f>
        <v>0</v>
      </c>
      <c r="BR375" s="30">
        <f>SUMIF(Ingredients!$B$3:$B$230,M375,Ingredients!$G$3:$G$230)+SUMIF($B$3:$B$725,M375,$BS$3:$BS$725)</f>
        <v>0</v>
      </c>
      <c r="BS375" s="36">
        <f t="shared" si="69"/>
        <v>0</v>
      </c>
      <c r="BT375" s="30">
        <f>SUMIF(Ingredients!$B$3:$B$230,F375,Ingredients!$H$3:$H$230)+SUMIF($B$3:$B$725,F375,$CB$3:$CB$725)</f>
        <v>0</v>
      </c>
      <c r="BU375" s="30">
        <f>SUMIF(Ingredients!$B$3:$B$230,G375,Ingredients!$H$3:$H$230)+SUMIF($B$3:$B$725,G375,$CB$3:$CB$725)</f>
        <v>1</v>
      </c>
      <c r="BV375" s="30">
        <f>SUMIF(Ingredients!$B$3:$B$230,H375,Ingredients!$H$3:$H$230)+SUMIF($B$3:$B$725,H375,$CB$3:$CB$725)</f>
        <v>2</v>
      </c>
      <c r="BW375" s="30">
        <f>SUMIF(Ingredients!$B$3:$B$230,I375,Ingredients!$H$3:$H$230)+SUMIF($B$3:$B$725,I375,$CB$3:$CB$725)</f>
        <v>0</v>
      </c>
      <c r="BX375" s="30">
        <f>SUMIF(Ingredients!$B$3:$B$230,J375,Ingredients!$H$3:$H$230)+SUMIF($B$3:$B$725,J375,$CB$3:$CB$725)</f>
        <v>1</v>
      </c>
      <c r="BY375" s="30">
        <f>SUMIF(Ingredients!$B$3:$B$230,K375,Ingredients!$H$3:$H$230)+SUMIF($B$3:$B$725,K375,$CB$3:$CB$725)</f>
        <v>1</v>
      </c>
      <c r="BZ375" s="30">
        <f>SUMIF(Ingredients!$B$3:$B$230,L375,Ingredients!$H$3:$H$230)+SUMIF($B$3:$B$725,L375,$CB$3:$CB$725)</f>
        <v>0</v>
      </c>
      <c r="CA375" s="30">
        <f>SUMIF(Ingredients!$B$3:$B$230,M375,Ingredients!$H$3:$H$230)+SUMIF($B$3:$B$725,M375,$CB$3:$CB$725)</f>
        <v>0</v>
      </c>
      <c r="CB375" s="42">
        <f t="shared" si="70"/>
        <v>5</v>
      </c>
      <c r="CC375" s="30">
        <f>SUMIF(Ingredients!$B$3:$B$230,F375,Ingredients!$I$3:$I$230)+SUMIF($B$3:$B$725,F375,$CK$3:$CK$725)</f>
        <v>0</v>
      </c>
      <c r="CD375" s="30">
        <f>SUMIF(Ingredients!$B$3:$B$230,G375,Ingredients!$I$3:$I$230)+SUMIF($B$3:$B$725,G375,$CK$3:$CK$725)</f>
        <v>0</v>
      </c>
      <c r="CE375" s="30">
        <f>SUMIF(Ingredients!$B$3:$B$230,H375,Ingredients!$I$3:$I$230)+SUMIF($B$3:$B$725,H375,$CK$3:$CK$725)</f>
        <v>0</v>
      </c>
      <c r="CF375" s="30">
        <f>SUMIF(Ingredients!$B$3:$B$230,I375,Ingredients!$I$3:$I$230)+SUMIF($B$3:$B$725,I375,$CK$3:$CK$725)</f>
        <v>0</v>
      </c>
      <c r="CG375" s="30">
        <f>SUMIF(Ingredients!$B$3:$B$230,J375,Ingredients!$I$3:$I$230)+SUMIF($B$3:$B$725,J375,$CK$3:$CK$725)</f>
        <v>0</v>
      </c>
      <c r="CH375" s="30">
        <f>SUMIF(Ingredients!$B$3:$B$230,K375,Ingredients!$I$3:$I$230)+SUMIF($B$3:$B$725,K375,$CK$3:$CK$725)</f>
        <v>0</v>
      </c>
      <c r="CI375" s="30">
        <f>SUMIF(Ingredients!$B$3:$B$230,L375,Ingredients!$I$3:$I$230)+SUMIF($B$3:$B$725,L375,$CK$3:$CK$725)</f>
        <v>0</v>
      </c>
      <c r="CJ375" s="30">
        <f>SUMIF(Ingredients!$B$3:$B$230,M375,Ingredients!$I$3:$I$230)+SUMIF($B$3:$B$725,M375,$CK$3:$CK$725)</f>
        <v>0</v>
      </c>
      <c r="CK375" s="38">
        <f t="shared" si="71"/>
        <v>0</v>
      </c>
      <c r="CL375" s="30">
        <f>SUMIF(Ingredients!$B$3:$B$230,F375,Ingredients!$J$3:$J$230)+SUMIF($B$3:$B$725,F375,$CT$3:$CT$725)</f>
        <v>0</v>
      </c>
      <c r="CM375" s="30">
        <f>SUMIF(Ingredients!$B$3:$B$230,G375,Ingredients!$J$3:$J$230)+SUMIF($B$3:$B$725,G375,$CT$3:$CT$725)</f>
        <v>0</v>
      </c>
      <c r="CN375" s="30">
        <f>SUMIF(Ingredients!$B$3:$B$230,H375,Ingredients!$J$3:$J$230)+SUMIF($B$3:$B$725,H375,$CT$3:$CT$725)</f>
        <v>0</v>
      </c>
      <c r="CO375" s="30">
        <f>SUMIF(Ingredients!$B$3:$B$230,I375,Ingredients!$J$3:$J$230)+SUMIF($B$3:$B$725,I375,$CT$3:$CT$725)</f>
        <v>0</v>
      </c>
      <c r="CP375" s="30">
        <f>SUMIF(Ingredients!$B$3:$B$230,J375,Ingredients!$J$3:$J$230)+SUMIF($B$3:$B$725,J375,$CT$3:$CT$725)</f>
        <v>0</v>
      </c>
      <c r="CQ375" s="30">
        <f>SUMIF(Ingredients!$B$3:$B$230,K375,Ingredients!$J$3:$J$230)+SUMIF($B$3:$B$725,K375,$CT$3:$CT$725)</f>
        <v>0</v>
      </c>
      <c r="CR375" s="30">
        <f>SUMIF(Ingredients!$B$3:$B$230,L375,Ingredients!$J$3:$J$230)+SUMIF($B$3:$B$725,L375,$CT$3:$CT$725)</f>
        <v>0</v>
      </c>
      <c r="CS375" s="30">
        <f>SUMIF(Ingredients!$B$3:$B$230,M375,Ingredients!$J$3:$J$230)+SUMIF($B$3:$B$725,M375,$CT$3:$CT$725)</f>
        <v>0</v>
      </c>
      <c r="CT375" s="43">
        <f t="shared" si="72"/>
        <v>0</v>
      </c>
      <c r="CU375" s="34">
        <v>15</v>
      </c>
      <c r="CV375" s="30">
        <v>0</v>
      </c>
      <c r="CW375" s="30">
        <v>18</v>
      </c>
      <c r="CX375" s="35">
        <v>0.5</v>
      </c>
      <c r="CY375" s="36">
        <v>0</v>
      </c>
      <c r="CZ375" s="37">
        <v>5</v>
      </c>
      <c r="DA375" s="38">
        <v>0</v>
      </c>
      <c r="DB375" s="39">
        <v>0</v>
      </c>
      <c r="DC375" t="s">
        <v>202</v>
      </c>
      <c r="DD375" t="str">
        <f t="shared" ca="1" si="73"/>
        <v/>
      </c>
      <c r="DE375" t="str">
        <f t="shared" ca="1" si="74"/>
        <v>-</v>
      </c>
      <c r="DG375" t="s">
        <v>200</v>
      </c>
      <c r="DH375" t="str">
        <f t="shared" ca="1" si="75"/>
        <v>KIMCHIITEM(MEAL, ItemRegistry.kimchiItem, 4 ,3f,0f,0.5f,5f,0f,0f,0f,1.17f),</v>
      </c>
      <c r="DI375" t="s">
        <v>2493</v>
      </c>
    </row>
    <row r="376" spans="2:113" x14ac:dyDescent="0.3">
      <c r="B376" t="s">
        <v>655</v>
      </c>
      <c r="C376" t="str">
        <f>INDEX('PH Itemnames'!$B$1:$B$723,MATCH(B376,'PH Itemnames'!$A$1:$A$723),1)</f>
        <v>mochiItem</v>
      </c>
      <c r="D376" t="s">
        <v>240</v>
      </c>
      <c r="E376" t="s">
        <v>1191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SUMIF(Ingredients!$B$3:$B$230,'PH complex foods'!F376,Ingredients!$A$3:$A$119)+SUMIF($B$3:$B$725,F376,$V$3:$V$724)</f>
        <v>1</v>
      </c>
      <c r="O376" s="11">
        <f ca="1">SUMIF(Ingredients!$B$3:$B$230,'PH complex foods'!G376,Ingredients!$A$3:$A$119)+SUMIF($B$3:$B$725,G376,$V$3:$V$724)</f>
        <v>1</v>
      </c>
      <c r="P376" s="11">
        <f ca="1">SUMIF(Ingredients!$B$3:$B$230,'PH complex foods'!H376,Ingredients!$A$3:$A$119)+SUMIF($B$3:$B$725,H376,$V$3:$V$724)</f>
        <v>1</v>
      </c>
      <c r="Q376" s="11">
        <f ca="1">SUMIF(Ingredients!$B$3:$B$230,'PH complex foods'!I376,Ingredients!$A$3:$A$119)+SUMIF($B$3:$B$725,I376,$V$3:$V$724)</f>
        <v>0</v>
      </c>
      <c r="R376" s="11">
        <f ca="1">SUMIF(Ingredients!$B$3:$B$230,'PH complex foods'!J376,Ingredients!$A$3:$A$119)+SUMIF($B$3:$B$725,J376,$V$3:$V$724)</f>
        <v>0</v>
      </c>
      <c r="S376" s="11">
        <f ca="1">SUMIF(Ingredients!$B$3:$B$230,'PH complex foods'!K376,Ingredients!$A$3:$A$119)+SUMIF($B$3:$B$725,K376,$V$3:$V$724)</f>
        <v>0</v>
      </c>
      <c r="T376" s="11">
        <f ca="1">SUMIF(Ingredients!$B$3:$B$230,'PH complex foods'!L376,Ingredients!$A$3:$A$119)+SUMIF($B$3:$B$725,L376,$V$3:$V$724)</f>
        <v>0</v>
      </c>
      <c r="U376" s="11">
        <f ca="1">SUMIF(Ingredients!$B$3:$B$230,'PH complex foods'!M376,Ingredients!$A$3:$A$119)+SUMIF($B$3:$B$725,M376,$V$3:$V$724)</f>
        <v>0</v>
      </c>
      <c r="V376" s="10">
        <f t="shared" ca="1" si="76"/>
        <v>1</v>
      </c>
      <c r="W376" s="10">
        <v>1</v>
      </c>
      <c r="X376" s="11">
        <v>1</v>
      </c>
      <c r="Y376" s="11">
        <f>COUNTIF(F376:M1101,B376)</f>
        <v>4</v>
      </c>
      <c r="Z376" s="44" t="str">
        <f t="shared" ca="1" si="77"/>
        <v>Yes</v>
      </c>
      <c r="AA376" s="34">
        <f>SUMIF(Ingredients!$B$3:$B$230,F376,Ingredients!$C$3:$C$230)+SUMIF($B$3:$B$725,F376,$AI$3:$AI$725)</f>
        <v>0</v>
      </c>
      <c r="AB376" s="30">
        <f>SUMIF(Ingredients!$B$3:$B$230,G376,Ingredients!$C$3:$C$230)+SUMIF($B$3:$B$725,G376,$AI$3:$AI$725)</f>
        <v>0</v>
      </c>
      <c r="AC376" s="30">
        <f>SUMIF(Ingredients!$B$3:$B$230,H376,Ingredients!$C$3:$C$230)+SUMIF($B$3:$B$725,H376,$AI$3:$AI$725)</f>
        <v>0</v>
      </c>
      <c r="AD376" s="30">
        <f>SUMIF(Ingredients!$B$3:$B$230,I376,Ingredients!$C$3:$C$230)+SUMIF($B$3:$B$725,I376,$AI$3:$AI$725)</f>
        <v>0</v>
      </c>
      <c r="AE376" s="30">
        <f>SUMIF(Ingredients!$B$3:$B$230,J376,Ingredients!$C$3:$C$230)+SUMIF($B$3:$B$725,J376,$AI$3:$AI$725)</f>
        <v>0</v>
      </c>
      <c r="AF376" s="30">
        <f>SUMIF(Ingredients!$B$3:$B$230,K376,Ingredients!$C$3:$C$230)+SUMIF($B$3:$B$725,K376,$AI$3:$AI$725)</f>
        <v>0</v>
      </c>
      <c r="AG376" s="30">
        <f>SUMIF(Ingredients!$B$3:$B$230,L376,Ingredients!$C$3:$C$230)+SUMIF($B$3:$B$725,L376,$AI$3:$AI$725)</f>
        <v>0</v>
      </c>
      <c r="AH376" s="30">
        <f>SUMIF(Ingredients!$B$3:$B$230,M376,Ingredients!$C$3:$C$230)+SUMIF($B$3:$B$725,M376,$AI$3:$AI$725)</f>
        <v>0</v>
      </c>
      <c r="AI376" s="29">
        <f t="shared" si="65"/>
        <v>0</v>
      </c>
      <c r="AJ376" s="30">
        <f>SUMIF(Ingredients!$B$3:$B$230,F376,Ingredients!$D$3:$D$230)+SUMIF($B$3:$B$725,F376,$AR$3:$AR$725)</f>
        <v>0</v>
      </c>
      <c r="AK376" s="30">
        <f>SUMIF(Ingredients!$B$3:$B$230,G376,Ingredients!$D$3:$D$230)+SUMIF($B$3:$B$725,G376,$AR$3:$AR$725)</f>
        <v>0</v>
      </c>
      <c r="AL376" s="30">
        <f>SUMIF(Ingredients!$B$3:$B$230,H376,Ingredients!$D$3:$D$230)+SUMIF($B$3:$B$725,H376,$AR$3:$AR$725)</f>
        <v>10</v>
      </c>
      <c r="AM376" s="30">
        <f>SUMIF(Ingredients!$B$3:$B$230,I376,Ingredients!$D$3:$D$230)+SUMIF($B$3:$B$725,I376,$AR$3:$AR$725)</f>
        <v>0</v>
      </c>
      <c r="AN376" s="30">
        <f>SUMIF(Ingredients!$B$3:$B$230,J376,Ingredients!$D$3:$D$230)+SUMIF($B$3:$B$725,J376,$AR$3:$AR$725)</f>
        <v>0</v>
      </c>
      <c r="AO376" s="30">
        <f>SUMIF(Ingredients!$B$3:$B$230,K376,Ingredients!$D$3:$D$230)+SUMIF($B$3:$B$725,K376,$AR$3:$AR$725)</f>
        <v>0</v>
      </c>
      <c r="AP376" s="30">
        <f>SUMIF(Ingredients!$B$3:$B$230,L376,Ingredients!$D$3:$D$230)+SUMIF($B$3:$B$725,L376,$AR$3:$AR$725)</f>
        <v>0</v>
      </c>
      <c r="AQ376" s="30">
        <f>SUMIF(Ingredients!$B$3:$B$230,M376,Ingredients!$D$3:$D$230)+SUMIF($B$3:$B$725,M376,$AR$3:$AR$725)</f>
        <v>0</v>
      </c>
      <c r="AR376" s="29">
        <f t="shared" si="66"/>
        <v>10</v>
      </c>
      <c r="AS376" s="30">
        <f>SUMIF(Ingredients!$B$3:$B$230,F376,Ingredients!$E$3:$E$230)+SUMIF($B$3:$B$725,F376,$BA$3:$BA$730)</f>
        <v>10</v>
      </c>
      <c r="AT376" s="30">
        <f>SUMIF(Ingredients!$B$3:$B$230,G376,Ingredients!$E$3:$E$230)+SUMIF($B$3:$B$725,G376,$BA$3:$BA$730)</f>
        <v>30</v>
      </c>
      <c r="AU376" s="30">
        <f>SUMIF(Ingredients!$B$3:$B$230,H376,Ingredients!$E$3:$E$230)+SUMIF($B$3:$B$725,H376,$BA$3:$BA$730)</f>
        <v>0</v>
      </c>
      <c r="AV376" s="30">
        <f>SUMIF(Ingredients!$B$3:$B$230,I376,Ingredients!$E$3:$E$230)+SUMIF($B$3:$B$725,I376,$BA$3:$BA$730)</f>
        <v>0</v>
      </c>
      <c r="AW376" s="30">
        <f>SUMIF(Ingredients!$B$3:$B$230,J376,Ingredients!$E$3:$E$230)+SUMIF($B$3:$B$725,J376,$BA$3:$BA$730)</f>
        <v>0</v>
      </c>
      <c r="AX376" s="30">
        <f>SUMIF(Ingredients!$B$3:$B$230,K376,Ingredients!$E$3:$E$230)+SUMIF($B$3:$B$725,K376,$BA$3:$BA$730)</f>
        <v>0</v>
      </c>
      <c r="AY376" s="30">
        <f>SUMIF(Ingredients!$B$3:$B$230,L376,Ingredients!$E$3:$E$230)+SUMIF($B$3:$B$725,L376,$BA$3:$BA$730)</f>
        <v>0</v>
      </c>
      <c r="AZ376" s="30">
        <f>SUMIF(Ingredients!$B$3:$B$230,M376,Ingredients!$E$3:$E$230)+SUMIF($B$3:$B$725,M376,$BA$3:$BA$730)</f>
        <v>0</v>
      </c>
      <c r="BA376" s="29">
        <f t="shared" si="67"/>
        <v>13.333333333333334</v>
      </c>
      <c r="BB376" s="30">
        <f>SUMIF(Ingredients!$B$3:$B$230,F376,Ingredients!$F$3:$F$230)+SUMIF($B$3:$B$725,F376,$BJ$3:$BJ$725)</f>
        <v>0</v>
      </c>
      <c r="BC376" s="30">
        <f>SUMIF(Ingredients!$B$3:$B$230,G376,Ingredients!$F$3:$F$230)+SUMIF($B$3:$B$725,G376,$BJ$3:$BJ$725)</f>
        <v>0</v>
      </c>
      <c r="BD376" s="30">
        <f>SUMIF(Ingredients!$B$3:$B$230,H376,Ingredients!$F$3:$F$230)+SUMIF($B$3:$B$725,H376,$BJ$3:$BJ$725)</f>
        <v>0</v>
      </c>
      <c r="BE376" s="30">
        <f>SUMIF(Ingredients!$B$3:$B$230,I376,Ingredients!$F$3:$F$230)+SUMIF($B$3:$B$725,I376,$BJ$3:$BJ$725)</f>
        <v>0</v>
      </c>
      <c r="BF376" s="30">
        <f>SUMIF(Ingredients!$B$3:$B$230,J376,Ingredients!$F$3:$F$230)+SUMIF($B$3:$B$725,J376,$BJ$3:$BJ$725)</f>
        <v>0</v>
      </c>
      <c r="BG376" s="30">
        <f>SUMIF(Ingredients!$B$3:$B$230,K376,Ingredients!$F$3:$F$230)+SUMIF($B$3:$B$725,K376,$BJ$3:$BJ$725)</f>
        <v>0</v>
      </c>
      <c r="BH376" s="30">
        <f>SUMIF(Ingredients!$B$3:$B$230,L376,Ingredients!$F$3:$F$230)+SUMIF($B$3:$B$725,L376,$BJ$3:$BJ$725)</f>
        <v>0</v>
      </c>
      <c r="BI376" s="30">
        <f>SUMIF(Ingredients!$B$3:$B$230,M376,Ingredients!$F$3:$F$230)+SUMIF($B$3:$B$725,M376,$BJ$3:$BJ$725)</f>
        <v>0</v>
      </c>
      <c r="BJ376" s="35">
        <f t="shared" si="68"/>
        <v>0</v>
      </c>
      <c r="BK376" s="30">
        <f>SUMIF(Ingredients!$B$3:$B$230,F376,Ingredients!$G$3:$G$230)+SUMIF($B$3:$B$725,F376,$BS$3:$BS$725)</f>
        <v>0</v>
      </c>
      <c r="BL376" s="30">
        <f>SUMIF(Ingredients!$B$3:$B$230,G376,Ingredients!$G$3:$G$230)+SUMIF($B$3:$B$725,G376,$BS$3:$BS$725)</f>
        <v>0</v>
      </c>
      <c r="BM376" s="30">
        <f>SUMIF(Ingredients!$B$3:$B$230,H376,Ingredients!$G$3:$G$230)+SUMIF($B$3:$B$725,H376,$BS$3:$BS$725)</f>
        <v>0</v>
      </c>
      <c r="BN376" s="30">
        <f>SUMIF(Ingredients!$B$3:$B$230,I376,Ingredients!$G$3:$G$230)+SUMIF($B$3:$B$725,I376,$BS$3:$BS$725)</f>
        <v>0</v>
      </c>
      <c r="BO376" s="30">
        <f>SUMIF(Ingredients!$B$3:$B$230,J376,Ingredients!$G$3:$G$230)+SUMIF($B$3:$B$725,J376,$BS$3:$BS$725)</f>
        <v>0</v>
      </c>
      <c r="BP376" s="30">
        <f>SUMIF(Ingredients!$B$3:$B$230,K376,Ingredients!$G$3:$G$230)+SUMIF($B$3:$B$725,K376,$BS$3:$BS$725)</f>
        <v>0</v>
      </c>
      <c r="BQ376" s="30">
        <f>SUMIF(Ingredients!$B$3:$B$230,L376,Ingredients!$G$3:$G$230)+SUMIF($B$3:$B$725,L376,$BS$3:$BS$725)</f>
        <v>0</v>
      </c>
      <c r="BR376" s="30">
        <f>SUMIF(Ingredients!$B$3:$B$230,M376,Ingredients!$G$3:$G$230)+SUMIF($B$3:$B$725,M376,$BS$3:$BS$725)</f>
        <v>0</v>
      </c>
      <c r="BS376" s="36">
        <f t="shared" si="69"/>
        <v>0</v>
      </c>
      <c r="BT376" s="30">
        <f>SUMIF(Ingredients!$B$3:$B$230,F376,Ingredients!$H$3:$H$230)+SUMIF($B$3:$B$725,F376,$CB$3:$CB$725)</f>
        <v>0</v>
      </c>
      <c r="BU376" s="30">
        <f>SUMIF(Ingredients!$B$3:$B$230,G376,Ingredients!$H$3:$H$230)+SUMIF($B$3:$B$725,G376,$CB$3:$CB$725)</f>
        <v>0</v>
      </c>
      <c r="BV376" s="30">
        <f>SUMIF(Ingredients!$B$3:$B$230,H376,Ingredients!$H$3:$H$230)+SUMIF($B$3:$B$725,H376,$CB$3:$CB$725)</f>
        <v>0</v>
      </c>
      <c r="BW376" s="30">
        <f>SUMIF(Ingredients!$B$3:$B$230,I376,Ingredients!$H$3:$H$230)+SUMIF($B$3:$B$725,I376,$CB$3:$CB$725)</f>
        <v>0</v>
      </c>
      <c r="BX376" s="30">
        <f>SUMIF(Ingredients!$B$3:$B$230,J376,Ingredients!$H$3:$H$230)+SUMIF($B$3:$B$725,J376,$CB$3:$CB$725)</f>
        <v>0</v>
      </c>
      <c r="BY376" s="30">
        <f>SUMIF(Ingredients!$B$3:$B$230,K376,Ingredients!$H$3:$H$230)+SUMIF($B$3:$B$725,K376,$CB$3:$CB$725)</f>
        <v>0</v>
      </c>
      <c r="BZ376" s="30">
        <f>SUMIF(Ingredients!$B$3:$B$230,L376,Ingredients!$H$3:$H$230)+SUMIF($B$3:$B$725,L376,$CB$3:$CB$725)</f>
        <v>0</v>
      </c>
      <c r="CA376" s="30">
        <f>SUMIF(Ingredients!$B$3:$B$230,M376,Ingredients!$H$3:$H$230)+SUMIF($B$3:$B$725,M376,$CB$3:$CB$725)</f>
        <v>0</v>
      </c>
      <c r="CB376" s="42">
        <f t="shared" si="70"/>
        <v>0</v>
      </c>
      <c r="CC376" s="30">
        <f>SUMIF(Ingredients!$B$3:$B$230,F376,Ingredients!$I$3:$I$230)+SUMIF($B$3:$B$725,F376,$CK$3:$CK$725)</f>
        <v>0</v>
      </c>
      <c r="CD376" s="30">
        <f>SUMIF(Ingredients!$B$3:$B$230,G376,Ingredients!$I$3:$I$230)+SUMIF($B$3:$B$725,G376,$CK$3:$CK$725)</f>
        <v>0</v>
      </c>
      <c r="CE376" s="30">
        <f>SUMIF(Ingredients!$B$3:$B$230,H376,Ingredients!$I$3:$I$230)+SUMIF($B$3:$B$725,H376,$CK$3:$CK$725)</f>
        <v>0</v>
      </c>
      <c r="CF376" s="30">
        <f>SUMIF(Ingredients!$B$3:$B$230,I376,Ingredients!$I$3:$I$230)+SUMIF($B$3:$B$725,I376,$CK$3:$CK$725)</f>
        <v>0</v>
      </c>
      <c r="CG376" s="30">
        <f>SUMIF(Ingredients!$B$3:$B$230,J376,Ingredients!$I$3:$I$230)+SUMIF($B$3:$B$725,J376,$CK$3:$CK$725)</f>
        <v>0</v>
      </c>
      <c r="CH376" s="30">
        <f>SUMIF(Ingredients!$B$3:$B$230,K376,Ingredients!$I$3:$I$230)+SUMIF($B$3:$B$725,K376,$CK$3:$CK$725)</f>
        <v>0</v>
      </c>
      <c r="CI376" s="30">
        <f>SUMIF(Ingredients!$B$3:$B$230,L376,Ingredients!$I$3:$I$230)+SUMIF($B$3:$B$725,L376,$CK$3:$CK$725)</f>
        <v>0</v>
      </c>
      <c r="CJ376" s="30">
        <f>SUMIF(Ingredients!$B$3:$B$230,M376,Ingredients!$I$3:$I$230)+SUMIF($B$3:$B$725,M376,$CK$3:$CK$725)</f>
        <v>0</v>
      </c>
      <c r="CK376" s="38">
        <f t="shared" si="71"/>
        <v>0</v>
      </c>
      <c r="CL376" s="30">
        <f>SUMIF(Ingredients!$B$3:$B$230,F376,Ingredients!$J$3:$J$230)+SUMIF($B$3:$B$725,F376,$CT$3:$CT$725)</f>
        <v>0</v>
      </c>
      <c r="CM376" s="30">
        <f>SUMIF(Ingredients!$B$3:$B$230,G376,Ingredients!$J$3:$J$230)+SUMIF($B$3:$B$725,G376,$CT$3:$CT$725)</f>
        <v>0</v>
      </c>
      <c r="CN376" s="30">
        <f>SUMIF(Ingredients!$B$3:$B$230,H376,Ingredients!$J$3:$J$230)+SUMIF($B$3:$B$725,H376,$CT$3:$CT$725)</f>
        <v>0</v>
      </c>
      <c r="CO376" s="30">
        <f>SUMIF(Ingredients!$B$3:$B$230,I376,Ingredients!$J$3:$J$230)+SUMIF($B$3:$B$725,I376,$CT$3:$CT$725)</f>
        <v>0</v>
      </c>
      <c r="CP376" s="30">
        <f>SUMIF(Ingredients!$B$3:$B$230,J376,Ingredients!$J$3:$J$230)+SUMIF($B$3:$B$725,J376,$CT$3:$CT$725)</f>
        <v>0</v>
      </c>
      <c r="CQ376" s="30">
        <f>SUMIF(Ingredients!$B$3:$B$230,K376,Ingredients!$J$3:$J$230)+SUMIF($B$3:$B$725,K376,$CT$3:$CT$725)</f>
        <v>0</v>
      </c>
      <c r="CR376" s="30">
        <f>SUMIF(Ingredients!$B$3:$B$230,L376,Ingredients!$J$3:$J$230)+SUMIF($B$3:$B$725,L376,$CT$3:$CT$725)</f>
        <v>0</v>
      </c>
      <c r="CS376" s="30">
        <f>SUMIF(Ingredients!$B$3:$B$230,M376,Ingredients!$J$3:$J$230)+SUMIF($B$3:$B$725,M376,$CT$3:$CT$725)</f>
        <v>0</v>
      </c>
      <c r="CT376" s="43">
        <f t="shared" si="72"/>
        <v>0</v>
      </c>
      <c r="CU376" s="34">
        <v>2</v>
      </c>
      <c r="CV376" s="30">
        <v>0</v>
      </c>
      <c r="CW376" s="30">
        <v>13.333333333333334</v>
      </c>
      <c r="CX376" s="35">
        <v>1</v>
      </c>
      <c r="CY376" s="36">
        <v>0</v>
      </c>
      <c r="CZ376" s="37">
        <v>0</v>
      </c>
      <c r="DA376" s="38">
        <v>0</v>
      </c>
      <c r="DB376" s="39">
        <v>0</v>
      </c>
      <c r="DC376" t="s">
        <v>202</v>
      </c>
      <c r="DD376" t="str">
        <f t="shared" ca="1" si="73"/>
        <v/>
      </c>
      <c r="DE376" t="str">
        <f t="shared" ca="1" si="74"/>
        <v>-</v>
      </c>
      <c r="DG376" t="s">
        <v>200</v>
      </c>
      <c r="DH376" t="str">
        <f t="shared" ca="1" si="75"/>
        <v>MOCHIITEM(MEAL, ItemRegistry.mochiItem, 4 ,0.4f,0f,1f,0f,0f,0f,0f,1.58f),</v>
      </c>
      <c r="DI376" t="s">
        <v>2494</v>
      </c>
    </row>
    <row r="377" spans="2:113" x14ac:dyDescent="0.3">
      <c r="B377" t="s">
        <v>656</v>
      </c>
      <c r="C377" t="str">
        <f>INDEX('PH Itemnames'!$B$1:$B$723,MATCH(B377,'PH Itemnames'!$A$1:$A$723),1)</f>
        <v>museliItem</v>
      </c>
      <c r="D377" t="s">
        <v>240</v>
      </c>
      <c r="E377" t="s">
        <v>1191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SUMIF(Ingredients!$B$3:$B$230,'PH complex foods'!F377,Ingredients!$A$3:$A$119)+SUMIF($B$3:$B$725,F377,$V$3:$V$724)</f>
        <v>1</v>
      </c>
      <c r="O377" s="11">
        <f ca="1">SUMIF(Ingredients!$B$3:$B$230,'PH complex foods'!G377,Ingredients!$A$3:$A$119)+SUMIF($B$3:$B$725,G377,$V$3:$V$724)</f>
        <v>1</v>
      </c>
      <c r="P377" s="11">
        <f ca="1">SUMIF(Ingredients!$B$3:$B$230,'PH complex foods'!H377,Ingredients!$A$3:$A$119)+SUMIF($B$3:$B$725,H377,$V$3:$V$724)</f>
        <v>1</v>
      </c>
      <c r="Q377" s="11">
        <f ca="1">SUMIF(Ingredients!$B$3:$B$230,'PH complex foods'!I377,Ingredients!$A$3:$A$119)+SUMIF($B$3:$B$725,I377,$V$3:$V$724)</f>
        <v>1</v>
      </c>
      <c r="R377" s="11">
        <f ca="1">SUMIF(Ingredients!$B$3:$B$230,'PH complex foods'!J377,Ingredients!$A$3:$A$119)+SUMIF($B$3:$B$725,J377,$V$3:$V$724)</f>
        <v>1</v>
      </c>
      <c r="S377" s="11">
        <f ca="1">SUMIF(Ingredients!$B$3:$B$230,'PH complex foods'!K377,Ingredients!$A$3:$A$119)+SUMIF($B$3:$B$725,K377,$V$3:$V$724)</f>
        <v>0</v>
      </c>
      <c r="T377" s="11">
        <f ca="1">SUMIF(Ingredients!$B$3:$B$230,'PH complex foods'!L377,Ingredients!$A$3:$A$119)+SUMIF($B$3:$B$725,L377,$V$3:$V$724)</f>
        <v>0</v>
      </c>
      <c r="U377" s="11">
        <f ca="1">SUMIF(Ingredients!$B$3:$B$230,'PH complex foods'!M377,Ingredients!$A$3:$A$119)+SUMIF($B$3:$B$725,M377,$V$3:$V$724)</f>
        <v>0</v>
      </c>
      <c r="V377" s="10">
        <f t="shared" ca="1" si="76"/>
        <v>1</v>
      </c>
      <c r="W377" s="10">
        <v>0</v>
      </c>
      <c r="X377" s="11">
        <v>0</v>
      </c>
      <c r="Y377" s="11">
        <f>COUNTIF(F377:M1102,B377)</f>
        <v>0</v>
      </c>
      <c r="Z377" s="44" t="str">
        <f t="shared" ca="1" si="77"/>
        <v>Yes</v>
      </c>
      <c r="AA377" s="34">
        <f>SUMIF(Ingredients!$B$3:$B$230,F377,Ingredients!$C$3:$C$230)+SUMIF($B$3:$B$725,F377,$AI$3:$AI$725)</f>
        <v>5</v>
      </c>
      <c r="AB377" s="30">
        <f>SUMIF(Ingredients!$B$3:$B$230,G377,Ingredients!$C$3:$C$230)+SUMIF($B$3:$B$725,G377,$AI$3:$AI$725)</f>
        <v>2</v>
      </c>
      <c r="AC377" s="30">
        <f>SUMIF(Ingredients!$B$3:$B$230,H377,Ingredients!$C$3:$C$230)+SUMIF($B$3:$B$725,H377,$AI$3:$AI$725)</f>
        <v>2</v>
      </c>
      <c r="AD377" s="30">
        <f>SUMIF(Ingredients!$B$3:$B$230,I377,Ingredients!$C$3:$C$230)+SUMIF($B$3:$B$725,I377,$AI$3:$AI$725)</f>
        <v>0</v>
      </c>
      <c r="AE377" s="30">
        <f>SUMIF(Ingredients!$B$3:$B$230,J377,Ingredients!$C$3:$C$230)+SUMIF($B$3:$B$725,J377,$AI$3:$AI$725)</f>
        <v>5</v>
      </c>
      <c r="AF377" s="30">
        <f>SUMIF(Ingredients!$B$3:$B$230,K377,Ingredients!$C$3:$C$230)+SUMIF($B$3:$B$725,K377,$AI$3:$AI$725)</f>
        <v>0</v>
      </c>
      <c r="AG377" s="30">
        <f>SUMIF(Ingredients!$B$3:$B$230,L377,Ingredients!$C$3:$C$230)+SUMIF($B$3:$B$725,L377,$AI$3:$AI$725)</f>
        <v>0</v>
      </c>
      <c r="AH377" s="30">
        <f>SUMIF(Ingredients!$B$3:$B$230,M377,Ingredients!$C$3:$C$230)+SUMIF($B$3:$B$725,M377,$AI$3:$AI$725)</f>
        <v>0</v>
      </c>
      <c r="AI377" s="29">
        <f t="shared" si="65"/>
        <v>14</v>
      </c>
      <c r="AJ377" s="30">
        <f>SUMIF(Ingredients!$B$3:$B$230,F377,Ingredients!$D$3:$D$230)+SUMIF($B$3:$B$725,F377,$AR$3:$AR$725)</f>
        <v>0</v>
      </c>
      <c r="AK377" s="30">
        <f>SUMIF(Ingredients!$B$3:$B$230,G377,Ingredients!$D$3:$D$230)+SUMIF($B$3:$B$725,G377,$AR$3:$AR$725)</f>
        <v>0</v>
      </c>
      <c r="AL377" s="30">
        <f>SUMIF(Ingredients!$B$3:$B$230,H377,Ingredients!$D$3:$D$230)+SUMIF($B$3:$B$725,H377,$AR$3:$AR$725)</f>
        <v>0</v>
      </c>
      <c r="AM377" s="30">
        <f>SUMIF(Ingredients!$B$3:$B$230,I377,Ingredients!$D$3:$D$230)+SUMIF($B$3:$B$725,I377,$AR$3:$AR$725)</f>
        <v>0</v>
      </c>
      <c r="AN377" s="30">
        <f>SUMIF(Ingredients!$B$3:$B$230,J377,Ingredients!$D$3:$D$230)+SUMIF($B$3:$B$725,J377,$AR$3:$AR$725)</f>
        <v>5</v>
      </c>
      <c r="AO377" s="30">
        <f>SUMIF(Ingredients!$B$3:$B$230,K377,Ingredients!$D$3:$D$230)+SUMIF($B$3:$B$725,K377,$AR$3:$AR$725)</f>
        <v>0</v>
      </c>
      <c r="AP377" s="30">
        <f>SUMIF(Ingredients!$B$3:$B$230,L377,Ingredients!$D$3:$D$230)+SUMIF($B$3:$B$725,L377,$AR$3:$AR$725)</f>
        <v>0</v>
      </c>
      <c r="AQ377" s="30">
        <f>SUMIF(Ingredients!$B$3:$B$230,M377,Ingredients!$D$3:$D$230)+SUMIF($B$3:$B$725,M377,$AR$3:$AR$725)</f>
        <v>0</v>
      </c>
      <c r="AR377" s="29">
        <f t="shared" si="66"/>
        <v>5</v>
      </c>
      <c r="AS377" s="30">
        <f>SUMIF(Ingredients!$B$3:$B$230,F377,Ingredients!$E$3:$E$230)+SUMIF($B$3:$B$725,F377,$BA$3:$BA$730)</f>
        <v>87</v>
      </c>
      <c r="AT377" s="30">
        <f>SUMIF(Ingredients!$B$3:$B$230,G377,Ingredients!$E$3:$E$230)+SUMIF($B$3:$B$725,G377,$BA$3:$BA$730)</f>
        <v>12</v>
      </c>
      <c r="AU377" s="30">
        <f>SUMIF(Ingredients!$B$3:$B$230,H377,Ingredients!$E$3:$E$230)+SUMIF($B$3:$B$725,H377,$BA$3:$BA$730)</f>
        <v>21</v>
      </c>
      <c r="AV377" s="30">
        <f>SUMIF(Ingredients!$B$3:$B$230,I377,Ingredients!$E$3:$E$230)+SUMIF($B$3:$B$725,I377,$BA$3:$BA$730)</f>
        <v>30</v>
      </c>
      <c r="AW377" s="30">
        <f>SUMIF(Ingredients!$B$3:$B$230,J377,Ingredients!$E$3:$E$230)+SUMIF($B$3:$B$725,J377,$BA$3:$BA$730)</f>
        <v>23</v>
      </c>
      <c r="AX377" s="30">
        <f>SUMIF(Ingredients!$B$3:$B$230,K377,Ingredients!$E$3:$E$230)+SUMIF($B$3:$B$725,K377,$BA$3:$BA$730)</f>
        <v>0</v>
      </c>
      <c r="AY377" s="30">
        <f>SUMIF(Ingredients!$B$3:$B$230,L377,Ingredients!$E$3:$E$230)+SUMIF($B$3:$B$725,L377,$BA$3:$BA$730)</f>
        <v>0</v>
      </c>
      <c r="AZ377" s="30">
        <f>SUMIF(Ingredients!$B$3:$B$230,M377,Ingredients!$E$3:$E$230)+SUMIF($B$3:$B$725,M377,$BA$3:$BA$730)</f>
        <v>0</v>
      </c>
      <c r="BA377" s="29">
        <f t="shared" si="67"/>
        <v>34.6</v>
      </c>
      <c r="BB377" s="30">
        <f>SUMIF(Ingredients!$B$3:$B$230,F377,Ingredients!$F$3:$F$230)+SUMIF($B$3:$B$725,F377,$BJ$3:$BJ$725)</f>
        <v>1</v>
      </c>
      <c r="BC377" s="30">
        <f>SUMIF(Ingredients!$B$3:$B$230,G377,Ingredients!$F$3:$F$230)+SUMIF($B$3:$B$725,G377,$BJ$3:$BJ$725)</f>
        <v>0</v>
      </c>
      <c r="BD377" s="30">
        <f>SUMIF(Ingredients!$B$3:$B$230,H377,Ingredients!$F$3:$F$230)+SUMIF($B$3:$B$725,H377,$BJ$3:$BJ$725)</f>
        <v>0.9</v>
      </c>
      <c r="BE377" s="30">
        <f>SUMIF(Ingredients!$B$3:$B$230,I377,Ingredients!$F$3:$F$230)+SUMIF($B$3:$B$725,I377,$BJ$3:$BJ$725)</f>
        <v>0</v>
      </c>
      <c r="BF377" s="30">
        <f>SUMIF(Ingredients!$B$3:$B$230,J377,Ingredients!$F$3:$F$230)+SUMIF($B$3:$B$725,J377,$BJ$3:$BJ$725)</f>
        <v>0</v>
      </c>
      <c r="BG377" s="30">
        <f>SUMIF(Ingredients!$B$3:$B$230,K377,Ingredients!$F$3:$F$230)+SUMIF($B$3:$B$725,K377,$BJ$3:$BJ$725)</f>
        <v>0</v>
      </c>
      <c r="BH377" s="30">
        <f>SUMIF(Ingredients!$B$3:$B$230,L377,Ingredients!$F$3:$F$230)+SUMIF($B$3:$B$725,L377,$BJ$3:$BJ$725)</f>
        <v>0</v>
      </c>
      <c r="BI377" s="30">
        <f>SUMIF(Ingredients!$B$3:$B$230,M377,Ingredients!$F$3:$F$230)+SUMIF($B$3:$B$725,M377,$BJ$3:$BJ$725)</f>
        <v>0</v>
      </c>
      <c r="BJ377" s="35">
        <f t="shared" si="68"/>
        <v>1.9</v>
      </c>
      <c r="BK377" s="30">
        <f>SUMIF(Ingredients!$B$3:$B$230,F377,Ingredients!$G$3:$G$230)+SUMIF($B$3:$B$725,F377,$BS$3:$BS$725)</f>
        <v>0</v>
      </c>
      <c r="BL377" s="30">
        <f>SUMIF(Ingredients!$B$3:$B$230,G377,Ingredients!$G$3:$G$230)+SUMIF($B$3:$B$725,G377,$BS$3:$BS$725)</f>
        <v>1</v>
      </c>
      <c r="BM377" s="30">
        <f>SUMIF(Ingredients!$B$3:$B$230,H377,Ingredients!$G$3:$G$230)+SUMIF($B$3:$B$725,H377,$BS$3:$BS$725)</f>
        <v>0</v>
      </c>
      <c r="BN377" s="30">
        <f>SUMIF(Ingredients!$B$3:$B$230,I377,Ingredients!$G$3:$G$230)+SUMIF($B$3:$B$725,I377,$BS$3:$BS$725)</f>
        <v>0</v>
      </c>
      <c r="BO377" s="30">
        <f>SUMIF(Ingredients!$B$3:$B$230,J377,Ingredients!$G$3:$G$230)+SUMIF($B$3:$B$725,J377,$BS$3:$BS$725)</f>
        <v>0</v>
      </c>
      <c r="BP377" s="30">
        <f>SUMIF(Ingredients!$B$3:$B$230,K377,Ingredients!$G$3:$G$230)+SUMIF($B$3:$B$725,K377,$BS$3:$BS$725)</f>
        <v>0</v>
      </c>
      <c r="BQ377" s="30">
        <f>SUMIF(Ingredients!$B$3:$B$230,L377,Ingredients!$G$3:$G$230)+SUMIF($B$3:$B$725,L377,$BS$3:$BS$725)</f>
        <v>0</v>
      </c>
      <c r="BR377" s="30">
        <f>SUMIF(Ingredients!$B$3:$B$230,M377,Ingredients!$G$3:$G$230)+SUMIF($B$3:$B$725,M377,$BS$3:$BS$725)</f>
        <v>0</v>
      </c>
      <c r="BS377" s="36">
        <f t="shared" si="69"/>
        <v>1</v>
      </c>
      <c r="BT377" s="30">
        <f>SUMIF(Ingredients!$B$3:$B$230,F377,Ingredients!$H$3:$H$230)+SUMIF($B$3:$B$725,F377,$CB$3:$CB$725)</f>
        <v>0</v>
      </c>
      <c r="BU377" s="30">
        <f>SUMIF(Ingredients!$B$3:$B$230,G377,Ingredients!$H$3:$H$230)+SUMIF($B$3:$B$725,G377,$CB$3:$CB$725)</f>
        <v>0</v>
      </c>
      <c r="BV377" s="30">
        <f>SUMIF(Ingredients!$B$3:$B$230,H377,Ingredients!$H$3:$H$230)+SUMIF($B$3:$B$725,H377,$CB$3:$CB$725)</f>
        <v>0</v>
      </c>
      <c r="BW377" s="30">
        <f>SUMIF(Ingredients!$B$3:$B$230,I377,Ingredients!$H$3:$H$230)+SUMIF($B$3:$B$725,I377,$CB$3:$CB$725)</f>
        <v>0</v>
      </c>
      <c r="BX377" s="30">
        <f>SUMIF(Ingredients!$B$3:$B$230,J377,Ingredients!$H$3:$H$230)+SUMIF($B$3:$B$725,J377,$CB$3:$CB$725)</f>
        <v>0</v>
      </c>
      <c r="BY377" s="30">
        <f>SUMIF(Ingredients!$B$3:$B$230,K377,Ingredients!$H$3:$H$230)+SUMIF($B$3:$B$725,K377,$CB$3:$CB$725)</f>
        <v>0</v>
      </c>
      <c r="BZ377" s="30">
        <f>SUMIF(Ingredients!$B$3:$B$230,L377,Ingredients!$H$3:$H$230)+SUMIF($B$3:$B$725,L377,$CB$3:$CB$725)</f>
        <v>0</v>
      </c>
      <c r="CA377" s="30">
        <f>SUMIF(Ingredients!$B$3:$B$230,M377,Ingredients!$H$3:$H$230)+SUMIF($B$3:$B$725,M377,$CB$3:$CB$725)</f>
        <v>0</v>
      </c>
      <c r="CB377" s="42">
        <f t="shared" si="70"/>
        <v>0</v>
      </c>
      <c r="CC377" s="30">
        <f>SUMIF(Ingredients!$B$3:$B$230,F377,Ingredients!$I$3:$I$230)+SUMIF($B$3:$B$725,F377,$CK$3:$CK$725)</f>
        <v>0</v>
      </c>
      <c r="CD377" s="30">
        <f>SUMIF(Ingredients!$B$3:$B$230,G377,Ingredients!$I$3:$I$230)+SUMIF($B$3:$B$725,G377,$CK$3:$CK$725)</f>
        <v>0</v>
      </c>
      <c r="CE377" s="30">
        <f>SUMIF(Ingredients!$B$3:$B$230,H377,Ingredients!$I$3:$I$230)+SUMIF($B$3:$B$725,H377,$CK$3:$CK$725)</f>
        <v>0.6</v>
      </c>
      <c r="CF377" s="30">
        <f>SUMIF(Ingredients!$B$3:$B$230,I377,Ingredients!$I$3:$I$230)+SUMIF($B$3:$B$725,I377,$CK$3:$CK$725)</f>
        <v>0</v>
      </c>
      <c r="CG377" s="30">
        <f>SUMIF(Ingredients!$B$3:$B$230,J377,Ingredients!$I$3:$I$230)+SUMIF($B$3:$B$725,J377,$CK$3:$CK$725)</f>
        <v>0</v>
      </c>
      <c r="CH377" s="30">
        <f>SUMIF(Ingredients!$B$3:$B$230,K377,Ingredients!$I$3:$I$230)+SUMIF($B$3:$B$725,K377,$CK$3:$CK$725)</f>
        <v>0</v>
      </c>
      <c r="CI377" s="30">
        <f>SUMIF(Ingredients!$B$3:$B$230,L377,Ingredients!$I$3:$I$230)+SUMIF($B$3:$B$725,L377,$CK$3:$CK$725)</f>
        <v>0</v>
      </c>
      <c r="CJ377" s="30">
        <f>SUMIF(Ingredients!$B$3:$B$230,M377,Ingredients!$I$3:$I$230)+SUMIF($B$3:$B$725,M377,$CK$3:$CK$725)</f>
        <v>0</v>
      </c>
      <c r="CK377" s="38">
        <f t="shared" si="71"/>
        <v>0.6</v>
      </c>
      <c r="CL377" s="30">
        <f>SUMIF(Ingredients!$B$3:$B$230,F377,Ingredients!$J$3:$J$230)+SUMIF($B$3:$B$725,F377,$CT$3:$CT$725)</f>
        <v>0</v>
      </c>
      <c r="CM377" s="30">
        <f>SUMIF(Ingredients!$B$3:$B$230,G377,Ingredients!$J$3:$J$230)+SUMIF($B$3:$B$725,G377,$CT$3:$CT$725)</f>
        <v>0</v>
      </c>
      <c r="CN377" s="30">
        <f>SUMIF(Ingredients!$B$3:$B$230,H377,Ingredients!$J$3:$J$230)+SUMIF($B$3:$B$725,H377,$CT$3:$CT$725)</f>
        <v>0</v>
      </c>
      <c r="CO377" s="30">
        <f>SUMIF(Ingredients!$B$3:$B$230,I377,Ingredients!$J$3:$J$230)+SUMIF($B$3:$B$725,I377,$CT$3:$CT$725)</f>
        <v>0</v>
      </c>
      <c r="CP377" s="30">
        <f>SUMIF(Ingredients!$B$3:$B$230,J377,Ingredients!$J$3:$J$230)+SUMIF($B$3:$B$725,J377,$CT$3:$CT$725)</f>
        <v>2</v>
      </c>
      <c r="CQ377" s="30">
        <f>SUMIF(Ingredients!$B$3:$B$230,K377,Ingredients!$J$3:$J$230)+SUMIF($B$3:$B$725,K377,$CT$3:$CT$725)</f>
        <v>0</v>
      </c>
      <c r="CR377" s="30">
        <f>SUMIF(Ingredients!$B$3:$B$230,L377,Ingredients!$J$3:$J$230)+SUMIF($B$3:$B$725,L377,$CT$3:$CT$725)</f>
        <v>0</v>
      </c>
      <c r="CS377" s="30">
        <f>SUMIF(Ingredients!$B$3:$B$230,M377,Ingredients!$J$3:$J$230)+SUMIF($B$3:$B$725,M377,$CT$3:$CT$725)</f>
        <v>0</v>
      </c>
      <c r="CT377" s="43">
        <f t="shared" si="72"/>
        <v>2</v>
      </c>
      <c r="CU377" s="34">
        <v>15</v>
      </c>
      <c r="CV377" s="30">
        <v>0</v>
      </c>
      <c r="CW377" s="30">
        <v>21</v>
      </c>
      <c r="CX377" s="35">
        <v>2</v>
      </c>
      <c r="CY377" s="36">
        <v>1</v>
      </c>
      <c r="CZ377" s="37">
        <v>0</v>
      </c>
      <c r="DA377" s="38">
        <v>0.6</v>
      </c>
      <c r="DB377" s="39">
        <v>2</v>
      </c>
      <c r="DC377" t="s">
        <v>202</v>
      </c>
      <c r="DD377" t="str">
        <f t="shared" ca="1" si="73"/>
        <v/>
      </c>
      <c r="DE377" t="str">
        <f t="shared" ca="1" si="74"/>
        <v>-</v>
      </c>
      <c r="DG377" t="s">
        <v>200</v>
      </c>
      <c r="DH377" t="str">
        <f t="shared" ca="1" si="75"/>
        <v>MUSELIITEM(MEAL, ItemRegistry.museliItem, 4 ,3f,0f,2f,0f,1f,0.6f,2f,1f),</v>
      </c>
      <c r="DI377" t="s">
        <v>2271</v>
      </c>
    </row>
    <row r="378" spans="2:113" x14ac:dyDescent="0.3">
      <c r="B378" t="s">
        <v>657</v>
      </c>
      <c r="C378" t="str">
        <f>INDEX('PH Itemnames'!$B$1:$B$723,MATCH(B378,'PH Itemnames'!$A$1:$A$723),1)</f>
        <v>naanItem</v>
      </c>
      <c r="D378" t="s">
        <v>240</v>
      </c>
      <c r="E378" t="s">
        <v>1191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SUMIF(Ingredients!$B$3:$B$230,'PH complex foods'!F378,Ingredients!$A$3:$A$119)+SUMIF($B$3:$B$725,F378,$V$3:$V$724)</f>
        <v>1</v>
      </c>
      <c r="O378" s="11">
        <f ca="1">SUMIF(Ingredients!$B$3:$B$230,'PH complex foods'!G378,Ingredients!$A$3:$A$119)+SUMIF($B$3:$B$725,G378,$V$3:$V$724)</f>
        <v>1</v>
      </c>
      <c r="P378" s="11">
        <f ca="1">SUMIF(Ingredients!$B$3:$B$230,'PH complex foods'!H378,Ingredients!$A$3:$A$119)+SUMIF($B$3:$B$725,H378,$V$3:$V$724)</f>
        <v>1</v>
      </c>
      <c r="Q378" s="11">
        <f ca="1">SUMIF(Ingredients!$B$3:$B$230,'PH complex foods'!I378,Ingredients!$A$3:$A$119)+SUMIF($B$3:$B$725,I378,$V$3:$V$724)</f>
        <v>0</v>
      </c>
      <c r="R378" s="11">
        <f ca="1">SUMIF(Ingredients!$B$3:$B$230,'PH complex foods'!J378,Ingredients!$A$3:$A$119)+SUMIF($B$3:$B$725,J378,$V$3:$V$724)</f>
        <v>0</v>
      </c>
      <c r="S378" s="11">
        <f ca="1">SUMIF(Ingredients!$B$3:$B$230,'PH complex foods'!K378,Ingredients!$A$3:$A$119)+SUMIF($B$3:$B$725,K378,$V$3:$V$724)</f>
        <v>0</v>
      </c>
      <c r="T378" s="11">
        <f ca="1">SUMIF(Ingredients!$B$3:$B$230,'PH complex foods'!L378,Ingredients!$A$3:$A$119)+SUMIF($B$3:$B$725,L378,$V$3:$V$724)</f>
        <v>0</v>
      </c>
      <c r="U378" s="11">
        <f ca="1">SUMIF(Ingredients!$B$3:$B$230,'PH complex foods'!M378,Ingredients!$A$3:$A$119)+SUMIF($B$3:$B$725,M378,$V$3:$V$724)</f>
        <v>0</v>
      </c>
      <c r="V378" s="10">
        <f t="shared" ca="1" si="76"/>
        <v>1</v>
      </c>
      <c r="W378" s="10">
        <v>1</v>
      </c>
      <c r="X378" s="11">
        <v>1</v>
      </c>
      <c r="Y378" s="11">
        <f>COUNTIF(F378:M1103,B378)</f>
        <v>1</v>
      </c>
      <c r="Z378" s="44" t="str">
        <f t="shared" ca="1" si="77"/>
        <v>Yes</v>
      </c>
      <c r="AA378" s="34">
        <f>SUMIF(Ingredients!$B$3:$B$230,F378,Ingredients!$C$3:$C$230)+SUMIF($B$3:$B$725,F378,$AI$3:$AI$725)</f>
        <v>5</v>
      </c>
      <c r="AB378" s="30">
        <f>SUMIF(Ingredients!$B$3:$B$230,G378,Ingredients!$C$3:$C$230)+SUMIF($B$3:$B$725,G378,$AI$3:$AI$725)</f>
        <v>2</v>
      </c>
      <c r="AC378" s="30">
        <f>SUMIF(Ingredients!$B$3:$B$230,H378,Ingredients!$C$3:$C$230)+SUMIF($B$3:$B$725,H378,$AI$3:$AI$725)</f>
        <v>4</v>
      </c>
      <c r="AD378" s="30">
        <f>SUMIF(Ingredients!$B$3:$B$230,I378,Ingredients!$C$3:$C$230)+SUMIF($B$3:$B$725,I378,$AI$3:$AI$725)</f>
        <v>0</v>
      </c>
      <c r="AE378" s="30">
        <f>SUMIF(Ingredients!$B$3:$B$230,J378,Ingredients!$C$3:$C$230)+SUMIF($B$3:$B$725,J378,$AI$3:$AI$725)</f>
        <v>0</v>
      </c>
      <c r="AF378" s="30">
        <f>SUMIF(Ingredients!$B$3:$B$230,K378,Ingredients!$C$3:$C$230)+SUMIF($B$3:$B$725,K378,$AI$3:$AI$725)</f>
        <v>0</v>
      </c>
      <c r="AG378" s="30">
        <f>SUMIF(Ingredients!$B$3:$B$230,L378,Ingredients!$C$3:$C$230)+SUMIF($B$3:$B$725,L378,$AI$3:$AI$725)</f>
        <v>0</v>
      </c>
      <c r="AH378" s="30">
        <f>SUMIF(Ingredients!$B$3:$B$230,M378,Ingredients!$C$3:$C$230)+SUMIF($B$3:$B$725,M378,$AI$3:$AI$725)</f>
        <v>0</v>
      </c>
      <c r="AI378" s="29">
        <f t="shared" si="65"/>
        <v>11</v>
      </c>
      <c r="AJ378" s="30">
        <f>SUMIF(Ingredients!$B$3:$B$230,F378,Ingredients!$D$3:$D$230)+SUMIF($B$3:$B$725,F378,$AR$3:$AR$725)</f>
        <v>0</v>
      </c>
      <c r="AK378" s="30">
        <f>SUMIF(Ingredients!$B$3:$B$230,G378,Ingredients!$D$3:$D$230)+SUMIF($B$3:$B$725,G378,$AR$3:$AR$725)</f>
        <v>0</v>
      </c>
      <c r="AL378" s="30">
        <f>SUMIF(Ingredients!$B$3:$B$230,H378,Ingredients!$D$3:$D$230)+SUMIF($B$3:$B$725,H378,$AR$3:$AR$725)</f>
        <v>0</v>
      </c>
      <c r="AM378" s="30">
        <f>SUMIF(Ingredients!$B$3:$B$230,I378,Ingredients!$D$3:$D$230)+SUMIF($B$3:$B$725,I378,$AR$3:$AR$725)</f>
        <v>0</v>
      </c>
      <c r="AN378" s="30">
        <f>SUMIF(Ingredients!$B$3:$B$230,J378,Ingredients!$D$3:$D$230)+SUMIF($B$3:$B$725,J378,$AR$3:$AR$725)</f>
        <v>0</v>
      </c>
      <c r="AO378" s="30">
        <f>SUMIF(Ingredients!$B$3:$B$230,K378,Ingredients!$D$3:$D$230)+SUMIF($B$3:$B$725,K378,$AR$3:$AR$725)</f>
        <v>0</v>
      </c>
      <c r="AP378" s="30">
        <f>SUMIF(Ingredients!$B$3:$B$230,L378,Ingredients!$D$3:$D$230)+SUMIF($B$3:$B$725,L378,$AR$3:$AR$725)</f>
        <v>0</v>
      </c>
      <c r="AQ378" s="30">
        <f>SUMIF(Ingredients!$B$3:$B$230,M378,Ingredients!$D$3:$D$230)+SUMIF($B$3:$B$725,M378,$AR$3:$AR$725)</f>
        <v>0</v>
      </c>
      <c r="AR378" s="29">
        <f t="shared" si="66"/>
        <v>0</v>
      </c>
      <c r="AS378" s="30">
        <f>SUMIF(Ingredients!$B$3:$B$230,F378,Ingredients!$E$3:$E$230)+SUMIF($B$3:$B$725,F378,$BA$3:$BA$730)</f>
        <v>7</v>
      </c>
      <c r="AT378" s="30">
        <f>SUMIF(Ingredients!$B$3:$B$230,G378,Ingredients!$E$3:$E$230)+SUMIF($B$3:$B$725,G378,$BA$3:$BA$730)</f>
        <v>43</v>
      </c>
      <c r="AU378" s="30">
        <f>SUMIF(Ingredients!$B$3:$B$230,H378,Ingredients!$E$3:$E$230)+SUMIF($B$3:$B$725,H378,$BA$3:$BA$730)</f>
        <v>0</v>
      </c>
      <c r="AV378" s="30">
        <f>SUMIF(Ingredients!$B$3:$B$230,I378,Ingredients!$E$3:$E$230)+SUMIF($B$3:$B$725,I378,$BA$3:$BA$730)</f>
        <v>0</v>
      </c>
      <c r="AW378" s="30">
        <f>SUMIF(Ingredients!$B$3:$B$230,J378,Ingredients!$E$3:$E$230)+SUMIF($B$3:$B$725,J378,$BA$3:$BA$730)</f>
        <v>0</v>
      </c>
      <c r="AX378" s="30">
        <f>SUMIF(Ingredients!$B$3:$B$230,K378,Ingredients!$E$3:$E$230)+SUMIF($B$3:$B$725,K378,$BA$3:$BA$730)</f>
        <v>0</v>
      </c>
      <c r="AY378" s="30">
        <f>SUMIF(Ingredients!$B$3:$B$230,L378,Ingredients!$E$3:$E$230)+SUMIF($B$3:$B$725,L378,$BA$3:$BA$730)</f>
        <v>0</v>
      </c>
      <c r="AZ378" s="30">
        <f>SUMIF(Ingredients!$B$3:$B$230,M378,Ingredients!$E$3:$E$230)+SUMIF($B$3:$B$725,M378,$BA$3:$BA$730)</f>
        <v>0</v>
      </c>
      <c r="BA378" s="29">
        <f t="shared" si="67"/>
        <v>16.666666666666668</v>
      </c>
      <c r="BB378" s="30">
        <f>SUMIF(Ingredients!$B$3:$B$230,F378,Ingredients!$F$3:$F$230)+SUMIF($B$3:$B$725,F378,$BJ$3:$BJ$725)</f>
        <v>1</v>
      </c>
      <c r="BC378" s="30">
        <f>SUMIF(Ingredients!$B$3:$B$230,G378,Ingredients!$F$3:$F$230)+SUMIF($B$3:$B$725,G378,$BJ$3:$BJ$725)</f>
        <v>0</v>
      </c>
      <c r="BD378" s="30">
        <f>SUMIF(Ingredients!$B$3:$B$230,H378,Ingredients!$F$3:$F$230)+SUMIF($B$3:$B$725,H378,$BJ$3:$BJ$725)</f>
        <v>0</v>
      </c>
      <c r="BE378" s="30">
        <f>SUMIF(Ingredients!$B$3:$B$230,I378,Ingredients!$F$3:$F$230)+SUMIF($B$3:$B$725,I378,$BJ$3:$BJ$725)</f>
        <v>0</v>
      </c>
      <c r="BF378" s="30">
        <f>SUMIF(Ingredients!$B$3:$B$230,J378,Ingredients!$F$3:$F$230)+SUMIF($B$3:$B$725,J378,$BJ$3:$BJ$725)</f>
        <v>0</v>
      </c>
      <c r="BG378" s="30">
        <f>SUMIF(Ingredients!$B$3:$B$230,K378,Ingredients!$F$3:$F$230)+SUMIF($B$3:$B$725,K378,$BJ$3:$BJ$725)</f>
        <v>0</v>
      </c>
      <c r="BH378" s="30">
        <f>SUMIF(Ingredients!$B$3:$B$230,L378,Ingredients!$F$3:$F$230)+SUMIF($B$3:$B$725,L378,$BJ$3:$BJ$725)</f>
        <v>0</v>
      </c>
      <c r="BI378" s="30">
        <f>SUMIF(Ingredients!$B$3:$B$230,M378,Ingredients!$F$3:$F$230)+SUMIF($B$3:$B$725,M378,$BJ$3:$BJ$725)</f>
        <v>0</v>
      </c>
      <c r="BJ378" s="35">
        <f t="shared" si="68"/>
        <v>1</v>
      </c>
      <c r="BK378" s="30">
        <f>SUMIF(Ingredients!$B$3:$B$230,F378,Ingredients!$G$3:$G$230)+SUMIF($B$3:$B$725,F378,$BS$3:$BS$725)</f>
        <v>0</v>
      </c>
      <c r="BL378" s="30">
        <f>SUMIF(Ingredients!$B$3:$B$230,G378,Ingredients!$G$3:$G$230)+SUMIF($B$3:$B$725,G378,$BS$3:$BS$725)</f>
        <v>0</v>
      </c>
      <c r="BM378" s="30">
        <f>SUMIF(Ingredients!$B$3:$B$230,H378,Ingredients!$G$3:$G$230)+SUMIF($B$3:$B$725,H378,$BS$3:$BS$725)</f>
        <v>0</v>
      </c>
      <c r="BN378" s="30">
        <f>SUMIF(Ingredients!$B$3:$B$230,I378,Ingredients!$G$3:$G$230)+SUMIF($B$3:$B$725,I378,$BS$3:$BS$725)</f>
        <v>0</v>
      </c>
      <c r="BO378" s="30">
        <f>SUMIF(Ingredients!$B$3:$B$230,J378,Ingredients!$G$3:$G$230)+SUMIF($B$3:$B$725,J378,$BS$3:$BS$725)</f>
        <v>0</v>
      </c>
      <c r="BP378" s="30">
        <f>SUMIF(Ingredients!$B$3:$B$230,K378,Ingredients!$G$3:$G$230)+SUMIF($B$3:$B$725,K378,$BS$3:$BS$725)</f>
        <v>0</v>
      </c>
      <c r="BQ378" s="30">
        <f>SUMIF(Ingredients!$B$3:$B$230,L378,Ingredients!$G$3:$G$230)+SUMIF($B$3:$B$725,L378,$BS$3:$BS$725)</f>
        <v>0</v>
      </c>
      <c r="BR378" s="30">
        <f>SUMIF(Ingredients!$B$3:$B$230,M378,Ingredients!$G$3:$G$230)+SUMIF($B$3:$B$725,M378,$BS$3:$BS$725)</f>
        <v>0</v>
      </c>
      <c r="BS378" s="36">
        <f t="shared" si="69"/>
        <v>0</v>
      </c>
      <c r="BT378" s="30">
        <f>SUMIF(Ingredients!$B$3:$B$230,F378,Ingredients!$H$3:$H$230)+SUMIF($B$3:$B$725,F378,$CB$3:$CB$725)</f>
        <v>0</v>
      </c>
      <c r="BU378" s="30">
        <f>SUMIF(Ingredients!$B$3:$B$230,G378,Ingredients!$H$3:$H$230)+SUMIF($B$3:$B$725,G378,$CB$3:$CB$725)</f>
        <v>1</v>
      </c>
      <c r="BV378" s="30">
        <f>SUMIF(Ingredients!$B$3:$B$230,H378,Ingredients!$H$3:$H$230)+SUMIF($B$3:$B$725,H378,$CB$3:$CB$725)</f>
        <v>0</v>
      </c>
      <c r="BW378" s="30">
        <f>SUMIF(Ingredients!$B$3:$B$230,I378,Ingredients!$H$3:$H$230)+SUMIF($B$3:$B$725,I378,$CB$3:$CB$725)</f>
        <v>0</v>
      </c>
      <c r="BX378" s="30">
        <f>SUMIF(Ingredients!$B$3:$B$230,J378,Ingredients!$H$3:$H$230)+SUMIF($B$3:$B$725,J378,$CB$3:$CB$725)</f>
        <v>0</v>
      </c>
      <c r="BY378" s="30">
        <f>SUMIF(Ingredients!$B$3:$B$230,K378,Ingredients!$H$3:$H$230)+SUMIF($B$3:$B$725,K378,$CB$3:$CB$725)</f>
        <v>0</v>
      </c>
      <c r="BZ378" s="30">
        <f>SUMIF(Ingredients!$B$3:$B$230,L378,Ingredients!$H$3:$H$230)+SUMIF($B$3:$B$725,L378,$CB$3:$CB$725)</f>
        <v>0</v>
      </c>
      <c r="CA378" s="30">
        <f>SUMIF(Ingredients!$B$3:$B$230,M378,Ingredients!$H$3:$H$230)+SUMIF($B$3:$B$725,M378,$CB$3:$CB$725)</f>
        <v>0</v>
      </c>
      <c r="CB378" s="42">
        <f t="shared" si="70"/>
        <v>1</v>
      </c>
      <c r="CC378" s="30">
        <f>SUMIF(Ingredients!$B$3:$B$230,F378,Ingredients!$I$3:$I$230)+SUMIF($B$3:$B$725,F378,$CK$3:$CK$725)</f>
        <v>0</v>
      </c>
      <c r="CD378" s="30">
        <f>SUMIF(Ingredients!$B$3:$B$230,G378,Ingredients!$I$3:$I$230)+SUMIF($B$3:$B$725,G378,$CK$3:$CK$725)</f>
        <v>0</v>
      </c>
      <c r="CE378" s="30">
        <f>SUMIF(Ingredients!$B$3:$B$230,H378,Ingredients!$I$3:$I$230)+SUMIF($B$3:$B$725,H378,$CK$3:$CK$725)</f>
        <v>0</v>
      </c>
      <c r="CF378" s="30">
        <f>SUMIF(Ingredients!$B$3:$B$230,I378,Ingredients!$I$3:$I$230)+SUMIF($B$3:$B$725,I378,$CK$3:$CK$725)</f>
        <v>0</v>
      </c>
      <c r="CG378" s="30">
        <f>SUMIF(Ingredients!$B$3:$B$230,J378,Ingredients!$I$3:$I$230)+SUMIF($B$3:$B$725,J378,$CK$3:$CK$725)</f>
        <v>0</v>
      </c>
      <c r="CH378" s="30">
        <f>SUMIF(Ingredients!$B$3:$B$230,K378,Ingredients!$I$3:$I$230)+SUMIF($B$3:$B$725,K378,$CK$3:$CK$725)</f>
        <v>0</v>
      </c>
      <c r="CI378" s="30">
        <f>SUMIF(Ingredients!$B$3:$B$230,L378,Ingredients!$I$3:$I$230)+SUMIF($B$3:$B$725,L378,$CK$3:$CK$725)</f>
        <v>0</v>
      </c>
      <c r="CJ378" s="30">
        <f>SUMIF(Ingredients!$B$3:$B$230,M378,Ingredients!$I$3:$I$230)+SUMIF($B$3:$B$725,M378,$CK$3:$CK$725)</f>
        <v>0</v>
      </c>
      <c r="CK378" s="38">
        <f t="shared" si="71"/>
        <v>0</v>
      </c>
      <c r="CL378" s="30">
        <f>SUMIF(Ingredients!$B$3:$B$230,F378,Ingredients!$J$3:$J$230)+SUMIF($B$3:$B$725,F378,$CT$3:$CT$725)</f>
        <v>0</v>
      </c>
      <c r="CM378" s="30">
        <f>SUMIF(Ingredients!$B$3:$B$230,G378,Ingredients!$J$3:$J$230)+SUMIF($B$3:$B$725,G378,$CT$3:$CT$725)</f>
        <v>0</v>
      </c>
      <c r="CN378" s="30">
        <f>SUMIF(Ingredients!$B$3:$B$230,H378,Ingredients!$J$3:$J$230)+SUMIF($B$3:$B$725,H378,$CT$3:$CT$725)</f>
        <v>0</v>
      </c>
      <c r="CO378" s="30">
        <f>SUMIF(Ingredients!$B$3:$B$230,I378,Ingredients!$J$3:$J$230)+SUMIF($B$3:$B$725,I378,$CT$3:$CT$725)</f>
        <v>0</v>
      </c>
      <c r="CP378" s="30">
        <f>SUMIF(Ingredients!$B$3:$B$230,J378,Ingredients!$J$3:$J$230)+SUMIF($B$3:$B$725,J378,$CT$3:$CT$725)</f>
        <v>0</v>
      </c>
      <c r="CQ378" s="30">
        <f>SUMIF(Ingredients!$B$3:$B$230,K378,Ingredients!$J$3:$J$230)+SUMIF($B$3:$B$725,K378,$CT$3:$CT$725)</f>
        <v>0</v>
      </c>
      <c r="CR378" s="30">
        <f>SUMIF(Ingredients!$B$3:$B$230,L378,Ingredients!$J$3:$J$230)+SUMIF($B$3:$B$725,L378,$CT$3:$CT$725)</f>
        <v>0</v>
      </c>
      <c r="CS378" s="30">
        <f>SUMIF(Ingredients!$B$3:$B$230,M378,Ingredients!$J$3:$J$230)+SUMIF($B$3:$B$725,M378,$CT$3:$CT$725)</f>
        <v>0</v>
      </c>
      <c r="CT378" s="43">
        <f t="shared" si="72"/>
        <v>0</v>
      </c>
      <c r="CU378" s="34">
        <v>10</v>
      </c>
      <c r="CV378" s="30">
        <v>0</v>
      </c>
      <c r="CW378" s="30">
        <v>16.666666666666668</v>
      </c>
      <c r="CX378" s="35">
        <v>1</v>
      </c>
      <c r="CY378" s="36">
        <v>0</v>
      </c>
      <c r="CZ378" s="37">
        <v>1</v>
      </c>
      <c r="DA378" s="38">
        <v>0</v>
      </c>
      <c r="DB378" s="39">
        <v>0</v>
      </c>
      <c r="DC378" t="s">
        <v>202</v>
      </c>
      <c r="DD378" t="str">
        <f t="shared" ca="1" si="73"/>
        <v/>
      </c>
      <c r="DE378" t="str">
        <f t="shared" ca="1" si="74"/>
        <v>-</v>
      </c>
      <c r="DG378" t="s">
        <v>200</v>
      </c>
      <c r="DH378" t="str">
        <f t="shared" ca="1" si="75"/>
        <v>NAANITEM(MEAL, ItemRegistry.naanItem, 4 ,2f,0f,1f,1f,0f,0f,0f,1.26f),</v>
      </c>
      <c r="DI378" t="s">
        <v>2495</v>
      </c>
    </row>
    <row r="379" spans="2:113" x14ac:dyDescent="0.3">
      <c r="B379" t="s">
        <v>658</v>
      </c>
      <c r="C379" t="str">
        <f>INDEX('PH Itemnames'!$B$1:$B$723,MATCH(B379,'PH Itemnames'!$A$1:$A$723),1)</f>
        <v>okrachipsItem</v>
      </c>
      <c r="D379" t="s">
        <v>240</v>
      </c>
      <c r="E379" t="s">
        <v>1191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SUMIF(Ingredients!$B$3:$B$230,'PH complex foods'!F379,Ingredients!$A$3:$A$119)+SUMIF($B$3:$B$725,F379,$V$3:$V$724)</f>
        <v>0</v>
      </c>
      <c r="O379" s="11">
        <f ca="1">SUMIF(Ingredients!$B$3:$B$230,'PH complex foods'!G379,Ingredients!$A$3:$A$119)+SUMIF($B$3:$B$725,G379,$V$3:$V$724)</f>
        <v>1</v>
      </c>
      <c r="P379" s="11">
        <f ca="1">SUMIF(Ingredients!$B$3:$B$230,'PH complex foods'!H379,Ingredients!$A$3:$A$119)+SUMIF($B$3:$B$725,H379,$V$3:$V$724)</f>
        <v>1</v>
      </c>
      <c r="Q379" s="11">
        <f ca="1">SUMIF(Ingredients!$B$3:$B$230,'PH complex foods'!I379,Ingredients!$A$3:$A$119)+SUMIF($B$3:$B$725,I379,$V$3:$V$724)</f>
        <v>0</v>
      </c>
      <c r="R379" s="11">
        <f ca="1">SUMIF(Ingredients!$B$3:$B$230,'PH complex foods'!J379,Ingredients!$A$3:$A$119)+SUMIF($B$3:$B$725,J379,$V$3:$V$724)</f>
        <v>0</v>
      </c>
      <c r="S379" s="11">
        <f ca="1">SUMIF(Ingredients!$B$3:$B$230,'PH complex foods'!K379,Ingredients!$A$3:$A$119)+SUMIF($B$3:$B$725,K379,$V$3:$V$724)</f>
        <v>0</v>
      </c>
      <c r="T379" s="11">
        <f ca="1">SUMIF(Ingredients!$B$3:$B$230,'PH complex foods'!L379,Ingredients!$A$3:$A$119)+SUMIF($B$3:$B$725,L379,$V$3:$V$724)</f>
        <v>0</v>
      </c>
      <c r="U379" s="11">
        <f ca="1">SUMIF(Ingredients!$B$3:$B$230,'PH complex foods'!M379,Ingredients!$A$3:$A$119)+SUMIF($B$3:$B$725,M379,$V$3:$V$724)</f>
        <v>0</v>
      </c>
      <c r="V379" s="10">
        <f t="shared" ca="1" si="76"/>
        <v>0</v>
      </c>
      <c r="W379" s="10">
        <v>0</v>
      </c>
      <c r="X379" s="11">
        <v>0</v>
      </c>
      <c r="Y379" s="11">
        <f>COUNTIF(F379:M1104,B379)</f>
        <v>0</v>
      </c>
      <c r="Z379" s="44" t="str">
        <f t="shared" ca="1" si="77"/>
        <v>No</v>
      </c>
      <c r="AA379" s="34">
        <f>SUMIF(Ingredients!$B$3:$B$230,F379,Ingredients!$C$3:$C$230)+SUMIF($B$3:$B$725,F379,$AI$3:$AI$725)</f>
        <v>0</v>
      </c>
      <c r="AB379" s="30">
        <f>SUMIF(Ingredients!$B$3:$B$230,G379,Ingredients!$C$3:$C$230)+SUMIF($B$3:$B$725,G379,$AI$3:$AI$725)</f>
        <v>0</v>
      </c>
      <c r="AC379" s="30">
        <f>SUMIF(Ingredients!$B$3:$B$230,H379,Ingredients!$C$3:$C$230)+SUMIF($B$3:$B$725,H379,$AI$3:$AI$725)</f>
        <v>0</v>
      </c>
      <c r="AD379" s="30">
        <f>SUMIF(Ingredients!$B$3:$B$230,I379,Ingredients!$C$3:$C$230)+SUMIF($B$3:$B$725,I379,$AI$3:$AI$725)</f>
        <v>0</v>
      </c>
      <c r="AE379" s="30">
        <f>SUMIF(Ingredients!$B$3:$B$230,J379,Ingredients!$C$3:$C$230)+SUMIF($B$3:$B$725,J379,$AI$3:$AI$725)</f>
        <v>0</v>
      </c>
      <c r="AF379" s="30">
        <f>SUMIF(Ingredients!$B$3:$B$230,K379,Ingredients!$C$3:$C$230)+SUMIF($B$3:$B$725,K379,$AI$3:$AI$725)</f>
        <v>0</v>
      </c>
      <c r="AG379" s="30">
        <f>SUMIF(Ingredients!$B$3:$B$230,L379,Ingredients!$C$3:$C$230)+SUMIF($B$3:$B$725,L379,$AI$3:$AI$725)</f>
        <v>0</v>
      </c>
      <c r="AH379" s="30">
        <f>SUMIF(Ingredients!$B$3:$B$230,M379,Ingredients!$C$3:$C$230)+SUMIF($B$3:$B$725,M379,$AI$3:$AI$725)</f>
        <v>0</v>
      </c>
      <c r="AI379" s="29">
        <f t="shared" si="65"/>
        <v>0</v>
      </c>
      <c r="AJ379" s="30">
        <f>SUMIF(Ingredients!$B$3:$B$230,F379,Ingredients!$D$3:$D$230)+SUMIF($B$3:$B$725,F379,$AR$3:$AR$725)</f>
        <v>0</v>
      </c>
      <c r="AK379" s="30">
        <f>SUMIF(Ingredients!$B$3:$B$230,G379,Ingredients!$D$3:$D$230)+SUMIF($B$3:$B$725,G379,$AR$3:$AR$725)</f>
        <v>0</v>
      </c>
      <c r="AL379" s="30">
        <f>SUMIF(Ingredients!$B$3:$B$230,H379,Ingredients!$D$3:$D$230)+SUMIF($B$3:$B$725,H379,$AR$3:$AR$725)</f>
        <v>0</v>
      </c>
      <c r="AM379" s="30">
        <f>SUMIF(Ingredients!$B$3:$B$230,I379,Ingredients!$D$3:$D$230)+SUMIF($B$3:$B$725,I379,$AR$3:$AR$725)</f>
        <v>0</v>
      </c>
      <c r="AN379" s="30">
        <f>SUMIF(Ingredients!$B$3:$B$230,J379,Ingredients!$D$3:$D$230)+SUMIF($B$3:$B$725,J379,$AR$3:$AR$725)</f>
        <v>0</v>
      </c>
      <c r="AO379" s="30">
        <f>SUMIF(Ingredients!$B$3:$B$230,K379,Ingredients!$D$3:$D$230)+SUMIF($B$3:$B$725,K379,$AR$3:$AR$725)</f>
        <v>0</v>
      </c>
      <c r="AP379" s="30">
        <f>SUMIF(Ingredients!$B$3:$B$230,L379,Ingredients!$D$3:$D$230)+SUMIF($B$3:$B$725,L379,$AR$3:$AR$725)</f>
        <v>0</v>
      </c>
      <c r="AQ379" s="30">
        <f>SUMIF(Ingredients!$B$3:$B$230,M379,Ingredients!$D$3:$D$230)+SUMIF($B$3:$B$725,M379,$AR$3:$AR$725)</f>
        <v>0</v>
      </c>
      <c r="AR379" s="29">
        <f t="shared" si="66"/>
        <v>0</v>
      </c>
      <c r="AS379" s="30">
        <f>SUMIF(Ingredients!$B$3:$B$230,F379,Ingredients!$E$3:$E$230)+SUMIF($B$3:$B$725,F379,$BA$3:$BA$730)</f>
        <v>0</v>
      </c>
      <c r="AT379" s="30">
        <f>SUMIF(Ingredients!$B$3:$B$230,G379,Ingredients!$E$3:$E$230)+SUMIF($B$3:$B$725,G379,$BA$3:$BA$730)</f>
        <v>30</v>
      </c>
      <c r="AU379" s="30">
        <f>SUMIF(Ingredients!$B$3:$B$230,H379,Ingredients!$E$3:$E$230)+SUMIF($B$3:$B$725,H379,$BA$3:$BA$730)</f>
        <v>48</v>
      </c>
      <c r="AV379" s="30">
        <f>SUMIF(Ingredients!$B$3:$B$230,I379,Ingredients!$E$3:$E$230)+SUMIF($B$3:$B$725,I379,$BA$3:$BA$730)</f>
        <v>0</v>
      </c>
      <c r="AW379" s="30">
        <f>SUMIF(Ingredients!$B$3:$B$230,J379,Ingredients!$E$3:$E$230)+SUMIF($B$3:$B$725,J379,$BA$3:$BA$730)</f>
        <v>0</v>
      </c>
      <c r="AX379" s="30">
        <f>SUMIF(Ingredients!$B$3:$B$230,K379,Ingredients!$E$3:$E$230)+SUMIF($B$3:$B$725,K379,$BA$3:$BA$730)</f>
        <v>0</v>
      </c>
      <c r="AY379" s="30">
        <f>SUMIF(Ingredients!$B$3:$B$230,L379,Ingredients!$E$3:$E$230)+SUMIF($B$3:$B$725,L379,$BA$3:$BA$730)</f>
        <v>0</v>
      </c>
      <c r="AZ379" s="30">
        <f>SUMIF(Ingredients!$B$3:$B$230,M379,Ingredients!$E$3:$E$230)+SUMIF($B$3:$B$725,M379,$BA$3:$BA$730)</f>
        <v>0</v>
      </c>
      <c r="BA379" s="29">
        <f t="shared" si="67"/>
        <v>26</v>
      </c>
      <c r="BB379" s="30">
        <f>SUMIF(Ingredients!$B$3:$B$230,F379,Ingredients!$F$3:$F$230)+SUMIF($B$3:$B$725,F379,$BJ$3:$BJ$725)</f>
        <v>0</v>
      </c>
      <c r="BC379" s="30">
        <f>SUMIF(Ingredients!$B$3:$B$230,G379,Ingredients!$F$3:$F$230)+SUMIF($B$3:$B$725,G379,$BJ$3:$BJ$725)</f>
        <v>0</v>
      </c>
      <c r="BD379" s="30">
        <f>SUMIF(Ingredients!$B$3:$B$230,H379,Ingredients!$F$3:$F$230)+SUMIF($B$3:$B$725,H379,$BJ$3:$BJ$725)</f>
        <v>0</v>
      </c>
      <c r="BE379" s="30">
        <f>SUMIF(Ingredients!$B$3:$B$230,I379,Ingredients!$F$3:$F$230)+SUMIF($B$3:$B$725,I379,$BJ$3:$BJ$725)</f>
        <v>0</v>
      </c>
      <c r="BF379" s="30">
        <f>SUMIF(Ingredients!$B$3:$B$230,J379,Ingredients!$F$3:$F$230)+SUMIF($B$3:$B$725,J379,$BJ$3:$BJ$725)</f>
        <v>0</v>
      </c>
      <c r="BG379" s="30">
        <f>SUMIF(Ingredients!$B$3:$B$230,K379,Ingredients!$F$3:$F$230)+SUMIF($B$3:$B$725,K379,$BJ$3:$BJ$725)</f>
        <v>0</v>
      </c>
      <c r="BH379" s="30">
        <f>SUMIF(Ingredients!$B$3:$B$230,L379,Ingredients!$F$3:$F$230)+SUMIF($B$3:$B$725,L379,$BJ$3:$BJ$725)</f>
        <v>0</v>
      </c>
      <c r="BI379" s="30">
        <f>SUMIF(Ingredients!$B$3:$B$230,M379,Ingredients!$F$3:$F$230)+SUMIF($B$3:$B$725,M379,$BJ$3:$BJ$725)</f>
        <v>0</v>
      </c>
      <c r="BJ379" s="35">
        <f t="shared" si="68"/>
        <v>0</v>
      </c>
      <c r="BK379" s="30">
        <f>SUMIF(Ingredients!$B$3:$B$230,F379,Ingredients!$G$3:$G$230)+SUMIF($B$3:$B$725,F379,$BS$3:$BS$725)</f>
        <v>0</v>
      </c>
      <c r="BL379" s="30">
        <f>SUMIF(Ingredients!$B$3:$B$230,G379,Ingredients!$G$3:$G$230)+SUMIF($B$3:$B$725,G379,$BS$3:$BS$725)</f>
        <v>0</v>
      </c>
      <c r="BM379" s="30">
        <f>SUMIF(Ingredients!$B$3:$B$230,H379,Ingredients!$G$3:$G$230)+SUMIF($B$3:$B$725,H379,$BS$3:$BS$725)</f>
        <v>0</v>
      </c>
      <c r="BN379" s="30">
        <f>SUMIF(Ingredients!$B$3:$B$230,I379,Ingredients!$G$3:$G$230)+SUMIF($B$3:$B$725,I379,$BS$3:$BS$725)</f>
        <v>0</v>
      </c>
      <c r="BO379" s="30">
        <f>SUMIF(Ingredients!$B$3:$B$230,J379,Ingredients!$G$3:$G$230)+SUMIF($B$3:$B$725,J379,$BS$3:$BS$725)</f>
        <v>0</v>
      </c>
      <c r="BP379" s="30">
        <f>SUMIF(Ingredients!$B$3:$B$230,K379,Ingredients!$G$3:$G$230)+SUMIF($B$3:$B$725,K379,$BS$3:$BS$725)</f>
        <v>0</v>
      </c>
      <c r="BQ379" s="30">
        <f>SUMIF(Ingredients!$B$3:$B$230,L379,Ingredients!$G$3:$G$230)+SUMIF($B$3:$B$725,L379,$BS$3:$BS$725)</f>
        <v>0</v>
      </c>
      <c r="BR379" s="30">
        <f>SUMIF(Ingredients!$B$3:$B$230,M379,Ingredients!$G$3:$G$230)+SUMIF($B$3:$B$725,M379,$BS$3:$BS$725)</f>
        <v>0</v>
      </c>
      <c r="BS379" s="36">
        <f t="shared" si="69"/>
        <v>0</v>
      </c>
      <c r="BT379" s="30">
        <f>SUMIF(Ingredients!$B$3:$B$230,F379,Ingredients!$H$3:$H$230)+SUMIF($B$3:$B$725,F379,$CB$3:$CB$725)</f>
        <v>0</v>
      </c>
      <c r="BU379" s="30">
        <f>SUMIF(Ingredients!$B$3:$B$230,G379,Ingredients!$H$3:$H$230)+SUMIF($B$3:$B$725,G379,$CB$3:$CB$725)</f>
        <v>0</v>
      </c>
      <c r="BV379" s="30">
        <f>SUMIF(Ingredients!$B$3:$B$230,H379,Ingredients!$H$3:$H$230)+SUMIF($B$3:$B$725,H379,$CB$3:$CB$725)</f>
        <v>0</v>
      </c>
      <c r="BW379" s="30">
        <f>SUMIF(Ingredients!$B$3:$B$230,I379,Ingredients!$H$3:$H$230)+SUMIF($B$3:$B$725,I379,$CB$3:$CB$725)</f>
        <v>0</v>
      </c>
      <c r="BX379" s="30">
        <f>SUMIF(Ingredients!$B$3:$B$230,J379,Ingredients!$H$3:$H$230)+SUMIF($B$3:$B$725,J379,$CB$3:$CB$725)</f>
        <v>0</v>
      </c>
      <c r="BY379" s="30">
        <f>SUMIF(Ingredients!$B$3:$B$230,K379,Ingredients!$H$3:$H$230)+SUMIF($B$3:$B$725,K379,$CB$3:$CB$725)</f>
        <v>0</v>
      </c>
      <c r="BZ379" s="30">
        <f>SUMIF(Ingredients!$B$3:$B$230,L379,Ingredients!$H$3:$H$230)+SUMIF($B$3:$B$725,L379,$CB$3:$CB$725)</f>
        <v>0</v>
      </c>
      <c r="CA379" s="30">
        <f>SUMIF(Ingredients!$B$3:$B$230,M379,Ingredients!$H$3:$H$230)+SUMIF($B$3:$B$725,M379,$CB$3:$CB$725)</f>
        <v>0</v>
      </c>
      <c r="CB379" s="42">
        <f t="shared" si="70"/>
        <v>0</v>
      </c>
      <c r="CC379" s="30">
        <f>SUMIF(Ingredients!$B$3:$B$230,F379,Ingredients!$I$3:$I$230)+SUMIF($B$3:$B$725,F379,$CK$3:$CK$725)</f>
        <v>0</v>
      </c>
      <c r="CD379" s="30">
        <f>SUMIF(Ingredients!$B$3:$B$230,G379,Ingredients!$I$3:$I$230)+SUMIF($B$3:$B$725,G379,$CK$3:$CK$725)</f>
        <v>0</v>
      </c>
      <c r="CE379" s="30">
        <f>SUMIF(Ingredients!$B$3:$B$230,H379,Ingredients!$I$3:$I$230)+SUMIF($B$3:$B$725,H379,$CK$3:$CK$725)</f>
        <v>0</v>
      </c>
      <c r="CF379" s="30">
        <f>SUMIF(Ingredients!$B$3:$B$230,I379,Ingredients!$I$3:$I$230)+SUMIF($B$3:$B$725,I379,$CK$3:$CK$725)</f>
        <v>0</v>
      </c>
      <c r="CG379" s="30">
        <f>SUMIF(Ingredients!$B$3:$B$230,J379,Ingredients!$I$3:$I$230)+SUMIF($B$3:$B$725,J379,$CK$3:$CK$725)</f>
        <v>0</v>
      </c>
      <c r="CH379" s="30">
        <f>SUMIF(Ingredients!$B$3:$B$230,K379,Ingredients!$I$3:$I$230)+SUMIF($B$3:$B$725,K379,$CK$3:$CK$725)</f>
        <v>0</v>
      </c>
      <c r="CI379" s="30">
        <f>SUMIF(Ingredients!$B$3:$B$230,L379,Ingredients!$I$3:$I$230)+SUMIF($B$3:$B$725,L379,$CK$3:$CK$725)</f>
        <v>0</v>
      </c>
      <c r="CJ379" s="30">
        <f>SUMIF(Ingredients!$B$3:$B$230,M379,Ingredients!$I$3:$I$230)+SUMIF($B$3:$B$725,M379,$CK$3:$CK$725)</f>
        <v>0</v>
      </c>
      <c r="CK379" s="38">
        <f t="shared" si="71"/>
        <v>0</v>
      </c>
      <c r="CL379" s="30">
        <f>SUMIF(Ingredients!$B$3:$B$230,F379,Ingredients!$J$3:$J$230)+SUMIF($B$3:$B$725,F379,$CT$3:$CT$725)</f>
        <v>0</v>
      </c>
      <c r="CM379" s="30">
        <f>SUMIF(Ingredients!$B$3:$B$230,G379,Ingredients!$J$3:$J$230)+SUMIF($B$3:$B$725,G379,$CT$3:$CT$725)</f>
        <v>0</v>
      </c>
      <c r="CN379" s="30">
        <f>SUMIF(Ingredients!$B$3:$B$230,H379,Ingredients!$J$3:$J$230)+SUMIF($B$3:$B$725,H379,$CT$3:$CT$725)</f>
        <v>0</v>
      </c>
      <c r="CO379" s="30">
        <f>SUMIF(Ingredients!$B$3:$B$230,I379,Ingredients!$J$3:$J$230)+SUMIF($B$3:$B$725,I379,$CT$3:$CT$725)</f>
        <v>0</v>
      </c>
      <c r="CP379" s="30">
        <f>SUMIF(Ingredients!$B$3:$B$230,J379,Ingredients!$J$3:$J$230)+SUMIF($B$3:$B$725,J379,$CT$3:$CT$725)</f>
        <v>0</v>
      </c>
      <c r="CQ379" s="30">
        <f>SUMIF(Ingredients!$B$3:$B$230,K379,Ingredients!$J$3:$J$230)+SUMIF($B$3:$B$725,K379,$CT$3:$CT$725)</f>
        <v>0</v>
      </c>
      <c r="CR379" s="30">
        <f>SUMIF(Ingredients!$B$3:$B$230,L379,Ingredients!$J$3:$J$230)+SUMIF($B$3:$B$725,L379,$CT$3:$CT$725)</f>
        <v>0</v>
      </c>
      <c r="CS379" s="30">
        <f>SUMIF(Ingredients!$B$3:$B$230,M379,Ingredients!$J$3:$J$230)+SUMIF($B$3:$B$725,M379,$CT$3:$CT$725)</f>
        <v>0</v>
      </c>
      <c r="CT379" s="43">
        <f t="shared" si="72"/>
        <v>0</v>
      </c>
      <c r="CU379" s="34">
        <v>0</v>
      </c>
      <c r="CV379" s="30">
        <v>0</v>
      </c>
      <c r="CW379" s="30">
        <v>10</v>
      </c>
      <c r="CX379" s="35">
        <v>0</v>
      </c>
      <c r="CY379" s="36">
        <v>0</v>
      </c>
      <c r="CZ379" s="37">
        <v>0</v>
      </c>
      <c r="DA379" s="38">
        <v>0</v>
      </c>
      <c r="DB379" s="39">
        <v>0</v>
      </c>
      <c r="DC379" t="s">
        <v>199</v>
      </c>
      <c r="DD379" t="str">
        <f t="shared" ca="1" si="73"/>
        <v/>
      </c>
      <c r="DE379" t="str">
        <f t="shared" ca="1" si="74"/>
        <v>No</v>
      </c>
      <c r="DG379" t="s">
        <v>200</v>
      </c>
      <c r="DH379" t="str">
        <f t="shared" ca="1" si="75"/>
        <v/>
      </c>
      <c r="DI379" t="s">
        <v>2271</v>
      </c>
    </row>
    <row r="380" spans="2:113" x14ac:dyDescent="0.3">
      <c r="B380" t="s">
        <v>659</v>
      </c>
      <c r="C380" t="str">
        <f>INDEX('PH Itemnames'!$B$1:$B$723,MATCH(B380,'PH Itemnames'!$A$1:$A$723),1)</f>
        <v>okracreoleItem</v>
      </c>
      <c r="D380" t="s">
        <v>245</v>
      </c>
      <c r="E380" t="s">
        <v>1191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SUMIF(Ingredients!$B$3:$B$230,'PH complex foods'!F380,Ingredients!$A$3:$A$119)+SUMIF($B$3:$B$725,F380,$V$3:$V$724)</f>
        <v>0</v>
      </c>
      <c r="O380" s="11">
        <f ca="1">SUMIF(Ingredients!$B$3:$B$230,'PH complex foods'!G380,Ingredients!$A$3:$A$119)+SUMIF($B$3:$B$725,G380,$V$3:$V$724)</f>
        <v>1</v>
      </c>
      <c r="P380" s="11">
        <f ca="1">SUMIF(Ingredients!$B$3:$B$230,'PH complex foods'!H380,Ingredients!$A$3:$A$119)+SUMIF($B$3:$B$725,H380,$V$3:$V$724)</f>
        <v>1</v>
      </c>
      <c r="Q380" s="11">
        <f ca="1">SUMIF(Ingredients!$B$3:$B$230,'PH complex foods'!I380,Ingredients!$A$3:$A$119)+SUMIF($B$3:$B$725,I380,$V$3:$V$724)</f>
        <v>1</v>
      </c>
      <c r="R380" s="11">
        <f ca="1">SUMIF(Ingredients!$B$3:$B$230,'PH complex foods'!J380,Ingredients!$A$3:$A$119)+SUMIF($B$3:$B$725,J380,$V$3:$V$724)</f>
        <v>1</v>
      </c>
      <c r="S380" s="11">
        <f ca="1">SUMIF(Ingredients!$B$3:$B$230,'PH complex foods'!K380,Ingredients!$A$3:$A$119)+SUMIF($B$3:$B$725,K380,$V$3:$V$724)</f>
        <v>1</v>
      </c>
      <c r="T380" s="11">
        <f ca="1">SUMIF(Ingredients!$B$3:$B$230,'PH complex foods'!L380,Ingredients!$A$3:$A$119)+SUMIF($B$3:$B$725,L380,$V$3:$V$724)</f>
        <v>0</v>
      </c>
      <c r="U380" s="11">
        <f ca="1">SUMIF(Ingredients!$B$3:$B$230,'PH complex foods'!M380,Ingredients!$A$3:$A$119)+SUMIF($B$3:$B$725,M380,$V$3:$V$724)</f>
        <v>0</v>
      </c>
      <c r="V380" s="10">
        <f t="shared" ca="1" si="76"/>
        <v>0</v>
      </c>
      <c r="W380" s="10">
        <v>0</v>
      </c>
      <c r="X380" s="11">
        <v>0</v>
      </c>
      <c r="Y380" s="11">
        <f>COUNTIF(F380:M1105,B380)</f>
        <v>0</v>
      </c>
      <c r="Z380" s="44" t="str">
        <f t="shared" ca="1" si="77"/>
        <v>No</v>
      </c>
      <c r="AA380" s="34">
        <f>SUMIF(Ingredients!$B$3:$B$230,F380,Ingredients!$C$3:$C$230)+SUMIF($B$3:$B$725,F380,$AI$3:$AI$725)</f>
        <v>0</v>
      </c>
      <c r="AB380" s="30">
        <f>SUMIF(Ingredients!$B$3:$B$230,G380,Ingredients!$C$3:$C$230)+SUMIF($B$3:$B$725,G380,$AI$3:$AI$725)</f>
        <v>2</v>
      </c>
      <c r="AC380" s="30">
        <f>SUMIF(Ingredients!$B$3:$B$230,H380,Ingredients!$C$3:$C$230)+SUMIF($B$3:$B$725,H380,$AI$3:$AI$725)</f>
        <v>2</v>
      </c>
      <c r="AD380" s="30">
        <f>SUMIF(Ingredients!$B$3:$B$230,I380,Ingredients!$C$3:$C$230)+SUMIF($B$3:$B$725,I380,$AI$3:$AI$725)</f>
        <v>4</v>
      </c>
      <c r="AE380" s="30">
        <f>SUMIF(Ingredients!$B$3:$B$230,J380,Ingredients!$C$3:$C$230)+SUMIF($B$3:$B$725,J380,$AI$3:$AI$725)</f>
        <v>2</v>
      </c>
      <c r="AF380" s="30">
        <f>SUMIF(Ingredients!$B$3:$B$230,K380,Ingredients!$C$3:$C$230)+SUMIF($B$3:$B$725,K380,$AI$3:$AI$725)</f>
        <v>0</v>
      </c>
      <c r="AG380" s="30">
        <f>SUMIF(Ingredients!$B$3:$B$230,L380,Ingredients!$C$3:$C$230)+SUMIF($B$3:$B$725,L380,$AI$3:$AI$725)</f>
        <v>0</v>
      </c>
      <c r="AH380" s="30">
        <f>SUMIF(Ingredients!$B$3:$B$230,M380,Ingredients!$C$3:$C$230)+SUMIF($B$3:$B$725,M380,$AI$3:$AI$725)</f>
        <v>0</v>
      </c>
      <c r="AI380" s="29">
        <f t="shared" si="65"/>
        <v>10</v>
      </c>
      <c r="AJ380" s="30">
        <f>SUMIF(Ingredients!$B$3:$B$230,F380,Ingredients!$D$3:$D$230)+SUMIF($B$3:$B$725,F380,$AR$3:$AR$725)</f>
        <v>0</v>
      </c>
      <c r="AK380" s="30">
        <f>SUMIF(Ingredients!$B$3:$B$230,G380,Ingredients!$D$3:$D$230)+SUMIF($B$3:$B$725,G380,$AR$3:$AR$725)</f>
        <v>0</v>
      </c>
      <c r="AL380" s="30">
        <f>SUMIF(Ingredients!$B$3:$B$230,H380,Ingredients!$D$3:$D$230)+SUMIF($B$3:$B$725,H380,$AR$3:$AR$725)</f>
        <v>5</v>
      </c>
      <c r="AM380" s="30">
        <f>SUMIF(Ingredients!$B$3:$B$230,I380,Ingredients!$D$3:$D$230)+SUMIF($B$3:$B$725,I380,$AR$3:$AR$725)</f>
        <v>0</v>
      </c>
      <c r="AN380" s="30">
        <f>SUMIF(Ingredients!$B$3:$B$230,J380,Ingredients!$D$3:$D$230)+SUMIF($B$3:$B$725,J380,$AR$3:$AR$725)</f>
        <v>0</v>
      </c>
      <c r="AO380" s="30">
        <f>SUMIF(Ingredients!$B$3:$B$230,K380,Ingredients!$D$3:$D$230)+SUMIF($B$3:$B$725,K380,$AR$3:$AR$725)</f>
        <v>0</v>
      </c>
      <c r="AP380" s="30">
        <f>SUMIF(Ingredients!$B$3:$B$230,L380,Ingredients!$D$3:$D$230)+SUMIF($B$3:$B$725,L380,$AR$3:$AR$725)</f>
        <v>0</v>
      </c>
      <c r="AQ380" s="30">
        <f>SUMIF(Ingredients!$B$3:$B$230,M380,Ingredients!$D$3:$D$230)+SUMIF($B$3:$B$725,M380,$AR$3:$AR$725)</f>
        <v>0</v>
      </c>
      <c r="AR380" s="29">
        <f t="shared" si="66"/>
        <v>5</v>
      </c>
      <c r="AS380" s="30">
        <f>SUMIF(Ingredients!$B$3:$B$230,F380,Ingredients!$E$3:$E$230)+SUMIF($B$3:$B$725,F380,$BA$3:$BA$730)</f>
        <v>0</v>
      </c>
      <c r="AT380" s="30">
        <f>SUMIF(Ingredients!$B$3:$B$230,G380,Ingredients!$E$3:$E$230)+SUMIF($B$3:$B$725,G380,$BA$3:$BA$730)</f>
        <v>54</v>
      </c>
      <c r="AU380" s="30">
        <f>SUMIF(Ingredients!$B$3:$B$230,H380,Ingredients!$E$3:$E$230)+SUMIF($B$3:$B$725,H380,$BA$3:$BA$730)</f>
        <v>5</v>
      </c>
      <c r="AV380" s="30">
        <f>SUMIF(Ingredients!$B$3:$B$230,I380,Ingredients!$E$3:$E$230)+SUMIF($B$3:$B$725,I380,$BA$3:$BA$730)</f>
        <v>7.666666666666667</v>
      </c>
      <c r="AW380" s="30">
        <f>SUMIF(Ingredients!$B$3:$B$230,J380,Ingredients!$E$3:$E$230)+SUMIF($B$3:$B$725,J380,$BA$3:$BA$730)</f>
        <v>43</v>
      </c>
      <c r="AX380" s="30">
        <f>SUMIF(Ingredients!$B$3:$B$230,K380,Ingredients!$E$3:$E$230)+SUMIF($B$3:$B$725,K380,$BA$3:$BA$730)</f>
        <v>48</v>
      </c>
      <c r="AY380" s="30">
        <f>SUMIF(Ingredients!$B$3:$B$230,L380,Ingredients!$E$3:$E$230)+SUMIF($B$3:$B$725,L380,$BA$3:$BA$730)</f>
        <v>0</v>
      </c>
      <c r="AZ380" s="30">
        <f>SUMIF(Ingredients!$B$3:$B$230,M380,Ingredients!$E$3:$E$230)+SUMIF($B$3:$B$725,M380,$BA$3:$BA$730)</f>
        <v>0</v>
      </c>
      <c r="BA380" s="29">
        <f t="shared" si="67"/>
        <v>26.277777777777782</v>
      </c>
      <c r="BB380" s="30">
        <f>SUMIF(Ingredients!$B$3:$B$230,F380,Ingredients!$F$3:$F$230)+SUMIF($B$3:$B$725,F380,$BJ$3:$BJ$725)</f>
        <v>0</v>
      </c>
      <c r="BC380" s="30">
        <f>SUMIF(Ingredients!$B$3:$B$230,G380,Ingredients!$F$3:$F$230)+SUMIF($B$3:$B$725,G380,$BJ$3:$BJ$725)</f>
        <v>0</v>
      </c>
      <c r="BD380" s="30">
        <f>SUMIF(Ingredients!$B$3:$B$230,H380,Ingredients!$F$3:$F$230)+SUMIF($B$3:$B$725,H380,$BJ$3:$BJ$725)</f>
        <v>0</v>
      </c>
      <c r="BE380" s="30">
        <f>SUMIF(Ingredients!$B$3:$B$230,I380,Ingredients!$F$3:$F$230)+SUMIF($B$3:$B$725,I380,$BJ$3:$BJ$725)</f>
        <v>0</v>
      </c>
      <c r="BF380" s="30">
        <f>SUMIF(Ingredients!$B$3:$B$230,J380,Ingredients!$F$3:$F$230)+SUMIF($B$3:$B$725,J380,$BJ$3:$BJ$725)</f>
        <v>0</v>
      </c>
      <c r="BG380" s="30">
        <f>SUMIF(Ingredients!$B$3:$B$230,K380,Ingredients!$F$3:$F$230)+SUMIF($B$3:$B$725,K380,$BJ$3:$BJ$725)</f>
        <v>0</v>
      </c>
      <c r="BH380" s="30">
        <f>SUMIF(Ingredients!$B$3:$B$230,L380,Ingredients!$F$3:$F$230)+SUMIF($B$3:$B$725,L380,$BJ$3:$BJ$725)</f>
        <v>0</v>
      </c>
      <c r="BI380" s="30">
        <f>SUMIF(Ingredients!$B$3:$B$230,M380,Ingredients!$F$3:$F$230)+SUMIF($B$3:$B$725,M380,$BJ$3:$BJ$725)</f>
        <v>0</v>
      </c>
      <c r="BJ380" s="35">
        <f t="shared" si="68"/>
        <v>0</v>
      </c>
      <c r="BK380" s="30">
        <f>SUMIF(Ingredients!$B$3:$B$230,F380,Ingredients!$G$3:$G$230)+SUMIF($B$3:$B$725,F380,$BS$3:$BS$725)</f>
        <v>0</v>
      </c>
      <c r="BL380" s="30">
        <f>SUMIF(Ingredients!$B$3:$B$230,G380,Ingredients!$G$3:$G$230)+SUMIF($B$3:$B$725,G380,$BS$3:$BS$725)</f>
        <v>0</v>
      </c>
      <c r="BM380" s="30">
        <f>SUMIF(Ingredients!$B$3:$B$230,H380,Ingredients!$G$3:$G$230)+SUMIF($B$3:$B$725,H380,$BS$3:$BS$725)</f>
        <v>0</v>
      </c>
      <c r="BN380" s="30">
        <f>SUMIF(Ingredients!$B$3:$B$230,I380,Ingredients!$G$3:$G$230)+SUMIF($B$3:$B$725,I380,$BS$3:$BS$725)</f>
        <v>0</v>
      </c>
      <c r="BO380" s="30">
        <f>SUMIF(Ingredients!$B$3:$B$230,J380,Ingredients!$G$3:$G$230)+SUMIF($B$3:$B$725,J380,$BS$3:$BS$725)</f>
        <v>0</v>
      </c>
      <c r="BP380" s="30">
        <f>SUMIF(Ingredients!$B$3:$B$230,K380,Ingredients!$G$3:$G$230)+SUMIF($B$3:$B$725,K380,$BS$3:$BS$725)</f>
        <v>0</v>
      </c>
      <c r="BQ380" s="30">
        <f>SUMIF(Ingredients!$B$3:$B$230,L380,Ingredients!$G$3:$G$230)+SUMIF($B$3:$B$725,L380,$BS$3:$BS$725)</f>
        <v>0</v>
      </c>
      <c r="BR380" s="30">
        <f>SUMIF(Ingredients!$B$3:$B$230,M380,Ingredients!$G$3:$G$230)+SUMIF($B$3:$B$725,M380,$BS$3:$BS$725)</f>
        <v>0</v>
      </c>
      <c r="BS380" s="36">
        <f t="shared" si="69"/>
        <v>0</v>
      </c>
      <c r="BT380" s="30">
        <f>SUMIF(Ingredients!$B$3:$B$230,F380,Ingredients!$H$3:$H$230)+SUMIF($B$3:$B$725,F380,$CB$3:$CB$725)</f>
        <v>0</v>
      </c>
      <c r="BU380" s="30">
        <f>SUMIF(Ingredients!$B$3:$B$230,G380,Ingredients!$H$3:$H$230)+SUMIF($B$3:$B$725,G380,$CB$3:$CB$725)</f>
        <v>2</v>
      </c>
      <c r="BV380" s="30">
        <f>SUMIF(Ingredients!$B$3:$B$230,H380,Ingredients!$H$3:$H$230)+SUMIF($B$3:$B$725,H380,$CB$3:$CB$725)</f>
        <v>1.5</v>
      </c>
      <c r="BW380" s="30">
        <f>SUMIF(Ingredients!$B$3:$B$230,I380,Ingredients!$H$3:$H$230)+SUMIF($B$3:$B$725,I380,$CB$3:$CB$725)</f>
        <v>1</v>
      </c>
      <c r="BX380" s="30">
        <f>SUMIF(Ingredients!$B$3:$B$230,J380,Ingredients!$H$3:$H$230)+SUMIF($B$3:$B$725,J380,$CB$3:$CB$725)</f>
        <v>1</v>
      </c>
      <c r="BY380" s="30">
        <f>SUMIF(Ingredients!$B$3:$B$230,K380,Ingredients!$H$3:$H$230)+SUMIF($B$3:$B$725,K380,$CB$3:$CB$725)</f>
        <v>0</v>
      </c>
      <c r="BZ380" s="30">
        <f>SUMIF(Ingredients!$B$3:$B$230,L380,Ingredients!$H$3:$H$230)+SUMIF($B$3:$B$725,L380,$CB$3:$CB$725)</f>
        <v>0</v>
      </c>
      <c r="CA380" s="30">
        <f>SUMIF(Ingredients!$B$3:$B$230,M380,Ingredients!$H$3:$H$230)+SUMIF($B$3:$B$725,M380,$CB$3:$CB$725)</f>
        <v>0</v>
      </c>
      <c r="CB380" s="42">
        <f t="shared" si="70"/>
        <v>5.5</v>
      </c>
      <c r="CC380" s="30">
        <f>SUMIF(Ingredients!$B$3:$B$230,F380,Ingredients!$I$3:$I$230)+SUMIF($B$3:$B$725,F380,$CK$3:$CK$725)</f>
        <v>0</v>
      </c>
      <c r="CD380" s="30">
        <f>SUMIF(Ingredients!$B$3:$B$230,G380,Ingredients!$I$3:$I$230)+SUMIF($B$3:$B$725,G380,$CK$3:$CK$725)</f>
        <v>0</v>
      </c>
      <c r="CE380" s="30">
        <f>SUMIF(Ingredients!$B$3:$B$230,H380,Ingredients!$I$3:$I$230)+SUMIF($B$3:$B$725,H380,$CK$3:$CK$725)</f>
        <v>0</v>
      </c>
      <c r="CF380" s="30">
        <f>SUMIF(Ingredients!$B$3:$B$230,I380,Ingredients!$I$3:$I$230)+SUMIF($B$3:$B$725,I380,$CK$3:$CK$725)</f>
        <v>0</v>
      </c>
      <c r="CG380" s="30">
        <f>SUMIF(Ingredients!$B$3:$B$230,J380,Ingredients!$I$3:$I$230)+SUMIF($B$3:$B$725,J380,$CK$3:$CK$725)</f>
        <v>0</v>
      </c>
      <c r="CH380" s="30">
        <f>SUMIF(Ingredients!$B$3:$B$230,K380,Ingredients!$I$3:$I$230)+SUMIF($B$3:$B$725,K380,$CK$3:$CK$725)</f>
        <v>0</v>
      </c>
      <c r="CI380" s="30">
        <f>SUMIF(Ingredients!$B$3:$B$230,L380,Ingredients!$I$3:$I$230)+SUMIF($B$3:$B$725,L380,$CK$3:$CK$725)</f>
        <v>0</v>
      </c>
      <c r="CJ380" s="30">
        <f>SUMIF(Ingredients!$B$3:$B$230,M380,Ingredients!$I$3:$I$230)+SUMIF($B$3:$B$725,M380,$CK$3:$CK$725)</f>
        <v>0</v>
      </c>
      <c r="CK380" s="38">
        <f t="shared" si="71"/>
        <v>0</v>
      </c>
      <c r="CL380" s="30">
        <f>SUMIF(Ingredients!$B$3:$B$230,F380,Ingredients!$J$3:$J$230)+SUMIF($B$3:$B$725,F380,$CT$3:$CT$725)</f>
        <v>0</v>
      </c>
      <c r="CM380" s="30">
        <f>SUMIF(Ingredients!$B$3:$B$230,G380,Ingredients!$J$3:$J$230)+SUMIF($B$3:$B$725,G380,$CT$3:$CT$725)</f>
        <v>0</v>
      </c>
      <c r="CN380" s="30">
        <f>SUMIF(Ingredients!$B$3:$B$230,H380,Ingredients!$J$3:$J$230)+SUMIF($B$3:$B$725,H380,$CT$3:$CT$725)</f>
        <v>0</v>
      </c>
      <c r="CO380" s="30">
        <f>SUMIF(Ingredients!$B$3:$B$230,I380,Ingredients!$J$3:$J$230)+SUMIF($B$3:$B$725,I380,$CT$3:$CT$725)</f>
        <v>0</v>
      </c>
      <c r="CP380" s="30">
        <f>SUMIF(Ingredients!$B$3:$B$230,J380,Ingredients!$J$3:$J$230)+SUMIF($B$3:$B$725,J380,$CT$3:$CT$725)</f>
        <v>0</v>
      </c>
      <c r="CQ380" s="30">
        <f>SUMIF(Ingredients!$B$3:$B$230,K380,Ingredients!$J$3:$J$230)+SUMIF($B$3:$B$725,K380,$CT$3:$CT$725)</f>
        <v>0</v>
      </c>
      <c r="CR380" s="30">
        <f>SUMIF(Ingredients!$B$3:$B$230,L380,Ingredients!$J$3:$J$230)+SUMIF($B$3:$B$725,L380,$CT$3:$CT$725)</f>
        <v>0</v>
      </c>
      <c r="CS380" s="30">
        <f>SUMIF(Ingredients!$B$3:$B$230,M380,Ingredients!$J$3:$J$230)+SUMIF($B$3:$B$725,M380,$CT$3:$CT$725)</f>
        <v>0</v>
      </c>
      <c r="CT380" s="43">
        <f t="shared" si="72"/>
        <v>0</v>
      </c>
      <c r="CU380" s="34">
        <v>10</v>
      </c>
      <c r="CV380" s="30">
        <v>5</v>
      </c>
      <c r="CW380" s="30">
        <v>18.277777777777779</v>
      </c>
      <c r="CX380" s="35">
        <v>0</v>
      </c>
      <c r="CY380" s="36">
        <v>0</v>
      </c>
      <c r="CZ380" s="37">
        <v>5.5</v>
      </c>
      <c r="DA380" s="38">
        <v>0</v>
      </c>
      <c r="DB380" s="39">
        <v>0</v>
      </c>
      <c r="DC380" t="s">
        <v>199</v>
      </c>
      <c r="DD380" t="str">
        <f t="shared" ca="1" si="73"/>
        <v/>
      </c>
      <c r="DE380" t="str">
        <f t="shared" ca="1" si="74"/>
        <v>No</v>
      </c>
      <c r="DG380" t="s">
        <v>200</v>
      </c>
      <c r="DH380" t="str">
        <f t="shared" ca="1" si="75"/>
        <v/>
      </c>
      <c r="DI380" t="s">
        <v>2271</v>
      </c>
    </row>
    <row r="381" spans="2:113" x14ac:dyDescent="0.3">
      <c r="B381" t="s">
        <v>660</v>
      </c>
      <c r="C381" t="str">
        <f>INDEX('PH Itemnames'!$B$1:$B$723,MATCH(B381,'PH Itemnames'!$A$1:$A$723),1)</f>
        <v>pistachiobutterItem</v>
      </c>
      <c r="D381" t="s">
        <v>240</v>
      </c>
      <c r="E381" t="s">
        <v>1191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SUMIF(Ingredients!$B$3:$B$230,'PH complex foods'!F381,Ingredients!$A$3:$A$119)+SUMIF($B$3:$B$725,F381,$V$3:$V$724)</f>
        <v>0</v>
      </c>
      <c r="O381" s="11">
        <f ca="1">SUMIF(Ingredients!$B$3:$B$230,'PH complex foods'!G381,Ingredients!$A$3:$A$119)+SUMIF($B$3:$B$725,G381,$V$3:$V$724)</f>
        <v>1</v>
      </c>
      <c r="P381" s="11">
        <f ca="1">SUMIF(Ingredients!$B$3:$B$230,'PH complex foods'!H381,Ingredients!$A$3:$A$119)+SUMIF($B$3:$B$725,H381,$V$3:$V$724)</f>
        <v>0</v>
      </c>
      <c r="Q381" s="11">
        <f ca="1">SUMIF(Ingredients!$B$3:$B$230,'PH complex foods'!I381,Ingredients!$A$3:$A$119)+SUMIF($B$3:$B$725,I381,$V$3:$V$724)</f>
        <v>0</v>
      </c>
      <c r="R381" s="11">
        <f ca="1">SUMIF(Ingredients!$B$3:$B$230,'PH complex foods'!J381,Ingredients!$A$3:$A$119)+SUMIF($B$3:$B$725,J381,$V$3:$V$724)</f>
        <v>0</v>
      </c>
      <c r="S381" s="11">
        <f ca="1">SUMIF(Ingredients!$B$3:$B$230,'PH complex foods'!K381,Ingredients!$A$3:$A$119)+SUMIF($B$3:$B$725,K381,$V$3:$V$724)</f>
        <v>0</v>
      </c>
      <c r="T381" s="11">
        <f ca="1">SUMIF(Ingredients!$B$3:$B$230,'PH complex foods'!L381,Ingredients!$A$3:$A$119)+SUMIF($B$3:$B$725,L381,$V$3:$V$724)</f>
        <v>0</v>
      </c>
      <c r="U381" s="11">
        <f ca="1">SUMIF(Ingredients!$B$3:$B$230,'PH complex foods'!M381,Ingredients!$A$3:$A$119)+SUMIF($B$3:$B$725,M381,$V$3:$V$724)</f>
        <v>0</v>
      </c>
      <c r="V381" s="10">
        <f t="shared" ca="1" si="76"/>
        <v>0</v>
      </c>
      <c r="W381" s="10">
        <v>0</v>
      </c>
      <c r="X381" s="11">
        <v>0</v>
      </c>
      <c r="Y381" s="11">
        <f>COUNTIF(F381:M1106,B381)</f>
        <v>0</v>
      </c>
      <c r="Z381" s="44" t="str">
        <f t="shared" ca="1" si="77"/>
        <v>No</v>
      </c>
      <c r="AA381" s="34">
        <f>SUMIF(Ingredients!$B$3:$B$230,F381,Ingredients!$C$3:$C$230)+SUMIF($B$3:$B$725,F381,$AI$3:$AI$725)</f>
        <v>0</v>
      </c>
      <c r="AB381" s="30">
        <f>SUMIF(Ingredients!$B$3:$B$230,G381,Ingredients!$C$3:$C$230)+SUMIF($B$3:$B$725,G381,$AI$3:$AI$725)</f>
        <v>4</v>
      </c>
      <c r="AC381" s="30">
        <f>SUMIF(Ingredients!$B$3:$B$230,H381,Ingredients!$C$3:$C$230)+SUMIF($B$3:$B$725,H381,$AI$3:$AI$725)</f>
        <v>0</v>
      </c>
      <c r="AD381" s="30">
        <f>SUMIF(Ingredients!$B$3:$B$230,I381,Ingredients!$C$3:$C$230)+SUMIF($B$3:$B$725,I381,$AI$3:$AI$725)</f>
        <v>0</v>
      </c>
      <c r="AE381" s="30">
        <f>SUMIF(Ingredients!$B$3:$B$230,J381,Ingredients!$C$3:$C$230)+SUMIF($B$3:$B$725,J381,$AI$3:$AI$725)</f>
        <v>0</v>
      </c>
      <c r="AF381" s="30">
        <f>SUMIF(Ingredients!$B$3:$B$230,K381,Ingredients!$C$3:$C$230)+SUMIF($B$3:$B$725,K381,$AI$3:$AI$725)</f>
        <v>0</v>
      </c>
      <c r="AG381" s="30">
        <f>SUMIF(Ingredients!$B$3:$B$230,L381,Ingredients!$C$3:$C$230)+SUMIF($B$3:$B$725,L381,$AI$3:$AI$725)</f>
        <v>0</v>
      </c>
      <c r="AH381" s="30">
        <f>SUMIF(Ingredients!$B$3:$B$230,M381,Ingredients!$C$3:$C$230)+SUMIF($B$3:$B$725,M381,$AI$3:$AI$725)</f>
        <v>0</v>
      </c>
      <c r="AI381" s="29">
        <f t="shared" si="65"/>
        <v>4</v>
      </c>
      <c r="AJ381" s="30">
        <f>SUMIF(Ingredients!$B$3:$B$230,F381,Ingredients!$D$3:$D$230)+SUMIF($B$3:$B$725,F381,$AR$3:$AR$725)</f>
        <v>0</v>
      </c>
      <c r="AK381" s="30">
        <f>SUMIF(Ingredients!$B$3:$B$230,G381,Ingredients!$D$3:$D$230)+SUMIF($B$3:$B$725,G381,$AR$3:$AR$725)</f>
        <v>0</v>
      </c>
      <c r="AL381" s="30">
        <f>SUMIF(Ingredients!$B$3:$B$230,H381,Ingredients!$D$3:$D$230)+SUMIF($B$3:$B$725,H381,$AR$3:$AR$725)</f>
        <v>0</v>
      </c>
      <c r="AM381" s="30">
        <f>SUMIF(Ingredients!$B$3:$B$230,I381,Ingredients!$D$3:$D$230)+SUMIF($B$3:$B$725,I381,$AR$3:$AR$725)</f>
        <v>0</v>
      </c>
      <c r="AN381" s="30">
        <f>SUMIF(Ingredients!$B$3:$B$230,J381,Ingredients!$D$3:$D$230)+SUMIF($B$3:$B$725,J381,$AR$3:$AR$725)</f>
        <v>0</v>
      </c>
      <c r="AO381" s="30">
        <f>SUMIF(Ingredients!$B$3:$B$230,K381,Ingredients!$D$3:$D$230)+SUMIF($B$3:$B$725,K381,$AR$3:$AR$725)</f>
        <v>0</v>
      </c>
      <c r="AP381" s="30">
        <f>SUMIF(Ingredients!$B$3:$B$230,L381,Ingredients!$D$3:$D$230)+SUMIF($B$3:$B$725,L381,$AR$3:$AR$725)</f>
        <v>0</v>
      </c>
      <c r="AQ381" s="30">
        <f>SUMIF(Ingredients!$B$3:$B$230,M381,Ingredients!$D$3:$D$230)+SUMIF($B$3:$B$725,M381,$AR$3:$AR$725)</f>
        <v>0</v>
      </c>
      <c r="AR381" s="29">
        <f t="shared" si="66"/>
        <v>0</v>
      </c>
      <c r="AS381" s="30">
        <f>SUMIF(Ingredients!$B$3:$B$230,F381,Ingredients!$E$3:$E$230)+SUMIF($B$3:$B$725,F381,$BA$3:$BA$730)</f>
        <v>0</v>
      </c>
      <c r="AT381" s="30">
        <f>SUMIF(Ingredients!$B$3:$B$230,G381,Ingredients!$E$3:$E$230)+SUMIF($B$3:$B$725,G381,$BA$3:$BA$730)</f>
        <v>0</v>
      </c>
      <c r="AU381" s="30">
        <f>SUMIF(Ingredients!$B$3:$B$230,H381,Ingredients!$E$3:$E$230)+SUMIF($B$3:$B$725,H381,$BA$3:$BA$730)</f>
        <v>0</v>
      </c>
      <c r="AV381" s="30">
        <f>SUMIF(Ingredients!$B$3:$B$230,I381,Ingredients!$E$3:$E$230)+SUMIF($B$3:$B$725,I381,$BA$3:$BA$730)</f>
        <v>0</v>
      </c>
      <c r="AW381" s="30">
        <f>SUMIF(Ingredients!$B$3:$B$230,J381,Ingredients!$E$3:$E$230)+SUMIF($B$3:$B$725,J381,$BA$3:$BA$730)</f>
        <v>0</v>
      </c>
      <c r="AX381" s="30">
        <f>SUMIF(Ingredients!$B$3:$B$230,K381,Ingredients!$E$3:$E$230)+SUMIF($B$3:$B$725,K381,$BA$3:$BA$730)</f>
        <v>0</v>
      </c>
      <c r="AY381" s="30">
        <f>SUMIF(Ingredients!$B$3:$B$230,L381,Ingredients!$E$3:$E$230)+SUMIF($B$3:$B$725,L381,$BA$3:$BA$730)</f>
        <v>0</v>
      </c>
      <c r="AZ381" s="30">
        <f>SUMIF(Ingredients!$B$3:$B$230,M381,Ingredients!$E$3:$E$230)+SUMIF($B$3:$B$725,M381,$BA$3:$BA$730)</f>
        <v>0</v>
      </c>
      <c r="BA381" s="29">
        <f t="shared" si="67"/>
        <v>0</v>
      </c>
      <c r="BB381" s="30">
        <f>SUMIF(Ingredients!$B$3:$B$230,F381,Ingredients!$F$3:$F$230)+SUMIF($B$3:$B$725,F381,$BJ$3:$BJ$725)</f>
        <v>0</v>
      </c>
      <c r="BC381" s="30">
        <f>SUMIF(Ingredients!$B$3:$B$230,G381,Ingredients!$F$3:$F$230)+SUMIF($B$3:$B$725,G381,$BJ$3:$BJ$725)</f>
        <v>0</v>
      </c>
      <c r="BD381" s="30">
        <f>SUMIF(Ingredients!$B$3:$B$230,H381,Ingredients!$F$3:$F$230)+SUMIF($B$3:$B$725,H381,$BJ$3:$BJ$725)</f>
        <v>0</v>
      </c>
      <c r="BE381" s="30">
        <f>SUMIF(Ingredients!$B$3:$B$230,I381,Ingredients!$F$3:$F$230)+SUMIF($B$3:$B$725,I381,$BJ$3:$BJ$725)</f>
        <v>0</v>
      </c>
      <c r="BF381" s="30">
        <f>SUMIF(Ingredients!$B$3:$B$230,J381,Ingredients!$F$3:$F$230)+SUMIF($B$3:$B$725,J381,$BJ$3:$BJ$725)</f>
        <v>0</v>
      </c>
      <c r="BG381" s="30">
        <f>SUMIF(Ingredients!$B$3:$B$230,K381,Ingredients!$F$3:$F$230)+SUMIF($B$3:$B$725,K381,$BJ$3:$BJ$725)</f>
        <v>0</v>
      </c>
      <c r="BH381" s="30">
        <f>SUMIF(Ingredients!$B$3:$B$230,L381,Ingredients!$F$3:$F$230)+SUMIF($B$3:$B$725,L381,$BJ$3:$BJ$725)</f>
        <v>0</v>
      </c>
      <c r="BI381" s="30">
        <f>SUMIF(Ingredients!$B$3:$B$230,M381,Ingredients!$F$3:$F$230)+SUMIF($B$3:$B$725,M381,$BJ$3:$BJ$725)</f>
        <v>0</v>
      </c>
      <c r="BJ381" s="35">
        <f t="shared" si="68"/>
        <v>0</v>
      </c>
      <c r="BK381" s="30">
        <f>SUMIF(Ingredients!$B$3:$B$230,F381,Ingredients!$G$3:$G$230)+SUMIF($B$3:$B$725,F381,$BS$3:$BS$725)</f>
        <v>0</v>
      </c>
      <c r="BL381" s="30">
        <f>SUMIF(Ingredients!$B$3:$B$230,G381,Ingredients!$G$3:$G$230)+SUMIF($B$3:$B$725,G381,$BS$3:$BS$725)</f>
        <v>0</v>
      </c>
      <c r="BM381" s="30">
        <f>SUMIF(Ingredients!$B$3:$B$230,H381,Ingredients!$G$3:$G$230)+SUMIF($B$3:$B$725,H381,$BS$3:$BS$725)</f>
        <v>0</v>
      </c>
      <c r="BN381" s="30">
        <f>SUMIF(Ingredients!$B$3:$B$230,I381,Ingredients!$G$3:$G$230)+SUMIF($B$3:$B$725,I381,$BS$3:$BS$725)</f>
        <v>0</v>
      </c>
      <c r="BO381" s="30">
        <f>SUMIF(Ingredients!$B$3:$B$230,J381,Ingredients!$G$3:$G$230)+SUMIF($B$3:$B$725,J381,$BS$3:$BS$725)</f>
        <v>0</v>
      </c>
      <c r="BP381" s="30">
        <f>SUMIF(Ingredients!$B$3:$B$230,K381,Ingredients!$G$3:$G$230)+SUMIF($B$3:$B$725,K381,$BS$3:$BS$725)</f>
        <v>0</v>
      </c>
      <c r="BQ381" s="30">
        <f>SUMIF(Ingredients!$B$3:$B$230,L381,Ingredients!$G$3:$G$230)+SUMIF($B$3:$B$725,L381,$BS$3:$BS$725)</f>
        <v>0</v>
      </c>
      <c r="BR381" s="30">
        <f>SUMIF(Ingredients!$B$3:$B$230,M381,Ingredients!$G$3:$G$230)+SUMIF($B$3:$B$725,M381,$BS$3:$BS$725)</f>
        <v>0</v>
      </c>
      <c r="BS381" s="36">
        <f t="shared" si="69"/>
        <v>0</v>
      </c>
      <c r="BT381" s="30">
        <f>SUMIF(Ingredients!$B$3:$B$230,F381,Ingredients!$H$3:$H$230)+SUMIF($B$3:$B$725,F381,$CB$3:$CB$725)</f>
        <v>0</v>
      </c>
      <c r="BU381" s="30">
        <f>SUMIF(Ingredients!$B$3:$B$230,G381,Ingredients!$H$3:$H$230)+SUMIF($B$3:$B$725,G381,$CB$3:$CB$725)</f>
        <v>0</v>
      </c>
      <c r="BV381" s="30">
        <f>SUMIF(Ingredients!$B$3:$B$230,H381,Ingredients!$H$3:$H$230)+SUMIF($B$3:$B$725,H381,$CB$3:$CB$725)</f>
        <v>0</v>
      </c>
      <c r="BW381" s="30">
        <f>SUMIF(Ingredients!$B$3:$B$230,I381,Ingredients!$H$3:$H$230)+SUMIF($B$3:$B$725,I381,$CB$3:$CB$725)</f>
        <v>0</v>
      </c>
      <c r="BX381" s="30">
        <f>SUMIF(Ingredients!$B$3:$B$230,J381,Ingredients!$H$3:$H$230)+SUMIF($B$3:$B$725,J381,$CB$3:$CB$725)</f>
        <v>0</v>
      </c>
      <c r="BY381" s="30">
        <f>SUMIF(Ingredients!$B$3:$B$230,K381,Ingredients!$H$3:$H$230)+SUMIF($B$3:$B$725,K381,$CB$3:$CB$725)</f>
        <v>0</v>
      </c>
      <c r="BZ381" s="30">
        <f>SUMIF(Ingredients!$B$3:$B$230,L381,Ingredients!$H$3:$H$230)+SUMIF($B$3:$B$725,L381,$CB$3:$CB$725)</f>
        <v>0</v>
      </c>
      <c r="CA381" s="30">
        <f>SUMIF(Ingredients!$B$3:$B$230,M381,Ingredients!$H$3:$H$230)+SUMIF($B$3:$B$725,M381,$CB$3:$CB$725)</f>
        <v>0</v>
      </c>
      <c r="CB381" s="42">
        <f t="shared" si="70"/>
        <v>0</v>
      </c>
      <c r="CC381" s="30">
        <f>SUMIF(Ingredients!$B$3:$B$230,F381,Ingredients!$I$3:$I$230)+SUMIF($B$3:$B$725,F381,$CK$3:$CK$725)</f>
        <v>0</v>
      </c>
      <c r="CD381" s="30">
        <f>SUMIF(Ingredients!$B$3:$B$230,G381,Ingredients!$I$3:$I$230)+SUMIF($B$3:$B$725,G381,$CK$3:$CK$725)</f>
        <v>0</v>
      </c>
      <c r="CE381" s="30">
        <f>SUMIF(Ingredients!$B$3:$B$230,H381,Ingredients!$I$3:$I$230)+SUMIF($B$3:$B$725,H381,$CK$3:$CK$725)</f>
        <v>0</v>
      </c>
      <c r="CF381" s="30">
        <f>SUMIF(Ingredients!$B$3:$B$230,I381,Ingredients!$I$3:$I$230)+SUMIF($B$3:$B$725,I381,$CK$3:$CK$725)</f>
        <v>0</v>
      </c>
      <c r="CG381" s="30">
        <f>SUMIF(Ingredients!$B$3:$B$230,J381,Ingredients!$I$3:$I$230)+SUMIF($B$3:$B$725,J381,$CK$3:$CK$725)</f>
        <v>0</v>
      </c>
      <c r="CH381" s="30">
        <f>SUMIF(Ingredients!$B$3:$B$230,K381,Ingredients!$I$3:$I$230)+SUMIF($B$3:$B$725,K381,$CK$3:$CK$725)</f>
        <v>0</v>
      </c>
      <c r="CI381" s="30">
        <f>SUMIF(Ingredients!$B$3:$B$230,L381,Ingredients!$I$3:$I$230)+SUMIF($B$3:$B$725,L381,$CK$3:$CK$725)</f>
        <v>0</v>
      </c>
      <c r="CJ381" s="30">
        <f>SUMIF(Ingredients!$B$3:$B$230,M381,Ingredients!$I$3:$I$230)+SUMIF($B$3:$B$725,M381,$CK$3:$CK$725)</f>
        <v>0</v>
      </c>
      <c r="CK381" s="38">
        <f t="shared" si="71"/>
        <v>0</v>
      </c>
      <c r="CL381" s="30">
        <f>SUMIF(Ingredients!$B$3:$B$230,F381,Ingredients!$J$3:$J$230)+SUMIF($B$3:$B$725,F381,$CT$3:$CT$725)</f>
        <v>0</v>
      </c>
      <c r="CM381" s="30">
        <f>SUMIF(Ingredients!$B$3:$B$230,G381,Ingredients!$J$3:$J$230)+SUMIF($B$3:$B$725,G381,$CT$3:$CT$725)</f>
        <v>0</v>
      </c>
      <c r="CN381" s="30">
        <f>SUMIF(Ingredients!$B$3:$B$230,H381,Ingredients!$J$3:$J$230)+SUMIF($B$3:$B$725,H381,$CT$3:$CT$725)</f>
        <v>0</v>
      </c>
      <c r="CO381" s="30">
        <f>SUMIF(Ingredients!$B$3:$B$230,I381,Ingredients!$J$3:$J$230)+SUMIF($B$3:$B$725,I381,$CT$3:$CT$725)</f>
        <v>0</v>
      </c>
      <c r="CP381" s="30">
        <f>SUMIF(Ingredients!$B$3:$B$230,J381,Ingredients!$J$3:$J$230)+SUMIF($B$3:$B$725,J381,$CT$3:$CT$725)</f>
        <v>0</v>
      </c>
      <c r="CQ381" s="30">
        <f>SUMIF(Ingredients!$B$3:$B$230,K381,Ingredients!$J$3:$J$230)+SUMIF($B$3:$B$725,K381,$CT$3:$CT$725)</f>
        <v>0</v>
      </c>
      <c r="CR381" s="30">
        <f>SUMIF(Ingredients!$B$3:$B$230,L381,Ingredients!$J$3:$J$230)+SUMIF($B$3:$B$725,L381,$CT$3:$CT$725)</f>
        <v>0</v>
      </c>
      <c r="CS381" s="30">
        <f>SUMIF(Ingredients!$B$3:$B$230,M381,Ingredients!$J$3:$J$230)+SUMIF($B$3:$B$725,M381,$CT$3:$CT$725)</f>
        <v>0</v>
      </c>
      <c r="CT381" s="43">
        <f t="shared" si="72"/>
        <v>0</v>
      </c>
      <c r="CU381" s="34">
        <v>4</v>
      </c>
      <c r="CV381" s="30">
        <v>0</v>
      </c>
      <c r="CW381" s="30">
        <v>0</v>
      </c>
      <c r="CX381" s="35">
        <v>0</v>
      </c>
      <c r="CY381" s="36">
        <v>0</v>
      </c>
      <c r="CZ381" s="37">
        <v>0</v>
      </c>
      <c r="DA381" s="38">
        <v>0</v>
      </c>
      <c r="DB381" s="39">
        <v>0</v>
      </c>
      <c r="DC381" t="s">
        <v>199</v>
      </c>
      <c r="DD381" t="str">
        <f t="shared" ca="1" si="73"/>
        <v/>
      </c>
      <c r="DE381" t="str">
        <f t="shared" ca="1" si="74"/>
        <v>No</v>
      </c>
      <c r="DG381" t="s">
        <v>200</v>
      </c>
      <c r="DH381" t="str">
        <f t="shared" ca="1" si="75"/>
        <v/>
      </c>
      <c r="DI381" t="s">
        <v>2271</v>
      </c>
    </row>
    <row r="382" spans="2:113" x14ac:dyDescent="0.3">
      <c r="B382" t="s">
        <v>661</v>
      </c>
      <c r="C382" t="str">
        <f>INDEX('PH Itemnames'!$B$1:$B$723,MATCH(B382,'PH Itemnames'!$A$1:$A$723),1)</f>
        <v>porklomeinItem</v>
      </c>
      <c r="D382" t="s">
        <v>245</v>
      </c>
      <c r="E382" t="s">
        <v>1191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662</v>
      </c>
      <c r="M382" s="11"/>
      <c r="N382" s="46">
        <f ca="1">SUMIF(Ingredients!$B$3:$B$230,'PH complex foods'!F382,Ingredients!$A$3:$A$119)+SUMIF($B$3:$B$725,F382,$V$3:$V$724)</f>
        <v>1</v>
      </c>
      <c r="O382" s="11">
        <f ca="1">SUMIF(Ingredients!$B$3:$B$230,'PH complex foods'!G382,Ingredients!$A$3:$A$119)+SUMIF($B$3:$B$725,G382,$V$3:$V$724)</f>
        <v>1</v>
      </c>
      <c r="P382" s="11">
        <f ca="1">SUMIF(Ingredients!$B$3:$B$230,'PH complex foods'!H382,Ingredients!$A$3:$A$119)+SUMIF($B$3:$B$725,H382,$V$3:$V$724)</f>
        <v>1</v>
      </c>
      <c r="Q382" s="11">
        <f ca="1">SUMIF(Ingredients!$B$3:$B$230,'PH complex foods'!I382,Ingredients!$A$3:$A$119)+SUMIF($B$3:$B$725,I382,$V$3:$V$724)</f>
        <v>1</v>
      </c>
      <c r="R382" s="11">
        <f ca="1">SUMIF(Ingredients!$B$3:$B$230,'PH complex foods'!J382,Ingredients!$A$3:$A$119)+SUMIF($B$3:$B$725,J382,$V$3:$V$724)</f>
        <v>1</v>
      </c>
      <c r="S382" s="11">
        <f ca="1">SUMIF(Ingredients!$B$3:$B$230,'PH complex foods'!K382,Ingredients!$A$3:$A$119)+SUMIF($B$3:$B$725,K382,$V$3:$V$724)</f>
        <v>1</v>
      </c>
      <c r="T382" s="11">
        <f ca="1">SUMIF(Ingredients!$B$3:$B$230,'PH complex foods'!L382,Ingredients!$A$3:$A$119)+SUMIF($B$3:$B$725,L382,$V$3:$V$724)</f>
        <v>1</v>
      </c>
      <c r="U382" s="11">
        <f ca="1">SUMIF(Ingredients!$B$3:$B$230,'PH complex foods'!M382,Ingredients!$A$3:$A$119)+SUMIF($B$3:$B$725,M382,$V$3:$V$724)</f>
        <v>0</v>
      </c>
      <c r="V382" s="10">
        <f t="shared" ca="1" si="76"/>
        <v>1</v>
      </c>
      <c r="W382" s="10">
        <v>1</v>
      </c>
      <c r="X382" s="11">
        <v>1</v>
      </c>
      <c r="Y382" s="11">
        <f>COUNTIF(F382:M1107,B382)</f>
        <v>0</v>
      </c>
      <c r="Z382" s="44" t="str">
        <f t="shared" ca="1" si="77"/>
        <v>Yes</v>
      </c>
      <c r="AA382" s="34">
        <f>SUMIF(Ingredients!$B$3:$B$230,F382,Ingredients!$C$3:$C$230)+SUMIF($B$3:$B$725,F382,$AI$3:$AI$725)</f>
        <v>10</v>
      </c>
      <c r="AB382" s="30">
        <f>SUMIF(Ingredients!$B$3:$B$230,G382,Ingredients!$C$3:$C$230)+SUMIF($B$3:$B$725,G382,$AI$3:$AI$725)</f>
        <v>10</v>
      </c>
      <c r="AC382" s="30">
        <f>SUMIF(Ingredients!$B$3:$B$230,H382,Ingredients!$C$3:$C$230)+SUMIF($B$3:$B$725,H382,$AI$3:$AI$725)</f>
        <v>2</v>
      </c>
      <c r="AD382" s="30">
        <f>SUMIF(Ingredients!$B$3:$B$230,I382,Ingredients!$C$3:$C$230)+SUMIF($B$3:$B$725,I382,$AI$3:$AI$725)</f>
        <v>10</v>
      </c>
      <c r="AE382" s="30">
        <f>SUMIF(Ingredients!$B$3:$B$230,J382,Ingredients!$C$3:$C$230)+SUMIF($B$3:$B$725,J382,$AI$3:$AI$725)</f>
        <v>2</v>
      </c>
      <c r="AF382" s="30">
        <f>SUMIF(Ingredients!$B$3:$B$230,K382,Ingredients!$C$3:$C$230)+SUMIF($B$3:$B$725,K382,$AI$3:$AI$725)</f>
        <v>2</v>
      </c>
      <c r="AG382" s="30">
        <f>SUMIF(Ingredients!$B$3:$B$230,L382,Ingredients!$C$3:$C$230)+SUMIF($B$3:$B$725,L382,$AI$3:$AI$725)</f>
        <v>10</v>
      </c>
      <c r="AH382" s="30">
        <f>SUMIF(Ingredients!$B$3:$B$230,M382,Ingredients!$C$3:$C$230)+SUMIF($B$3:$B$725,M382,$AI$3:$AI$725)</f>
        <v>0</v>
      </c>
      <c r="AI382" s="29">
        <f t="shared" si="65"/>
        <v>46</v>
      </c>
      <c r="AJ382" s="30">
        <f>SUMIF(Ingredients!$B$3:$B$230,F382,Ingredients!$D$3:$D$230)+SUMIF($B$3:$B$725,F382,$AR$3:$AR$725)</f>
        <v>0</v>
      </c>
      <c r="AK382" s="30">
        <f>SUMIF(Ingredients!$B$3:$B$230,G382,Ingredients!$D$3:$D$230)+SUMIF($B$3:$B$725,G382,$AR$3:$AR$725)</f>
        <v>0</v>
      </c>
      <c r="AL382" s="30">
        <f>SUMIF(Ingredients!$B$3:$B$230,H382,Ingredients!$D$3:$D$230)+SUMIF($B$3:$B$725,H382,$AR$3:$AR$725)</f>
        <v>0</v>
      </c>
      <c r="AM382" s="30">
        <f>SUMIF(Ingredients!$B$3:$B$230,I382,Ingredients!$D$3:$D$230)+SUMIF($B$3:$B$725,I382,$AR$3:$AR$725)</f>
        <v>0</v>
      </c>
      <c r="AN382" s="30">
        <f>SUMIF(Ingredients!$B$3:$B$230,J382,Ingredients!$D$3:$D$230)+SUMIF($B$3:$B$725,J382,$AR$3:$AR$725)</f>
        <v>0</v>
      </c>
      <c r="AO382" s="30">
        <f>SUMIF(Ingredients!$B$3:$B$230,K382,Ingredients!$D$3:$D$230)+SUMIF($B$3:$B$725,K382,$AR$3:$AR$725)</f>
        <v>0</v>
      </c>
      <c r="AP382" s="30">
        <f>SUMIF(Ingredients!$B$3:$B$230,L382,Ingredients!$D$3:$D$230)+SUMIF($B$3:$B$725,L382,$AR$3:$AR$725)</f>
        <v>10</v>
      </c>
      <c r="AQ382" s="30">
        <f>SUMIF(Ingredients!$B$3:$B$230,M382,Ingredients!$D$3:$D$230)+SUMIF($B$3:$B$725,M382,$AR$3:$AR$725)</f>
        <v>0</v>
      </c>
      <c r="AR382" s="29">
        <f t="shared" si="66"/>
        <v>10</v>
      </c>
      <c r="AS382" s="30">
        <f>SUMIF(Ingredients!$B$3:$B$230,F382,Ingredients!$E$3:$E$230)+SUMIF($B$3:$B$725,F382,$BA$3:$BA$730)</f>
        <v>10</v>
      </c>
      <c r="AT382" s="30">
        <f>SUMIF(Ingredients!$B$3:$B$230,G382,Ingredients!$E$3:$E$230)+SUMIF($B$3:$B$725,G382,$BA$3:$BA$730)</f>
        <v>9.5</v>
      </c>
      <c r="AU382" s="30">
        <f>SUMIF(Ingredients!$B$3:$B$230,H382,Ingredients!$E$3:$E$230)+SUMIF($B$3:$B$725,H382,$BA$3:$BA$730)</f>
        <v>43</v>
      </c>
      <c r="AV382" s="30">
        <f>SUMIF(Ingredients!$B$3:$B$230,I382,Ingredients!$E$3:$E$230)+SUMIF($B$3:$B$725,I382,$BA$3:$BA$730)</f>
        <v>31</v>
      </c>
      <c r="AW382" s="30">
        <f>SUMIF(Ingredients!$B$3:$B$230,J382,Ingredients!$E$3:$E$230)+SUMIF($B$3:$B$725,J382,$BA$3:$BA$730)</f>
        <v>18</v>
      </c>
      <c r="AX382" s="30">
        <f>SUMIF(Ingredients!$B$3:$B$230,K382,Ingredients!$E$3:$E$230)+SUMIF($B$3:$B$725,K382,$BA$3:$BA$730)</f>
        <v>54</v>
      </c>
      <c r="AY382" s="30">
        <f>SUMIF(Ingredients!$B$3:$B$230,L382,Ingredients!$E$3:$E$230)+SUMIF($B$3:$B$725,L382,$BA$3:$BA$730)</f>
        <v>12.666666666666666</v>
      </c>
      <c r="AZ382" s="30">
        <f>SUMIF(Ingredients!$B$3:$B$230,M382,Ingredients!$E$3:$E$230)+SUMIF($B$3:$B$725,M382,$BA$3:$BA$730)</f>
        <v>0</v>
      </c>
      <c r="BA382" s="29">
        <f t="shared" si="67"/>
        <v>25.452380952380953</v>
      </c>
      <c r="BB382" s="30">
        <f>SUMIF(Ingredients!$B$3:$B$230,F382,Ingredients!$F$3:$F$230)+SUMIF($B$3:$B$725,F382,$BJ$3:$BJ$725)</f>
        <v>0</v>
      </c>
      <c r="BC382" s="30">
        <f>SUMIF(Ingredients!$B$3:$B$230,G382,Ingredients!$F$3:$F$230)+SUMIF($B$3:$B$725,G382,$BJ$3:$BJ$725)</f>
        <v>1</v>
      </c>
      <c r="BD382" s="30">
        <f>SUMIF(Ingredients!$B$3:$B$230,H382,Ingredients!$F$3:$F$230)+SUMIF($B$3:$B$725,H382,$BJ$3:$BJ$725)</f>
        <v>0</v>
      </c>
      <c r="BE382" s="30">
        <f>SUMIF(Ingredients!$B$3:$B$230,I382,Ingredients!$F$3:$F$230)+SUMIF($B$3:$B$725,I382,$BJ$3:$BJ$725)</f>
        <v>0</v>
      </c>
      <c r="BF382" s="30">
        <f>SUMIF(Ingredients!$B$3:$B$230,J382,Ingredients!$F$3:$F$230)+SUMIF($B$3:$B$725,J382,$BJ$3:$BJ$725)</f>
        <v>0</v>
      </c>
      <c r="BG382" s="30">
        <f>SUMIF(Ingredients!$B$3:$B$230,K382,Ingredients!$F$3:$F$230)+SUMIF($B$3:$B$725,K382,$BJ$3:$BJ$725)</f>
        <v>0</v>
      </c>
      <c r="BH382" s="30">
        <f>SUMIF(Ingredients!$B$3:$B$230,L382,Ingredients!$F$3:$F$230)+SUMIF($B$3:$B$725,L382,$BJ$3:$BJ$725)</f>
        <v>0</v>
      </c>
      <c r="BI382" s="30">
        <f>SUMIF(Ingredients!$B$3:$B$230,M382,Ingredients!$F$3:$F$230)+SUMIF($B$3:$B$725,M382,$BJ$3:$BJ$725)</f>
        <v>0</v>
      </c>
      <c r="BJ382" s="35">
        <f t="shared" si="68"/>
        <v>1</v>
      </c>
      <c r="BK382" s="30">
        <f>SUMIF(Ingredients!$B$3:$B$230,F382,Ingredients!$G$3:$G$230)+SUMIF($B$3:$B$725,F382,$BS$3:$BS$725)</f>
        <v>0</v>
      </c>
      <c r="BL382" s="30">
        <f>SUMIF(Ingredients!$B$3:$B$230,G382,Ingredients!$G$3:$G$230)+SUMIF($B$3:$B$725,G382,$BS$3:$BS$725)</f>
        <v>0</v>
      </c>
      <c r="BM382" s="30">
        <f>SUMIF(Ingredients!$B$3:$B$230,H382,Ingredients!$G$3:$G$230)+SUMIF($B$3:$B$725,H382,$BS$3:$BS$725)</f>
        <v>0</v>
      </c>
      <c r="BN382" s="30">
        <f>SUMIF(Ingredients!$B$3:$B$230,I382,Ingredients!$G$3:$G$230)+SUMIF($B$3:$B$725,I382,$BS$3:$BS$725)</f>
        <v>0</v>
      </c>
      <c r="BO382" s="30">
        <f>SUMIF(Ingredients!$B$3:$B$230,J382,Ingredients!$G$3:$G$230)+SUMIF($B$3:$B$725,J382,$BS$3:$BS$725)</f>
        <v>0</v>
      </c>
      <c r="BP382" s="30">
        <f>SUMIF(Ingredients!$B$3:$B$230,K382,Ingredients!$G$3:$G$230)+SUMIF($B$3:$B$725,K382,$BS$3:$BS$725)</f>
        <v>0</v>
      </c>
      <c r="BQ382" s="30">
        <f>SUMIF(Ingredients!$B$3:$B$230,L382,Ingredients!$G$3:$G$230)+SUMIF($B$3:$B$725,L382,$BS$3:$BS$725)</f>
        <v>0</v>
      </c>
      <c r="BR382" s="30">
        <f>SUMIF(Ingredients!$B$3:$B$230,M382,Ingredients!$G$3:$G$230)+SUMIF($B$3:$B$725,M382,$BS$3:$BS$725)</f>
        <v>0</v>
      </c>
      <c r="BS382" s="36">
        <f t="shared" si="69"/>
        <v>0</v>
      </c>
      <c r="BT382" s="30">
        <f>SUMIF(Ingredients!$B$3:$B$230,F382,Ingredients!$H$3:$H$230)+SUMIF($B$3:$B$725,F382,$CB$3:$CB$725)</f>
        <v>0</v>
      </c>
      <c r="BU382" s="30">
        <f>SUMIF(Ingredients!$B$3:$B$230,G382,Ingredients!$H$3:$H$230)+SUMIF($B$3:$B$725,G382,$CB$3:$CB$725)</f>
        <v>0</v>
      </c>
      <c r="BV382" s="30">
        <f>SUMIF(Ingredients!$B$3:$B$230,H382,Ingredients!$H$3:$H$230)+SUMIF($B$3:$B$725,H382,$CB$3:$CB$725)</f>
        <v>1</v>
      </c>
      <c r="BW382" s="30">
        <f>SUMIF(Ingredients!$B$3:$B$230,I382,Ingredients!$H$3:$H$230)+SUMIF($B$3:$B$725,I382,$CB$3:$CB$725)</f>
        <v>1</v>
      </c>
      <c r="BX382" s="30">
        <f>SUMIF(Ingredients!$B$3:$B$230,J382,Ingredients!$H$3:$H$230)+SUMIF($B$3:$B$725,J382,$CB$3:$CB$725)</f>
        <v>1</v>
      </c>
      <c r="BY382" s="30">
        <f>SUMIF(Ingredients!$B$3:$B$230,K382,Ingredients!$H$3:$H$230)+SUMIF($B$3:$B$725,K382,$CB$3:$CB$725)</f>
        <v>2</v>
      </c>
      <c r="BZ382" s="30">
        <f>SUMIF(Ingredients!$B$3:$B$230,L382,Ingredients!$H$3:$H$230)+SUMIF($B$3:$B$725,L382,$CB$3:$CB$725)</f>
        <v>0.5</v>
      </c>
      <c r="CA382" s="30">
        <f>SUMIF(Ingredients!$B$3:$B$230,M382,Ingredients!$H$3:$H$230)+SUMIF($B$3:$B$725,M382,$CB$3:$CB$725)</f>
        <v>0</v>
      </c>
      <c r="CB382" s="42">
        <f t="shared" si="70"/>
        <v>5.5</v>
      </c>
      <c r="CC382" s="30">
        <f>SUMIF(Ingredients!$B$3:$B$230,F382,Ingredients!$I$3:$I$230)+SUMIF($B$3:$B$725,F382,$CK$3:$CK$725)</f>
        <v>1.5</v>
      </c>
      <c r="CD382" s="30">
        <f>SUMIF(Ingredients!$B$3:$B$230,G382,Ingredients!$I$3:$I$230)+SUMIF($B$3:$B$725,G382,$CK$3:$CK$725)</f>
        <v>0</v>
      </c>
      <c r="CE382" s="30">
        <f>SUMIF(Ingredients!$B$3:$B$230,H382,Ingredients!$I$3:$I$230)+SUMIF($B$3:$B$725,H382,$CK$3:$CK$725)</f>
        <v>0</v>
      </c>
      <c r="CF382" s="30">
        <f>SUMIF(Ingredients!$B$3:$B$230,I382,Ingredients!$I$3:$I$230)+SUMIF($B$3:$B$725,I382,$CK$3:$CK$725)</f>
        <v>0</v>
      </c>
      <c r="CG382" s="30">
        <f>SUMIF(Ingredients!$B$3:$B$230,J382,Ingredients!$I$3:$I$230)+SUMIF($B$3:$B$725,J382,$CK$3:$CK$725)</f>
        <v>0</v>
      </c>
      <c r="CH382" s="30">
        <f>SUMIF(Ingredients!$B$3:$B$230,K382,Ingredients!$I$3:$I$230)+SUMIF($B$3:$B$725,K382,$CK$3:$CK$725)</f>
        <v>0</v>
      </c>
      <c r="CI382" s="30">
        <f>SUMIF(Ingredients!$B$3:$B$230,L382,Ingredients!$I$3:$I$230)+SUMIF($B$3:$B$725,L382,$CK$3:$CK$725)</f>
        <v>1</v>
      </c>
      <c r="CJ382" s="30">
        <f>SUMIF(Ingredients!$B$3:$B$230,M382,Ingredients!$I$3:$I$230)+SUMIF($B$3:$B$725,M382,$CK$3:$CK$725)</f>
        <v>0</v>
      </c>
      <c r="CK382" s="38">
        <f t="shared" si="71"/>
        <v>2.5</v>
      </c>
      <c r="CL382" s="30">
        <f>SUMIF(Ingredients!$B$3:$B$230,F382,Ingredients!$J$3:$J$230)+SUMIF($B$3:$B$725,F382,$CT$3:$CT$725)</f>
        <v>0</v>
      </c>
      <c r="CM382" s="30">
        <f>SUMIF(Ingredients!$B$3:$B$230,G382,Ingredients!$J$3:$J$230)+SUMIF($B$3:$B$725,G382,$CT$3:$CT$725)</f>
        <v>1</v>
      </c>
      <c r="CN382" s="30">
        <f>SUMIF(Ingredients!$B$3:$B$230,H382,Ingredients!$J$3:$J$230)+SUMIF($B$3:$B$725,H382,$CT$3:$CT$725)</f>
        <v>0</v>
      </c>
      <c r="CO382" s="30">
        <f>SUMIF(Ingredients!$B$3:$B$230,I382,Ingredients!$J$3:$J$230)+SUMIF($B$3:$B$725,I382,$CT$3:$CT$725)</f>
        <v>0</v>
      </c>
      <c r="CP382" s="30">
        <f>SUMIF(Ingredients!$B$3:$B$230,J382,Ingredients!$J$3:$J$230)+SUMIF($B$3:$B$725,J382,$CT$3:$CT$725)</f>
        <v>0</v>
      </c>
      <c r="CQ382" s="30">
        <f>SUMIF(Ingredients!$B$3:$B$230,K382,Ingredients!$J$3:$J$230)+SUMIF($B$3:$B$725,K382,$CT$3:$CT$725)</f>
        <v>0</v>
      </c>
      <c r="CR382" s="30">
        <f>SUMIF(Ingredients!$B$3:$B$230,L382,Ingredients!$J$3:$J$230)+SUMIF($B$3:$B$725,L382,$CT$3:$CT$725)</f>
        <v>0</v>
      </c>
      <c r="CS382" s="30">
        <f>SUMIF(Ingredients!$B$3:$B$230,M382,Ingredients!$J$3:$J$230)+SUMIF($B$3:$B$725,M382,$CT$3:$CT$725)</f>
        <v>0</v>
      </c>
      <c r="CT382" s="43">
        <f t="shared" si="72"/>
        <v>1</v>
      </c>
      <c r="CU382" s="34">
        <v>45</v>
      </c>
      <c r="CV382" s="30">
        <v>0</v>
      </c>
      <c r="CW382" s="30">
        <v>18</v>
      </c>
      <c r="CX382" s="35">
        <v>1</v>
      </c>
      <c r="CY382" s="36">
        <v>0</v>
      </c>
      <c r="CZ382" s="37">
        <v>5.5</v>
      </c>
      <c r="DA382" s="38">
        <v>2.5</v>
      </c>
      <c r="DB382" s="39">
        <v>1</v>
      </c>
      <c r="DC382" t="s">
        <v>202</v>
      </c>
      <c r="DD382" t="str">
        <f t="shared" ca="1" si="73"/>
        <v/>
      </c>
      <c r="DE382" t="str">
        <f t="shared" ca="1" si="74"/>
        <v>-</v>
      </c>
      <c r="DG382" t="s">
        <v>200</v>
      </c>
      <c r="DH382" t="str">
        <f t="shared" ca="1" si="75"/>
        <v>PORKLOMEINITEM(MEAL, ItemRegistry.porklomeinItem, 4 ,9f,0f,1f,5.5f,0f,2.5f,1f,1.17f),</v>
      </c>
      <c r="DI382" t="s">
        <v>2496</v>
      </c>
    </row>
    <row r="383" spans="2:113" x14ac:dyDescent="0.3">
      <c r="B383" t="s">
        <v>663</v>
      </c>
      <c r="C383" t="str">
        <f>INDEX('PH Itemnames'!$B$1:$B$723,MATCH(B383,'PH Itemnames'!$A$1:$A$723),1)</f>
        <v>salmonpattiesItem</v>
      </c>
      <c r="D383" t="s">
        <v>240</v>
      </c>
      <c r="E383" t="s">
        <v>1191</v>
      </c>
      <c r="F383" s="10" t="s">
        <v>571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SUMIF(Ingredients!$B$3:$B$230,'PH complex foods'!F383,Ingredients!$A$3:$A$119)+SUMIF($B$3:$B$725,F383,$V$3:$V$724)</f>
        <v>0</v>
      </c>
      <c r="O383" s="11">
        <f ca="1">SUMIF(Ingredients!$B$3:$B$230,'PH complex foods'!G383,Ingredients!$A$3:$A$119)+SUMIF($B$3:$B$725,G383,$V$3:$V$724)</f>
        <v>1</v>
      </c>
      <c r="P383" s="11">
        <f ca="1">SUMIF(Ingredients!$B$3:$B$230,'PH complex foods'!H383,Ingredients!$A$3:$A$119)+SUMIF($B$3:$B$725,H383,$V$3:$V$724)</f>
        <v>1</v>
      </c>
      <c r="Q383" s="11">
        <f ca="1">SUMIF(Ingredients!$B$3:$B$230,'PH complex foods'!I383,Ingredients!$A$3:$A$119)+SUMIF($B$3:$B$725,I383,$V$3:$V$724)</f>
        <v>1</v>
      </c>
      <c r="R383" s="11">
        <f ca="1">SUMIF(Ingredients!$B$3:$B$230,'PH complex foods'!J383,Ingredients!$A$3:$A$119)+SUMIF($B$3:$B$725,J383,$V$3:$V$724)</f>
        <v>0</v>
      </c>
      <c r="S383" s="11">
        <f ca="1">SUMIF(Ingredients!$B$3:$B$230,'PH complex foods'!K383,Ingredients!$A$3:$A$119)+SUMIF($B$3:$B$725,K383,$V$3:$V$724)</f>
        <v>0</v>
      </c>
      <c r="T383" s="11">
        <f ca="1">SUMIF(Ingredients!$B$3:$B$230,'PH complex foods'!L383,Ingredients!$A$3:$A$119)+SUMIF($B$3:$B$725,L383,$V$3:$V$724)</f>
        <v>0</v>
      </c>
      <c r="U383" s="11">
        <f ca="1">SUMIF(Ingredients!$B$3:$B$230,'PH complex foods'!M383,Ingredients!$A$3:$A$119)+SUMIF($B$3:$B$725,M383,$V$3:$V$724)</f>
        <v>0</v>
      </c>
      <c r="V383" s="10">
        <f t="shared" ca="1" si="76"/>
        <v>0</v>
      </c>
      <c r="W383" s="10">
        <v>0</v>
      </c>
      <c r="X383" s="11">
        <v>0</v>
      </c>
      <c r="Y383" s="11">
        <f>COUNTIF(F383:M1108,B383)</f>
        <v>0</v>
      </c>
      <c r="Z383" s="44" t="str">
        <f t="shared" ca="1" si="77"/>
        <v>No</v>
      </c>
      <c r="AA383" s="34">
        <f>SUMIF(Ingredients!$B$3:$B$230,F383,Ingredients!$C$3:$C$230)+SUMIF($B$3:$B$725,F383,$AI$3:$AI$725)</f>
        <v>5</v>
      </c>
      <c r="AB383" s="30">
        <f>SUMIF(Ingredients!$B$3:$B$230,G383,Ingredients!$C$3:$C$230)+SUMIF($B$3:$B$725,G383,$AI$3:$AI$725)</f>
        <v>10</v>
      </c>
      <c r="AC383" s="30">
        <f>SUMIF(Ingredients!$B$3:$B$230,H383,Ingredients!$C$3:$C$230)+SUMIF($B$3:$B$725,H383,$AI$3:$AI$725)</f>
        <v>0</v>
      </c>
      <c r="AD383" s="30">
        <f>SUMIF(Ingredients!$B$3:$B$230,I383,Ingredients!$C$3:$C$230)+SUMIF($B$3:$B$725,I383,$AI$3:$AI$725)</f>
        <v>4</v>
      </c>
      <c r="AE383" s="30">
        <f>SUMIF(Ingredients!$B$3:$B$230,J383,Ingredients!$C$3:$C$230)+SUMIF($B$3:$B$725,J383,$AI$3:$AI$725)</f>
        <v>0</v>
      </c>
      <c r="AF383" s="30">
        <f>SUMIF(Ingredients!$B$3:$B$230,K383,Ingredients!$C$3:$C$230)+SUMIF($B$3:$B$725,K383,$AI$3:$AI$725)</f>
        <v>0</v>
      </c>
      <c r="AG383" s="30">
        <f>SUMIF(Ingredients!$B$3:$B$230,L383,Ingredients!$C$3:$C$230)+SUMIF($B$3:$B$725,L383,$AI$3:$AI$725)</f>
        <v>0</v>
      </c>
      <c r="AH383" s="30">
        <f>SUMIF(Ingredients!$B$3:$B$230,M383,Ingredients!$C$3:$C$230)+SUMIF($B$3:$B$725,M383,$AI$3:$AI$725)</f>
        <v>0</v>
      </c>
      <c r="AI383" s="29">
        <f t="shared" si="65"/>
        <v>19</v>
      </c>
      <c r="AJ383" s="30">
        <f>SUMIF(Ingredients!$B$3:$B$230,F383,Ingredients!$D$3:$D$230)+SUMIF($B$3:$B$725,F383,$AR$3:$AR$725)</f>
        <v>0</v>
      </c>
      <c r="AK383" s="30">
        <f>SUMIF(Ingredients!$B$3:$B$230,G383,Ingredients!$D$3:$D$230)+SUMIF($B$3:$B$725,G383,$AR$3:$AR$725)</f>
        <v>0</v>
      </c>
      <c r="AL383" s="30">
        <f>SUMIF(Ingredients!$B$3:$B$230,H383,Ingredients!$D$3:$D$230)+SUMIF($B$3:$B$725,H383,$AR$3:$AR$725)</f>
        <v>0</v>
      </c>
      <c r="AM383" s="30">
        <f>SUMIF(Ingredients!$B$3:$B$230,I383,Ingredients!$D$3:$D$230)+SUMIF($B$3:$B$725,I383,$AR$3:$AR$725)</f>
        <v>0</v>
      </c>
      <c r="AN383" s="30">
        <f>SUMIF(Ingredients!$B$3:$B$230,J383,Ingredients!$D$3:$D$230)+SUMIF($B$3:$B$725,J383,$AR$3:$AR$725)</f>
        <v>0</v>
      </c>
      <c r="AO383" s="30">
        <f>SUMIF(Ingredients!$B$3:$B$230,K383,Ingredients!$D$3:$D$230)+SUMIF($B$3:$B$725,K383,$AR$3:$AR$725)</f>
        <v>0</v>
      </c>
      <c r="AP383" s="30">
        <f>SUMIF(Ingredients!$B$3:$B$230,L383,Ingredients!$D$3:$D$230)+SUMIF($B$3:$B$725,L383,$AR$3:$AR$725)</f>
        <v>0</v>
      </c>
      <c r="AQ383" s="30">
        <f>SUMIF(Ingredients!$B$3:$B$230,M383,Ingredients!$D$3:$D$230)+SUMIF($B$3:$B$725,M383,$AR$3:$AR$725)</f>
        <v>0</v>
      </c>
      <c r="AR383" s="29">
        <f t="shared" si="66"/>
        <v>0</v>
      </c>
      <c r="AS383" s="30">
        <f>SUMIF(Ingredients!$B$3:$B$230,F383,Ingredients!$E$3:$E$230)+SUMIF($B$3:$B$725,F383,$BA$3:$BA$730)</f>
        <v>7</v>
      </c>
      <c r="AT383" s="30">
        <f>SUMIF(Ingredients!$B$3:$B$230,G383,Ingredients!$E$3:$E$230)+SUMIF($B$3:$B$725,G383,$BA$3:$BA$730)</f>
        <v>16.5</v>
      </c>
      <c r="AU383" s="30">
        <f>SUMIF(Ingredients!$B$3:$B$230,H383,Ingredients!$E$3:$E$230)+SUMIF($B$3:$B$725,H383,$BA$3:$BA$730)</f>
        <v>16</v>
      </c>
      <c r="AV383" s="30">
        <f>SUMIF(Ingredients!$B$3:$B$230,I383,Ingredients!$E$3:$E$230)+SUMIF($B$3:$B$725,I383,$BA$3:$BA$730)</f>
        <v>0</v>
      </c>
      <c r="AW383" s="30">
        <f>SUMIF(Ingredients!$B$3:$B$230,J383,Ingredients!$E$3:$E$230)+SUMIF($B$3:$B$725,J383,$BA$3:$BA$730)</f>
        <v>0</v>
      </c>
      <c r="AX383" s="30">
        <f>SUMIF(Ingredients!$B$3:$B$230,K383,Ingredients!$E$3:$E$230)+SUMIF($B$3:$B$725,K383,$BA$3:$BA$730)</f>
        <v>0</v>
      </c>
      <c r="AY383" s="30">
        <f>SUMIF(Ingredients!$B$3:$B$230,L383,Ingredients!$E$3:$E$230)+SUMIF($B$3:$B$725,L383,$BA$3:$BA$730)</f>
        <v>0</v>
      </c>
      <c r="AZ383" s="30">
        <f>SUMIF(Ingredients!$B$3:$B$230,M383,Ingredients!$E$3:$E$230)+SUMIF($B$3:$B$725,M383,$BA$3:$BA$730)</f>
        <v>0</v>
      </c>
      <c r="BA383" s="29">
        <f t="shared" si="67"/>
        <v>9.875</v>
      </c>
      <c r="BB383" s="30">
        <f>SUMIF(Ingredients!$B$3:$B$230,F383,Ingredients!$F$3:$F$230)+SUMIF($B$3:$B$725,F383,$BJ$3:$BJ$725)</f>
        <v>0</v>
      </c>
      <c r="BC383" s="30">
        <f>SUMIF(Ingredients!$B$3:$B$230,G383,Ingredients!$F$3:$F$230)+SUMIF($B$3:$B$725,G383,$BJ$3:$BJ$725)</f>
        <v>1.5</v>
      </c>
      <c r="BD383" s="30">
        <f>SUMIF(Ingredients!$B$3:$B$230,H383,Ingredients!$F$3:$F$230)+SUMIF($B$3:$B$725,H383,$BJ$3:$BJ$725)</f>
        <v>0</v>
      </c>
      <c r="BE383" s="30">
        <f>SUMIF(Ingredients!$B$3:$B$230,I383,Ingredients!$F$3:$F$230)+SUMIF($B$3:$B$725,I383,$BJ$3:$BJ$725)</f>
        <v>0</v>
      </c>
      <c r="BF383" s="30">
        <f>SUMIF(Ingredients!$B$3:$B$230,J383,Ingredients!$F$3:$F$230)+SUMIF($B$3:$B$725,J383,$BJ$3:$BJ$725)</f>
        <v>0</v>
      </c>
      <c r="BG383" s="30">
        <f>SUMIF(Ingredients!$B$3:$B$230,K383,Ingredients!$F$3:$F$230)+SUMIF($B$3:$B$725,K383,$BJ$3:$BJ$725)</f>
        <v>0</v>
      </c>
      <c r="BH383" s="30">
        <f>SUMIF(Ingredients!$B$3:$B$230,L383,Ingredients!$F$3:$F$230)+SUMIF($B$3:$B$725,L383,$BJ$3:$BJ$725)</f>
        <v>0</v>
      </c>
      <c r="BI383" s="30">
        <f>SUMIF(Ingredients!$B$3:$B$230,M383,Ingredients!$F$3:$F$230)+SUMIF($B$3:$B$725,M383,$BJ$3:$BJ$725)</f>
        <v>0</v>
      </c>
      <c r="BJ383" s="35">
        <f t="shared" si="68"/>
        <v>1.5</v>
      </c>
      <c r="BK383" s="30">
        <f>SUMIF(Ingredients!$B$3:$B$230,F383,Ingredients!$G$3:$G$230)+SUMIF($B$3:$B$725,F383,$BS$3:$BS$725)</f>
        <v>0</v>
      </c>
      <c r="BL383" s="30">
        <f>SUMIF(Ingredients!$B$3:$B$230,G383,Ingredients!$G$3:$G$230)+SUMIF($B$3:$B$725,G383,$BS$3:$BS$725)</f>
        <v>0</v>
      </c>
      <c r="BM383" s="30">
        <f>SUMIF(Ingredients!$B$3:$B$230,H383,Ingredients!$G$3:$G$230)+SUMIF($B$3:$B$725,H383,$BS$3:$BS$725)</f>
        <v>0</v>
      </c>
      <c r="BN383" s="30">
        <f>SUMIF(Ingredients!$B$3:$B$230,I383,Ingredients!$G$3:$G$230)+SUMIF($B$3:$B$725,I383,$BS$3:$BS$725)</f>
        <v>0</v>
      </c>
      <c r="BO383" s="30">
        <f>SUMIF(Ingredients!$B$3:$B$230,J383,Ingredients!$G$3:$G$230)+SUMIF($B$3:$B$725,J383,$BS$3:$BS$725)</f>
        <v>0</v>
      </c>
      <c r="BP383" s="30">
        <f>SUMIF(Ingredients!$B$3:$B$230,K383,Ingredients!$G$3:$G$230)+SUMIF($B$3:$B$725,K383,$BS$3:$BS$725)</f>
        <v>0</v>
      </c>
      <c r="BQ383" s="30">
        <f>SUMIF(Ingredients!$B$3:$B$230,L383,Ingredients!$G$3:$G$230)+SUMIF($B$3:$B$725,L383,$BS$3:$BS$725)</f>
        <v>0</v>
      </c>
      <c r="BR383" s="30">
        <f>SUMIF(Ingredients!$B$3:$B$230,M383,Ingredients!$G$3:$G$230)+SUMIF($B$3:$B$725,M383,$BS$3:$BS$725)</f>
        <v>0</v>
      </c>
      <c r="BS383" s="36">
        <f t="shared" si="69"/>
        <v>0</v>
      </c>
      <c r="BT383" s="30">
        <f>SUMIF(Ingredients!$B$3:$B$230,F383,Ingredients!$H$3:$H$230)+SUMIF($B$3:$B$725,F383,$CB$3:$CB$725)</f>
        <v>0</v>
      </c>
      <c r="BU383" s="30">
        <f>SUMIF(Ingredients!$B$3:$B$230,G383,Ingredients!$H$3:$H$230)+SUMIF($B$3:$B$725,G383,$CB$3:$CB$725)</f>
        <v>0</v>
      </c>
      <c r="BV383" s="30">
        <f>SUMIF(Ingredients!$B$3:$B$230,H383,Ingredients!$H$3:$H$230)+SUMIF($B$3:$B$725,H383,$CB$3:$CB$725)</f>
        <v>0</v>
      </c>
      <c r="BW383" s="30">
        <f>SUMIF(Ingredients!$B$3:$B$230,I383,Ingredients!$H$3:$H$230)+SUMIF($B$3:$B$725,I383,$CB$3:$CB$725)</f>
        <v>0</v>
      </c>
      <c r="BX383" s="30">
        <f>SUMIF(Ingredients!$B$3:$B$230,J383,Ingredients!$H$3:$H$230)+SUMIF($B$3:$B$725,J383,$CB$3:$CB$725)</f>
        <v>0</v>
      </c>
      <c r="BY383" s="30">
        <f>SUMIF(Ingredients!$B$3:$B$230,K383,Ingredients!$H$3:$H$230)+SUMIF($B$3:$B$725,K383,$CB$3:$CB$725)</f>
        <v>0</v>
      </c>
      <c r="BZ383" s="30">
        <f>SUMIF(Ingredients!$B$3:$B$230,L383,Ingredients!$H$3:$H$230)+SUMIF($B$3:$B$725,L383,$CB$3:$CB$725)</f>
        <v>0</v>
      </c>
      <c r="CA383" s="30">
        <f>SUMIF(Ingredients!$B$3:$B$230,M383,Ingredients!$H$3:$H$230)+SUMIF($B$3:$B$725,M383,$CB$3:$CB$725)</f>
        <v>0</v>
      </c>
      <c r="CB383" s="42">
        <f t="shared" si="70"/>
        <v>0</v>
      </c>
      <c r="CC383" s="30">
        <f>SUMIF(Ingredients!$B$3:$B$230,F383,Ingredients!$I$3:$I$230)+SUMIF($B$3:$B$725,F383,$CK$3:$CK$725)</f>
        <v>1</v>
      </c>
      <c r="CD383" s="30">
        <f>SUMIF(Ingredients!$B$3:$B$230,G383,Ingredients!$I$3:$I$230)+SUMIF($B$3:$B$725,G383,$CK$3:$CK$725)</f>
        <v>0</v>
      </c>
      <c r="CE383" s="30">
        <f>SUMIF(Ingredients!$B$3:$B$230,H383,Ingredients!$I$3:$I$230)+SUMIF($B$3:$B$725,H383,$CK$3:$CK$725)</f>
        <v>0</v>
      </c>
      <c r="CF383" s="30">
        <f>SUMIF(Ingredients!$B$3:$B$230,I383,Ingredients!$I$3:$I$230)+SUMIF($B$3:$B$725,I383,$CK$3:$CK$725)</f>
        <v>0</v>
      </c>
      <c r="CG383" s="30">
        <f>SUMIF(Ingredients!$B$3:$B$230,J383,Ingredients!$I$3:$I$230)+SUMIF($B$3:$B$725,J383,$CK$3:$CK$725)</f>
        <v>0</v>
      </c>
      <c r="CH383" s="30">
        <f>SUMIF(Ingredients!$B$3:$B$230,K383,Ingredients!$I$3:$I$230)+SUMIF($B$3:$B$725,K383,$CK$3:$CK$725)</f>
        <v>0</v>
      </c>
      <c r="CI383" s="30">
        <f>SUMIF(Ingredients!$B$3:$B$230,L383,Ingredients!$I$3:$I$230)+SUMIF($B$3:$B$725,L383,$CK$3:$CK$725)</f>
        <v>0</v>
      </c>
      <c r="CJ383" s="30">
        <f>SUMIF(Ingredients!$B$3:$B$230,M383,Ingredients!$I$3:$I$230)+SUMIF($B$3:$B$725,M383,$CK$3:$CK$725)</f>
        <v>0</v>
      </c>
      <c r="CK383" s="38">
        <f t="shared" si="71"/>
        <v>1</v>
      </c>
      <c r="CL383" s="30">
        <f>SUMIF(Ingredients!$B$3:$B$230,F383,Ingredients!$J$3:$J$230)+SUMIF($B$3:$B$725,F383,$CT$3:$CT$725)</f>
        <v>0</v>
      </c>
      <c r="CM383" s="30">
        <f>SUMIF(Ingredients!$B$3:$B$230,G383,Ingredients!$J$3:$J$230)+SUMIF($B$3:$B$725,G383,$CT$3:$CT$725)</f>
        <v>1</v>
      </c>
      <c r="CN383" s="30">
        <f>SUMIF(Ingredients!$B$3:$B$230,H383,Ingredients!$J$3:$J$230)+SUMIF($B$3:$B$725,H383,$CT$3:$CT$725)</f>
        <v>0</v>
      </c>
      <c r="CO383" s="30">
        <f>SUMIF(Ingredients!$B$3:$B$230,I383,Ingredients!$J$3:$J$230)+SUMIF($B$3:$B$725,I383,$CT$3:$CT$725)</f>
        <v>0</v>
      </c>
      <c r="CP383" s="30">
        <f>SUMIF(Ingredients!$B$3:$B$230,J383,Ingredients!$J$3:$J$230)+SUMIF($B$3:$B$725,J383,$CT$3:$CT$725)</f>
        <v>0</v>
      </c>
      <c r="CQ383" s="30">
        <f>SUMIF(Ingredients!$B$3:$B$230,K383,Ingredients!$J$3:$J$230)+SUMIF($B$3:$B$725,K383,$CT$3:$CT$725)</f>
        <v>0</v>
      </c>
      <c r="CR383" s="30">
        <f>SUMIF(Ingredients!$B$3:$B$230,L383,Ingredients!$J$3:$J$230)+SUMIF($B$3:$B$725,L383,$CT$3:$CT$725)</f>
        <v>0</v>
      </c>
      <c r="CS383" s="30">
        <f>SUMIF(Ingredients!$B$3:$B$230,M383,Ingredients!$J$3:$J$230)+SUMIF($B$3:$B$725,M383,$CT$3:$CT$725)</f>
        <v>0</v>
      </c>
      <c r="CT383" s="43">
        <f t="shared" si="72"/>
        <v>1</v>
      </c>
      <c r="CU383" s="34">
        <v>20</v>
      </c>
      <c r="CV383" s="30">
        <v>0</v>
      </c>
      <c r="CW383" s="30">
        <v>9.875</v>
      </c>
      <c r="CX383" s="35">
        <v>1.5</v>
      </c>
      <c r="CY383" s="36">
        <v>0</v>
      </c>
      <c r="CZ383" s="37">
        <v>0</v>
      </c>
      <c r="DA383" s="38">
        <v>1</v>
      </c>
      <c r="DB383" s="39">
        <v>1</v>
      </c>
      <c r="DC383" t="s">
        <v>202</v>
      </c>
      <c r="DD383" t="str">
        <f t="shared" ca="1" si="73"/>
        <v/>
      </c>
      <c r="DE383" t="str">
        <f t="shared" ca="1" si="74"/>
        <v>No</v>
      </c>
      <c r="DG383" t="s">
        <v>200</v>
      </c>
      <c r="DH383" t="str">
        <f t="shared" ca="1" si="75"/>
        <v/>
      </c>
      <c r="DI383" t="s">
        <v>2271</v>
      </c>
    </row>
    <row r="384" spans="2:113" x14ac:dyDescent="0.3">
      <c r="B384" t="s">
        <v>664</v>
      </c>
      <c r="C384" t="str">
        <f>INDEX('PH Itemnames'!$B$1:$B$723,MATCH(B384,'PH Itemnames'!$A$1:$A$723),1)</f>
        <v>sausageItem</v>
      </c>
      <c r="D384" t="s">
        <v>240</v>
      </c>
      <c r="E384" t="s">
        <v>1191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SUMIF(Ingredients!$B$3:$B$230,'PH complex foods'!F384,Ingredients!$A$3:$A$119)+SUMIF($B$3:$B$725,F384,$V$3:$V$724)</f>
        <v>1</v>
      </c>
      <c r="O384" s="11">
        <f ca="1">SUMIF(Ingredients!$B$3:$B$230,'PH complex foods'!G384,Ingredients!$A$3:$A$119)+SUMIF($B$3:$B$725,G384,$V$3:$V$724)</f>
        <v>1</v>
      </c>
      <c r="P384" s="11">
        <f ca="1">SUMIF(Ingredients!$B$3:$B$230,'PH complex foods'!H384,Ingredients!$A$3:$A$119)+SUMIF($B$3:$B$725,H384,$V$3:$V$724)</f>
        <v>1</v>
      </c>
      <c r="Q384" s="11">
        <f ca="1">SUMIF(Ingredients!$B$3:$B$230,'PH complex foods'!I384,Ingredients!$A$3:$A$119)+SUMIF($B$3:$B$725,I384,$V$3:$V$724)</f>
        <v>0</v>
      </c>
      <c r="R384" s="11">
        <f ca="1">SUMIF(Ingredients!$B$3:$B$230,'PH complex foods'!J384,Ingredients!$A$3:$A$119)+SUMIF($B$3:$B$725,J384,$V$3:$V$724)</f>
        <v>0</v>
      </c>
      <c r="S384" s="11">
        <f ca="1">SUMIF(Ingredients!$B$3:$B$230,'PH complex foods'!K384,Ingredients!$A$3:$A$119)+SUMIF($B$3:$B$725,K384,$V$3:$V$724)</f>
        <v>0</v>
      </c>
      <c r="T384" s="11">
        <f ca="1">SUMIF(Ingredients!$B$3:$B$230,'PH complex foods'!L384,Ingredients!$A$3:$A$119)+SUMIF($B$3:$B$725,L384,$V$3:$V$724)</f>
        <v>0</v>
      </c>
      <c r="U384" s="11">
        <f ca="1">SUMIF(Ingredients!$B$3:$B$230,'PH complex foods'!M384,Ingredients!$A$3:$A$119)+SUMIF($B$3:$B$725,M384,$V$3:$V$724)</f>
        <v>0</v>
      </c>
      <c r="V384" s="10">
        <f t="shared" ca="1" si="76"/>
        <v>1</v>
      </c>
      <c r="W384" s="10">
        <v>1</v>
      </c>
      <c r="X384" s="11">
        <v>1</v>
      </c>
      <c r="Y384" s="11">
        <f>COUNTIF(F384:M1109,B384)</f>
        <v>7</v>
      </c>
      <c r="Z384" s="44" t="str">
        <f t="shared" ca="1" si="77"/>
        <v>Yes</v>
      </c>
      <c r="AA384" s="34">
        <f>SUMIF(Ingredients!$B$3:$B$230,F384,Ingredients!$C$3:$C$230)+SUMIF($B$3:$B$725,F384,$AI$3:$AI$725)</f>
        <v>7.166666666666667</v>
      </c>
      <c r="AB384" s="30">
        <f>SUMIF(Ingredients!$B$3:$B$230,G384,Ingredients!$C$3:$C$230)+SUMIF($B$3:$B$725,G384,$AI$3:$AI$725)</f>
        <v>0</v>
      </c>
      <c r="AC384" s="30">
        <f>SUMIF(Ingredients!$B$3:$B$230,H384,Ingredients!$C$3:$C$230)+SUMIF($B$3:$B$725,H384,$AI$3:$AI$725)</f>
        <v>0</v>
      </c>
      <c r="AD384" s="30">
        <f>SUMIF(Ingredients!$B$3:$B$230,I384,Ingredients!$C$3:$C$230)+SUMIF($B$3:$B$725,I384,$AI$3:$AI$725)</f>
        <v>0</v>
      </c>
      <c r="AE384" s="30">
        <f>SUMIF(Ingredients!$B$3:$B$230,J384,Ingredients!$C$3:$C$230)+SUMIF($B$3:$B$725,J384,$AI$3:$AI$725)</f>
        <v>0</v>
      </c>
      <c r="AF384" s="30">
        <f>SUMIF(Ingredients!$B$3:$B$230,K384,Ingredients!$C$3:$C$230)+SUMIF($B$3:$B$725,K384,$AI$3:$AI$725)</f>
        <v>0</v>
      </c>
      <c r="AG384" s="30">
        <f>SUMIF(Ingredients!$B$3:$B$230,L384,Ingredients!$C$3:$C$230)+SUMIF($B$3:$B$725,L384,$AI$3:$AI$725)</f>
        <v>0</v>
      </c>
      <c r="AH384" s="30">
        <f>SUMIF(Ingredients!$B$3:$B$230,M384,Ingredients!$C$3:$C$230)+SUMIF($B$3:$B$725,M384,$AI$3:$AI$725)</f>
        <v>0</v>
      </c>
      <c r="AI384" s="29">
        <f t="shared" si="65"/>
        <v>7.166666666666667</v>
      </c>
      <c r="AJ384" s="30">
        <f>SUMIF(Ingredients!$B$3:$B$230,F384,Ingredients!$D$3:$D$230)+SUMIF($B$3:$B$725,F384,$AR$3:$AR$725)</f>
        <v>0</v>
      </c>
      <c r="AK384" s="30">
        <f>SUMIF(Ingredients!$B$3:$B$230,G384,Ingredients!$D$3:$D$230)+SUMIF($B$3:$B$725,G384,$AR$3:$AR$725)</f>
        <v>0</v>
      </c>
      <c r="AL384" s="30">
        <f>SUMIF(Ingredients!$B$3:$B$230,H384,Ingredients!$D$3:$D$230)+SUMIF($B$3:$B$725,H384,$AR$3:$AR$725)</f>
        <v>0</v>
      </c>
      <c r="AM384" s="30">
        <f>SUMIF(Ingredients!$B$3:$B$230,I384,Ingredients!$D$3:$D$230)+SUMIF($B$3:$B$725,I384,$AR$3:$AR$725)</f>
        <v>0</v>
      </c>
      <c r="AN384" s="30">
        <f>SUMIF(Ingredients!$B$3:$B$230,J384,Ingredients!$D$3:$D$230)+SUMIF($B$3:$B$725,J384,$AR$3:$AR$725)</f>
        <v>0</v>
      </c>
      <c r="AO384" s="30">
        <f>SUMIF(Ingredients!$B$3:$B$230,K384,Ingredients!$D$3:$D$230)+SUMIF($B$3:$B$725,K384,$AR$3:$AR$725)</f>
        <v>0</v>
      </c>
      <c r="AP384" s="30">
        <f>SUMIF(Ingredients!$B$3:$B$230,L384,Ingredients!$D$3:$D$230)+SUMIF($B$3:$B$725,L384,$AR$3:$AR$725)</f>
        <v>0</v>
      </c>
      <c r="AQ384" s="30">
        <f>SUMIF(Ingredients!$B$3:$B$230,M384,Ingredients!$D$3:$D$230)+SUMIF($B$3:$B$725,M384,$AR$3:$AR$725)</f>
        <v>0</v>
      </c>
      <c r="AR384" s="29">
        <f t="shared" si="66"/>
        <v>0</v>
      </c>
      <c r="AS384" s="30">
        <f>SUMIF(Ingredients!$B$3:$B$230,F384,Ingredients!$E$3:$E$230)+SUMIF($B$3:$B$725,F384,$BA$3:$BA$730)</f>
        <v>12</v>
      </c>
      <c r="AT384" s="30">
        <f>SUMIF(Ingredients!$B$3:$B$230,G384,Ingredients!$E$3:$E$230)+SUMIF($B$3:$B$725,G384,$BA$3:$BA$730)</f>
        <v>30</v>
      </c>
      <c r="AU384" s="30">
        <f>SUMIF(Ingredients!$B$3:$B$230,H384,Ingredients!$E$3:$E$230)+SUMIF($B$3:$B$725,H384,$BA$3:$BA$730)</f>
        <v>48</v>
      </c>
      <c r="AV384" s="30">
        <f>SUMIF(Ingredients!$B$3:$B$230,I384,Ingredients!$E$3:$E$230)+SUMIF($B$3:$B$725,I384,$BA$3:$BA$730)</f>
        <v>0</v>
      </c>
      <c r="AW384" s="30">
        <f>SUMIF(Ingredients!$B$3:$B$230,J384,Ingredients!$E$3:$E$230)+SUMIF($B$3:$B$725,J384,$BA$3:$BA$730)</f>
        <v>0</v>
      </c>
      <c r="AX384" s="30">
        <f>SUMIF(Ingredients!$B$3:$B$230,K384,Ingredients!$E$3:$E$230)+SUMIF($B$3:$B$725,K384,$BA$3:$BA$730)</f>
        <v>0</v>
      </c>
      <c r="AY384" s="30">
        <f>SUMIF(Ingredients!$B$3:$B$230,L384,Ingredients!$E$3:$E$230)+SUMIF($B$3:$B$725,L384,$BA$3:$BA$730)</f>
        <v>0</v>
      </c>
      <c r="AZ384" s="30">
        <f>SUMIF(Ingredients!$B$3:$B$230,M384,Ingredients!$E$3:$E$230)+SUMIF($B$3:$B$725,M384,$BA$3:$BA$730)</f>
        <v>0</v>
      </c>
      <c r="BA384" s="29">
        <f t="shared" si="67"/>
        <v>30</v>
      </c>
      <c r="BB384" s="30">
        <f>SUMIF(Ingredients!$B$3:$B$230,F384,Ingredients!$F$3:$F$230)+SUMIF($B$3:$B$725,F384,$BJ$3:$BJ$725)</f>
        <v>0</v>
      </c>
      <c r="BC384" s="30">
        <f>SUMIF(Ingredients!$B$3:$B$230,G384,Ingredients!$F$3:$F$230)+SUMIF($B$3:$B$725,G384,$BJ$3:$BJ$725)</f>
        <v>0</v>
      </c>
      <c r="BD384" s="30">
        <f>SUMIF(Ingredients!$B$3:$B$230,H384,Ingredients!$F$3:$F$230)+SUMIF($B$3:$B$725,H384,$BJ$3:$BJ$725)</f>
        <v>0</v>
      </c>
      <c r="BE384" s="30">
        <f>SUMIF(Ingredients!$B$3:$B$230,I384,Ingredients!$F$3:$F$230)+SUMIF($B$3:$B$725,I384,$BJ$3:$BJ$725)</f>
        <v>0</v>
      </c>
      <c r="BF384" s="30">
        <f>SUMIF(Ingredients!$B$3:$B$230,J384,Ingredients!$F$3:$F$230)+SUMIF($B$3:$B$725,J384,$BJ$3:$BJ$725)</f>
        <v>0</v>
      </c>
      <c r="BG384" s="30">
        <f>SUMIF(Ingredients!$B$3:$B$230,K384,Ingredients!$F$3:$F$230)+SUMIF($B$3:$B$725,K384,$BJ$3:$BJ$725)</f>
        <v>0</v>
      </c>
      <c r="BH384" s="30">
        <f>SUMIF(Ingredients!$B$3:$B$230,L384,Ingredients!$F$3:$F$230)+SUMIF($B$3:$B$725,L384,$BJ$3:$BJ$725)</f>
        <v>0</v>
      </c>
      <c r="BI384" s="30">
        <f>SUMIF(Ingredients!$B$3:$B$230,M384,Ingredients!$F$3:$F$230)+SUMIF($B$3:$B$725,M384,$BJ$3:$BJ$725)</f>
        <v>0</v>
      </c>
      <c r="BJ384" s="35">
        <f t="shared" si="68"/>
        <v>0</v>
      </c>
      <c r="BK384" s="30">
        <f>SUMIF(Ingredients!$B$3:$B$230,F384,Ingredients!$G$3:$G$230)+SUMIF($B$3:$B$725,F384,$BS$3:$BS$725)</f>
        <v>0</v>
      </c>
      <c r="BL384" s="30">
        <f>SUMIF(Ingredients!$B$3:$B$230,G384,Ingredients!$G$3:$G$230)+SUMIF($B$3:$B$725,G384,$BS$3:$BS$725)</f>
        <v>0</v>
      </c>
      <c r="BM384" s="30">
        <f>SUMIF(Ingredients!$B$3:$B$230,H384,Ingredients!$G$3:$G$230)+SUMIF($B$3:$B$725,H384,$BS$3:$BS$725)</f>
        <v>0</v>
      </c>
      <c r="BN384" s="30">
        <f>SUMIF(Ingredients!$B$3:$B$230,I384,Ingredients!$G$3:$G$230)+SUMIF($B$3:$B$725,I384,$BS$3:$BS$725)</f>
        <v>0</v>
      </c>
      <c r="BO384" s="30">
        <f>SUMIF(Ingredients!$B$3:$B$230,J384,Ingredients!$G$3:$G$230)+SUMIF($B$3:$B$725,J384,$BS$3:$BS$725)</f>
        <v>0</v>
      </c>
      <c r="BP384" s="30">
        <f>SUMIF(Ingredients!$B$3:$B$230,K384,Ingredients!$G$3:$G$230)+SUMIF($B$3:$B$725,K384,$BS$3:$BS$725)</f>
        <v>0</v>
      </c>
      <c r="BQ384" s="30">
        <f>SUMIF(Ingredients!$B$3:$B$230,L384,Ingredients!$G$3:$G$230)+SUMIF($B$3:$B$725,L384,$BS$3:$BS$725)</f>
        <v>0</v>
      </c>
      <c r="BR384" s="30">
        <f>SUMIF(Ingredients!$B$3:$B$230,M384,Ingredients!$G$3:$G$230)+SUMIF($B$3:$B$725,M384,$BS$3:$BS$725)</f>
        <v>0</v>
      </c>
      <c r="BS384" s="36">
        <f t="shared" si="69"/>
        <v>0</v>
      </c>
      <c r="BT384" s="30">
        <f>SUMIF(Ingredients!$B$3:$B$230,F384,Ingredients!$H$3:$H$230)+SUMIF($B$3:$B$725,F384,$CB$3:$CB$725)</f>
        <v>0</v>
      </c>
      <c r="BU384" s="30">
        <f>SUMIF(Ingredients!$B$3:$B$230,G384,Ingredients!$H$3:$H$230)+SUMIF($B$3:$B$725,G384,$CB$3:$CB$725)</f>
        <v>0</v>
      </c>
      <c r="BV384" s="30">
        <f>SUMIF(Ingredients!$B$3:$B$230,H384,Ingredients!$H$3:$H$230)+SUMIF($B$3:$B$725,H384,$CB$3:$CB$725)</f>
        <v>0</v>
      </c>
      <c r="BW384" s="30">
        <f>SUMIF(Ingredients!$B$3:$B$230,I384,Ingredients!$H$3:$H$230)+SUMIF($B$3:$B$725,I384,$CB$3:$CB$725)</f>
        <v>0</v>
      </c>
      <c r="BX384" s="30">
        <f>SUMIF(Ingredients!$B$3:$B$230,J384,Ingredients!$H$3:$H$230)+SUMIF($B$3:$B$725,J384,$CB$3:$CB$725)</f>
        <v>0</v>
      </c>
      <c r="BY384" s="30">
        <f>SUMIF(Ingredients!$B$3:$B$230,K384,Ingredients!$H$3:$H$230)+SUMIF($B$3:$B$725,K384,$CB$3:$CB$725)</f>
        <v>0</v>
      </c>
      <c r="BZ384" s="30">
        <f>SUMIF(Ingredients!$B$3:$B$230,L384,Ingredients!$H$3:$H$230)+SUMIF($B$3:$B$725,L384,$CB$3:$CB$725)</f>
        <v>0</v>
      </c>
      <c r="CA384" s="30">
        <f>SUMIF(Ingredients!$B$3:$B$230,M384,Ingredients!$H$3:$H$230)+SUMIF($B$3:$B$725,M384,$CB$3:$CB$725)</f>
        <v>0</v>
      </c>
      <c r="CB384" s="42">
        <f t="shared" si="70"/>
        <v>0</v>
      </c>
      <c r="CC384" s="30">
        <f>SUMIF(Ingredients!$B$3:$B$230,F384,Ingredients!$I$3:$I$230)+SUMIF($B$3:$B$725,F384,$CK$3:$CK$725)</f>
        <v>2</v>
      </c>
      <c r="CD384" s="30">
        <f>SUMIF(Ingredients!$B$3:$B$230,G384,Ingredients!$I$3:$I$230)+SUMIF($B$3:$B$725,G384,$CK$3:$CK$725)</f>
        <v>0</v>
      </c>
      <c r="CE384" s="30">
        <f>SUMIF(Ingredients!$B$3:$B$230,H384,Ingredients!$I$3:$I$230)+SUMIF($B$3:$B$725,H384,$CK$3:$CK$725)</f>
        <v>0</v>
      </c>
      <c r="CF384" s="30">
        <f>SUMIF(Ingredients!$B$3:$B$230,I384,Ingredients!$I$3:$I$230)+SUMIF($B$3:$B$725,I384,$CK$3:$CK$725)</f>
        <v>0</v>
      </c>
      <c r="CG384" s="30">
        <f>SUMIF(Ingredients!$B$3:$B$230,J384,Ingredients!$I$3:$I$230)+SUMIF($B$3:$B$725,J384,$CK$3:$CK$725)</f>
        <v>0</v>
      </c>
      <c r="CH384" s="30">
        <f>SUMIF(Ingredients!$B$3:$B$230,K384,Ingredients!$I$3:$I$230)+SUMIF($B$3:$B$725,K384,$CK$3:$CK$725)</f>
        <v>0</v>
      </c>
      <c r="CI384" s="30">
        <f>SUMIF(Ingredients!$B$3:$B$230,L384,Ingredients!$I$3:$I$230)+SUMIF($B$3:$B$725,L384,$CK$3:$CK$725)</f>
        <v>0</v>
      </c>
      <c r="CJ384" s="30">
        <f>SUMIF(Ingredients!$B$3:$B$230,M384,Ingredients!$I$3:$I$230)+SUMIF($B$3:$B$725,M384,$CK$3:$CK$725)</f>
        <v>0</v>
      </c>
      <c r="CK384" s="38">
        <f t="shared" si="71"/>
        <v>2</v>
      </c>
      <c r="CL384" s="30">
        <f>SUMIF(Ingredients!$B$3:$B$230,F384,Ingredients!$J$3:$J$230)+SUMIF($B$3:$B$725,F384,$CT$3:$CT$725)</f>
        <v>0</v>
      </c>
      <c r="CM384" s="30">
        <f>SUMIF(Ingredients!$B$3:$B$230,G384,Ingredients!$J$3:$J$230)+SUMIF($B$3:$B$725,G384,$CT$3:$CT$725)</f>
        <v>0</v>
      </c>
      <c r="CN384" s="30">
        <f>SUMIF(Ingredients!$B$3:$B$230,H384,Ingredients!$J$3:$J$230)+SUMIF($B$3:$B$725,H384,$CT$3:$CT$725)</f>
        <v>0</v>
      </c>
      <c r="CO384" s="30">
        <f>SUMIF(Ingredients!$B$3:$B$230,I384,Ingredients!$J$3:$J$230)+SUMIF($B$3:$B$725,I384,$CT$3:$CT$725)</f>
        <v>0</v>
      </c>
      <c r="CP384" s="30">
        <f>SUMIF(Ingredients!$B$3:$B$230,J384,Ingredients!$J$3:$J$230)+SUMIF($B$3:$B$725,J384,$CT$3:$CT$725)</f>
        <v>0</v>
      </c>
      <c r="CQ384" s="30">
        <f>SUMIF(Ingredients!$B$3:$B$230,K384,Ingredients!$J$3:$J$230)+SUMIF($B$3:$B$725,K384,$CT$3:$CT$725)</f>
        <v>0</v>
      </c>
      <c r="CR384" s="30">
        <f>SUMIF(Ingredients!$B$3:$B$230,L384,Ingredients!$J$3:$J$230)+SUMIF($B$3:$B$725,L384,$CT$3:$CT$725)</f>
        <v>0</v>
      </c>
      <c r="CS384" s="30">
        <f>SUMIF(Ingredients!$B$3:$B$230,M384,Ingredients!$J$3:$J$230)+SUMIF($B$3:$B$725,M384,$CT$3:$CT$725)</f>
        <v>0</v>
      </c>
      <c r="CT384" s="43">
        <f t="shared" si="72"/>
        <v>0</v>
      </c>
      <c r="CU384" s="34">
        <v>10</v>
      </c>
      <c r="CV384" s="30">
        <v>0</v>
      </c>
      <c r="CW384" s="30">
        <v>30</v>
      </c>
      <c r="CX384" s="35">
        <v>0</v>
      </c>
      <c r="CY384" s="36">
        <v>0</v>
      </c>
      <c r="CZ384" s="37">
        <v>0</v>
      </c>
      <c r="DA384" s="38">
        <v>2</v>
      </c>
      <c r="DB384" s="39">
        <v>0</v>
      </c>
      <c r="DC384" t="s">
        <v>202</v>
      </c>
      <c r="DD384" t="str">
        <f t="shared" ca="1" si="73"/>
        <v/>
      </c>
      <c r="DE384" t="str">
        <f t="shared" ca="1" si="74"/>
        <v>-</v>
      </c>
      <c r="DG384" t="s">
        <v>200</v>
      </c>
      <c r="DH384" t="str">
        <f t="shared" ca="1" si="75"/>
        <v>SAUSAGEITEM(MEAL, ItemRegistry.sausageItem, 4 ,2f,0f,0f,0f,0f,2f,0f,0.7f),</v>
      </c>
      <c r="DI384" t="s">
        <v>2497</v>
      </c>
    </row>
    <row r="385" spans="2:113" x14ac:dyDescent="0.3">
      <c r="B385" t="s">
        <v>665</v>
      </c>
      <c r="C385" t="str">
        <f>INDEX('PH Itemnames'!$B$1:$B$723,MATCH(B385,'PH Itemnames'!$A$1:$A$723),1)</f>
        <v>sausagerollItem</v>
      </c>
      <c r="D385" t="s">
        <v>240</v>
      </c>
      <c r="E385" t="s">
        <v>1191</v>
      </c>
      <c r="F385" s="10" t="s">
        <v>664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SUMIF(Ingredients!$B$3:$B$230,'PH complex foods'!F385,Ingredients!$A$3:$A$119)+SUMIF($B$3:$B$725,F385,$V$3:$V$724)</f>
        <v>1</v>
      </c>
      <c r="O385" s="11">
        <f ca="1">SUMIF(Ingredients!$B$3:$B$230,'PH complex foods'!G385,Ingredients!$A$3:$A$119)+SUMIF($B$3:$B$725,G385,$V$3:$V$724)</f>
        <v>1</v>
      </c>
      <c r="P385" s="11">
        <f ca="1">SUMIF(Ingredients!$B$3:$B$230,'PH complex foods'!H385,Ingredients!$A$3:$A$119)+SUMIF($B$3:$B$725,H385,$V$3:$V$724)</f>
        <v>1</v>
      </c>
      <c r="Q385" s="11">
        <f ca="1">SUMIF(Ingredients!$B$3:$B$230,'PH complex foods'!I385,Ingredients!$A$3:$A$119)+SUMIF($B$3:$B$725,I385,$V$3:$V$724)</f>
        <v>0</v>
      </c>
      <c r="R385" s="11">
        <f ca="1">SUMIF(Ingredients!$B$3:$B$230,'PH complex foods'!J385,Ingredients!$A$3:$A$119)+SUMIF($B$3:$B$725,J385,$V$3:$V$724)</f>
        <v>0</v>
      </c>
      <c r="S385" s="11">
        <f ca="1">SUMIF(Ingredients!$B$3:$B$230,'PH complex foods'!K385,Ingredients!$A$3:$A$119)+SUMIF($B$3:$B$725,K385,$V$3:$V$724)</f>
        <v>0</v>
      </c>
      <c r="T385" s="11">
        <f ca="1">SUMIF(Ingredients!$B$3:$B$230,'PH complex foods'!L385,Ingredients!$A$3:$A$119)+SUMIF($B$3:$B$725,L385,$V$3:$V$724)</f>
        <v>0</v>
      </c>
      <c r="U385" s="11">
        <f ca="1">SUMIF(Ingredients!$B$3:$B$230,'PH complex foods'!M385,Ingredients!$A$3:$A$119)+SUMIF($B$3:$B$725,M385,$V$3:$V$724)</f>
        <v>0</v>
      </c>
      <c r="V385" s="10">
        <f t="shared" ca="1" si="76"/>
        <v>1</v>
      </c>
      <c r="W385" s="10">
        <v>1</v>
      </c>
      <c r="X385" s="11">
        <v>1</v>
      </c>
      <c r="Y385" s="11">
        <f>COUNTIF(F385:M1110,B385)</f>
        <v>0</v>
      </c>
      <c r="Z385" s="44" t="str">
        <f t="shared" ca="1" si="77"/>
        <v>Yes</v>
      </c>
      <c r="AA385" s="34">
        <f>SUMIF(Ingredients!$B$3:$B$230,F385,Ingredients!$C$3:$C$230)+SUMIF($B$3:$B$725,F385,$AI$3:$AI$725)</f>
        <v>7.166666666666667</v>
      </c>
      <c r="AB385" s="30">
        <f>SUMIF(Ingredients!$B$3:$B$230,G385,Ingredients!$C$3:$C$230)+SUMIF($B$3:$B$725,G385,$AI$3:$AI$725)</f>
        <v>5</v>
      </c>
      <c r="AC385" s="30">
        <f>SUMIF(Ingredients!$B$3:$B$230,H385,Ingredients!$C$3:$C$230)+SUMIF($B$3:$B$725,H385,$AI$3:$AI$725)</f>
        <v>0</v>
      </c>
      <c r="AD385" s="30">
        <f>SUMIF(Ingredients!$B$3:$B$230,I385,Ingredients!$C$3:$C$230)+SUMIF($B$3:$B$725,I385,$AI$3:$AI$725)</f>
        <v>0</v>
      </c>
      <c r="AE385" s="30">
        <f>SUMIF(Ingredients!$B$3:$B$230,J385,Ingredients!$C$3:$C$230)+SUMIF($B$3:$B$725,J385,$AI$3:$AI$725)</f>
        <v>0</v>
      </c>
      <c r="AF385" s="30">
        <f>SUMIF(Ingredients!$B$3:$B$230,K385,Ingredients!$C$3:$C$230)+SUMIF($B$3:$B$725,K385,$AI$3:$AI$725)</f>
        <v>0</v>
      </c>
      <c r="AG385" s="30">
        <f>SUMIF(Ingredients!$B$3:$B$230,L385,Ingredients!$C$3:$C$230)+SUMIF($B$3:$B$725,L385,$AI$3:$AI$725)</f>
        <v>0</v>
      </c>
      <c r="AH385" s="30">
        <f>SUMIF(Ingredients!$B$3:$B$230,M385,Ingredients!$C$3:$C$230)+SUMIF($B$3:$B$725,M385,$AI$3:$AI$725)</f>
        <v>0</v>
      </c>
      <c r="AI385" s="29">
        <f t="shared" si="65"/>
        <v>12.166666666666668</v>
      </c>
      <c r="AJ385" s="30">
        <f>SUMIF(Ingredients!$B$3:$B$230,F385,Ingredients!$D$3:$D$230)+SUMIF($B$3:$B$725,F385,$AR$3:$AR$725)</f>
        <v>0</v>
      </c>
      <c r="AK385" s="30">
        <f>SUMIF(Ingredients!$B$3:$B$230,G385,Ingredients!$D$3:$D$230)+SUMIF($B$3:$B$725,G385,$AR$3:$AR$725)</f>
        <v>0</v>
      </c>
      <c r="AL385" s="30">
        <f>SUMIF(Ingredients!$B$3:$B$230,H385,Ingredients!$D$3:$D$230)+SUMIF($B$3:$B$725,H385,$AR$3:$AR$725)</f>
        <v>0</v>
      </c>
      <c r="AM385" s="30">
        <f>SUMIF(Ingredients!$B$3:$B$230,I385,Ingredients!$D$3:$D$230)+SUMIF($B$3:$B$725,I385,$AR$3:$AR$725)</f>
        <v>0</v>
      </c>
      <c r="AN385" s="30">
        <f>SUMIF(Ingredients!$B$3:$B$230,J385,Ingredients!$D$3:$D$230)+SUMIF($B$3:$B$725,J385,$AR$3:$AR$725)</f>
        <v>0</v>
      </c>
      <c r="AO385" s="30">
        <f>SUMIF(Ingredients!$B$3:$B$230,K385,Ingredients!$D$3:$D$230)+SUMIF($B$3:$B$725,K385,$AR$3:$AR$725)</f>
        <v>0</v>
      </c>
      <c r="AP385" s="30">
        <f>SUMIF(Ingredients!$B$3:$B$230,L385,Ingredients!$D$3:$D$230)+SUMIF($B$3:$B$725,L385,$AR$3:$AR$725)</f>
        <v>0</v>
      </c>
      <c r="AQ385" s="30">
        <f>SUMIF(Ingredients!$B$3:$B$230,M385,Ingredients!$D$3:$D$230)+SUMIF($B$3:$B$725,M385,$AR$3:$AR$725)</f>
        <v>0</v>
      </c>
      <c r="AR385" s="29">
        <f t="shared" si="66"/>
        <v>0</v>
      </c>
      <c r="AS385" s="30">
        <f>SUMIF(Ingredients!$B$3:$B$230,F385,Ingredients!$E$3:$E$230)+SUMIF($B$3:$B$725,F385,$BA$3:$BA$730)</f>
        <v>30</v>
      </c>
      <c r="AT385" s="30">
        <f>SUMIF(Ingredients!$B$3:$B$230,G385,Ingredients!$E$3:$E$230)+SUMIF($B$3:$B$725,G385,$BA$3:$BA$730)</f>
        <v>7</v>
      </c>
      <c r="AU385" s="30">
        <f>SUMIF(Ingredients!$B$3:$B$230,H385,Ingredients!$E$3:$E$230)+SUMIF($B$3:$B$725,H385,$BA$3:$BA$730)</f>
        <v>16</v>
      </c>
      <c r="AV385" s="30">
        <f>SUMIF(Ingredients!$B$3:$B$230,I385,Ingredients!$E$3:$E$230)+SUMIF($B$3:$B$725,I385,$BA$3:$BA$730)</f>
        <v>0</v>
      </c>
      <c r="AW385" s="30">
        <f>SUMIF(Ingredients!$B$3:$B$230,J385,Ingredients!$E$3:$E$230)+SUMIF($B$3:$B$725,J385,$BA$3:$BA$730)</f>
        <v>0</v>
      </c>
      <c r="AX385" s="30">
        <f>SUMIF(Ingredients!$B$3:$B$230,K385,Ingredients!$E$3:$E$230)+SUMIF($B$3:$B$725,K385,$BA$3:$BA$730)</f>
        <v>0</v>
      </c>
      <c r="AY385" s="30">
        <f>SUMIF(Ingredients!$B$3:$B$230,L385,Ingredients!$E$3:$E$230)+SUMIF($B$3:$B$725,L385,$BA$3:$BA$730)</f>
        <v>0</v>
      </c>
      <c r="AZ385" s="30">
        <f>SUMIF(Ingredients!$B$3:$B$230,M385,Ingredients!$E$3:$E$230)+SUMIF($B$3:$B$725,M385,$BA$3:$BA$730)</f>
        <v>0</v>
      </c>
      <c r="BA385" s="29">
        <f t="shared" si="67"/>
        <v>17.666666666666668</v>
      </c>
      <c r="BB385" s="30">
        <f>SUMIF(Ingredients!$B$3:$B$230,F385,Ingredients!$F$3:$F$230)+SUMIF($B$3:$B$725,F385,$BJ$3:$BJ$725)</f>
        <v>0</v>
      </c>
      <c r="BC385" s="30">
        <f>SUMIF(Ingredients!$B$3:$B$230,G385,Ingredients!$F$3:$F$230)+SUMIF($B$3:$B$725,G385,$BJ$3:$BJ$725)</f>
        <v>1</v>
      </c>
      <c r="BD385" s="30">
        <f>SUMIF(Ingredients!$B$3:$B$230,H385,Ingredients!$F$3:$F$230)+SUMIF($B$3:$B$725,H385,$BJ$3:$BJ$725)</f>
        <v>0</v>
      </c>
      <c r="BE385" s="30">
        <f>SUMIF(Ingredients!$B$3:$B$230,I385,Ingredients!$F$3:$F$230)+SUMIF($B$3:$B$725,I385,$BJ$3:$BJ$725)</f>
        <v>0</v>
      </c>
      <c r="BF385" s="30">
        <f>SUMIF(Ingredients!$B$3:$B$230,J385,Ingredients!$F$3:$F$230)+SUMIF($B$3:$B$725,J385,$BJ$3:$BJ$725)</f>
        <v>0</v>
      </c>
      <c r="BG385" s="30">
        <f>SUMIF(Ingredients!$B$3:$B$230,K385,Ingredients!$F$3:$F$230)+SUMIF($B$3:$B$725,K385,$BJ$3:$BJ$725)</f>
        <v>0</v>
      </c>
      <c r="BH385" s="30">
        <f>SUMIF(Ingredients!$B$3:$B$230,L385,Ingredients!$F$3:$F$230)+SUMIF($B$3:$B$725,L385,$BJ$3:$BJ$725)</f>
        <v>0</v>
      </c>
      <c r="BI385" s="30">
        <f>SUMIF(Ingredients!$B$3:$B$230,M385,Ingredients!$F$3:$F$230)+SUMIF($B$3:$B$725,M385,$BJ$3:$BJ$725)</f>
        <v>0</v>
      </c>
      <c r="BJ385" s="35">
        <f t="shared" si="68"/>
        <v>1</v>
      </c>
      <c r="BK385" s="30">
        <f>SUMIF(Ingredients!$B$3:$B$230,F385,Ingredients!$G$3:$G$230)+SUMIF($B$3:$B$725,F385,$BS$3:$BS$725)</f>
        <v>0</v>
      </c>
      <c r="BL385" s="30">
        <f>SUMIF(Ingredients!$B$3:$B$230,G385,Ingredients!$G$3:$G$230)+SUMIF($B$3:$B$725,G385,$BS$3:$BS$725)</f>
        <v>0</v>
      </c>
      <c r="BM385" s="30">
        <f>SUMIF(Ingredients!$B$3:$B$230,H385,Ingredients!$G$3:$G$230)+SUMIF($B$3:$B$725,H385,$BS$3:$BS$725)</f>
        <v>0</v>
      </c>
      <c r="BN385" s="30">
        <f>SUMIF(Ingredients!$B$3:$B$230,I385,Ingredients!$G$3:$G$230)+SUMIF($B$3:$B$725,I385,$BS$3:$BS$725)</f>
        <v>0</v>
      </c>
      <c r="BO385" s="30">
        <f>SUMIF(Ingredients!$B$3:$B$230,J385,Ingredients!$G$3:$G$230)+SUMIF($B$3:$B$725,J385,$BS$3:$BS$725)</f>
        <v>0</v>
      </c>
      <c r="BP385" s="30">
        <f>SUMIF(Ingredients!$B$3:$B$230,K385,Ingredients!$G$3:$G$230)+SUMIF($B$3:$B$725,K385,$BS$3:$BS$725)</f>
        <v>0</v>
      </c>
      <c r="BQ385" s="30">
        <f>SUMIF(Ingredients!$B$3:$B$230,L385,Ingredients!$G$3:$G$230)+SUMIF($B$3:$B$725,L385,$BS$3:$BS$725)</f>
        <v>0</v>
      </c>
      <c r="BR385" s="30">
        <f>SUMIF(Ingredients!$B$3:$B$230,M385,Ingredients!$G$3:$G$230)+SUMIF($B$3:$B$725,M385,$BS$3:$BS$725)</f>
        <v>0</v>
      </c>
      <c r="BS385" s="36">
        <f t="shared" si="69"/>
        <v>0</v>
      </c>
      <c r="BT385" s="30">
        <f>SUMIF(Ingredients!$B$3:$B$230,F385,Ingredients!$H$3:$H$230)+SUMIF($B$3:$B$725,F385,$CB$3:$CB$725)</f>
        <v>0</v>
      </c>
      <c r="BU385" s="30">
        <f>SUMIF(Ingredients!$B$3:$B$230,G385,Ingredients!$H$3:$H$230)+SUMIF($B$3:$B$725,G385,$CB$3:$CB$725)</f>
        <v>0</v>
      </c>
      <c r="BV385" s="30">
        <f>SUMIF(Ingredients!$B$3:$B$230,H385,Ingredients!$H$3:$H$230)+SUMIF($B$3:$B$725,H385,$CB$3:$CB$725)</f>
        <v>0</v>
      </c>
      <c r="BW385" s="30">
        <f>SUMIF(Ingredients!$B$3:$B$230,I385,Ingredients!$H$3:$H$230)+SUMIF($B$3:$B$725,I385,$CB$3:$CB$725)</f>
        <v>0</v>
      </c>
      <c r="BX385" s="30">
        <f>SUMIF(Ingredients!$B$3:$B$230,J385,Ingredients!$H$3:$H$230)+SUMIF($B$3:$B$725,J385,$CB$3:$CB$725)</f>
        <v>0</v>
      </c>
      <c r="BY385" s="30">
        <f>SUMIF(Ingredients!$B$3:$B$230,K385,Ingredients!$H$3:$H$230)+SUMIF($B$3:$B$725,K385,$CB$3:$CB$725)</f>
        <v>0</v>
      </c>
      <c r="BZ385" s="30">
        <f>SUMIF(Ingredients!$B$3:$B$230,L385,Ingredients!$H$3:$H$230)+SUMIF($B$3:$B$725,L385,$CB$3:$CB$725)</f>
        <v>0</v>
      </c>
      <c r="CA385" s="30">
        <f>SUMIF(Ingredients!$B$3:$B$230,M385,Ingredients!$H$3:$H$230)+SUMIF($B$3:$B$725,M385,$CB$3:$CB$725)</f>
        <v>0</v>
      </c>
      <c r="CB385" s="42">
        <f t="shared" si="70"/>
        <v>0</v>
      </c>
      <c r="CC385" s="30">
        <f>SUMIF(Ingredients!$B$3:$B$230,F385,Ingredients!$I$3:$I$230)+SUMIF($B$3:$B$725,F385,$CK$3:$CK$725)</f>
        <v>2</v>
      </c>
      <c r="CD385" s="30">
        <f>SUMIF(Ingredients!$B$3:$B$230,G385,Ingredients!$I$3:$I$230)+SUMIF($B$3:$B$725,G385,$CK$3:$CK$725)</f>
        <v>0</v>
      </c>
      <c r="CE385" s="30">
        <f>SUMIF(Ingredients!$B$3:$B$230,H385,Ingredients!$I$3:$I$230)+SUMIF($B$3:$B$725,H385,$CK$3:$CK$725)</f>
        <v>0</v>
      </c>
      <c r="CF385" s="30">
        <f>SUMIF(Ingredients!$B$3:$B$230,I385,Ingredients!$I$3:$I$230)+SUMIF($B$3:$B$725,I385,$CK$3:$CK$725)</f>
        <v>0</v>
      </c>
      <c r="CG385" s="30">
        <f>SUMIF(Ingredients!$B$3:$B$230,J385,Ingredients!$I$3:$I$230)+SUMIF($B$3:$B$725,J385,$CK$3:$CK$725)</f>
        <v>0</v>
      </c>
      <c r="CH385" s="30">
        <f>SUMIF(Ingredients!$B$3:$B$230,K385,Ingredients!$I$3:$I$230)+SUMIF($B$3:$B$725,K385,$CK$3:$CK$725)</f>
        <v>0</v>
      </c>
      <c r="CI385" s="30">
        <f>SUMIF(Ingredients!$B$3:$B$230,L385,Ingredients!$I$3:$I$230)+SUMIF($B$3:$B$725,L385,$CK$3:$CK$725)</f>
        <v>0</v>
      </c>
      <c r="CJ385" s="30">
        <f>SUMIF(Ingredients!$B$3:$B$230,M385,Ingredients!$I$3:$I$230)+SUMIF($B$3:$B$725,M385,$CK$3:$CK$725)</f>
        <v>0</v>
      </c>
      <c r="CK385" s="38">
        <f t="shared" si="71"/>
        <v>2</v>
      </c>
      <c r="CL385" s="30">
        <f>SUMIF(Ingredients!$B$3:$B$230,F385,Ingredients!$J$3:$J$230)+SUMIF($B$3:$B$725,F385,$CT$3:$CT$725)</f>
        <v>0</v>
      </c>
      <c r="CM385" s="30">
        <f>SUMIF(Ingredients!$B$3:$B$230,G385,Ingredients!$J$3:$J$230)+SUMIF($B$3:$B$725,G385,$CT$3:$CT$725)</f>
        <v>0</v>
      </c>
      <c r="CN385" s="30">
        <f>SUMIF(Ingredients!$B$3:$B$230,H385,Ingredients!$J$3:$J$230)+SUMIF($B$3:$B$725,H385,$CT$3:$CT$725)</f>
        <v>0</v>
      </c>
      <c r="CO385" s="30">
        <f>SUMIF(Ingredients!$B$3:$B$230,I385,Ingredients!$J$3:$J$230)+SUMIF($B$3:$B$725,I385,$CT$3:$CT$725)</f>
        <v>0</v>
      </c>
      <c r="CP385" s="30">
        <f>SUMIF(Ingredients!$B$3:$B$230,J385,Ingredients!$J$3:$J$230)+SUMIF($B$3:$B$725,J385,$CT$3:$CT$725)</f>
        <v>0</v>
      </c>
      <c r="CQ385" s="30">
        <f>SUMIF(Ingredients!$B$3:$B$230,K385,Ingredients!$J$3:$J$230)+SUMIF($B$3:$B$725,K385,$CT$3:$CT$725)</f>
        <v>0</v>
      </c>
      <c r="CR385" s="30">
        <f>SUMIF(Ingredients!$B$3:$B$230,L385,Ingredients!$J$3:$J$230)+SUMIF($B$3:$B$725,L385,$CT$3:$CT$725)</f>
        <v>0</v>
      </c>
      <c r="CS385" s="30">
        <f>SUMIF(Ingredients!$B$3:$B$230,M385,Ingredients!$J$3:$J$230)+SUMIF($B$3:$B$725,M385,$CT$3:$CT$725)</f>
        <v>0</v>
      </c>
      <c r="CT385" s="43">
        <f t="shared" si="72"/>
        <v>0</v>
      </c>
      <c r="CU385" s="34">
        <v>15</v>
      </c>
      <c r="CV385" s="30">
        <v>0</v>
      </c>
      <c r="CW385" s="30">
        <v>12.333333333333334</v>
      </c>
      <c r="CX385" s="35">
        <v>1</v>
      </c>
      <c r="CY385" s="36">
        <v>0</v>
      </c>
      <c r="CZ385" s="37">
        <v>0</v>
      </c>
      <c r="DA385" s="38">
        <v>2</v>
      </c>
      <c r="DB385" s="39">
        <v>0.3</v>
      </c>
      <c r="DC385" t="s">
        <v>202</v>
      </c>
      <c r="DD385" t="str">
        <f t="shared" ca="1" si="73"/>
        <v/>
      </c>
      <c r="DE385" t="str">
        <f t="shared" ca="1" si="74"/>
        <v>-</v>
      </c>
      <c r="DG385" t="s">
        <v>200</v>
      </c>
      <c r="DH385" t="str">
        <f t="shared" ca="1" si="75"/>
        <v>SAUSAGEROLLITEM(MEAL, ItemRegistry.sausagerollItem, 4 ,3f,0f,1f,0f,0f,2f,0.3f,1.7f),</v>
      </c>
      <c r="DI385" t="s">
        <v>2498</v>
      </c>
    </row>
    <row r="386" spans="2:113" x14ac:dyDescent="0.3">
      <c r="B386" t="s">
        <v>666</v>
      </c>
      <c r="C386" t="str">
        <f>INDEX('PH Itemnames'!$B$1:$B$723,MATCH(B386,'PH Itemnames'!$A$1:$A$723),1)</f>
        <v>sesameballItem</v>
      </c>
      <c r="D386" t="s">
        <v>240</v>
      </c>
      <c r="E386" t="s">
        <v>1191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SUMIF(Ingredients!$B$3:$B$230,'PH complex foods'!F386,Ingredients!$A$3:$A$119)+SUMIF($B$3:$B$725,F386,$V$3:$V$724)</f>
        <v>1</v>
      </c>
      <c r="O386" s="11">
        <f ca="1">SUMIF(Ingredients!$B$3:$B$230,'PH complex foods'!G386,Ingredients!$A$3:$A$119)+SUMIF($B$3:$B$725,G386,$V$3:$V$724)</f>
        <v>1</v>
      </c>
      <c r="P386" s="11">
        <f ca="1">SUMIF(Ingredients!$B$3:$B$230,'PH complex foods'!H386,Ingredients!$A$3:$A$119)+SUMIF($B$3:$B$725,H386,$V$3:$V$724)</f>
        <v>1</v>
      </c>
      <c r="Q386" s="11">
        <f ca="1">SUMIF(Ingredients!$B$3:$B$230,'PH complex foods'!I386,Ingredients!$A$3:$A$119)+SUMIF($B$3:$B$725,I386,$V$3:$V$724)</f>
        <v>1</v>
      </c>
      <c r="R386" s="11">
        <f ca="1">SUMIF(Ingredients!$B$3:$B$230,'PH complex foods'!J386,Ingredients!$A$3:$A$119)+SUMIF($B$3:$B$725,J386,$V$3:$V$724)</f>
        <v>1</v>
      </c>
      <c r="S386" s="11">
        <f ca="1">SUMIF(Ingredients!$B$3:$B$230,'PH complex foods'!K386,Ingredients!$A$3:$A$119)+SUMIF($B$3:$B$725,K386,$V$3:$V$724)</f>
        <v>0</v>
      </c>
      <c r="T386" s="11">
        <f ca="1">SUMIF(Ingredients!$B$3:$B$230,'PH complex foods'!L386,Ingredients!$A$3:$A$119)+SUMIF($B$3:$B$725,L386,$V$3:$V$724)</f>
        <v>0</v>
      </c>
      <c r="U386" s="11">
        <f ca="1">SUMIF(Ingredients!$B$3:$B$230,'PH complex foods'!M386,Ingredients!$A$3:$A$119)+SUMIF($B$3:$B$725,M386,$V$3:$V$724)</f>
        <v>0</v>
      </c>
      <c r="V386" s="10">
        <f t="shared" ca="1" si="76"/>
        <v>1</v>
      </c>
      <c r="W386" s="10">
        <v>1</v>
      </c>
      <c r="X386" s="11">
        <v>1</v>
      </c>
      <c r="Y386" s="11">
        <f>COUNTIF(F386:M1111,B386)</f>
        <v>0</v>
      </c>
      <c r="Z386" s="44" t="str">
        <f t="shared" ca="1" si="77"/>
        <v>Yes</v>
      </c>
      <c r="AA386" s="34">
        <f>SUMIF(Ingredients!$B$3:$B$230,F386,Ingredients!$C$3:$C$230)+SUMIF($B$3:$B$725,F386,$AI$3:$AI$725)</f>
        <v>1</v>
      </c>
      <c r="AB386" s="30">
        <f>SUMIF(Ingredients!$B$3:$B$230,G386,Ingredients!$C$3:$C$230)+SUMIF($B$3:$B$725,G386,$AI$3:$AI$725)</f>
        <v>4</v>
      </c>
      <c r="AC386" s="30">
        <f>SUMIF(Ingredients!$B$3:$B$230,H386,Ingredients!$C$3:$C$230)+SUMIF($B$3:$B$725,H386,$AI$3:$AI$725)</f>
        <v>2</v>
      </c>
      <c r="AD386" s="30">
        <f>SUMIF(Ingredients!$B$3:$B$230,I386,Ingredients!$C$3:$C$230)+SUMIF($B$3:$B$725,I386,$AI$3:$AI$725)</f>
        <v>0</v>
      </c>
      <c r="AE386" s="30">
        <f>SUMIF(Ingredients!$B$3:$B$230,J386,Ingredients!$C$3:$C$230)+SUMIF($B$3:$B$725,J386,$AI$3:$AI$725)</f>
        <v>5</v>
      </c>
      <c r="AF386" s="30">
        <f>SUMIF(Ingredients!$B$3:$B$230,K386,Ingredients!$C$3:$C$230)+SUMIF($B$3:$B$725,K386,$AI$3:$AI$725)</f>
        <v>0</v>
      </c>
      <c r="AG386" s="30">
        <f>SUMIF(Ingredients!$B$3:$B$230,L386,Ingredients!$C$3:$C$230)+SUMIF($B$3:$B$725,L386,$AI$3:$AI$725)</f>
        <v>0</v>
      </c>
      <c r="AH386" s="30">
        <f>SUMIF(Ingredients!$B$3:$B$230,M386,Ingredients!$C$3:$C$230)+SUMIF($B$3:$B$725,M386,$AI$3:$AI$725)</f>
        <v>0</v>
      </c>
      <c r="AI386" s="29">
        <f t="shared" si="65"/>
        <v>12</v>
      </c>
      <c r="AJ386" s="30">
        <f>SUMIF(Ingredients!$B$3:$B$230,F386,Ingredients!$D$3:$D$230)+SUMIF($B$3:$B$725,F386,$AR$3:$AR$725)</f>
        <v>0</v>
      </c>
      <c r="AK386" s="30">
        <f>SUMIF(Ingredients!$B$3:$B$230,G386,Ingredients!$D$3:$D$230)+SUMIF($B$3:$B$725,G386,$AR$3:$AR$725)</f>
        <v>0</v>
      </c>
      <c r="AL386" s="30">
        <f>SUMIF(Ingredients!$B$3:$B$230,H386,Ingredients!$D$3:$D$230)+SUMIF($B$3:$B$725,H386,$AR$3:$AR$725)</f>
        <v>0</v>
      </c>
      <c r="AM386" s="30">
        <f>SUMIF(Ingredients!$B$3:$B$230,I386,Ingredients!$D$3:$D$230)+SUMIF($B$3:$B$725,I386,$AR$3:$AR$725)</f>
        <v>0</v>
      </c>
      <c r="AN386" s="30">
        <f>SUMIF(Ingredients!$B$3:$B$230,J386,Ingredients!$D$3:$D$230)+SUMIF($B$3:$B$725,J386,$AR$3:$AR$725)</f>
        <v>0</v>
      </c>
      <c r="AO386" s="30">
        <f>SUMIF(Ingredients!$B$3:$B$230,K386,Ingredients!$D$3:$D$230)+SUMIF($B$3:$B$725,K386,$AR$3:$AR$725)</f>
        <v>0</v>
      </c>
      <c r="AP386" s="30">
        <f>SUMIF(Ingredients!$B$3:$B$230,L386,Ingredients!$D$3:$D$230)+SUMIF($B$3:$B$725,L386,$AR$3:$AR$725)</f>
        <v>0</v>
      </c>
      <c r="AQ386" s="30">
        <f>SUMIF(Ingredients!$B$3:$B$230,M386,Ingredients!$D$3:$D$230)+SUMIF($B$3:$B$725,M386,$AR$3:$AR$725)</f>
        <v>0</v>
      </c>
      <c r="AR386" s="29">
        <f t="shared" si="66"/>
        <v>0</v>
      </c>
      <c r="AS386" s="30">
        <f>SUMIF(Ingredients!$B$3:$B$230,F386,Ingredients!$E$3:$E$230)+SUMIF($B$3:$B$725,F386,$BA$3:$BA$730)</f>
        <v>87</v>
      </c>
      <c r="AT386" s="30">
        <f>SUMIF(Ingredients!$B$3:$B$230,G386,Ingredients!$E$3:$E$230)+SUMIF($B$3:$B$725,G386,$BA$3:$BA$730)</f>
        <v>0</v>
      </c>
      <c r="AU386" s="30">
        <f>SUMIF(Ingredients!$B$3:$B$230,H386,Ingredients!$E$3:$E$230)+SUMIF($B$3:$B$725,H386,$BA$3:$BA$730)</f>
        <v>5</v>
      </c>
      <c r="AV386" s="30">
        <f>SUMIF(Ingredients!$B$3:$B$230,I386,Ingredients!$E$3:$E$230)+SUMIF($B$3:$B$725,I386,$BA$3:$BA$730)</f>
        <v>30</v>
      </c>
      <c r="AW386" s="30">
        <f>SUMIF(Ingredients!$B$3:$B$230,J386,Ingredients!$E$3:$E$230)+SUMIF($B$3:$B$725,J386,$BA$3:$BA$730)</f>
        <v>43</v>
      </c>
      <c r="AX386" s="30">
        <f>SUMIF(Ingredients!$B$3:$B$230,K386,Ingredients!$E$3:$E$230)+SUMIF($B$3:$B$725,K386,$BA$3:$BA$730)</f>
        <v>0</v>
      </c>
      <c r="AY386" s="30">
        <f>SUMIF(Ingredients!$B$3:$B$230,L386,Ingredients!$E$3:$E$230)+SUMIF($B$3:$B$725,L386,$BA$3:$BA$730)</f>
        <v>0</v>
      </c>
      <c r="AZ386" s="30">
        <f>SUMIF(Ingredients!$B$3:$B$230,M386,Ingredients!$E$3:$E$230)+SUMIF($B$3:$B$725,M386,$BA$3:$BA$730)</f>
        <v>0</v>
      </c>
      <c r="BA386" s="29">
        <f t="shared" si="67"/>
        <v>33</v>
      </c>
      <c r="BB386" s="30">
        <f>SUMIF(Ingredients!$B$3:$B$230,F386,Ingredients!$F$3:$F$230)+SUMIF($B$3:$B$725,F386,$BJ$3:$BJ$725)</f>
        <v>0.5</v>
      </c>
      <c r="BC386" s="30">
        <f>SUMIF(Ingredients!$B$3:$B$230,G386,Ingredients!$F$3:$F$230)+SUMIF($B$3:$B$725,G386,$BJ$3:$BJ$725)</f>
        <v>0</v>
      </c>
      <c r="BD386" s="30">
        <f>SUMIF(Ingredients!$B$3:$B$230,H386,Ingredients!$F$3:$F$230)+SUMIF($B$3:$B$725,H386,$BJ$3:$BJ$725)</f>
        <v>0</v>
      </c>
      <c r="BE386" s="30">
        <f>SUMIF(Ingredients!$B$3:$B$230,I386,Ingredients!$F$3:$F$230)+SUMIF($B$3:$B$725,I386,$BJ$3:$BJ$725)</f>
        <v>0</v>
      </c>
      <c r="BF386" s="30">
        <f>SUMIF(Ingredients!$B$3:$B$230,J386,Ingredients!$F$3:$F$230)+SUMIF($B$3:$B$725,J386,$BJ$3:$BJ$725)</f>
        <v>1</v>
      </c>
      <c r="BG386" s="30">
        <f>SUMIF(Ingredients!$B$3:$B$230,K386,Ingredients!$F$3:$F$230)+SUMIF($B$3:$B$725,K386,$BJ$3:$BJ$725)</f>
        <v>0</v>
      </c>
      <c r="BH386" s="30">
        <f>SUMIF(Ingredients!$B$3:$B$230,L386,Ingredients!$F$3:$F$230)+SUMIF($B$3:$B$725,L386,$BJ$3:$BJ$725)</f>
        <v>0</v>
      </c>
      <c r="BI386" s="30">
        <f>SUMIF(Ingredients!$B$3:$B$230,M386,Ingredients!$F$3:$F$230)+SUMIF($B$3:$B$725,M386,$BJ$3:$BJ$725)</f>
        <v>0</v>
      </c>
      <c r="BJ386" s="35">
        <f t="shared" si="68"/>
        <v>1.5</v>
      </c>
      <c r="BK386" s="30">
        <f>SUMIF(Ingredients!$B$3:$B$230,F386,Ingredients!$G$3:$G$230)+SUMIF($B$3:$B$725,F386,$BS$3:$BS$725)</f>
        <v>0</v>
      </c>
      <c r="BL386" s="30">
        <f>SUMIF(Ingredients!$B$3:$B$230,G386,Ingredients!$G$3:$G$230)+SUMIF($B$3:$B$725,G386,$BS$3:$BS$725)</f>
        <v>0</v>
      </c>
      <c r="BM386" s="30">
        <f>SUMIF(Ingredients!$B$3:$B$230,H386,Ingredients!$G$3:$G$230)+SUMIF($B$3:$B$725,H386,$BS$3:$BS$725)</f>
        <v>0</v>
      </c>
      <c r="BN386" s="30">
        <f>SUMIF(Ingredients!$B$3:$B$230,I386,Ingredients!$G$3:$G$230)+SUMIF($B$3:$B$725,I386,$BS$3:$BS$725)</f>
        <v>0</v>
      </c>
      <c r="BO386" s="30">
        <f>SUMIF(Ingredients!$B$3:$B$230,J386,Ingredients!$G$3:$G$230)+SUMIF($B$3:$B$725,J386,$BS$3:$BS$725)</f>
        <v>0</v>
      </c>
      <c r="BP386" s="30">
        <f>SUMIF(Ingredients!$B$3:$B$230,K386,Ingredients!$G$3:$G$230)+SUMIF($B$3:$B$725,K386,$BS$3:$BS$725)</f>
        <v>0</v>
      </c>
      <c r="BQ386" s="30">
        <f>SUMIF(Ingredients!$B$3:$B$230,L386,Ingredients!$G$3:$G$230)+SUMIF($B$3:$B$725,L386,$BS$3:$BS$725)</f>
        <v>0</v>
      </c>
      <c r="BR386" s="30">
        <f>SUMIF(Ingredients!$B$3:$B$230,M386,Ingredients!$G$3:$G$230)+SUMIF($B$3:$B$725,M386,$BS$3:$BS$725)</f>
        <v>0</v>
      </c>
      <c r="BS386" s="36">
        <f t="shared" si="69"/>
        <v>0</v>
      </c>
      <c r="BT386" s="30">
        <f>SUMIF(Ingredients!$B$3:$B$230,F386,Ingredients!$H$3:$H$230)+SUMIF($B$3:$B$725,F386,$CB$3:$CB$725)</f>
        <v>0</v>
      </c>
      <c r="BU386" s="30">
        <f>SUMIF(Ingredients!$B$3:$B$230,G386,Ingredients!$H$3:$H$230)+SUMIF($B$3:$B$725,G386,$CB$3:$CB$725)</f>
        <v>0</v>
      </c>
      <c r="BV386" s="30">
        <f>SUMIF(Ingredients!$B$3:$B$230,H386,Ingredients!$H$3:$H$230)+SUMIF($B$3:$B$725,H386,$CB$3:$CB$725)</f>
        <v>1</v>
      </c>
      <c r="BW386" s="30">
        <f>SUMIF(Ingredients!$B$3:$B$230,I386,Ingredients!$H$3:$H$230)+SUMIF($B$3:$B$725,I386,$CB$3:$CB$725)</f>
        <v>0</v>
      </c>
      <c r="BX386" s="30">
        <f>SUMIF(Ingredients!$B$3:$B$230,J386,Ingredients!$H$3:$H$230)+SUMIF($B$3:$B$725,J386,$CB$3:$CB$725)</f>
        <v>0</v>
      </c>
      <c r="BY386" s="30">
        <f>SUMIF(Ingredients!$B$3:$B$230,K386,Ingredients!$H$3:$H$230)+SUMIF($B$3:$B$725,K386,$CB$3:$CB$725)</f>
        <v>0</v>
      </c>
      <c r="BZ386" s="30">
        <f>SUMIF(Ingredients!$B$3:$B$230,L386,Ingredients!$H$3:$H$230)+SUMIF($B$3:$B$725,L386,$CB$3:$CB$725)</f>
        <v>0</v>
      </c>
      <c r="CA386" s="30">
        <f>SUMIF(Ingredients!$B$3:$B$230,M386,Ingredients!$H$3:$H$230)+SUMIF($B$3:$B$725,M386,$CB$3:$CB$725)</f>
        <v>0</v>
      </c>
      <c r="CB386" s="42">
        <f t="shared" si="70"/>
        <v>1</v>
      </c>
      <c r="CC386" s="30">
        <f>SUMIF(Ingredients!$B$3:$B$230,F386,Ingredients!$I$3:$I$230)+SUMIF($B$3:$B$725,F386,$CK$3:$CK$725)</f>
        <v>0</v>
      </c>
      <c r="CD386" s="30">
        <f>SUMIF(Ingredients!$B$3:$B$230,G386,Ingredients!$I$3:$I$230)+SUMIF($B$3:$B$725,G386,$CK$3:$CK$725)</f>
        <v>0</v>
      </c>
      <c r="CE386" s="30">
        <f>SUMIF(Ingredients!$B$3:$B$230,H386,Ingredients!$I$3:$I$230)+SUMIF($B$3:$B$725,H386,$CK$3:$CK$725)</f>
        <v>0</v>
      </c>
      <c r="CF386" s="30">
        <f>SUMIF(Ingredients!$B$3:$B$230,I386,Ingredients!$I$3:$I$230)+SUMIF($B$3:$B$725,I386,$CK$3:$CK$725)</f>
        <v>0</v>
      </c>
      <c r="CG386" s="30">
        <f>SUMIF(Ingredients!$B$3:$B$230,J386,Ingredients!$I$3:$I$230)+SUMIF($B$3:$B$725,J386,$CK$3:$CK$725)</f>
        <v>0</v>
      </c>
      <c r="CH386" s="30">
        <f>SUMIF(Ingredients!$B$3:$B$230,K386,Ingredients!$I$3:$I$230)+SUMIF($B$3:$B$725,K386,$CK$3:$CK$725)</f>
        <v>0</v>
      </c>
      <c r="CI386" s="30">
        <f>SUMIF(Ingredients!$B$3:$B$230,L386,Ingredients!$I$3:$I$230)+SUMIF($B$3:$B$725,L386,$CK$3:$CK$725)</f>
        <v>0</v>
      </c>
      <c r="CJ386" s="30">
        <f>SUMIF(Ingredients!$B$3:$B$230,M386,Ingredients!$I$3:$I$230)+SUMIF($B$3:$B$725,M386,$CK$3:$CK$725)</f>
        <v>0</v>
      </c>
      <c r="CK386" s="38">
        <f t="shared" si="71"/>
        <v>0</v>
      </c>
      <c r="CL386" s="30">
        <f>SUMIF(Ingredients!$B$3:$B$230,F386,Ingredients!$J$3:$J$230)+SUMIF($B$3:$B$725,F386,$CT$3:$CT$725)</f>
        <v>0</v>
      </c>
      <c r="CM386" s="30">
        <f>SUMIF(Ingredients!$B$3:$B$230,G386,Ingredients!$J$3:$J$230)+SUMIF($B$3:$B$725,G386,$CT$3:$CT$725)</f>
        <v>0</v>
      </c>
      <c r="CN386" s="30">
        <f>SUMIF(Ingredients!$B$3:$B$230,H386,Ingredients!$J$3:$J$230)+SUMIF($B$3:$B$725,H386,$CT$3:$CT$725)</f>
        <v>0</v>
      </c>
      <c r="CO386" s="30">
        <f>SUMIF(Ingredients!$B$3:$B$230,I386,Ingredients!$J$3:$J$230)+SUMIF($B$3:$B$725,I386,$CT$3:$CT$725)</f>
        <v>0</v>
      </c>
      <c r="CP386" s="30">
        <f>SUMIF(Ingredients!$B$3:$B$230,J386,Ingredients!$J$3:$J$230)+SUMIF($B$3:$B$725,J386,$CT$3:$CT$725)</f>
        <v>0</v>
      </c>
      <c r="CQ386" s="30">
        <f>SUMIF(Ingredients!$B$3:$B$230,K386,Ingredients!$J$3:$J$230)+SUMIF($B$3:$B$725,K386,$CT$3:$CT$725)</f>
        <v>0</v>
      </c>
      <c r="CR386" s="30">
        <f>SUMIF(Ingredients!$B$3:$B$230,L386,Ingredients!$J$3:$J$230)+SUMIF($B$3:$B$725,L386,$CT$3:$CT$725)</f>
        <v>0</v>
      </c>
      <c r="CS386" s="30">
        <f>SUMIF(Ingredients!$B$3:$B$230,M386,Ingredients!$J$3:$J$230)+SUMIF($B$3:$B$725,M386,$CT$3:$CT$725)</f>
        <v>0</v>
      </c>
      <c r="CT386" s="43">
        <f t="shared" si="72"/>
        <v>0</v>
      </c>
      <c r="CU386" s="34">
        <v>15</v>
      </c>
      <c r="CV386" s="30">
        <v>0</v>
      </c>
      <c r="CW386" s="30">
        <v>21</v>
      </c>
      <c r="CX386" s="35">
        <v>1.5</v>
      </c>
      <c r="CY386" s="36">
        <v>0</v>
      </c>
      <c r="CZ386" s="37">
        <v>1</v>
      </c>
      <c r="DA386" s="38">
        <v>0</v>
      </c>
      <c r="DB386" s="39">
        <v>0</v>
      </c>
      <c r="DC386" t="s">
        <v>202</v>
      </c>
      <c r="DD386" t="str">
        <f t="shared" ca="1" si="73"/>
        <v/>
      </c>
      <c r="DE386" t="str">
        <f t="shared" ca="1" si="74"/>
        <v>-</v>
      </c>
      <c r="DG386" t="s">
        <v>200</v>
      </c>
      <c r="DH386" t="str">
        <f t="shared" ca="1" si="75"/>
        <v>SESAMEBALLITEM(MEAL, ItemRegistry.sesameballItem, 4 ,3f,0f,1.5f,1f,0f,0f,0f,1f),</v>
      </c>
      <c r="DI386" t="s">
        <v>2499</v>
      </c>
    </row>
    <row r="387" spans="2:113" x14ac:dyDescent="0.3">
      <c r="B387" t="s">
        <v>667</v>
      </c>
      <c r="C387" t="str">
        <f>INDEX('PH Itemnames'!$B$1:$B$723,MATCH(B387,'PH Itemnames'!$A$1:$A$723),1)</f>
        <v>sesamesnapsItem</v>
      </c>
      <c r="D387" t="s">
        <v>240</v>
      </c>
      <c r="E387" t="s">
        <v>1191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SUMIF(Ingredients!$B$3:$B$230,'PH complex foods'!F387,Ingredients!$A$3:$A$119)+SUMIF($B$3:$B$725,F387,$V$3:$V$724)</f>
        <v>1</v>
      </c>
      <c r="O387" s="11">
        <f ca="1">SUMIF(Ingredients!$B$3:$B$230,'PH complex foods'!G387,Ingredients!$A$3:$A$119)+SUMIF($B$3:$B$725,G387,$V$3:$V$724)</f>
        <v>1</v>
      </c>
      <c r="P387" s="11">
        <f ca="1">SUMIF(Ingredients!$B$3:$B$230,'PH complex foods'!H387,Ingredients!$A$3:$A$119)+SUMIF($B$3:$B$725,H387,$V$3:$V$724)</f>
        <v>0</v>
      </c>
      <c r="Q387" s="11">
        <f ca="1">SUMIF(Ingredients!$B$3:$B$230,'PH complex foods'!I387,Ingredients!$A$3:$A$119)+SUMIF($B$3:$B$725,I387,$V$3:$V$724)</f>
        <v>0</v>
      </c>
      <c r="R387" s="11">
        <f ca="1">SUMIF(Ingredients!$B$3:$B$230,'PH complex foods'!J387,Ingredients!$A$3:$A$119)+SUMIF($B$3:$B$725,J387,$V$3:$V$724)</f>
        <v>0</v>
      </c>
      <c r="S387" s="11">
        <f ca="1">SUMIF(Ingredients!$B$3:$B$230,'PH complex foods'!K387,Ingredients!$A$3:$A$119)+SUMIF($B$3:$B$725,K387,$V$3:$V$724)</f>
        <v>0</v>
      </c>
      <c r="T387" s="11">
        <f ca="1">SUMIF(Ingredients!$B$3:$B$230,'PH complex foods'!L387,Ingredients!$A$3:$A$119)+SUMIF($B$3:$B$725,L387,$V$3:$V$724)</f>
        <v>0</v>
      </c>
      <c r="U387" s="11">
        <f ca="1">SUMIF(Ingredients!$B$3:$B$230,'PH complex foods'!M387,Ingredients!$A$3:$A$119)+SUMIF($B$3:$B$725,M387,$V$3:$V$724)</f>
        <v>0</v>
      </c>
      <c r="V387" s="10">
        <f t="shared" ca="1" si="76"/>
        <v>1</v>
      </c>
      <c r="W387" s="10">
        <v>1</v>
      </c>
      <c r="X387" s="11">
        <v>1</v>
      </c>
      <c r="Y387" s="11">
        <f>COUNTIF(F387:M1112,B387)</f>
        <v>0</v>
      </c>
      <c r="Z387" s="44" t="str">
        <f t="shared" ca="1" si="77"/>
        <v>Yes</v>
      </c>
      <c r="AA387" s="34">
        <f>SUMIF(Ingredients!$B$3:$B$230,F387,Ingredients!$C$3:$C$230)+SUMIF($B$3:$B$725,F387,$AI$3:$AI$725)</f>
        <v>1</v>
      </c>
      <c r="AB387" s="30">
        <f>SUMIF(Ingredients!$B$3:$B$230,G387,Ingredients!$C$3:$C$230)+SUMIF($B$3:$B$725,G387,$AI$3:$AI$725)</f>
        <v>0</v>
      </c>
      <c r="AC387" s="30">
        <f>SUMIF(Ingredients!$B$3:$B$230,H387,Ingredients!$C$3:$C$230)+SUMIF($B$3:$B$725,H387,$AI$3:$AI$725)</f>
        <v>0</v>
      </c>
      <c r="AD387" s="30">
        <f>SUMIF(Ingredients!$B$3:$B$230,I387,Ingredients!$C$3:$C$230)+SUMIF($B$3:$B$725,I387,$AI$3:$AI$725)</f>
        <v>0</v>
      </c>
      <c r="AE387" s="30">
        <f>SUMIF(Ingredients!$B$3:$B$230,J387,Ingredients!$C$3:$C$230)+SUMIF($B$3:$B$725,J387,$AI$3:$AI$725)</f>
        <v>0</v>
      </c>
      <c r="AF387" s="30">
        <f>SUMIF(Ingredients!$B$3:$B$230,K387,Ingredients!$C$3:$C$230)+SUMIF($B$3:$B$725,K387,$AI$3:$AI$725)</f>
        <v>0</v>
      </c>
      <c r="AG387" s="30">
        <f>SUMIF(Ingredients!$B$3:$B$230,L387,Ingredients!$C$3:$C$230)+SUMIF($B$3:$B$725,L387,$AI$3:$AI$725)</f>
        <v>0</v>
      </c>
      <c r="AH387" s="30">
        <f>SUMIF(Ingredients!$B$3:$B$230,M387,Ingredients!$C$3:$C$230)+SUMIF($B$3:$B$725,M387,$AI$3:$AI$725)</f>
        <v>0</v>
      </c>
      <c r="AI387" s="29">
        <f t="shared" si="65"/>
        <v>1</v>
      </c>
      <c r="AJ387" s="30">
        <f>SUMIF(Ingredients!$B$3:$B$230,F387,Ingredients!$D$3:$D$230)+SUMIF($B$3:$B$725,F387,$AR$3:$AR$725)</f>
        <v>0</v>
      </c>
      <c r="AK387" s="30">
        <f>SUMIF(Ingredients!$B$3:$B$230,G387,Ingredients!$D$3:$D$230)+SUMIF($B$3:$B$725,G387,$AR$3:$AR$725)</f>
        <v>0</v>
      </c>
      <c r="AL387" s="30">
        <f>SUMIF(Ingredients!$B$3:$B$230,H387,Ingredients!$D$3:$D$230)+SUMIF($B$3:$B$725,H387,$AR$3:$AR$725)</f>
        <v>0</v>
      </c>
      <c r="AM387" s="30">
        <f>SUMIF(Ingredients!$B$3:$B$230,I387,Ingredients!$D$3:$D$230)+SUMIF($B$3:$B$725,I387,$AR$3:$AR$725)</f>
        <v>0</v>
      </c>
      <c r="AN387" s="30">
        <f>SUMIF(Ingredients!$B$3:$B$230,J387,Ingredients!$D$3:$D$230)+SUMIF($B$3:$B$725,J387,$AR$3:$AR$725)</f>
        <v>0</v>
      </c>
      <c r="AO387" s="30">
        <f>SUMIF(Ingredients!$B$3:$B$230,K387,Ingredients!$D$3:$D$230)+SUMIF($B$3:$B$725,K387,$AR$3:$AR$725)</f>
        <v>0</v>
      </c>
      <c r="AP387" s="30">
        <f>SUMIF(Ingredients!$B$3:$B$230,L387,Ingredients!$D$3:$D$230)+SUMIF($B$3:$B$725,L387,$AR$3:$AR$725)</f>
        <v>0</v>
      </c>
      <c r="AQ387" s="30">
        <f>SUMIF(Ingredients!$B$3:$B$230,M387,Ingredients!$D$3:$D$230)+SUMIF($B$3:$B$725,M387,$AR$3:$AR$725)</f>
        <v>0</v>
      </c>
      <c r="AR387" s="29">
        <f t="shared" si="66"/>
        <v>0</v>
      </c>
      <c r="AS387" s="30">
        <f>SUMIF(Ingredients!$B$3:$B$230,F387,Ingredients!$E$3:$E$230)+SUMIF($B$3:$B$725,F387,$BA$3:$BA$730)</f>
        <v>87</v>
      </c>
      <c r="AT387" s="30">
        <f>SUMIF(Ingredients!$B$3:$B$230,G387,Ingredients!$E$3:$E$230)+SUMIF($B$3:$B$725,G387,$BA$3:$BA$730)</f>
        <v>30</v>
      </c>
      <c r="AU387" s="30">
        <f>SUMIF(Ingredients!$B$3:$B$230,H387,Ingredients!$E$3:$E$230)+SUMIF($B$3:$B$725,H387,$BA$3:$BA$730)</f>
        <v>0</v>
      </c>
      <c r="AV387" s="30">
        <f>SUMIF(Ingredients!$B$3:$B$230,I387,Ingredients!$E$3:$E$230)+SUMIF($B$3:$B$725,I387,$BA$3:$BA$730)</f>
        <v>0</v>
      </c>
      <c r="AW387" s="30">
        <f>SUMIF(Ingredients!$B$3:$B$230,J387,Ingredients!$E$3:$E$230)+SUMIF($B$3:$B$725,J387,$BA$3:$BA$730)</f>
        <v>0</v>
      </c>
      <c r="AX387" s="30">
        <f>SUMIF(Ingredients!$B$3:$B$230,K387,Ingredients!$E$3:$E$230)+SUMIF($B$3:$B$725,K387,$BA$3:$BA$730)</f>
        <v>0</v>
      </c>
      <c r="AY387" s="30">
        <f>SUMIF(Ingredients!$B$3:$B$230,L387,Ingredients!$E$3:$E$230)+SUMIF($B$3:$B$725,L387,$BA$3:$BA$730)</f>
        <v>0</v>
      </c>
      <c r="AZ387" s="30">
        <f>SUMIF(Ingredients!$B$3:$B$230,M387,Ingredients!$E$3:$E$230)+SUMIF($B$3:$B$725,M387,$BA$3:$BA$730)</f>
        <v>0</v>
      </c>
      <c r="BA387" s="29">
        <f t="shared" si="67"/>
        <v>58.5</v>
      </c>
      <c r="BB387" s="30">
        <f>SUMIF(Ingredients!$B$3:$B$230,F387,Ingredients!$F$3:$F$230)+SUMIF($B$3:$B$725,F387,$BJ$3:$BJ$725)</f>
        <v>0.5</v>
      </c>
      <c r="BC387" s="30">
        <f>SUMIF(Ingredients!$B$3:$B$230,G387,Ingredients!$F$3:$F$230)+SUMIF($B$3:$B$725,G387,$BJ$3:$BJ$725)</f>
        <v>0</v>
      </c>
      <c r="BD387" s="30">
        <f>SUMIF(Ingredients!$B$3:$B$230,H387,Ingredients!$F$3:$F$230)+SUMIF($B$3:$B$725,H387,$BJ$3:$BJ$725)</f>
        <v>0</v>
      </c>
      <c r="BE387" s="30">
        <f>SUMIF(Ingredients!$B$3:$B$230,I387,Ingredients!$F$3:$F$230)+SUMIF($B$3:$B$725,I387,$BJ$3:$BJ$725)</f>
        <v>0</v>
      </c>
      <c r="BF387" s="30">
        <f>SUMIF(Ingredients!$B$3:$B$230,J387,Ingredients!$F$3:$F$230)+SUMIF($B$3:$B$725,J387,$BJ$3:$BJ$725)</f>
        <v>0</v>
      </c>
      <c r="BG387" s="30">
        <f>SUMIF(Ingredients!$B$3:$B$230,K387,Ingredients!$F$3:$F$230)+SUMIF($B$3:$B$725,K387,$BJ$3:$BJ$725)</f>
        <v>0</v>
      </c>
      <c r="BH387" s="30">
        <f>SUMIF(Ingredients!$B$3:$B$230,L387,Ingredients!$F$3:$F$230)+SUMIF($B$3:$B$725,L387,$BJ$3:$BJ$725)</f>
        <v>0</v>
      </c>
      <c r="BI387" s="30">
        <f>SUMIF(Ingredients!$B$3:$B$230,M387,Ingredients!$F$3:$F$230)+SUMIF($B$3:$B$725,M387,$BJ$3:$BJ$725)</f>
        <v>0</v>
      </c>
      <c r="BJ387" s="35">
        <f t="shared" si="68"/>
        <v>0.5</v>
      </c>
      <c r="BK387" s="30">
        <f>SUMIF(Ingredients!$B$3:$B$230,F387,Ingredients!$G$3:$G$230)+SUMIF($B$3:$B$725,F387,$BS$3:$BS$725)</f>
        <v>0</v>
      </c>
      <c r="BL387" s="30">
        <f>SUMIF(Ingredients!$B$3:$B$230,G387,Ingredients!$G$3:$G$230)+SUMIF($B$3:$B$725,G387,$BS$3:$BS$725)</f>
        <v>0</v>
      </c>
      <c r="BM387" s="30">
        <f>SUMIF(Ingredients!$B$3:$B$230,H387,Ingredients!$G$3:$G$230)+SUMIF($B$3:$B$725,H387,$BS$3:$BS$725)</f>
        <v>0</v>
      </c>
      <c r="BN387" s="30">
        <f>SUMIF(Ingredients!$B$3:$B$230,I387,Ingredients!$G$3:$G$230)+SUMIF($B$3:$B$725,I387,$BS$3:$BS$725)</f>
        <v>0</v>
      </c>
      <c r="BO387" s="30">
        <f>SUMIF(Ingredients!$B$3:$B$230,J387,Ingredients!$G$3:$G$230)+SUMIF($B$3:$B$725,J387,$BS$3:$BS$725)</f>
        <v>0</v>
      </c>
      <c r="BP387" s="30">
        <f>SUMIF(Ingredients!$B$3:$B$230,K387,Ingredients!$G$3:$G$230)+SUMIF($B$3:$B$725,K387,$BS$3:$BS$725)</f>
        <v>0</v>
      </c>
      <c r="BQ387" s="30">
        <f>SUMIF(Ingredients!$B$3:$B$230,L387,Ingredients!$G$3:$G$230)+SUMIF($B$3:$B$725,L387,$BS$3:$BS$725)</f>
        <v>0</v>
      </c>
      <c r="BR387" s="30">
        <f>SUMIF(Ingredients!$B$3:$B$230,M387,Ingredients!$G$3:$G$230)+SUMIF($B$3:$B$725,M387,$BS$3:$BS$725)</f>
        <v>0</v>
      </c>
      <c r="BS387" s="36">
        <f t="shared" si="69"/>
        <v>0</v>
      </c>
      <c r="BT387" s="30">
        <f>SUMIF(Ingredients!$B$3:$B$230,F387,Ingredients!$H$3:$H$230)+SUMIF($B$3:$B$725,F387,$CB$3:$CB$725)</f>
        <v>0</v>
      </c>
      <c r="BU387" s="30">
        <f>SUMIF(Ingredients!$B$3:$B$230,G387,Ingredients!$H$3:$H$230)+SUMIF($B$3:$B$725,G387,$CB$3:$CB$725)</f>
        <v>0</v>
      </c>
      <c r="BV387" s="30">
        <f>SUMIF(Ingredients!$B$3:$B$230,H387,Ingredients!$H$3:$H$230)+SUMIF($B$3:$B$725,H387,$CB$3:$CB$725)</f>
        <v>0</v>
      </c>
      <c r="BW387" s="30">
        <f>SUMIF(Ingredients!$B$3:$B$230,I387,Ingredients!$H$3:$H$230)+SUMIF($B$3:$B$725,I387,$CB$3:$CB$725)</f>
        <v>0</v>
      </c>
      <c r="BX387" s="30">
        <f>SUMIF(Ingredients!$B$3:$B$230,J387,Ingredients!$H$3:$H$230)+SUMIF($B$3:$B$725,J387,$CB$3:$CB$725)</f>
        <v>0</v>
      </c>
      <c r="BY387" s="30">
        <f>SUMIF(Ingredients!$B$3:$B$230,K387,Ingredients!$H$3:$H$230)+SUMIF($B$3:$B$725,K387,$CB$3:$CB$725)</f>
        <v>0</v>
      </c>
      <c r="BZ387" s="30">
        <f>SUMIF(Ingredients!$B$3:$B$230,L387,Ingredients!$H$3:$H$230)+SUMIF($B$3:$B$725,L387,$CB$3:$CB$725)</f>
        <v>0</v>
      </c>
      <c r="CA387" s="30">
        <f>SUMIF(Ingredients!$B$3:$B$230,M387,Ingredients!$H$3:$H$230)+SUMIF($B$3:$B$725,M387,$CB$3:$CB$725)</f>
        <v>0</v>
      </c>
      <c r="CB387" s="42">
        <f t="shared" si="70"/>
        <v>0</v>
      </c>
      <c r="CC387" s="30">
        <f>SUMIF(Ingredients!$B$3:$B$230,F387,Ingredients!$I$3:$I$230)+SUMIF($B$3:$B$725,F387,$CK$3:$CK$725)</f>
        <v>0</v>
      </c>
      <c r="CD387" s="30">
        <f>SUMIF(Ingredients!$B$3:$B$230,G387,Ingredients!$I$3:$I$230)+SUMIF($B$3:$B$725,G387,$CK$3:$CK$725)</f>
        <v>0</v>
      </c>
      <c r="CE387" s="30">
        <f>SUMIF(Ingredients!$B$3:$B$230,H387,Ingredients!$I$3:$I$230)+SUMIF($B$3:$B$725,H387,$CK$3:$CK$725)</f>
        <v>0</v>
      </c>
      <c r="CF387" s="30">
        <f>SUMIF(Ingredients!$B$3:$B$230,I387,Ingredients!$I$3:$I$230)+SUMIF($B$3:$B$725,I387,$CK$3:$CK$725)</f>
        <v>0</v>
      </c>
      <c r="CG387" s="30">
        <f>SUMIF(Ingredients!$B$3:$B$230,J387,Ingredients!$I$3:$I$230)+SUMIF($B$3:$B$725,J387,$CK$3:$CK$725)</f>
        <v>0</v>
      </c>
      <c r="CH387" s="30">
        <f>SUMIF(Ingredients!$B$3:$B$230,K387,Ingredients!$I$3:$I$230)+SUMIF($B$3:$B$725,K387,$CK$3:$CK$725)</f>
        <v>0</v>
      </c>
      <c r="CI387" s="30">
        <f>SUMIF(Ingredients!$B$3:$B$230,L387,Ingredients!$I$3:$I$230)+SUMIF($B$3:$B$725,L387,$CK$3:$CK$725)</f>
        <v>0</v>
      </c>
      <c r="CJ387" s="30">
        <f>SUMIF(Ingredients!$B$3:$B$230,M387,Ingredients!$I$3:$I$230)+SUMIF($B$3:$B$725,M387,$CK$3:$CK$725)</f>
        <v>0</v>
      </c>
      <c r="CK387" s="38">
        <f t="shared" si="71"/>
        <v>0</v>
      </c>
      <c r="CL387" s="30">
        <f>SUMIF(Ingredients!$B$3:$B$230,F387,Ingredients!$J$3:$J$230)+SUMIF($B$3:$B$725,F387,$CT$3:$CT$725)</f>
        <v>0</v>
      </c>
      <c r="CM387" s="30">
        <f>SUMIF(Ingredients!$B$3:$B$230,G387,Ingredients!$J$3:$J$230)+SUMIF($B$3:$B$725,G387,$CT$3:$CT$725)</f>
        <v>0</v>
      </c>
      <c r="CN387" s="30">
        <f>SUMIF(Ingredients!$B$3:$B$230,H387,Ingredients!$J$3:$J$230)+SUMIF($B$3:$B$725,H387,$CT$3:$CT$725)</f>
        <v>0</v>
      </c>
      <c r="CO387" s="30">
        <f>SUMIF(Ingredients!$B$3:$B$230,I387,Ingredients!$J$3:$J$230)+SUMIF($B$3:$B$725,I387,$CT$3:$CT$725)</f>
        <v>0</v>
      </c>
      <c r="CP387" s="30">
        <f>SUMIF(Ingredients!$B$3:$B$230,J387,Ingredients!$J$3:$J$230)+SUMIF($B$3:$B$725,J387,$CT$3:$CT$725)</f>
        <v>0</v>
      </c>
      <c r="CQ387" s="30">
        <f>SUMIF(Ingredients!$B$3:$B$230,K387,Ingredients!$J$3:$J$230)+SUMIF($B$3:$B$725,K387,$CT$3:$CT$725)</f>
        <v>0</v>
      </c>
      <c r="CR387" s="30">
        <f>SUMIF(Ingredients!$B$3:$B$230,L387,Ingredients!$J$3:$J$230)+SUMIF($B$3:$B$725,L387,$CT$3:$CT$725)</f>
        <v>0</v>
      </c>
      <c r="CS387" s="30">
        <f>SUMIF(Ingredients!$B$3:$B$230,M387,Ingredients!$J$3:$J$230)+SUMIF($B$3:$B$725,M387,$CT$3:$CT$725)</f>
        <v>0</v>
      </c>
      <c r="CT387" s="43">
        <f t="shared" si="72"/>
        <v>0</v>
      </c>
      <c r="CU387" s="34">
        <v>1</v>
      </c>
      <c r="CV387" s="30">
        <v>0</v>
      </c>
      <c r="CW387" s="30">
        <v>21</v>
      </c>
      <c r="CX387" s="35">
        <v>0.5</v>
      </c>
      <c r="CY387" s="36">
        <v>0</v>
      </c>
      <c r="CZ387" s="37">
        <v>0</v>
      </c>
      <c r="DA387" s="38">
        <v>0</v>
      </c>
      <c r="DB387" s="39">
        <v>0</v>
      </c>
      <c r="DC387" t="s">
        <v>202</v>
      </c>
      <c r="DD387" t="str">
        <f t="shared" ca="1" si="73"/>
        <v/>
      </c>
      <c r="DE387" t="str">
        <f t="shared" ca="1" si="74"/>
        <v>-</v>
      </c>
      <c r="DG387" t="s">
        <v>200</v>
      </c>
      <c r="DH387" t="str">
        <f t="shared" ca="1" si="75"/>
        <v>SESAMESNAPSITEM(MEAL, ItemRegistry.sesamesnapsItem, 4 ,0.2f,0f,0.5f,0f,0f,0f,0f,1f),</v>
      </c>
      <c r="DI387" t="s">
        <v>2286</v>
      </c>
    </row>
    <row r="388" spans="2:113" x14ac:dyDescent="0.3">
      <c r="B388" t="s">
        <v>668</v>
      </c>
      <c r="C388" t="str">
        <f>INDEX('PH Itemnames'!$B$1:$B$723,MATCH(B388,'PH Itemnames'!$A$1:$A$723),1)</f>
        <v>shrimpokrahushpuppiesItem</v>
      </c>
      <c r="D388" t="s">
        <v>245</v>
      </c>
      <c r="E388" t="s">
        <v>1191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669</v>
      </c>
      <c r="K388" s="11" t="s">
        <v>135</v>
      </c>
      <c r="L388" s="11"/>
      <c r="M388" s="11"/>
      <c r="N388" s="46">
        <f ca="1">SUMIF(Ingredients!$B$3:$B$230,'PH complex foods'!F388,Ingredients!$A$3:$A$119)+SUMIF($B$3:$B$725,F388,$V$3:$V$724)</f>
        <v>1</v>
      </c>
      <c r="O388" s="11">
        <f ca="1">SUMIF(Ingredients!$B$3:$B$230,'PH complex foods'!G388,Ingredients!$A$3:$A$119)+SUMIF($B$3:$B$725,G388,$V$3:$V$724)</f>
        <v>1</v>
      </c>
      <c r="P388" s="11">
        <f ca="1">SUMIF(Ingredients!$B$3:$B$230,'PH complex foods'!H388,Ingredients!$A$3:$A$119)+SUMIF($B$3:$B$725,H388,$V$3:$V$724)</f>
        <v>1</v>
      </c>
      <c r="Q388" s="11">
        <f ca="1">SUMIF(Ingredients!$B$3:$B$230,'PH complex foods'!I388,Ingredients!$A$3:$A$119)+SUMIF($B$3:$B$725,I388,$V$3:$V$724)</f>
        <v>1</v>
      </c>
      <c r="R388" s="11">
        <f ca="1">SUMIF(Ingredients!$B$3:$B$230,'PH complex foods'!J388,Ingredients!$A$3:$A$119)+SUMIF($B$3:$B$725,J388,$V$3:$V$724)</f>
        <v>0</v>
      </c>
      <c r="S388" s="11">
        <f ca="1">SUMIF(Ingredients!$B$3:$B$230,'PH complex foods'!K388,Ingredients!$A$3:$A$119)+SUMIF($B$3:$B$725,K388,$V$3:$V$724)</f>
        <v>0</v>
      </c>
      <c r="T388" s="11">
        <f ca="1">SUMIF(Ingredients!$B$3:$B$230,'PH complex foods'!L388,Ingredients!$A$3:$A$119)+SUMIF($B$3:$B$725,L388,$V$3:$V$724)</f>
        <v>0</v>
      </c>
      <c r="U388" s="11">
        <f ca="1">SUMIF(Ingredients!$B$3:$B$230,'PH complex foods'!M388,Ingredients!$A$3:$A$119)+SUMIF($B$3:$B$725,M388,$V$3:$V$724)</f>
        <v>0</v>
      </c>
      <c r="V388" s="10">
        <f t="shared" ca="1" si="76"/>
        <v>-1</v>
      </c>
      <c r="W388" s="10">
        <v>-1</v>
      </c>
      <c r="X388" s="11">
        <v>-1</v>
      </c>
      <c r="Y388" s="11">
        <f>COUNTIF(F388:M1113,B388)</f>
        <v>0</v>
      </c>
      <c r="Z388" s="44" t="str">
        <f t="shared" ca="1" si="77"/>
        <v>No</v>
      </c>
      <c r="AA388" s="34">
        <f>SUMIF(Ingredients!$B$3:$B$230,F388,Ingredients!$C$3:$C$230)+SUMIF($B$3:$B$725,F388,$AI$3:$AI$725)</f>
        <v>0</v>
      </c>
      <c r="AB388" s="30">
        <f>SUMIF(Ingredients!$B$3:$B$230,G388,Ingredients!$C$3:$C$230)+SUMIF($B$3:$B$725,G388,$AI$3:$AI$725)</f>
        <v>0</v>
      </c>
      <c r="AC388" s="30">
        <f>SUMIF(Ingredients!$B$3:$B$230,H388,Ingredients!$C$3:$C$230)+SUMIF($B$3:$B$725,H388,$AI$3:$AI$725)</f>
        <v>2</v>
      </c>
      <c r="AD388" s="30">
        <f>SUMIF(Ingredients!$B$3:$B$230,I388,Ingredients!$C$3:$C$230)+SUMIF($B$3:$B$725,I388,$AI$3:$AI$725)</f>
        <v>4</v>
      </c>
      <c r="AE388" s="30">
        <f>SUMIF(Ingredients!$B$3:$B$230,J388,Ingredients!$C$3:$C$230)+SUMIF($B$3:$B$725,J388,$AI$3:$AI$725)</f>
        <v>0</v>
      </c>
      <c r="AF388" s="30">
        <f>SUMIF(Ingredients!$B$3:$B$230,K388,Ingredients!$C$3:$C$230)+SUMIF($B$3:$B$725,K388,$AI$3:$AI$725)</f>
        <v>0</v>
      </c>
      <c r="AG388" s="30">
        <f>SUMIF(Ingredients!$B$3:$B$230,L388,Ingredients!$C$3:$C$230)+SUMIF($B$3:$B$725,L388,$AI$3:$AI$725)</f>
        <v>0</v>
      </c>
      <c r="AH388" s="30">
        <f>SUMIF(Ingredients!$B$3:$B$230,M388,Ingredients!$C$3:$C$230)+SUMIF($B$3:$B$725,M388,$AI$3:$AI$725)</f>
        <v>0</v>
      </c>
      <c r="AI388" s="29">
        <f t="shared" ref="AI388:AI452" si="78">SUM(AA388:AH388)</f>
        <v>6</v>
      </c>
      <c r="AJ388" s="30">
        <f>SUMIF(Ingredients!$B$3:$B$230,F388,Ingredients!$D$3:$D$230)+SUMIF($B$3:$B$725,F388,$AR$3:$AR$725)</f>
        <v>0</v>
      </c>
      <c r="AK388" s="30">
        <f>SUMIF(Ingredients!$B$3:$B$230,G388,Ingredients!$D$3:$D$230)+SUMIF($B$3:$B$725,G388,$AR$3:$AR$725)</f>
        <v>0</v>
      </c>
      <c r="AL388" s="30">
        <f>SUMIF(Ingredients!$B$3:$B$230,H388,Ingredients!$D$3:$D$230)+SUMIF($B$3:$B$725,H388,$AR$3:$AR$725)</f>
        <v>0</v>
      </c>
      <c r="AM388" s="30">
        <f>SUMIF(Ingredients!$B$3:$B$230,I388,Ingredients!$D$3:$D$230)+SUMIF($B$3:$B$725,I388,$AR$3:$AR$725)</f>
        <v>0</v>
      </c>
      <c r="AN388" s="30">
        <f>SUMIF(Ingredients!$B$3:$B$230,J388,Ingredients!$D$3:$D$230)+SUMIF($B$3:$B$725,J388,$AR$3:$AR$725)</f>
        <v>0</v>
      </c>
      <c r="AO388" s="30">
        <f>SUMIF(Ingredients!$B$3:$B$230,K388,Ingredients!$D$3:$D$230)+SUMIF($B$3:$B$725,K388,$AR$3:$AR$725)</f>
        <v>0</v>
      </c>
      <c r="AP388" s="30">
        <f>SUMIF(Ingredients!$B$3:$B$230,L388,Ingredients!$D$3:$D$230)+SUMIF($B$3:$B$725,L388,$AR$3:$AR$725)</f>
        <v>0</v>
      </c>
      <c r="AQ388" s="30">
        <f>SUMIF(Ingredients!$B$3:$B$230,M388,Ingredients!$D$3:$D$230)+SUMIF($B$3:$B$725,M388,$AR$3:$AR$725)</f>
        <v>0</v>
      </c>
      <c r="AR388" s="29">
        <f t="shared" ref="AR388:AR452" si="79">SUM(AJ388:AQ388)</f>
        <v>0</v>
      </c>
      <c r="AS388" s="30">
        <f>SUMIF(Ingredients!$B$3:$B$230,F388,Ingredients!$E$3:$E$230)+SUMIF($B$3:$B$725,F388,$BA$3:$BA$730)</f>
        <v>43</v>
      </c>
      <c r="AT388" s="30">
        <f>SUMIF(Ingredients!$B$3:$B$230,G388,Ingredients!$E$3:$E$230)+SUMIF($B$3:$B$725,G388,$BA$3:$BA$730)</f>
        <v>16</v>
      </c>
      <c r="AU388" s="30">
        <f>SUMIF(Ingredients!$B$3:$B$230,H388,Ingredients!$E$3:$E$230)+SUMIF($B$3:$B$725,H388,$BA$3:$BA$730)</f>
        <v>43</v>
      </c>
      <c r="AV388" s="30">
        <f>SUMIF(Ingredients!$B$3:$B$230,I388,Ingredients!$E$3:$E$230)+SUMIF($B$3:$B$725,I388,$BA$3:$BA$730)</f>
        <v>0</v>
      </c>
      <c r="AW388" s="30">
        <f>SUMIF(Ingredients!$B$3:$B$230,J388,Ingredients!$E$3:$E$230)+SUMIF($B$3:$B$725,J388,$BA$3:$BA$730)</f>
        <v>0</v>
      </c>
      <c r="AX388" s="30">
        <f>SUMIF(Ingredients!$B$3:$B$230,K388,Ingredients!$E$3:$E$230)+SUMIF($B$3:$B$725,K388,$BA$3:$BA$730)</f>
        <v>0</v>
      </c>
      <c r="AY388" s="30">
        <f>SUMIF(Ingredients!$B$3:$B$230,L388,Ingredients!$E$3:$E$230)+SUMIF($B$3:$B$725,L388,$BA$3:$BA$730)</f>
        <v>0</v>
      </c>
      <c r="AZ388" s="30">
        <f>SUMIF(Ingredients!$B$3:$B$230,M388,Ingredients!$E$3:$E$230)+SUMIF($B$3:$B$725,M388,$BA$3:$BA$730)</f>
        <v>0</v>
      </c>
      <c r="BA388" s="29">
        <f t="shared" ref="BA388:BA452" si="80">SUM(AS388:AZ388)/COUNTA(F388:M388)</f>
        <v>17</v>
      </c>
      <c r="BB388" s="30">
        <f>SUMIF(Ingredients!$B$3:$B$230,F388,Ingredients!$F$3:$F$230)+SUMIF($B$3:$B$725,F388,$BJ$3:$BJ$725)</f>
        <v>0</v>
      </c>
      <c r="BC388" s="30">
        <f>SUMIF(Ingredients!$B$3:$B$230,G388,Ingredients!$F$3:$F$230)+SUMIF($B$3:$B$725,G388,$BJ$3:$BJ$725)</f>
        <v>0</v>
      </c>
      <c r="BD388" s="30">
        <f>SUMIF(Ingredients!$B$3:$B$230,H388,Ingredients!$F$3:$F$230)+SUMIF($B$3:$B$725,H388,$BJ$3:$BJ$725)</f>
        <v>0</v>
      </c>
      <c r="BE388" s="30">
        <f>SUMIF(Ingredients!$B$3:$B$230,I388,Ingredients!$F$3:$F$230)+SUMIF($B$3:$B$725,I388,$BJ$3:$BJ$725)</f>
        <v>0</v>
      </c>
      <c r="BF388" s="30">
        <f>SUMIF(Ingredients!$B$3:$B$230,J388,Ingredients!$F$3:$F$230)+SUMIF($B$3:$B$725,J388,$BJ$3:$BJ$725)</f>
        <v>0</v>
      </c>
      <c r="BG388" s="30">
        <f>SUMIF(Ingredients!$B$3:$B$230,K388,Ingredients!$F$3:$F$230)+SUMIF($B$3:$B$725,K388,$BJ$3:$BJ$725)</f>
        <v>0</v>
      </c>
      <c r="BH388" s="30">
        <f>SUMIF(Ingredients!$B$3:$B$230,L388,Ingredients!$F$3:$F$230)+SUMIF($B$3:$B$725,L388,$BJ$3:$BJ$725)</f>
        <v>0</v>
      </c>
      <c r="BI388" s="30">
        <f>SUMIF(Ingredients!$B$3:$B$230,M388,Ingredients!$F$3:$F$230)+SUMIF($B$3:$B$725,M388,$BJ$3:$BJ$725)</f>
        <v>0</v>
      </c>
      <c r="BJ388" s="35">
        <f t="shared" ref="BJ388:BJ452" si="81">SUM(BB388:BI388)</f>
        <v>0</v>
      </c>
      <c r="BK388" s="30">
        <f>SUMIF(Ingredients!$B$3:$B$230,F388,Ingredients!$G$3:$G$230)+SUMIF($B$3:$B$725,F388,$BS$3:$BS$725)</f>
        <v>0</v>
      </c>
      <c r="BL388" s="30">
        <f>SUMIF(Ingredients!$B$3:$B$230,G388,Ingredients!$G$3:$G$230)+SUMIF($B$3:$B$725,G388,$BS$3:$BS$725)</f>
        <v>0</v>
      </c>
      <c r="BM388" s="30">
        <f>SUMIF(Ingredients!$B$3:$B$230,H388,Ingredients!$G$3:$G$230)+SUMIF($B$3:$B$725,H388,$BS$3:$BS$725)</f>
        <v>0</v>
      </c>
      <c r="BN388" s="30">
        <f>SUMIF(Ingredients!$B$3:$B$230,I388,Ingredients!$G$3:$G$230)+SUMIF($B$3:$B$725,I388,$BS$3:$BS$725)</f>
        <v>0</v>
      </c>
      <c r="BO388" s="30">
        <f>SUMIF(Ingredients!$B$3:$B$230,J388,Ingredients!$G$3:$G$230)+SUMIF($B$3:$B$725,J388,$BS$3:$BS$725)</f>
        <v>0</v>
      </c>
      <c r="BP388" s="30">
        <f>SUMIF(Ingredients!$B$3:$B$230,K388,Ingredients!$G$3:$G$230)+SUMIF($B$3:$B$725,K388,$BS$3:$BS$725)</f>
        <v>0</v>
      </c>
      <c r="BQ388" s="30">
        <f>SUMIF(Ingredients!$B$3:$B$230,L388,Ingredients!$G$3:$G$230)+SUMIF($B$3:$B$725,L388,$BS$3:$BS$725)</f>
        <v>0</v>
      </c>
      <c r="BR388" s="30">
        <f>SUMIF(Ingredients!$B$3:$B$230,M388,Ingredients!$G$3:$G$230)+SUMIF($B$3:$B$725,M388,$BS$3:$BS$725)</f>
        <v>0</v>
      </c>
      <c r="BS388" s="36">
        <f t="shared" ref="BS388:BS452" si="82">SUM(BK388:BR388)</f>
        <v>0</v>
      </c>
      <c r="BT388" s="30">
        <f>SUMIF(Ingredients!$B$3:$B$230,F388,Ingredients!$H$3:$H$230)+SUMIF($B$3:$B$725,F388,$CB$3:$CB$725)</f>
        <v>0</v>
      </c>
      <c r="BU388" s="30">
        <f>SUMIF(Ingredients!$B$3:$B$230,G388,Ingredients!$H$3:$H$230)+SUMIF($B$3:$B$725,G388,$CB$3:$CB$725)</f>
        <v>0</v>
      </c>
      <c r="BV388" s="30">
        <f>SUMIF(Ingredients!$B$3:$B$230,H388,Ingredients!$H$3:$H$230)+SUMIF($B$3:$B$725,H388,$CB$3:$CB$725)</f>
        <v>1</v>
      </c>
      <c r="BW388" s="30">
        <f>SUMIF(Ingredients!$B$3:$B$230,I388,Ingredients!$H$3:$H$230)+SUMIF($B$3:$B$725,I388,$CB$3:$CB$725)</f>
        <v>0</v>
      </c>
      <c r="BX388" s="30">
        <f>SUMIF(Ingredients!$B$3:$B$230,J388,Ingredients!$H$3:$H$230)+SUMIF($B$3:$B$725,J388,$CB$3:$CB$725)</f>
        <v>0</v>
      </c>
      <c r="BY388" s="30">
        <f>SUMIF(Ingredients!$B$3:$B$230,K388,Ingredients!$H$3:$H$230)+SUMIF($B$3:$B$725,K388,$CB$3:$CB$725)</f>
        <v>0</v>
      </c>
      <c r="BZ388" s="30">
        <f>SUMIF(Ingredients!$B$3:$B$230,L388,Ingredients!$H$3:$H$230)+SUMIF($B$3:$B$725,L388,$CB$3:$CB$725)</f>
        <v>0</v>
      </c>
      <c r="CA388" s="30">
        <f>SUMIF(Ingredients!$B$3:$B$230,M388,Ingredients!$H$3:$H$230)+SUMIF($B$3:$B$725,M388,$CB$3:$CB$725)</f>
        <v>0</v>
      </c>
      <c r="CB388" s="42">
        <f t="shared" ref="CB388:CB452" si="83">SUM(BT388:CA388)</f>
        <v>1</v>
      </c>
      <c r="CC388" s="30">
        <f>SUMIF(Ingredients!$B$3:$B$230,F388,Ingredients!$I$3:$I$230)+SUMIF($B$3:$B$725,F388,$CK$3:$CK$725)</f>
        <v>0</v>
      </c>
      <c r="CD388" s="30">
        <f>SUMIF(Ingredients!$B$3:$B$230,G388,Ingredients!$I$3:$I$230)+SUMIF($B$3:$B$725,G388,$CK$3:$CK$725)</f>
        <v>0</v>
      </c>
      <c r="CE388" s="30">
        <f>SUMIF(Ingredients!$B$3:$B$230,H388,Ingredients!$I$3:$I$230)+SUMIF($B$3:$B$725,H388,$CK$3:$CK$725)</f>
        <v>0</v>
      </c>
      <c r="CF388" s="30">
        <f>SUMIF(Ingredients!$B$3:$B$230,I388,Ingredients!$I$3:$I$230)+SUMIF($B$3:$B$725,I388,$CK$3:$CK$725)</f>
        <v>0</v>
      </c>
      <c r="CG388" s="30">
        <f>SUMIF(Ingredients!$B$3:$B$230,J388,Ingredients!$I$3:$I$230)+SUMIF($B$3:$B$725,J388,$CK$3:$CK$725)</f>
        <v>0</v>
      </c>
      <c r="CH388" s="30">
        <f>SUMIF(Ingredients!$B$3:$B$230,K388,Ingredients!$I$3:$I$230)+SUMIF($B$3:$B$725,K388,$CK$3:$CK$725)</f>
        <v>0</v>
      </c>
      <c r="CI388" s="30">
        <f>SUMIF(Ingredients!$B$3:$B$230,L388,Ingredients!$I$3:$I$230)+SUMIF($B$3:$B$725,L388,$CK$3:$CK$725)</f>
        <v>0</v>
      </c>
      <c r="CJ388" s="30">
        <f>SUMIF(Ingredients!$B$3:$B$230,M388,Ingredients!$I$3:$I$230)+SUMIF($B$3:$B$725,M388,$CK$3:$CK$725)</f>
        <v>0</v>
      </c>
      <c r="CK388" s="38">
        <f t="shared" ref="CK388:CK452" si="84">SUM(CC388:CJ388)</f>
        <v>0</v>
      </c>
      <c r="CL388" s="30">
        <f>SUMIF(Ingredients!$B$3:$B$230,F388,Ingredients!$J$3:$J$230)+SUMIF($B$3:$B$725,F388,$CT$3:$CT$725)</f>
        <v>0</v>
      </c>
      <c r="CM388" s="30">
        <f>SUMIF(Ingredients!$B$3:$B$230,G388,Ingredients!$J$3:$J$230)+SUMIF($B$3:$B$725,G388,$CT$3:$CT$725)</f>
        <v>0</v>
      </c>
      <c r="CN388" s="30">
        <f>SUMIF(Ingredients!$B$3:$B$230,H388,Ingredients!$J$3:$J$230)+SUMIF($B$3:$B$725,H388,$CT$3:$CT$725)</f>
        <v>0</v>
      </c>
      <c r="CO388" s="30">
        <f>SUMIF(Ingredients!$B$3:$B$230,I388,Ingredients!$J$3:$J$230)+SUMIF($B$3:$B$725,I388,$CT$3:$CT$725)</f>
        <v>0</v>
      </c>
      <c r="CP388" s="30">
        <f>SUMIF(Ingredients!$B$3:$B$230,J388,Ingredients!$J$3:$J$230)+SUMIF($B$3:$B$725,J388,$CT$3:$CT$725)</f>
        <v>0</v>
      </c>
      <c r="CQ388" s="30">
        <f>SUMIF(Ingredients!$B$3:$B$230,K388,Ingredients!$J$3:$J$230)+SUMIF($B$3:$B$725,K388,$CT$3:$CT$725)</f>
        <v>0</v>
      </c>
      <c r="CR388" s="30">
        <f>SUMIF(Ingredients!$B$3:$B$230,L388,Ingredients!$J$3:$J$230)+SUMIF($B$3:$B$725,L388,$CT$3:$CT$725)</f>
        <v>0</v>
      </c>
      <c r="CS388" s="30">
        <f>SUMIF(Ingredients!$B$3:$B$230,M388,Ingredients!$J$3:$J$230)+SUMIF($B$3:$B$725,M388,$CT$3:$CT$725)</f>
        <v>0</v>
      </c>
      <c r="CT388" s="43">
        <f t="shared" ref="CT388:CT452" si="85">SUM(CL388:CS388)</f>
        <v>0</v>
      </c>
      <c r="CU388" s="34">
        <v>6</v>
      </c>
      <c r="CV388" s="30">
        <v>0</v>
      </c>
      <c r="CW388" s="30">
        <v>17</v>
      </c>
      <c r="CX388" s="35">
        <v>0</v>
      </c>
      <c r="CY388" s="36">
        <v>0</v>
      </c>
      <c r="CZ388" s="37">
        <v>1</v>
      </c>
      <c r="DA388" s="38">
        <v>0</v>
      </c>
      <c r="DB388" s="39">
        <v>0</v>
      </c>
      <c r="DC388" t="s">
        <v>199</v>
      </c>
      <c r="DD388" t="str">
        <f t="shared" ref="DD388:DD451" ca="1" si="86">IF(AND(V388=1, DC388="No"),"NB","")</f>
        <v/>
      </c>
      <c r="DE388" t="str">
        <f t="shared" ref="DE388:DE452" ca="1" si="87">IF(Z388="No", "No", "-")</f>
        <v>No</v>
      </c>
      <c r="DG388" t="s">
        <v>200</v>
      </c>
      <c r="DH388" t="str">
        <f t="shared" ref="DH388:DH452" ca="1" si="88">IF(AND(Z388="Yes",NOT(DG388="No")),CONCATENATE(UPPER(C388), "(", E388, ", ItemRegistry.",C388,", ",4," ,", ROUND(CU388/5,2),"f,",ROUND(CV388,2),"f,",ROUND(CX388,2),"f,",ROUND(CZ388,2),"f,",ROUND(CY388,2),"f,",ROUND(DA388,2),"f,",ROUND(DB388,2),"f,",ROUND(21/CW388,2), "f),"),"")</f>
        <v/>
      </c>
      <c r="DI388" t="s">
        <v>2271</v>
      </c>
    </row>
    <row r="389" spans="2:113" x14ac:dyDescent="0.3">
      <c r="B389" t="s">
        <v>662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SUMIF(Ingredients!$B$3:$B$230,'PH complex foods'!F389,Ingredients!$A$3:$A$119)+SUMIF($B$3:$B$725,F389,$V$3:$V$724)</f>
        <v>1</v>
      </c>
      <c r="O389" s="11">
        <f ca="1">SUMIF(Ingredients!$B$3:$B$230,'PH complex foods'!G389,Ingredients!$A$3:$A$119)+SUMIF($B$3:$B$725,G389,$V$3:$V$724)</f>
        <v>1</v>
      </c>
      <c r="P389" s="11">
        <f ca="1">SUMIF(Ingredients!$B$3:$B$230,'PH complex foods'!H389,Ingredients!$A$3:$A$119)+SUMIF($B$3:$B$725,H389,$V$3:$V$724)</f>
        <v>1</v>
      </c>
      <c r="Q389" s="11">
        <f ca="1">SUMIF(Ingredients!$B$3:$B$230,'PH complex foods'!I389,Ingredients!$A$3:$A$119)+SUMIF($B$3:$B$725,I389,$V$3:$V$724)</f>
        <v>0</v>
      </c>
      <c r="R389" s="11">
        <f ca="1">SUMIF(Ingredients!$B$3:$B$230,'PH complex foods'!J389,Ingredients!$A$3:$A$119)+SUMIF($B$3:$B$725,J389,$V$3:$V$724)</f>
        <v>0</v>
      </c>
      <c r="S389" s="11">
        <f ca="1">SUMIF(Ingredients!$B$3:$B$230,'PH complex foods'!K389,Ingredients!$A$3:$A$119)+SUMIF($B$3:$B$725,K389,$V$3:$V$724)</f>
        <v>0</v>
      </c>
      <c r="T389" s="11">
        <f ca="1">SUMIF(Ingredients!$B$3:$B$230,'PH complex foods'!L389,Ingredients!$A$3:$A$119)+SUMIF($B$3:$B$725,L389,$V$3:$V$724)</f>
        <v>0</v>
      </c>
      <c r="U389" s="11">
        <f ca="1">SUMIF(Ingredients!$B$3:$B$230,'PH complex foods'!M389,Ingredients!$A$3:$A$119)+SUMIF($B$3:$B$725,M389,$V$3:$V$724)</f>
        <v>0</v>
      </c>
      <c r="V389" s="10">
        <f t="shared" ca="1" si="76"/>
        <v>1</v>
      </c>
      <c r="W389" s="10">
        <v>1</v>
      </c>
      <c r="X389" s="11">
        <v>1</v>
      </c>
      <c r="Y389" s="11">
        <f>COUNTIF(F389:M1114,B389)</f>
        <v>8</v>
      </c>
      <c r="Z389" s="44" t="str">
        <f t="shared" ca="1" si="77"/>
        <v>Yes</v>
      </c>
      <c r="AA389" s="34">
        <f>SUMIF(Ingredients!$B$3:$B$230,F389,Ingredients!$C$3:$C$230)+SUMIF($B$3:$B$725,F389,$AI$3:$AI$725)</f>
        <v>10</v>
      </c>
      <c r="AB389" s="30">
        <f>SUMIF(Ingredients!$B$3:$B$230,G389,Ingredients!$C$3:$C$230)+SUMIF($B$3:$B$725,G389,$AI$3:$AI$725)</f>
        <v>0</v>
      </c>
      <c r="AC389" s="30">
        <f>SUMIF(Ingredients!$B$3:$B$230,H389,Ingredients!$C$3:$C$230)+SUMIF($B$3:$B$725,H389,$AI$3:$AI$725)</f>
        <v>0</v>
      </c>
      <c r="AD389" s="30">
        <f>SUMIF(Ingredients!$B$3:$B$230,I389,Ingredients!$C$3:$C$230)+SUMIF($B$3:$B$725,I389,$AI$3:$AI$725)</f>
        <v>0</v>
      </c>
      <c r="AE389" s="30">
        <f>SUMIF(Ingredients!$B$3:$B$230,J389,Ingredients!$C$3:$C$230)+SUMIF($B$3:$B$725,J389,$AI$3:$AI$725)</f>
        <v>0</v>
      </c>
      <c r="AF389" s="30">
        <f>SUMIF(Ingredients!$B$3:$B$230,K389,Ingredients!$C$3:$C$230)+SUMIF($B$3:$B$725,K389,$AI$3:$AI$725)</f>
        <v>0</v>
      </c>
      <c r="AG389" s="30">
        <f>SUMIF(Ingredients!$B$3:$B$230,L389,Ingredients!$C$3:$C$230)+SUMIF($B$3:$B$725,L389,$AI$3:$AI$725)</f>
        <v>0</v>
      </c>
      <c r="AH389" s="30">
        <f>SUMIF(Ingredients!$B$3:$B$230,M389,Ingredients!$C$3:$C$230)+SUMIF($B$3:$B$725,M389,$AI$3:$AI$725)</f>
        <v>0</v>
      </c>
      <c r="AI389" s="29">
        <f t="shared" si="78"/>
        <v>10</v>
      </c>
      <c r="AJ389" s="30">
        <f>SUMIF(Ingredients!$B$3:$B$230,F389,Ingredients!$D$3:$D$230)+SUMIF($B$3:$B$725,F389,$AR$3:$AR$725)</f>
        <v>0</v>
      </c>
      <c r="AK389" s="30">
        <f>SUMIF(Ingredients!$B$3:$B$230,G389,Ingredients!$D$3:$D$230)+SUMIF($B$3:$B$725,G389,$AR$3:$AR$725)</f>
        <v>10</v>
      </c>
      <c r="AL389" s="30">
        <f>SUMIF(Ingredients!$B$3:$B$230,H389,Ingredients!$D$3:$D$230)+SUMIF($B$3:$B$725,H389,$AR$3:$AR$725)</f>
        <v>0</v>
      </c>
      <c r="AM389" s="30">
        <f>SUMIF(Ingredients!$B$3:$B$230,I389,Ingredients!$D$3:$D$230)+SUMIF($B$3:$B$725,I389,$AR$3:$AR$725)</f>
        <v>0</v>
      </c>
      <c r="AN389" s="30">
        <f>SUMIF(Ingredients!$B$3:$B$230,J389,Ingredients!$D$3:$D$230)+SUMIF($B$3:$B$725,J389,$AR$3:$AR$725)</f>
        <v>0</v>
      </c>
      <c r="AO389" s="30">
        <f>SUMIF(Ingredients!$B$3:$B$230,K389,Ingredients!$D$3:$D$230)+SUMIF($B$3:$B$725,K389,$AR$3:$AR$725)</f>
        <v>0</v>
      </c>
      <c r="AP389" s="30">
        <f>SUMIF(Ingredients!$B$3:$B$230,L389,Ingredients!$D$3:$D$230)+SUMIF($B$3:$B$725,L389,$AR$3:$AR$725)</f>
        <v>0</v>
      </c>
      <c r="AQ389" s="30">
        <f>SUMIF(Ingredients!$B$3:$B$230,M389,Ingredients!$D$3:$D$230)+SUMIF($B$3:$B$725,M389,$AR$3:$AR$725)</f>
        <v>0</v>
      </c>
      <c r="AR389" s="29">
        <f t="shared" si="79"/>
        <v>10</v>
      </c>
      <c r="AS389" s="30">
        <f>SUMIF(Ingredients!$B$3:$B$230,F389,Ingredients!$E$3:$E$230)+SUMIF($B$3:$B$725,F389,$BA$3:$BA$730)</f>
        <v>8</v>
      </c>
      <c r="AT389" s="30">
        <f>SUMIF(Ingredients!$B$3:$B$230,G389,Ingredients!$E$3:$E$230)+SUMIF($B$3:$B$725,G389,$BA$3:$BA$730)</f>
        <v>0</v>
      </c>
      <c r="AU389" s="30">
        <f>SUMIF(Ingredients!$B$3:$B$230,H389,Ingredients!$E$3:$E$230)+SUMIF($B$3:$B$725,H389,$BA$3:$BA$730)</f>
        <v>30</v>
      </c>
      <c r="AV389" s="30">
        <f>SUMIF(Ingredients!$B$3:$B$230,I389,Ingredients!$E$3:$E$230)+SUMIF($B$3:$B$725,I389,$BA$3:$BA$730)</f>
        <v>0</v>
      </c>
      <c r="AW389" s="30">
        <f>SUMIF(Ingredients!$B$3:$B$230,J389,Ingredients!$E$3:$E$230)+SUMIF($B$3:$B$725,J389,$BA$3:$BA$730)</f>
        <v>0</v>
      </c>
      <c r="AX389" s="30">
        <f>SUMIF(Ingredients!$B$3:$B$230,K389,Ingredients!$E$3:$E$230)+SUMIF($B$3:$B$725,K389,$BA$3:$BA$730)</f>
        <v>0</v>
      </c>
      <c r="AY389" s="30">
        <f>SUMIF(Ingredients!$B$3:$B$230,L389,Ingredients!$E$3:$E$230)+SUMIF($B$3:$B$725,L389,$BA$3:$BA$730)</f>
        <v>0</v>
      </c>
      <c r="AZ389" s="30">
        <f>SUMIF(Ingredients!$B$3:$B$230,M389,Ingredients!$E$3:$E$230)+SUMIF($B$3:$B$725,M389,$BA$3:$BA$730)</f>
        <v>0</v>
      </c>
      <c r="BA389" s="29">
        <f t="shared" si="80"/>
        <v>12.666666666666666</v>
      </c>
      <c r="BB389" s="30">
        <f>SUMIF(Ingredients!$B$3:$B$230,F389,Ingredients!$F$3:$F$230)+SUMIF($B$3:$B$725,F389,$BJ$3:$BJ$725)</f>
        <v>0</v>
      </c>
      <c r="BC389" s="30">
        <f>SUMIF(Ingredients!$B$3:$B$230,G389,Ingredients!$F$3:$F$230)+SUMIF($B$3:$B$725,G389,$BJ$3:$BJ$725)</f>
        <v>0</v>
      </c>
      <c r="BD389" s="30">
        <f>SUMIF(Ingredients!$B$3:$B$230,H389,Ingredients!$F$3:$F$230)+SUMIF($B$3:$B$725,H389,$BJ$3:$BJ$725)</f>
        <v>0</v>
      </c>
      <c r="BE389" s="30">
        <f>SUMIF(Ingredients!$B$3:$B$230,I389,Ingredients!$F$3:$F$230)+SUMIF($B$3:$B$725,I389,$BJ$3:$BJ$725)</f>
        <v>0</v>
      </c>
      <c r="BF389" s="30">
        <f>SUMIF(Ingredients!$B$3:$B$230,J389,Ingredients!$F$3:$F$230)+SUMIF($B$3:$B$725,J389,$BJ$3:$BJ$725)</f>
        <v>0</v>
      </c>
      <c r="BG389" s="30">
        <f>SUMIF(Ingredients!$B$3:$B$230,K389,Ingredients!$F$3:$F$230)+SUMIF($B$3:$B$725,K389,$BJ$3:$BJ$725)</f>
        <v>0</v>
      </c>
      <c r="BH389" s="30">
        <f>SUMIF(Ingredients!$B$3:$B$230,L389,Ingredients!$F$3:$F$230)+SUMIF($B$3:$B$725,L389,$BJ$3:$BJ$725)</f>
        <v>0</v>
      </c>
      <c r="BI389" s="30">
        <f>SUMIF(Ingredients!$B$3:$B$230,M389,Ingredients!$F$3:$F$230)+SUMIF($B$3:$B$725,M389,$BJ$3:$BJ$725)</f>
        <v>0</v>
      </c>
      <c r="BJ389" s="35">
        <f t="shared" si="81"/>
        <v>0</v>
      </c>
      <c r="BK389" s="30">
        <f>SUMIF(Ingredients!$B$3:$B$230,F389,Ingredients!$G$3:$G$230)+SUMIF($B$3:$B$725,F389,$BS$3:$BS$725)</f>
        <v>0</v>
      </c>
      <c r="BL389" s="30">
        <f>SUMIF(Ingredients!$B$3:$B$230,G389,Ingredients!$G$3:$G$230)+SUMIF($B$3:$B$725,G389,$BS$3:$BS$725)</f>
        <v>0</v>
      </c>
      <c r="BM389" s="30">
        <f>SUMIF(Ingredients!$B$3:$B$230,H389,Ingredients!$G$3:$G$230)+SUMIF($B$3:$B$725,H389,$BS$3:$BS$725)</f>
        <v>0</v>
      </c>
      <c r="BN389" s="30">
        <f>SUMIF(Ingredients!$B$3:$B$230,I389,Ingredients!$G$3:$G$230)+SUMIF($B$3:$B$725,I389,$BS$3:$BS$725)</f>
        <v>0</v>
      </c>
      <c r="BO389" s="30">
        <f>SUMIF(Ingredients!$B$3:$B$230,J389,Ingredients!$G$3:$G$230)+SUMIF($B$3:$B$725,J389,$BS$3:$BS$725)</f>
        <v>0</v>
      </c>
      <c r="BP389" s="30">
        <f>SUMIF(Ingredients!$B$3:$B$230,K389,Ingredients!$G$3:$G$230)+SUMIF($B$3:$B$725,K389,$BS$3:$BS$725)</f>
        <v>0</v>
      </c>
      <c r="BQ389" s="30">
        <f>SUMIF(Ingredients!$B$3:$B$230,L389,Ingredients!$G$3:$G$230)+SUMIF($B$3:$B$725,L389,$BS$3:$BS$725)</f>
        <v>0</v>
      </c>
      <c r="BR389" s="30">
        <f>SUMIF(Ingredients!$B$3:$B$230,M389,Ingredients!$G$3:$G$230)+SUMIF($B$3:$B$725,M389,$BS$3:$BS$725)</f>
        <v>0</v>
      </c>
      <c r="BS389" s="36">
        <f t="shared" si="82"/>
        <v>0</v>
      </c>
      <c r="BT389" s="30">
        <f>SUMIF(Ingredients!$B$3:$B$230,F389,Ingredients!$H$3:$H$230)+SUMIF($B$3:$B$725,F389,$CB$3:$CB$725)</f>
        <v>0.5</v>
      </c>
      <c r="BU389" s="30">
        <f>SUMIF(Ingredients!$B$3:$B$230,G389,Ingredients!$H$3:$H$230)+SUMIF($B$3:$B$725,G389,$CB$3:$CB$725)</f>
        <v>0</v>
      </c>
      <c r="BV389" s="30">
        <f>SUMIF(Ingredients!$B$3:$B$230,H389,Ingredients!$H$3:$H$230)+SUMIF($B$3:$B$725,H389,$CB$3:$CB$725)</f>
        <v>0</v>
      </c>
      <c r="BW389" s="30">
        <f>SUMIF(Ingredients!$B$3:$B$230,I389,Ingredients!$H$3:$H$230)+SUMIF($B$3:$B$725,I389,$CB$3:$CB$725)</f>
        <v>0</v>
      </c>
      <c r="BX389" s="30">
        <f>SUMIF(Ingredients!$B$3:$B$230,J389,Ingredients!$H$3:$H$230)+SUMIF($B$3:$B$725,J389,$CB$3:$CB$725)</f>
        <v>0</v>
      </c>
      <c r="BY389" s="30">
        <f>SUMIF(Ingredients!$B$3:$B$230,K389,Ingredients!$H$3:$H$230)+SUMIF($B$3:$B$725,K389,$CB$3:$CB$725)</f>
        <v>0</v>
      </c>
      <c r="BZ389" s="30">
        <f>SUMIF(Ingredients!$B$3:$B$230,L389,Ingredients!$H$3:$H$230)+SUMIF($B$3:$B$725,L389,$CB$3:$CB$725)</f>
        <v>0</v>
      </c>
      <c r="CA389" s="30">
        <f>SUMIF(Ingredients!$B$3:$B$230,M389,Ingredients!$H$3:$H$230)+SUMIF($B$3:$B$725,M389,$CB$3:$CB$725)</f>
        <v>0</v>
      </c>
      <c r="CB389" s="42">
        <f t="shared" si="83"/>
        <v>0.5</v>
      </c>
      <c r="CC389" s="30">
        <f>SUMIF(Ingredients!$B$3:$B$230,F389,Ingredients!$I$3:$I$230)+SUMIF($B$3:$B$725,F389,$CK$3:$CK$725)</f>
        <v>1</v>
      </c>
      <c r="CD389" s="30">
        <f>SUMIF(Ingredients!$B$3:$B$230,G389,Ingredients!$I$3:$I$230)+SUMIF($B$3:$B$725,G389,$CK$3:$CK$725)</f>
        <v>0</v>
      </c>
      <c r="CE389" s="30">
        <f>SUMIF(Ingredients!$B$3:$B$230,H389,Ingredients!$I$3:$I$230)+SUMIF($B$3:$B$725,H389,$CK$3:$CK$725)</f>
        <v>0</v>
      </c>
      <c r="CF389" s="30">
        <f>SUMIF(Ingredients!$B$3:$B$230,I389,Ingredients!$I$3:$I$230)+SUMIF($B$3:$B$725,I389,$CK$3:$CK$725)</f>
        <v>0</v>
      </c>
      <c r="CG389" s="30">
        <f>SUMIF(Ingredients!$B$3:$B$230,J389,Ingredients!$I$3:$I$230)+SUMIF($B$3:$B$725,J389,$CK$3:$CK$725)</f>
        <v>0</v>
      </c>
      <c r="CH389" s="30">
        <f>SUMIF(Ingredients!$B$3:$B$230,K389,Ingredients!$I$3:$I$230)+SUMIF($B$3:$B$725,K389,$CK$3:$CK$725)</f>
        <v>0</v>
      </c>
      <c r="CI389" s="30">
        <f>SUMIF(Ingredients!$B$3:$B$230,L389,Ingredients!$I$3:$I$230)+SUMIF($B$3:$B$725,L389,$CK$3:$CK$725)</f>
        <v>0</v>
      </c>
      <c r="CJ389" s="30">
        <f>SUMIF(Ingredients!$B$3:$B$230,M389,Ingredients!$I$3:$I$230)+SUMIF($B$3:$B$725,M389,$CK$3:$CK$725)</f>
        <v>0</v>
      </c>
      <c r="CK389" s="38">
        <f t="shared" si="84"/>
        <v>1</v>
      </c>
      <c r="CL389" s="30">
        <f>SUMIF(Ingredients!$B$3:$B$230,F389,Ingredients!$J$3:$J$230)+SUMIF($B$3:$B$725,F389,$CT$3:$CT$725)</f>
        <v>0</v>
      </c>
      <c r="CM389" s="30">
        <f>SUMIF(Ingredients!$B$3:$B$230,G389,Ingredients!$J$3:$J$230)+SUMIF($B$3:$B$725,G389,$CT$3:$CT$725)</f>
        <v>0</v>
      </c>
      <c r="CN389" s="30">
        <f>SUMIF(Ingredients!$B$3:$B$230,H389,Ingredients!$J$3:$J$230)+SUMIF($B$3:$B$725,H389,$CT$3:$CT$725)</f>
        <v>0</v>
      </c>
      <c r="CO389" s="30">
        <f>SUMIF(Ingredients!$B$3:$B$230,I389,Ingredients!$J$3:$J$230)+SUMIF($B$3:$B$725,I389,$CT$3:$CT$725)</f>
        <v>0</v>
      </c>
      <c r="CP389" s="30">
        <f>SUMIF(Ingredients!$B$3:$B$230,J389,Ingredients!$J$3:$J$230)+SUMIF($B$3:$B$725,J389,$CT$3:$CT$725)</f>
        <v>0</v>
      </c>
      <c r="CQ389" s="30">
        <f>SUMIF(Ingredients!$B$3:$B$230,K389,Ingredients!$J$3:$J$230)+SUMIF($B$3:$B$725,K389,$CT$3:$CT$725)</f>
        <v>0</v>
      </c>
      <c r="CR389" s="30">
        <f>SUMIF(Ingredients!$B$3:$B$230,L389,Ingredients!$J$3:$J$230)+SUMIF($B$3:$B$725,L389,$CT$3:$CT$725)</f>
        <v>0</v>
      </c>
      <c r="CS389" s="30">
        <f>SUMIF(Ingredients!$B$3:$B$230,M389,Ingredients!$J$3:$J$230)+SUMIF($B$3:$B$725,M389,$CT$3:$CT$725)</f>
        <v>0</v>
      </c>
      <c r="CT389" s="43">
        <f t="shared" si="85"/>
        <v>0</v>
      </c>
      <c r="CU389" s="34">
        <v>10</v>
      </c>
      <c r="CV389" s="30">
        <v>10</v>
      </c>
      <c r="CW389" s="30">
        <v>12.666666666666666</v>
      </c>
      <c r="CX389" s="35">
        <v>0</v>
      </c>
      <c r="CY389" s="36">
        <v>0</v>
      </c>
      <c r="CZ389" s="37">
        <v>0.5</v>
      </c>
      <c r="DA389" s="38">
        <v>1</v>
      </c>
      <c r="DB389" s="39">
        <v>0</v>
      </c>
      <c r="DC389" t="s">
        <v>199</v>
      </c>
      <c r="DD389" t="str">
        <f t="shared" ca="1" si="86"/>
        <v>NB</v>
      </c>
      <c r="DE389" t="str">
        <f t="shared" ca="1" si="87"/>
        <v>-</v>
      </c>
      <c r="DF389" t="s">
        <v>1166</v>
      </c>
      <c r="DG389" t="s">
        <v>199</v>
      </c>
      <c r="DH389" t="str">
        <f t="shared" ca="1" si="88"/>
        <v/>
      </c>
      <c r="DI389" t="s">
        <v>2271</v>
      </c>
    </row>
    <row r="390" spans="2:113" x14ac:dyDescent="0.3">
      <c r="B390" t="s">
        <v>671</v>
      </c>
      <c r="C390" t="str">
        <f>INDEX('PH Itemnames'!$B$1:$B$723,MATCH(B390,'PH Itemnames'!$A$1:$A$723),1)</f>
        <v>sweetpickleItem</v>
      </c>
      <c r="D390" t="s">
        <v>240</v>
      </c>
      <c r="E390" t="s">
        <v>1191</v>
      </c>
      <c r="F390" s="10" t="s">
        <v>350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SUMIF(Ingredients!$B$3:$B$230,'PH complex foods'!F390,Ingredients!$A$3:$A$119)+SUMIF($B$3:$B$725,F390,$V$3:$V$724)</f>
        <v>1</v>
      </c>
      <c r="O390" s="11">
        <f ca="1">SUMIF(Ingredients!$B$3:$B$230,'PH complex foods'!G390,Ingredients!$A$3:$A$119)+SUMIF($B$3:$B$725,G390,$V$3:$V$724)</f>
        <v>1</v>
      </c>
      <c r="P390" s="11">
        <f ca="1">SUMIF(Ingredients!$B$3:$B$230,'PH complex foods'!H390,Ingredients!$A$3:$A$119)+SUMIF($B$3:$B$725,H390,$V$3:$V$724)</f>
        <v>1</v>
      </c>
      <c r="Q390" s="11">
        <f ca="1">SUMIF(Ingredients!$B$3:$B$230,'PH complex foods'!I390,Ingredients!$A$3:$A$119)+SUMIF($B$3:$B$725,I390,$V$3:$V$724)</f>
        <v>0</v>
      </c>
      <c r="R390" s="11">
        <f ca="1">SUMIF(Ingredients!$B$3:$B$230,'PH complex foods'!J390,Ingredients!$A$3:$A$119)+SUMIF($B$3:$B$725,J390,$V$3:$V$724)</f>
        <v>0</v>
      </c>
      <c r="S390" s="11">
        <f ca="1">SUMIF(Ingredients!$B$3:$B$230,'PH complex foods'!K390,Ingredients!$A$3:$A$119)+SUMIF($B$3:$B$725,K390,$V$3:$V$724)</f>
        <v>0</v>
      </c>
      <c r="T390" s="11">
        <f ca="1">SUMIF(Ingredients!$B$3:$B$230,'PH complex foods'!L390,Ingredients!$A$3:$A$119)+SUMIF($B$3:$B$725,L390,$V$3:$V$724)</f>
        <v>0</v>
      </c>
      <c r="U390" s="11">
        <f ca="1">SUMIF(Ingredients!$B$3:$B$230,'PH complex foods'!M390,Ingredients!$A$3:$A$119)+SUMIF($B$3:$B$725,M390,$V$3:$V$724)</f>
        <v>0</v>
      </c>
      <c r="V390" s="10">
        <f t="shared" ref="V390:V454" ca="1" si="89">SUM(N390:U390)-COUNTA(F390:M390)+1</f>
        <v>1</v>
      </c>
      <c r="W390" s="10">
        <v>1</v>
      </c>
      <c r="X390" s="11">
        <v>1</v>
      </c>
      <c r="Y390" s="11">
        <f>COUNTIF(F390:M1115,B390)</f>
        <v>2</v>
      </c>
      <c r="Z390" s="44" t="str">
        <f t="shared" ca="1" si="77"/>
        <v>Yes</v>
      </c>
      <c r="AA390" s="34">
        <f>SUMIF(Ingredients!$B$3:$B$230,F390,Ingredients!$C$3:$C$230)+SUMIF($B$3:$B$725,F390,$AI$3:$AI$725)</f>
        <v>0</v>
      </c>
      <c r="AB390" s="30">
        <f>SUMIF(Ingredients!$B$3:$B$230,G390,Ingredients!$C$3:$C$230)+SUMIF($B$3:$B$725,G390,$AI$3:$AI$725)</f>
        <v>2</v>
      </c>
      <c r="AC390" s="30">
        <f>SUMIF(Ingredients!$B$3:$B$230,H390,Ingredients!$C$3:$C$230)+SUMIF($B$3:$B$725,H390,$AI$3:$AI$725)</f>
        <v>0</v>
      </c>
      <c r="AD390" s="30">
        <f>SUMIF(Ingredients!$B$3:$B$230,I390,Ingredients!$C$3:$C$230)+SUMIF($B$3:$B$725,I390,$AI$3:$AI$725)</f>
        <v>0</v>
      </c>
      <c r="AE390" s="30">
        <f>SUMIF(Ingredients!$B$3:$B$230,J390,Ingredients!$C$3:$C$230)+SUMIF($B$3:$B$725,J390,$AI$3:$AI$725)</f>
        <v>0</v>
      </c>
      <c r="AF390" s="30">
        <f>SUMIF(Ingredients!$B$3:$B$230,K390,Ingredients!$C$3:$C$230)+SUMIF($B$3:$B$725,K390,$AI$3:$AI$725)</f>
        <v>0</v>
      </c>
      <c r="AG390" s="30">
        <f>SUMIF(Ingredients!$B$3:$B$230,L390,Ingredients!$C$3:$C$230)+SUMIF($B$3:$B$725,L390,$AI$3:$AI$725)</f>
        <v>0</v>
      </c>
      <c r="AH390" s="30">
        <f>SUMIF(Ingredients!$B$3:$B$230,M390,Ingredients!$C$3:$C$230)+SUMIF($B$3:$B$725,M390,$AI$3:$AI$725)</f>
        <v>0</v>
      </c>
      <c r="AI390" s="29">
        <f t="shared" si="78"/>
        <v>2</v>
      </c>
      <c r="AJ390" s="30">
        <f>SUMIF(Ingredients!$B$3:$B$230,F390,Ingredients!$D$3:$D$230)+SUMIF($B$3:$B$725,F390,$AR$3:$AR$725)</f>
        <v>0</v>
      </c>
      <c r="AK390" s="30">
        <f>SUMIF(Ingredients!$B$3:$B$230,G390,Ingredients!$D$3:$D$230)+SUMIF($B$3:$B$725,G390,$AR$3:$AR$725)</f>
        <v>5</v>
      </c>
      <c r="AL390" s="30">
        <f>SUMIF(Ingredients!$B$3:$B$230,H390,Ingredients!$D$3:$D$230)+SUMIF($B$3:$B$725,H390,$AR$3:$AR$725)</f>
        <v>0</v>
      </c>
      <c r="AM390" s="30">
        <f>SUMIF(Ingredients!$B$3:$B$230,I390,Ingredients!$D$3:$D$230)+SUMIF($B$3:$B$725,I390,$AR$3:$AR$725)</f>
        <v>0</v>
      </c>
      <c r="AN390" s="30">
        <f>SUMIF(Ingredients!$B$3:$B$230,J390,Ingredients!$D$3:$D$230)+SUMIF($B$3:$B$725,J390,$AR$3:$AR$725)</f>
        <v>0</v>
      </c>
      <c r="AO390" s="30">
        <f>SUMIF(Ingredients!$B$3:$B$230,K390,Ingredients!$D$3:$D$230)+SUMIF($B$3:$B$725,K390,$AR$3:$AR$725)</f>
        <v>0</v>
      </c>
      <c r="AP390" s="30">
        <f>SUMIF(Ingredients!$B$3:$B$230,L390,Ingredients!$D$3:$D$230)+SUMIF($B$3:$B$725,L390,$AR$3:$AR$725)</f>
        <v>0</v>
      </c>
      <c r="AQ390" s="30">
        <f>SUMIF(Ingredients!$B$3:$B$230,M390,Ingredients!$D$3:$D$230)+SUMIF($B$3:$B$725,M390,$AR$3:$AR$725)</f>
        <v>0</v>
      </c>
      <c r="AR390" s="29">
        <f t="shared" si="79"/>
        <v>5</v>
      </c>
      <c r="AS390" s="30">
        <f>SUMIF(Ingredients!$B$3:$B$230,F390,Ingredients!$E$3:$E$230)+SUMIF($B$3:$B$725,F390,$BA$3:$BA$730)</f>
        <v>30</v>
      </c>
      <c r="AT390" s="30">
        <f>SUMIF(Ingredients!$B$3:$B$230,G390,Ingredients!$E$3:$E$230)+SUMIF($B$3:$B$725,G390,$BA$3:$BA$730)</f>
        <v>7</v>
      </c>
      <c r="AU390" s="30">
        <f>SUMIF(Ingredients!$B$3:$B$230,H390,Ingredients!$E$3:$E$230)+SUMIF($B$3:$B$725,H390,$BA$3:$BA$730)</f>
        <v>30</v>
      </c>
      <c r="AV390" s="30">
        <f>SUMIF(Ingredients!$B$3:$B$230,I390,Ingredients!$E$3:$E$230)+SUMIF($B$3:$B$725,I390,$BA$3:$BA$730)</f>
        <v>0</v>
      </c>
      <c r="AW390" s="30">
        <f>SUMIF(Ingredients!$B$3:$B$230,J390,Ingredients!$E$3:$E$230)+SUMIF($B$3:$B$725,J390,$BA$3:$BA$730)</f>
        <v>0</v>
      </c>
      <c r="AX390" s="30">
        <f>SUMIF(Ingredients!$B$3:$B$230,K390,Ingredients!$E$3:$E$230)+SUMIF($B$3:$B$725,K390,$BA$3:$BA$730)</f>
        <v>0</v>
      </c>
      <c r="AY390" s="30">
        <f>SUMIF(Ingredients!$B$3:$B$230,L390,Ingredients!$E$3:$E$230)+SUMIF($B$3:$B$725,L390,$BA$3:$BA$730)</f>
        <v>0</v>
      </c>
      <c r="AZ390" s="30">
        <f>SUMIF(Ingredients!$B$3:$B$230,M390,Ingredients!$E$3:$E$230)+SUMIF($B$3:$B$725,M390,$BA$3:$BA$730)</f>
        <v>0</v>
      </c>
      <c r="BA390" s="29">
        <f t="shared" si="80"/>
        <v>22.333333333333332</v>
      </c>
      <c r="BB390" s="30">
        <f>SUMIF(Ingredients!$B$3:$B$230,F390,Ingredients!$F$3:$F$230)+SUMIF($B$3:$B$725,F390,$BJ$3:$BJ$725)</f>
        <v>0</v>
      </c>
      <c r="BC390" s="30">
        <f>SUMIF(Ingredients!$B$3:$B$230,G390,Ingredients!$F$3:$F$230)+SUMIF($B$3:$B$725,G390,$BJ$3:$BJ$725)</f>
        <v>0</v>
      </c>
      <c r="BD390" s="30">
        <f>SUMIF(Ingredients!$B$3:$B$230,H390,Ingredients!$F$3:$F$230)+SUMIF($B$3:$B$725,H390,$BJ$3:$BJ$725)</f>
        <v>0</v>
      </c>
      <c r="BE390" s="30">
        <f>SUMIF(Ingredients!$B$3:$B$230,I390,Ingredients!$F$3:$F$230)+SUMIF($B$3:$B$725,I390,$BJ$3:$BJ$725)</f>
        <v>0</v>
      </c>
      <c r="BF390" s="30">
        <f>SUMIF(Ingredients!$B$3:$B$230,J390,Ingredients!$F$3:$F$230)+SUMIF($B$3:$B$725,J390,$BJ$3:$BJ$725)</f>
        <v>0</v>
      </c>
      <c r="BG390" s="30">
        <f>SUMIF(Ingredients!$B$3:$B$230,K390,Ingredients!$F$3:$F$230)+SUMIF($B$3:$B$725,K390,$BJ$3:$BJ$725)</f>
        <v>0</v>
      </c>
      <c r="BH390" s="30">
        <f>SUMIF(Ingredients!$B$3:$B$230,L390,Ingredients!$F$3:$F$230)+SUMIF($B$3:$B$725,L390,$BJ$3:$BJ$725)</f>
        <v>0</v>
      </c>
      <c r="BI390" s="30">
        <f>SUMIF(Ingredients!$B$3:$B$230,M390,Ingredients!$F$3:$F$230)+SUMIF($B$3:$B$725,M390,$BJ$3:$BJ$725)</f>
        <v>0</v>
      </c>
      <c r="BJ390" s="35">
        <f t="shared" si="81"/>
        <v>0</v>
      </c>
      <c r="BK390" s="30">
        <f>SUMIF(Ingredients!$B$3:$B$230,F390,Ingredients!$G$3:$G$230)+SUMIF($B$3:$B$725,F390,$BS$3:$BS$725)</f>
        <v>0</v>
      </c>
      <c r="BL390" s="30">
        <f>SUMIF(Ingredients!$B$3:$B$230,G390,Ingredients!$G$3:$G$230)+SUMIF($B$3:$B$725,G390,$BS$3:$BS$725)</f>
        <v>0</v>
      </c>
      <c r="BM390" s="30">
        <f>SUMIF(Ingredients!$B$3:$B$230,H390,Ingredients!$G$3:$G$230)+SUMIF($B$3:$B$725,H390,$BS$3:$BS$725)</f>
        <v>0</v>
      </c>
      <c r="BN390" s="30">
        <f>SUMIF(Ingredients!$B$3:$B$230,I390,Ingredients!$G$3:$G$230)+SUMIF($B$3:$B$725,I390,$BS$3:$BS$725)</f>
        <v>0</v>
      </c>
      <c r="BO390" s="30">
        <f>SUMIF(Ingredients!$B$3:$B$230,J390,Ingredients!$G$3:$G$230)+SUMIF($B$3:$B$725,J390,$BS$3:$BS$725)</f>
        <v>0</v>
      </c>
      <c r="BP390" s="30">
        <f>SUMIF(Ingredients!$B$3:$B$230,K390,Ingredients!$G$3:$G$230)+SUMIF($B$3:$B$725,K390,$BS$3:$BS$725)</f>
        <v>0</v>
      </c>
      <c r="BQ390" s="30">
        <f>SUMIF(Ingredients!$B$3:$B$230,L390,Ingredients!$G$3:$G$230)+SUMIF($B$3:$B$725,L390,$BS$3:$BS$725)</f>
        <v>0</v>
      </c>
      <c r="BR390" s="30">
        <f>SUMIF(Ingredients!$B$3:$B$230,M390,Ingredients!$G$3:$G$230)+SUMIF($B$3:$B$725,M390,$BS$3:$BS$725)</f>
        <v>0</v>
      </c>
      <c r="BS390" s="36">
        <f t="shared" si="82"/>
        <v>0</v>
      </c>
      <c r="BT390" s="30">
        <f>SUMIF(Ingredients!$B$3:$B$230,F390,Ingredients!$H$3:$H$230)+SUMIF($B$3:$B$725,F390,$CB$3:$CB$725)</f>
        <v>0</v>
      </c>
      <c r="BU390" s="30">
        <f>SUMIF(Ingredients!$B$3:$B$230,G390,Ingredients!$H$3:$H$230)+SUMIF($B$3:$B$725,G390,$CB$3:$CB$725)</f>
        <v>1.5</v>
      </c>
      <c r="BV390" s="30">
        <f>SUMIF(Ingredients!$B$3:$B$230,H390,Ingredients!$H$3:$H$230)+SUMIF($B$3:$B$725,H390,$CB$3:$CB$725)</f>
        <v>0</v>
      </c>
      <c r="BW390" s="30">
        <f>SUMIF(Ingredients!$B$3:$B$230,I390,Ingredients!$H$3:$H$230)+SUMIF($B$3:$B$725,I390,$CB$3:$CB$725)</f>
        <v>0</v>
      </c>
      <c r="BX390" s="30">
        <f>SUMIF(Ingredients!$B$3:$B$230,J390,Ingredients!$H$3:$H$230)+SUMIF($B$3:$B$725,J390,$CB$3:$CB$725)</f>
        <v>0</v>
      </c>
      <c r="BY390" s="30">
        <f>SUMIF(Ingredients!$B$3:$B$230,K390,Ingredients!$H$3:$H$230)+SUMIF($B$3:$B$725,K390,$CB$3:$CB$725)</f>
        <v>0</v>
      </c>
      <c r="BZ390" s="30">
        <f>SUMIF(Ingredients!$B$3:$B$230,L390,Ingredients!$H$3:$H$230)+SUMIF($B$3:$B$725,L390,$CB$3:$CB$725)</f>
        <v>0</v>
      </c>
      <c r="CA390" s="30">
        <f>SUMIF(Ingredients!$B$3:$B$230,M390,Ingredients!$H$3:$H$230)+SUMIF($B$3:$B$725,M390,$CB$3:$CB$725)</f>
        <v>0</v>
      </c>
      <c r="CB390" s="42">
        <f t="shared" si="83"/>
        <v>1.5</v>
      </c>
      <c r="CC390" s="30">
        <f>SUMIF(Ingredients!$B$3:$B$230,F390,Ingredients!$I$3:$I$230)+SUMIF($B$3:$B$725,F390,$CK$3:$CK$725)</f>
        <v>0</v>
      </c>
      <c r="CD390" s="30">
        <f>SUMIF(Ingredients!$B$3:$B$230,G390,Ingredients!$I$3:$I$230)+SUMIF($B$3:$B$725,G390,$CK$3:$CK$725)</f>
        <v>0</v>
      </c>
      <c r="CE390" s="30">
        <f>SUMIF(Ingredients!$B$3:$B$230,H390,Ingredients!$I$3:$I$230)+SUMIF($B$3:$B$725,H390,$CK$3:$CK$725)</f>
        <v>0</v>
      </c>
      <c r="CF390" s="30">
        <f>SUMIF(Ingredients!$B$3:$B$230,I390,Ingredients!$I$3:$I$230)+SUMIF($B$3:$B$725,I390,$CK$3:$CK$725)</f>
        <v>0</v>
      </c>
      <c r="CG390" s="30">
        <f>SUMIF(Ingredients!$B$3:$B$230,J390,Ingredients!$I$3:$I$230)+SUMIF($B$3:$B$725,J390,$CK$3:$CK$725)</f>
        <v>0</v>
      </c>
      <c r="CH390" s="30">
        <f>SUMIF(Ingredients!$B$3:$B$230,K390,Ingredients!$I$3:$I$230)+SUMIF($B$3:$B$725,K390,$CK$3:$CK$725)</f>
        <v>0</v>
      </c>
      <c r="CI390" s="30">
        <f>SUMIF(Ingredients!$B$3:$B$230,L390,Ingredients!$I$3:$I$230)+SUMIF($B$3:$B$725,L390,$CK$3:$CK$725)</f>
        <v>0</v>
      </c>
      <c r="CJ390" s="30">
        <f>SUMIF(Ingredients!$B$3:$B$230,M390,Ingredients!$I$3:$I$230)+SUMIF($B$3:$B$725,M390,$CK$3:$CK$725)</f>
        <v>0</v>
      </c>
      <c r="CK390" s="38">
        <f t="shared" si="84"/>
        <v>0</v>
      </c>
      <c r="CL390" s="30">
        <f>SUMIF(Ingredients!$B$3:$B$230,F390,Ingredients!$J$3:$J$230)+SUMIF($B$3:$B$725,F390,$CT$3:$CT$725)</f>
        <v>0</v>
      </c>
      <c r="CM390" s="30">
        <f>SUMIF(Ingredients!$B$3:$B$230,G390,Ingredients!$J$3:$J$230)+SUMIF($B$3:$B$725,G390,$CT$3:$CT$725)</f>
        <v>0</v>
      </c>
      <c r="CN390" s="30">
        <f>SUMIF(Ingredients!$B$3:$B$230,H390,Ingredients!$J$3:$J$230)+SUMIF($B$3:$B$725,H390,$CT$3:$CT$725)</f>
        <v>0</v>
      </c>
      <c r="CO390" s="30">
        <f>SUMIF(Ingredients!$B$3:$B$230,I390,Ingredients!$J$3:$J$230)+SUMIF($B$3:$B$725,I390,$CT$3:$CT$725)</f>
        <v>0</v>
      </c>
      <c r="CP390" s="30">
        <f>SUMIF(Ingredients!$B$3:$B$230,J390,Ingredients!$J$3:$J$230)+SUMIF($B$3:$B$725,J390,$CT$3:$CT$725)</f>
        <v>0</v>
      </c>
      <c r="CQ390" s="30">
        <f>SUMIF(Ingredients!$B$3:$B$230,K390,Ingredients!$J$3:$J$230)+SUMIF($B$3:$B$725,K390,$CT$3:$CT$725)</f>
        <v>0</v>
      </c>
      <c r="CR390" s="30">
        <f>SUMIF(Ingredients!$B$3:$B$230,L390,Ingredients!$J$3:$J$230)+SUMIF($B$3:$B$725,L390,$CT$3:$CT$725)</f>
        <v>0</v>
      </c>
      <c r="CS390" s="30">
        <f>SUMIF(Ingredients!$B$3:$B$230,M390,Ingredients!$J$3:$J$230)+SUMIF($B$3:$B$725,M390,$CT$3:$CT$725)</f>
        <v>0</v>
      </c>
      <c r="CT390" s="43">
        <f t="shared" si="85"/>
        <v>0</v>
      </c>
      <c r="CU390" s="34">
        <v>2</v>
      </c>
      <c r="CV390" s="30">
        <v>5</v>
      </c>
      <c r="CW390" s="30">
        <v>30</v>
      </c>
      <c r="CX390" s="35">
        <v>0</v>
      </c>
      <c r="CY390" s="36">
        <v>0</v>
      </c>
      <c r="CZ390" s="37">
        <v>1.5</v>
      </c>
      <c r="DA390" s="38">
        <v>0</v>
      </c>
      <c r="DB390" s="39">
        <v>0</v>
      </c>
      <c r="DC390" t="s">
        <v>202</v>
      </c>
      <c r="DD390" t="str">
        <f t="shared" ca="1" si="86"/>
        <v/>
      </c>
      <c r="DE390" t="str">
        <f t="shared" ca="1" si="87"/>
        <v>-</v>
      </c>
      <c r="DF390" t="s">
        <v>3116</v>
      </c>
      <c r="DG390" t="s">
        <v>200</v>
      </c>
      <c r="DH390" t="str">
        <f t="shared" ca="1" si="88"/>
        <v>SWEETPICKLEITEM(MEAL, ItemRegistry.sweetpickleItem, 4 ,0.4f,5f,0f,1.5f,0f,0f,0f,0.7f),</v>
      </c>
      <c r="DI390" t="s">
        <v>2500</v>
      </c>
    </row>
    <row r="391" spans="2:113" x14ac:dyDescent="0.3">
      <c r="B391" t="s">
        <v>672</v>
      </c>
      <c r="C391" t="str">
        <f>INDEX('PH Itemnames'!$B$1:$B$723,MATCH(B391,'PH Itemnames'!$A$1:$A$723),1)</f>
        <v>veggiestripsItem</v>
      </c>
      <c r="D391" t="s">
        <v>240</v>
      </c>
      <c r="E391" t="s">
        <v>1191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SUMIF(Ingredients!$B$3:$B$230,'PH complex foods'!F391,Ingredients!$A$3:$A$119)+SUMIF($B$3:$B$725,F391,$V$3:$V$724)</f>
        <v>1</v>
      </c>
      <c r="O391" s="11">
        <f ca="1">SUMIF(Ingredients!$B$3:$B$230,'PH complex foods'!G391,Ingredients!$A$3:$A$119)+SUMIF($B$3:$B$725,G391,$V$3:$V$724)</f>
        <v>1</v>
      </c>
      <c r="P391" s="11">
        <f ca="1">SUMIF(Ingredients!$B$3:$B$230,'PH complex foods'!H391,Ingredients!$A$3:$A$119)+SUMIF($B$3:$B$725,H391,$V$3:$V$724)</f>
        <v>1</v>
      </c>
      <c r="Q391" s="11">
        <f ca="1">SUMIF(Ingredients!$B$3:$B$230,'PH complex foods'!I391,Ingredients!$A$3:$A$119)+SUMIF($B$3:$B$725,I391,$V$3:$V$724)</f>
        <v>1</v>
      </c>
      <c r="R391" s="11">
        <f ca="1">SUMIF(Ingredients!$B$3:$B$230,'PH complex foods'!J391,Ingredients!$A$3:$A$119)+SUMIF($B$3:$B$725,J391,$V$3:$V$724)</f>
        <v>1</v>
      </c>
      <c r="S391" s="11">
        <f ca="1">SUMIF(Ingredients!$B$3:$B$230,'PH complex foods'!K391,Ingredients!$A$3:$A$119)+SUMIF($B$3:$B$725,K391,$V$3:$V$724)</f>
        <v>0</v>
      </c>
      <c r="T391" s="11">
        <f ca="1">SUMIF(Ingredients!$B$3:$B$230,'PH complex foods'!L391,Ingredients!$A$3:$A$119)+SUMIF($B$3:$B$725,L391,$V$3:$V$724)</f>
        <v>0</v>
      </c>
      <c r="U391" s="11">
        <f ca="1">SUMIF(Ingredients!$B$3:$B$230,'PH complex foods'!M391,Ingredients!$A$3:$A$119)+SUMIF($B$3:$B$725,M391,$V$3:$V$724)</f>
        <v>0</v>
      </c>
      <c r="V391" s="10">
        <f t="shared" ca="1" si="89"/>
        <v>1</v>
      </c>
      <c r="W391" s="10">
        <v>1</v>
      </c>
      <c r="X391" s="11">
        <v>1</v>
      </c>
      <c r="Y391" s="11">
        <f>COUNTIF(F391:M1116,B391)</f>
        <v>0</v>
      </c>
      <c r="Z391" s="44" t="str">
        <f t="shared" ref="Z391:Z455" ca="1" si="90">IF(V391=1,"Yes","No")</f>
        <v>Yes</v>
      </c>
      <c r="AA391" s="34">
        <f>SUMIF(Ingredients!$B$3:$B$230,F391,Ingredients!$C$3:$C$230)+SUMIF($B$3:$B$725,F391,$AI$3:$AI$725)</f>
        <v>5.1428571428571432</v>
      </c>
      <c r="AB391" s="30">
        <f>SUMIF(Ingredients!$B$3:$B$230,G391,Ingredients!$C$3:$C$230)+SUMIF($B$3:$B$725,G391,$AI$3:$AI$725)</f>
        <v>5.1428571428571432</v>
      </c>
      <c r="AC391" s="30">
        <f>SUMIF(Ingredients!$B$3:$B$230,H391,Ingredients!$C$3:$C$230)+SUMIF($B$3:$B$725,H391,$AI$3:$AI$725)</f>
        <v>5.1428571428571432</v>
      </c>
      <c r="AD391" s="30">
        <f>SUMIF(Ingredients!$B$3:$B$230,I391,Ingredients!$C$3:$C$230)+SUMIF($B$3:$B$725,I391,$AI$3:$AI$725)</f>
        <v>0</v>
      </c>
      <c r="AE391" s="30">
        <f>SUMIF(Ingredients!$B$3:$B$230,J391,Ingredients!$C$3:$C$230)+SUMIF($B$3:$B$725,J391,$AI$3:$AI$725)</f>
        <v>0</v>
      </c>
      <c r="AF391" s="30">
        <f>SUMIF(Ingredients!$B$3:$B$230,K391,Ingredients!$C$3:$C$230)+SUMIF($B$3:$B$725,K391,$AI$3:$AI$725)</f>
        <v>0</v>
      </c>
      <c r="AG391" s="30">
        <f>SUMIF(Ingredients!$B$3:$B$230,L391,Ingredients!$C$3:$C$230)+SUMIF($B$3:$B$725,L391,$AI$3:$AI$725)</f>
        <v>0</v>
      </c>
      <c r="AH391" s="30">
        <f>SUMIF(Ingredients!$B$3:$B$230,M391,Ingredients!$C$3:$C$230)+SUMIF($B$3:$B$725,M391,$AI$3:$AI$725)</f>
        <v>0</v>
      </c>
      <c r="AI391" s="29">
        <f t="shared" si="78"/>
        <v>15.428571428571431</v>
      </c>
      <c r="AJ391" s="30">
        <f>SUMIF(Ingredients!$B$3:$B$230,F391,Ingredients!$D$3:$D$230)+SUMIF($B$3:$B$725,F391,$AR$3:$AR$725)</f>
        <v>0.35714285714285715</v>
      </c>
      <c r="AK391" s="30">
        <f>SUMIF(Ingredients!$B$3:$B$230,G391,Ingredients!$D$3:$D$230)+SUMIF($B$3:$B$725,G391,$AR$3:$AR$725)</f>
        <v>0.35714285714285715</v>
      </c>
      <c r="AL391" s="30">
        <f>SUMIF(Ingredients!$B$3:$B$230,H391,Ingredients!$D$3:$D$230)+SUMIF($B$3:$B$725,H391,$AR$3:$AR$725)</f>
        <v>0.35714285714285715</v>
      </c>
      <c r="AM391" s="30">
        <f>SUMIF(Ingredients!$B$3:$B$230,I391,Ingredients!$D$3:$D$230)+SUMIF($B$3:$B$725,I391,$AR$3:$AR$725)</f>
        <v>0</v>
      </c>
      <c r="AN391" s="30">
        <f>SUMIF(Ingredients!$B$3:$B$230,J391,Ingredients!$D$3:$D$230)+SUMIF($B$3:$B$725,J391,$AR$3:$AR$725)</f>
        <v>0</v>
      </c>
      <c r="AO391" s="30">
        <f>SUMIF(Ingredients!$B$3:$B$230,K391,Ingredients!$D$3:$D$230)+SUMIF($B$3:$B$725,K391,$AR$3:$AR$725)</f>
        <v>0</v>
      </c>
      <c r="AP391" s="30">
        <f>SUMIF(Ingredients!$B$3:$B$230,L391,Ingredients!$D$3:$D$230)+SUMIF($B$3:$B$725,L391,$AR$3:$AR$725)</f>
        <v>0</v>
      </c>
      <c r="AQ391" s="30">
        <f>SUMIF(Ingredients!$B$3:$B$230,M391,Ingredients!$D$3:$D$230)+SUMIF($B$3:$B$725,M391,$AR$3:$AR$725)</f>
        <v>0</v>
      </c>
      <c r="AR391" s="29">
        <f t="shared" si="79"/>
        <v>1.0714285714285714</v>
      </c>
      <c r="AS391" s="30">
        <f>SUMIF(Ingredients!$B$3:$B$230,F391,Ingredients!$E$3:$E$230)+SUMIF($B$3:$B$725,F391,$BA$3:$BA$730)</f>
        <v>19.285714285714285</v>
      </c>
      <c r="AT391" s="30">
        <f>SUMIF(Ingredients!$B$3:$B$230,G391,Ingredients!$E$3:$E$230)+SUMIF($B$3:$B$725,G391,$BA$3:$BA$730)</f>
        <v>19.285714285714285</v>
      </c>
      <c r="AU391" s="30">
        <f>SUMIF(Ingredients!$B$3:$B$230,H391,Ingredients!$E$3:$E$230)+SUMIF($B$3:$B$725,H391,$BA$3:$BA$730)</f>
        <v>19.285714285714285</v>
      </c>
      <c r="AV391" s="30">
        <f>SUMIF(Ingredients!$B$3:$B$230,I391,Ingredients!$E$3:$E$230)+SUMIF($B$3:$B$725,I391,$BA$3:$BA$730)</f>
        <v>30</v>
      </c>
      <c r="AW391" s="30">
        <f>SUMIF(Ingredients!$B$3:$B$230,J391,Ingredients!$E$3:$E$230)+SUMIF($B$3:$B$725,J391,$BA$3:$BA$730)</f>
        <v>48</v>
      </c>
      <c r="AX391" s="30">
        <f>SUMIF(Ingredients!$B$3:$B$230,K391,Ingredients!$E$3:$E$230)+SUMIF($B$3:$B$725,K391,$BA$3:$BA$730)</f>
        <v>0</v>
      </c>
      <c r="AY391" s="30">
        <f>SUMIF(Ingredients!$B$3:$B$230,L391,Ingredients!$E$3:$E$230)+SUMIF($B$3:$B$725,L391,$BA$3:$BA$730)</f>
        <v>0</v>
      </c>
      <c r="AZ391" s="30">
        <f>SUMIF(Ingredients!$B$3:$B$230,M391,Ingredients!$E$3:$E$230)+SUMIF($B$3:$B$725,M391,$BA$3:$BA$730)</f>
        <v>0</v>
      </c>
      <c r="BA391" s="29">
        <f t="shared" si="80"/>
        <v>27.171428571428571</v>
      </c>
      <c r="BB391" s="30">
        <f>SUMIF(Ingredients!$B$3:$B$230,F391,Ingredients!$F$3:$F$230)+SUMIF($B$3:$B$725,F391,$BJ$3:$BJ$725)</f>
        <v>0</v>
      </c>
      <c r="BC391" s="30">
        <f>SUMIF(Ingredients!$B$3:$B$230,G391,Ingredients!$F$3:$F$230)+SUMIF($B$3:$B$725,G391,$BJ$3:$BJ$725)</f>
        <v>0</v>
      </c>
      <c r="BD391" s="30">
        <f>SUMIF(Ingredients!$B$3:$B$230,H391,Ingredients!$F$3:$F$230)+SUMIF($B$3:$B$725,H391,$BJ$3:$BJ$725)</f>
        <v>0</v>
      </c>
      <c r="BE391" s="30">
        <f>SUMIF(Ingredients!$B$3:$B$230,I391,Ingredients!$F$3:$F$230)+SUMIF($B$3:$B$725,I391,$BJ$3:$BJ$725)</f>
        <v>0</v>
      </c>
      <c r="BF391" s="30">
        <f>SUMIF(Ingredients!$B$3:$B$230,J391,Ingredients!$F$3:$F$230)+SUMIF($B$3:$B$725,J391,$BJ$3:$BJ$725)</f>
        <v>0</v>
      </c>
      <c r="BG391" s="30">
        <f>SUMIF(Ingredients!$B$3:$B$230,K391,Ingredients!$F$3:$F$230)+SUMIF($B$3:$B$725,K391,$BJ$3:$BJ$725)</f>
        <v>0</v>
      </c>
      <c r="BH391" s="30">
        <f>SUMIF(Ingredients!$B$3:$B$230,L391,Ingredients!$F$3:$F$230)+SUMIF($B$3:$B$725,L391,$BJ$3:$BJ$725)</f>
        <v>0</v>
      </c>
      <c r="BI391" s="30">
        <f>SUMIF(Ingredients!$B$3:$B$230,M391,Ingredients!$F$3:$F$230)+SUMIF($B$3:$B$725,M391,$BJ$3:$BJ$725)</f>
        <v>0</v>
      </c>
      <c r="BJ391" s="35">
        <f t="shared" si="81"/>
        <v>0</v>
      </c>
      <c r="BK391" s="30">
        <f>SUMIF(Ingredients!$B$3:$B$230,F391,Ingredients!$G$3:$G$230)+SUMIF($B$3:$B$725,F391,$BS$3:$BS$725)</f>
        <v>0</v>
      </c>
      <c r="BL391" s="30">
        <f>SUMIF(Ingredients!$B$3:$B$230,G391,Ingredients!$G$3:$G$230)+SUMIF($B$3:$B$725,G391,$BS$3:$BS$725)</f>
        <v>0</v>
      </c>
      <c r="BM391" s="30">
        <f>SUMIF(Ingredients!$B$3:$B$230,H391,Ingredients!$G$3:$G$230)+SUMIF($B$3:$B$725,H391,$BS$3:$BS$725)</f>
        <v>0</v>
      </c>
      <c r="BN391" s="30">
        <f>SUMIF(Ingredients!$B$3:$B$230,I391,Ingredients!$G$3:$G$230)+SUMIF($B$3:$B$725,I391,$BS$3:$BS$725)</f>
        <v>0</v>
      </c>
      <c r="BO391" s="30">
        <f>SUMIF(Ingredients!$B$3:$B$230,J391,Ingredients!$G$3:$G$230)+SUMIF($B$3:$B$725,J391,$BS$3:$BS$725)</f>
        <v>0</v>
      </c>
      <c r="BP391" s="30">
        <f>SUMIF(Ingredients!$B$3:$B$230,K391,Ingredients!$G$3:$G$230)+SUMIF($B$3:$B$725,K391,$BS$3:$BS$725)</f>
        <v>0</v>
      </c>
      <c r="BQ391" s="30">
        <f>SUMIF(Ingredients!$B$3:$B$230,L391,Ingredients!$G$3:$G$230)+SUMIF($B$3:$B$725,L391,$BS$3:$BS$725)</f>
        <v>0</v>
      </c>
      <c r="BR391" s="30">
        <f>SUMIF(Ingredients!$B$3:$B$230,M391,Ingredients!$G$3:$G$230)+SUMIF($B$3:$B$725,M391,$BS$3:$BS$725)</f>
        <v>0</v>
      </c>
      <c r="BS391" s="36">
        <f t="shared" si="82"/>
        <v>0</v>
      </c>
      <c r="BT391" s="30">
        <f>SUMIF(Ingredients!$B$3:$B$230,F391,Ingredients!$H$3:$H$230)+SUMIF($B$3:$B$725,F391,$CB$3:$CB$725)</f>
        <v>1.1428571428571428</v>
      </c>
      <c r="BU391" s="30">
        <f>SUMIF(Ingredients!$B$3:$B$230,G391,Ingredients!$H$3:$H$230)+SUMIF($B$3:$B$725,G391,$CB$3:$CB$725)</f>
        <v>1.1428571428571428</v>
      </c>
      <c r="BV391" s="30">
        <f>SUMIF(Ingredients!$B$3:$B$230,H391,Ingredients!$H$3:$H$230)+SUMIF($B$3:$B$725,H391,$CB$3:$CB$725)</f>
        <v>1.1428571428571428</v>
      </c>
      <c r="BW391" s="30">
        <f>SUMIF(Ingredients!$B$3:$B$230,I391,Ingredients!$H$3:$H$230)+SUMIF($B$3:$B$725,I391,$CB$3:$CB$725)</f>
        <v>0</v>
      </c>
      <c r="BX391" s="30">
        <f>SUMIF(Ingredients!$B$3:$B$230,J391,Ingredients!$H$3:$H$230)+SUMIF($B$3:$B$725,J391,$CB$3:$CB$725)</f>
        <v>0</v>
      </c>
      <c r="BY391" s="30">
        <f>SUMIF(Ingredients!$B$3:$B$230,K391,Ingredients!$H$3:$H$230)+SUMIF($B$3:$B$725,K391,$CB$3:$CB$725)</f>
        <v>0</v>
      </c>
      <c r="BZ391" s="30">
        <f>SUMIF(Ingredients!$B$3:$B$230,L391,Ingredients!$H$3:$H$230)+SUMIF($B$3:$B$725,L391,$CB$3:$CB$725)</f>
        <v>0</v>
      </c>
      <c r="CA391" s="30">
        <f>SUMIF(Ingredients!$B$3:$B$230,M391,Ingredients!$H$3:$H$230)+SUMIF($B$3:$B$725,M391,$CB$3:$CB$725)</f>
        <v>0</v>
      </c>
      <c r="CB391" s="42">
        <f t="shared" si="83"/>
        <v>3.4285714285714284</v>
      </c>
      <c r="CC391" s="30">
        <f>SUMIF(Ingredients!$B$3:$B$230,F391,Ingredients!$I$3:$I$230)+SUMIF($B$3:$B$725,F391,$CK$3:$CK$725)</f>
        <v>0</v>
      </c>
      <c r="CD391" s="30">
        <f>SUMIF(Ingredients!$B$3:$B$230,G391,Ingredients!$I$3:$I$230)+SUMIF($B$3:$B$725,G391,$CK$3:$CK$725)</f>
        <v>0</v>
      </c>
      <c r="CE391" s="30">
        <f>SUMIF(Ingredients!$B$3:$B$230,H391,Ingredients!$I$3:$I$230)+SUMIF($B$3:$B$725,H391,$CK$3:$CK$725)</f>
        <v>0</v>
      </c>
      <c r="CF391" s="30">
        <f>SUMIF(Ingredients!$B$3:$B$230,I391,Ingredients!$I$3:$I$230)+SUMIF($B$3:$B$725,I391,$CK$3:$CK$725)</f>
        <v>0</v>
      </c>
      <c r="CG391" s="30">
        <f>SUMIF(Ingredients!$B$3:$B$230,J391,Ingredients!$I$3:$I$230)+SUMIF($B$3:$B$725,J391,$CK$3:$CK$725)</f>
        <v>0</v>
      </c>
      <c r="CH391" s="30">
        <f>SUMIF(Ingredients!$B$3:$B$230,K391,Ingredients!$I$3:$I$230)+SUMIF($B$3:$B$725,K391,$CK$3:$CK$725)</f>
        <v>0</v>
      </c>
      <c r="CI391" s="30">
        <f>SUMIF(Ingredients!$B$3:$B$230,L391,Ingredients!$I$3:$I$230)+SUMIF($B$3:$B$725,L391,$CK$3:$CK$725)</f>
        <v>0</v>
      </c>
      <c r="CJ391" s="30">
        <f>SUMIF(Ingredients!$B$3:$B$230,M391,Ingredients!$I$3:$I$230)+SUMIF($B$3:$B$725,M391,$CK$3:$CK$725)</f>
        <v>0</v>
      </c>
      <c r="CK391" s="38">
        <f t="shared" si="84"/>
        <v>0</v>
      </c>
      <c r="CL391" s="30">
        <f>SUMIF(Ingredients!$B$3:$B$230,F391,Ingredients!$J$3:$J$230)+SUMIF($B$3:$B$725,F391,$CT$3:$CT$725)</f>
        <v>0</v>
      </c>
      <c r="CM391" s="30">
        <f>SUMIF(Ingredients!$B$3:$B$230,G391,Ingredients!$J$3:$J$230)+SUMIF($B$3:$B$725,G391,$CT$3:$CT$725)</f>
        <v>0</v>
      </c>
      <c r="CN391" s="30">
        <f>SUMIF(Ingredients!$B$3:$B$230,H391,Ingredients!$J$3:$J$230)+SUMIF($B$3:$B$725,H391,$CT$3:$CT$725)</f>
        <v>0</v>
      </c>
      <c r="CO391" s="30">
        <f>SUMIF(Ingredients!$B$3:$B$230,I391,Ingredients!$J$3:$J$230)+SUMIF($B$3:$B$725,I391,$CT$3:$CT$725)</f>
        <v>0</v>
      </c>
      <c r="CP391" s="30">
        <f>SUMIF(Ingredients!$B$3:$B$230,J391,Ingredients!$J$3:$J$230)+SUMIF($B$3:$B$725,J391,$CT$3:$CT$725)</f>
        <v>0</v>
      </c>
      <c r="CQ391" s="30">
        <f>SUMIF(Ingredients!$B$3:$B$230,K391,Ingredients!$J$3:$J$230)+SUMIF($B$3:$B$725,K391,$CT$3:$CT$725)</f>
        <v>0</v>
      </c>
      <c r="CR391" s="30">
        <f>SUMIF(Ingredients!$B$3:$B$230,L391,Ingredients!$J$3:$J$230)+SUMIF($B$3:$B$725,L391,$CT$3:$CT$725)</f>
        <v>0</v>
      </c>
      <c r="CS391" s="30">
        <f>SUMIF(Ingredients!$B$3:$B$230,M391,Ingredients!$J$3:$J$230)+SUMIF($B$3:$B$725,M391,$CT$3:$CT$725)</f>
        <v>0</v>
      </c>
      <c r="CT391" s="43">
        <f t="shared" si="85"/>
        <v>0</v>
      </c>
      <c r="CU391" s="34">
        <v>15.428571428571431</v>
      </c>
      <c r="CV391" s="30">
        <v>0</v>
      </c>
      <c r="CW391" s="30">
        <v>12</v>
      </c>
      <c r="CX391" s="35">
        <v>0</v>
      </c>
      <c r="CY391" s="36">
        <v>0</v>
      </c>
      <c r="CZ391" s="37">
        <v>3</v>
      </c>
      <c r="DA391" s="38">
        <v>0</v>
      </c>
      <c r="DB391" s="39">
        <v>0</v>
      </c>
      <c r="DC391" t="s">
        <v>202</v>
      </c>
      <c r="DD391" t="str">
        <f t="shared" ca="1" si="86"/>
        <v/>
      </c>
      <c r="DE391" t="str">
        <f t="shared" ca="1" si="87"/>
        <v>-</v>
      </c>
      <c r="DG391" t="s">
        <v>200</v>
      </c>
      <c r="DH391" t="str">
        <f t="shared" ca="1" si="88"/>
        <v>VEGGIESTRIPSITEM(MEAL, ItemRegistry.veggiestripsItem, 4 ,3.09f,0f,0f,3f,0f,0f,0f,1.75f),</v>
      </c>
      <c r="DI391" t="s">
        <v>2501</v>
      </c>
    </row>
    <row r="392" spans="2:113" x14ac:dyDescent="0.3">
      <c r="B392" t="s">
        <v>673</v>
      </c>
      <c r="C392" t="str">
        <f>INDEX('PH Itemnames'!$B$1:$B$723,MATCH(B392,'PH Itemnames'!$A$1:$A$723),1)</f>
        <v>vindalooItem</v>
      </c>
      <c r="D392" t="s">
        <v>674</v>
      </c>
      <c r="E392" t="s">
        <v>1191</v>
      </c>
      <c r="F392" s="10" t="s">
        <v>212</v>
      </c>
      <c r="G392" s="11" t="s">
        <v>360</v>
      </c>
      <c r="H392" s="11" t="s">
        <v>247</v>
      </c>
      <c r="I392" s="11" t="s">
        <v>400</v>
      </c>
      <c r="J392" s="11" t="s">
        <v>64</v>
      </c>
      <c r="K392" s="11"/>
      <c r="L392" s="11"/>
      <c r="M392" s="11"/>
      <c r="N392" s="46">
        <f ca="1">SUMIF(Ingredients!$B$3:$B$230,'PH complex foods'!F392,Ingredients!$A$3:$A$119)+SUMIF($B$3:$B$725,F392,$V$3:$V$724)</f>
        <v>1</v>
      </c>
      <c r="O392" s="11">
        <f ca="1">SUMIF(Ingredients!$B$3:$B$230,'PH complex foods'!G392,Ingredients!$A$3:$A$119)+SUMIF($B$3:$B$725,G392,$V$3:$V$724)</f>
        <v>0</v>
      </c>
      <c r="P392" s="11">
        <f ca="1">SUMIF(Ingredients!$B$3:$B$230,'PH complex foods'!H392,Ingredients!$A$3:$A$119)+SUMIF($B$3:$B$725,H392,$V$3:$V$724)</f>
        <v>1</v>
      </c>
      <c r="Q392" s="11">
        <f ca="1">SUMIF(Ingredients!$B$3:$B$230,'PH complex foods'!I392,Ingredients!$A$3:$A$119)+SUMIF($B$3:$B$725,I392,$V$3:$V$724)</f>
        <v>1</v>
      </c>
      <c r="R392" s="11">
        <f ca="1">SUMIF(Ingredients!$B$3:$B$230,'PH complex foods'!J392,Ingredients!$A$3:$A$119)+SUMIF($B$3:$B$725,J392,$V$3:$V$724)</f>
        <v>1</v>
      </c>
      <c r="S392" s="11">
        <f ca="1">SUMIF(Ingredients!$B$3:$B$230,'PH complex foods'!K392,Ingredients!$A$3:$A$119)+SUMIF($B$3:$B$725,K392,$V$3:$V$724)</f>
        <v>0</v>
      </c>
      <c r="T392" s="11">
        <f ca="1">SUMIF(Ingredients!$B$3:$B$230,'PH complex foods'!L392,Ingredients!$A$3:$A$119)+SUMIF($B$3:$B$725,L392,$V$3:$V$724)</f>
        <v>0</v>
      </c>
      <c r="U392" s="11">
        <f ca="1">SUMIF(Ingredients!$B$3:$B$230,'PH complex foods'!M392,Ingredients!$A$3:$A$119)+SUMIF($B$3:$B$725,M392,$V$3:$V$724)</f>
        <v>0</v>
      </c>
      <c r="V392" s="10">
        <f t="shared" ca="1" si="89"/>
        <v>0</v>
      </c>
      <c r="W392" s="10">
        <v>0</v>
      </c>
      <c r="X392" s="11">
        <v>0</v>
      </c>
      <c r="Y392" s="11">
        <f>COUNTIF(F392:M1117,B392)</f>
        <v>0</v>
      </c>
      <c r="Z392" s="44" t="str">
        <f t="shared" ca="1" si="90"/>
        <v>No</v>
      </c>
      <c r="AA392" s="34">
        <f>SUMIF(Ingredients!$B$3:$B$230,F392,Ingredients!$C$3:$C$230)+SUMIF($B$3:$B$725,F392,$AI$3:$AI$725)</f>
        <v>7.166666666666667</v>
      </c>
      <c r="AB392" s="30">
        <f>SUMIF(Ingredients!$B$3:$B$230,G392,Ingredients!$C$3:$C$230)+SUMIF($B$3:$B$725,G392,$AI$3:$AI$725)</f>
        <v>0</v>
      </c>
      <c r="AC392" s="30">
        <f>SUMIF(Ingredients!$B$3:$B$230,H392,Ingredients!$C$3:$C$230)+SUMIF($B$3:$B$725,H392,$AI$3:$AI$725)</f>
        <v>5</v>
      </c>
      <c r="AD392" s="30">
        <f>SUMIF(Ingredients!$B$3:$B$230,I392,Ingredients!$C$3:$C$230)+SUMIF($B$3:$B$725,I392,$AI$3:$AI$725)</f>
        <v>0</v>
      </c>
      <c r="AE392" s="30">
        <f>SUMIF(Ingredients!$B$3:$B$230,J392,Ingredients!$C$3:$C$230)+SUMIF($B$3:$B$725,J392,$AI$3:$AI$725)</f>
        <v>2</v>
      </c>
      <c r="AF392" s="30">
        <f>SUMIF(Ingredients!$B$3:$B$230,K392,Ingredients!$C$3:$C$230)+SUMIF($B$3:$B$725,K392,$AI$3:$AI$725)</f>
        <v>0</v>
      </c>
      <c r="AG392" s="30">
        <f>SUMIF(Ingredients!$B$3:$B$230,L392,Ingredients!$C$3:$C$230)+SUMIF($B$3:$B$725,L392,$AI$3:$AI$725)</f>
        <v>0</v>
      </c>
      <c r="AH392" s="30">
        <f>SUMIF(Ingredients!$B$3:$B$230,M392,Ingredients!$C$3:$C$230)+SUMIF($B$3:$B$725,M392,$AI$3:$AI$725)</f>
        <v>0</v>
      </c>
      <c r="AI392" s="29">
        <f t="shared" si="78"/>
        <v>14.166666666666668</v>
      </c>
      <c r="AJ392" s="30">
        <f>SUMIF(Ingredients!$B$3:$B$230,F392,Ingredients!$D$3:$D$230)+SUMIF($B$3:$B$725,F392,$AR$3:$AR$725)</f>
        <v>0</v>
      </c>
      <c r="AK392" s="30">
        <f>SUMIF(Ingredients!$B$3:$B$230,G392,Ingredients!$D$3:$D$230)+SUMIF($B$3:$B$725,G392,$AR$3:$AR$725)</f>
        <v>0</v>
      </c>
      <c r="AL392" s="30">
        <f>SUMIF(Ingredients!$B$3:$B$230,H392,Ingredients!$D$3:$D$230)+SUMIF($B$3:$B$725,H392,$AR$3:$AR$725)</f>
        <v>0</v>
      </c>
      <c r="AM392" s="30">
        <f>SUMIF(Ingredients!$B$3:$B$230,I392,Ingredients!$D$3:$D$230)+SUMIF($B$3:$B$725,I392,$AR$3:$AR$725)</f>
        <v>0</v>
      </c>
      <c r="AN392" s="30">
        <f>SUMIF(Ingredients!$B$3:$B$230,J392,Ingredients!$D$3:$D$230)+SUMIF($B$3:$B$725,J392,$AR$3:$AR$725)</f>
        <v>0</v>
      </c>
      <c r="AO392" s="30">
        <f>SUMIF(Ingredients!$B$3:$B$230,K392,Ingredients!$D$3:$D$230)+SUMIF($B$3:$B$725,K392,$AR$3:$AR$725)</f>
        <v>0</v>
      </c>
      <c r="AP392" s="30">
        <f>SUMIF(Ingredients!$B$3:$B$230,L392,Ingredients!$D$3:$D$230)+SUMIF($B$3:$B$725,L392,$AR$3:$AR$725)</f>
        <v>0</v>
      </c>
      <c r="AQ392" s="30">
        <f>SUMIF(Ingredients!$B$3:$B$230,M392,Ingredients!$D$3:$D$230)+SUMIF($B$3:$B$725,M392,$AR$3:$AR$725)</f>
        <v>0</v>
      </c>
      <c r="AR392" s="29">
        <f t="shared" si="79"/>
        <v>0</v>
      </c>
      <c r="AS392" s="30">
        <f>SUMIF(Ingredients!$B$3:$B$230,F392,Ingredients!$E$3:$E$230)+SUMIF($B$3:$B$725,F392,$BA$3:$BA$730)</f>
        <v>12</v>
      </c>
      <c r="AT392" s="30">
        <f>SUMIF(Ingredients!$B$3:$B$230,G392,Ingredients!$E$3:$E$230)+SUMIF($B$3:$B$725,G392,$BA$3:$BA$730)</f>
        <v>0</v>
      </c>
      <c r="AU392" s="30">
        <f>SUMIF(Ingredients!$B$3:$B$230,H392,Ingredients!$E$3:$E$230)+SUMIF($B$3:$B$725,H392,$BA$3:$BA$730)</f>
        <v>12</v>
      </c>
      <c r="AV392" s="30">
        <f>SUMIF(Ingredients!$B$3:$B$230,I392,Ingredients!$E$3:$E$230)+SUMIF($B$3:$B$725,I392,$BA$3:$BA$730)</f>
        <v>0</v>
      </c>
      <c r="AW392" s="30">
        <f>SUMIF(Ingredients!$B$3:$B$230,J392,Ingredients!$E$3:$E$230)+SUMIF($B$3:$B$725,J392,$BA$3:$BA$730)</f>
        <v>43</v>
      </c>
      <c r="AX392" s="30">
        <f>SUMIF(Ingredients!$B$3:$B$230,K392,Ingredients!$E$3:$E$230)+SUMIF($B$3:$B$725,K392,$BA$3:$BA$730)</f>
        <v>0</v>
      </c>
      <c r="AY392" s="30">
        <f>SUMIF(Ingredients!$B$3:$B$230,L392,Ingredients!$E$3:$E$230)+SUMIF($B$3:$B$725,L392,$BA$3:$BA$730)</f>
        <v>0</v>
      </c>
      <c r="AZ392" s="30">
        <f>SUMIF(Ingredients!$B$3:$B$230,M392,Ingredients!$E$3:$E$230)+SUMIF($B$3:$B$725,M392,$BA$3:$BA$730)</f>
        <v>0</v>
      </c>
      <c r="BA392" s="29">
        <f t="shared" si="80"/>
        <v>13.4</v>
      </c>
      <c r="BB392" s="30">
        <f>SUMIF(Ingredients!$B$3:$B$230,F392,Ingredients!$F$3:$F$230)+SUMIF($B$3:$B$725,F392,$BJ$3:$BJ$725)</f>
        <v>0</v>
      </c>
      <c r="BC392" s="30">
        <f>SUMIF(Ingredients!$B$3:$B$230,G392,Ingredients!$F$3:$F$230)+SUMIF($B$3:$B$725,G392,$BJ$3:$BJ$725)</f>
        <v>0</v>
      </c>
      <c r="BD392" s="30">
        <f>SUMIF(Ingredients!$B$3:$B$230,H392,Ingredients!$F$3:$F$230)+SUMIF($B$3:$B$725,H392,$BJ$3:$BJ$725)</f>
        <v>0</v>
      </c>
      <c r="BE392" s="30">
        <f>SUMIF(Ingredients!$B$3:$B$230,I392,Ingredients!$F$3:$F$230)+SUMIF($B$3:$B$725,I392,$BJ$3:$BJ$725)</f>
        <v>0</v>
      </c>
      <c r="BF392" s="30">
        <f>SUMIF(Ingredients!$B$3:$B$230,J392,Ingredients!$F$3:$F$230)+SUMIF($B$3:$B$725,J392,$BJ$3:$BJ$725)</f>
        <v>0</v>
      </c>
      <c r="BG392" s="30">
        <f>SUMIF(Ingredients!$B$3:$B$230,K392,Ingredients!$F$3:$F$230)+SUMIF($B$3:$B$725,K392,$BJ$3:$BJ$725)</f>
        <v>0</v>
      </c>
      <c r="BH392" s="30">
        <f>SUMIF(Ingredients!$B$3:$B$230,L392,Ingredients!$F$3:$F$230)+SUMIF($B$3:$B$725,L392,$BJ$3:$BJ$725)</f>
        <v>0</v>
      </c>
      <c r="BI392" s="30">
        <f>SUMIF(Ingredients!$B$3:$B$230,M392,Ingredients!$F$3:$F$230)+SUMIF($B$3:$B$725,M392,$BJ$3:$BJ$725)</f>
        <v>0</v>
      </c>
      <c r="BJ392" s="35">
        <f t="shared" si="81"/>
        <v>0</v>
      </c>
      <c r="BK392" s="30">
        <f>SUMIF(Ingredients!$B$3:$B$230,F392,Ingredients!$G$3:$G$230)+SUMIF($B$3:$B$725,F392,$BS$3:$BS$725)</f>
        <v>0</v>
      </c>
      <c r="BL392" s="30">
        <f>SUMIF(Ingredients!$B$3:$B$230,G392,Ingredients!$G$3:$G$230)+SUMIF($B$3:$B$725,G392,$BS$3:$BS$725)</f>
        <v>0</v>
      </c>
      <c r="BM392" s="30">
        <f>SUMIF(Ingredients!$B$3:$B$230,H392,Ingredients!$G$3:$G$230)+SUMIF($B$3:$B$725,H392,$BS$3:$BS$725)</f>
        <v>0</v>
      </c>
      <c r="BN392" s="30">
        <f>SUMIF(Ingredients!$B$3:$B$230,I392,Ingredients!$G$3:$G$230)+SUMIF($B$3:$B$725,I392,$BS$3:$BS$725)</f>
        <v>0</v>
      </c>
      <c r="BO392" s="30">
        <f>SUMIF(Ingredients!$B$3:$B$230,J392,Ingredients!$G$3:$G$230)+SUMIF($B$3:$B$725,J392,$BS$3:$BS$725)</f>
        <v>0</v>
      </c>
      <c r="BP392" s="30">
        <f>SUMIF(Ingredients!$B$3:$B$230,K392,Ingredients!$G$3:$G$230)+SUMIF($B$3:$B$725,K392,$BS$3:$BS$725)</f>
        <v>0</v>
      </c>
      <c r="BQ392" s="30">
        <f>SUMIF(Ingredients!$B$3:$B$230,L392,Ingredients!$G$3:$G$230)+SUMIF($B$3:$B$725,L392,$BS$3:$BS$725)</f>
        <v>0</v>
      </c>
      <c r="BR392" s="30">
        <f>SUMIF(Ingredients!$B$3:$B$230,M392,Ingredients!$G$3:$G$230)+SUMIF($B$3:$B$725,M392,$BS$3:$BS$725)</f>
        <v>0</v>
      </c>
      <c r="BS392" s="36">
        <f t="shared" si="82"/>
        <v>0</v>
      </c>
      <c r="BT392" s="30">
        <f>SUMIF(Ingredients!$B$3:$B$230,F392,Ingredients!$H$3:$H$230)+SUMIF($B$3:$B$725,F392,$CB$3:$CB$725)</f>
        <v>0</v>
      </c>
      <c r="BU392" s="30">
        <f>SUMIF(Ingredients!$B$3:$B$230,G392,Ingredients!$H$3:$H$230)+SUMIF($B$3:$B$725,G392,$CB$3:$CB$725)</f>
        <v>0</v>
      </c>
      <c r="BV392" s="30">
        <f>SUMIF(Ingredients!$B$3:$B$230,H392,Ingredients!$H$3:$H$230)+SUMIF($B$3:$B$725,H392,$CB$3:$CB$725)</f>
        <v>0</v>
      </c>
      <c r="BW392" s="30">
        <f>SUMIF(Ingredients!$B$3:$B$230,I392,Ingredients!$H$3:$H$230)+SUMIF($B$3:$B$725,I392,$CB$3:$CB$725)</f>
        <v>0</v>
      </c>
      <c r="BX392" s="30">
        <f>SUMIF(Ingredients!$B$3:$B$230,J392,Ingredients!$H$3:$H$230)+SUMIF($B$3:$B$725,J392,$CB$3:$CB$725)</f>
        <v>1</v>
      </c>
      <c r="BY392" s="30">
        <f>SUMIF(Ingredients!$B$3:$B$230,K392,Ingredients!$H$3:$H$230)+SUMIF($B$3:$B$725,K392,$CB$3:$CB$725)</f>
        <v>0</v>
      </c>
      <c r="BZ392" s="30">
        <f>SUMIF(Ingredients!$B$3:$B$230,L392,Ingredients!$H$3:$H$230)+SUMIF($B$3:$B$725,L392,$CB$3:$CB$725)</f>
        <v>0</v>
      </c>
      <c r="CA392" s="30">
        <f>SUMIF(Ingredients!$B$3:$B$230,M392,Ingredients!$H$3:$H$230)+SUMIF($B$3:$B$725,M392,$CB$3:$CB$725)</f>
        <v>0</v>
      </c>
      <c r="CB392" s="42">
        <f t="shared" si="83"/>
        <v>1</v>
      </c>
      <c r="CC392" s="30">
        <f>SUMIF(Ingredients!$B$3:$B$230,F392,Ingredients!$I$3:$I$230)+SUMIF($B$3:$B$725,F392,$CK$3:$CK$725)</f>
        <v>2</v>
      </c>
      <c r="CD392" s="30">
        <f>SUMIF(Ingredients!$B$3:$B$230,G392,Ingredients!$I$3:$I$230)+SUMIF($B$3:$B$725,G392,$CK$3:$CK$725)</f>
        <v>0</v>
      </c>
      <c r="CE392" s="30">
        <f>SUMIF(Ingredients!$B$3:$B$230,H392,Ingredients!$I$3:$I$230)+SUMIF($B$3:$B$725,H392,$CK$3:$CK$725)</f>
        <v>0</v>
      </c>
      <c r="CF392" s="30">
        <f>SUMIF(Ingredients!$B$3:$B$230,I392,Ingredients!$I$3:$I$230)+SUMIF($B$3:$B$725,I392,$CK$3:$CK$725)</f>
        <v>0</v>
      </c>
      <c r="CG392" s="30">
        <f>SUMIF(Ingredients!$B$3:$B$230,J392,Ingredients!$I$3:$I$230)+SUMIF($B$3:$B$725,J392,$CK$3:$CK$725)</f>
        <v>0</v>
      </c>
      <c r="CH392" s="30">
        <f>SUMIF(Ingredients!$B$3:$B$230,K392,Ingredients!$I$3:$I$230)+SUMIF($B$3:$B$725,K392,$CK$3:$CK$725)</f>
        <v>0</v>
      </c>
      <c r="CI392" s="30">
        <f>SUMIF(Ingredients!$B$3:$B$230,L392,Ingredients!$I$3:$I$230)+SUMIF($B$3:$B$725,L392,$CK$3:$CK$725)</f>
        <v>0</v>
      </c>
      <c r="CJ392" s="30">
        <f>SUMIF(Ingredients!$B$3:$B$230,M392,Ingredients!$I$3:$I$230)+SUMIF($B$3:$B$725,M392,$CK$3:$CK$725)</f>
        <v>0</v>
      </c>
      <c r="CK392" s="38">
        <f t="shared" si="84"/>
        <v>2</v>
      </c>
      <c r="CL392" s="30">
        <f>SUMIF(Ingredients!$B$3:$B$230,F392,Ingredients!$J$3:$J$230)+SUMIF($B$3:$B$725,F392,$CT$3:$CT$725)</f>
        <v>0</v>
      </c>
      <c r="CM392" s="30">
        <f>SUMIF(Ingredients!$B$3:$B$230,G392,Ingredients!$J$3:$J$230)+SUMIF($B$3:$B$725,G392,$CT$3:$CT$725)</f>
        <v>0</v>
      </c>
      <c r="CN392" s="30">
        <f>SUMIF(Ingredients!$B$3:$B$230,H392,Ingredients!$J$3:$J$230)+SUMIF($B$3:$B$725,H392,$CT$3:$CT$725)</f>
        <v>1</v>
      </c>
      <c r="CO392" s="30">
        <f>SUMIF(Ingredients!$B$3:$B$230,I392,Ingredients!$J$3:$J$230)+SUMIF($B$3:$B$725,I392,$CT$3:$CT$725)</f>
        <v>0</v>
      </c>
      <c r="CP392" s="30">
        <f>SUMIF(Ingredients!$B$3:$B$230,J392,Ingredients!$J$3:$J$230)+SUMIF($B$3:$B$725,J392,$CT$3:$CT$725)</f>
        <v>0</v>
      </c>
      <c r="CQ392" s="30">
        <f>SUMIF(Ingredients!$B$3:$B$230,K392,Ingredients!$J$3:$J$230)+SUMIF($B$3:$B$725,K392,$CT$3:$CT$725)</f>
        <v>0</v>
      </c>
      <c r="CR392" s="30">
        <f>SUMIF(Ingredients!$B$3:$B$230,L392,Ingredients!$J$3:$J$230)+SUMIF($B$3:$B$725,L392,$CT$3:$CT$725)</f>
        <v>0</v>
      </c>
      <c r="CS392" s="30">
        <f>SUMIF(Ingredients!$B$3:$B$230,M392,Ingredients!$J$3:$J$230)+SUMIF($B$3:$B$725,M392,$CT$3:$CT$725)</f>
        <v>0</v>
      </c>
      <c r="CT392" s="43">
        <f t="shared" si="85"/>
        <v>1</v>
      </c>
      <c r="CU392" s="34">
        <v>14.166666666666668</v>
      </c>
      <c r="CV392" s="30">
        <v>0</v>
      </c>
      <c r="CW392" s="30">
        <v>13.4</v>
      </c>
      <c r="CX392" s="35">
        <v>0</v>
      </c>
      <c r="CY392" s="36">
        <v>0</v>
      </c>
      <c r="CZ392" s="37">
        <v>1</v>
      </c>
      <c r="DA392" s="38">
        <v>2</v>
      </c>
      <c r="DB392" s="39">
        <v>1</v>
      </c>
      <c r="DC392" t="s">
        <v>199</v>
      </c>
      <c r="DD392" t="str">
        <f t="shared" ca="1" si="86"/>
        <v/>
      </c>
      <c r="DE392" t="str">
        <f t="shared" ca="1" si="87"/>
        <v>No</v>
      </c>
      <c r="DG392" t="s">
        <v>200</v>
      </c>
      <c r="DH392" t="str">
        <f t="shared" ca="1" si="88"/>
        <v/>
      </c>
      <c r="DI392" t="s">
        <v>2271</v>
      </c>
    </row>
    <row r="393" spans="2:113" x14ac:dyDescent="0.3">
      <c r="B393" t="s">
        <v>675</v>
      </c>
      <c r="C393" t="str">
        <f>INDEX('PH Itemnames'!$B$1:$B$723,MATCH(B393,'PH Itemnames'!$A$1:$A$723),1)</f>
        <v>honeysandwichItem</v>
      </c>
      <c r="D393" t="s">
        <v>240</v>
      </c>
      <c r="E393" t="s">
        <v>1191</v>
      </c>
      <c r="F393" s="10" t="s">
        <v>345</v>
      </c>
      <c r="G393" s="11" t="s">
        <v>551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SUMIF(Ingredients!$B$3:$B$230,'PH complex foods'!F393,Ingredients!$A$3:$A$119)+SUMIF($B$3:$B$725,F393,$V$3:$V$724)</f>
        <v>1</v>
      </c>
      <c r="O393" s="11">
        <f ca="1">SUMIF(Ingredients!$B$3:$B$230,'PH complex foods'!G393,Ingredients!$A$3:$A$119)+SUMIF($B$3:$B$725,G393,$V$3:$V$724)</f>
        <v>1</v>
      </c>
      <c r="P393" s="11">
        <f ca="1">SUMIF(Ingredients!$B$3:$B$230,'PH complex foods'!H393,Ingredients!$A$3:$A$119)+SUMIF($B$3:$B$725,H393,$V$3:$V$724)</f>
        <v>1</v>
      </c>
      <c r="Q393" s="11">
        <f ca="1">SUMIF(Ingredients!$B$3:$B$230,'PH complex foods'!I393,Ingredients!$A$3:$A$119)+SUMIF($B$3:$B$725,I393,$V$3:$V$724)</f>
        <v>0</v>
      </c>
      <c r="R393" s="11">
        <f ca="1">SUMIF(Ingredients!$B$3:$B$230,'PH complex foods'!J393,Ingredients!$A$3:$A$119)+SUMIF($B$3:$B$725,J393,$V$3:$V$724)</f>
        <v>0</v>
      </c>
      <c r="S393" s="11">
        <f ca="1">SUMIF(Ingredients!$B$3:$B$230,'PH complex foods'!K393,Ingredients!$A$3:$A$119)+SUMIF($B$3:$B$725,K393,$V$3:$V$724)</f>
        <v>0</v>
      </c>
      <c r="T393" s="11">
        <f ca="1">SUMIF(Ingredients!$B$3:$B$230,'PH complex foods'!L393,Ingredients!$A$3:$A$119)+SUMIF($B$3:$B$725,L393,$V$3:$V$724)</f>
        <v>0</v>
      </c>
      <c r="U393" s="11">
        <f ca="1">SUMIF(Ingredients!$B$3:$B$230,'PH complex foods'!M393,Ingredients!$A$3:$A$119)+SUMIF($B$3:$B$725,M393,$V$3:$V$724)</f>
        <v>0</v>
      </c>
      <c r="V393" s="10">
        <f t="shared" ca="1" si="89"/>
        <v>1</v>
      </c>
      <c r="W393" s="10">
        <v>1</v>
      </c>
      <c r="X393" s="11">
        <v>1</v>
      </c>
      <c r="Y393" s="11">
        <f>COUNTIF(F393:M1118,B393)</f>
        <v>0</v>
      </c>
      <c r="Z393" s="44" t="str">
        <f t="shared" ca="1" si="90"/>
        <v>Yes</v>
      </c>
      <c r="AA393" s="34">
        <f>SUMIF(Ingredients!$B$3:$B$230,F393,Ingredients!$C$3:$C$230)+SUMIF($B$3:$B$725,F393,$AI$3:$AI$725)</f>
        <v>9</v>
      </c>
      <c r="AB393" s="30">
        <f>SUMIF(Ingredients!$B$3:$B$230,G393,Ingredients!$C$3:$C$230)+SUMIF($B$3:$B$725,G393,$AI$3:$AI$725)</f>
        <v>1</v>
      </c>
      <c r="AC393" s="30">
        <f>SUMIF(Ingredients!$B$3:$B$230,H393,Ingredients!$C$3:$C$230)+SUMIF($B$3:$B$725,H393,$AI$3:$AI$725)</f>
        <v>5</v>
      </c>
      <c r="AD393" s="30">
        <f>SUMIF(Ingredients!$B$3:$B$230,I393,Ingredients!$C$3:$C$230)+SUMIF($B$3:$B$725,I393,$AI$3:$AI$725)</f>
        <v>0</v>
      </c>
      <c r="AE393" s="30">
        <f>SUMIF(Ingredients!$B$3:$B$230,J393,Ingredients!$C$3:$C$230)+SUMIF($B$3:$B$725,J393,$AI$3:$AI$725)</f>
        <v>0</v>
      </c>
      <c r="AF393" s="30">
        <f>SUMIF(Ingredients!$B$3:$B$230,K393,Ingredients!$C$3:$C$230)+SUMIF($B$3:$B$725,K393,$AI$3:$AI$725)</f>
        <v>0</v>
      </c>
      <c r="AG393" s="30">
        <f>SUMIF(Ingredients!$B$3:$B$230,L393,Ingredients!$C$3:$C$230)+SUMIF($B$3:$B$725,L393,$AI$3:$AI$725)</f>
        <v>0</v>
      </c>
      <c r="AH393" s="30">
        <f>SUMIF(Ingredients!$B$3:$B$230,M393,Ingredients!$C$3:$C$230)+SUMIF($B$3:$B$725,M393,$AI$3:$AI$725)</f>
        <v>0</v>
      </c>
      <c r="AI393" s="29">
        <f t="shared" si="78"/>
        <v>15</v>
      </c>
      <c r="AJ393" s="30">
        <f>SUMIF(Ingredients!$B$3:$B$230,F393,Ingredients!$D$3:$D$230)+SUMIF($B$3:$B$725,F393,$AR$3:$AR$725)</f>
        <v>0</v>
      </c>
      <c r="AK393" s="30">
        <f>SUMIF(Ingredients!$B$3:$B$230,G393,Ingredients!$D$3:$D$230)+SUMIF($B$3:$B$725,G393,$AR$3:$AR$725)</f>
        <v>0</v>
      </c>
      <c r="AL393" s="30">
        <f>SUMIF(Ingredients!$B$3:$B$230,H393,Ingredients!$D$3:$D$230)+SUMIF($B$3:$B$725,H393,$AR$3:$AR$725)</f>
        <v>0</v>
      </c>
      <c r="AM393" s="30">
        <f>SUMIF(Ingredients!$B$3:$B$230,I393,Ingredients!$D$3:$D$230)+SUMIF($B$3:$B$725,I393,$AR$3:$AR$725)</f>
        <v>0</v>
      </c>
      <c r="AN393" s="30">
        <f>SUMIF(Ingredients!$B$3:$B$230,J393,Ingredients!$D$3:$D$230)+SUMIF($B$3:$B$725,J393,$AR$3:$AR$725)</f>
        <v>0</v>
      </c>
      <c r="AO393" s="30">
        <f>SUMIF(Ingredients!$B$3:$B$230,K393,Ingredients!$D$3:$D$230)+SUMIF($B$3:$B$725,K393,$AR$3:$AR$725)</f>
        <v>0</v>
      </c>
      <c r="AP393" s="30">
        <f>SUMIF(Ingredients!$B$3:$B$230,L393,Ingredients!$D$3:$D$230)+SUMIF($B$3:$B$725,L393,$AR$3:$AR$725)</f>
        <v>0</v>
      </c>
      <c r="AQ393" s="30">
        <f>SUMIF(Ingredients!$B$3:$B$230,M393,Ingredients!$D$3:$D$230)+SUMIF($B$3:$B$725,M393,$AR$3:$AR$725)</f>
        <v>0</v>
      </c>
      <c r="AR393" s="29">
        <f t="shared" si="79"/>
        <v>0</v>
      </c>
      <c r="AS393" s="30">
        <f>SUMIF(Ingredients!$B$3:$B$230,F393,Ingredients!$E$3:$E$230)+SUMIF($B$3:$B$725,F393,$BA$3:$BA$730)</f>
        <v>22.5</v>
      </c>
      <c r="AT393" s="30">
        <f>SUMIF(Ingredients!$B$3:$B$230,G393,Ingredients!$E$3:$E$230)+SUMIF($B$3:$B$725,G393,$BA$3:$BA$730)</f>
        <v>30</v>
      </c>
      <c r="AU393" s="30">
        <f>SUMIF(Ingredients!$B$3:$B$230,H393,Ingredients!$E$3:$E$230)+SUMIF($B$3:$B$725,H393,$BA$3:$BA$730)</f>
        <v>21</v>
      </c>
      <c r="AV393" s="30">
        <f>SUMIF(Ingredients!$B$3:$B$230,I393,Ingredients!$E$3:$E$230)+SUMIF($B$3:$B$725,I393,$BA$3:$BA$730)</f>
        <v>0</v>
      </c>
      <c r="AW393" s="30">
        <f>SUMIF(Ingredients!$B$3:$B$230,J393,Ingredients!$E$3:$E$230)+SUMIF($B$3:$B$725,J393,$BA$3:$BA$730)</f>
        <v>0</v>
      </c>
      <c r="AX393" s="30">
        <f>SUMIF(Ingredients!$B$3:$B$230,K393,Ingredients!$E$3:$E$230)+SUMIF($B$3:$B$725,K393,$BA$3:$BA$730)</f>
        <v>0</v>
      </c>
      <c r="AY393" s="30">
        <f>SUMIF(Ingredients!$B$3:$B$230,L393,Ingredients!$E$3:$E$230)+SUMIF($B$3:$B$725,L393,$BA$3:$BA$730)</f>
        <v>0</v>
      </c>
      <c r="AZ393" s="30">
        <f>SUMIF(Ingredients!$B$3:$B$230,M393,Ingredients!$E$3:$E$230)+SUMIF($B$3:$B$725,M393,$BA$3:$BA$730)</f>
        <v>0</v>
      </c>
      <c r="BA393" s="29">
        <f t="shared" si="80"/>
        <v>24.5</v>
      </c>
      <c r="BB393" s="30">
        <f>SUMIF(Ingredients!$B$3:$B$230,F393,Ingredients!$F$3:$F$230)+SUMIF($B$3:$B$725,F393,$BJ$3:$BJ$725)</f>
        <v>0.5</v>
      </c>
      <c r="BC393" s="30">
        <f>SUMIF(Ingredients!$B$3:$B$230,G393,Ingredients!$F$3:$F$230)+SUMIF($B$3:$B$725,G393,$BJ$3:$BJ$725)</f>
        <v>0</v>
      </c>
      <c r="BD393" s="30">
        <f>SUMIF(Ingredients!$B$3:$B$230,H393,Ingredients!$F$3:$F$230)+SUMIF($B$3:$B$725,H393,$BJ$3:$BJ$725)</f>
        <v>1.5</v>
      </c>
      <c r="BE393" s="30">
        <f>SUMIF(Ingredients!$B$3:$B$230,I393,Ingredients!$F$3:$F$230)+SUMIF($B$3:$B$725,I393,$BJ$3:$BJ$725)</f>
        <v>0</v>
      </c>
      <c r="BF393" s="30">
        <f>SUMIF(Ingredients!$B$3:$B$230,J393,Ingredients!$F$3:$F$230)+SUMIF($B$3:$B$725,J393,$BJ$3:$BJ$725)</f>
        <v>0</v>
      </c>
      <c r="BG393" s="30">
        <f>SUMIF(Ingredients!$B$3:$B$230,K393,Ingredients!$F$3:$F$230)+SUMIF($B$3:$B$725,K393,$BJ$3:$BJ$725)</f>
        <v>0</v>
      </c>
      <c r="BH393" s="30">
        <f>SUMIF(Ingredients!$B$3:$B$230,L393,Ingredients!$F$3:$F$230)+SUMIF($B$3:$B$725,L393,$BJ$3:$BJ$725)</f>
        <v>0</v>
      </c>
      <c r="BI393" s="30">
        <f>SUMIF(Ingredients!$B$3:$B$230,M393,Ingredients!$F$3:$F$230)+SUMIF($B$3:$B$725,M393,$BJ$3:$BJ$725)</f>
        <v>0</v>
      </c>
      <c r="BJ393" s="35">
        <f t="shared" si="81"/>
        <v>2</v>
      </c>
      <c r="BK393" s="30">
        <f>SUMIF(Ingredients!$B$3:$B$230,F393,Ingredients!$G$3:$G$230)+SUMIF($B$3:$B$725,F393,$BS$3:$BS$725)</f>
        <v>0</v>
      </c>
      <c r="BL393" s="30">
        <f>SUMIF(Ingredients!$B$3:$B$230,G393,Ingredients!$G$3:$G$230)+SUMIF($B$3:$B$725,G393,$BS$3:$BS$725)</f>
        <v>0</v>
      </c>
      <c r="BM393" s="30">
        <f>SUMIF(Ingredients!$B$3:$B$230,H393,Ingredients!$G$3:$G$230)+SUMIF($B$3:$B$725,H393,$BS$3:$BS$725)</f>
        <v>0</v>
      </c>
      <c r="BN393" s="30">
        <f>SUMIF(Ingredients!$B$3:$B$230,I393,Ingredients!$G$3:$G$230)+SUMIF($B$3:$B$725,I393,$BS$3:$BS$725)</f>
        <v>0</v>
      </c>
      <c r="BO393" s="30">
        <f>SUMIF(Ingredients!$B$3:$B$230,J393,Ingredients!$G$3:$G$230)+SUMIF($B$3:$B$725,J393,$BS$3:$BS$725)</f>
        <v>0</v>
      </c>
      <c r="BP393" s="30">
        <f>SUMIF(Ingredients!$B$3:$B$230,K393,Ingredients!$G$3:$G$230)+SUMIF($B$3:$B$725,K393,$BS$3:$BS$725)</f>
        <v>0</v>
      </c>
      <c r="BQ393" s="30">
        <f>SUMIF(Ingredients!$B$3:$B$230,L393,Ingredients!$G$3:$G$230)+SUMIF($B$3:$B$725,L393,$BS$3:$BS$725)</f>
        <v>0</v>
      </c>
      <c r="BR393" s="30">
        <f>SUMIF(Ingredients!$B$3:$B$230,M393,Ingredients!$G$3:$G$230)+SUMIF($B$3:$B$725,M393,$BS$3:$BS$725)</f>
        <v>0</v>
      </c>
      <c r="BS393" s="36">
        <f t="shared" si="82"/>
        <v>0</v>
      </c>
      <c r="BT393" s="30">
        <f>SUMIF(Ingredients!$B$3:$B$230,F393,Ingredients!$H$3:$H$230)+SUMIF($B$3:$B$725,F393,$CB$3:$CB$725)</f>
        <v>0</v>
      </c>
      <c r="BU393" s="30">
        <f>SUMIF(Ingredients!$B$3:$B$230,G393,Ingredients!$H$3:$H$230)+SUMIF($B$3:$B$725,G393,$CB$3:$CB$725)</f>
        <v>0</v>
      </c>
      <c r="BV393" s="30">
        <f>SUMIF(Ingredients!$B$3:$B$230,H393,Ingredients!$H$3:$H$230)+SUMIF($B$3:$B$725,H393,$CB$3:$CB$725)</f>
        <v>0</v>
      </c>
      <c r="BW393" s="30">
        <f>SUMIF(Ingredients!$B$3:$B$230,I393,Ingredients!$H$3:$H$230)+SUMIF($B$3:$B$725,I393,$CB$3:$CB$725)</f>
        <v>0</v>
      </c>
      <c r="BX393" s="30">
        <f>SUMIF(Ingredients!$B$3:$B$230,J393,Ingredients!$H$3:$H$230)+SUMIF($B$3:$B$725,J393,$CB$3:$CB$725)</f>
        <v>0</v>
      </c>
      <c r="BY393" s="30">
        <f>SUMIF(Ingredients!$B$3:$B$230,K393,Ingredients!$H$3:$H$230)+SUMIF($B$3:$B$725,K393,$CB$3:$CB$725)</f>
        <v>0</v>
      </c>
      <c r="BZ393" s="30">
        <f>SUMIF(Ingredients!$B$3:$B$230,L393,Ingredients!$H$3:$H$230)+SUMIF($B$3:$B$725,L393,$CB$3:$CB$725)</f>
        <v>0</v>
      </c>
      <c r="CA393" s="30">
        <f>SUMIF(Ingredients!$B$3:$B$230,M393,Ingredients!$H$3:$H$230)+SUMIF($B$3:$B$725,M393,$CB$3:$CB$725)</f>
        <v>0</v>
      </c>
      <c r="CB393" s="42">
        <f t="shared" si="83"/>
        <v>0</v>
      </c>
      <c r="CC393" s="30">
        <f>SUMIF(Ingredients!$B$3:$B$230,F393,Ingredients!$I$3:$I$230)+SUMIF($B$3:$B$725,F393,$CK$3:$CK$725)</f>
        <v>0</v>
      </c>
      <c r="CD393" s="30">
        <f>SUMIF(Ingredients!$B$3:$B$230,G393,Ingredients!$I$3:$I$230)+SUMIF($B$3:$B$725,G393,$CK$3:$CK$725)</f>
        <v>0</v>
      </c>
      <c r="CE393" s="30">
        <f>SUMIF(Ingredients!$B$3:$B$230,H393,Ingredients!$I$3:$I$230)+SUMIF($B$3:$B$725,H393,$CK$3:$CK$725)</f>
        <v>0</v>
      </c>
      <c r="CF393" s="30">
        <f>SUMIF(Ingredients!$B$3:$B$230,I393,Ingredients!$I$3:$I$230)+SUMIF($B$3:$B$725,I393,$CK$3:$CK$725)</f>
        <v>0</v>
      </c>
      <c r="CG393" s="30">
        <f>SUMIF(Ingredients!$B$3:$B$230,J393,Ingredients!$I$3:$I$230)+SUMIF($B$3:$B$725,J393,$CK$3:$CK$725)</f>
        <v>0</v>
      </c>
      <c r="CH393" s="30">
        <f>SUMIF(Ingredients!$B$3:$B$230,K393,Ingredients!$I$3:$I$230)+SUMIF($B$3:$B$725,K393,$CK$3:$CK$725)</f>
        <v>0</v>
      </c>
      <c r="CI393" s="30">
        <f>SUMIF(Ingredients!$B$3:$B$230,L393,Ingredients!$I$3:$I$230)+SUMIF($B$3:$B$725,L393,$CK$3:$CK$725)</f>
        <v>0</v>
      </c>
      <c r="CJ393" s="30">
        <f>SUMIF(Ingredients!$B$3:$B$230,M393,Ingredients!$I$3:$I$230)+SUMIF($B$3:$B$725,M393,$CK$3:$CK$725)</f>
        <v>0</v>
      </c>
      <c r="CK393" s="38">
        <f t="shared" si="84"/>
        <v>0</v>
      </c>
      <c r="CL393" s="30">
        <f>SUMIF(Ingredients!$B$3:$B$230,F393,Ingredients!$J$3:$J$230)+SUMIF($B$3:$B$725,F393,$CT$3:$CT$725)</f>
        <v>0</v>
      </c>
      <c r="CM393" s="30">
        <f>SUMIF(Ingredients!$B$3:$B$230,G393,Ingredients!$J$3:$J$230)+SUMIF($B$3:$B$725,G393,$CT$3:$CT$725)</f>
        <v>0</v>
      </c>
      <c r="CN393" s="30">
        <f>SUMIF(Ingredients!$B$3:$B$230,H393,Ingredients!$J$3:$J$230)+SUMIF($B$3:$B$725,H393,$CT$3:$CT$725)</f>
        <v>0</v>
      </c>
      <c r="CO393" s="30">
        <f>SUMIF(Ingredients!$B$3:$B$230,I393,Ingredients!$J$3:$J$230)+SUMIF($B$3:$B$725,I393,$CT$3:$CT$725)</f>
        <v>0</v>
      </c>
      <c r="CP393" s="30">
        <f>SUMIF(Ingredients!$B$3:$B$230,J393,Ingredients!$J$3:$J$230)+SUMIF($B$3:$B$725,J393,$CT$3:$CT$725)</f>
        <v>0</v>
      </c>
      <c r="CQ393" s="30">
        <f>SUMIF(Ingredients!$B$3:$B$230,K393,Ingredients!$J$3:$J$230)+SUMIF($B$3:$B$725,K393,$CT$3:$CT$725)</f>
        <v>0</v>
      </c>
      <c r="CR393" s="30">
        <f>SUMIF(Ingredients!$B$3:$B$230,L393,Ingredients!$J$3:$J$230)+SUMIF($B$3:$B$725,L393,$CT$3:$CT$725)</f>
        <v>0</v>
      </c>
      <c r="CS393" s="30">
        <f>SUMIF(Ingredients!$B$3:$B$230,M393,Ingredients!$J$3:$J$230)+SUMIF($B$3:$B$725,M393,$CT$3:$CT$725)</f>
        <v>0</v>
      </c>
      <c r="CT393" s="43">
        <f t="shared" si="85"/>
        <v>0</v>
      </c>
      <c r="CU393" s="34">
        <v>15</v>
      </c>
      <c r="CV393" s="30">
        <v>0</v>
      </c>
      <c r="CW393" s="30">
        <v>21</v>
      </c>
      <c r="CX393" s="35">
        <v>2</v>
      </c>
      <c r="CY393" s="36">
        <v>0</v>
      </c>
      <c r="CZ393" s="37">
        <v>0</v>
      </c>
      <c r="DA393" s="38">
        <v>0</v>
      </c>
      <c r="DB393" s="39">
        <v>0</v>
      </c>
      <c r="DC393" t="s">
        <v>202</v>
      </c>
      <c r="DD393" t="str">
        <f t="shared" ca="1" si="86"/>
        <v/>
      </c>
      <c r="DE393" t="str">
        <f t="shared" ca="1" si="87"/>
        <v>-</v>
      </c>
      <c r="DG393" t="s">
        <v>200</v>
      </c>
      <c r="DH393" t="str">
        <f t="shared" ca="1" si="88"/>
        <v>HONEYSANDWICHITEM(MEAL, ItemRegistry.honeysandwichItem, 4 ,3f,0f,2f,0f,0f,0f,0f,1f),</v>
      </c>
      <c r="DI393" t="s">
        <v>2287</v>
      </c>
    </row>
    <row r="394" spans="2:113" x14ac:dyDescent="0.3">
      <c r="B394" t="s">
        <v>676</v>
      </c>
      <c r="C394" t="str">
        <f>INDEX('PH Itemnames'!$B$1:$B$723,MATCH(B394,'PH Itemnames'!$A$1:$A$723),1)</f>
        <v>cheeseontoastItem</v>
      </c>
      <c r="D394" t="s">
        <v>240</v>
      </c>
      <c r="E394" t="s">
        <v>1191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SUMIF(Ingredients!$B$3:$B$230,'PH complex foods'!F394,Ingredients!$A$3:$A$119)+SUMIF($B$3:$B$725,F394,$V$3:$V$724)</f>
        <v>1</v>
      </c>
      <c r="O394" s="11">
        <f ca="1">SUMIF(Ingredients!$B$3:$B$230,'PH complex foods'!G394,Ingredients!$A$3:$A$119)+SUMIF($B$3:$B$725,G394,$V$3:$V$724)</f>
        <v>1</v>
      </c>
      <c r="P394" s="11">
        <f ca="1">SUMIF(Ingredients!$B$3:$B$230,'PH complex foods'!H394,Ingredients!$A$3:$A$119)+SUMIF($B$3:$B$725,H394,$V$3:$V$724)</f>
        <v>0</v>
      </c>
      <c r="Q394" s="11">
        <f ca="1">SUMIF(Ingredients!$B$3:$B$230,'PH complex foods'!I394,Ingredients!$A$3:$A$119)+SUMIF($B$3:$B$725,I394,$V$3:$V$724)</f>
        <v>0</v>
      </c>
      <c r="R394" s="11">
        <f ca="1">SUMIF(Ingredients!$B$3:$B$230,'PH complex foods'!J394,Ingredients!$A$3:$A$119)+SUMIF($B$3:$B$725,J394,$V$3:$V$724)</f>
        <v>0</v>
      </c>
      <c r="S394" s="11">
        <f ca="1">SUMIF(Ingredients!$B$3:$B$230,'PH complex foods'!K394,Ingredients!$A$3:$A$119)+SUMIF($B$3:$B$725,K394,$V$3:$V$724)</f>
        <v>0</v>
      </c>
      <c r="T394" s="11">
        <f ca="1">SUMIF(Ingredients!$B$3:$B$230,'PH complex foods'!L394,Ingredients!$A$3:$A$119)+SUMIF($B$3:$B$725,L394,$V$3:$V$724)</f>
        <v>0</v>
      </c>
      <c r="U394" s="11">
        <f ca="1">SUMIF(Ingredients!$B$3:$B$230,'PH complex foods'!M394,Ingredients!$A$3:$A$119)+SUMIF($B$3:$B$725,M394,$V$3:$V$724)</f>
        <v>0</v>
      </c>
      <c r="V394" s="10">
        <f t="shared" ca="1" si="89"/>
        <v>1</v>
      </c>
      <c r="W394" s="10">
        <v>1</v>
      </c>
      <c r="X394" s="11">
        <v>1</v>
      </c>
      <c r="Y394" s="11">
        <f>COUNTIF(F394:M1119,B394)</f>
        <v>0</v>
      </c>
      <c r="Z394" s="44" t="str">
        <f t="shared" ca="1" si="90"/>
        <v>Yes</v>
      </c>
      <c r="AA394" s="34">
        <f>SUMIF(Ingredients!$B$3:$B$230,F394,Ingredients!$C$3:$C$230)+SUMIF($B$3:$B$725,F394,$AI$3:$AI$725)</f>
        <v>10</v>
      </c>
      <c r="AB394" s="30">
        <f>SUMIF(Ingredients!$B$3:$B$230,G394,Ingredients!$C$3:$C$230)+SUMIF($B$3:$B$725,G394,$AI$3:$AI$725)</f>
        <v>10</v>
      </c>
      <c r="AC394" s="30">
        <f>SUMIF(Ingredients!$B$3:$B$230,H394,Ingredients!$C$3:$C$230)+SUMIF($B$3:$B$725,H394,$AI$3:$AI$725)</f>
        <v>0</v>
      </c>
      <c r="AD394" s="30">
        <f>SUMIF(Ingredients!$B$3:$B$230,I394,Ingredients!$C$3:$C$230)+SUMIF($B$3:$B$725,I394,$AI$3:$AI$725)</f>
        <v>0</v>
      </c>
      <c r="AE394" s="30">
        <f>SUMIF(Ingredients!$B$3:$B$230,J394,Ingredients!$C$3:$C$230)+SUMIF($B$3:$B$725,J394,$AI$3:$AI$725)</f>
        <v>0</v>
      </c>
      <c r="AF394" s="30">
        <f>SUMIF(Ingredients!$B$3:$B$230,K394,Ingredients!$C$3:$C$230)+SUMIF($B$3:$B$725,K394,$AI$3:$AI$725)</f>
        <v>0</v>
      </c>
      <c r="AG394" s="30">
        <f>SUMIF(Ingredients!$B$3:$B$230,L394,Ingredients!$C$3:$C$230)+SUMIF($B$3:$B$725,L394,$AI$3:$AI$725)</f>
        <v>0</v>
      </c>
      <c r="AH394" s="30">
        <f>SUMIF(Ingredients!$B$3:$B$230,M394,Ingredients!$C$3:$C$230)+SUMIF($B$3:$B$725,M394,$AI$3:$AI$725)</f>
        <v>0</v>
      </c>
      <c r="AI394" s="29">
        <f t="shared" si="78"/>
        <v>20</v>
      </c>
      <c r="AJ394" s="30">
        <f>SUMIF(Ingredients!$B$3:$B$230,F394,Ingredients!$D$3:$D$230)+SUMIF($B$3:$B$725,F394,$AR$3:$AR$725)</f>
        <v>0</v>
      </c>
      <c r="AK394" s="30">
        <f>SUMIF(Ingredients!$B$3:$B$230,G394,Ingredients!$D$3:$D$230)+SUMIF($B$3:$B$725,G394,$AR$3:$AR$725)</f>
        <v>0</v>
      </c>
      <c r="AL394" s="30">
        <f>SUMIF(Ingredients!$B$3:$B$230,H394,Ingredients!$D$3:$D$230)+SUMIF($B$3:$B$725,H394,$AR$3:$AR$725)</f>
        <v>0</v>
      </c>
      <c r="AM394" s="30">
        <f>SUMIF(Ingredients!$B$3:$B$230,I394,Ingredients!$D$3:$D$230)+SUMIF($B$3:$B$725,I394,$AR$3:$AR$725)</f>
        <v>0</v>
      </c>
      <c r="AN394" s="30">
        <f>SUMIF(Ingredients!$B$3:$B$230,J394,Ingredients!$D$3:$D$230)+SUMIF($B$3:$B$725,J394,$AR$3:$AR$725)</f>
        <v>0</v>
      </c>
      <c r="AO394" s="30">
        <f>SUMIF(Ingredients!$B$3:$B$230,K394,Ingredients!$D$3:$D$230)+SUMIF($B$3:$B$725,K394,$AR$3:$AR$725)</f>
        <v>0</v>
      </c>
      <c r="AP394" s="30">
        <f>SUMIF(Ingredients!$B$3:$B$230,L394,Ingredients!$D$3:$D$230)+SUMIF($B$3:$B$725,L394,$AR$3:$AR$725)</f>
        <v>0</v>
      </c>
      <c r="AQ394" s="30">
        <f>SUMIF(Ingredients!$B$3:$B$230,M394,Ingredients!$D$3:$D$230)+SUMIF($B$3:$B$725,M394,$AR$3:$AR$725)</f>
        <v>0</v>
      </c>
      <c r="AR394" s="29">
        <f t="shared" si="79"/>
        <v>0</v>
      </c>
      <c r="AS394" s="30">
        <f>SUMIF(Ingredients!$B$3:$B$230,F394,Ingredients!$E$3:$E$230)+SUMIF($B$3:$B$725,F394,$BA$3:$BA$730)</f>
        <v>16.5</v>
      </c>
      <c r="AT394" s="30">
        <f>SUMIF(Ingredients!$B$3:$B$230,G394,Ingredients!$E$3:$E$230)+SUMIF($B$3:$B$725,G394,$BA$3:$BA$730)</f>
        <v>73</v>
      </c>
      <c r="AU394" s="30">
        <f>SUMIF(Ingredients!$B$3:$B$230,H394,Ingredients!$E$3:$E$230)+SUMIF($B$3:$B$725,H394,$BA$3:$BA$730)</f>
        <v>0</v>
      </c>
      <c r="AV394" s="30">
        <f>SUMIF(Ingredients!$B$3:$B$230,I394,Ingredients!$E$3:$E$230)+SUMIF($B$3:$B$725,I394,$BA$3:$BA$730)</f>
        <v>0</v>
      </c>
      <c r="AW394" s="30">
        <f>SUMIF(Ingredients!$B$3:$B$230,J394,Ingredients!$E$3:$E$230)+SUMIF($B$3:$B$725,J394,$BA$3:$BA$730)</f>
        <v>0</v>
      </c>
      <c r="AX394" s="30">
        <f>SUMIF(Ingredients!$B$3:$B$230,K394,Ingredients!$E$3:$E$230)+SUMIF($B$3:$B$725,K394,$BA$3:$BA$730)</f>
        <v>0</v>
      </c>
      <c r="AY394" s="30">
        <f>SUMIF(Ingredients!$B$3:$B$230,L394,Ingredients!$E$3:$E$230)+SUMIF($B$3:$B$725,L394,$BA$3:$BA$730)</f>
        <v>0</v>
      </c>
      <c r="AZ394" s="30">
        <f>SUMIF(Ingredients!$B$3:$B$230,M394,Ingredients!$E$3:$E$230)+SUMIF($B$3:$B$725,M394,$BA$3:$BA$730)</f>
        <v>0</v>
      </c>
      <c r="BA394" s="29">
        <f t="shared" si="80"/>
        <v>44.75</v>
      </c>
      <c r="BB394" s="30">
        <f>SUMIF(Ingredients!$B$3:$B$230,F394,Ingredients!$F$3:$F$230)+SUMIF($B$3:$B$725,F394,$BJ$3:$BJ$725)</f>
        <v>1.5</v>
      </c>
      <c r="BC394" s="30">
        <f>SUMIF(Ingredients!$B$3:$B$230,G394,Ingredients!$F$3:$F$230)+SUMIF($B$3:$B$725,G394,$BJ$3:$BJ$725)</f>
        <v>0</v>
      </c>
      <c r="BD394" s="30">
        <f>SUMIF(Ingredients!$B$3:$B$230,H394,Ingredients!$F$3:$F$230)+SUMIF($B$3:$B$725,H394,$BJ$3:$BJ$725)</f>
        <v>0</v>
      </c>
      <c r="BE394" s="30">
        <f>SUMIF(Ingredients!$B$3:$B$230,I394,Ingredients!$F$3:$F$230)+SUMIF($B$3:$B$725,I394,$BJ$3:$BJ$725)</f>
        <v>0</v>
      </c>
      <c r="BF394" s="30">
        <f>SUMIF(Ingredients!$B$3:$B$230,J394,Ingredients!$F$3:$F$230)+SUMIF($B$3:$B$725,J394,$BJ$3:$BJ$725)</f>
        <v>0</v>
      </c>
      <c r="BG394" s="30">
        <f>SUMIF(Ingredients!$B$3:$B$230,K394,Ingredients!$F$3:$F$230)+SUMIF($B$3:$B$725,K394,$BJ$3:$BJ$725)</f>
        <v>0</v>
      </c>
      <c r="BH394" s="30">
        <f>SUMIF(Ingredients!$B$3:$B$230,L394,Ingredients!$F$3:$F$230)+SUMIF($B$3:$B$725,L394,$BJ$3:$BJ$725)</f>
        <v>0</v>
      </c>
      <c r="BI394" s="30">
        <f>SUMIF(Ingredients!$B$3:$B$230,M394,Ingredients!$F$3:$F$230)+SUMIF($B$3:$B$725,M394,$BJ$3:$BJ$725)</f>
        <v>0</v>
      </c>
      <c r="BJ394" s="35">
        <f t="shared" si="81"/>
        <v>1.5</v>
      </c>
      <c r="BK394" s="30">
        <f>SUMIF(Ingredients!$B$3:$B$230,F394,Ingredients!$G$3:$G$230)+SUMIF($B$3:$B$725,F394,$BS$3:$BS$725)</f>
        <v>0</v>
      </c>
      <c r="BL394" s="30">
        <f>SUMIF(Ingredients!$B$3:$B$230,G394,Ingredients!$G$3:$G$230)+SUMIF($B$3:$B$725,G394,$BS$3:$BS$725)</f>
        <v>0</v>
      </c>
      <c r="BM394" s="30">
        <f>SUMIF(Ingredients!$B$3:$B$230,H394,Ingredients!$G$3:$G$230)+SUMIF($B$3:$B$725,H394,$BS$3:$BS$725)</f>
        <v>0</v>
      </c>
      <c r="BN394" s="30">
        <f>SUMIF(Ingredients!$B$3:$B$230,I394,Ingredients!$G$3:$G$230)+SUMIF($B$3:$B$725,I394,$BS$3:$BS$725)</f>
        <v>0</v>
      </c>
      <c r="BO394" s="30">
        <f>SUMIF(Ingredients!$B$3:$B$230,J394,Ingredients!$G$3:$G$230)+SUMIF($B$3:$B$725,J394,$BS$3:$BS$725)</f>
        <v>0</v>
      </c>
      <c r="BP394" s="30">
        <f>SUMIF(Ingredients!$B$3:$B$230,K394,Ingredients!$G$3:$G$230)+SUMIF($B$3:$B$725,K394,$BS$3:$BS$725)</f>
        <v>0</v>
      </c>
      <c r="BQ394" s="30">
        <f>SUMIF(Ingredients!$B$3:$B$230,L394,Ingredients!$G$3:$G$230)+SUMIF($B$3:$B$725,L394,$BS$3:$BS$725)</f>
        <v>0</v>
      </c>
      <c r="BR394" s="30">
        <f>SUMIF(Ingredients!$B$3:$B$230,M394,Ingredients!$G$3:$G$230)+SUMIF($B$3:$B$725,M394,$BS$3:$BS$725)</f>
        <v>0</v>
      </c>
      <c r="BS394" s="36">
        <f t="shared" si="82"/>
        <v>0</v>
      </c>
      <c r="BT394" s="30">
        <f>SUMIF(Ingredients!$B$3:$B$230,F394,Ingredients!$H$3:$H$230)+SUMIF($B$3:$B$725,F394,$CB$3:$CB$725)</f>
        <v>0</v>
      </c>
      <c r="BU394" s="30">
        <f>SUMIF(Ingredients!$B$3:$B$230,G394,Ingredients!$H$3:$H$230)+SUMIF($B$3:$B$725,G394,$CB$3:$CB$725)</f>
        <v>0</v>
      </c>
      <c r="BV394" s="30">
        <f>SUMIF(Ingredients!$B$3:$B$230,H394,Ingredients!$H$3:$H$230)+SUMIF($B$3:$B$725,H394,$CB$3:$CB$725)</f>
        <v>0</v>
      </c>
      <c r="BW394" s="30">
        <f>SUMIF(Ingredients!$B$3:$B$230,I394,Ingredients!$H$3:$H$230)+SUMIF($B$3:$B$725,I394,$CB$3:$CB$725)</f>
        <v>0</v>
      </c>
      <c r="BX394" s="30">
        <f>SUMIF(Ingredients!$B$3:$B$230,J394,Ingredients!$H$3:$H$230)+SUMIF($B$3:$B$725,J394,$CB$3:$CB$725)</f>
        <v>0</v>
      </c>
      <c r="BY394" s="30">
        <f>SUMIF(Ingredients!$B$3:$B$230,K394,Ingredients!$H$3:$H$230)+SUMIF($B$3:$B$725,K394,$CB$3:$CB$725)</f>
        <v>0</v>
      </c>
      <c r="BZ394" s="30">
        <f>SUMIF(Ingredients!$B$3:$B$230,L394,Ingredients!$H$3:$H$230)+SUMIF($B$3:$B$725,L394,$CB$3:$CB$725)</f>
        <v>0</v>
      </c>
      <c r="CA394" s="30">
        <f>SUMIF(Ingredients!$B$3:$B$230,M394,Ingredients!$H$3:$H$230)+SUMIF($B$3:$B$725,M394,$CB$3:$CB$725)</f>
        <v>0</v>
      </c>
      <c r="CB394" s="42">
        <f t="shared" si="83"/>
        <v>0</v>
      </c>
      <c r="CC394" s="30">
        <f>SUMIF(Ingredients!$B$3:$B$230,F394,Ingredients!$I$3:$I$230)+SUMIF($B$3:$B$725,F394,$CK$3:$CK$725)</f>
        <v>0</v>
      </c>
      <c r="CD394" s="30">
        <f>SUMIF(Ingredients!$B$3:$B$230,G394,Ingredients!$I$3:$I$230)+SUMIF($B$3:$B$725,G394,$CK$3:$CK$725)</f>
        <v>0</v>
      </c>
      <c r="CE394" s="30">
        <f>SUMIF(Ingredients!$B$3:$B$230,H394,Ingredients!$I$3:$I$230)+SUMIF($B$3:$B$725,H394,$CK$3:$CK$725)</f>
        <v>0</v>
      </c>
      <c r="CF394" s="30">
        <f>SUMIF(Ingredients!$B$3:$B$230,I394,Ingredients!$I$3:$I$230)+SUMIF($B$3:$B$725,I394,$CK$3:$CK$725)</f>
        <v>0</v>
      </c>
      <c r="CG394" s="30">
        <f>SUMIF(Ingredients!$B$3:$B$230,J394,Ingredients!$I$3:$I$230)+SUMIF($B$3:$B$725,J394,$CK$3:$CK$725)</f>
        <v>0</v>
      </c>
      <c r="CH394" s="30">
        <f>SUMIF(Ingredients!$B$3:$B$230,K394,Ingredients!$I$3:$I$230)+SUMIF($B$3:$B$725,K394,$CK$3:$CK$725)</f>
        <v>0</v>
      </c>
      <c r="CI394" s="30">
        <f>SUMIF(Ingredients!$B$3:$B$230,L394,Ingredients!$I$3:$I$230)+SUMIF($B$3:$B$725,L394,$CK$3:$CK$725)</f>
        <v>0</v>
      </c>
      <c r="CJ394" s="30">
        <f>SUMIF(Ingredients!$B$3:$B$230,M394,Ingredients!$I$3:$I$230)+SUMIF($B$3:$B$725,M394,$CK$3:$CK$725)</f>
        <v>0</v>
      </c>
      <c r="CK394" s="38">
        <f t="shared" si="84"/>
        <v>0</v>
      </c>
      <c r="CL394" s="30">
        <f>SUMIF(Ingredients!$B$3:$B$230,F394,Ingredients!$J$3:$J$230)+SUMIF($B$3:$B$725,F394,$CT$3:$CT$725)</f>
        <v>1</v>
      </c>
      <c r="CM394" s="30">
        <f>SUMIF(Ingredients!$B$3:$B$230,G394,Ingredients!$J$3:$J$230)+SUMIF($B$3:$B$725,G394,$CT$3:$CT$725)</f>
        <v>3</v>
      </c>
      <c r="CN394" s="30">
        <f>SUMIF(Ingredients!$B$3:$B$230,H394,Ingredients!$J$3:$J$230)+SUMIF($B$3:$B$725,H394,$CT$3:$CT$725)</f>
        <v>0</v>
      </c>
      <c r="CO394" s="30">
        <f>SUMIF(Ingredients!$B$3:$B$230,I394,Ingredients!$J$3:$J$230)+SUMIF($B$3:$B$725,I394,$CT$3:$CT$725)</f>
        <v>0</v>
      </c>
      <c r="CP394" s="30">
        <f>SUMIF(Ingredients!$B$3:$B$230,J394,Ingredients!$J$3:$J$230)+SUMIF($B$3:$B$725,J394,$CT$3:$CT$725)</f>
        <v>0</v>
      </c>
      <c r="CQ394" s="30">
        <f>SUMIF(Ingredients!$B$3:$B$230,K394,Ingredients!$J$3:$J$230)+SUMIF($B$3:$B$725,K394,$CT$3:$CT$725)</f>
        <v>0</v>
      </c>
      <c r="CR394" s="30">
        <f>SUMIF(Ingredients!$B$3:$B$230,L394,Ingredients!$J$3:$J$230)+SUMIF($B$3:$B$725,L394,$CT$3:$CT$725)</f>
        <v>0</v>
      </c>
      <c r="CS394" s="30">
        <f>SUMIF(Ingredients!$B$3:$B$230,M394,Ingredients!$J$3:$J$230)+SUMIF($B$3:$B$725,M394,$CT$3:$CT$725)</f>
        <v>0</v>
      </c>
      <c r="CT394" s="43">
        <f t="shared" si="85"/>
        <v>4</v>
      </c>
      <c r="CU394" s="34">
        <v>20</v>
      </c>
      <c r="CV394" s="30">
        <v>0</v>
      </c>
      <c r="CW394" s="30">
        <v>21</v>
      </c>
      <c r="CX394" s="35">
        <v>1.5</v>
      </c>
      <c r="CY394" s="36">
        <v>0</v>
      </c>
      <c r="CZ394" s="37">
        <v>0</v>
      </c>
      <c r="DA394" s="38">
        <v>0</v>
      </c>
      <c r="DB394" s="39">
        <v>4</v>
      </c>
      <c r="DC394" t="s">
        <v>202</v>
      </c>
      <c r="DD394" t="str">
        <f t="shared" ca="1" si="86"/>
        <v/>
      </c>
      <c r="DE394" t="str">
        <f t="shared" ca="1" si="87"/>
        <v>-</v>
      </c>
      <c r="DG394" t="s">
        <v>200</v>
      </c>
      <c r="DH394" t="str">
        <f t="shared" ca="1" si="88"/>
        <v>CHEESEONTOASTITEM(MEAL, ItemRegistry.cheeseontoastItem, 4 ,4f,0f,1.5f,0f,0f,0f,4f,1f),</v>
      </c>
      <c r="DI394" t="s">
        <v>2288</v>
      </c>
    </row>
    <row r="395" spans="2:113" x14ac:dyDescent="0.3">
      <c r="B395" t="s">
        <v>677</v>
      </c>
      <c r="C395" t="str">
        <f>INDEX('PH Itemnames'!$B$1:$B$723,MATCH(B395,'PH Itemnames'!$A$1:$A$723),1)</f>
        <v>tunapotatoItem</v>
      </c>
      <c r="D395" t="s">
        <v>240</v>
      </c>
      <c r="E395" t="s">
        <v>1191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SUMIF(Ingredients!$B$3:$B$230,'PH complex foods'!F395,Ingredients!$A$3:$A$119)+SUMIF($B$3:$B$725,F395,$V$3:$V$724)</f>
        <v>1</v>
      </c>
      <c r="O395" s="11">
        <f ca="1">SUMIF(Ingredients!$B$3:$B$230,'PH complex foods'!G395,Ingredients!$A$3:$A$119)+SUMIF($B$3:$B$725,G395,$V$3:$V$724)</f>
        <v>1</v>
      </c>
      <c r="P395" s="11">
        <f ca="1">SUMIF(Ingredients!$B$3:$B$230,'PH complex foods'!H395,Ingredients!$A$3:$A$119)+SUMIF($B$3:$B$725,H395,$V$3:$V$724)</f>
        <v>1</v>
      </c>
      <c r="Q395" s="11">
        <f ca="1">SUMIF(Ingredients!$B$3:$B$230,'PH complex foods'!I395,Ingredients!$A$3:$A$119)+SUMIF($B$3:$B$725,I395,$V$3:$V$724)</f>
        <v>0</v>
      </c>
      <c r="R395" s="11">
        <f ca="1">SUMIF(Ingredients!$B$3:$B$230,'PH complex foods'!J395,Ingredients!$A$3:$A$119)+SUMIF($B$3:$B$725,J395,$V$3:$V$724)</f>
        <v>0</v>
      </c>
      <c r="S395" s="11">
        <f ca="1">SUMIF(Ingredients!$B$3:$B$230,'PH complex foods'!K395,Ingredients!$A$3:$A$119)+SUMIF($B$3:$B$725,K395,$V$3:$V$724)</f>
        <v>0</v>
      </c>
      <c r="T395" s="11">
        <f ca="1">SUMIF(Ingredients!$B$3:$B$230,'PH complex foods'!L395,Ingredients!$A$3:$A$119)+SUMIF($B$3:$B$725,L395,$V$3:$V$724)</f>
        <v>0</v>
      </c>
      <c r="U395" s="11">
        <f ca="1">SUMIF(Ingredients!$B$3:$B$230,'PH complex foods'!M395,Ingredients!$A$3:$A$119)+SUMIF($B$3:$B$725,M395,$V$3:$V$724)</f>
        <v>0</v>
      </c>
      <c r="V395" s="10">
        <f t="shared" ca="1" si="89"/>
        <v>1</v>
      </c>
      <c r="W395" s="10">
        <v>1</v>
      </c>
      <c r="X395" s="11">
        <v>1</v>
      </c>
      <c r="Y395" s="11">
        <f>COUNTIF(F395:M1120,B395)</f>
        <v>0</v>
      </c>
      <c r="Z395" s="44" t="str">
        <f t="shared" ca="1" si="90"/>
        <v>Yes</v>
      </c>
      <c r="AA395" s="34">
        <f>SUMIF(Ingredients!$B$3:$B$230,F395,Ingredients!$C$3:$C$230)+SUMIF($B$3:$B$725,F395,$AI$3:$AI$725)</f>
        <v>15</v>
      </c>
      <c r="AB395" s="30">
        <f>SUMIF(Ingredients!$B$3:$B$230,G395,Ingredients!$C$3:$C$230)+SUMIF($B$3:$B$725,G395,$AI$3:$AI$725)</f>
        <v>0</v>
      </c>
      <c r="AC395" s="30">
        <f>SUMIF(Ingredients!$B$3:$B$230,H395,Ingredients!$C$3:$C$230)+SUMIF($B$3:$B$725,H395,$AI$3:$AI$725)</f>
        <v>5</v>
      </c>
      <c r="AD395" s="30">
        <f>SUMIF(Ingredients!$B$3:$B$230,I395,Ingredients!$C$3:$C$230)+SUMIF($B$3:$B$725,I395,$AI$3:$AI$725)</f>
        <v>0</v>
      </c>
      <c r="AE395" s="30">
        <f>SUMIF(Ingredients!$B$3:$B$230,J395,Ingredients!$C$3:$C$230)+SUMIF($B$3:$B$725,J395,$AI$3:$AI$725)</f>
        <v>0</v>
      </c>
      <c r="AF395" s="30">
        <f>SUMIF(Ingredients!$B$3:$B$230,K395,Ingredients!$C$3:$C$230)+SUMIF($B$3:$B$725,K395,$AI$3:$AI$725)</f>
        <v>0</v>
      </c>
      <c r="AG395" s="30">
        <f>SUMIF(Ingredients!$B$3:$B$230,L395,Ingredients!$C$3:$C$230)+SUMIF($B$3:$B$725,L395,$AI$3:$AI$725)</f>
        <v>0</v>
      </c>
      <c r="AH395" s="30">
        <f>SUMIF(Ingredients!$B$3:$B$230,M395,Ingredients!$C$3:$C$230)+SUMIF($B$3:$B$725,M395,$AI$3:$AI$725)</f>
        <v>0</v>
      </c>
      <c r="AI395" s="29">
        <f t="shared" si="78"/>
        <v>20</v>
      </c>
      <c r="AJ395" s="30">
        <f>SUMIF(Ingredients!$B$3:$B$230,F395,Ingredients!$D$3:$D$230)+SUMIF($B$3:$B$725,F395,$AR$3:$AR$725)</f>
        <v>0</v>
      </c>
      <c r="AK395" s="30">
        <f>SUMIF(Ingredients!$B$3:$B$230,G395,Ingredients!$D$3:$D$230)+SUMIF($B$3:$B$725,G395,$AR$3:$AR$725)</f>
        <v>0</v>
      </c>
      <c r="AL395" s="30">
        <f>SUMIF(Ingredients!$B$3:$B$230,H395,Ingredients!$D$3:$D$230)+SUMIF($B$3:$B$725,H395,$AR$3:$AR$725)</f>
        <v>0</v>
      </c>
      <c r="AM395" s="30">
        <f>SUMIF(Ingredients!$B$3:$B$230,I395,Ingredients!$D$3:$D$230)+SUMIF($B$3:$B$725,I395,$AR$3:$AR$725)</f>
        <v>0</v>
      </c>
      <c r="AN395" s="30">
        <f>SUMIF(Ingredients!$B$3:$B$230,J395,Ingredients!$D$3:$D$230)+SUMIF($B$3:$B$725,J395,$AR$3:$AR$725)</f>
        <v>0</v>
      </c>
      <c r="AO395" s="30">
        <f>SUMIF(Ingredients!$B$3:$B$230,K395,Ingredients!$D$3:$D$230)+SUMIF($B$3:$B$725,K395,$AR$3:$AR$725)</f>
        <v>0</v>
      </c>
      <c r="AP395" s="30">
        <f>SUMIF(Ingredients!$B$3:$B$230,L395,Ingredients!$D$3:$D$230)+SUMIF($B$3:$B$725,L395,$AR$3:$AR$725)</f>
        <v>0</v>
      </c>
      <c r="AQ395" s="30">
        <f>SUMIF(Ingredients!$B$3:$B$230,M395,Ingredients!$D$3:$D$230)+SUMIF($B$3:$B$725,M395,$AR$3:$AR$725)</f>
        <v>0</v>
      </c>
      <c r="AR395" s="29">
        <f t="shared" si="79"/>
        <v>0</v>
      </c>
      <c r="AS395" s="30">
        <f>SUMIF(Ingredients!$B$3:$B$230,F395,Ingredients!$E$3:$E$230)+SUMIF($B$3:$B$725,F395,$BA$3:$BA$730)</f>
        <v>22</v>
      </c>
      <c r="AT395" s="30">
        <f>SUMIF(Ingredients!$B$3:$B$230,G395,Ingredients!$E$3:$E$230)+SUMIF($B$3:$B$725,G395,$BA$3:$BA$730)</f>
        <v>10</v>
      </c>
      <c r="AU395" s="30">
        <f>SUMIF(Ingredients!$B$3:$B$230,H395,Ingredients!$E$3:$E$230)+SUMIF($B$3:$B$725,H395,$BA$3:$BA$730)</f>
        <v>9</v>
      </c>
      <c r="AV395" s="30">
        <f>SUMIF(Ingredients!$B$3:$B$230,I395,Ingredients!$E$3:$E$230)+SUMIF($B$3:$B$725,I395,$BA$3:$BA$730)</f>
        <v>0</v>
      </c>
      <c r="AW395" s="30">
        <f>SUMIF(Ingredients!$B$3:$B$230,J395,Ingredients!$E$3:$E$230)+SUMIF($B$3:$B$725,J395,$BA$3:$BA$730)</f>
        <v>0</v>
      </c>
      <c r="AX395" s="30">
        <f>SUMIF(Ingredients!$B$3:$B$230,K395,Ingredients!$E$3:$E$230)+SUMIF($B$3:$B$725,K395,$BA$3:$BA$730)</f>
        <v>0</v>
      </c>
      <c r="AY395" s="30">
        <f>SUMIF(Ingredients!$B$3:$B$230,L395,Ingredients!$E$3:$E$230)+SUMIF($B$3:$B$725,L395,$BA$3:$BA$730)</f>
        <v>0</v>
      </c>
      <c r="AZ395" s="30">
        <f>SUMIF(Ingredients!$B$3:$B$230,M395,Ingredients!$E$3:$E$230)+SUMIF($B$3:$B$725,M395,$BA$3:$BA$730)</f>
        <v>0</v>
      </c>
      <c r="BA395" s="29">
        <f t="shared" si="80"/>
        <v>13.666666666666666</v>
      </c>
      <c r="BB395" s="30">
        <f>SUMIF(Ingredients!$B$3:$B$230,F395,Ingredients!$F$3:$F$230)+SUMIF($B$3:$B$725,F395,$BJ$3:$BJ$725)</f>
        <v>0</v>
      </c>
      <c r="BC395" s="30">
        <f>SUMIF(Ingredients!$B$3:$B$230,G395,Ingredients!$F$3:$F$230)+SUMIF($B$3:$B$725,G395,$BJ$3:$BJ$725)</f>
        <v>0</v>
      </c>
      <c r="BD395" s="30">
        <f>SUMIF(Ingredients!$B$3:$B$230,H395,Ingredients!$F$3:$F$230)+SUMIF($B$3:$B$725,H395,$BJ$3:$BJ$725)</f>
        <v>0</v>
      </c>
      <c r="BE395" s="30">
        <f>SUMIF(Ingredients!$B$3:$B$230,I395,Ingredients!$F$3:$F$230)+SUMIF($B$3:$B$725,I395,$BJ$3:$BJ$725)</f>
        <v>0</v>
      </c>
      <c r="BF395" s="30">
        <f>SUMIF(Ingredients!$B$3:$B$230,J395,Ingredients!$F$3:$F$230)+SUMIF($B$3:$B$725,J395,$BJ$3:$BJ$725)</f>
        <v>0</v>
      </c>
      <c r="BG395" s="30">
        <f>SUMIF(Ingredients!$B$3:$B$230,K395,Ingredients!$F$3:$F$230)+SUMIF($B$3:$B$725,K395,$BJ$3:$BJ$725)</f>
        <v>0</v>
      </c>
      <c r="BH395" s="30">
        <f>SUMIF(Ingredients!$B$3:$B$230,L395,Ingredients!$F$3:$F$230)+SUMIF($B$3:$B$725,L395,$BJ$3:$BJ$725)</f>
        <v>0</v>
      </c>
      <c r="BI395" s="30">
        <f>SUMIF(Ingredients!$B$3:$B$230,M395,Ingredients!$F$3:$F$230)+SUMIF($B$3:$B$725,M395,$BJ$3:$BJ$725)</f>
        <v>0</v>
      </c>
      <c r="BJ395" s="35">
        <f t="shared" si="81"/>
        <v>0</v>
      </c>
      <c r="BK395" s="30">
        <f>SUMIF(Ingredients!$B$3:$B$230,F395,Ingredients!$G$3:$G$230)+SUMIF($B$3:$B$725,F395,$BS$3:$BS$725)</f>
        <v>0</v>
      </c>
      <c r="BL395" s="30">
        <f>SUMIF(Ingredients!$B$3:$B$230,G395,Ingredients!$G$3:$G$230)+SUMIF($B$3:$B$725,G395,$BS$3:$BS$725)</f>
        <v>0</v>
      </c>
      <c r="BM395" s="30">
        <f>SUMIF(Ingredients!$B$3:$B$230,H395,Ingredients!$G$3:$G$230)+SUMIF($B$3:$B$725,H395,$BS$3:$BS$725)</f>
        <v>0</v>
      </c>
      <c r="BN395" s="30">
        <f>SUMIF(Ingredients!$B$3:$B$230,I395,Ingredients!$G$3:$G$230)+SUMIF($B$3:$B$725,I395,$BS$3:$BS$725)</f>
        <v>0</v>
      </c>
      <c r="BO395" s="30">
        <f>SUMIF(Ingredients!$B$3:$B$230,J395,Ingredients!$G$3:$G$230)+SUMIF($B$3:$B$725,J395,$BS$3:$BS$725)</f>
        <v>0</v>
      </c>
      <c r="BP395" s="30">
        <f>SUMIF(Ingredients!$B$3:$B$230,K395,Ingredients!$G$3:$G$230)+SUMIF($B$3:$B$725,K395,$BS$3:$BS$725)</f>
        <v>0</v>
      </c>
      <c r="BQ395" s="30">
        <f>SUMIF(Ingredients!$B$3:$B$230,L395,Ingredients!$G$3:$G$230)+SUMIF($B$3:$B$725,L395,$BS$3:$BS$725)</f>
        <v>0</v>
      </c>
      <c r="BR395" s="30">
        <f>SUMIF(Ingredients!$B$3:$B$230,M395,Ingredients!$G$3:$G$230)+SUMIF($B$3:$B$725,M395,$BS$3:$BS$725)</f>
        <v>0</v>
      </c>
      <c r="BS395" s="36">
        <f t="shared" si="82"/>
        <v>0</v>
      </c>
      <c r="BT395" s="30">
        <f>SUMIF(Ingredients!$B$3:$B$230,F395,Ingredients!$H$3:$H$230)+SUMIF($B$3:$B$725,F395,$CB$3:$CB$725)</f>
        <v>1.5</v>
      </c>
      <c r="BU395" s="30">
        <f>SUMIF(Ingredients!$B$3:$B$230,G395,Ingredients!$H$3:$H$230)+SUMIF($B$3:$B$725,G395,$CB$3:$CB$725)</f>
        <v>0</v>
      </c>
      <c r="BV395" s="30">
        <f>SUMIF(Ingredients!$B$3:$B$230,H395,Ingredients!$H$3:$H$230)+SUMIF($B$3:$B$725,H395,$CB$3:$CB$725)</f>
        <v>0</v>
      </c>
      <c r="BW395" s="30">
        <f>SUMIF(Ingredients!$B$3:$B$230,I395,Ingredients!$H$3:$H$230)+SUMIF($B$3:$B$725,I395,$CB$3:$CB$725)</f>
        <v>0</v>
      </c>
      <c r="BX395" s="30">
        <f>SUMIF(Ingredients!$B$3:$B$230,J395,Ingredients!$H$3:$H$230)+SUMIF($B$3:$B$725,J395,$CB$3:$CB$725)</f>
        <v>0</v>
      </c>
      <c r="BY395" s="30">
        <f>SUMIF(Ingredients!$B$3:$B$230,K395,Ingredients!$H$3:$H$230)+SUMIF($B$3:$B$725,K395,$CB$3:$CB$725)</f>
        <v>0</v>
      </c>
      <c r="BZ395" s="30">
        <f>SUMIF(Ingredients!$B$3:$B$230,L395,Ingredients!$H$3:$H$230)+SUMIF($B$3:$B$725,L395,$CB$3:$CB$725)</f>
        <v>0</v>
      </c>
      <c r="CA395" s="30">
        <f>SUMIF(Ingredients!$B$3:$B$230,M395,Ingredients!$H$3:$H$230)+SUMIF($B$3:$B$725,M395,$CB$3:$CB$725)</f>
        <v>0</v>
      </c>
      <c r="CB395" s="42">
        <f t="shared" si="83"/>
        <v>1.5</v>
      </c>
      <c r="CC395" s="30">
        <f>SUMIF(Ingredients!$B$3:$B$230,F395,Ingredients!$I$3:$I$230)+SUMIF($B$3:$B$725,F395,$CK$3:$CK$725)</f>
        <v>0</v>
      </c>
      <c r="CD395" s="30">
        <f>SUMIF(Ingredients!$B$3:$B$230,G395,Ingredients!$I$3:$I$230)+SUMIF($B$3:$B$725,G395,$CK$3:$CK$725)</f>
        <v>0</v>
      </c>
      <c r="CE395" s="30">
        <f>SUMIF(Ingredients!$B$3:$B$230,H395,Ingredients!$I$3:$I$230)+SUMIF($B$3:$B$725,H395,$CK$3:$CK$725)</f>
        <v>2</v>
      </c>
      <c r="CF395" s="30">
        <f>SUMIF(Ingredients!$B$3:$B$230,I395,Ingredients!$I$3:$I$230)+SUMIF($B$3:$B$725,I395,$CK$3:$CK$725)</f>
        <v>0</v>
      </c>
      <c r="CG395" s="30">
        <f>SUMIF(Ingredients!$B$3:$B$230,J395,Ingredients!$I$3:$I$230)+SUMIF($B$3:$B$725,J395,$CK$3:$CK$725)</f>
        <v>0</v>
      </c>
      <c r="CH395" s="30">
        <f>SUMIF(Ingredients!$B$3:$B$230,K395,Ingredients!$I$3:$I$230)+SUMIF($B$3:$B$725,K395,$CK$3:$CK$725)</f>
        <v>0</v>
      </c>
      <c r="CI395" s="30">
        <f>SUMIF(Ingredients!$B$3:$B$230,L395,Ingredients!$I$3:$I$230)+SUMIF($B$3:$B$725,L395,$CK$3:$CK$725)</f>
        <v>0</v>
      </c>
      <c r="CJ395" s="30">
        <f>SUMIF(Ingredients!$B$3:$B$230,M395,Ingredients!$I$3:$I$230)+SUMIF($B$3:$B$725,M395,$CK$3:$CK$725)</f>
        <v>0</v>
      </c>
      <c r="CK395" s="38">
        <f t="shared" si="84"/>
        <v>2</v>
      </c>
      <c r="CL395" s="30">
        <f>SUMIF(Ingredients!$B$3:$B$230,F395,Ingredients!$J$3:$J$230)+SUMIF($B$3:$B$725,F395,$CT$3:$CT$725)</f>
        <v>1</v>
      </c>
      <c r="CM395" s="30">
        <f>SUMIF(Ingredients!$B$3:$B$230,G395,Ingredients!$J$3:$J$230)+SUMIF($B$3:$B$725,G395,$CT$3:$CT$725)</f>
        <v>0</v>
      </c>
      <c r="CN395" s="30">
        <f>SUMIF(Ingredients!$B$3:$B$230,H395,Ingredients!$J$3:$J$230)+SUMIF($B$3:$B$725,H395,$CT$3:$CT$725)</f>
        <v>0</v>
      </c>
      <c r="CO395" s="30">
        <f>SUMIF(Ingredients!$B$3:$B$230,I395,Ingredients!$J$3:$J$230)+SUMIF($B$3:$B$725,I395,$CT$3:$CT$725)</f>
        <v>0</v>
      </c>
      <c r="CP395" s="30">
        <f>SUMIF(Ingredients!$B$3:$B$230,J395,Ingredients!$J$3:$J$230)+SUMIF($B$3:$B$725,J395,$CT$3:$CT$725)</f>
        <v>0</v>
      </c>
      <c r="CQ395" s="30">
        <f>SUMIF(Ingredients!$B$3:$B$230,K395,Ingredients!$J$3:$J$230)+SUMIF($B$3:$B$725,K395,$CT$3:$CT$725)</f>
        <v>0</v>
      </c>
      <c r="CR395" s="30">
        <f>SUMIF(Ingredients!$B$3:$B$230,L395,Ingredients!$J$3:$J$230)+SUMIF($B$3:$B$725,L395,$CT$3:$CT$725)</f>
        <v>0</v>
      </c>
      <c r="CS395" s="30">
        <f>SUMIF(Ingredients!$B$3:$B$230,M395,Ingredients!$J$3:$J$230)+SUMIF($B$3:$B$725,M395,$CT$3:$CT$725)</f>
        <v>0</v>
      </c>
      <c r="CT395" s="43">
        <f t="shared" si="85"/>
        <v>1</v>
      </c>
      <c r="CU395" s="34">
        <v>20</v>
      </c>
      <c r="CV395" s="30">
        <v>0</v>
      </c>
      <c r="CW395" s="30">
        <v>13.666666666666666</v>
      </c>
      <c r="CX395" s="35">
        <v>0</v>
      </c>
      <c r="CY395" s="36">
        <v>0</v>
      </c>
      <c r="CZ395" s="37">
        <v>1.5</v>
      </c>
      <c r="DA395" s="38">
        <v>2</v>
      </c>
      <c r="DB395" s="39">
        <v>1</v>
      </c>
      <c r="DC395" t="s">
        <v>202</v>
      </c>
      <c r="DD395" t="str">
        <f t="shared" ca="1" si="86"/>
        <v/>
      </c>
      <c r="DE395" t="str">
        <f t="shared" ca="1" si="87"/>
        <v>-</v>
      </c>
      <c r="DG395" t="s">
        <v>200</v>
      </c>
      <c r="DH395" t="str">
        <f t="shared" ca="1" si="88"/>
        <v>TUNAPOTATOITEM(MEAL, ItemRegistry.tunapotatoItem, 4 ,4f,0f,0f,1.5f,0f,2f,1f,1.54f),</v>
      </c>
      <c r="DI395" t="s">
        <v>2502</v>
      </c>
    </row>
    <row r="396" spans="2:113" x14ac:dyDescent="0.3">
      <c r="B396" t="s">
        <v>678</v>
      </c>
      <c r="C396" t="str">
        <f>INDEX('PH Itemnames'!$B$1:$B$723,MATCH(B396,'PH Itemnames'!$A$1:$A$723),1)</f>
        <v>chocolaterollItem</v>
      </c>
      <c r="D396" t="s">
        <v>240</v>
      </c>
      <c r="E396" t="s">
        <v>1191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SUMIF(Ingredients!$B$3:$B$230,'PH complex foods'!F396,Ingredients!$A$3:$A$119)+SUMIF($B$3:$B$725,F396,$V$3:$V$724)</f>
        <v>1</v>
      </c>
      <c r="O396" s="11">
        <f ca="1">SUMIF(Ingredients!$B$3:$B$230,'PH complex foods'!G396,Ingredients!$A$3:$A$119)+SUMIF($B$3:$B$725,G396,$V$3:$V$724)</f>
        <v>1</v>
      </c>
      <c r="P396" s="11">
        <f ca="1">SUMIF(Ingredients!$B$3:$B$230,'PH complex foods'!H396,Ingredients!$A$3:$A$119)+SUMIF($B$3:$B$725,H396,$V$3:$V$724)</f>
        <v>1</v>
      </c>
      <c r="Q396" s="11">
        <f ca="1">SUMIF(Ingredients!$B$3:$B$230,'PH complex foods'!I396,Ingredients!$A$3:$A$119)+SUMIF($B$3:$B$725,I396,$V$3:$V$724)</f>
        <v>0</v>
      </c>
      <c r="R396" s="11">
        <f ca="1">SUMIF(Ingredients!$B$3:$B$230,'PH complex foods'!J396,Ingredients!$A$3:$A$119)+SUMIF($B$3:$B$725,J396,$V$3:$V$724)</f>
        <v>0</v>
      </c>
      <c r="S396" s="11">
        <f ca="1">SUMIF(Ingredients!$B$3:$B$230,'PH complex foods'!K396,Ingredients!$A$3:$A$119)+SUMIF($B$3:$B$725,K396,$V$3:$V$724)</f>
        <v>0</v>
      </c>
      <c r="T396" s="11">
        <f ca="1">SUMIF(Ingredients!$B$3:$B$230,'PH complex foods'!L396,Ingredients!$A$3:$A$119)+SUMIF($B$3:$B$725,L396,$V$3:$V$724)</f>
        <v>0</v>
      </c>
      <c r="U396" s="11">
        <f ca="1">SUMIF(Ingredients!$B$3:$B$230,'PH complex foods'!M396,Ingredients!$A$3:$A$119)+SUMIF($B$3:$B$725,M396,$V$3:$V$724)</f>
        <v>0</v>
      </c>
      <c r="V396" s="10">
        <f t="shared" ca="1" si="89"/>
        <v>1</v>
      </c>
      <c r="W396" s="10">
        <v>1</v>
      </c>
      <c r="X396" s="11">
        <v>0</v>
      </c>
      <c r="Y396" s="11">
        <f>COUNTIF(F396:M1121,B396)</f>
        <v>0</v>
      </c>
      <c r="Z396" s="44" t="str">
        <f t="shared" ca="1" si="90"/>
        <v>Yes</v>
      </c>
      <c r="AA396" s="34">
        <f>SUMIF(Ingredients!$B$3:$B$230,F396,Ingredients!$C$3:$C$230)+SUMIF($B$3:$B$725,F396,$AI$3:$AI$725)</f>
        <v>1</v>
      </c>
      <c r="AB396" s="30">
        <f>SUMIF(Ingredients!$B$3:$B$230,G396,Ingredients!$C$3:$C$230)+SUMIF($B$3:$B$725,G396,$AI$3:$AI$725)</f>
        <v>5</v>
      </c>
      <c r="AC396" s="30">
        <f>SUMIF(Ingredients!$B$3:$B$230,H396,Ingredients!$C$3:$C$230)+SUMIF($B$3:$B$725,H396,$AI$3:$AI$725)</f>
        <v>5</v>
      </c>
      <c r="AD396" s="30">
        <f>SUMIF(Ingredients!$B$3:$B$230,I396,Ingredients!$C$3:$C$230)+SUMIF($B$3:$B$725,I396,$AI$3:$AI$725)</f>
        <v>0</v>
      </c>
      <c r="AE396" s="30">
        <f>SUMIF(Ingredients!$B$3:$B$230,J396,Ingredients!$C$3:$C$230)+SUMIF($B$3:$B$725,J396,$AI$3:$AI$725)</f>
        <v>0</v>
      </c>
      <c r="AF396" s="30">
        <f>SUMIF(Ingredients!$B$3:$B$230,K396,Ingredients!$C$3:$C$230)+SUMIF($B$3:$B$725,K396,$AI$3:$AI$725)</f>
        <v>0</v>
      </c>
      <c r="AG396" s="30">
        <f>SUMIF(Ingredients!$B$3:$B$230,L396,Ingredients!$C$3:$C$230)+SUMIF($B$3:$B$725,L396,$AI$3:$AI$725)</f>
        <v>0</v>
      </c>
      <c r="AH396" s="30">
        <f>SUMIF(Ingredients!$B$3:$B$230,M396,Ingredients!$C$3:$C$230)+SUMIF($B$3:$B$725,M396,$AI$3:$AI$725)</f>
        <v>0</v>
      </c>
      <c r="AI396" s="29">
        <f t="shared" si="78"/>
        <v>11</v>
      </c>
      <c r="AJ396" s="30">
        <f>SUMIF(Ingredients!$B$3:$B$230,F396,Ingredients!$D$3:$D$230)+SUMIF($B$3:$B$725,F396,$AR$3:$AR$725)</f>
        <v>0</v>
      </c>
      <c r="AK396" s="30">
        <f>SUMIF(Ingredients!$B$3:$B$230,G396,Ingredients!$D$3:$D$230)+SUMIF($B$3:$B$725,G396,$AR$3:$AR$725)</f>
        <v>0</v>
      </c>
      <c r="AL396" s="30">
        <f>SUMIF(Ingredients!$B$3:$B$230,H396,Ingredients!$D$3:$D$230)+SUMIF($B$3:$B$725,H396,$AR$3:$AR$725)</f>
        <v>0</v>
      </c>
      <c r="AM396" s="30">
        <f>SUMIF(Ingredients!$B$3:$B$230,I396,Ingredients!$D$3:$D$230)+SUMIF($B$3:$B$725,I396,$AR$3:$AR$725)</f>
        <v>0</v>
      </c>
      <c r="AN396" s="30">
        <f>SUMIF(Ingredients!$B$3:$B$230,J396,Ingredients!$D$3:$D$230)+SUMIF($B$3:$B$725,J396,$AR$3:$AR$725)</f>
        <v>0</v>
      </c>
      <c r="AO396" s="30">
        <f>SUMIF(Ingredients!$B$3:$B$230,K396,Ingredients!$D$3:$D$230)+SUMIF($B$3:$B$725,K396,$AR$3:$AR$725)</f>
        <v>0</v>
      </c>
      <c r="AP396" s="30">
        <f>SUMIF(Ingredients!$B$3:$B$230,L396,Ingredients!$D$3:$D$230)+SUMIF($B$3:$B$725,L396,$AR$3:$AR$725)</f>
        <v>0</v>
      </c>
      <c r="AQ396" s="30">
        <f>SUMIF(Ingredients!$B$3:$B$230,M396,Ingredients!$D$3:$D$230)+SUMIF($B$3:$B$725,M396,$AR$3:$AR$725)</f>
        <v>0</v>
      </c>
      <c r="AR396" s="29">
        <f t="shared" si="79"/>
        <v>0</v>
      </c>
      <c r="AS396" s="30">
        <f>SUMIF(Ingredients!$B$3:$B$230,F396,Ingredients!$E$3:$E$230)+SUMIF($B$3:$B$725,F396,$BA$3:$BA$730)</f>
        <v>19</v>
      </c>
      <c r="AT396" s="30">
        <f>SUMIF(Ingredients!$B$3:$B$230,G396,Ingredients!$E$3:$E$230)+SUMIF($B$3:$B$725,G396,$BA$3:$BA$730)</f>
        <v>43</v>
      </c>
      <c r="AU396" s="30">
        <f>SUMIF(Ingredients!$B$3:$B$230,H396,Ingredients!$E$3:$E$230)+SUMIF($B$3:$B$725,H396,$BA$3:$BA$730)</f>
        <v>7</v>
      </c>
      <c r="AV396" s="30">
        <f>SUMIF(Ingredients!$B$3:$B$230,I396,Ingredients!$E$3:$E$230)+SUMIF($B$3:$B$725,I396,$BA$3:$BA$730)</f>
        <v>0</v>
      </c>
      <c r="AW396" s="30">
        <f>SUMIF(Ingredients!$B$3:$B$230,J396,Ingredients!$E$3:$E$230)+SUMIF($B$3:$B$725,J396,$BA$3:$BA$730)</f>
        <v>0</v>
      </c>
      <c r="AX396" s="30">
        <f>SUMIF(Ingredients!$B$3:$B$230,K396,Ingredients!$E$3:$E$230)+SUMIF($B$3:$B$725,K396,$BA$3:$BA$730)</f>
        <v>0</v>
      </c>
      <c r="AY396" s="30">
        <f>SUMIF(Ingredients!$B$3:$B$230,L396,Ingredients!$E$3:$E$230)+SUMIF($B$3:$B$725,L396,$BA$3:$BA$730)</f>
        <v>0</v>
      </c>
      <c r="AZ396" s="30">
        <f>SUMIF(Ingredients!$B$3:$B$230,M396,Ingredients!$E$3:$E$230)+SUMIF($B$3:$B$725,M396,$BA$3:$BA$730)</f>
        <v>0</v>
      </c>
      <c r="BA396" s="29">
        <f t="shared" si="80"/>
        <v>23</v>
      </c>
      <c r="BB396" s="30">
        <f>SUMIF(Ingredients!$B$3:$B$230,F396,Ingredients!$F$3:$F$230)+SUMIF($B$3:$B$725,F396,$BJ$3:$BJ$725)</f>
        <v>0</v>
      </c>
      <c r="BC396" s="30">
        <f>SUMIF(Ingredients!$B$3:$B$230,G396,Ingredients!$F$3:$F$230)+SUMIF($B$3:$B$725,G396,$BJ$3:$BJ$725)</f>
        <v>1</v>
      </c>
      <c r="BD396" s="30">
        <f>SUMIF(Ingredients!$B$3:$B$230,H396,Ingredients!$F$3:$F$230)+SUMIF($B$3:$B$725,H396,$BJ$3:$BJ$725)</f>
        <v>0</v>
      </c>
      <c r="BE396" s="30">
        <f>SUMIF(Ingredients!$B$3:$B$230,I396,Ingredients!$F$3:$F$230)+SUMIF($B$3:$B$725,I396,$BJ$3:$BJ$725)</f>
        <v>0</v>
      </c>
      <c r="BF396" s="30">
        <f>SUMIF(Ingredients!$B$3:$B$230,J396,Ingredients!$F$3:$F$230)+SUMIF($B$3:$B$725,J396,$BJ$3:$BJ$725)</f>
        <v>0</v>
      </c>
      <c r="BG396" s="30">
        <f>SUMIF(Ingredients!$B$3:$B$230,K396,Ingredients!$F$3:$F$230)+SUMIF($B$3:$B$725,K396,$BJ$3:$BJ$725)</f>
        <v>0</v>
      </c>
      <c r="BH396" s="30">
        <f>SUMIF(Ingredients!$B$3:$B$230,L396,Ingredients!$F$3:$F$230)+SUMIF($B$3:$B$725,L396,$BJ$3:$BJ$725)</f>
        <v>0</v>
      </c>
      <c r="BI396" s="30">
        <f>SUMIF(Ingredients!$B$3:$B$230,M396,Ingredients!$F$3:$F$230)+SUMIF($B$3:$B$725,M396,$BJ$3:$BJ$725)</f>
        <v>0</v>
      </c>
      <c r="BJ396" s="35">
        <f t="shared" si="81"/>
        <v>1</v>
      </c>
      <c r="BK396" s="30">
        <f>SUMIF(Ingredients!$B$3:$B$230,F396,Ingredients!$G$3:$G$230)+SUMIF($B$3:$B$725,F396,$BS$3:$BS$725)</f>
        <v>0</v>
      </c>
      <c r="BL396" s="30">
        <f>SUMIF(Ingredients!$B$3:$B$230,G396,Ingredients!$G$3:$G$230)+SUMIF($B$3:$B$725,G396,$BS$3:$BS$725)</f>
        <v>0</v>
      </c>
      <c r="BM396" s="30">
        <f>SUMIF(Ingredients!$B$3:$B$230,H396,Ingredients!$G$3:$G$230)+SUMIF($B$3:$B$725,H396,$BS$3:$BS$725)</f>
        <v>0</v>
      </c>
      <c r="BN396" s="30">
        <f>SUMIF(Ingredients!$B$3:$B$230,I396,Ingredients!$G$3:$G$230)+SUMIF($B$3:$B$725,I396,$BS$3:$BS$725)</f>
        <v>0</v>
      </c>
      <c r="BO396" s="30">
        <f>SUMIF(Ingredients!$B$3:$B$230,J396,Ingredients!$G$3:$G$230)+SUMIF($B$3:$B$725,J396,$BS$3:$BS$725)</f>
        <v>0</v>
      </c>
      <c r="BP396" s="30">
        <f>SUMIF(Ingredients!$B$3:$B$230,K396,Ingredients!$G$3:$G$230)+SUMIF($B$3:$B$725,K396,$BS$3:$BS$725)</f>
        <v>0</v>
      </c>
      <c r="BQ396" s="30">
        <f>SUMIF(Ingredients!$B$3:$B$230,L396,Ingredients!$G$3:$G$230)+SUMIF($B$3:$B$725,L396,$BS$3:$BS$725)</f>
        <v>0</v>
      </c>
      <c r="BR396" s="30">
        <f>SUMIF(Ingredients!$B$3:$B$230,M396,Ingredients!$G$3:$G$230)+SUMIF($B$3:$B$725,M396,$BS$3:$BS$725)</f>
        <v>0</v>
      </c>
      <c r="BS396" s="36">
        <f t="shared" si="82"/>
        <v>0</v>
      </c>
      <c r="BT396" s="30">
        <f>SUMIF(Ingredients!$B$3:$B$230,F396,Ingredients!$H$3:$H$230)+SUMIF($B$3:$B$725,F396,$CB$3:$CB$725)</f>
        <v>0</v>
      </c>
      <c r="BU396" s="30">
        <f>SUMIF(Ingredients!$B$3:$B$230,G396,Ingredients!$H$3:$H$230)+SUMIF($B$3:$B$725,G396,$CB$3:$CB$725)</f>
        <v>0</v>
      </c>
      <c r="BV396" s="30">
        <f>SUMIF(Ingredients!$B$3:$B$230,H396,Ingredients!$H$3:$H$230)+SUMIF($B$3:$B$725,H396,$CB$3:$CB$725)</f>
        <v>0</v>
      </c>
      <c r="BW396" s="30">
        <f>SUMIF(Ingredients!$B$3:$B$230,I396,Ingredients!$H$3:$H$230)+SUMIF($B$3:$B$725,I396,$CB$3:$CB$725)</f>
        <v>0</v>
      </c>
      <c r="BX396" s="30">
        <f>SUMIF(Ingredients!$B$3:$B$230,J396,Ingredients!$H$3:$H$230)+SUMIF($B$3:$B$725,J396,$CB$3:$CB$725)</f>
        <v>0</v>
      </c>
      <c r="BY396" s="30">
        <f>SUMIF(Ingredients!$B$3:$B$230,K396,Ingredients!$H$3:$H$230)+SUMIF($B$3:$B$725,K396,$CB$3:$CB$725)</f>
        <v>0</v>
      </c>
      <c r="BZ396" s="30">
        <f>SUMIF(Ingredients!$B$3:$B$230,L396,Ingredients!$H$3:$H$230)+SUMIF($B$3:$B$725,L396,$CB$3:$CB$725)</f>
        <v>0</v>
      </c>
      <c r="CA396" s="30">
        <f>SUMIF(Ingredients!$B$3:$B$230,M396,Ingredients!$H$3:$H$230)+SUMIF($B$3:$B$725,M396,$CB$3:$CB$725)</f>
        <v>0</v>
      </c>
      <c r="CB396" s="42">
        <f t="shared" si="83"/>
        <v>0</v>
      </c>
      <c r="CC396" s="30">
        <f>SUMIF(Ingredients!$B$3:$B$230,F396,Ingredients!$I$3:$I$230)+SUMIF($B$3:$B$725,F396,$CK$3:$CK$725)</f>
        <v>0</v>
      </c>
      <c r="CD396" s="30">
        <f>SUMIF(Ingredients!$B$3:$B$230,G396,Ingredients!$I$3:$I$230)+SUMIF($B$3:$B$725,G396,$CK$3:$CK$725)</f>
        <v>0</v>
      </c>
      <c r="CE396" s="30">
        <f>SUMIF(Ingredients!$B$3:$B$230,H396,Ingredients!$I$3:$I$230)+SUMIF($B$3:$B$725,H396,$CK$3:$CK$725)</f>
        <v>0</v>
      </c>
      <c r="CF396" s="30">
        <f>SUMIF(Ingredients!$B$3:$B$230,I396,Ingredients!$I$3:$I$230)+SUMIF($B$3:$B$725,I396,$CK$3:$CK$725)</f>
        <v>0</v>
      </c>
      <c r="CG396" s="30">
        <f>SUMIF(Ingredients!$B$3:$B$230,J396,Ingredients!$I$3:$I$230)+SUMIF($B$3:$B$725,J396,$CK$3:$CK$725)</f>
        <v>0</v>
      </c>
      <c r="CH396" s="30">
        <f>SUMIF(Ingredients!$B$3:$B$230,K396,Ingredients!$I$3:$I$230)+SUMIF($B$3:$B$725,K396,$CK$3:$CK$725)</f>
        <v>0</v>
      </c>
      <c r="CI396" s="30">
        <f>SUMIF(Ingredients!$B$3:$B$230,L396,Ingredients!$I$3:$I$230)+SUMIF($B$3:$B$725,L396,$CK$3:$CK$725)</f>
        <v>0</v>
      </c>
      <c r="CJ396" s="30">
        <f>SUMIF(Ingredients!$B$3:$B$230,M396,Ingredients!$I$3:$I$230)+SUMIF($B$3:$B$725,M396,$CK$3:$CK$725)</f>
        <v>0</v>
      </c>
      <c r="CK396" s="38">
        <f t="shared" si="84"/>
        <v>0</v>
      </c>
      <c r="CL396" s="30">
        <f>SUMIF(Ingredients!$B$3:$B$230,F396,Ingredients!$J$3:$J$230)+SUMIF($B$3:$B$725,F396,$CT$3:$CT$725)</f>
        <v>0.2</v>
      </c>
      <c r="CM396" s="30">
        <f>SUMIF(Ingredients!$B$3:$B$230,G396,Ingredients!$J$3:$J$230)+SUMIF($B$3:$B$725,G396,$CT$3:$CT$725)</f>
        <v>0</v>
      </c>
      <c r="CN396" s="30">
        <f>SUMIF(Ingredients!$B$3:$B$230,H396,Ingredients!$J$3:$J$230)+SUMIF($B$3:$B$725,H396,$CT$3:$CT$725)</f>
        <v>1</v>
      </c>
      <c r="CO396" s="30">
        <f>SUMIF(Ingredients!$B$3:$B$230,I396,Ingredients!$J$3:$J$230)+SUMIF($B$3:$B$725,I396,$CT$3:$CT$725)</f>
        <v>0</v>
      </c>
      <c r="CP396" s="30">
        <f>SUMIF(Ingredients!$B$3:$B$230,J396,Ingredients!$J$3:$J$230)+SUMIF($B$3:$B$725,J396,$CT$3:$CT$725)</f>
        <v>0</v>
      </c>
      <c r="CQ396" s="30">
        <f>SUMIF(Ingredients!$B$3:$B$230,K396,Ingredients!$J$3:$J$230)+SUMIF($B$3:$B$725,K396,$CT$3:$CT$725)</f>
        <v>0</v>
      </c>
      <c r="CR396" s="30">
        <f>SUMIF(Ingredients!$B$3:$B$230,L396,Ingredients!$J$3:$J$230)+SUMIF($B$3:$B$725,L396,$CT$3:$CT$725)</f>
        <v>0</v>
      </c>
      <c r="CS396" s="30">
        <f>SUMIF(Ingredients!$B$3:$B$230,M396,Ingredients!$J$3:$J$230)+SUMIF($B$3:$B$725,M396,$CT$3:$CT$725)</f>
        <v>0</v>
      </c>
      <c r="CT396" s="43">
        <f t="shared" si="85"/>
        <v>1.2</v>
      </c>
      <c r="CU396" s="34">
        <v>10</v>
      </c>
      <c r="CV396" s="30">
        <v>0</v>
      </c>
      <c r="CW396" s="30">
        <v>20.555555555555554</v>
      </c>
      <c r="CX396" s="35">
        <v>1</v>
      </c>
      <c r="CY396" s="36">
        <v>0</v>
      </c>
      <c r="CZ396" s="37">
        <v>0</v>
      </c>
      <c r="DA396" s="38">
        <v>0</v>
      </c>
      <c r="DB396" s="39">
        <v>1.2</v>
      </c>
      <c r="DC396" t="s">
        <v>202</v>
      </c>
      <c r="DD396" t="str">
        <f t="shared" ca="1" si="86"/>
        <v/>
      </c>
      <c r="DE396" t="str">
        <f t="shared" ca="1" si="87"/>
        <v>-</v>
      </c>
      <c r="DG396" t="s">
        <v>200</v>
      </c>
      <c r="DH396" t="str">
        <f t="shared" ca="1" si="88"/>
        <v>CHOCOLATEROLLITEM(MEAL, ItemRegistry.chocolaterollItem, 4 ,2f,0f,1f,0f,0f,0f,1.2f,1.02f),</v>
      </c>
      <c r="DI396" t="s">
        <v>2271</v>
      </c>
    </row>
    <row r="397" spans="2:113" x14ac:dyDescent="0.3">
      <c r="B397" t="s">
        <v>679</v>
      </c>
      <c r="C397" t="str">
        <f>INDEX('PH Itemnames'!$B$1:$B$723,MATCH(B397,'PH Itemnames'!$A$1:$A$723),1)</f>
        <v>jamrollItem</v>
      </c>
      <c r="D397" t="s">
        <v>240</v>
      </c>
      <c r="E397" t="s">
        <v>1191</v>
      </c>
      <c r="F397" s="10" t="s">
        <v>230</v>
      </c>
      <c r="G397" s="11" t="s">
        <v>264</v>
      </c>
      <c r="H397" s="11" t="s">
        <v>1137</v>
      </c>
      <c r="I397" s="11"/>
      <c r="J397" s="11"/>
      <c r="K397" s="11"/>
      <c r="L397" s="11"/>
      <c r="M397" s="11"/>
      <c r="N397" s="46">
        <f ca="1">SUMIF(Ingredients!$B$3:$B$230,'PH complex foods'!F397,Ingredients!$A$3:$A$119)+SUMIF($B$3:$B$725,F397,$V$3:$V$724)</f>
        <v>1</v>
      </c>
      <c r="O397" s="11">
        <f ca="1">SUMIF(Ingredients!$B$3:$B$230,'PH complex foods'!G397,Ingredients!$A$3:$A$119)+SUMIF($B$3:$B$725,G397,$V$3:$V$724)</f>
        <v>1</v>
      </c>
      <c r="P397" s="11">
        <f ca="1">SUMIF(Ingredients!$B$3:$B$230,'PH complex foods'!H397,Ingredients!$A$3:$A$119)+SUMIF($B$3:$B$725,H397,$V$3:$V$724)</f>
        <v>1</v>
      </c>
      <c r="Q397" s="11">
        <f ca="1">SUMIF(Ingredients!$B$3:$B$230,'PH complex foods'!I397,Ingredients!$A$3:$A$119)+SUMIF($B$3:$B$725,I397,$V$3:$V$724)</f>
        <v>0</v>
      </c>
      <c r="R397" s="11">
        <f ca="1">SUMIF(Ingredients!$B$3:$B$230,'PH complex foods'!J397,Ingredients!$A$3:$A$119)+SUMIF($B$3:$B$725,J397,$V$3:$V$724)</f>
        <v>0</v>
      </c>
      <c r="S397" s="11">
        <f ca="1">SUMIF(Ingredients!$B$3:$B$230,'PH complex foods'!K397,Ingredients!$A$3:$A$119)+SUMIF($B$3:$B$725,K397,$V$3:$V$724)</f>
        <v>0</v>
      </c>
      <c r="T397" s="11">
        <f ca="1">SUMIF(Ingredients!$B$3:$B$230,'PH complex foods'!L397,Ingredients!$A$3:$A$119)+SUMIF($B$3:$B$725,L397,$V$3:$V$724)</f>
        <v>0</v>
      </c>
      <c r="U397" s="11">
        <f ca="1">SUMIF(Ingredients!$B$3:$B$230,'PH complex foods'!M397,Ingredients!$A$3:$A$119)+SUMIF($B$3:$B$725,M397,$V$3:$V$724)</f>
        <v>0</v>
      </c>
      <c r="V397" s="10">
        <f t="shared" ca="1" si="89"/>
        <v>1</v>
      </c>
      <c r="W397" s="10">
        <v>1</v>
      </c>
      <c r="X397" s="11">
        <v>0</v>
      </c>
      <c r="Y397" s="11">
        <f>COUNTIF(F397:M1122,B397)</f>
        <v>0</v>
      </c>
      <c r="Z397" s="44" t="str">
        <f t="shared" ca="1" si="90"/>
        <v>Yes</v>
      </c>
      <c r="AA397" s="34">
        <f>SUMIF(Ingredients!$B$3:$B$230,F397,Ingredients!$C$3:$C$230)+SUMIF($B$3:$B$725,F397,$AI$3:$AI$725)</f>
        <v>1</v>
      </c>
      <c r="AB397" s="30">
        <f>SUMIF(Ingredients!$B$3:$B$230,G397,Ingredients!$C$3:$C$230)+SUMIF($B$3:$B$725,G397,$AI$3:$AI$725)</f>
        <v>5</v>
      </c>
      <c r="AC397" s="30">
        <f>SUMIF(Ingredients!$B$3:$B$230,H397,Ingredients!$C$3:$C$230)+SUMIF($B$3:$B$725,H397,$AI$3:$AI$725)</f>
        <v>1.5</v>
      </c>
      <c r="AD397" s="30">
        <f>SUMIF(Ingredients!$B$3:$B$230,I397,Ingredients!$C$3:$C$230)+SUMIF($B$3:$B$725,I397,$AI$3:$AI$725)</f>
        <v>0</v>
      </c>
      <c r="AE397" s="30">
        <f>SUMIF(Ingredients!$B$3:$B$230,J397,Ingredients!$C$3:$C$230)+SUMIF($B$3:$B$725,J397,$AI$3:$AI$725)</f>
        <v>0</v>
      </c>
      <c r="AF397" s="30">
        <f>SUMIF(Ingredients!$B$3:$B$230,K397,Ingredients!$C$3:$C$230)+SUMIF($B$3:$B$725,K397,$AI$3:$AI$725)</f>
        <v>0</v>
      </c>
      <c r="AG397" s="30">
        <f>SUMIF(Ingredients!$B$3:$B$230,L397,Ingredients!$C$3:$C$230)+SUMIF($B$3:$B$725,L397,$AI$3:$AI$725)</f>
        <v>0</v>
      </c>
      <c r="AH397" s="30">
        <f>SUMIF(Ingredients!$B$3:$B$230,M397,Ingredients!$C$3:$C$230)+SUMIF($B$3:$B$725,M397,$AI$3:$AI$725)</f>
        <v>0</v>
      </c>
      <c r="AI397" s="29">
        <f t="shared" si="78"/>
        <v>7.5</v>
      </c>
      <c r="AJ397" s="30">
        <f>SUMIF(Ingredients!$B$3:$B$230,F397,Ingredients!$D$3:$D$230)+SUMIF($B$3:$B$725,F397,$AR$3:$AR$725)</f>
        <v>0</v>
      </c>
      <c r="AK397" s="30">
        <f>SUMIF(Ingredients!$B$3:$B$230,G397,Ingredients!$D$3:$D$230)+SUMIF($B$3:$B$725,G397,$AR$3:$AR$725)</f>
        <v>0</v>
      </c>
      <c r="AL397" s="30">
        <f>SUMIF(Ingredients!$B$3:$B$230,H397,Ingredients!$D$3:$D$230)+SUMIF($B$3:$B$725,H397,$AR$3:$AR$725)</f>
        <v>0</v>
      </c>
      <c r="AM397" s="30">
        <f>SUMIF(Ingredients!$B$3:$B$230,I397,Ingredients!$D$3:$D$230)+SUMIF($B$3:$B$725,I397,$AR$3:$AR$725)</f>
        <v>0</v>
      </c>
      <c r="AN397" s="30">
        <f>SUMIF(Ingredients!$B$3:$B$230,J397,Ingredients!$D$3:$D$230)+SUMIF($B$3:$B$725,J397,$AR$3:$AR$725)</f>
        <v>0</v>
      </c>
      <c r="AO397" s="30">
        <f>SUMIF(Ingredients!$B$3:$B$230,K397,Ingredients!$D$3:$D$230)+SUMIF($B$3:$B$725,K397,$AR$3:$AR$725)</f>
        <v>0</v>
      </c>
      <c r="AP397" s="30">
        <f>SUMIF(Ingredients!$B$3:$B$230,L397,Ingredients!$D$3:$D$230)+SUMIF($B$3:$B$725,L397,$AR$3:$AR$725)</f>
        <v>0</v>
      </c>
      <c r="AQ397" s="30">
        <f>SUMIF(Ingredients!$B$3:$B$230,M397,Ingredients!$D$3:$D$230)+SUMIF($B$3:$B$725,M397,$AR$3:$AR$725)</f>
        <v>0</v>
      </c>
      <c r="AR397" s="29">
        <f t="shared" si="79"/>
        <v>0</v>
      </c>
      <c r="AS397" s="30">
        <f>SUMIF(Ingredients!$B$3:$B$230,F397,Ingredients!$E$3:$E$230)+SUMIF($B$3:$B$725,F397,$BA$3:$BA$730)</f>
        <v>19</v>
      </c>
      <c r="AT397" s="30">
        <f>SUMIF(Ingredients!$B$3:$B$230,G397,Ingredients!$E$3:$E$230)+SUMIF($B$3:$B$725,G397,$BA$3:$BA$730)</f>
        <v>43</v>
      </c>
      <c r="AU397" s="30">
        <f>SUMIF(Ingredients!$B$3:$B$230,H397,Ingredients!$E$3:$E$230)+SUMIF($B$3:$B$725,H397,$BA$3:$BA$730)</f>
        <v>87</v>
      </c>
      <c r="AV397" s="30">
        <f>SUMIF(Ingredients!$B$3:$B$230,I397,Ingredients!$E$3:$E$230)+SUMIF($B$3:$B$725,I397,$BA$3:$BA$730)</f>
        <v>0</v>
      </c>
      <c r="AW397" s="30">
        <f>SUMIF(Ingredients!$B$3:$B$230,J397,Ingredients!$E$3:$E$230)+SUMIF($B$3:$B$725,J397,$BA$3:$BA$730)</f>
        <v>0</v>
      </c>
      <c r="AX397" s="30">
        <f>SUMIF(Ingredients!$B$3:$B$230,K397,Ingredients!$E$3:$E$230)+SUMIF($B$3:$B$725,K397,$BA$3:$BA$730)</f>
        <v>0</v>
      </c>
      <c r="AY397" s="30">
        <f>SUMIF(Ingredients!$B$3:$B$230,L397,Ingredients!$E$3:$E$230)+SUMIF($B$3:$B$725,L397,$BA$3:$BA$730)</f>
        <v>0</v>
      </c>
      <c r="AZ397" s="30">
        <f>SUMIF(Ingredients!$B$3:$B$230,M397,Ingredients!$E$3:$E$230)+SUMIF($B$3:$B$725,M397,$BA$3:$BA$730)</f>
        <v>0</v>
      </c>
      <c r="BA397" s="29">
        <f t="shared" si="80"/>
        <v>49.666666666666664</v>
      </c>
      <c r="BB397" s="30">
        <f>SUMIF(Ingredients!$B$3:$B$230,F397,Ingredients!$F$3:$F$230)+SUMIF($B$3:$B$725,F397,$BJ$3:$BJ$725)</f>
        <v>0</v>
      </c>
      <c r="BC397" s="30">
        <f>SUMIF(Ingredients!$B$3:$B$230,G397,Ingredients!$F$3:$F$230)+SUMIF($B$3:$B$725,G397,$BJ$3:$BJ$725)</f>
        <v>1</v>
      </c>
      <c r="BD397" s="30">
        <f>SUMIF(Ingredients!$B$3:$B$230,H397,Ingredients!$F$3:$F$230)+SUMIF($B$3:$B$725,H397,$BJ$3:$BJ$725)</f>
        <v>0</v>
      </c>
      <c r="BE397" s="30">
        <f>SUMIF(Ingredients!$B$3:$B$230,I397,Ingredients!$F$3:$F$230)+SUMIF($B$3:$B$725,I397,$BJ$3:$BJ$725)</f>
        <v>0</v>
      </c>
      <c r="BF397" s="30">
        <f>SUMIF(Ingredients!$B$3:$B$230,J397,Ingredients!$F$3:$F$230)+SUMIF($B$3:$B$725,J397,$BJ$3:$BJ$725)</f>
        <v>0</v>
      </c>
      <c r="BG397" s="30">
        <f>SUMIF(Ingredients!$B$3:$B$230,K397,Ingredients!$F$3:$F$230)+SUMIF($B$3:$B$725,K397,$BJ$3:$BJ$725)</f>
        <v>0</v>
      </c>
      <c r="BH397" s="30">
        <f>SUMIF(Ingredients!$B$3:$B$230,L397,Ingredients!$F$3:$F$230)+SUMIF($B$3:$B$725,L397,$BJ$3:$BJ$725)</f>
        <v>0</v>
      </c>
      <c r="BI397" s="30">
        <f>SUMIF(Ingredients!$B$3:$B$230,M397,Ingredients!$F$3:$F$230)+SUMIF($B$3:$B$725,M397,$BJ$3:$BJ$725)</f>
        <v>0</v>
      </c>
      <c r="BJ397" s="35">
        <f t="shared" si="81"/>
        <v>1</v>
      </c>
      <c r="BK397" s="30">
        <f>SUMIF(Ingredients!$B$3:$B$230,F397,Ingredients!$G$3:$G$230)+SUMIF($B$3:$B$725,F397,$BS$3:$BS$725)</f>
        <v>0</v>
      </c>
      <c r="BL397" s="30">
        <f>SUMIF(Ingredients!$B$3:$B$230,G397,Ingredients!$G$3:$G$230)+SUMIF($B$3:$B$725,G397,$BS$3:$BS$725)</f>
        <v>0</v>
      </c>
      <c r="BM397" s="30">
        <f>SUMIF(Ingredients!$B$3:$B$230,H397,Ingredients!$G$3:$G$230)+SUMIF($B$3:$B$725,H397,$BS$3:$BS$725)</f>
        <v>0.5</v>
      </c>
      <c r="BN397" s="30">
        <f>SUMIF(Ingredients!$B$3:$B$230,I397,Ingredients!$G$3:$G$230)+SUMIF($B$3:$B$725,I397,$BS$3:$BS$725)</f>
        <v>0</v>
      </c>
      <c r="BO397" s="30">
        <f>SUMIF(Ingredients!$B$3:$B$230,J397,Ingredients!$G$3:$G$230)+SUMIF($B$3:$B$725,J397,$BS$3:$BS$725)</f>
        <v>0</v>
      </c>
      <c r="BP397" s="30">
        <f>SUMIF(Ingredients!$B$3:$B$230,K397,Ingredients!$G$3:$G$230)+SUMIF($B$3:$B$725,K397,$BS$3:$BS$725)</f>
        <v>0</v>
      </c>
      <c r="BQ397" s="30">
        <f>SUMIF(Ingredients!$B$3:$B$230,L397,Ingredients!$G$3:$G$230)+SUMIF($B$3:$B$725,L397,$BS$3:$BS$725)</f>
        <v>0</v>
      </c>
      <c r="BR397" s="30">
        <f>SUMIF(Ingredients!$B$3:$B$230,M397,Ingredients!$G$3:$G$230)+SUMIF($B$3:$B$725,M397,$BS$3:$BS$725)</f>
        <v>0</v>
      </c>
      <c r="BS397" s="36">
        <f t="shared" si="82"/>
        <v>0.5</v>
      </c>
      <c r="BT397" s="30">
        <f>SUMIF(Ingredients!$B$3:$B$230,F397,Ingredients!$H$3:$H$230)+SUMIF($B$3:$B$725,F397,$CB$3:$CB$725)</f>
        <v>0</v>
      </c>
      <c r="BU397" s="30">
        <f>SUMIF(Ingredients!$B$3:$B$230,G397,Ingredients!$H$3:$H$230)+SUMIF($B$3:$B$725,G397,$CB$3:$CB$725)</f>
        <v>0</v>
      </c>
      <c r="BV397" s="30">
        <f>SUMIF(Ingredients!$B$3:$B$230,H397,Ingredients!$H$3:$H$230)+SUMIF($B$3:$B$725,H397,$CB$3:$CB$725)</f>
        <v>0</v>
      </c>
      <c r="BW397" s="30">
        <f>SUMIF(Ingredients!$B$3:$B$230,I397,Ingredients!$H$3:$H$230)+SUMIF($B$3:$B$725,I397,$CB$3:$CB$725)</f>
        <v>0</v>
      </c>
      <c r="BX397" s="30">
        <f>SUMIF(Ingredients!$B$3:$B$230,J397,Ingredients!$H$3:$H$230)+SUMIF($B$3:$B$725,J397,$CB$3:$CB$725)</f>
        <v>0</v>
      </c>
      <c r="BY397" s="30">
        <f>SUMIF(Ingredients!$B$3:$B$230,K397,Ingredients!$H$3:$H$230)+SUMIF($B$3:$B$725,K397,$CB$3:$CB$725)</f>
        <v>0</v>
      </c>
      <c r="BZ397" s="30">
        <f>SUMIF(Ingredients!$B$3:$B$230,L397,Ingredients!$H$3:$H$230)+SUMIF($B$3:$B$725,L397,$CB$3:$CB$725)</f>
        <v>0</v>
      </c>
      <c r="CA397" s="30">
        <f>SUMIF(Ingredients!$B$3:$B$230,M397,Ingredients!$H$3:$H$230)+SUMIF($B$3:$B$725,M397,$CB$3:$CB$725)</f>
        <v>0</v>
      </c>
      <c r="CB397" s="42">
        <f t="shared" si="83"/>
        <v>0</v>
      </c>
      <c r="CC397" s="30">
        <f>SUMIF(Ingredients!$B$3:$B$230,F397,Ingredients!$I$3:$I$230)+SUMIF($B$3:$B$725,F397,$CK$3:$CK$725)</f>
        <v>0</v>
      </c>
      <c r="CD397" s="30">
        <f>SUMIF(Ingredients!$B$3:$B$230,G397,Ingredients!$I$3:$I$230)+SUMIF($B$3:$B$725,G397,$CK$3:$CK$725)</f>
        <v>0</v>
      </c>
      <c r="CE397" s="30">
        <f>SUMIF(Ingredients!$B$3:$B$230,H397,Ingredients!$I$3:$I$230)+SUMIF($B$3:$B$725,H397,$CK$3:$CK$725)</f>
        <v>0</v>
      </c>
      <c r="CF397" s="30">
        <f>SUMIF(Ingredients!$B$3:$B$230,I397,Ingredients!$I$3:$I$230)+SUMIF($B$3:$B$725,I397,$CK$3:$CK$725)</f>
        <v>0</v>
      </c>
      <c r="CG397" s="30">
        <f>SUMIF(Ingredients!$B$3:$B$230,J397,Ingredients!$I$3:$I$230)+SUMIF($B$3:$B$725,J397,$CK$3:$CK$725)</f>
        <v>0</v>
      </c>
      <c r="CH397" s="30">
        <f>SUMIF(Ingredients!$B$3:$B$230,K397,Ingredients!$I$3:$I$230)+SUMIF($B$3:$B$725,K397,$CK$3:$CK$725)</f>
        <v>0</v>
      </c>
      <c r="CI397" s="30">
        <f>SUMIF(Ingredients!$B$3:$B$230,L397,Ingredients!$I$3:$I$230)+SUMIF($B$3:$B$725,L397,$CK$3:$CK$725)</f>
        <v>0</v>
      </c>
      <c r="CJ397" s="30">
        <f>SUMIF(Ingredients!$B$3:$B$230,M397,Ingredients!$I$3:$I$230)+SUMIF($B$3:$B$725,M397,$CK$3:$CK$725)</f>
        <v>0</v>
      </c>
      <c r="CK397" s="38">
        <f t="shared" si="84"/>
        <v>0</v>
      </c>
      <c r="CL397" s="30">
        <f>SUMIF(Ingredients!$B$3:$B$230,F397,Ingredients!$J$3:$J$230)+SUMIF($B$3:$B$725,F397,$CT$3:$CT$725)</f>
        <v>0.2</v>
      </c>
      <c r="CM397" s="30">
        <f>SUMIF(Ingredients!$B$3:$B$230,G397,Ingredients!$J$3:$J$230)+SUMIF($B$3:$B$725,G397,$CT$3:$CT$725)</f>
        <v>0</v>
      </c>
      <c r="CN397" s="30">
        <f>SUMIF(Ingredients!$B$3:$B$230,H397,Ingredients!$J$3:$J$230)+SUMIF($B$3:$B$725,H397,$CT$3:$CT$725)</f>
        <v>0</v>
      </c>
      <c r="CO397" s="30">
        <f>SUMIF(Ingredients!$B$3:$B$230,I397,Ingredients!$J$3:$J$230)+SUMIF($B$3:$B$725,I397,$CT$3:$CT$725)</f>
        <v>0</v>
      </c>
      <c r="CP397" s="30">
        <f>SUMIF(Ingredients!$B$3:$B$230,J397,Ingredients!$J$3:$J$230)+SUMIF($B$3:$B$725,J397,$CT$3:$CT$725)</f>
        <v>0</v>
      </c>
      <c r="CQ397" s="30">
        <f>SUMIF(Ingredients!$B$3:$B$230,K397,Ingredients!$J$3:$J$230)+SUMIF($B$3:$B$725,K397,$CT$3:$CT$725)</f>
        <v>0</v>
      </c>
      <c r="CR397" s="30">
        <f>SUMIF(Ingredients!$B$3:$B$230,L397,Ingredients!$J$3:$J$230)+SUMIF($B$3:$B$725,L397,$CT$3:$CT$725)</f>
        <v>0</v>
      </c>
      <c r="CS397" s="30">
        <f>SUMIF(Ingredients!$B$3:$B$230,M397,Ingredients!$J$3:$J$230)+SUMIF($B$3:$B$725,M397,$CT$3:$CT$725)</f>
        <v>0</v>
      </c>
      <c r="CT397" s="43">
        <f t="shared" si="85"/>
        <v>0.2</v>
      </c>
      <c r="CU397" s="34">
        <v>10</v>
      </c>
      <c r="CV397" s="30">
        <v>0</v>
      </c>
      <c r="CW397" s="30">
        <v>21</v>
      </c>
      <c r="CX397" s="35">
        <v>1</v>
      </c>
      <c r="CY397" s="36">
        <v>0.5</v>
      </c>
      <c r="CZ397" s="37">
        <v>0</v>
      </c>
      <c r="DA397" s="38">
        <v>0</v>
      </c>
      <c r="DB397" s="39">
        <v>0.2</v>
      </c>
      <c r="DC397" t="s">
        <v>202</v>
      </c>
      <c r="DD397" t="str">
        <f t="shared" ca="1" si="86"/>
        <v/>
      </c>
      <c r="DE397" t="str">
        <f t="shared" ca="1" si="87"/>
        <v>-</v>
      </c>
      <c r="DG397" t="s">
        <v>200</v>
      </c>
      <c r="DH397" t="str">
        <f t="shared" ca="1" si="88"/>
        <v>JAMROLLITEM(MEAL, ItemRegistry.jamrollItem, 4 ,2f,0f,1f,0f,0.5f,0f,0.2f,1f),</v>
      </c>
      <c r="DI397" t="s">
        <v>2271</v>
      </c>
    </row>
    <row r="398" spans="2:113" x14ac:dyDescent="0.3">
      <c r="B398" t="s">
        <v>680</v>
      </c>
      <c r="C398" t="str">
        <f>INDEX('PH Itemnames'!$B$1:$B$723,MATCH(B398,'PH Itemnames'!$A$1:$A$723),1)</f>
        <v>coconutcreamItem</v>
      </c>
      <c r="D398" t="s">
        <v>240</v>
      </c>
      <c r="E398" t="s">
        <v>1191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SUMIF(Ingredients!$B$3:$B$230,'PH complex foods'!F398,Ingredients!$A$3:$A$119)+SUMIF($B$3:$B$725,F398,$V$3:$V$724)</f>
        <v>1</v>
      </c>
      <c r="O398" s="11">
        <f ca="1">SUMIF(Ingredients!$B$3:$B$230,'PH complex foods'!G398,Ingredients!$A$3:$A$119)+SUMIF($B$3:$B$725,G398,$V$3:$V$724)</f>
        <v>0</v>
      </c>
      <c r="P398" s="11">
        <f ca="1">SUMIF(Ingredients!$B$3:$B$230,'PH complex foods'!H398,Ingredients!$A$3:$A$119)+SUMIF($B$3:$B$725,H398,$V$3:$V$724)</f>
        <v>0</v>
      </c>
      <c r="Q398" s="11">
        <f ca="1">SUMIF(Ingredients!$B$3:$B$230,'PH complex foods'!I398,Ingredients!$A$3:$A$119)+SUMIF($B$3:$B$725,I398,$V$3:$V$724)</f>
        <v>0</v>
      </c>
      <c r="R398" s="11">
        <f ca="1">SUMIF(Ingredients!$B$3:$B$230,'PH complex foods'!J398,Ingredients!$A$3:$A$119)+SUMIF($B$3:$B$725,J398,$V$3:$V$724)</f>
        <v>0</v>
      </c>
      <c r="S398" s="11">
        <f ca="1">SUMIF(Ingredients!$B$3:$B$230,'PH complex foods'!K398,Ingredients!$A$3:$A$119)+SUMIF($B$3:$B$725,K398,$V$3:$V$724)</f>
        <v>0</v>
      </c>
      <c r="T398" s="11">
        <f ca="1">SUMIF(Ingredients!$B$3:$B$230,'PH complex foods'!L398,Ingredients!$A$3:$A$119)+SUMIF($B$3:$B$725,L398,$V$3:$V$724)</f>
        <v>0</v>
      </c>
      <c r="U398" s="11">
        <f ca="1">SUMIF(Ingredients!$B$3:$B$230,'PH complex foods'!M398,Ingredients!$A$3:$A$119)+SUMIF($B$3:$B$725,M398,$V$3:$V$724)</f>
        <v>0</v>
      </c>
      <c r="V398" s="10">
        <f t="shared" ca="1" si="89"/>
        <v>1</v>
      </c>
      <c r="W398" s="10">
        <v>1</v>
      </c>
      <c r="X398" s="11">
        <v>0</v>
      </c>
      <c r="Y398" s="11">
        <f>COUNTIF(F398:M1123,B398)</f>
        <v>1</v>
      </c>
      <c r="Z398" s="44" t="str">
        <f t="shared" ca="1" si="90"/>
        <v>Yes</v>
      </c>
      <c r="AA398" s="34">
        <f>SUMIF(Ingredients!$B$3:$B$230,F398,Ingredients!$C$3:$C$230)+SUMIF($B$3:$B$725,F398,$AI$3:$AI$725)</f>
        <v>1</v>
      </c>
      <c r="AB398" s="30">
        <f>SUMIF(Ingredients!$B$3:$B$230,G398,Ingredients!$C$3:$C$230)+SUMIF($B$3:$B$725,G398,$AI$3:$AI$725)</f>
        <v>0</v>
      </c>
      <c r="AC398" s="30">
        <f>SUMIF(Ingredients!$B$3:$B$230,H398,Ingredients!$C$3:$C$230)+SUMIF($B$3:$B$725,H398,$AI$3:$AI$725)</f>
        <v>0</v>
      </c>
      <c r="AD398" s="30">
        <f>SUMIF(Ingredients!$B$3:$B$230,I398,Ingredients!$C$3:$C$230)+SUMIF($B$3:$B$725,I398,$AI$3:$AI$725)</f>
        <v>0</v>
      </c>
      <c r="AE398" s="30">
        <f>SUMIF(Ingredients!$B$3:$B$230,J398,Ingredients!$C$3:$C$230)+SUMIF($B$3:$B$725,J398,$AI$3:$AI$725)</f>
        <v>0</v>
      </c>
      <c r="AF398" s="30">
        <f>SUMIF(Ingredients!$B$3:$B$230,K398,Ingredients!$C$3:$C$230)+SUMIF($B$3:$B$725,K398,$AI$3:$AI$725)</f>
        <v>0</v>
      </c>
      <c r="AG398" s="30">
        <f>SUMIF(Ingredients!$B$3:$B$230,L398,Ingredients!$C$3:$C$230)+SUMIF($B$3:$B$725,L398,$AI$3:$AI$725)</f>
        <v>0</v>
      </c>
      <c r="AH398" s="30">
        <f>SUMIF(Ingredients!$B$3:$B$230,M398,Ingredients!$C$3:$C$230)+SUMIF($B$3:$B$725,M398,$AI$3:$AI$725)</f>
        <v>0</v>
      </c>
      <c r="AI398" s="29">
        <f t="shared" si="78"/>
        <v>1</v>
      </c>
      <c r="AJ398" s="30">
        <f>SUMIF(Ingredients!$B$3:$B$230,F398,Ingredients!$D$3:$D$230)+SUMIF($B$3:$B$725,F398,$AR$3:$AR$725)</f>
        <v>0</v>
      </c>
      <c r="AK398" s="30">
        <f>SUMIF(Ingredients!$B$3:$B$230,G398,Ingredients!$D$3:$D$230)+SUMIF($B$3:$B$725,G398,$AR$3:$AR$725)</f>
        <v>0</v>
      </c>
      <c r="AL398" s="30">
        <f>SUMIF(Ingredients!$B$3:$B$230,H398,Ingredients!$D$3:$D$230)+SUMIF($B$3:$B$725,H398,$AR$3:$AR$725)</f>
        <v>0</v>
      </c>
      <c r="AM398" s="30">
        <f>SUMIF(Ingredients!$B$3:$B$230,I398,Ingredients!$D$3:$D$230)+SUMIF($B$3:$B$725,I398,$AR$3:$AR$725)</f>
        <v>0</v>
      </c>
      <c r="AN398" s="30">
        <f>SUMIF(Ingredients!$B$3:$B$230,J398,Ingredients!$D$3:$D$230)+SUMIF($B$3:$B$725,J398,$AR$3:$AR$725)</f>
        <v>0</v>
      </c>
      <c r="AO398" s="30">
        <f>SUMIF(Ingredients!$B$3:$B$230,K398,Ingredients!$D$3:$D$230)+SUMIF($B$3:$B$725,K398,$AR$3:$AR$725)</f>
        <v>0</v>
      </c>
      <c r="AP398" s="30">
        <f>SUMIF(Ingredients!$B$3:$B$230,L398,Ingredients!$D$3:$D$230)+SUMIF($B$3:$B$725,L398,$AR$3:$AR$725)</f>
        <v>0</v>
      </c>
      <c r="AQ398" s="30">
        <f>SUMIF(Ingredients!$B$3:$B$230,M398,Ingredients!$D$3:$D$230)+SUMIF($B$3:$B$725,M398,$AR$3:$AR$725)</f>
        <v>0</v>
      </c>
      <c r="AR398" s="29">
        <f t="shared" si="79"/>
        <v>0</v>
      </c>
      <c r="AS398" s="30">
        <f>SUMIF(Ingredients!$B$3:$B$230,F398,Ingredients!$E$3:$E$230)+SUMIF($B$3:$B$725,F398,$BA$3:$BA$730)</f>
        <v>21</v>
      </c>
      <c r="AT398" s="30">
        <f>SUMIF(Ingredients!$B$3:$B$230,G398,Ingredients!$E$3:$E$230)+SUMIF($B$3:$B$725,G398,$BA$3:$BA$730)</f>
        <v>0</v>
      </c>
      <c r="AU398" s="30">
        <f>SUMIF(Ingredients!$B$3:$B$230,H398,Ingredients!$E$3:$E$230)+SUMIF($B$3:$B$725,H398,$BA$3:$BA$730)</f>
        <v>0</v>
      </c>
      <c r="AV398" s="30">
        <f>SUMIF(Ingredients!$B$3:$B$230,I398,Ingredients!$E$3:$E$230)+SUMIF($B$3:$B$725,I398,$BA$3:$BA$730)</f>
        <v>0</v>
      </c>
      <c r="AW398" s="30">
        <f>SUMIF(Ingredients!$B$3:$B$230,J398,Ingredients!$E$3:$E$230)+SUMIF($B$3:$B$725,J398,$BA$3:$BA$730)</f>
        <v>0</v>
      </c>
      <c r="AX398" s="30">
        <f>SUMIF(Ingredients!$B$3:$B$230,K398,Ingredients!$E$3:$E$230)+SUMIF($B$3:$B$725,K398,$BA$3:$BA$730)</f>
        <v>0</v>
      </c>
      <c r="AY398" s="30">
        <f>SUMIF(Ingredients!$B$3:$B$230,L398,Ingredients!$E$3:$E$230)+SUMIF($B$3:$B$725,L398,$BA$3:$BA$730)</f>
        <v>0</v>
      </c>
      <c r="AZ398" s="30">
        <f>SUMIF(Ingredients!$B$3:$B$230,M398,Ingredients!$E$3:$E$230)+SUMIF($B$3:$B$725,M398,$BA$3:$BA$730)</f>
        <v>0</v>
      </c>
      <c r="BA398" s="29">
        <f t="shared" si="80"/>
        <v>21</v>
      </c>
      <c r="BB398" s="30">
        <f>SUMIF(Ingredients!$B$3:$B$230,F398,Ingredients!$F$3:$F$230)+SUMIF($B$3:$B$725,F398,$BJ$3:$BJ$725)</f>
        <v>0.3</v>
      </c>
      <c r="BC398" s="30">
        <f>SUMIF(Ingredients!$B$3:$B$230,G398,Ingredients!$F$3:$F$230)+SUMIF($B$3:$B$725,G398,$BJ$3:$BJ$725)</f>
        <v>0</v>
      </c>
      <c r="BD398" s="30">
        <f>SUMIF(Ingredients!$B$3:$B$230,H398,Ingredients!$F$3:$F$230)+SUMIF($B$3:$B$725,H398,$BJ$3:$BJ$725)</f>
        <v>0</v>
      </c>
      <c r="BE398" s="30">
        <f>SUMIF(Ingredients!$B$3:$B$230,I398,Ingredients!$F$3:$F$230)+SUMIF($B$3:$B$725,I398,$BJ$3:$BJ$725)</f>
        <v>0</v>
      </c>
      <c r="BF398" s="30">
        <f>SUMIF(Ingredients!$B$3:$B$230,J398,Ingredients!$F$3:$F$230)+SUMIF($B$3:$B$725,J398,$BJ$3:$BJ$725)</f>
        <v>0</v>
      </c>
      <c r="BG398" s="30">
        <f>SUMIF(Ingredients!$B$3:$B$230,K398,Ingredients!$F$3:$F$230)+SUMIF($B$3:$B$725,K398,$BJ$3:$BJ$725)</f>
        <v>0</v>
      </c>
      <c r="BH398" s="30">
        <f>SUMIF(Ingredients!$B$3:$B$230,L398,Ingredients!$F$3:$F$230)+SUMIF($B$3:$B$725,L398,$BJ$3:$BJ$725)</f>
        <v>0</v>
      </c>
      <c r="BI398" s="30">
        <f>SUMIF(Ingredients!$B$3:$B$230,M398,Ingredients!$F$3:$F$230)+SUMIF($B$3:$B$725,M398,$BJ$3:$BJ$725)</f>
        <v>0</v>
      </c>
      <c r="BJ398" s="35">
        <f t="shared" si="81"/>
        <v>0.3</v>
      </c>
      <c r="BK398" s="30">
        <f>SUMIF(Ingredients!$B$3:$B$230,F398,Ingredients!$G$3:$G$230)+SUMIF($B$3:$B$725,F398,$BS$3:$BS$725)</f>
        <v>0</v>
      </c>
      <c r="BL398" s="30">
        <f>SUMIF(Ingredients!$B$3:$B$230,G398,Ingredients!$G$3:$G$230)+SUMIF($B$3:$B$725,G398,$BS$3:$BS$725)</f>
        <v>0</v>
      </c>
      <c r="BM398" s="30">
        <f>SUMIF(Ingredients!$B$3:$B$230,H398,Ingredients!$G$3:$G$230)+SUMIF($B$3:$B$725,H398,$BS$3:$BS$725)</f>
        <v>0</v>
      </c>
      <c r="BN398" s="30">
        <f>SUMIF(Ingredients!$B$3:$B$230,I398,Ingredients!$G$3:$G$230)+SUMIF($B$3:$B$725,I398,$BS$3:$BS$725)</f>
        <v>0</v>
      </c>
      <c r="BO398" s="30">
        <f>SUMIF(Ingredients!$B$3:$B$230,J398,Ingredients!$G$3:$G$230)+SUMIF($B$3:$B$725,J398,$BS$3:$BS$725)</f>
        <v>0</v>
      </c>
      <c r="BP398" s="30">
        <f>SUMIF(Ingredients!$B$3:$B$230,K398,Ingredients!$G$3:$G$230)+SUMIF($B$3:$B$725,K398,$BS$3:$BS$725)</f>
        <v>0</v>
      </c>
      <c r="BQ398" s="30">
        <f>SUMIF(Ingredients!$B$3:$B$230,L398,Ingredients!$G$3:$G$230)+SUMIF($B$3:$B$725,L398,$BS$3:$BS$725)</f>
        <v>0</v>
      </c>
      <c r="BR398" s="30">
        <f>SUMIF(Ingredients!$B$3:$B$230,M398,Ingredients!$G$3:$G$230)+SUMIF($B$3:$B$725,M398,$BS$3:$BS$725)</f>
        <v>0</v>
      </c>
      <c r="BS398" s="36">
        <f t="shared" si="82"/>
        <v>0</v>
      </c>
      <c r="BT398" s="30">
        <f>SUMIF(Ingredients!$B$3:$B$230,F398,Ingredients!$H$3:$H$230)+SUMIF($B$3:$B$725,F398,$CB$3:$CB$725)</f>
        <v>0</v>
      </c>
      <c r="BU398" s="30">
        <f>SUMIF(Ingredients!$B$3:$B$230,G398,Ingredients!$H$3:$H$230)+SUMIF($B$3:$B$725,G398,$CB$3:$CB$725)</f>
        <v>0</v>
      </c>
      <c r="BV398" s="30">
        <f>SUMIF(Ingredients!$B$3:$B$230,H398,Ingredients!$H$3:$H$230)+SUMIF($B$3:$B$725,H398,$CB$3:$CB$725)</f>
        <v>0</v>
      </c>
      <c r="BW398" s="30">
        <f>SUMIF(Ingredients!$B$3:$B$230,I398,Ingredients!$H$3:$H$230)+SUMIF($B$3:$B$725,I398,$CB$3:$CB$725)</f>
        <v>0</v>
      </c>
      <c r="BX398" s="30">
        <f>SUMIF(Ingredients!$B$3:$B$230,J398,Ingredients!$H$3:$H$230)+SUMIF($B$3:$B$725,J398,$CB$3:$CB$725)</f>
        <v>0</v>
      </c>
      <c r="BY398" s="30">
        <f>SUMIF(Ingredients!$B$3:$B$230,K398,Ingredients!$H$3:$H$230)+SUMIF($B$3:$B$725,K398,$CB$3:$CB$725)</f>
        <v>0</v>
      </c>
      <c r="BZ398" s="30">
        <f>SUMIF(Ingredients!$B$3:$B$230,L398,Ingredients!$H$3:$H$230)+SUMIF($B$3:$B$725,L398,$CB$3:$CB$725)</f>
        <v>0</v>
      </c>
      <c r="CA398" s="30">
        <f>SUMIF(Ingredients!$B$3:$B$230,M398,Ingredients!$H$3:$H$230)+SUMIF($B$3:$B$725,M398,$CB$3:$CB$725)</f>
        <v>0</v>
      </c>
      <c r="CB398" s="42">
        <f t="shared" si="83"/>
        <v>0</v>
      </c>
      <c r="CC398" s="30">
        <f>SUMIF(Ingredients!$B$3:$B$230,F398,Ingredients!$I$3:$I$230)+SUMIF($B$3:$B$725,F398,$CK$3:$CK$725)</f>
        <v>0.1</v>
      </c>
      <c r="CD398" s="30">
        <f>SUMIF(Ingredients!$B$3:$B$230,G398,Ingredients!$I$3:$I$230)+SUMIF($B$3:$B$725,G398,$CK$3:$CK$725)</f>
        <v>0</v>
      </c>
      <c r="CE398" s="30">
        <f>SUMIF(Ingredients!$B$3:$B$230,H398,Ingredients!$I$3:$I$230)+SUMIF($B$3:$B$725,H398,$CK$3:$CK$725)</f>
        <v>0</v>
      </c>
      <c r="CF398" s="30">
        <f>SUMIF(Ingredients!$B$3:$B$230,I398,Ingredients!$I$3:$I$230)+SUMIF($B$3:$B$725,I398,$CK$3:$CK$725)</f>
        <v>0</v>
      </c>
      <c r="CG398" s="30">
        <f>SUMIF(Ingredients!$B$3:$B$230,J398,Ingredients!$I$3:$I$230)+SUMIF($B$3:$B$725,J398,$CK$3:$CK$725)</f>
        <v>0</v>
      </c>
      <c r="CH398" s="30">
        <f>SUMIF(Ingredients!$B$3:$B$230,K398,Ingredients!$I$3:$I$230)+SUMIF($B$3:$B$725,K398,$CK$3:$CK$725)</f>
        <v>0</v>
      </c>
      <c r="CI398" s="30">
        <f>SUMIF(Ingredients!$B$3:$B$230,L398,Ingredients!$I$3:$I$230)+SUMIF($B$3:$B$725,L398,$CK$3:$CK$725)</f>
        <v>0</v>
      </c>
      <c r="CJ398" s="30">
        <f>SUMIF(Ingredients!$B$3:$B$230,M398,Ingredients!$I$3:$I$230)+SUMIF($B$3:$B$725,M398,$CK$3:$CK$725)</f>
        <v>0</v>
      </c>
      <c r="CK398" s="38">
        <f t="shared" si="84"/>
        <v>0.1</v>
      </c>
      <c r="CL398" s="30">
        <f>SUMIF(Ingredients!$B$3:$B$230,F398,Ingredients!$J$3:$J$230)+SUMIF($B$3:$B$725,F398,$CT$3:$CT$725)</f>
        <v>0</v>
      </c>
      <c r="CM398" s="30">
        <f>SUMIF(Ingredients!$B$3:$B$230,G398,Ingredients!$J$3:$J$230)+SUMIF($B$3:$B$725,G398,$CT$3:$CT$725)</f>
        <v>0</v>
      </c>
      <c r="CN398" s="30">
        <f>SUMIF(Ingredients!$B$3:$B$230,H398,Ingredients!$J$3:$J$230)+SUMIF($B$3:$B$725,H398,$CT$3:$CT$725)</f>
        <v>0</v>
      </c>
      <c r="CO398" s="30">
        <f>SUMIF(Ingredients!$B$3:$B$230,I398,Ingredients!$J$3:$J$230)+SUMIF($B$3:$B$725,I398,$CT$3:$CT$725)</f>
        <v>0</v>
      </c>
      <c r="CP398" s="30">
        <f>SUMIF(Ingredients!$B$3:$B$230,J398,Ingredients!$J$3:$J$230)+SUMIF($B$3:$B$725,J398,$CT$3:$CT$725)</f>
        <v>0</v>
      </c>
      <c r="CQ398" s="30">
        <f>SUMIF(Ingredients!$B$3:$B$230,K398,Ingredients!$J$3:$J$230)+SUMIF($B$3:$B$725,K398,$CT$3:$CT$725)</f>
        <v>0</v>
      </c>
      <c r="CR398" s="30">
        <f>SUMIF(Ingredients!$B$3:$B$230,L398,Ingredients!$J$3:$J$230)+SUMIF($B$3:$B$725,L398,$CT$3:$CT$725)</f>
        <v>0</v>
      </c>
      <c r="CS398" s="30">
        <f>SUMIF(Ingredients!$B$3:$B$230,M398,Ingredients!$J$3:$J$230)+SUMIF($B$3:$B$725,M398,$CT$3:$CT$725)</f>
        <v>0</v>
      </c>
      <c r="CT398" s="43">
        <f t="shared" si="85"/>
        <v>0</v>
      </c>
      <c r="CU398" s="34">
        <v>1</v>
      </c>
      <c r="CV398" s="30">
        <v>0</v>
      </c>
      <c r="CW398" s="30">
        <v>21</v>
      </c>
      <c r="CX398" s="35">
        <v>0.3</v>
      </c>
      <c r="CY398" s="36">
        <v>0</v>
      </c>
      <c r="CZ398" s="37">
        <v>0</v>
      </c>
      <c r="DA398" s="38">
        <v>0.1</v>
      </c>
      <c r="DB398" s="39">
        <v>0</v>
      </c>
      <c r="DC398" t="s">
        <v>202</v>
      </c>
      <c r="DD398" t="str">
        <f t="shared" ca="1" si="86"/>
        <v/>
      </c>
      <c r="DE398" t="str">
        <f t="shared" ca="1" si="87"/>
        <v>-</v>
      </c>
      <c r="DG398" t="s">
        <v>200</v>
      </c>
      <c r="DH398" t="str">
        <f t="shared" ca="1" si="88"/>
        <v>COCONUTCREAMITEM(MEAL, ItemRegistry.coconutcreamItem, 4 ,0.2f,0f,0.3f,0f,0f,0.1f,0f,1f),</v>
      </c>
      <c r="DI398" t="s">
        <v>2271</v>
      </c>
    </row>
    <row r="399" spans="2:113" x14ac:dyDescent="0.3">
      <c r="B399" t="s">
        <v>681</v>
      </c>
      <c r="C399" t="str">
        <f>INDEX('PH Itemnames'!$B$1:$B$723,MATCH(B399,'PH Itemnames'!$A$1:$A$723),1)</f>
        <v>crackerItem</v>
      </c>
      <c r="D399" t="s">
        <v>240</v>
      </c>
      <c r="E399" t="s">
        <v>1186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SUMIF(Ingredients!$B$3:$B$230,'PH complex foods'!F399,Ingredients!$A$3:$A$119)+SUMIF($B$3:$B$725,F399,$V$3:$V$724)</f>
        <v>1</v>
      </c>
      <c r="O399" s="11">
        <f ca="1">SUMIF(Ingredients!$B$3:$B$230,'PH complex foods'!G399,Ingredients!$A$3:$A$119)+SUMIF($B$3:$B$725,G399,$V$3:$V$724)</f>
        <v>1</v>
      </c>
      <c r="P399" s="11">
        <f ca="1">SUMIF(Ingredients!$B$3:$B$230,'PH complex foods'!H399,Ingredients!$A$3:$A$119)+SUMIF($B$3:$B$725,H399,$V$3:$V$724)</f>
        <v>1</v>
      </c>
      <c r="Q399" s="11">
        <f ca="1">SUMIF(Ingredients!$B$3:$B$230,'PH complex foods'!I399,Ingredients!$A$3:$A$119)+SUMIF($B$3:$B$725,I399,$V$3:$V$724)</f>
        <v>1</v>
      </c>
      <c r="R399" s="11">
        <f ca="1">SUMIF(Ingredients!$B$3:$B$230,'PH complex foods'!J399,Ingredients!$A$3:$A$119)+SUMIF($B$3:$B$725,J399,$V$3:$V$724)</f>
        <v>0</v>
      </c>
      <c r="S399" s="11">
        <f ca="1">SUMIF(Ingredients!$B$3:$B$230,'PH complex foods'!K399,Ingredients!$A$3:$A$119)+SUMIF($B$3:$B$725,K399,$V$3:$V$724)</f>
        <v>0</v>
      </c>
      <c r="T399" s="11">
        <f ca="1">SUMIF(Ingredients!$B$3:$B$230,'PH complex foods'!L399,Ingredients!$A$3:$A$119)+SUMIF($B$3:$B$725,L399,$V$3:$V$724)</f>
        <v>0</v>
      </c>
      <c r="U399" s="11">
        <f ca="1">SUMIF(Ingredients!$B$3:$B$230,'PH complex foods'!M399,Ingredients!$A$3:$A$119)+SUMIF($B$3:$B$725,M399,$V$3:$V$724)</f>
        <v>0</v>
      </c>
      <c r="V399" s="10">
        <f t="shared" ca="1" si="89"/>
        <v>1</v>
      </c>
      <c r="W399" s="10">
        <v>1</v>
      </c>
      <c r="X399" s="11">
        <v>1</v>
      </c>
      <c r="Y399" s="11">
        <f>COUNTIF(F399:M1124,B399)</f>
        <v>0</v>
      </c>
      <c r="Z399" s="44" t="str">
        <f t="shared" ca="1" si="90"/>
        <v>Yes</v>
      </c>
      <c r="AA399" s="34">
        <f>SUMIF(Ingredients!$B$3:$B$230,F399,Ingredients!$C$3:$C$230)+SUMIF($B$3:$B$725,F399,$AI$3:$AI$725)</f>
        <v>5</v>
      </c>
      <c r="AB399" s="30">
        <f>SUMIF(Ingredients!$B$3:$B$230,G399,Ingredients!$C$3:$C$230)+SUMIF($B$3:$B$725,G399,$AI$3:$AI$725)</f>
        <v>4</v>
      </c>
      <c r="AC399" s="30">
        <f>SUMIF(Ingredients!$B$3:$B$230,H399,Ingredients!$C$3:$C$230)+SUMIF($B$3:$B$725,H399,$AI$3:$AI$725)</f>
        <v>0</v>
      </c>
      <c r="AD399" s="30">
        <f>SUMIF(Ingredients!$B$3:$B$230,I399,Ingredients!$C$3:$C$230)+SUMIF($B$3:$B$725,I399,$AI$3:$AI$725)</f>
        <v>0</v>
      </c>
      <c r="AE399" s="30">
        <f>SUMIF(Ingredients!$B$3:$B$230,J399,Ingredients!$C$3:$C$230)+SUMIF($B$3:$B$725,J399,$AI$3:$AI$725)</f>
        <v>0</v>
      </c>
      <c r="AF399" s="30">
        <f>SUMIF(Ingredients!$B$3:$B$230,K399,Ingredients!$C$3:$C$230)+SUMIF($B$3:$B$725,K399,$AI$3:$AI$725)</f>
        <v>0</v>
      </c>
      <c r="AG399" s="30">
        <f>SUMIF(Ingredients!$B$3:$B$230,L399,Ingredients!$C$3:$C$230)+SUMIF($B$3:$B$725,L399,$AI$3:$AI$725)</f>
        <v>0</v>
      </c>
      <c r="AH399" s="30">
        <f>SUMIF(Ingredients!$B$3:$B$230,M399,Ingredients!$C$3:$C$230)+SUMIF($B$3:$B$725,M399,$AI$3:$AI$725)</f>
        <v>0</v>
      </c>
      <c r="AI399" s="29">
        <f t="shared" si="78"/>
        <v>9</v>
      </c>
      <c r="AJ399" s="30">
        <f>SUMIF(Ingredients!$B$3:$B$230,F399,Ingredients!$D$3:$D$230)+SUMIF($B$3:$B$725,F399,$AR$3:$AR$725)</f>
        <v>0</v>
      </c>
      <c r="AK399" s="30">
        <f>SUMIF(Ingredients!$B$3:$B$230,G399,Ingredients!$D$3:$D$230)+SUMIF($B$3:$B$725,G399,$AR$3:$AR$725)</f>
        <v>0</v>
      </c>
      <c r="AL399" s="30">
        <f>SUMIF(Ingredients!$B$3:$B$230,H399,Ingredients!$D$3:$D$230)+SUMIF($B$3:$B$725,H399,$AR$3:$AR$725)</f>
        <v>0</v>
      </c>
      <c r="AM399" s="30">
        <f>SUMIF(Ingredients!$B$3:$B$230,I399,Ingredients!$D$3:$D$230)+SUMIF($B$3:$B$725,I399,$AR$3:$AR$725)</f>
        <v>10</v>
      </c>
      <c r="AN399" s="30">
        <f>SUMIF(Ingredients!$B$3:$B$230,J399,Ingredients!$D$3:$D$230)+SUMIF($B$3:$B$725,J399,$AR$3:$AR$725)</f>
        <v>0</v>
      </c>
      <c r="AO399" s="30">
        <f>SUMIF(Ingredients!$B$3:$B$230,K399,Ingredients!$D$3:$D$230)+SUMIF($B$3:$B$725,K399,$AR$3:$AR$725)</f>
        <v>0</v>
      </c>
      <c r="AP399" s="30">
        <f>SUMIF(Ingredients!$B$3:$B$230,L399,Ingredients!$D$3:$D$230)+SUMIF($B$3:$B$725,L399,$AR$3:$AR$725)</f>
        <v>0</v>
      </c>
      <c r="AQ399" s="30">
        <f>SUMIF(Ingredients!$B$3:$B$230,M399,Ingredients!$D$3:$D$230)+SUMIF($B$3:$B$725,M399,$AR$3:$AR$725)</f>
        <v>0</v>
      </c>
      <c r="AR399" s="29">
        <f t="shared" si="79"/>
        <v>10</v>
      </c>
      <c r="AS399" s="30">
        <f>SUMIF(Ingredients!$B$3:$B$230,F399,Ingredients!$E$3:$E$230)+SUMIF($B$3:$B$725,F399,$BA$3:$BA$730)</f>
        <v>43</v>
      </c>
      <c r="AT399" s="30">
        <f>SUMIF(Ingredients!$B$3:$B$230,G399,Ingredients!$E$3:$E$230)+SUMIF($B$3:$B$725,G399,$BA$3:$BA$730)</f>
        <v>0</v>
      </c>
      <c r="AU399" s="30">
        <f>SUMIF(Ingredients!$B$3:$B$230,H399,Ingredients!$E$3:$E$230)+SUMIF($B$3:$B$725,H399,$BA$3:$BA$730)</f>
        <v>30</v>
      </c>
      <c r="AV399" s="30">
        <f>SUMIF(Ingredients!$B$3:$B$230,I399,Ingredients!$E$3:$E$230)+SUMIF($B$3:$B$725,I399,$BA$3:$BA$730)</f>
        <v>0</v>
      </c>
      <c r="AW399" s="30">
        <f>SUMIF(Ingredients!$B$3:$B$230,J399,Ingredients!$E$3:$E$230)+SUMIF($B$3:$B$725,J399,$BA$3:$BA$730)</f>
        <v>0</v>
      </c>
      <c r="AX399" s="30">
        <f>SUMIF(Ingredients!$B$3:$B$230,K399,Ingredients!$E$3:$E$230)+SUMIF($B$3:$B$725,K399,$BA$3:$BA$730)</f>
        <v>0</v>
      </c>
      <c r="AY399" s="30">
        <f>SUMIF(Ingredients!$B$3:$B$230,L399,Ingredients!$E$3:$E$230)+SUMIF($B$3:$B$725,L399,$BA$3:$BA$730)</f>
        <v>0</v>
      </c>
      <c r="AZ399" s="30">
        <f>SUMIF(Ingredients!$B$3:$B$230,M399,Ingredients!$E$3:$E$230)+SUMIF($B$3:$B$725,M399,$BA$3:$BA$730)</f>
        <v>0</v>
      </c>
      <c r="BA399" s="29">
        <f t="shared" si="80"/>
        <v>18.25</v>
      </c>
      <c r="BB399" s="30">
        <f>SUMIF(Ingredients!$B$3:$B$230,F399,Ingredients!$F$3:$F$230)+SUMIF($B$3:$B$725,F399,$BJ$3:$BJ$725)</f>
        <v>1</v>
      </c>
      <c r="BC399" s="30">
        <f>SUMIF(Ingredients!$B$3:$B$230,G399,Ingredients!$F$3:$F$230)+SUMIF($B$3:$B$725,G399,$BJ$3:$BJ$725)</f>
        <v>0</v>
      </c>
      <c r="BD399" s="30">
        <f>SUMIF(Ingredients!$B$3:$B$230,H399,Ingredients!$F$3:$F$230)+SUMIF($B$3:$B$725,H399,$BJ$3:$BJ$725)</f>
        <v>0</v>
      </c>
      <c r="BE399" s="30">
        <f>SUMIF(Ingredients!$B$3:$B$230,I399,Ingredients!$F$3:$F$230)+SUMIF($B$3:$B$725,I399,$BJ$3:$BJ$725)</f>
        <v>0</v>
      </c>
      <c r="BF399" s="30">
        <f>SUMIF(Ingredients!$B$3:$B$230,J399,Ingredients!$F$3:$F$230)+SUMIF($B$3:$B$725,J399,$BJ$3:$BJ$725)</f>
        <v>0</v>
      </c>
      <c r="BG399" s="30">
        <f>SUMIF(Ingredients!$B$3:$B$230,K399,Ingredients!$F$3:$F$230)+SUMIF($B$3:$B$725,K399,$BJ$3:$BJ$725)</f>
        <v>0</v>
      </c>
      <c r="BH399" s="30">
        <f>SUMIF(Ingredients!$B$3:$B$230,L399,Ingredients!$F$3:$F$230)+SUMIF($B$3:$B$725,L399,$BJ$3:$BJ$725)</f>
        <v>0</v>
      </c>
      <c r="BI399" s="30">
        <f>SUMIF(Ingredients!$B$3:$B$230,M399,Ingredients!$F$3:$F$230)+SUMIF($B$3:$B$725,M399,$BJ$3:$BJ$725)</f>
        <v>0</v>
      </c>
      <c r="BJ399" s="35">
        <f t="shared" si="81"/>
        <v>1</v>
      </c>
      <c r="BK399" s="30">
        <f>SUMIF(Ingredients!$B$3:$B$230,F399,Ingredients!$G$3:$G$230)+SUMIF($B$3:$B$725,F399,$BS$3:$BS$725)</f>
        <v>0</v>
      </c>
      <c r="BL399" s="30">
        <f>SUMIF(Ingredients!$B$3:$B$230,G399,Ingredients!$G$3:$G$230)+SUMIF($B$3:$B$725,G399,$BS$3:$BS$725)</f>
        <v>0</v>
      </c>
      <c r="BM399" s="30">
        <f>SUMIF(Ingredients!$B$3:$B$230,H399,Ingredients!$G$3:$G$230)+SUMIF($B$3:$B$725,H399,$BS$3:$BS$725)</f>
        <v>0</v>
      </c>
      <c r="BN399" s="30">
        <f>SUMIF(Ingredients!$B$3:$B$230,I399,Ingredients!$G$3:$G$230)+SUMIF($B$3:$B$725,I399,$BS$3:$BS$725)</f>
        <v>0</v>
      </c>
      <c r="BO399" s="30">
        <f>SUMIF(Ingredients!$B$3:$B$230,J399,Ingredients!$G$3:$G$230)+SUMIF($B$3:$B$725,J399,$BS$3:$BS$725)</f>
        <v>0</v>
      </c>
      <c r="BP399" s="30">
        <f>SUMIF(Ingredients!$B$3:$B$230,K399,Ingredients!$G$3:$G$230)+SUMIF($B$3:$B$725,K399,$BS$3:$BS$725)</f>
        <v>0</v>
      </c>
      <c r="BQ399" s="30">
        <f>SUMIF(Ingredients!$B$3:$B$230,L399,Ingredients!$G$3:$G$230)+SUMIF($B$3:$B$725,L399,$BS$3:$BS$725)</f>
        <v>0</v>
      </c>
      <c r="BR399" s="30">
        <f>SUMIF(Ingredients!$B$3:$B$230,M399,Ingredients!$G$3:$G$230)+SUMIF($B$3:$B$725,M399,$BS$3:$BS$725)</f>
        <v>0</v>
      </c>
      <c r="BS399" s="36">
        <f t="shared" si="82"/>
        <v>0</v>
      </c>
      <c r="BT399" s="30">
        <f>SUMIF(Ingredients!$B$3:$B$230,F399,Ingredients!$H$3:$H$230)+SUMIF($B$3:$B$725,F399,$CB$3:$CB$725)</f>
        <v>0</v>
      </c>
      <c r="BU399" s="30">
        <f>SUMIF(Ingredients!$B$3:$B$230,G399,Ingredients!$H$3:$H$230)+SUMIF($B$3:$B$725,G399,$CB$3:$CB$725)</f>
        <v>0</v>
      </c>
      <c r="BV399" s="30">
        <f>SUMIF(Ingredients!$B$3:$B$230,H399,Ingredients!$H$3:$H$230)+SUMIF($B$3:$B$725,H399,$CB$3:$CB$725)</f>
        <v>0</v>
      </c>
      <c r="BW399" s="30">
        <f>SUMIF(Ingredients!$B$3:$B$230,I399,Ingredients!$H$3:$H$230)+SUMIF($B$3:$B$725,I399,$CB$3:$CB$725)</f>
        <v>0</v>
      </c>
      <c r="BX399" s="30">
        <f>SUMIF(Ingredients!$B$3:$B$230,J399,Ingredients!$H$3:$H$230)+SUMIF($B$3:$B$725,J399,$CB$3:$CB$725)</f>
        <v>0</v>
      </c>
      <c r="BY399" s="30">
        <f>SUMIF(Ingredients!$B$3:$B$230,K399,Ingredients!$H$3:$H$230)+SUMIF($B$3:$B$725,K399,$CB$3:$CB$725)</f>
        <v>0</v>
      </c>
      <c r="BZ399" s="30">
        <f>SUMIF(Ingredients!$B$3:$B$230,L399,Ingredients!$H$3:$H$230)+SUMIF($B$3:$B$725,L399,$CB$3:$CB$725)</f>
        <v>0</v>
      </c>
      <c r="CA399" s="30">
        <f>SUMIF(Ingredients!$B$3:$B$230,M399,Ingredients!$H$3:$H$230)+SUMIF($B$3:$B$725,M399,$CB$3:$CB$725)</f>
        <v>0</v>
      </c>
      <c r="CB399" s="42">
        <f t="shared" si="83"/>
        <v>0</v>
      </c>
      <c r="CC399" s="30">
        <f>SUMIF(Ingredients!$B$3:$B$230,F399,Ingredients!$I$3:$I$230)+SUMIF($B$3:$B$725,F399,$CK$3:$CK$725)</f>
        <v>0</v>
      </c>
      <c r="CD399" s="30">
        <f>SUMIF(Ingredients!$B$3:$B$230,G399,Ingredients!$I$3:$I$230)+SUMIF($B$3:$B$725,G399,$CK$3:$CK$725)</f>
        <v>0</v>
      </c>
      <c r="CE399" s="30">
        <f>SUMIF(Ingredients!$B$3:$B$230,H399,Ingredients!$I$3:$I$230)+SUMIF($B$3:$B$725,H399,$CK$3:$CK$725)</f>
        <v>0</v>
      </c>
      <c r="CF399" s="30">
        <f>SUMIF(Ingredients!$B$3:$B$230,I399,Ingredients!$I$3:$I$230)+SUMIF($B$3:$B$725,I399,$CK$3:$CK$725)</f>
        <v>0</v>
      </c>
      <c r="CG399" s="30">
        <f>SUMIF(Ingredients!$B$3:$B$230,J399,Ingredients!$I$3:$I$230)+SUMIF($B$3:$B$725,J399,$CK$3:$CK$725)</f>
        <v>0</v>
      </c>
      <c r="CH399" s="30">
        <f>SUMIF(Ingredients!$B$3:$B$230,K399,Ingredients!$I$3:$I$230)+SUMIF($B$3:$B$725,K399,$CK$3:$CK$725)</f>
        <v>0</v>
      </c>
      <c r="CI399" s="30">
        <f>SUMIF(Ingredients!$B$3:$B$230,L399,Ingredients!$I$3:$I$230)+SUMIF($B$3:$B$725,L399,$CK$3:$CK$725)</f>
        <v>0</v>
      </c>
      <c r="CJ399" s="30">
        <f>SUMIF(Ingredients!$B$3:$B$230,M399,Ingredients!$I$3:$I$230)+SUMIF($B$3:$B$725,M399,$CK$3:$CK$725)</f>
        <v>0</v>
      </c>
      <c r="CK399" s="38">
        <f t="shared" si="84"/>
        <v>0</v>
      </c>
      <c r="CL399" s="30">
        <f>SUMIF(Ingredients!$B$3:$B$230,F399,Ingredients!$J$3:$J$230)+SUMIF($B$3:$B$725,F399,$CT$3:$CT$725)</f>
        <v>0</v>
      </c>
      <c r="CM399" s="30">
        <f>SUMIF(Ingredients!$B$3:$B$230,G399,Ingredients!$J$3:$J$230)+SUMIF($B$3:$B$725,G399,$CT$3:$CT$725)</f>
        <v>0</v>
      </c>
      <c r="CN399" s="30">
        <f>SUMIF(Ingredients!$B$3:$B$230,H399,Ingredients!$J$3:$J$230)+SUMIF($B$3:$B$725,H399,$CT$3:$CT$725)</f>
        <v>0</v>
      </c>
      <c r="CO399" s="30">
        <f>SUMIF(Ingredients!$B$3:$B$230,I399,Ingredients!$J$3:$J$230)+SUMIF($B$3:$B$725,I399,$CT$3:$CT$725)</f>
        <v>0</v>
      </c>
      <c r="CP399" s="30">
        <f>SUMIF(Ingredients!$B$3:$B$230,J399,Ingredients!$J$3:$J$230)+SUMIF($B$3:$B$725,J399,$CT$3:$CT$725)</f>
        <v>0</v>
      </c>
      <c r="CQ399" s="30">
        <f>SUMIF(Ingredients!$B$3:$B$230,K399,Ingredients!$J$3:$J$230)+SUMIF($B$3:$B$725,K399,$CT$3:$CT$725)</f>
        <v>0</v>
      </c>
      <c r="CR399" s="30">
        <f>SUMIF(Ingredients!$B$3:$B$230,L399,Ingredients!$J$3:$J$230)+SUMIF($B$3:$B$725,L399,$CT$3:$CT$725)</f>
        <v>0</v>
      </c>
      <c r="CS399" s="30">
        <f>SUMIF(Ingredients!$B$3:$B$230,M399,Ingredients!$J$3:$J$230)+SUMIF($B$3:$B$725,M399,$CT$3:$CT$725)</f>
        <v>0</v>
      </c>
      <c r="CT399" s="43">
        <f t="shared" si="85"/>
        <v>0</v>
      </c>
      <c r="CU399" s="34">
        <v>10</v>
      </c>
      <c r="CV399" s="30">
        <v>0</v>
      </c>
      <c r="CW399" s="30">
        <v>21</v>
      </c>
      <c r="CX399" s="35">
        <v>1</v>
      </c>
      <c r="CY399" s="36">
        <v>0</v>
      </c>
      <c r="CZ399" s="37">
        <v>0</v>
      </c>
      <c r="DA399" s="38">
        <v>0</v>
      </c>
      <c r="DB399" s="39">
        <v>0</v>
      </c>
      <c r="DC399" t="s">
        <v>202</v>
      </c>
      <c r="DD399" t="str">
        <f t="shared" ca="1" si="86"/>
        <v/>
      </c>
      <c r="DE399" t="str">
        <f t="shared" ca="1" si="87"/>
        <v>-</v>
      </c>
      <c r="DG399" t="s">
        <v>200</v>
      </c>
      <c r="DH399" t="str">
        <f t="shared" ca="1" si="88"/>
        <v>CRACKERITEM(BREAD, ItemRegistry.crackerItem, 4 ,2f,0f,1f,0f,0f,0f,0f,1f),</v>
      </c>
      <c r="DI399" t="s">
        <v>2289</v>
      </c>
    </row>
    <row r="400" spans="2:113" x14ac:dyDescent="0.3">
      <c r="B400" t="s">
        <v>682</v>
      </c>
      <c r="C400" t="str">
        <f>INDEX('PH Itemnames'!$B$1:$B$723,MATCH(B400,'PH Itemnames'!$A$1:$A$723),1)</f>
        <v>garammasalaItem</v>
      </c>
      <c r="D400" t="s">
        <v>240</v>
      </c>
      <c r="E400" t="s">
        <v>1191</v>
      </c>
      <c r="F400" s="10" t="s">
        <v>400</v>
      </c>
      <c r="G400" s="11" t="s">
        <v>399</v>
      </c>
      <c r="H400" s="11" t="s">
        <v>122</v>
      </c>
      <c r="I400" s="11" t="s">
        <v>520</v>
      </c>
      <c r="J400" s="11"/>
      <c r="K400" s="11"/>
      <c r="L400" s="11"/>
      <c r="M400" s="11"/>
      <c r="N400" s="46">
        <f ca="1">SUMIF(Ingredients!$B$3:$B$230,'PH complex foods'!F400,Ingredients!$A$3:$A$119)+SUMIF($B$3:$B$725,F400,$V$3:$V$724)</f>
        <v>1</v>
      </c>
      <c r="O400" s="11">
        <f ca="1">SUMIF(Ingredients!$B$3:$B$230,'PH complex foods'!G400,Ingredients!$A$3:$A$119)+SUMIF($B$3:$B$725,G400,$V$3:$V$724)</f>
        <v>1</v>
      </c>
      <c r="P400" s="11">
        <f ca="1">SUMIF(Ingredients!$B$3:$B$230,'PH complex foods'!H400,Ingredients!$A$3:$A$119)+SUMIF($B$3:$B$725,H400,$V$3:$V$724)</f>
        <v>1</v>
      </c>
      <c r="Q400" s="11">
        <f ca="1">SUMIF(Ingredients!$B$3:$B$230,'PH complex foods'!I400,Ingredients!$A$3:$A$119)+SUMIF($B$3:$B$725,I400,$V$3:$V$724)</f>
        <v>0</v>
      </c>
      <c r="R400" s="11">
        <f ca="1">SUMIF(Ingredients!$B$3:$B$230,'PH complex foods'!J400,Ingredients!$A$3:$A$119)+SUMIF($B$3:$B$725,J400,$V$3:$V$724)</f>
        <v>0</v>
      </c>
      <c r="S400" s="11">
        <f ca="1">SUMIF(Ingredients!$B$3:$B$230,'PH complex foods'!K400,Ingredients!$A$3:$A$119)+SUMIF($B$3:$B$725,K400,$V$3:$V$724)</f>
        <v>0</v>
      </c>
      <c r="T400" s="11">
        <f ca="1">SUMIF(Ingredients!$B$3:$B$230,'PH complex foods'!L400,Ingredients!$A$3:$A$119)+SUMIF($B$3:$B$725,L400,$V$3:$V$724)</f>
        <v>0</v>
      </c>
      <c r="U400" s="11">
        <f ca="1">SUMIF(Ingredients!$B$3:$B$230,'PH complex foods'!M400,Ingredients!$A$3:$A$119)+SUMIF($B$3:$B$725,M400,$V$3:$V$724)</f>
        <v>0</v>
      </c>
      <c r="V400" s="10">
        <f t="shared" ca="1" si="89"/>
        <v>0</v>
      </c>
      <c r="W400" s="10">
        <v>0</v>
      </c>
      <c r="X400" s="11">
        <v>-1</v>
      </c>
      <c r="Y400" s="11">
        <f>COUNTIF(F400:M1125,B400)</f>
        <v>2</v>
      </c>
      <c r="Z400" s="44" t="str">
        <f t="shared" ca="1" si="90"/>
        <v>No</v>
      </c>
      <c r="AA400" s="34">
        <f>SUMIF(Ingredients!$B$3:$B$230,F400,Ingredients!$C$3:$C$230)+SUMIF($B$3:$B$725,F400,$AI$3:$AI$725)</f>
        <v>0</v>
      </c>
      <c r="AB400" s="30">
        <f>SUMIF(Ingredients!$B$3:$B$230,G400,Ingredients!$C$3:$C$230)+SUMIF($B$3:$B$725,G400,$AI$3:$AI$725)</f>
        <v>0</v>
      </c>
      <c r="AC400" s="30">
        <f>SUMIF(Ingredients!$B$3:$B$230,H400,Ingredients!$C$3:$C$230)+SUMIF($B$3:$B$725,H400,$AI$3:$AI$725)</f>
        <v>0</v>
      </c>
      <c r="AD400" s="30">
        <f>SUMIF(Ingredients!$B$3:$B$230,I400,Ingredients!$C$3:$C$230)+SUMIF($B$3:$B$725,I400,$AI$3:$AI$725)</f>
        <v>0</v>
      </c>
      <c r="AE400" s="30">
        <f>SUMIF(Ingredients!$B$3:$B$230,J400,Ingredients!$C$3:$C$230)+SUMIF($B$3:$B$725,J400,$AI$3:$AI$725)</f>
        <v>0</v>
      </c>
      <c r="AF400" s="30">
        <f>SUMIF(Ingredients!$B$3:$B$230,K400,Ingredients!$C$3:$C$230)+SUMIF($B$3:$B$725,K400,$AI$3:$AI$725)</f>
        <v>0</v>
      </c>
      <c r="AG400" s="30">
        <f>SUMIF(Ingredients!$B$3:$B$230,L400,Ingredients!$C$3:$C$230)+SUMIF($B$3:$B$725,L400,$AI$3:$AI$725)</f>
        <v>0</v>
      </c>
      <c r="AH400" s="30">
        <f>SUMIF(Ingredients!$B$3:$B$230,M400,Ingredients!$C$3:$C$230)+SUMIF($B$3:$B$725,M400,$AI$3:$AI$725)</f>
        <v>0</v>
      </c>
      <c r="AI400" s="29">
        <f t="shared" si="78"/>
        <v>0</v>
      </c>
      <c r="AJ400" s="30">
        <f>SUMIF(Ingredients!$B$3:$B$230,F400,Ingredients!$D$3:$D$230)+SUMIF($B$3:$B$725,F400,$AR$3:$AR$725)</f>
        <v>0</v>
      </c>
      <c r="AK400" s="30">
        <f>SUMIF(Ingredients!$B$3:$B$230,G400,Ingredients!$D$3:$D$230)+SUMIF($B$3:$B$725,G400,$AR$3:$AR$725)</f>
        <v>0</v>
      </c>
      <c r="AL400" s="30">
        <f>SUMIF(Ingredients!$B$3:$B$230,H400,Ingredients!$D$3:$D$230)+SUMIF($B$3:$B$725,H400,$AR$3:$AR$725)</f>
        <v>0</v>
      </c>
      <c r="AM400" s="30">
        <f>SUMIF(Ingredients!$B$3:$B$230,I400,Ingredients!$D$3:$D$230)+SUMIF($B$3:$B$725,I400,$AR$3:$AR$725)</f>
        <v>0</v>
      </c>
      <c r="AN400" s="30">
        <f>SUMIF(Ingredients!$B$3:$B$230,J400,Ingredients!$D$3:$D$230)+SUMIF($B$3:$B$725,J400,$AR$3:$AR$725)</f>
        <v>0</v>
      </c>
      <c r="AO400" s="30">
        <f>SUMIF(Ingredients!$B$3:$B$230,K400,Ingredients!$D$3:$D$230)+SUMIF($B$3:$B$725,K400,$AR$3:$AR$725)</f>
        <v>0</v>
      </c>
      <c r="AP400" s="30">
        <f>SUMIF(Ingredients!$B$3:$B$230,L400,Ingredients!$D$3:$D$230)+SUMIF($B$3:$B$725,L400,$AR$3:$AR$725)</f>
        <v>0</v>
      </c>
      <c r="AQ400" s="30">
        <f>SUMIF(Ingredients!$B$3:$B$230,M400,Ingredients!$D$3:$D$230)+SUMIF($B$3:$B$725,M400,$AR$3:$AR$725)</f>
        <v>0</v>
      </c>
      <c r="AR400" s="29">
        <f t="shared" si="79"/>
        <v>0</v>
      </c>
      <c r="AS400" s="30">
        <f>SUMIF(Ingredients!$B$3:$B$230,F400,Ingredients!$E$3:$E$230)+SUMIF($B$3:$B$725,F400,$BA$3:$BA$730)</f>
        <v>0</v>
      </c>
      <c r="AT400" s="30">
        <f>SUMIF(Ingredients!$B$3:$B$230,G400,Ingredients!$E$3:$E$230)+SUMIF($B$3:$B$725,G400,$BA$3:$BA$730)</f>
        <v>21</v>
      </c>
      <c r="AU400" s="30">
        <f>SUMIF(Ingredients!$B$3:$B$230,H400,Ingredients!$E$3:$E$230)+SUMIF($B$3:$B$725,H400,$BA$3:$BA$730)</f>
        <v>48</v>
      </c>
      <c r="AV400" s="30">
        <f>SUMIF(Ingredients!$B$3:$B$230,I400,Ingredients!$E$3:$E$230)+SUMIF($B$3:$B$725,I400,$BA$3:$BA$730)</f>
        <v>0</v>
      </c>
      <c r="AW400" s="30">
        <f>SUMIF(Ingredients!$B$3:$B$230,J400,Ingredients!$E$3:$E$230)+SUMIF($B$3:$B$725,J400,$BA$3:$BA$730)</f>
        <v>0</v>
      </c>
      <c r="AX400" s="30">
        <f>SUMIF(Ingredients!$B$3:$B$230,K400,Ingredients!$E$3:$E$230)+SUMIF($B$3:$B$725,K400,$BA$3:$BA$730)</f>
        <v>0</v>
      </c>
      <c r="AY400" s="30">
        <f>SUMIF(Ingredients!$B$3:$B$230,L400,Ingredients!$E$3:$E$230)+SUMIF($B$3:$B$725,L400,$BA$3:$BA$730)</f>
        <v>0</v>
      </c>
      <c r="AZ400" s="30">
        <f>SUMIF(Ingredients!$B$3:$B$230,M400,Ingredients!$E$3:$E$230)+SUMIF($B$3:$B$725,M400,$BA$3:$BA$730)</f>
        <v>0</v>
      </c>
      <c r="BA400" s="29">
        <f t="shared" si="80"/>
        <v>17.25</v>
      </c>
      <c r="BB400" s="30">
        <f>SUMIF(Ingredients!$B$3:$B$230,F400,Ingredients!$F$3:$F$230)+SUMIF($B$3:$B$725,F400,$BJ$3:$BJ$725)</f>
        <v>0</v>
      </c>
      <c r="BC400" s="30">
        <f>SUMIF(Ingredients!$B$3:$B$230,G400,Ingredients!$F$3:$F$230)+SUMIF($B$3:$B$725,G400,$BJ$3:$BJ$725)</f>
        <v>0</v>
      </c>
      <c r="BD400" s="30">
        <f>SUMIF(Ingredients!$B$3:$B$230,H400,Ingredients!$F$3:$F$230)+SUMIF($B$3:$B$725,H400,$BJ$3:$BJ$725)</f>
        <v>0</v>
      </c>
      <c r="BE400" s="30">
        <f>SUMIF(Ingredients!$B$3:$B$230,I400,Ingredients!$F$3:$F$230)+SUMIF($B$3:$B$725,I400,$BJ$3:$BJ$725)</f>
        <v>0</v>
      </c>
      <c r="BF400" s="30">
        <f>SUMIF(Ingredients!$B$3:$B$230,J400,Ingredients!$F$3:$F$230)+SUMIF($B$3:$B$725,J400,$BJ$3:$BJ$725)</f>
        <v>0</v>
      </c>
      <c r="BG400" s="30">
        <f>SUMIF(Ingredients!$B$3:$B$230,K400,Ingredients!$F$3:$F$230)+SUMIF($B$3:$B$725,K400,$BJ$3:$BJ$725)</f>
        <v>0</v>
      </c>
      <c r="BH400" s="30">
        <f>SUMIF(Ingredients!$B$3:$B$230,L400,Ingredients!$F$3:$F$230)+SUMIF($B$3:$B$725,L400,$BJ$3:$BJ$725)</f>
        <v>0</v>
      </c>
      <c r="BI400" s="30">
        <f>SUMIF(Ingredients!$B$3:$B$230,M400,Ingredients!$F$3:$F$230)+SUMIF($B$3:$B$725,M400,$BJ$3:$BJ$725)</f>
        <v>0</v>
      </c>
      <c r="BJ400" s="35">
        <f t="shared" si="81"/>
        <v>0</v>
      </c>
      <c r="BK400" s="30">
        <f>SUMIF(Ingredients!$B$3:$B$230,F400,Ingredients!$G$3:$G$230)+SUMIF($B$3:$B$725,F400,$BS$3:$BS$725)</f>
        <v>0</v>
      </c>
      <c r="BL400" s="30">
        <f>SUMIF(Ingredients!$B$3:$B$230,G400,Ingredients!$G$3:$G$230)+SUMIF($B$3:$B$725,G400,$BS$3:$BS$725)</f>
        <v>0</v>
      </c>
      <c r="BM400" s="30">
        <f>SUMIF(Ingredients!$B$3:$B$230,H400,Ingredients!$G$3:$G$230)+SUMIF($B$3:$B$725,H400,$BS$3:$BS$725)</f>
        <v>0</v>
      </c>
      <c r="BN400" s="30">
        <f>SUMIF(Ingredients!$B$3:$B$230,I400,Ingredients!$G$3:$G$230)+SUMIF($B$3:$B$725,I400,$BS$3:$BS$725)</f>
        <v>0</v>
      </c>
      <c r="BO400" s="30">
        <f>SUMIF(Ingredients!$B$3:$B$230,J400,Ingredients!$G$3:$G$230)+SUMIF($B$3:$B$725,J400,$BS$3:$BS$725)</f>
        <v>0</v>
      </c>
      <c r="BP400" s="30">
        <f>SUMIF(Ingredients!$B$3:$B$230,K400,Ingredients!$G$3:$G$230)+SUMIF($B$3:$B$725,K400,$BS$3:$BS$725)</f>
        <v>0</v>
      </c>
      <c r="BQ400" s="30">
        <f>SUMIF(Ingredients!$B$3:$B$230,L400,Ingredients!$G$3:$G$230)+SUMIF($B$3:$B$725,L400,$BS$3:$BS$725)</f>
        <v>0</v>
      </c>
      <c r="BR400" s="30">
        <f>SUMIF(Ingredients!$B$3:$B$230,M400,Ingredients!$G$3:$G$230)+SUMIF($B$3:$B$725,M400,$BS$3:$BS$725)</f>
        <v>0</v>
      </c>
      <c r="BS400" s="36">
        <f t="shared" si="82"/>
        <v>0</v>
      </c>
      <c r="BT400" s="30">
        <f>SUMIF(Ingredients!$B$3:$B$230,F400,Ingredients!$H$3:$H$230)+SUMIF($B$3:$B$725,F400,$CB$3:$CB$725)</f>
        <v>0</v>
      </c>
      <c r="BU400" s="30">
        <f>SUMIF(Ingredients!$B$3:$B$230,G400,Ingredients!$H$3:$H$230)+SUMIF($B$3:$B$725,G400,$CB$3:$CB$725)</f>
        <v>0</v>
      </c>
      <c r="BV400" s="30">
        <f>SUMIF(Ingredients!$B$3:$B$230,H400,Ingredients!$H$3:$H$230)+SUMIF($B$3:$B$725,H400,$CB$3:$CB$725)</f>
        <v>0</v>
      </c>
      <c r="BW400" s="30">
        <f>SUMIF(Ingredients!$B$3:$B$230,I400,Ingredients!$H$3:$H$230)+SUMIF($B$3:$B$725,I400,$CB$3:$CB$725)</f>
        <v>0</v>
      </c>
      <c r="BX400" s="30">
        <f>SUMIF(Ingredients!$B$3:$B$230,J400,Ingredients!$H$3:$H$230)+SUMIF($B$3:$B$725,J400,$CB$3:$CB$725)</f>
        <v>0</v>
      </c>
      <c r="BY400" s="30">
        <f>SUMIF(Ingredients!$B$3:$B$230,K400,Ingredients!$H$3:$H$230)+SUMIF($B$3:$B$725,K400,$CB$3:$CB$725)</f>
        <v>0</v>
      </c>
      <c r="BZ400" s="30">
        <f>SUMIF(Ingredients!$B$3:$B$230,L400,Ingredients!$H$3:$H$230)+SUMIF($B$3:$B$725,L400,$CB$3:$CB$725)</f>
        <v>0</v>
      </c>
      <c r="CA400" s="30">
        <f>SUMIF(Ingredients!$B$3:$B$230,M400,Ingredients!$H$3:$H$230)+SUMIF($B$3:$B$725,M400,$CB$3:$CB$725)</f>
        <v>0</v>
      </c>
      <c r="CB400" s="42">
        <f t="shared" si="83"/>
        <v>0</v>
      </c>
      <c r="CC400" s="30">
        <f>SUMIF(Ingredients!$B$3:$B$230,F400,Ingredients!$I$3:$I$230)+SUMIF($B$3:$B$725,F400,$CK$3:$CK$725)</f>
        <v>0</v>
      </c>
      <c r="CD400" s="30">
        <f>SUMIF(Ingredients!$B$3:$B$230,G400,Ingredients!$I$3:$I$230)+SUMIF($B$3:$B$725,G400,$CK$3:$CK$725)</f>
        <v>0</v>
      </c>
      <c r="CE400" s="30">
        <f>SUMIF(Ingredients!$B$3:$B$230,H400,Ingredients!$I$3:$I$230)+SUMIF($B$3:$B$725,H400,$CK$3:$CK$725)</f>
        <v>0</v>
      </c>
      <c r="CF400" s="30">
        <f>SUMIF(Ingredients!$B$3:$B$230,I400,Ingredients!$I$3:$I$230)+SUMIF($B$3:$B$725,I400,$CK$3:$CK$725)</f>
        <v>0</v>
      </c>
      <c r="CG400" s="30">
        <f>SUMIF(Ingredients!$B$3:$B$230,J400,Ingredients!$I$3:$I$230)+SUMIF($B$3:$B$725,J400,$CK$3:$CK$725)</f>
        <v>0</v>
      </c>
      <c r="CH400" s="30">
        <f>SUMIF(Ingredients!$B$3:$B$230,K400,Ingredients!$I$3:$I$230)+SUMIF($B$3:$B$725,K400,$CK$3:$CK$725)</f>
        <v>0</v>
      </c>
      <c r="CI400" s="30">
        <f>SUMIF(Ingredients!$B$3:$B$230,L400,Ingredients!$I$3:$I$230)+SUMIF($B$3:$B$725,L400,$CK$3:$CK$725)</f>
        <v>0</v>
      </c>
      <c r="CJ400" s="30">
        <f>SUMIF(Ingredients!$B$3:$B$230,M400,Ingredients!$I$3:$I$230)+SUMIF($B$3:$B$725,M400,$CK$3:$CK$725)</f>
        <v>0</v>
      </c>
      <c r="CK400" s="38">
        <f t="shared" si="84"/>
        <v>0</v>
      </c>
      <c r="CL400" s="30">
        <f>SUMIF(Ingredients!$B$3:$B$230,F400,Ingredients!$J$3:$J$230)+SUMIF($B$3:$B$725,F400,$CT$3:$CT$725)</f>
        <v>0</v>
      </c>
      <c r="CM400" s="30">
        <f>SUMIF(Ingredients!$B$3:$B$230,G400,Ingredients!$J$3:$J$230)+SUMIF($B$3:$B$725,G400,$CT$3:$CT$725)</f>
        <v>0</v>
      </c>
      <c r="CN400" s="30">
        <f>SUMIF(Ingredients!$B$3:$B$230,H400,Ingredients!$J$3:$J$230)+SUMIF($B$3:$B$725,H400,$CT$3:$CT$725)</f>
        <v>0</v>
      </c>
      <c r="CO400" s="30">
        <f>SUMIF(Ingredients!$B$3:$B$230,I400,Ingredients!$J$3:$J$230)+SUMIF($B$3:$B$725,I400,$CT$3:$CT$725)</f>
        <v>0</v>
      </c>
      <c r="CP400" s="30">
        <f>SUMIF(Ingredients!$B$3:$B$230,J400,Ingredients!$J$3:$J$230)+SUMIF($B$3:$B$725,J400,$CT$3:$CT$725)</f>
        <v>0</v>
      </c>
      <c r="CQ400" s="30">
        <f>SUMIF(Ingredients!$B$3:$B$230,K400,Ingredients!$J$3:$J$230)+SUMIF($B$3:$B$725,K400,$CT$3:$CT$725)</f>
        <v>0</v>
      </c>
      <c r="CR400" s="30">
        <f>SUMIF(Ingredients!$B$3:$B$230,L400,Ingredients!$J$3:$J$230)+SUMIF($B$3:$B$725,L400,$CT$3:$CT$725)</f>
        <v>0</v>
      </c>
      <c r="CS400" s="30">
        <f>SUMIF(Ingredients!$B$3:$B$230,M400,Ingredients!$J$3:$J$230)+SUMIF($B$3:$B$725,M400,$CT$3:$CT$725)</f>
        <v>0</v>
      </c>
      <c r="CT400" s="43">
        <f t="shared" si="85"/>
        <v>0</v>
      </c>
      <c r="CU400" s="34">
        <v>0</v>
      </c>
      <c r="CV400" s="30">
        <v>0</v>
      </c>
      <c r="CW400" s="30">
        <v>0</v>
      </c>
      <c r="CX400" s="35">
        <v>0</v>
      </c>
      <c r="CY400" s="36">
        <v>0</v>
      </c>
      <c r="CZ400" s="37">
        <v>0</v>
      </c>
      <c r="DA400" s="38">
        <v>0</v>
      </c>
      <c r="DB400" s="39">
        <v>0</v>
      </c>
      <c r="DC400" t="s">
        <v>199</v>
      </c>
      <c r="DD400" t="str">
        <f t="shared" ca="1" si="86"/>
        <v/>
      </c>
      <c r="DE400" t="str">
        <f t="shared" ca="1" si="87"/>
        <v>No</v>
      </c>
      <c r="DG400" t="s">
        <v>200</v>
      </c>
      <c r="DH400" t="str">
        <f t="shared" ca="1" si="88"/>
        <v/>
      </c>
      <c r="DI400" t="s">
        <v>2271</v>
      </c>
    </row>
    <row r="401" spans="2:113" x14ac:dyDescent="0.3">
      <c r="B401" t="s">
        <v>683</v>
      </c>
      <c r="C401" t="str">
        <f>INDEX('PH Itemnames'!$B$1:$B$723,MATCH(B401,'PH Itemnames'!$A$1:$A$723),1)</f>
        <v>paneerItem</v>
      </c>
      <c r="D401" t="s">
        <v>240</v>
      </c>
      <c r="E401" t="s">
        <v>1191</v>
      </c>
      <c r="F401" s="10" t="s">
        <v>238</v>
      </c>
      <c r="G401" s="11" t="s">
        <v>350</v>
      </c>
      <c r="H401" s="11" t="s">
        <v>380</v>
      </c>
      <c r="I401" s="11"/>
      <c r="J401" s="11"/>
      <c r="K401" s="11"/>
      <c r="L401" s="11"/>
      <c r="M401" s="11"/>
      <c r="N401" s="46">
        <f ca="1">SUMIF(Ingredients!$B$3:$B$230,'PH complex foods'!F401,Ingredients!$A$3:$A$119)+SUMIF($B$3:$B$725,F401,$V$3:$V$724)</f>
        <v>1</v>
      </c>
      <c r="O401" s="11">
        <f ca="1">SUMIF(Ingredients!$B$3:$B$230,'PH complex foods'!G401,Ingredients!$A$3:$A$119)+SUMIF($B$3:$B$725,G401,$V$3:$V$724)</f>
        <v>1</v>
      </c>
      <c r="P401" s="11">
        <f ca="1">SUMIF(Ingredients!$B$3:$B$230,'PH complex foods'!H401,Ingredients!$A$3:$A$119)+SUMIF($B$3:$B$725,H401,$V$3:$V$724)</f>
        <v>1</v>
      </c>
      <c r="Q401" s="11">
        <f ca="1">SUMIF(Ingredients!$B$3:$B$230,'PH complex foods'!I401,Ingredients!$A$3:$A$119)+SUMIF($B$3:$B$725,I401,$V$3:$V$724)</f>
        <v>0</v>
      </c>
      <c r="R401" s="11">
        <f ca="1">SUMIF(Ingredients!$B$3:$B$230,'PH complex foods'!J401,Ingredients!$A$3:$A$119)+SUMIF($B$3:$B$725,J401,$V$3:$V$724)</f>
        <v>0</v>
      </c>
      <c r="S401" s="11">
        <f ca="1">SUMIF(Ingredients!$B$3:$B$230,'PH complex foods'!K401,Ingredients!$A$3:$A$119)+SUMIF($B$3:$B$725,K401,$V$3:$V$724)</f>
        <v>0</v>
      </c>
      <c r="T401" s="11">
        <f ca="1">SUMIF(Ingredients!$B$3:$B$230,'PH complex foods'!L401,Ingredients!$A$3:$A$119)+SUMIF($B$3:$B$725,L401,$V$3:$V$724)</f>
        <v>0</v>
      </c>
      <c r="U401" s="11">
        <f ca="1">SUMIF(Ingredients!$B$3:$B$230,'PH complex foods'!M401,Ingredients!$A$3:$A$119)+SUMIF($B$3:$B$725,M401,$V$3:$V$724)</f>
        <v>0</v>
      </c>
      <c r="V401" s="10">
        <f t="shared" ca="1" si="89"/>
        <v>1</v>
      </c>
      <c r="W401" s="10">
        <v>1</v>
      </c>
      <c r="X401" s="11">
        <v>1</v>
      </c>
      <c r="Y401" s="11">
        <f>COUNTIF(F401:M1126,B401)</f>
        <v>1</v>
      </c>
      <c r="Z401" s="44" t="str">
        <f t="shared" ca="1" si="90"/>
        <v>Yes</v>
      </c>
      <c r="AA401" s="34">
        <f>SUMIF(Ingredients!$B$3:$B$230,F401,Ingredients!$C$3:$C$230)+SUMIF($B$3:$B$725,F401,$AI$3:$AI$725)</f>
        <v>5</v>
      </c>
      <c r="AB401" s="30">
        <f>SUMIF(Ingredients!$B$3:$B$230,G401,Ingredients!$C$3:$C$230)+SUMIF($B$3:$B$725,G401,$AI$3:$AI$725)</f>
        <v>0</v>
      </c>
      <c r="AC401" s="30">
        <f>SUMIF(Ingredients!$B$3:$B$230,H401,Ingredients!$C$3:$C$230)+SUMIF($B$3:$B$725,H401,$AI$3:$AI$725)</f>
        <v>2</v>
      </c>
      <c r="AD401" s="30">
        <f>SUMIF(Ingredients!$B$3:$B$230,I401,Ingredients!$C$3:$C$230)+SUMIF($B$3:$B$725,I401,$AI$3:$AI$725)</f>
        <v>0</v>
      </c>
      <c r="AE401" s="30">
        <f>SUMIF(Ingredients!$B$3:$B$230,J401,Ingredients!$C$3:$C$230)+SUMIF($B$3:$B$725,J401,$AI$3:$AI$725)</f>
        <v>0</v>
      </c>
      <c r="AF401" s="30">
        <f>SUMIF(Ingredients!$B$3:$B$230,K401,Ingredients!$C$3:$C$230)+SUMIF($B$3:$B$725,K401,$AI$3:$AI$725)</f>
        <v>0</v>
      </c>
      <c r="AG401" s="30">
        <f>SUMIF(Ingredients!$B$3:$B$230,L401,Ingredients!$C$3:$C$230)+SUMIF($B$3:$B$725,L401,$AI$3:$AI$725)</f>
        <v>0</v>
      </c>
      <c r="AH401" s="30">
        <f>SUMIF(Ingredients!$B$3:$B$230,M401,Ingredients!$C$3:$C$230)+SUMIF($B$3:$B$725,M401,$AI$3:$AI$725)</f>
        <v>0</v>
      </c>
      <c r="AI401" s="29">
        <f t="shared" si="78"/>
        <v>7</v>
      </c>
      <c r="AJ401" s="30">
        <f>SUMIF(Ingredients!$B$3:$B$230,F401,Ingredients!$D$3:$D$230)+SUMIF($B$3:$B$725,F401,$AR$3:$AR$725)</f>
        <v>5</v>
      </c>
      <c r="AK401" s="30">
        <f>SUMIF(Ingredients!$B$3:$B$230,G401,Ingredients!$D$3:$D$230)+SUMIF($B$3:$B$725,G401,$AR$3:$AR$725)</f>
        <v>0</v>
      </c>
      <c r="AL401" s="30">
        <f>SUMIF(Ingredients!$B$3:$B$230,H401,Ingredients!$D$3:$D$230)+SUMIF($B$3:$B$725,H401,$AR$3:$AR$725)</f>
        <v>10</v>
      </c>
      <c r="AM401" s="30">
        <f>SUMIF(Ingredients!$B$3:$B$230,I401,Ingredients!$D$3:$D$230)+SUMIF($B$3:$B$725,I401,$AR$3:$AR$725)</f>
        <v>0</v>
      </c>
      <c r="AN401" s="30">
        <f>SUMIF(Ingredients!$B$3:$B$230,J401,Ingredients!$D$3:$D$230)+SUMIF($B$3:$B$725,J401,$AR$3:$AR$725)</f>
        <v>0</v>
      </c>
      <c r="AO401" s="30">
        <f>SUMIF(Ingredients!$B$3:$B$230,K401,Ingredients!$D$3:$D$230)+SUMIF($B$3:$B$725,K401,$AR$3:$AR$725)</f>
        <v>0</v>
      </c>
      <c r="AP401" s="30">
        <f>SUMIF(Ingredients!$B$3:$B$230,L401,Ingredients!$D$3:$D$230)+SUMIF($B$3:$B$725,L401,$AR$3:$AR$725)</f>
        <v>0</v>
      </c>
      <c r="AQ401" s="30">
        <f>SUMIF(Ingredients!$B$3:$B$230,M401,Ingredients!$D$3:$D$230)+SUMIF($B$3:$B$725,M401,$AR$3:$AR$725)</f>
        <v>0</v>
      </c>
      <c r="AR401" s="29">
        <f t="shared" si="79"/>
        <v>15</v>
      </c>
      <c r="AS401" s="30">
        <f>SUMIF(Ingredients!$B$3:$B$230,F401,Ingredients!$E$3:$E$230)+SUMIF($B$3:$B$725,F401,$BA$3:$BA$730)</f>
        <v>23</v>
      </c>
      <c r="AT401" s="30">
        <f>SUMIF(Ingredients!$B$3:$B$230,G401,Ingredients!$E$3:$E$230)+SUMIF($B$3:$B$725,G401,$BA$3:$BA$730)</f>
        <v>30</v>
      </c>
      <c r="AU401" s="30">
        <f>SUMIF(Ingredients!$B$3:$B$230,H401,Ingredients!$E$3:$E$230)+SUMIF($B$3:$B$725,H401,$BA$3:$BA$730)</f>
        <v>16.666666666666668</v>
      </c>
      <c r="AV401" s="30">
        <f>SUMIF(Ingredients!$B$3:$B$230,I401,Ingredients!$E$3:$E$230)+SUMIF($B$3:$B$725,I401,$BA$3:$BA$730)</f>
        <v>0</v>
      </c>
      <c r="AW401" s="30">
        <f>SUMIF(Ingredients!$B$3:$B$230,J401,Ingredients!$E$3:$E$230)+SUMIF($B$3:$B$725,J401,$BA$3:$BA$730)</f>
        <v>0</v>
      </c>
      <c r="AX401" s="30">
        <f>SUMIF(Ingredients!$B$3:$B$230,K401,Ingredients!$E$3:$E$230)+SUMIF($B$3:$B$725,K401,$BA$3:$BA$730)</f>
        <v>0</v>
      </c>
      <c r="AY401" s="30">
        <f>SUMIF(Ingredients!$B$3:$B$230,L401,Ingredients!$E$3:$E$230)+SUMIF($B$3:$B$725,L401,$BA$3:$BA$730)</f>
        <v>0</v>
      </c>
      <c r="AZ401" s="30">
        <f>SUMIF(Ingredients!$B$3:$B$230,M401,Ingredients!$E$3:$E$230)+SUMIF($B$3:$B$725,M401,$BA$3:$BA$730)</f>
        <v>0</v>
      </c>
      <c r="BA401" s="29">
        <f t="shared" si="80"/>
        <v>23.222222222222225</v>
      </c>
      <c r="BB401" s="30">
        <f>SUMIF(Ingredients!$B$3:$B$230,F401,Ingredients!$F$3:$F$230)+SUMIF($B$3:$B$725,F401,$BJ$3:$BJ$725)</f>
        <v>0</v>
      </c>
      <c r="BC401" s="30">
        <f>SUMIF(Ingredients!$B$3:$B$230,G401,Ingredients!$F$3:$F$230)+SUMIF($B$3:$B$725,G401,$BJ$3:$BJ$725)</f>
        <v>0</v>
      </c>
      <c r="BD401" s="30">
        <f>SUMIF(Ingredients!$B$3:$B$230,H401,Ingredients!$F$3:$F$230)+SUMIF($B$3:$B$725,H401,$BJ$3:$BJ$725)</f>
        <v>0</v>
      </c>
      <c r="BE401" s="30">
        <f>SUMIF(Ingredients!$B$3:$B$230,I401,Ingredients!$F$3:$F$230)+SUMIF($B$3:$B$725,I401,$BJ$3:$BJ$725)</f>
        <v>0</v>
      </c>
      <c r="BF401" s="30">
        <f>SUMIF(Ingredients!$B$3:$B$230,J401,Ingredients!$F$3:$F$230)+SUMIF($B$3:$B$725,J401,$BJ$3:$BJ$725)</f>
        <v>0</v>
      </c>
      <c r="BG401" s="30">
        <f>SUMIF(Ingredients!$B$3:$B$230,K401,Ingredients!$F$3:$F$230)+SUMIF($B$3:$B$725,K401,$BJ$3:$BJ$725)</f>
        <v>0</v>
      </c>
      <c r="BH401" s="30">
        <f>SUMIF(Ingredients!$B$3:$B$230,L401,Ingredients!$F$3:$F$230)+SUMIF($B$3:$B$725,L401,$BJ$3:$BJ$725)</f>
        <v>0</v>
      </c>
      <c r="BI401" s="30">
        <f>SUMIF(Ingredients!$B$3:$B$230,M401,Ingredients!$F$3:$F$230)+SUMIF($B$3:$B$725,M401,$BJ$3:$BJ$725)</f>
        <v>0</v>
      </c>
      <c r="BJ401" s="35">
        <f t="shared" si="81"/>
        <v>0</v>
      </c>
      <c r="BK401" s="30">
        <f>SUMIF(Ingredients!$B$3:$B$230,F401,Ingredients!$G$3:$G$230)+SUMIF($B$3:$B$725,F401,$BS$3:$BS$725)</f>
        <v>0</v>
      </c>
      <c r="BL401" s="30">
        <f>SUMIF(Ingredients!$B$3:$B$230,G401,Ingredients!$G$3:$G$230)+SUMIF($B$3:$B$725,G401,$BS$3:$BS$725)</f>
        <v>0</v>
      </c>
      <c r="BM401" s="30">
        <f>SUMIF(Ingredients!$B$3:$B$230,H401,Ingredients!$G$3:$G$230)+SUMIF($B$3:$B$725,H401,$BS$3:$BS$725)</f>
        <v>1.6</v>
      </c>
      <c r="BN401" s="30">
        <f>SUMIF(Ingredients!$B$3:$B$230,I401,Ingredients!$G$3:$G$230)+SUMIF($B$3:$B$725,I401,$BS$3:$BS$725)</f>
        <v>0</v>
      </c>
      <c r="BO401" s="30">
        <f>SUMIF(Ingredients!$B$3:$B$230,J401,Ingredients!$G$3:$G$230)+SUMIF($B$3:$B$725,J401,$BS$3:$BS$725)</f>
        <v>0</v>
      </c>
      <c r="BP401" s="30">
        <f>SUMIF(Ingredients!$B$3:$B$230,K401,Ingredients!$G$3:$G$230)+SUMIF($B$3:$B$725,K401,$BS$3:$BS$725)</f>
        <v>0</v>
      </c>
      <c r="BQ401" s="30">
        <f>SUMIF(Ingredients!$B$3:$B$230,L401,Ingredients!$G$3:$G$230)+SUMIF($B$3:$B$725,L401,$BS$3:$BS$725)</f>
        <v>0</v>
      </c>
      <c r="BR401" s="30">
        <f>SUMIF(Ingredients!$B$3:$B$230,M401,Ingredients!$G$3:$G$230)+SUMIF($B$3:$B$725,M401,$BS$3:$BS$725)</f>
        <v>0</v>
      </c>
      <c r="BS401" s="36">
        <f t="shared" si="82"/>
        <v>1.6</v>
      </c>
      <c r="BT401" s="30">
        <f>SUMIF(Ingredients!$B$3:$B$230,F401,Ingredients!$H$3:$H$230)+SUMIF($B$3:$B$725,F401,$CB$3:$CB$725)</f>
        <v>0</v>
      </c>
      <c r="BU401" s="30">
        <f>SUMIF(Ingredients!$B$3:$B$230,G401,Ingredients!$H$3:$H$230)+SUMIF($B$3:$B$725,G401,$CB$3:$CB$725)</f>
        <v>0</v>
      </c>
      <c r="BV401" s="30">
        <f>SUMIF(Ingredients!$B$3:$B$230,H401,Ingredients!$H$3:$H$230)+SUMIF($B$3:$B$725,H401,$CB$3:$CB$725)</f>
        <v>0</v>
      </c>
      <c r="BW401" s="30">
        <f>SUMIF(Ingredients!$B$3:$B$230,I401,Ingredients!$H$3:$H$230)+SUMIF($B$3:$B$725,I401,$CB$3:$CB$725)</f>
        <v>0</v>
      </c>
      <c r="BX401" s="30">
        <f>SUMIF(Ingredients!$B$3:$B$230,J401,Ingredients!$H$3:$H$230)+SUMIF($B$3:$B$725,J401,$CB$3:$CB$725)</f>
        <v>0</v>
      </c>
      <c r="BY401" s="30">
        <f>SUMIF(Ingredients!$B$3:$B$230,K401,Ingredients!$H$3:$H$230)+SUMIF($B$3:$B$725,K401,$CB$3:$CB$725)</f>
        <v>0</v>
      </c>
      <c r="BZ401" s="30">
        <f>SUMIF(Ingredients!$B$3:$B$230,L401,Ingredients!$H$3:$H$230)+SUMIF($B$3:$B$725,L401,$CB$3:$CB$725)</f>
        <v>0</v>
      </c>
      <c r="CA401" s="30">
        <f>SUMIF(Ingredients!$B$3:$B$230,M401,Ingredients!$H$3:$H$230)+SUMIF($B$3:$B$725,M401,$CB$3:$CB$725)</f>
        <v>0</v>
      </c>
      <c r="CB401" s="42">
        <f t="shared" si="83"/>
        <v>0</v>
      </c>
      <c r="CC401" s="30">
        <f>SUMIF(Ingredients!$B$3:$B$230,F401,Ingredients!$I$3:$I$230)+SUMIF($B$3:$B$725,F401,$CK$3:$CK$725)</f>
        <v>0</v>
      </c>
      <c r="CD401" s="30">
        <f>SUMIF(Ingredients!$B$3:$B$230,G401,Ingredients!$I$3:$I$230)+SUMIF($B$3:$B$725,G401,$CK$3:$CK$725)</f>
        <v>0</v>
      </c>
      <c r="CE401" s="30">
        <f>SUMIF(Ingredients!$B$3:$B$230,H401,Ingredients!$I$3:$I$230)+SUMIF($B$3:$B$725,H401,$CK$3:$CK$725)</f>
        <v>0</v>
      </c>
      <c r="CF401" s="30">
        <f>SUMIF(Ingredients!$B$3:$B$230,I401,Ingredients!$I$3:$I$230)+SUMIF($B$3:$B$725,I401,$CK$3:$CK$725)</f>
        <v>0</v>
      </c>
      <c r="CG401" s="30">
        <f>SUMIF(Ingredients!$B$3:$B$230,J401,Ingredients!$I$3:$I$230)+SUMIF($B$3:$B$725,J401,$CK$3:$CK$725)</f>
        <v>0</v>
      </c>
      <c r="CH401" s="30">
        <f>SUMIF(Ingredients!$B$3:$B$230,K401,Ingredients!$I$3:$I$230)+SUMIF($B$3:$B$725,K401,$CK$3:$CK$725)</f>
        <v>0</v>
      </c>
      <c r="CI401" s="30">
        <f>SUMIF(Ingredients!$B$3:$B$230,L401,Ingredients!$I$3:$I$230)+SUMIF($B$3:$B$725,L401,$CK$3:$CK$725)</f>
        <v>0</v>
      </c>
      <c r="CJ401" s="30">
        <f>SUMIF(Ingredients!$B$3:$B$230,M401,Ingredients!$I$3:$I$230)+SUMIF($B$3:$B$725,M401,$CK$3:$CK$725)</f>
        <v>0</v>
      </c>
      <c r="CK401" s="38">
        <f t="shared" si="84"/>
        <v>0</v>
      </c>
      <c r="CL401" s="30">
        <f>SUMIF(Ingredients!$B$3:$B$230,F401,Ingredients!$J$3:$J$230)+SUMIF($B$3:$B$725,F401,$CT$3:$CT$725)</f>
        <v>2</v>
      </c>
      <c r="CM401" s="30">
        <f>SUMIF(Ingredients!$B$3:$B$230,G401,Ingredients!$J$3:$J$230)+SUMIF($B$3:$B$725,G401,$CT$3:$CT$725)</f>
        <v>0</v>
      </c>
      <c r="CN401" s="30">
        <f>SUMIF(Ingredients!$B$3:$B$230,H401,Ingredients!$J$3:$J$230)+SUMIF($B$3:$B$725,H401,$CT$3:$CT$725)</f>
        <v>0</v>
      </c>
      <c r="CO401" s="30">
        <f>SUMIF(Ingredients!$B$3:$B$230,I401,Ingredients!$J$3:$J$230)+SUMIF($B$3:$B$725,I401,$CT$3:$CT$725)</f>
        <v>0</v>
      </c>
      <c r="CP401" s="30">
        <f>SUMIF(Ingredients!$B$3:$B$230,J401,Ingredients!$J$3:$J$230)+SUMIF($B$3:$B$725,J401,$CT$3:$CT$725)</f>
        <v>0</v>
      </c>
      <c r="CQ401" s="30">
        <f>SUMIF(Ingredients!$B$3:$B$230,K401,Ingredients!$J$3:$J$230)+SUMIF($B$3:$B$725,K401,$CT$3:$CT$725)</f>
        <v>0</v>
      </c>
      <c r="CR401" s="30">
        <f>SUMIF(Ingredients!$B$3:$B$230,L401,Ingredients!$J$3:$J$230)+SUMIF($B$3:$B$725,L401,$CT$3:$CT$725)</f>
        <v>0</v>
      </c>
      <c r="CS401" s="30">
        <f>SUMIF(Ingredients!$B$3:$B$230,M401,Ingredients!$J$3:$J$230)+SUMIF($B$3:$B$725,M401,$CT$3:$CT$725)</f>
        <v>0</v>
      </c>
      <c r="CT401" s="43">
        <f t="shared" si="85"/>
        <v>2</v>
      </c>
      <c r="CU401" s="34">
        <v>10</v>
      </c>
      <c r="CV401" s="30">
        <v>0</v>
      </c>
      <c r="CW401" s="30">
        <v>21</v>
      </c>
      <c r="CX401" s="35">
        <v>0</v>
      </c>
      <c r="CY401" s="36">
        <v>1.5</v>
      </c>
      <c r="CZ401" s="37">
        <v>0</v>
      </c>
      <c r="DA401" s="38">
        <v>0</v>
      </c>
      <c r="DB401" s="39">
        <v>2</v>
      </c>
      <c r="DC401" t="s">
        <v>202</v>
      </c>
      <c r="DD401" t="str">
        <f t="shared" ca="1" si="86"/>
        <v/>
      </c>
      <c r="DE401" t="str">
        <f t="shared" ca="1" si="87"/>
        <v>-</v>
      </c>
      <c r="DG401" t="s">
        <v>200</v>
      </c>
      <c r="DH401" t="str">
        <f t="shared" ca="1" si="88"/>
        <v>PANEERITEM(MEAL, ItemRegistry.paneerItem, 4 ,2f,0f,0f,0f,1.5f,0f,2f,1f),</v>
      </c>
      <c r="DI401" t="s">
        <v>2503</v>
      </c>
    </row>
    <row r="402" spans="2:113" x14ac:dyDescent="0.3">
      <c r="B402" t="s">
        <v>684</v>
      </c>
      <c r="C402" t="str">
        <f>INDEX('PH Itemnames'!$B$1:$B$723,MATCH(B402,'PH Itemnames'!$A$1:$A$723),1)</f>
        <v>gravyItem</v>
      </c>
      <c r="D402" t="s">
        <v>240</v>
      </c>
      <c r="E402" t="s">
        <v>1191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SUMIF(Ingredients!$B$3:$B$230,'PH complex foods'!F402,Ingredients!$A$3:$A$119)+SUMIF($B$3:$B$725,F402,$V$3:$V$724)</f>
        <v>1</v>
      </c>
      <c r="O402" s="11">
        <f ca="1">SUMIF(Ingredients!$B$3:$B$230,'PH complex foods'!G402,Ingredients!$A$3:$A$119)+SUMIF($B$3:$B$725,G402,$V$3:$V$724)</f>
        <v>1</v>
      </c>
      <c r="P402" s="11">
        <f ca="1">SUMIF(Ingredients!$B$3:$B$230,'PH complex foods'!H402,Ingredients!$A$3:$A$119)+SUMIF($B$3:$B$725,H402,$V$3:$V$724)</f>
        <v>0</v>
      </c>
      <c r="Q402" s="11">
        <f ca="1">SUMIF(Ingredients!$B$3:$B$230,'PH complex foods'!I402,Ingredients!$A$3:$A$119)+SUMIF($B$3:$B$725,I402,$V$3:$V$724)</f>
        <v>0</v>
      </c>
      <c r="R402" s="11">
        <f ca="1">SUMIF(Ingredients!$B$3:$B$230,'PH complex foods'!J402,Ingredients!$A$3:$A$119)+SUMIF($B$3:$B$725,J402,$V$3:$V$724)</f>
        <v>0</v>
      </c>
      <c r="S402" s="11">
        <f ca="1">SUMIF(Ingredients!$B$3:$B$230,'PH complex foods'!K402,Ingredients!$A$3:$A$119)+SUMIF($B$3:$B$725,K402,$V$3:$V$724)</f>
        <v>0</v>
      </c>
      <c r="T402" s="11">
        <f ca="1">SUMIF(Ingredients!$B$3:$B$230,'PH complex foods'!L402,Ingredients!$A$3:$A$119)+SUMIF($B$3:$B$725,L402,$V$3:$V$724)</f>
        <v>0</v>
      </c>
      <c r="U402" s="11">
        <f ca="1">SUMIF(Ingredients!$B$3:$B$230,'PH complex foods'!M402,Ingredients!$A$3:$A$119)+SUMIF($B$3:$B$725,M402,$V$3:$V$724)</f>
        <v>0</v>
      </c>
      <c r="V402" s="10">
        <f t="shared" ca="1" si="89"/>
        <v>1</v>
      </c>
      <c r="W402" s="10">
        <v>1</v>
      </c>
      <c r="X402" s="11">
        <v>1</v>
      </c>
      <c r="Y402" s="11">
        <f>COUNTIF(F402:M1127,B402)</f>
        <v>2</v>
      </c>
      <c r="Z402" s="44" t="str">
        <f t="shared" ca="1" si="90"/>
        <v>Yes</v>
      </c>
      <c r="AA402" s="34">
        <f>SUMIF(Ingredients!$B$3:$B$230,F402,Ingredients!$C$3:$C$230)+SUMIF($B$3:$B$725,F402,$AI$3:$AI$725)</f>
        <v>12.30952380952381</v>
      </c>
      <c r="AB402" s="30">
        <f>SUMIF(Ingredients!$B$3:$B$230,G402,Ingredients!$C$3:$C$230)+SUMIF($B$3:$B$725,G402,$AI$3:$AI$725)</f>
        <v>5</v>
      </c>
      <c r="AC402" s="30">
        <f>SUMIF(Ingredients!$B$3:$B$230,H402,Ingredients!$C$3:$C$230)+SUMIF($B$3:$B$725,H402,$AI$3:$AI$725)</f>
        <v>0</v>
      </c>
      <c r="AD402" s="30">
        <f>SUMIF(Ingredients!$B$3:$B$230,I402,Ingredients!$C$3:$C$230)+SUMIF($B$3:$B$725,I402,$AI$3:$AI$725)</f>
        <v>0</v>
      </c>
      <c r="AE402" s="30">
        <f>SUMIF(Ingredients!$B$3:$B$230,J402,Ingredients!$C$3:$C$230)+SUMIF($B$3:$B$725,J402,$AI$3:$AI$725)</f>
        <v>0</v>
      </c>
      <c r="AF402" s="30">
        <f>SUMIF(Ingredients!$B$3:$B$230,K402,Ingredients!$C$3:$C$230)+SUMIF($B$3:$B$725,K402,$AI$3:$AI$725)</f>
        <v>0</v>
      </c>
      <c r="AG402" s="30">
        <f>SUMIF(Ingredients!$B$3:$B$230,L402,Ingredients!$C$3:$C$230)+SUMIF($B$3:$B$725,L402,$AI$3:$AI$725)</f>
        <v>0</v>
      </c>
      <c r="AH402" s="30">
        <f>SUMIF(Ingredients!$B$3:$B$230,M402,Ingredients!$C$3:$C$230)+SUMIF($B$3:$B$725,M402,$AI$3:$AI$725)</f>
        <v>0</v>
      </c>
      <c r="AI402" s="29">
        <f t="shared" si="78"/>
        <v>17.30952380952381</v>
      </c>
      <c r="AJ402" s="30">
        <f>SUMIF(Ingredients!$B$3:$B$230,F402,Ingredients!$D$3:$D$230)+SUMIF($B$3:$B$725,F402,$AR$3:$AR$725)</f>
        <v>0.35714285714285715</v>
      </c>
      <c r="AK402" s="30">
        <f>SUMIF(Ingredients!$B$3:$B$230,G402,Ingredients!$D$3:$D$230)+SUMIF($B$3:$B$725,G402,$AR$3:$AR$725)</f>
        <v>0</v>
      </c>
      <c r="AL402" s="30">
        <f>SUMIF(Ingredients!$B$3:$B$230,H402,Ingredients!$D$3:$D$230)+SUMIF($B$3:$B$725,H402,$AR$3:$AR$725)</f>
        <v>0</v>
      </c>
      <c r="AM402" s="30">
        <f>SUMIF(Ingredients!$B$3:$B$230,I402,Ingredients!$D$3:$D$230)+SUMIF($B$3:$B$725,I402,$AR$3:$AR$725)</f>
        <v>0</v>
      </c>
      <c r="AN402" s="30">
        <f>SUMIF(Ingredients!$B$3:$B$230,J402,Ingredients!$D$3:$D$230)+SUMIF($B$3:$B$725,J402,$AR$3:$AR$725)</f>
        <v>0</v>
      </c>
      <c r="AO402" s="30">
        <f>SUMIF(Ingredients!$B$3:$B$230,K402,Ingredients!$D$3:$D$230)+SUMIF($B$3:$B$725,K402,$AR$3:$AR$725)</f>
        <v>0</v>
      </c>
      <c r="AP402" s="30">
        <f>SUMIF(Ingredients!$B$3:$B$230,L402,Ingredients!$D$3:$D$230)+SUMIF($B$3:$B$725,L402,$AR$3:$AR$725)</f>
        <v>0</v>
      </c>
      <c r="AQ402" s="30">
        <f>SUMIF(Ingredients!$B$3:$B$230,M402,Ingredients!$D$3:$D$230)+SUMIF($B$3:$B$725,M402,$AR$3:$AR$725)</f>
        <v>0</v>
      </c>
      <c r="AR402" s="29">
        <f t="shared" si="79"/>
        <v>0.35714285714285715</v>
      </c>
      <c r="AS402" s="30">
        <f>SUMIF(Ingredients!$B$3:$B$230,F402,Ingredients!$E$3:$E$230)+SUMIF($B$3:$B$725,F402,$BA$3:$BA$730)</f>
        <v>10.428571428571429</v>
      </c>
      <c r="AT402" s="30">
        <f>SUMIF(Ingredients!$B$3:$B$230,G402,Ingredients!$E$3:$E$230)+SUMIF($B$3:$B$725,G402,$BA$3:$BA$730)</f>
        <v>43</v>
      </c>
      <c r="AU402" s="30">
        <f>SUMIF(Ingredients!$B$3:$B$230,H402,Ingredients!$E$3:$E$230)+SUMIF($B$3:$B$725,H402,$BA$3:$BA$730)</f>
        <v>0</v>
      </c>
      <c r="AV402" s="30">
        <f>SUMIF(Ingredients!$B$3:$B$230,I402,Ingredients!$E$3:$E$230)+SUMIF($B$3:$B$725,I402,$BA$3:$BA$730)</f>
        <v>0</v>
      </c>
      <c r="AW402" s="30">
        <f>SUMIF(Ingredients!$B$3:$B$230,J402,Ingredients!$E$3:$E$230)+SUMIF($B$3:$B$725,J402,$BA$3:$BA$730)</f>
        <v>0</v>
      </c>
      <c r="AX402" s="30">
        <f>SUMIF(Ingredients!$B$3:$B$230,K402,Ingredients!$E$3:$E$230)+SUMIF($B$3:$B$725,K402,$BA$3:$BA$730)</f>
        <v>0</v>
      </c>
      <c r="AY402" s="30">
        <f>SUMIF(Ingredients!$B$3:$B$230,L402,Ingredients!$E$3:$E$230)+SUMIF($B$3:$B$725,L402,$BA$3:$BA$730)</f>
        <v>0</v>
      </c>
      <c r="AZ402" s="30">
        <f>SUMIF(Ingredients!$B$3:$B$230,M402,Ingredients!$E$3:$E$230)+SUMIF($B$3:$B$725,M402,$BA$3:$BA$730)</f>
        <v>0</v>
      </c>
      <c r="BA402" s="29">
        <f t="shared" si="80"/>
        <v>26.714285714285715</v>
      </c>
      <c r="BB402" s="30">
        <f>SUMIF(Ingredients!$B$3:$B$230,F402,Ingredients!$F$3:$F$230)+SUMIF($B$3:$B$725,F402,$BJ$3:$BJ$725)</f>
        <v>0</v>
      </c>
      <c r="BC402" s="30">
        <f>SUMIF(Ingredients!$B$3:$B$230,G402,Ingredients!$F$3:$F$230)+SUMIF($B$3:$B$725,G402,$BJ$3:$BJ$725)</f>
        <v>1</v>
      </c>
      <c r="BD402" s="30">
        <f>SUMIF(Ingredients!$B$3:$B$230,H402,Ingredients!$F$3:$F$230)+SUMIF($B$3:$B$725,H402,$BJ$3:$BJ$725)</f>
        <v>0</v>
      </c>
      <c r="BE402" s="30">
        <f>SUMIF(Ingredients!$B$3:$B$230,I402,Ingredients!$F$3:$F$230)+SUMIF($B$3:$B$725,I402,$BJ$3:$BJ$725)</f>
        <v>0</v>
      </c>
      <c r="BF402" s="30">
        <f>SUMIF(Ingredients!$B$3:$B$230,J402,Ingredients!$F$3:$F$230)+SUMIF($B$3:$B$725,J402,$BJ$3:$BJ$725)</f>
        <v>0</v>
      </c>
      <c r="BG402" s="30">
        <f>SUMIF(Ingredients!$B$3:$B$230,K402,Ingredients!$F$3:$F$230)+SUMIF($B$3:$B$725,K402,$BJ$3:$BJ$725)</f>
        <v>0</v>
      </c>
      <c r="BH402" s="30">
        <f>SUMIF(Ingredients!$B$3:$B$230,L402,Ingredients!$F$3:$F$230)+SUMIF($B$3:$B$725,L402,$BJ$3:$BJ$725)</f>
        <v>0</v>
      </c>
      <c r="BI402" s="30">
        <f>SUMIF(Ingredients!$B$3:$B$230,M402,Ingredients!$F$3:$F$230)+SUMIF($B$3:$B$725,M402,$BJ$3:$BJ$725)</f>
        <v>0</v>
      </c>
      <c r="BJ402" s="35">
        <f t="shared" si="81"/>
        <v>1</v>
      </c>
      <c r="BK402" s="30">
        <f>SUMIF(Ingredients!$B$3:$B$230,F402,Ingredients!$G$3:$G$230)+SUMIF($B$3:$B$725,F402,$BS$3:$BS$725)</f>
        <v>0</v>
      </c>
      <c r="BL402" s="30">
        <f>SUMIF(Ingredients!$B$3:$B$230,G402,Ingredients!$G$3:$G$230)+SUMIF($B$3:$B$725,G402,$BS$3:$BS$725)</f>
        <v>0</v>
      </c>
      <c r="BM402" s="30">
        <f>SUMIF(Ingredients!$B$3:$B$230,H402,Ingredients!$G$3:$G$230)+SUMIF($B$3:$B$725,H402,$BS$3:$BS$725)</f>
        <v>0</v>
      </c>
      <c r="BN402" s="30">
        <f>SUMIF(Ingredients!$B$3:$B$230,I402,Ingredients!$G$3:$G$230)+SUMIF($B$3:$B$725,I402,$BS$3:$BS$725)</f>
        <v>0</v>
      </c>
      <c r="BO402" s="30">
        <f>SUMIF(Ingredients!$B$3:$B$230,J402,Ingredients!$G$3:$G$230)+SUMIF($B$3:$B$725,J402,$BS$3:$BS$725)</f>
        <v>0</v>
      </c>
      <c r="BP402" s="30">
        <f>SUMIF(Ingredients!$B$3:$B$230,K402,Ingredients!$G$3:$G$230)+SUMIF($B$3:$B$725,K402,$BS$3:$BS$725)</f>
        <v>0</v>
      </c>
      <c r="BQ402" s="30">
        <f>SUMIF(Ingredients!$B$3:$B$230,L402,Ingredients!$G$3:$G$230)+SUMIF($B$3:$B$725,L402,$BS$3:$BS$725)</f>
        <v>0</v>
      </c>
      <c r="BR402" s="30">
        <f>SUMIF(Ingredients!$B$3:$B$230,M402,Ingredients!$G$3:$G$230)+SUMIF($B$3:$B$725,M402,$BS$3:$BS$725)</f>
        <v>0</v>
      </c>
      <c r="BS402" s="36">
        <f t="shared" si="82"/>
        <v>0</v>
      </c>
      <c r="BT402" s="30">
        <f>SUMIF(Ingredients!$B$3:$B$230,F402,Ingredients!$H$3:$H$230)+SUMIF($B$3:$B$725,F402,$CB$3:$CB$725)</f>
        <v>1.1428571428571428</v>
      </c>
      <c r="BU402" s="30">
        <f>SUMIF(Ingredients!$B$3:$B$230,G402,Ingredients!$H$3:$H$230)+SUMIF($B$3:$B$725,G402,$CB$3:$CB$725)</f>
        <v>0</v>
      </c>
      <c r="BV402" s="30">
        <f>SUMIF(Ingredients!$B$3:$B$230,H402,Ingredients!$H$3:$H$230)+SUMIF($B$3:$B$725,H402,$CB$3:$CB$725)</f>
        <v>0</v>
      </c>
      <c r="BW402" s="30">
        <f>SUMIF(Ingredients!$B$3:$B$230,I402,Ingredients!$H$3:$H$230)+SUMIF($B$3:$B$725,I402,$CB$3:$CB$725)</f>
        <v>0</v>
      </c>
      <c r="BX402" s="30">
        <f>SUMIF(Ingredients!$B$3:$B$230,J402,Ingredients!$H$3:$H$230)+SUMIF($B$3:$B$725,J402,$CB$3:$CB$725)</f>
        <v>0</v>
      </c>
      <c r="BY402" s="30">
        <f>SUMIF(Ingredients!$B$3:$B$230,K402,Ingredients!$H$3:$H$230)+SUMIF($B$3:$B$725,K402,$CB$3:$CB$725)</f>
        <v>0</v>
      </c>
      <c r="BZ402" s="30">
        <f>SUMIF(Ingredients!$B$3:$B$230,L402,Ingredients!$H$3:$H$230)+SUMIF($B$3:$B$725,L402,$CB$3:$CB$725)</f>
        <v>0</v>
      </c>
      <c r="CA402" s="30">
        <f>SUMIF(Ingredients!$B$3:$B$230,M402,Ingredients!$H$3:$H$230)+SUMIF($B$3:$B$725,M402,$CB$3:$CB$725)</f>
        <v>0</v>
      </c>
      <c r="CB402" s="42">
        <f t="shared" si="83"/>
        <v>1.1428571428571428</v>
      </c>
      <c r="CC402" s="30">
        <f>SUMIF(Ingredients!$B$3:$B$230,F402,Ingredients!$I$3:$I$230)+SUMIF($B$3:$B$725,F402,$CK$3:$CK$725)</f>
        <v>2.5</v>
      </c>
      <c r="CD402" s="30">
        <f>SUMIF(Ingredients!$B$3:$B$230,G402,Ingredients!$I$3:$I$230)+SUMIF($B$3:$B$725,G402,$CK$3:$CK$725)</f>
        <v>0</v>
      </c>
      <c r="CE402" s="30">
        <f>SUMIF(Ingredients!$B$3:$B$230,H402,Ingredients!$I$3:$I$230)+SUMIF($B$3:$B$725,H402,$CK$3:$CK$725)</f>
        <v>0</v>
      </c>
      <c r="CF402" s="30">
        <f>SUMIF(Ingredients!$B$3:$B$230,I402,Ingredients!$I$3:$I$230)+SUMIF($B$3:$B$725,I402,$CK$3:$CK$725)</f>
        <v>0</v>
      </c>
      <c r="CG402" s="30">
        <f>SUMIF(Ingredients!$B$3:$B$230,J402,Ingredients!$I$3:$I$230)+SUMIF($B$3:$B$725,J402,$CK$3:$CK$725)</f>
        <v>0</v>
      </c>
      <c r="CH402" s="30">
        <f>SUMIF(Ingredients!$B$3:$B$230,K402,Ingredients!$I$3:$I$230)+SUMIF($B$3:$B$725,K402,$CK$3:$CK$725)</f>
        <v>0</v>
      </c>
      <c r="CI402" s="30">
        <f>SUMIF(Ingredients!$B$3:$B$230,L402,Ingredients!$I$3:$I$230)+SUMIF($B$3:$B$725,L402,$CK$3:$CK$725)</f>
        <v>0</v>
      </c>
      <c r="CJ402" s="30">
        <f>SUMIF(Ingredients!$B$3:$B$230,M402,Ingredients!$I$3:$I$230)+SUMIF($B$3:$B$725,M402,$CK$3:$CK$725)</f>
        <v>0</v>
      </c>
      <c r="CK402" s="38">
        <f t="shared" si="84"/>
        <v>2.5</v>
      </c>
      <c r="CL402" s="30">
        <f>SUMIF(Ingredients!$B$3:$B$230,F402,Ingredients!$J$3:$J$230)+SUMIF($B$3:$B$725,F402,$CT$3:$CT$725)</f>
        <v>0</v>
      </c>
      <c r="CM402" s="30">
        <f>SUMIF(Ingredients!$B$3:$B$230,G402,Ingredients!$J$3:$J$230)+SUMIF($B$3:$B$725,G402,$CT$3:$CT$725)</f>
        <v>0</v>
      </c>
      <c r="CN402" s="30">
        <f>SUMIF(Ingredients!$B$3:$B$230,H402,Ingredients!$J$3:$J$230)+SUMIF($B$3:$B$725,H402,$CT$3:$CT$725)</f>
        <v>0</v>
      </c>
      <c r="CO402" s="30">
        <f>SUMIF(Ingredients!$B$3:$B$230,I402,Ingredients!$J$3:$J$230)+SUMIF($B$3:$B$725,I402,$CT$3:$CT$725)</f>
        <v>0</v>
      </c>
      <c r="CP402" s="30">
        <f>SUMIF(Ingredients!$B$3:$B$230,J402,Ingredients!$J$3:$J$230)+SUMIF($B$3:$B$725,J402,$CT$3:$CT$725)</f>
        <v>0</v>
      </c>
      <c r="CQ402" s="30">
        <f>SUMIF(Ingredients!$B$3:$B$230,K402,Ingredients!$J$3:$J$230)+SUMIF($B$3:$B$725,K402,$CT$3:$CT$725)</f>
        <v>0</v>
      </c>
      <c r="CR402" s="30">
        <f>SUMIF(Ingredients!$B$3:$B$230,L402,Ingredients!$J$3:$J$230)+SUMIF($B$3:$B$725,L402,$CT$3:$CT$725)</f>
        <v>0</v>
      </c>
      <c r="CS402" s="30">
        <f>SUMIF(Ingredients!$B$3:$B$230,M402,Ingredients!$J$3:$J$230)+SUMIF($B$3:$B$725,M402,$CT$3:$CT$725)</f>
        <v>0</v>
      </c>
      <c r="CT402" s="43">
        <f t="shared" si="85"/>
        <v>0</v>
      </c>
      <c r="CU402" s="34">
        <v>15</v>
      </c>
      <c r="CV402" s="30">
        <v>5</v>
      </c>
      <c r="CW402" s="30">
        <v>9</v>
      </c>
      <c r="CX402" s="35">
        <v>1</v>
      </c>
      <c r="CY402" s="36">
        <v>0</v>
      </c>
      <c r="CZ402" s="37">
        <v>1</v>
      </c>
      <c r="DA402" s="38">
        <v>2.5</v>
      </c>
      <c r="DB402" s="39">
        <v>0</v>
      </c>
      <c r="DC402" t="s">
        <v>202</v>
      </c>
      <c r="DD402" t="str">
        <f t="shared" ca="1" si="86"/>
        <v/>
      </c>
      <c r="DE402" t="str">
        <f t="shared" ca="1" si="87"/>
        <v>-</v>
      </c>
      <c r="DG402" t="s">
        <v>200</v>
      </c>
      <c r="DH402" t="str">
        <f t="shared" ca="1" si="88"/>
        <v>GRAVYITEM(MEAL, ItemRegistry.gravyItem, 4 ,3f,5f,1f,1f,0f,2.5f,0f,2.33f),</v>
      </c>
      <c r="DI402" t="s">
        <v>2504</v>
      </c>
    </row>
    <row r="403" spans="2:113" x14ac:dyDescent="0.3">
      <c r="B403" t="s">
        <v>685</v>
      </c>
      <c r="C403" t="str">
        <f>INDEX('PH Itemnames'!$B$1:$B$723,MATCH(B403,'PH Itemnames'!$A$1:$A$723),1)</f>
        <v>mangochutneyItem</v>
      </c>
      <c r="D403" t="s">
        <v>240</v>
      </c>
      <c r="E403" t="s">
        <v>1191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SUMIF(Ingredients!$B$3:$B$230,'PH complex foods'!F403,Ingredients!$A$3:$A$119)+SUMIF($B$3:$B$725,F403,$V$3:$V$724)</f>
        <v>0</v>
      </c>
      <c r="O403" s="11">
        <f ca="1">SUMIF(Ingredients!$B$3:$B$230,'PH complex foods'!G403,Ingredients!$A$3:$A$119)+SUMIF($B$3:$B$725,G403,$V$3:$V$724)</f>
        <v>1</v>
      </c>
      <c r="P403" s="11">
        <f ca="1">SUMIF(Ingredients!$B$3:$B$230,'PH complex foods'!H403,Ingredients!$A$3:$A$119)+SUMIF($B$3:$B$725,H403,$V$3:$V$724)</f>
        <v>1</v>
      </c>
      <c r="Q403" s="11">
        <f ca="1">SUMIF(Ingredients!$B$3:$B$230,'PH complex foods'!I403,Ingredients!$A$3:$A$119)+SUMIF($B$3:$B$725,I403,$V$3:$V$724)</f>
        <v>1</v>
      </c>
      <c r="R403" s="11">
        <f ca="1">SUMIF(Ingredients!$B$3:$B$230,'PH complex foods'!J403,Ingredients!$A$3:$A$119)+SUMIF($B$3:$B$725,J403,$V$3:$V$724)</f>
        <v>0</v>
      </c>
      <c r="S403" s="11">
        <f ca="1">SUMIF(Ingredients!$B$3:$B$230,'PH complex foods'!K403,Ingredients!$A$3:$A$119)+SUMIF($B$3:$B$725,K403,$V$3:$V$724)</f>
        <v>0</v>
      </c>
      <c r="T403" s="11">
        <f ca="1">SUMIF(Ingredients!$B$3:$B$230,'PH complex foods'!L403,Ingredients!$A$3:$A$119)+SUMIF($B$3:$B$725,L403,$V$3:$V$724)</f>
        <v>0</v>
      </c>
      <c r="U403" s="11">
        <f ca="1">SUMIF(Ingredients!$B$3:$B$230,'PH complex foods'!M403,Ingredients!$A$3:$A$119)+SUMIF($B$3:$B$725,M403,$V$3:$V$724)</f>
        <v>0</v>
      </c>
      <c r="V403" s="10">
        <f t="shared" ca="1" si="89"/>
        <v>0</v>
      </c>
      <c r="W403" s="10">
        <v>0</v>
      </c>
      <c r="X403" s="11">
        <v>0</v>
      </c>
      <c r="Y403" s="11">
        <f>COUNTIF(F403:M1128,B403)</f>
        <v>2</v>
      </c>
      <c r="Z403" s="44" t="str">
        <f t="shared" ca="1" si="90"/>
        <v>No</v>
      </c>
      <c r="AA403" s="34">
        <f>SUMIF(Ingredients!$B$3:$B$230,F403,Ingredients!$C$3:$C$230)+SUMIF($B$3:$B$725,F403,$AI$3:$AI$725)</f>
        <v>0</v>
      </c>
      <c r="AB403" s="30">
        <f>SUMIF(Ingredients!$B$3:$B$230,G403,Ingredients!$C$3:$C$230)+SUMIF($B$3:$B$725,G403,$AI$3:$AI$725)</f>
        <v>0</v>
      </c>
      <c r="AC403" s="30">
        <f>SUMIF(Ingredients!$B$3:$B$230,H403,Ingredients!$C$3:$C$230)+SUMIF($B$3:$B$725,H403,$AI$3:$AI$725)</f>
        <v>0</v>
      </c>
      <c r="AD403" s="30">
        <f>SUMIF(Ingredients!$B$3:$B$230,I403,Ingredients!$C$3:$C$230)+SUMIF($B$3:$B$725,I403,$AI$3:$AI$725)</f>
        <v>4</v>
      </c>
      <c r="AE403" s="30">
        <f>SUMIF(Ingredients!$B$3:$B$230,J403,Ingredients!$C$3:$C$230)+SUMIF($B$3:$B$725,J403,$AI$3:$AI$725)</f>
        <v>0</v>
      </c>
      <c r="AF403" s="30">
        <f>SUMIF(Ingredients!$B$3:$B$230,K403,Ingredients!$C$3:$C$230)+SUMIF($B$3:$B$725,K403,$AI$3:$AI$725)</f>
        <v>0</v>
      </c>
      <c r="AG403" s="30">
        <f>SUMIF(Ingredients!$B$3:$B$230,L403,Ingredients!$C$3:$C$230)+SUMIF($B$3:$B$725,L403,$AI$3:$AI$725)</f>
        <v>0</v>
      </c>
      <c r="AH403" s="30">
        <f>SUMIF(Ingredients!$B$3:$B$230,M403,Ingredients!$C$3:$C$230)+SUMIF($B$3:$B$725,M403,$AI$3:$AI$725)</f>
        <v>0</v>
      </c>
      <c r="AI403" s="29">
        <f t="shared" si="78"/>
        <v>4</v>
      </c>
      <c r="AJ403" s="30">
        <f>SUMIF(Ingredients!$B$3:$B$230,F403,Ingredients!$D$3:$D$230)+SUMIF($B$3:$B$725,F403,$AR$3:$AR$725)</f>
        <v>0</v>
      </c>
      <c r="AK403" s="30">
        <f>SUMIF(Ingredients!$B$3:$B$230,G403,Ingredients!$D$3:$D$230)+SUMIF($B$3:$B$725,G403,$AR$3:$AR$725)</f>
        <v>0</v>
      </c>
      <c r="AL403" s="30">
        <f>SUMIF(Ingredients!$B$3:$B$230,H403,Ingredients!$D$3:$D$230)+SUMIF($B$3:$B$725,H403,$AR$3:$AR$725)</f>
        <v>0</v>
      </c>
      <c r="AM403" s="30">
        <f>SUMIF(Ingredients!$B$3:$B$230,I403,Ingredients!$D$3:$D$230)+SUMIF($B$3:$B$725,I403,$AR$3:$AR$725)</f>
        <v>0</v>
      </c>
      <c r="AN403" s="30">
        <f>SUMIF(Ingredients!$B$3:$B$230,J403,Ingredients!$D$3:$D$230)+SUMIF($B$3:$B$725,J403,$AR$3:$AR$725)</f>
        <v>0</v>
      </c>
      <c r="AO403" s="30">
        <f>SUMIF(Ingredients!$B$3:$B$230,K403,Ingredients!$D$3:$D$230)+SUMIF($B$3:$B$725,K403,$AR$3:$AR$725)</f>
        <v>0</v>
      </c>
      <c r="AP403" s="30">
        <f>SUMIF(Ingredients!$B$3:$B$230,L403,Ingredients!$D$3:$D$230)+SUMIF($B$3:$B$725,L403,$AR$3:$AR$725)</f>
        <v>0</v>
      </c>
      <c r="AQ403" s="30">
        <f>SUMIF(Ingredients!$B$3:$B$230,M403,Ingredients!$D$3:$D$230)+SUMIF($B$3:$B$725,M403,$AR$3:$AR$725)</f>
        <v>0</v>
      </c>
      <c r="AR403" s="29">
        <f t="shared" si="79"/>
        <v>0</v>
      </c>
      <c r="AS403" s="30">
        <f>SUMIF(Ingredients!$B$3:$B$230,F403,Ingredients!$E$3:$E$230)+SUMIF($B$3:$B$725,F403,$BA$3:$BA$730)</f>
        <v>0</v>
      </c>
      <c r="AT403" s="30">
        <f>SUMIF(Ingredients!$B$3:$B$230,G403,Ingredients!$E$3:$E$230)+SUMIF($B$3:$B$725,G403,$BA$3:$BA$730)</f>
        <v>48</v>
      </c>
      <c r="AU403" s="30">
        <f>SUMIF(Ingredients!$B$3:$B$230,H403,Ingredients!$E$3:$E$230)+SUMIF($B$3:$B$725,H403,$BA$3:$BA$730)</f>
        <v>48</v>
      </c>
      <c r="AV403" s="30">
        <f>SUMIF(Ingredients!$B$3:$B$230,I403,Ingredients!$E$3:$E$230)+SUMIF($B$3:$B$725,I403,$BA$3:$BA$730)</f>
        <v>0</v>
      </c>
      <c r="AW403" s="30">
        <f>SUMIF(Ingredients!$B$3:$B$230,J403,Ingredients!$E$3:$E$230)+SUMIF($B$3:$B$725,J403,$BA$3:$BA$730)</f>
        <v>0</v>
      </c>
      <c r="AX403" s="30">
        <f>SUMIF(Ingredients!$B$3:$B$230,K403,Ingredients!$E$3:$E$230)+SUMIF($B$3:$B$725,K403,$BA$3:$BA$730)</f>
        <v>0</v>
      </c>
      <c r="AY403" s="30">
        <f>SUMIF(Ingredients!$B$3:$B$230,L403,Ingredients!$E$3:$E$230)+SUMIF($B$3:$B$725,L403,$BA$3:$BA$730)</f>
        <v>0</v>
      </c>
      <c r="AZ403" s="30">
        <f>SUMIF(Ingredients!$B$3:$B$230,M403,Ingredients!$E$3:$E$230)+SUMIF($B$3:$B$725,M403,$BA$3:$BA$730)</f>
        <v>0</v>
      </c>
      <c r="BA403" s="29">
        <f t="shared" si="80"/>
        <v>24</v>
      </c>
      <c r="BB403" s="30">
        <f>SUMIF(Ingredients!$B$3:$B$230,F403,Ingredients!$F$3:$F$230)+SUMIF($B$3:$B$725,F403,$BJ$3:$BJ$725)</f>
        <v>0</v>
      </c>
      <c r="BC403" s="30">
        <f>SUMIF(Ingredients!$B$3:$B$230,G403,Ingredients!$F$3:$F$230)+SUMIF($B$3:$B$725,G403,$BJ$3:$BJ$725)</f>
        <v>0</v>
      </c>
      <c r="BD403" s="30">
        <f>SUMIF(Ingredients!$B$3:$B$230,H403,Ingredients!$F$3:$F$230)+SUMIF($B$3:$B$725,H403,$BJ$3:$BJ$725)</f>
        <v>0</v>
      </c>
      <c r="BE403" s="30">
        <f>SUMIF(Ingredients!$B$3:$B$230,I403,Ingredients!$F$3:$F$230)+SUMIF($B$3:$B$725,I403,$BJ$3:$BJ$725)</f>
        <v>0</v>
      </c>
      <c r="BF403" s="30">
        <f>SUMIF(Ingredients!$B$3:$B$230,J403,Ingredients!$F$3:$F$230)+SUMIF($B$3:$B$725,J403,$BJ$3:$BJ$725)</f>
        <v>0</v>
      </c>
      <c r="BG403" s="30">
        <f>SUMIF(Ingredients!$B$3:$B$230,K403,Ingredients!$F$3:$F$230)+SUMIF($B$3:$B$725,K403,$BJ$3:$BJ$725)</f>
        <v>0</v>
      </c>
      <c r="BH403" s="30">
        <f>SUMIF(Ingredients!$B$3:$B$230,L403,Ingredients!$F$3:$F$230)+SUMIF($B$3:$B$725,L403,$BJ$3:$BJ$725)</f>
        <v>0</v>
      </c>
      <c r="BI403" s="30">
        <f>SUMIF(Ingredients!$B$3:$B$230,M403,Ingredients!$F$3:$F$230)+SUMIF($B$3:$B$725,M403,$BJ$3:$BJ$725)</f>
        <v>0</v>
      </c>
      <c r="BJ403" s="35">
        <f t="shared" si="81"/>
        <v>0</v>
      </c>
      <c r="BK403" s="30">
        <f>SUMIF(Ingredients!$B$3:$B$230,F403,Ingredients!$G$3:$G$230)+SUMIF($B$3:$B$725,F403,$BS$3:$BS$725)</f>
        <v>0</v>
      </c>
      <c r="BL403" s="30">
        <f>SUMIF(Ingredients!$B$3:$B$230,G403,Ingredients!$G$3:$G$230)+SUMIF($B$3:$B$725,G403,$BS$3:$BS$725)</f>
        <v>0</v>
      </c>
      <c r="BM403" s="30">
        <f>SUMIF(Ingredients!$B$3:$B$230,H403,Ingredients!$G$3:$G$230)+SUMIF($B$3:$B$725,H403,$BS$3:$BS$725)</f>
        <v>0</v>
      </c>
      <c r="BN403" s="30">
        <f>SUMIF(Ingredients!$B$3:$B$230,I403,Ingredients!$G$3:$G$230)+SUMIF($B$3:$B$725,I403,$BS$3:$BS$725)</f>
        <v>0</v>
      </c>
      <c r="BO403" s="30">
        <f>SUMIF(Ingredients!$B$3:$B$230,J403,Ingredients!$G$3:$G$230)+SUMIF($B$3:$B$725,J403,$BS$3:$BS$725)</f>
        <v>0</v>
      </c>
      <c r="BP403" s="30">
        <f>SUMIF(Ingredients!$B$3:$B$230,K403,Ingredients!$G$3:$G$230)+SUMIF($B$3:$B$725,K403,$BS$3:$BS$725)</f>
        <v>0</v>
      </c>
      <c r="BQ403" s="30">
        <f>SUMIF(Ingredients!$B$3:$B$230,L403,Ingredients!$G$3:$G$230)+SUMIF($B$3:$B$725,L403,$BS$3:$BS$725)</f>
        <v>0</v>
      </c>
      <c r="BR403" s="30">
        <f>SUMIF(Ingredients!$B$3:$B$230,M403,Ingredients!$G$3:$G$230)+SUMIF($B$3:$B$725,M403,$BS$3:$BS$725)</f>
        <v>0</v>
      </c>
      <c r="BS403" s="36">
        <f t="shared" si="82"/>
        <v>0</v>
      </c>
      <c r="BT403" s="30">
        <f>SUMIF(Ingredients!$B$3:$B$230,F403,Ingredients!$H$3:$H$230)+SUMIF($B$3:$B$725,F403,$CB$3:$CB$725)</f>
        <v>0</v>
      </c>
      <c r="BU403" s="30">
        <f>SUMIF(Ingredients!$B$3:$B$230,G403,Ingredients!$H$3:$H$230)+SUMIF($B$3:$B$725,G403,$CB$3:$CB$725)</f>
        <v>0</v>
      </c>
      <c r="BV403" s="30">
        <f>SUMIF(Ingredients!$B$3:$B$230,H403,Ingredients!$H$3:$H$230)+SUMIF($B$3:$B$725,H403,$CB$3:$CB$725)</f>
        <v>0</v>
      </c>
      <c r="BW403" s="30">
        <f>SUMIF(Ingredients!$B$3:$B$230,I403,Ingredients!$H$3:$H$230)+SUMIF($B$3:$B$725,I403,$CB$3:$CB$725)</f>
        <v>0</v>
      </c>
      <c r="BX403" s="30">
        <f>SUMIF(Ingredients!$B$3:$B$230,J403,Ingredients!$H$3:$H$230)+SUMIF($B$3:$B$725,J403,$CB$3:$CB$725)</f>
        <v>0</v>
      </c>
      <c r="BY403" s="30">
        <f>SUMIF(Ingredients!$B$3:$B$230,K403,Ingredients!$H$3:$H$230)+SUMIF($B$3:$B$725,K403,$CB$3:$CB$725)</f>
        <v>0</v>
      </c>
      <c r="BZ403" s="30">
        <f>SUMIF(Ingredients!$B$3:$B$230,L403,Ingredients!$H$3:$H$230)+SUMIF($B$3:$B$725,L403,$CB$3:$CB$725)</f>
        <v>0</v>
      </c>
      <c r="CA403" s="30">
        <f>SUMIF(Ingredients!$B$3:$B$230,M403,Ingredients!$H$3:$H$230)+SUMIF($B$3:$B$725,M403,$CB$3:$CB$725)</f>
        <v>0</v>
      </c>
      <c r="CB403" s="42">
        <f t="shared" si="83"/>
        <v>0</v>
      </c>
      <c r="CC403" s="30">
        <f>SUMIF(Ingredients!$B$3:$B$230,F403,Ingredients!$I$3:$I$230)+SUMIF($B$3:$B$725,F403,$CK$3:$CK$725)</f>
        <v>0</v>
      </c>
      <c r="CD403" s="30">
        <f>SUMIF(Ingredients!$B$3:$B$230,G403,Ingredients!$I$3:$I$230)+SUMIF($B$3:$B$725,G403,$CK$3:$CK$725)</f>
        <v>0</v>
      </c>
      <c r="CE403" s="30">
        <f>SUMIF(Ingredients!$B$3:$B$230,H403,Ingredients!$I$3:$I$230)+SUMIF($B$3:$B$725,H403,$CK$3:$CK$725)</f>
        <v>0</v>
      </c>
      <c r="CF403" s="30">
        <f>SUMIF(Ingredients!$B$3:$B$230,I403,Ingredients!$I$3:$I$230)+SUMIF($B$3:$B$725,I403,$CK$3:$CK$725)</f>
        <v>0</v>
      </c>
      <c r="CG403" s="30">
        <f>SUMIF(Ingredients!$B$3:$B$230,J403,Ingredients!$I$3:$I$230)+SUMIF($B$3:$B$725,J403,$CK$3:$CK$725)</f>
        <v>0</v>
      </c>
      <c r="CH403" s="30">
        <f>SUMIF(Ingredients!$B$3:$B$230,K403,Ingredients!$I$3:$I$230)+SUMIF($B$3:$B$725,K403,$CK$3:$CK$725)</f>
        <v>0</v>
      </c>
      <c r="CI403" s="30">
        <f>SUMIF(Ingredients!$B$3:$B$230,L403,Ingredients!$I$3:$I$230)+SUMIF($B$3:$B$725,L403,$CK$3:$CK$725)</f>
        <v>0</v>
      </c>
      <c r="CJ403" s="30">
        <f>SUMIF(Ingredients!$B$3:$B$230,M403,Ingredients!$I$3:$I$230)+SUMIF($B$3:$B$725,M403,$CK$3:$CK$725)</f>
        <v>0</v>
      </c>
      <c r="CK403" s="38">
        <f t="shared" si="84"/>
        <v>0</v>
      </c>
      <c r="CL403" s="30">
        <f>SUMIF(Ingredients!$B$3:$B$230,F403,Ingredients!$J$3:$J$230)+SUMIF($B$3:$B$725,F403,$CT$3:$CT$725)</f>
        <v>0</v>
      </c>
      <c r="CM403" s="30">
        <f>SUMIF(Ingredients!$B$3:$B$230,G403,Ingredients!$J$3:$J$230)+SUMIF($B$3:$B$725,G403,$CT$3:$CT$725)</f>
        <v>0</v>
      </c>
      <c r="CN403" s="30">
        <f>SUMIF(Ingredients!$B$3:$B$230,H403,Ingredients!$J$3:$J$230)+SUMIF($B$3:$B$725,H403,$CT$3:$CT$725)</f>
        <v>0</v>
      </c>
      <c r="CO403" s="30">
        <f>SUMIF(Ingredients!$B$3:$B$230,I403,Ingredients!$J$3:$J$230)+SUMIF($B$3:$B$725,I403,$CT$3:$CT$725)</f>
        <v>0</v>
      </c>
      <c r="CP403" s="30">
        <f>SUMIF(Ingredients!$B$3:$B$230,J403,Ingredients!$J$3:$J$230)+SUMIF($B$3:$B$725,J403,$CT$3:$CT$725)</f>
        <v>0</v>
      </c>
      <c r="CQ403" s="30">
        <f>SUMIF(Ingredients!$B$3:$B$230,K403,Ingredients!$J$3:$J$230)+SUMIF($B$3:$B$725,K403,$CT$3:$CT$725)</f>
        <v>0</v>
      </c>
      <c r="CR403" s="30">
        <f>SUMIF(Ingredients!$B$3:$B$230,L403,Ingredients!$J$3:$J$230)+SUMIF($B$3:$B$725,L403,$CT$3:$CT$725)</f>
        <v>0</v>
      </c>
      <c r="CS403" s="30">
        <f>SUMIF(Ingredients!$B$3:$B$230,M403,Ingredients!$J$3:$J$230)+SUMIF($B$3:$B$725,M403,$CT$3:$CT$725)</f>
        <v>0</v>
      </c>
      <c r="CT403" s="43">
        <f t="shared" si="85"/>
        <v>0</v>
      </c>
      <c r="CU403" s="34">
        <v>4</v>
      </c>
      <c r="CV403" s="30">
        <v>0</v>
      </c>
      <c r="CW403" s="30">
        <v>0</v>
      </c>
      <c r="CX403" s="35">
        <v>0</v>
      </c>
      <c r="CY403" s="36">
        <v>0</v>
      </c>
      <c r="CZ403" s="37">
        <v>0</v>
      </c>
      <c r="DA403" s="38">
        <v>0</v>
      </c>
      <c r="DB403" s="39">
        <v>0</v>
      </c>
      <c r="DC403" t="s">
        <v>199</v>
      </c>
      <c r="DD403" t="str">
        <f t="shared" ca="1" si="86"/>
        <v/>
      </c>
      <c r="DE403" t="str">
        <f t="shared" ca="1" si="87"/>
        <v>No</v>
      </c>
      <c r="DG403" t="s">
        <v>200</v>
      </c>
      <c r="DH403" t="str">
        <f t="shared" ca="1" si="88"/>
        <v/>
      </c>
      <c r="DI403" t="s">
        <v>2271</v>
      </c>
    </row>
    <row r="404" spans="2:113" x14ac:dyDescent="0.3">
      <c r="B404" t="s">
        <v>686</v>
      </c>
      <c r="C404" t="str">
        <f>INDEX('PH Itemnames'!$B$1:$B$723,MATCH(B404,'PH Itemnames'!$A$1:$A$723),1)</f>
        <v>marzipanItem</v>
      </c>
      <c r="D404" t="s">
        <v>240</v>
      </c>
      <c r="E404" t="s">
        <v>1183</v>
      </c>
      <c r="F404" s="10" t="s">
        <v>551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SUMIF(Ingredients!$B$3:$B$230,'PH complex foods'!F404,Ingredients!$A$3:$A$119)+SUMIF($B$3:$B$725,F404,$V$3:$V$724)</f>
        <v>1</v>
      </c>
      <c r="O404" s="11">
        <f ca="1">SUMIF(Ingredients!$B$3:$B$230,'PH complex foods'!G404,Ingredients!$A$3:$A$119)+SUMIF($B$3:$B$725,G404,$V$3:$V$724)</f>
        <v>0</v>
      </c>
      <c r="P404" s="11">
        <f ca="1">SUMIF(Ingredients!$B$3:$B$230,'PH complex foods'!H404,Ingredients!$A$3:$A$119)+SUMIF($B$3:$B$725,H404,$V$3:$V$724)</f>
        <v>0</v>
      </c>
      <c r="Q404" s="11">
        <f ca="1">SUMIF(Ingredients!$B$3:$B$230,'PH complex foods'!I404,Ingredients!$A$3:$A$119)+SUMIF($B$3:$B$725,I404,$V$3:$V$724)</f>
        <v>0</v>
      </c>
      <c r="R404" s="11">
        <f ca="1">SUMIF(Ingredients!$B$3:$B$230,'PH complex foods'!J404,Ingredients!$A$3:$A$119)+SUMIF($B$3:$B$725,J404,$V$3:$V$724)</f>
        <v>0</v>
      </c>
      <c r="S404" s="11">
        <f ca="1">SUMIF(Ingredients!$B$3:$B$230,'PH complex foods'!K404,Ingredients!$A$3:$A$119)+SUMIF($B$3:$B$725,K404,$V$3:$V$724)</f>
        <v>0</v>
      </c>
      <c r="T404" s="11">
        <f ca="1">SUMIF(Ingredients!$B$3:$B$230,'PH complex foods'!L404,Ingredients!$A$3:$A$119)+SUMIF($B$3:$B$725,L404,$V$3:$V$724)</f>
        <v>0</v>
      </c>
      <c r="U404" s="11">
        <f ca="1">SUMIF(Ingredients!$B$3:$B$230,'PH complex foods'!M404,Ingredients!$A$3:$A$119)+SUMIF($B$3:$B$725,M404,$V$3:$V$724)</f>
        <v>0</v>
      </c>
      <c r="V404" s="10">
        <f t="shared" ca="1" si="89"/>
        <v>0</v>
      </c>
      <c r="W404" s="10">
        <v>0</v>
      </c>
      <c r="X404" s="11">
        <v>0</v>
      </c>
      <c r="Y404" s="11">
        <f>COUNTIF(F404:M1129,B404)</f>
        <v>1</v>
      </c>
      <c r="Z404" s="44" t="str">
        <f t="shared" ca="1" si="90"/>
        <v>No</v>
      </c>
      <c r="AA404" s="34">
        <f>SUMIF(Ingredients!$B$3:$B$230,F404,Ingredients!$C$3:$C$230)+SUMIF($B$3:$B$725,F404,$AI$3:$AI$725)</f>
        <v>1</v>
      </c>
      <c r="AB404" s="30">
        <f>SUMIF(Ingredients!$B$3:$B$230,G404,Ingredients!$C$3:$C$230)+SUMIF($B$3:$B$725,G404,$AI$3:$AI$725)</f>
        <v>0</v>
      </c>
      <c r="AC404" s="30">
        <f>SUMIF(Ingredients!$B$3:$B$230,H404,Ingredients!$C$3:$C$230)+SUMIF($B$3:$B$725,H404,$AI$3:$AI$725)</f>
        <v>0</v>
      </c>
      <c r="AD404" s="30">
        <f>SUMIF(Ingredients!$B$3:$B$230,I404,Ingredients!$C$3:$C$230)+SUMIF($B$3:$B$725,I404,$AI$3:$AI$725)</f>
        <v>0</v>
      </c>
      <c r="AE404" s="30">
        <f>SUMIF(Ingredients!$B$3:$B$230,J404,Ingredients!$C$3:$C$230)+SUMIF($B$3:$B$725,J404,$AI$3:$AI$725)</f>
        <v>0</v>
      </c>
      <c r="AF404" s="30">
        <f>SUMIF(Ingredients!$B$3:$B$230,K404,Ingredients!$C$3:$C$230)+SUMIF($B$3:$B$725,K404,$AI$3:$AI$725)</f>
        <v>0</v>
      </c>
      <c r="AG404" s="30">
        <f>SUMIF(Ingredients!$B$3:$B$230,L404,Ingredients!$C$3:$C$230)+SUMIF($B$3:$B$725,L404,$AI$3:$AI$725)</f>
        <v>0</v>
      </c>
      <c r="AH404" s="30">
        <f>SUMIF(Ingredients!$B$3:$B$230,M404,Ingredients!$C$3:$C$230)+SUMIF($B$3:$B$725,M404,$AI$3:$AI$725)</f>
        <v>0</v>
      </c>
      <c r="AI404" s="29">
        <f t="shared" si="78"/>
        <v>1</v>
      </c>
      <c r="AJ404" s="30">
        <f>SUMIF(Ingredients!$B$3:$B$230,F404,Ingredients!$D$3:$D$230)+SUMIF($B$3:$B$725,F404,$AR$3:$AR$725)</f>
        <v>0</v>
      </c>
      <c r="AK404" s="30">
        <f>SUMIF(Ingredients!$B$3:$B$230,G404,Ingredients!$D$3:$D$230)+SUMIF($B$3:$B$725,G404,$AR$3:$AR$725)</f>
        <v>0</v>
      </c>
      <c r="AL404" s="30">
        <f>SUMIF(Ingredients!$B$3:$B$230,H404,Ingredients!$D$3:$D$230)+SUMIF($B$3:$B$725,H404,$AR$3:$AR$725)</f>
        <v>0</v>
      </c>
      <c r="AM404" s="30">
        <f>SUMIF(Ingredients!$B$3:$B$230,I404,Ingredients!$D$3:$D$230)+SUMIF($B$3:$B$725,I404,$AR$3:$AR$725)</f>
        <v>0</v>
      </c>
      <c r="AN404" s="30">
        <f>SUMIF(Ingredients!$B$3:$B$230,J404,Ingredients!$D$3:$D$230)+SUMIF($B$3:$B$725,J404,$AR$3:$AR$725)</f>
        <v>0</v>
      </c>
      <c r="AO404" s="30">
        <f>SUMIF(Ingredients!$B$3:$B$230,K404,Ingredients!$D$3:$D$230)+SUMIF($B$3:$B$725,K404,$AR$3:$AR$725)</f>
        <v>0</v>
      </c>
      <c r="AP404" s="30">
        <f>SUMIF(Ingredients!$B$3:$B$230,L404,Ingredients!$D$3:$D$230)+SUMIF($B$3:$B$725,L404,$AR$3:$AR$725)</f>
        <v>0</v>
      </c>
      <c r="AQ404" s="30">
        <f>SUMIF(Ingredients!$B$3:$B$230,M404,Ingredients!$D$3:$D$230)+SUMIF($B$3:$B$725,M404,$AR$3:$AR$725)</f>
        <v>0</v>
      </c>
      <c r="AR404" s="29">
        <f t="shared" si="79"/>
        <v>0</v>
      </c>
      <c r="AS404" s="30">
        <f>SUMIF(Ingredients!$B$3:$B$230,F404,Ingredients!$E$3:$E$230)+SUMIF($B$3:$B$725,F404,$BA$3:$BA$730)</f>
        <v>30</v>
      </c>
      <c r="AT404" s="30">
        <f>SUMIF(Ingredients!$B$3:$B$230,G404,Ingredients!$E$3:$E$230)+SUMIF($B$3:$B$725,G404,$BA$3:$BA$730)</f>
        <v>0</v>
      </c>
      <c r="AU404" s="30">
        <f>SUMIF(Ingredients!$B$3:$B$230,H404,Ingredients!$E$3:$E$230)+SUMIF($B$3:$B$725,H404,$BA$3:$BA$730)</f>
        <v>0</v>
      </c>
      <c r="AV404" s="30">
        <f>SUMIF(Ingredients!$B$3:$B$230,I404,Ingredients!$E$3:$E$230)+SUMIF($B$3:$B$725,I404,$BA$3:$BA$730)</f>
        <v>0</v>
      </c>
      <c r="AW404" s="30">
        <f>SUMIF(Ingredients!$B$3:$B$230,J404,Ingredients!$E$3:$E$230)+SUMIF($B$3:$B$725,J404,$BA$3:$BA$730)</f>
        <v>0</v>
      </c>
      <c r="AX404" s="30">
        <f>SUMIF(Ingredients!$B$3:$B$230,K404,Ingredients!$E$3:$E$230)+SUMIF($B$3:$B$725,K404,$BA$3:$BA$730)</f>
        <v>0</v>
      </c>
      <c r="AY404" s="30">
        <f>SUMIF(Ingredients!$B$3:$B$230,L404,Ingredients!$E$3:$E$230)+SUMIF($B$3:$B$725,L404,$BA$3:$BA$730)</f>
        <v>0</v>
      </c>
      <c r="AZ404" s="30">
        <f>SUMIF(Ingredients!$B$3:$B$230,M404,Ingredients!$E$3:$E$230)+SUMIF($B$3:$B$725,M404,$BA$3:$BA$730)</f>
        <v>0</v>
      </c>
      <c r="BA404" s="29">
        <f t="shared" si="80"/>
        <v>15</v>
      </c>
      <c r="BB404" s="30">
        <f>SUMIF(Ingredients!$B$3:$B$230,F404,Ingredients!$F$3:$F$230)+SUMIF($B$3:$B$725,F404,$BJ$3:$BJ$725)</f>
        <v>0</v>
      </c>
      <c r="BC404" s="30">
        <f>SUMIF(Ingredients!$B$3:$B$230,G404,Ingredients!$F$3:$F$230)+SUMIF($B$3:$B$725,G404,$BJ$3:$BJ$725)</f>
        <v>0</v>
      </c>
      <c r="BD404" s="30">
        <f>SUMIF(Ingredients!$B$3:$B$230,H404,Ingredients!$F$3:$F$230)+SUMIF($B$3:$B$725,H404,$BJ$3:$BJ$725)</f>
        <v>0</v>
      </c>
      <c r="BE404" s="30">
        <f>SUMIF(Ingredients!$B$3:$B$230,I404,Ingredients!$F$3:$F$230)+SUMIF($B$3:$B$725,I404,$BJ$3:$BJ$725)</f>
        <v>0</v>
      </c>
      <c r="BF404" s="30">
        <f>SUMIF(Ingredients!$B$3:$B$230,J404,Ingredients!$F$3:$F$230)+SUMIF($B$3:$B$725,J404,$BJ$3:$BJ$725)</f>
        <v>0</v>
      </c>
      <c r="BG404" s="30">
        <f>SUMIF(Ingredients!$B$3:$B$230,K404,Ingredients!$F$3:$F$230)+SUMIF($B$3:$B$725,K404,$BJ$3:$BJ$725)</f>
        <v>0</v>
      </c>
      <c r="BH404" s="30">
        <f>SUMIF(Ingredients!$B$3:$B$230,L404,Ingredients!$F$3:$F$230)+SUMIF($B$3:$B$725,L404,$BJ$3:$BJ$725)</f>
        <v>0</v>
      </c>
      <c r="BI404" s="30">
        <f>SUMIF(Ingredients!$B$3:$B$230,M404,Ingredients!$F$3:$F$230)+SUMIF($B$3:$B$725,M404,$BJ$3:$BJ$725)</f>
        <v>0</v>
      </c>
      <c r="BJ404" s="35">
        <f t="shared" si="81"/>
        <v>0</v>
      </c>
      <c r="BK404" s="30">
        <f>SUMIF(Ingredients!$B$3:$B$230,F404,Ingredients!$G$3:$G$230)+SUMIF($B$3:$B$725,F404,$BS$3:$BS$725)</f>
        <v>0</v>
      </c>
      <c r="BL404" s="30">
        <f>SUMIF(Ingredients!$B$3:$B$230,G404,Ingredients!$G$3:$G$230)+SUMIF($B$3:$B$725,G404,$BS$3:$BS$725)</f>
        <v>0</v>
      </c>
      <c r="BM404" s="30">
        <f>SUMIF(Ingredients!$B$3:$B$230,H404,Ingredients!$G$3:$G$230)+SUMIF($B$3:$B$725,H404,$BS$3:$BS$725)</f>
        <v>0</v>
      </c>
      <c r="BN404" s="30">
        <f>SUMIF(Ingredients!$B$3:$B$230,I404,Ingredients!$G$3:$G$230)+SUMIF($B$3:$B$725,I404,$BS$3:$BS$725)</f>
        <v>0</v>
      </c>
      <c r="BO404" s="30">
        <f>SUMIF(Ingredients!$B$3:$B$230,J404,Ingredients!$G$3:$G$230)+SUMIF($B$3:$B$725,J404,$BS$3:$BS$725)</f>
        <v>0</v>
      </c>
      <c r="BP404" s="30">
        <f>SUMIF(Ingredients!$B$3:$B$230,K404,Ingredients!$G$3:$G$230)+SUMIF($B$3:$B$725,K404,$BS$3:$BS$725)</f>
        <v>0</v>
      </c>
      <c r="BQ404" s="30">
        <f>SUMIF(Ingredients!$B$3:$B$230,L404,Ingredients!$G$3:$G$230)+SUMIF($B$3:$B$725,L404,$BS$3:$BS$725)</f>
        <v>0</v>
      </c>
      <c r="BR404" s="30">
        <f>SUMIF(Ingredients!$B$3:$B$230,M404,Ingredients!$G$3:$G$230)+SUMIF($B$3:$B$725,M404,$BS$3:$BS$725)</f>
        <v>0</v>
      </c>
      <c r="BS404" s="36">
        <f t="shared" si="82"/>
        <v>0</v>
      </c>
      <c r="BT404" s="30">
        <f>SUMIF(Ingredients!$B$3:$B$230,F404,Ingredients!$H$3:$H$230)+SUMIF($B$3:$B$725,F404,$CB$3:$CB$725)</f>
        <v>0</v>
      </c>
      <c r="BU404" s="30">
        <f>SUMIF(Ingredients!$B$3:$B$230,G404,Ingredients!$H$3:$H$230)+SUMIF($B$3:$B$725,G404,$CB$3:$CB$725)</f>
        <v>0</v>
      </c>
      <c r="BV404" s="30">
        <f>SUMIF(Ingredients!$B$3:$B$230,H404,Ingredients!$H$3:$H$230)+SUMIF($B$3:$B$725,H404,$CB$3:$CB$725)</f>
        <v>0</v>
      </c>
      <c r="BW404" s="30">
        <f>SUMIF(Ingredients!$B$3:$B$230,I404,Ingredients!$H$3:$H$230)+SUMIF($B$3:$B$725,I404,$CB$3:$CB$725)</f>
        <v>0</v>
      </c>
      <c r="BX404" s="30">
        <f>SUMIF(Ingredients!$B$3:$B$230,J404,Ingredients!$H$3:$H$230)+SUMIF($B$3:$B$725,J404,$CB$3:$CB$725)</f>
        <v>0</v>
      </c>
      <c r="BY404" s="30">
        <f>SUMIF(Ingredients!$B$3:$B$230,K404,Ingredients!$H$3:$H$230)+SUMIF($B$3:$B$725,K404,$CB$3:$CB$725)</f>
        <v>0</v>
      </c>
      <c r="BZ404" s="30">
        <f>SUMIF(Ingredients!$B$3:$B$230,L404,Ingredients!$H$3:$H$230)+SUMIF($B$3:$B$725,L404,$CB$3:$CB$725)</f>
        <v>0</v>
      </c>
      <c r="CA404" s="30">
        <f>SUMIF(Ingredients!$B$3:$B$230,M404,Ingredients!$H$3:$H$230)+SUMIF($B$3:$B$725,M404,$CB$3:$CB$725)</f>
        <v>0</v>
      </c>
      <c r="CB404" s="42">
        <f t="shared" si="83"/>
        <v>0</v>
      </c>
      <c r="CC404" s="30">
        <f>SUMIF(Ingredients!$B$3:$B$230,F404,Ingredients!$I$3:$I$230)+SUMIF($B$3:$B$725,F404,$CK$3:$CK$725)</f>
        <v>0</v>
      </c>
      <c r="CD404" s="30">
        <f>SUMIF(Ingredients!$B$3:$B$230,G404,Ingredients!$I$3:$I$230)+SUMIF($B$3:$B$725,G404,$CK$3:$CK$725)</f>
        <v>0</v>
      </c>
      <c r="CE404" s="30">
        <f>SUMIF(Ingredients!$B$3:$B$230,H404,Ingredients!$I$3:$I$230)+SUMIF($B$3:$B$725,H404,$CK$3:$CK$725)</f>
        <v>0</v>
      </c>
      <c r="CF404" s="30">
        <f>SUMIF(Ingredients!$B$3:$B$230,I404,Ingredients!$I$3:$I$230)+SUMIF($B$3:$B$725,I404,$CK$3:$CK$725)</f>
        <v>0</v>
      </c>
      <c r="CG404" s="30">
        <f>SUMIF(Ingredients!$B$3:$B$230,J404,Ingredients!$I$3:$I$230)+SUMIF($B$3:$B$725,J404,$CK$3:$CK$725)</f>
        <v>0</v>
      </c>
      <c r="CH404" s="30">
        <f>SUMIF(Ingredients!$B$3:$B$230,K404,Ingredients!$I$3:$I$230)+SUMIF($B$3:$B$725,K404,$CK$3:$CK$725)</f>
        <v>0</v>
      </c>
      <c r="CI404" s="30">
        <f>SUMIF(Ingredients!$B$3:$B$230,L404,Ingredients!$I$3:$I$230)+SUMIF($B$3:$B$725,L404,$CK$3:$CK$725)</f>
        <v>0</v>
      </c>
      <c r="CJ404" s="30">
        <f>SUMIF(Ingredients!$B$3:$B$230,M404,Ingredients!$I$3:$I$230)+SUMIF($B$3:$B$725,M404,$CK$3:$CK$725)</f>
        <v>0</v>
      </c>
      <c r="CK404" s="38">
        <f t="shared" si="84"/>
        <v>0</v>
      </c>
      <c r="CL404" s="30">
        <f>SUMIF(Ingredients!$B$3:$B$230,F404,Ingredients!$J$3:$J$230)+SUMIF($B$3:$B$725,F404,$CT$3:$CT$725)</f>
        <v>0</v>
      </c>
      <c r="CM404" s="30">
        <f>SUMIF(Ingredients!$B$3:$B$230,G404,Ingredients!$J$3:$J$230)+SUMIF($B$3:$B$725,G404,$CT$3:$CT$725)</f>
        <v>0</v>
      </c>
      <c r="CN404" s="30">
        <f>SUMIF(Ingredients!$B$3:$B$230,H404,Ingredients!$J$3:$J$230)+SUMIF($B$3:$B$725,H404,$CT$3:$CT$725)</f>
        <v>0</v>
      </c>
      <c r="CO404" s="30">
        <f>SUMIF(Ingredients!$B$3:$B$230,I404,Ingredients!$J$3:$J$230)+SUMIF($B$3:$B$725,I404,$CT$3:$CT$725)</f>
        <v>0</v>
      </c>
      <c r="CP404" s="30">
        <f>SUMIF(Ingredients!$B$3:$B$230,J404,Ingredients!$J$3:$J$230)+SUMIF($B$3:$B$725,J404,$CT$3:$CT$725)</f>
        <v>0</v>
      </c>
      <c r="CQ404" s="30">
        <f>SUMIF(Ingredients!$B$3:$B$230,K404,Ingredients!$J$3:$J$230)+SUMIF($B$3:$B$725,K404,$CT$3:$CT$725)</f>
        <v>0</v>
      </c>
      <c r="CR404" s="30">
        <f>SUMIF(Ingredients!$B$3:$B$230,L404,Ingredients!$J$3:$J$230)+SUMIF($B$3:$B$725,L404,$CT$3:$CT$725)</f>
        <v>0</v>
      </c>
      <c r="CS404" s="30">
        <f>SUMIF(Ingredients!$B$3:$B$230,M404,Ingredients!$J$3:$J$230)+SUMIF($B$3:$B$725,M404,$CT$3:$CT$725)</f>
        <v>0</v>
      </c>
      <c r="CT404" s="43">
        <f t="shared" si="85"/>
        <v>0</v>
      </c>
      <c r="CU404" s="34">
        <v>1</v>
      </c>
      <c r="CV404" s="30">
        <v>0</v>
      </c>
      <c r="CW404" s="30">
        <v>15</v>
      </c>
      <c r="CX404" s="35">
        <v>0</v>
      </c>
      <c r="CY404" s="36">
        <v>0</v>
      </c>
      <c r="CZ404" s="37">
        <v>0</v>
      </c>
      <c r="DA404" s="38">
        <v>0</v>
      </c>
      <c r="DB404" s="39">
        <v>0</v>
      </c>
      <c r="DC404" t="s">
        <v>199</v>
      </c>
      <c r="DD404" t="str">
        <f t="shared" ca="1" si="86"/>
        <v/>
      </c>
      <c r="DE404" t="str">
        <f t="shared" ca="1" si="87"/>
        <v>No</v>
      </c>
      <c r="DG404" t="s">
        <v>200</v>
      </c>
      <c r="DH404" t="str">
        <f t="shared" ca="1" si="88"/>
        <v/>
      </c>
      <c r="DI404" t="s">
        <v>2271</v>
      </c>
    </row>
    <row r="405" spans="2:113" x14ac:dyDescent="0.3">
      <c r="B405" t="s">
        <v>687</v>
      </c>
      <c r="C405" t="str">
        <f>INDEX('PH Itemnames'!$B$1:$B$723,MATCH(B405,'PH Itemnames'!$A$1:$A$723),1)</f>
        <v>paneertikkamasalaItem</v>
      </c>
      <c r="D405" t="s">
        <v>245</v>
      </c>
      <c r="E405" t="s">
        <v>1191</v>
      </c>
      <c r="F405" s="10" t="s">
        <v>683</v>
      </c>
      <c r="G405" s="11" t="s">
        <v>682</v>
      </c>
      <c r="H405" s="11" t="s">
        <v>360</v>
      </c>
      <c r="I405" s="11" t="s">
        <v>680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SUMIF(Ingredients!$B$3:$B$230,'PH complex foods'!F405,Ingredients!$A$3:$A$119)+SUMIF($B$3:$B$725,F405,$V$3:$V$724)</f>
        <v>1</v>
      </c>
      <c r="O405" s="11">
        <f ca="1">SUMIF(Ingredients!$B$3:$B$230,'PH complex foods'!G405,Ingredients!$A$3:$A$119)+SUMIF($B$3:$B$725,G405,$V$3:$V$724)</f>
        <v>0</v>
      </c>
      <c r="P405" s="11">
        <f ca="1">SUMIF(Ingredients!$B$3:$B$230,'PH complex foods'!H405,Ingredients!$A$3:$A$119)+SUMIF($B$3:$B$725,H405,$V$3:$V$724)</f>
        <v>0</v>
      </c>
      <c r="Q405" s="11">
        <f ca="1">SUMIF(Ingredients!$B$3:$B$230,'PH complex foods'!I405,Ingredients!$A$3:$A$119)+SUMIF($B$3:$B$725,I405,$V$3:$V$724)</f>
        <v>1</v>
      </c>
      <c r="R405" s="11">
        <f ca="1">SUMIF(Ingredients!$B$3:$B$230,'PH complex foods'!J405,Ingredients!$A$3:$A$119)+SUMIF($B$3:$B$725,J405,$V$3:$V$724)</f>
        <v>1</v>
      </c>
      <c r="S405" s="11">
        <f ca="1">SUMIF(Ingredients!$B$3:$B$230,'PH complex foods'!K405,Ingredients!$A$3:$A$119)+SUMIF($B$3:$B$725,K405,$V$3:$V$724)</f>
        <v>1</v>
      </c>
      <c r="T405" s="11">
        <f ca="1">SUMIF(Ingredients!$B$3:$B$230,'PH complex foods'!L405,Ingredients!$A$3:$A$119)+SUMIF($B$3:$B$725,L405,$V$3:$V$724)</f>
        <v>1</v>
      </c>
      <c r="U405" s="11">
        <f ca="1">SUMIF(Ingredients!$B$3:$B$230,'PH complex foods'!M405,Ingredients!$A$3:$A$119)+SUMIF($B$3:$B$725,M405,$V$3:$V$724)</f>
        <v>1</v>
      </c>
      <c r="V405" s="10">
        <f t="shared" ca="1" si="89"/>
        <v>-1</v>
      </c>
      <c r="W405" s="10">
        <v>-1</v>
      </c>
      <c r="X405" s="11">
        <v>-3</v>
      </c>
      <c r="Y405" s="11">
        <f>COUNTIF(F405:M1130,B405)</f>
        <v>0</v>
      </c>
      <c r="Z405" s="44" t="str">
        <f t="shared" ca="1" si="90"/>
        <v>No</v>
      </c>
      <c r="AA405" s="34">
        <f>SUMIF(Ingredients!$B$3:$B$230,F405,Ingredients!$C$3:$C$230)+SUMIF($B$3:$B$725,F405,$AI$3:$AI$725)</f>
        <v>7</v>
      </c>
      <c r="AB405" s="30">
        <f>SUMIF(Ingredients!$B$3:$B$230,G405,Ingredients!$C$3:$C$230)+SUMIF($B$3:$B$725,G405,$AI$3:$AI$725)</f>
        <v>0</v>
      </c>
      <c r="AC405" s="30">
        <f>SUMIF(Ingredients!$B$3:$B$230,H405,Ingredients!$C$3:$C$230)+SUMIF($B$3:$B$725,H405,$AI$3:$AI$725)</f>
        <v>0</v>
      </c>
      <c r="AD405" s="30">
        <f>SUMIF(Ingredients!$B$3:$B$230,I405,Ingredients!$C$3:$C$230)+SUMIF($B$3:$B$725,I405,$AI$3:$AI$725)</f>
        <v>1</v>
      </c>
      <c r="AE405" s="30">
        <f>SUMIF(Ingredients!$B$3:$B$230,J405,Ingredients!$C$3:$C$230)+SUMIF($B$3:$B$725,J405,$AI$3:$AI$725)</f>
        <v>2</v>
      </c>
      <c r="AF405" s="30">
        <f>SUMIF(Ingredients!$B$3:$B$230,K405,Ingredients!$C$3:$C$230)+SUMIF($B$3:$B$725,K405,$AI$3:$AI$725)</f>
        <v>4</v>
      </c>
      <c r="AG405" s="30">
        <f>SUMIF(Ingredients!$B$3:$B$230,L405,Ingredients!$C$3:$C$230)+SUMIF($B$3:$B$725,L405,$AI$3:$AI$725)</f>
        <v>2</v>
      </c>
      <c r="AH405" s="30">
        <f>SUMIF(Ingredients!$B$3:$B$230,M405,Ingredients!$C$3:$C$230)+SUMIF($B$3:$B$725,M405,$AI$3:$AI$725)</f>
        <v>2</v>
      </c>
      <c r="AI405" s="29">
        <f t="shared" si="78"/>
        <v>18</v>
      </c>
      <c r="AJ405" s="30">
        <f>SUMIF(Ingredients!$B$3:$B$230,F405,Ingredients!$D$3:$D$230)+SUMIF($B$3:$B$725,F405,$AR$3:$AR$725)</f>
        <v>15</v>
      </c>
      <c r="AK405" s="30">
        <f>SUMIF(Ingredients!$B$3:$B$230,G405,Ingredients!$D$3:$D$230)+SUMIF($B$3:$B$725,G405,$AR$3:$AR$725)</f>
        <v>0</v>
      </c>
      <c r="AL405" s="30">
        <f>SUMIF(Ingredients!$B$3:$B$230,H405,Ingredients!$D$3:$D$230)+SUMIF($B$3:$B$725,H405,$AR$3:$AR$725)</f>
        <v>0</v>
      </c>
      <c r="AM405" s="30">
        <f>SUMIF(Ingredients!$B$3:$B$230,I405,Ingredients!$D$3:$D$230)+SUMIF($B$3:$B$725,I405,$AR$3:$AR$725)</f>
        <v>0</v>
      </c>
      <c r="AN405" s="30">
        <f>SUMIF(Ingredients!$B$3:$B$230,J405,Ingredients!$D$3:$D$230)+SUMIF($B$3:$B$725,J405,$AR$3:$AR$725)</f>
        <v>0</v>
      </c>
      <c r="AO405" s="30">
        <f>SUMIF(Ingredients!$B$3:$B$230,K405,Ingredients!$D$3:$D$230)+SUMIF($B$3:$B$725,K405,$AR$3:$AR$725)</f>
        <v>0</v>
      </c>
      <c r="AP405" s="30">
        <f>SUMIF(Ingredients!$B$3:$B$230,L405,Ingredients!$D$3:$D$230)+SUMIF($B$3:$B$725,L405,$AR$3:$AR$725)</f>
        <v>5</v>
      </c>
      <c r="AQ405" s="30">
        <f>SUMIF(Ingredients!$B$3:$B$230,M405,Ingredients!$D$3:$D$230)+SUMIF($B$3:$B$725,M405,$AR$3:$AR$725)</f>
        <v>0</v>
      </c>
      <c r="AR405" s="29">
        <f t="shared" si="79"/>
        <v>20</v>
      </c>
      <c r="AS405" s="30">
        <f>SUMIF(Ingredients!$B$3:$B$230,F405,Ingredients!$E$3:$E$230)+SUMIF($B$3:$B$725,F405,$BA$3:$BA$730)</f>
        <v>23.222222222222225</v>
      </c>
      <c r="AT405" s="30">
        <f>SUMIF(Ingredients!$B$3:$B$230,G405,Ingredients!$E$3:$E$230)+SUMIF($B$3:$B$725,G405,$BA$3:$BA$730)</f>
        <v>17.25</v>
      </c>
      <c r="AU405" s="30">
        <f>SUMIF(Ingredients!$B$3:$B$230,H405,Ingredients!$E$3:$E$230)+SUMIF($B$3:$B$725,H405,$BA$3:$BA$730)</f>
        <v>0</v>
      </c>
      <c r="AV405" s="30">
        <f>SUMIF(Ingredients!$B$3:$B$230,I405,Ingredients!$E$3:$E$230)+SUMIF($B$3:$B$725,I405,$BA$3:$BA$730)</f>
        <v>21</v>
      </c>
      <c r="AW405" s="30">
        <f>SUMIF(Ingredients!$B$3:$B$230,J405,Ingredients!$E$3:$E$230)+SUMIF($B$3:$B$725,J405,$BA$3:$BA$730)</f>
        <v>43</v>
      </c>
      <c r="AX405" s="30">
        <f>SUMIF(Ingredients!$B$3:$B$230,K405,Ingredients!$E$3:$E$230)+SUMIF($B$3:$B$725,K405,$BA$3:$BA$730)</f>
        <v>7.666666666666667</v>
      </c>
      <c r="AY405" s="30">
        <f>SUMIF(Ingredients!$B$3:$B$230,L405,Ingredients!$E$3:$E$230)+SUMIF($B$3:$B$725,L405,$BA$3:$BA$730)</f>
        <v>5</v>
      </c>
      <c r="AZ405" s="30">
        <f>SUMIF(Ingredients!$B$3:$B$230,M405,Ingredients!$E$3:$E$230)+SUMIF($B$3:$B$725,M405,$BA$3:$BA$730)</f>
        <v>24</v>
      </c>
      <c r="BA405" s="29">
        <f t="shared" si="80"/>
        <v>17.642361111111114</v>
      </c>
      <c r="BB405" s="30">
        <f>SUMIF(Ingredients!$B$3:$B$230,F405,Ingredients!$F$3:$F$230)+SUMIF($B$3:$B$725,F405,$BJ$3:$BJ$725)</f>
        <v>0</v>
      </c>
      <c r="BC405" s="30">
        <f>SUMIF(Ingredients!$B$3:$B$230,G405,Ingredients!$F$3:$F$230)+SUMIF($B$3:$B$725,G405,$BJ$3:$BJ$725)</f>
        <v>0</v>
      </c>
      <c r="BD405" s="30">
        <f>SUMIF(Ingredients!$B$3:$B$230,H405,Ingredients!$F$3:$F$230)+SUMIF($B$3:$B$725,H405,$BJ$3:$BJ$725)</f>
        <v>0</v>
      </c>
      <c r="BE405" s="30">
        <f>SUMIF(Ingredients!$B$3:$B$230,I405,Ingredients!$F$3:$F$230)+SUMIF($B$3:$B$725,I405,$BJ$3:$BJ$725)</f>
        <v>0.3</v>
      </c>
      <c r="BF405" s="30">
        <f>SUMIF(Ingredients!$B$3:$B$230,J405,Ingredients!$F$3:$F$230)+SUMIF($B$3:$B$725,J405,$BJ$3:$BJ$725)</f>
        <v>0</v>
      </c>
      <c r="BG405" s="30">
        <f>SUMIF(Ingredients!$B$3:$B$230,K405,Ingredients!$F$3:$F$230)+SUMIF($B$3:$B$725,K405,$BJ$3:$BJ$725)</f>
        <v>0</v>
      </c>
      <c r="BH405" s="30">
        <f>SUMIF(Ingredients!$B$3:$B$230,L405,Ingredients!$F$3:$F$230)+SUMIF($B$3:$B$725,L405,$BJ$3:$BJ$725)</f>
        <v>0</v>
      </c>
      <c r="BI405" s="30">
        <f>SUMIF(Ingredients!$B$3:$B$230,M405,Ingredients!$F$3:$F$230)+SUMIF($B$3:$B$725,M405,$BJ$3:$BJ$725)</f>
        <v>0</v>
      </c>
      <c r="BJ405" s="35">
        <f t="shared" si="81"/>
        <v>0.3</v>
      </c>
      <c r="BK405" s="30">
        <f>SUMIF(Ingredients!$B$3:$B$230,F405,Ingredients!$G$3:$G$230)+SUMIF($B$3:$B$725,F405,$BS$3:$BS$725)</f>
        <v>1.6</v>
      </c>
      <c r="BL405" s="30">
        <f>SUMIF(Ingredients!$B$3:$B$230,G405,Ingredients!$G$3:$G$230)+SUMIF($B$3:$B$725,G405,$BS$3:$BS$725)</f>
        <v>0</v>
      </c>
      <c r="BM405" s="30">
        <f>SUMIF(Ingredients!$B$3:$B$230,H405,Ingredients!$G$3:$G$230)+SUMIF($B$3:$B$725,H405,$BS$3:$BS$725)</f>
        <v>0</v>
      </c>
      <c r="BN405" s="30">
        <f>SUMIF(Ingredients!$B$3:$B$230,I405,Ingredients!$G$3:$G$230)+SUMIF($B$3:$B$725,I405,$BS$3:$BS$725)</f>
        <v>0</v>
      </c>
      <c r="BO405" s="30">
        <f>SUMIF(Ingredients!$B$3:$B$230,J405,Ingredients!$G$3:$G$230)+SUMIF($B$3:$B$725,J405,$BS$3:$BS$725)</f>
        <v>0</v>
      </c>
      <c r="BP405" s="30">
        <f>SUMIF(Ingredients!$B$3:$B$230,K405,Ingredients!$G$3:$G$230)+SUMIF($B$3:$B$725,K405,$BS$3:$BS$725)</f>
        <v>0</v>
      </c>
      <c r="BQ405" s="30">
        <f>SUMIF(Ingredients!$B$3:$B$230,L405,Ingredients!$G$3:$G$230)+SUMIF($B$3:$B$725,L405,$BS$3:$BS$725)</f>
        <v>0</v>
      </c>
      <c r="BR405" s="30">
        <f>SUMIF(Ingredients!$B$3:$B$230,M405,Ingredients!$G$3:$G$230)+SUMIF($B$3:$B$725,M405,$BS$3:$BS$725)</f>
        <v>0</v>
      </c>
      <c r="BS405" s="36">
        <f t="shared" si="82"/>
        <v>1.6</v>
      </c>
      <c r="BT405" s="30">
        <f>SUMIF(Ingredients!$B$3:$B$230,F405,Ingredients!$H$3:$H$230)+SUMIF($B$3:$B$725,F405,$CB$3:$CB$725)</f>
        <v>0</v>
      </c>
      <c r="BU405" s="30">
        <f>SUMIF(Ingredients!$B$3:$B$230,G405,Ingredients!$H$3:$H$230)+SUMIF($B$3:$B$725,G405,$CB$3:$CB$725)</f>
        <v>0</v>
      </c>
      <c r="BV405" s="30">
        <f>SUMIF(Ingredients!$B$3:$B$230,H405,Ingredients!$H$3:$H$230)+SUMIF($B$3:$B$725,H405,$CB$3:$CB$725)</f>
        <v>0</v>
      </c>
      <c r="BW405" s="30">
        <f>SUMIF(Ingredients!$B$3:$B$230,I405,Ingredients!$H$3:$H$230)+SUMIF($B$3:$B$725,I405,$CB$3:$CB$725)</f>
        <v>0</v>
      </c>
      <c r="BX405" s="30">
        <f>SUMIF(Ingredients!$B$3:$B$230,J405,Ingredients!$H$3:$H$230)+SUMIF($B$3:$B$725,J405,$CB$3:$CB$725)</f>
        <v>1</v>
      </c>
      <c r="BY405" s="30">
        <f>SUMIF(Ingredients!$B$3:$B$230,K405,Ingredients!$H$3:$H$230)+SUMIF($B$3:$B$725,K405,$CB$3:$CB$725)</f>
        <v>1</v>
      </c>
      <c r="BZ405" s="30">
        <f>SUMIF(Ingredients!$B$3:$B$230,L405,Ingredients!$H$3:$H$230)+SUMIF($B$3:$B$725,L405,$CB$3:$CB$725)</f>
        <v>1.5</v>
      </c>
      <c r="CA405" s="30">
        <f>SUMIF(Ingredients!$B$3:$B$230,M405,Ingredients!$H$3:$H$230)+SUMIF($B$3:$B$725,M405,$CB$3:$CB$725)</f>
        <v>0</v>
      </c>
      <c r="CB405" s="42">
        <f t="shared" si="83"/>
        <v>3.5</v>
      </c>
      <c r="CC405" s="30">
        <f>SUMIF(Ingredients!$B$3:$B$230,F405,Ingredients!$I$3:$I$230)+SUMIF($B$3:$B$725,F405,$CK$3:$CK$725)</f>
        <v>0</v>
      </c>
      <c r="CD405" s="30">
        <f>SUMIF(Ingredients!$B$3:$B$230,G405,Ingredients!$I$3:$I$230)+SUMIF($B$3:$B$725,G405,$CK$3:$CK$725)</f>
        <v>0</v>
      </c>
      <c r="CE405" s="30">
        <f>SUMIF(Ingredients!$B$3:$B$230,H405,Ingredients!$I$3:$I$230)+SUMIF($B$3:$B$725,H405,$CK$3:$CK$725)</f>
        <v>0</v>
      </c>
      <c r="CF405" s="30">
        <f>SUMIF(Ingredients!$B$3:$B$230,I405,Ingredients!$I$3:$I$230)+SUMIF($B$3:$B$725,I405,$CK$3:$CK$725)</f>
        <v>0.1</v>
      </c>
      <c r="CG405" s="30">
        <f>SUMIF(Ingredients!$B$3:$B$230,J405,Ingredients!$I$3:$I$230)+SUMIF($B$3:$B$725,J405,$CK$3:$CK$725)</f>
        <v>0</v>
      </c>
      <c r="CH405" s="30">
        <f>SUMIF(Ingredients!$B$3:$B$230,K405,Ingredients!$I$3:$I$230)+SUMIF($B$3:$B$725,K405,$CK$3:$CK$725)</f>
        <v>0</v>
      </c>
      <c r="CI405" s="30">
        <f>SUMIF(Ingredients!$B$3:$B$230,L405,Ingredients!$I$3:$I$230)+SUMIF($B$3:$B$725,L405,$CK$3:$CK$725)</f>
        <v>0</v>
      </c>
      <c r="CJ405" s="30">
        <f>SUMIF(Ingredients!$B$3:$B$230,M405,Ingredients!$I$3:$I$230)+SUMIF($B$3:$B$725,M405,$CK$3:$CK$725)</f>
        <v>0</v>
      </c>
      <c r="CK405" s="38">
        <f t="shared" si="84"/>
        <v>0.1</v>
      </c>
      <c r="CL405" s="30">
        <f>SUMIF(Ingredients!$B$3:$B$230,F405,Ingredients!$J$3:$J$230)+SUMIF($B$3:$B$725,F405,$CT$3:$CT$725)</f>
        <v>2</v>
      </c>
      <c r="CM405" s="30">
        <f>SUMIF(Ingredients!$B$3:$B$230,G405,Ingredients!$J$3:$J$230)+SUMIF($B$3:$B$725,G405,$CT$3:$CT$725)</f>
        <v>0</v>
      </c>
      <c r="CN405" s="30">
        <f>SUMIF(Ingredients!$B$3:$B$230,H405,Ingredients!$J$3:$J$230)+SUMIF($B$3:$B$725,H405,$CT$3:$CT$725)</f>
        <v>0</v>
      </c>
      <c r="CO405" s="30">
        <f>SUMIF(Ingredients!$B$3:$B$230,I405,Ingredients!$J$3:$J$230)+SUMIF($B$3:$B$725,I405,$CT$3:$CT$725)</f>
        <v>0</v>
      </c>
      <c r="CP405" s="30">
        <f>SUMIF(Ingredients!$B$3:$B$230,J405,Ingredients!$J$3:$J$230)+SUMIF($B$3:$B$725,J405,$CT$3:$CT$725)</f>
        <v>0</v>
      </c>
      <c r="CQ405" s="30">
        <f>SUMIF(Ingredients!$B$3:$B$230,K405,Ingredients!$J$3:$J$230)+SUMIF($B$3:$B$725,K405,$CT$3:$CT$725)</f>
        <v>0</v>
      </c>
      <c r="CR405" s="30">
        <f>SUMIF(Ingredients!$B$3:$B$230,L405,Ingredients!$J$3:$J$230)+SUMIF($B$3:$B$725,L405,$CT$3:$CT$725)</f>
        <v>0</v>
      </c>
      <c r="CS405" s="30">
        <f>SUMIF(Ingredients!$B$3:$B$230,M405,Ingredients!$J$3:$J$230)+SUMIF($B$3:$B$725,M405,$CT$3:$CT$725)</f>
        <v>0</v>
      </c>
      <c r="CT405" s="43">
        <f t="shared" si="85"/>
        <v>2</v>
      </c>
      <c r="CU405" s="34">
        <v>17</v>
      </c>
      <c r="CV405" s="30">
        <v>20</v>
      </c>
      <c r="CW405" s="30">
        <v>12.861111111111112</v>
      </c>
      <c r="CX405" s="35">
        <v>0</v>
      </c>
      <c r="CY405" s="36">
        <v>1.6</v>
      </c>
      <c r="CZ405" s="37">
        <v>3.5</v>
      </c>
      <c r="DA405" s="38">
        <v>0</v>
      </c>
      <c r="DB405" s="39">
        <v>2</v>
      </c>
      <c r="DC405" t="s">
        <v>199</v>
      </c>
      <c r="DD405" t="str">
        <f t="shared" ca="1" si="86"/>
        <v/>
      </c>
      <c r="DE405" t="str">
        <f t="shared" ca="1" si="87"/>
        <v>No</v>
      </c>
      <c r="DG405" t="s">
        <v>200</v>
      </c>
      <c r="DH405" t="str">
        <f t="shared" ca="1" si="88"/>
        <v/>
      </c>
      <c r="DI405" t="s">
        <v>2271</v>
      </c>
    </row>
    <row r="406" spans="2:113" x14ac:dyDescent="0.3">
      <c r="B406" t="s">
        <v>688</v>
      </c>
      <c r="C406" t="str">
        <f>INDEX('PH Itemnames'!$B$1:$B$723,MATCH(B406,'PH Itemnames'!$A$1:$A$723),1)</f>
        <v>peaandhamsoupItem</v>
      </c>
      <c r="D406" t="s">
        <v>245</v>
      </c>
      <c r="E406" t="s">
        <v>1191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400</v>
      </c>
      <c r="L406" s="11"/>
      <c r="M406" s="11"/>
      <c r="N406" s="46">
        <f ca="1">SUMIF(Ingredients!$B$3:$B$230,'PH complex foods'!F406,Ingredients!$A$3:$A$119)+SUMIF($B$3:$B$725,F406,$V$3:$V$724)</f>
        <v>1</v>
      </c>
      <c r="O406" s="11">
        <f ca="1">SUMIF(Ingredients!$B$3:$B$230,'PH complex foods'!G406,Ingredients!$A$3:$A$119)+SUMIF($B$3:$B$725,G406,$V$3:$V$724)</f>
        <v>1</v>
      </c>
      <c r="P406" s="11">
        <f ca="1">SUMIF(Ingredients!$B$3:$B$230,'PH complex foods'!H406,Ingredients!$A$3:$A$119)+SUMIF($B$3:$B$725,H406,$V$3:$V$724)</f>
        <v>1</v>
      </c>
      <c r="Q406" s="11">
        <f ca="1">SUMIF(Ingredients!$B$3:$B$230,'PH complex foods'!I406,Ingredients!$A$3:$A$119)+SUMIF($B$3:$B$725,I406,$V$3:$V$724)</f>
        <v>1</v>
      </c>
      <c r="R406" s="11">
        <f ca="1">SUMIF(Ingredients!$B$3:$B$230,'PH complex foods'!J406,Ingredients!$A$3:$A$119)+SUMIF($B$3:$B$725,J406,$V$3:$V$724)</f>
        <v>1</v>
      </c>
      <c r="S406" s="11">
        <f ca="1">SUMIF(Ingredients!$B$3:$B$230,'PH complex foods'!K406,Ingredients!$A$3:$A$119)+SUMIF($B$3:$B$725,K406,$V$3:$V$724)</f>
        <v>1</v>
      </c>
      <c r="T406" s="11">
        <f ca="1">SUMIF(Ingredients!$B$3:$B$230,'PH complex foods'!L406,Ingredients!$A$3:$A$119)+SUMIF($B$3:$B$725,L406,$V$3:$V$724)</f>
        <v>0</v>
      </c>
      <c r="U406" s="11">
        <f ca="1">SUMIF(Ingredients!$B$3:$B$230,'PH complex foods'!M406,Ingredients!$A$3:$A$119)+SUMIF($B$3:$B$725,M406,$V$3:$V$724)</f>
        <v>0</v>
      </c>
      <c r="V406" s="10">
        <f t="shared" ca="1" si="89"/>
        <v>1</v>
      </c>
      <c r="W406" s="10">
        <v>1</v>
      </c>
      <c r="X406" s="11">
        <v>1</v>
      </c>
      <c r="Y406" s="11">
        <f>COUNTIF(F406:M1131,B406)</f>
        <v>0</v>
      </c>
      <c r="Z406" s="44" t="str">
        <f t="shared" ca="1" si="90"/>
        <v>Yes</v>
      </c>
      <c r="AA406" s="34">
        <f>SUMIF(Ingredients!$B$3:$B$230,F406,Ingredients!$C$3:$C$230)+SUMIF($B$3:$B$725,F406,$AI$3:$AI$725)</f>
        <v>2</v>
      </c>
      <c r="AB406" s="30">
        <f>SUMIF(Ingredients!$B$3:$B$230,G406,Ingredients!$C$3:$C$230)+SUMIF($B$3:$B$725,G406,$AI$3:$AI$725)</f>
        <v>10</v>
      </c>
      <c r="AC406" s="30">
        <f>SUMIF(Ingredients!$B$3:$B$230,H406,Ingredients!$C$3:$C$230)+SUMIF($B$3:$B$725,H406,$AI$3:$AI$725)</f>
        <v>2</v>
      </c>
      <c r="AD406" s="30">
        <f>SUMIF(Ingredients!$B$3:$B$230,I406,Ingredients!$C$3:$C$230)+SUMIF($B$3:$B$725,I406,$AI$3:$AI$725)</f>
        <v>10</v>
      </c>
      <c r="AE406" s="30">
        <f>SUMIF(Ingredients!$B$3:$B$230,J406,Ingredients!$C$3:$C$230)+SUMIF($B$3:$B$725,J406,$AI$3:$AI$725)</f>
        <v>5</v>
      </c>
      <c r="AF406" s="30">
        <f>SUMIF(Ingredients!$B$3:$B$230,K406,Ingredients!$C$3:$C$230)+SUMIF($B$3:$B$725,K406,$AI$3:$AI$725)</f>
        <v>0</v>
      </c>
      <c r="AG406" s="30">
        <f>SUMIF(Ingredients!$B$3:$B$230,L406,Ingredients!$C$3:$C$230)+SUMIF($B$3:$B$725,L406,$AI$3:$AI$725)</f>
        <v>0</v>
      </c>
      <c r="AH406" s="30">
        <f>SUMIF(Ingredients!$B$3:$B$230,M406,Ingredients!$C$3:$C$230)+SUMIF($B$3:$B$725,M406,$AI$3:$AI$725)</f>
        <v>0</v>
      </c>
      <c r="AI406" s="29">
        <f t="shared" si="78"/>
        <v>29</v>
      </c>
      <c r="AJ406" s="30">
        <f>SUMIF(Ingredients!$B$3:$B$230,F406,Ingredients!$D$3:$D$230)+SUMIF($B$3:$B$725,F406,$AR$3:$AR$725)</f>
        <v>0</v>
      </c>
      <c r="AK406" s="30">
        <f>SUMIF(Ingredients!$B$3:$B$230,G406,Ingredients!$D$3:$D$230)+SUMIF($B$3:$B$725,G406,$AR$3:$AR$725)</f>
        <v>0</v>
      </c>
      <c r="AL406" s="30">
        <f>SUMIF(Ingredients!$B$3:$B$230,H406,Ingredients!$D$3:$D$230)+SUMIF($B$3:$B$725,H406,$AR$3:$AR$725)</f>
        <v>0</v>
      </c>
      <c r="AM406" s="30">
        <f>SUMIF(Ingredients!$B$3:$B$230,I406,Ingredients!$D$3:$D$230)+SUMIF($B$3:$B$725,I406,$AR$3:$AR$725)</f>
        <v>0</v>
      </c>
      <c r="AN406" s="30">
        <f>SUMIF(Ingredients!$B$3:$B$230,J406,Ingredients!$D$3:$D$230)+SUMIF($B$3:$B$725,J406,$AR$3:$AR$725)</f>
        <v>0</v>
      </c>
      <c r="AO406" s="30">
        <f>SUMIF(Ingredients!$B$3:$B$230,K406,Ingredients!$D$3:$D$230)+SUMIF($B$3:$B$725,K406,$AR$3:$AR$725)</f>
        <v>0</v>
      </c>
      <c r="AP406" s="30">
        <f>SUMIF(Ingredients!$B$3:$B$230,L406,Ingredients!$D$3:$D$230)+SUMIF($B$3:$B$725,L406,$AR$3:$AR$725)</f>
        <v>0</v>
      </c>
      <c r="AQ406" s="30">
        <f>SUMIF(Ingredients!$B$3:$B$230,M406,Ingredients!$D$3:$D$230)+SUMIF($B$3:$B$725,M406,$AR$3:$AR$725)</f>
        <v>0</v>
      </c>
      <c r="AR406" s="29">
        <f t="shared" si="79"/>
        <v>0</v>
      </c>
      <c r="AS406" s="30">
        <f>SUMIF(Ingredients!$B$3:$B$230,F406,Ingredients!$E$3:$E$230)+SUMIF($B$3:$B$725,F406,$BA$3:$BA$730)</f>
        <v>5</v>
      </c>
      <c r="AT406" s="30">
        <f>SUMIF(Ingredients!$B$3:$B$230,G406,Ingredients!$E$3:$E$230)+SUMIF($B$3:$B$725,G406,$BA$3:$BA$730)</f>
        <v>10</v>
      </c>
      <c r="AU406" s="30">
        <f>SUMIF(Ingredients!$B$3:$B$230,H406,Ingredients!$E$3:$E$230)+SUMIF($B$3:$B$725,H406,$BA$3:$BA$730)</f>
        <v>43</v>
      </c>
      <c r="AV406" s="30">
        <f>SUMIF(Ingredients!$B$3:$B$230,I406,Ingredients!$E$3:$E$230)+SUMIF($B$3:$B$725,I406,$BA$3:$BA$730)</f>
        <v>31</v>
      </c>
      <c r="AW406" s="30">
        <f>SUMIF(Ingredients!$B$3:$B$230,J406,Ingredients!$E$3:$E$230)+SUMIF($B$3:$B$725,J406,$BA$3:$BA$730)</f>
        <v>7</v>
      </c>
      <c r="AX406" s="30">
        <f>SUMIF(Ingredients!$B$3:$B$230,K406,Ingredients!$E$3:$E$230)+SUMIF($B$3:$B$725,K406,$BA$3:$BA$730)</f>
        <v>0</v>
      </c>
      <c r="AY406" s="30">
        <f>SUMIF(Ingredients!$B$3:$B$230,L406,Ingredients!$E$3:$E$230)+SUMIF($B$3:$B$725,L406,$BA$3:$BA$730)</f>
        <v>0</v>
      </c>
      <c r="AZ406" s="30">
        <f>SUMIF(Ingredients!$B$3:$B$230,M406,Ingredients!$E$3:$E$230)+SUMIF($B$3:$B$725,M406,$BA$3:$BA$730)</f>
        <v>0</v>
      </c>
      <c r="BA406" s="29">
        <f t="shared" si="80"/>
        <v>16</v>
      </c>
      <c r="BB406" s="30">
        <f>SUMIF(Ingredients!$B$3:$B$230,F406,Ingredients!$F$3:$F$230)+SUMIF($B$3:$B$725,F406,$BJ$3:$BJ$725)</f>
        <v>0</v>
      </c>
      <c r="BC406" s="30">
        <f>SUMIF(Ingredients!$B$3:$B$230,G406,Ingredients!$F$3:$F$230)+SUMIF($B$3:$B$725,G406,$BJ$3:$BJ$725)</f>
        <v>0</v>
      </c>
      <c r="BD406" s="30">
        <f>SUMIF(Ingredients!$B$3:$B$230,H406,Ingredients!$F$3:$F$230)+SUMIF($B$3:$B$725,H406,$BJ$3:$BJ$725)</f>
        <v>0</v>
      </c>
      <c r="BE406" s="30">
        <f>SUMIF(Ingredients!$B$3:$B$230,I406,Ingredients!$F$3:$F$230)+SUMIF($B$3:$B$725,I406,$BJ$3:$BJ$725)</f>
        <v>0</v>
      </c>
      <c r="BF406" s="30">
        <f>SUMIF(Ingredients!$B$3:$B$230,J406,Ingredients!$F$3:$F$230)+SUMIF($B$3:$B$725,J406,$BJ$3:$BJ$725)</f>
        <v>0</v>
      </c>
      <c r="BG406" s="30">
        <f>SUMIF(Ingredients!$B$3:$B$230,K406,Ingredients!$F$3:$F$230)+SUMIF($B$3:$B$725,K406,$BJ$3:$BJ$725)</f>
        <v>0</v>
      </c>
      <c r="BH406" s="30">
        <f>SUMIF(Ingredients!$B$3:$B$230,L406,Ingredients!$F$3:$F$230)+SUMIF($B$3:$B$725,L406,$BJ$3:$BJ$725)</f>
        <v>0</v>
      </c>
      <c r="BI406" s="30">
        <f>SUMIF(Ingredients!$B$3:$B$230,M406,Ingredients!$F$3:$F$230)+SUMIF($B$3:$B$725,M406,$BJ$3:$BJ$725)</f>
        <v>0</v>
      </c>
      <c r="BJ406" s="35">
        <f t="shared" si="81"/>
        <v>0</v>
      </c>
      <c r="BK406" s="30">
        <f>SUMIF(Ingredients!$B$3:$B$230,F406,Ingredients!$G$3:$G$230)+SUMIF($B$3:$B$725,F406,$BS$3:$BS$725)</f>
        <v>0</v>
      </c>
      <c r="BL406" s="30">
        <f>SUMIF(Ingredients!$B$3:$B$230,G406,Ingredients!$G$3:$G$230)+SUMIF($B$3:$B$725,G406,$BS$3:$BS$725)</f>
        <v>0</v>
      </c>
      <c r="BM406" s="30">
        <f>SUMIF(Ingredients!$B$3:$B$230,H406,Ingredients!$G$3:$G$230)+SUMIF($B$3:$B$725,H406,$BS$3:$BS$725)</f>
        <v>0</v>
      </c>
      <c r="BN406" s="30">
        <f>SUMIF(Ingredients!$B$3:$B$230,I406,Ingredients!$G$3:$G$230)+SUMIF($B$3:$B$725,I406,$BS$3:$BS$725)</f>
        <v>0</v>
      </c>
      <c r="BO406" s="30">
        <f>SUMIF(Ingredients!$B$3:$B$230,J406,Ingredients!$G$3:$G$230)+SUMIF($B$3:$B$725,J406,$BS$3:$BS$725)</f>
        <v>0</v>
      </c>
      <c r="BP406" s="30">
        <f>SUMIF(Ingredients!$B$3:$B$230,K406,Ingredients!$G$3:$G$230)+SUMIF($B$3:$B$725,K406,$BS$3:$BS$725)</f>
        <v>0</v>
      </c>
      <c r="BQ406" s="30">
        <f>SUMIF(Ingredients!$B$3:$B$230,L406,Ingredients!$G$3:$G$230)+SUMIF($B$3:$B$725,L406,$BS$3:$BS$725)</f>
        <v>0</v>
      </c>
      <c r="BR406" s="30">
        <f>SUMIF(Ingredients!$B$3:$B$230,M406,Ingredients!$G$3:$G$230)+SUMIF($B$3:$B$725,M406,$BS$3:$BS$725)</f>
        <v>0</v>
      </c>
      <c r="BS406" s="36">
        <f t="shared" si="82"/>
        <v>0</v>
      </c>
      <c r="BT406" s="30">
        <f>SUMIF(Ingredients!$B$3:$B$230,F406,Ingredients!$H$3:$H$230)+SUMIF($B$3:$B$725,F406,$CB$3:$CB$725)</f>
        <v>1</v>
      </c>
      <c r="BU406" s="30">
        <f>SUMIF(Ingredients!$B$3:$B$230,G406,Ingredients!$H$3:$H$230)+SUMIF($B$3:$B$725,G406,$CB$3:$CB$725)</f>
        <v>0</v>
      </c>
      <c r="BV406" s="30">
        <f>SUMIF(Ingredients!$B$3:$B$230,H406,Ingredients!$H$3:$H$230)+SUMIF($B$3:$B$725,H406,$CB$3:$CB$725)</f>
        <v>1</v>
      </c>
      <c r="BW406" s="30">
        <f>SUMIF(Ingredients!$B$3:$B$230,I406,Ingredients!$H$3:$H$230)+SUMIF($B$3:$B$725,I406,$CB$3:$CB$725)</f>
        <v>1</v>
      </c>
      <c r="BX406" s="30">
        <f>SUMIF(Ingredients!$B$3:$B$230,J406,Ingredients!$H$3:$H$230)+SUMIF($B$3:$B$725,J406,$CB$3:$CB$725)</f>
        <v>1</v>
      </c>
      <c r="BY406" s="30">
        <f>SUMIF(Ingredients!$B$3:$B$230,K406,Ingredients!$H$3:$H$230)+SUMIF($B$3:$B$725,K406,$CB$3:$CB$725)</f>
        <v>0</v>
      </c>
      <c r="BZ406" s="30">
        <f>SUMIF(Ingredients!$B$3:$B$230,L406,Ingredients!$H$3:$H$230)+SUMIF($B$3:$B$725,L406,$CB$3:$CB$725)</f>
        <v>0</v>
      </c>
      <c r="CA406" s="30">
        <f>SUMIF(Ingredients!$B$3:$B$230,M406,Ingredients!$H$3:$H$230)+SUMIF($B$3:$B$725,M406,$CB$3:$CB$725)</f>
        <v>0</v>
      </c>
      <c r="CB406" s="42">
        <f t="shared" si="83"/>
        <v>4</v>
      </c>
      <c r="CC406" s="30">
        <f>SUMIF(Ingredients!$B$3:$B$230,F406,Ingredients!$I$3:$I$230)+SUMIF($B$3:$B$725,F406,$CK$3:$CK$725)</f>
        <v>0</v>
      </c>
      <c r="CD406" s="30">
        <f>SUMIF(Ingredients!$B$3:$B$230,G406,Ingredients!$I$3:$I$230)+SUMIF($B$3:$B$725,G406,$CK$3:$CK$725)</f>
        <v>1.5</v>
      </c>
      <c r="CE406" s="30">
        <f>SUMIF(Ingredients!$B$3:$B$230,H406,Ingredients!$I$3:$I$230)+SUMIF($B$3:$B$725,H406,$CK$3:$CK$725)</f>
        <v>0</v>
      </c>
      <c r="CF406" s="30">
        <f>SUMIF(Ingredients!$B$3:$B$230,I406,Ingredients!$I$3:$I$230)+SUMIF($B$3:$B$725,I406,$CK$3:$CK$725)</f>
        <v>0</v>
      </c>
      <c r="CG406" s="30">
        <f>SUMIF(Ingredients!$B$3:$B$230,J406,Ingredients!$I$3:$I$230)+SUMIF($B$3:$B$725,J406,$CK$3:$CK$725)</f>
        <v>0</v>
      </c>
      <c r="CH406" s="30">
        <f>SUMIF(Ingredients!$B$3:$B$230,K406,Ingredients!$I$3:$I$230)+SUMIF($B$3:$B$725,K406,$CK$3:$CK$725)</f>
        <v>0</v>
      </c>
      <c r="CI406" s="30">
        <f>SUMIF(Ingredients!$B$3:$B$230,L406,Ingredients!$I$3:$I$230)+SUMIF($B$3:$B$725,L406,$CK$3:$CK$725)</f>
        <v>0</v>
      </c>
      <c r="CJ406" s="30">
        <f>SUMIF(Ingredients!$B$3:$B$230,M406,Ingredients!$I$3:$I$230)+SUMIF($B$3:$B$725,M406,$CK$3:$CK$725)</f>
        <v>0</v>
      </c>
      <c r="CK406" s="38">
        <f t="shared" si="84"/>
        <v>1.5</v>
      </c>
      <c r="CL406" s="30">
        <f>SUMIF(Ingredients!$B$3:$B$230,F406,Ingredients!$J$3:$J$230)+SUMIF($B$3:$B$725,F406,$CT$3:$CT$725)</f>
        <v>0</v>
      </c>
      <c r="CM406" s="30">
        <f>SUMIF(Ingredients!$B$3:$B$230,G406,Ingredients!$J$3:$J$230)+SUMIF($B$3:$B$725,G406,$CT$3:$CT$725)</f>
        <v>0</v>
      </c>
      <c r="CN406" s="30">
        <f>SUMIF(Ingredients!$B$3:$B$230,H406,Ingredients!$J$3:$J$230)+SUMIF($B$3:$B$725,H406,$CT$3:$CT$725)</f>
        <v>0</v>
      </c>
      <c r="CO406" s="30">
        <f>SUMIF(Ingredients!$B$3:$B$230,I406,Ingredients!$J$3:$J$230)+SUMIF($B$3:$B$725,I406,$CT$3:$CT$725)</f>
        <v>0</v>
      </c>
      <c r="CP406" s="30">
        <f>SUMIF(Ingredients!$B$3:$B$230,J406,Ingredients!$J$3:$J$230)+SUMIF($B$3:$B$725,J406,$CT$3:$CT$725)</f>
        <v>0</v>
      </c>
      <c r="CQ406" s="30">
        <f>SUMIF(Ingredients!$B$3:$B$230,K406,Ingredients!$J$3:$J$230)+SUMIF($B$3:$B$725,K406,$CT$3:$CT$725)</f>
        <v>0</v>
      </c>
      <c r="CR406" s="30">
        <f>SUMIF(Ingredients!$B$3:$B$230,L406,Ingredients!$J$3:$J$230)+SUMIF($B$3:$B$725,L406,$CT$3:$CT$725)</f>
        <v>0</v>
      </c>
      <c r="CS406" s="30">
        <f>SUMIF(Ingredients!$B$3:$B$230,M406,Ingredients!$J$3:$J$230)+SUMIF($B$3:$B$725,M406,$CT$3:$CT$725)</f>
        <v>0</v>
      </c>
      <c r="CT406" s="43">
        <f t="shared" si="85"/>
        <v>0</v>
      </c>
      <c r="CU406" s="34">
        <v>30</v>
      </c>
      <c r="CV406" s="30">
        <v>15</v>
      </c>
      <c r="CW406" s="30">
        <v>6</v>
      </c>
      <c r="CX406" s="35">
        <v>0</v>
      </c>
      <c r="CY406" s="36">
        <v>0</v>
      </c>
      <c r="CZ406" s="37">
        <v>4</v>
      </c>
      <c r="DA406" s="38">
        <v>1.5</v>
      </c>
      <c r="DB406" s="39">
        <v>0</v>
      </c>
      <c r="DC406" t="s">
        <v>202</v>
      </c>
      <c r="DD406" t="str">
        <f t="shared" ca="1" si="86"/>
        <v/>
      </c>
      <c r="DE406" t="str">
        <f t="shared" ca="1" si="87"/>
        <v>-</v>
      </c>
      <c r="DG406" t="s">
        <v>200</v>
      </c>
      <c r="DH406" t="str">
        <f t="shared" ca="1" si="88"/>
        <v>PEAANDHAMSOUPITEM(MEAL, ItemRegistry.peaandhamsoupItem, 4 ,6f,15f,0f,4f,0f,1.5f,0f,3.5f),</v>
      </c>
      <c r="DI406" t="s">
        <v>2505</v>
      </c>
    </row>
    <row r="407" spans="2:113" x14ac:dyDescent="0.3">
      <c r="B407" t="s">
        <v>689</v>
      </c>
      <c r="C407" t="str">
        <f>INDEX('PH Itemnames'!$B$1:$B$723,MATCH(B407,'PH Itemnames'!$A$1:$A$723),1)</f>
        <v>potatoandleeksoupItem</v>
      </c>
      <c r="D407" t="s">
        <v>245</v>
      </c>
      <c r="E407" t="s">
        <v>1191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400</v>
      </c>
      <c r="L407" s="11"/>
      <c r="M407" s="11"/>
      <c r="N407" s="46">
        <f ca="1">SUMIF(Ingredients!$B$3:$B$230,'PH complex foods'!F407,Ingredients!$A$3:$A$119)+SUMIF($B$3:$B$725,F407,$V$3:$V$724)</f>
        <v>1</v>
      </c>
      <c r="O407" s="11">
        <f ca="1">SUMIF(Ingredients!$B$3:$B$230,'PH complex foods'!G407,Ingredients!$A$3:$A$119)+SUMIF($B$3:$B$725,G407,$V$3:$V$724)</f>
        <v>0</v>
      </c>
      <c r="P407" s="11">
        <f ca="1">SUMIF(Ingredients!$B$3:$B$230,'PH complex foods'!H407,Ingredients!$A$3:$A$119)+SUMIF($B$3:$B$725,H407,$V$3:$V$724)</f>
        <v>1</v>
      </c>
      <c r="Q407" s="11">
        <f ca="1">SUMIF(Ingredients!$B$3:$B$230,'PH complex foods'!I407,Ingredients!$A$3:$A$119)+SUMIF($B$3:$B$725,I407,$V$3:$V$724)</f>
        <v>1</v>
      </c>
      <c r="R407" s="11">
        <f ca="1">SUMIF(Ingredients!$B$3:$B$230,'PH complex foods'!J407,Ingredients!$A$3:$A$119)+SUMIF($B$3:$B$725,J407,$V$3:$V$724)</f>
        <v>1</v>
      </c>
      <c r="S407" s="11">
        <f ca="1">SUMIF(Ingredients!$B$3:$B$230,'PH complex foods'!K407,Ingredients!$A$3:$A$119)+SUMIF($B$3:$B$725,K407,$V$3:$V$724)</f>
        <v>1</v>
      </c>
      <c r="T407" s="11">
        <f ca="1">SUMIF(Ingredients!$B$3:$B$230,'PH complex foods'!L407,Ingredients!$A$3:$A$119)+SUMIF($B$3:$B$725,L407,$V$3:$V$724)</f>
        <v>0</v>
      </c>
      <c r="U407" s="11">
        <f ca="1">SUMIF(Ingredients!$B$3:$B$230,'PH complex foods'!M407,Ingredients!$A$3:$A$119)+SUMIF($B$3:$B$725,M407,$V$3:$V$724)</f>
        <v>0</v>
      </c>
      <c r="V407" s="10">
        <f t="shared" ca="1" si="89"/>
        <v>0</v>
      </c>
      <c r="W407" s="10">
        <v>0</v>
      </c>
      <c r="X407" s="11">
        <v>0</v>
      </c>
      <c r="Y407" s="11">
        <f>COUNTIF(F407:M1132,B407)</f>
        <v>0</v>
      </c>
      <c r="Z407" s="44" t="str">
        <f t="shared" ca="1" si="90"/>
        <v>No</v>
      </c>
      <c r="AA407" s="34">
        <f>SUMIF(Ingredients!$B$3:$B$230,F407,Ingredients!$C$3:$C$230)+SUMIF($B$3:$B$725,F407,$AI$3:$AI$725)</f>
        <v>10</v>
      </c>
      <c r="AB407" s="30">
        <f>SUMIF(Ingredients!$B$3:$B$230,G407,Ingredients!$C$3:$C$230)+SUMIF($B$3:$B$725,G407,$AI$3:$AI$725)</f>
        <v>0</v>
      </c>
      <c r="AC407" s="30">
        <f>SUMIF(Ingredients!$B$3:$B$230,H407,Ingredients!$C$3:$C$230)+SUMIF($B$3:$B$725,H407,$AI$3:$AI$725)</f>
        <v>12.30952380952381</v>
      </c>
      <c r="AD407" s="30">
        <f>SUMIF(Ingredients!$B$3:$B$230,I407,Ingredients!$C$3:$C$230)+SUMIF($B$3:$B$725,I407,$AI$3:$AI$725)</f>
        <v>5</v>
      </c>
      <c r="AE407" s="30">
        <f>SUMIF(Ingredients!$B$3:$B$230,J407,Ingredients!$C$3:$C$230)+SUMIF($B$3:$B$725,J407,$AI$3:$AI$725)</f>
        <v>0</v>
      </c>
      <c r="AF407" s="30">
        <f>SUMIF(Ingredients!$B$3:$B$230,K407,Ingredients!$C$3:$C$230)+SUMIF($B$3:$B$725,K407,$AI$3:$AI$725)</f>
        <v>0</v>
      </c>
      <c r="AG407" s="30">
        <f>SUMIF(Ingredients!$B$3:$B$230,L407,Ingredients!$C$3:$C$230)+SUMIF($B$3:$B$725,L407,$AI$3:$AI$725)</f>
        <v>0</v>
      </c>
      <c r="AH407" s="30">
        <f>SUMIF(Ingredients!$B$3:$B$230,M407,Ingredients!$C$3:$C$230)+SUMIF($B$3:$B$725,M407,$AI$3:$AI$725)</f>
        <v>0</v>
      </c>
      <c r="AI407" s="29">
        <f t="shared" si="78"/>
        <v>27.30952380952381</v>
      </c>
      <c r="AJ407" s="30">
        <f>SUMIF(Ingredients!$B$3:$B$230,F407,Ingredients!$D$3:$D$230)+SUMIF($B$3:$B$725,F407,$AR$3:$AR$725)</f>
        <v>0</v>
      </c>
      <c r="AK407" s="30">
        <f>SUMIF(Ingredients!$B$3:$B$230,G407,Ingredients!$D$3:$D$230)+SUMIF($B$3:$B$725,G407,$AR$3:$AR$725)</f>
        <v>0</v>
      </c>
      <c r="AL407" s="30">
        <f>SUMIF(Ingredients!$B$3:$B$230,H407,Ingredients!$D$3:$D$230)+SUMIF($B$3:$B$725,H407,$AR$3:$AR$725)</f>
        <v>0.35714285714285715</v>
      </c>
      <c r="AM407" s="30">
        <f>SUMIF(Ingredients!$B$3:$B$230,I407,Ingredients!$D$3:$D$230)+SUMIF($B$3:$B$725,I407,$AR$3:$AR$725)</f>
        <v>0</v>
      </c>
      <c r="AN407" s="30">
        <f>SUMIF(Ingredients!$B$3:$B$230,J407,Ingredients!$D$3:$D$230)+SUMIF($B$3:$B$725,J407,$AR$3:$AR$725)</f>
        <v>0</v>
      </c>
      <c r="AO407" s="30">
        <f>SUMIF(Ingredients!$B$3:$B$230,K407,Ingredients!$D$3:$D$230)+SUMIF($B$3:$B$725,K407,$AR$3:$AR$725)</f>
        <v>0</v>
      </c>
      <c r="AP407" s="30">
        <f>SUMIF(Ingredients!$B$3:$B$230,L407,Ingredients!$D$3:$D$230)+SUMIF($B$3:$B$725,L407,$AR$3:$AR$725)</f>
        <v>0</v>
      </c>
      <c r="AQ407" s="30">
        <f>SUMIF(Ingredients!$B$3:$B$230,M407,Ingredients!$D$3:$D$230)+SUMIF($B$3:$B$725,M407,$AR$3:$AR$725)</f>
        <v>0</v>
      </c>
      <c r="AR407" s="29">
        <f t="shared" si="79"/>
        <v>0.35714285714285715</v>
      </c>
      <c r="AS407" s="30">
        <f>SUMIF(Ingredients!$B$3:$B$230,F407,Ingredients!$E$3:$E$230)+SUMIF($B$3:$B$725,F407,$BA$3:$BA$730)</f>
        <v>32</v>
      </c>
      <c r="AT407" s="30">
        <f>SUMIF(Ingredients!$B$3:$B$230,G407,Ingredients!$E$3:$E$230)+SUMIF($B$3:$B$725,G407,$BA$3:$BA$730)</f>
        <v>0</v>
      </c>
      <c r="AU407" s="30">
        <f>SUMIF(Ingredients!$B$3:$B$230,H407,Ingredients!$E$3:$E$230)+SUMIF($B$3:$B$725,H407,$BA$3:$BA$730)</f>
        <v>10.428571428571429</v>
      </c>
      <c r="AV407" s="30">
        <f>SUMIF(Ingredients!$B$3:$B$230,I407,Ingredients!$E$3:$E$230)+SUMIF($B$3:$B$725,I407,$BA$3:$BA$730)</f>
        <v>7</v>
      </c>
      <c r="AW407" s="30">
        <f>SUMIF(Ingredients!$B$3:$B$230,J407,Ingredients!$E$3:$E$230)+SUMIF($B$3:$B$725,J407,$BA$3:$BA$730)</f>
        <v>48</v>
      </c>
      <c r="AX407" s="30">
        <f>SUMIF(Ingredients!$B$3:$B$230,K407,Ingredients!$E$3:$E$230)+SUMIF($B$3:$B$725,K407,$BA$3:$BA$730)</f>
        <v>0</v>
      </c>
      <c r="AY407" s="30">
        <f>SUMIF(Ingredients!$B$3:$B$230,L407,Ingredients!$E$3:$E$230)+SUMIF($B$3:$B$725,L407,$BA$3:$BA$730)</f>
        <v>0</v>
      </c>
      <c r="AZ407" s="30">
        <f>SUMIF(Ingredients!$B$3:$B$230,M407,Ingredients!$E$3:$E$230)+SUMIF($B$3:$B$725,M407,$BA$3:$BA$730)</f>
        <v>0</v>
      </c>
      <c r="BA407" s="29">
        <f t="shared" si="80"/>
        <v>16.238095238095237</v>
      </c>
      <c r="BB407" s="30">
        <f>SUMIF(Ingredients!$B$3:$B$230,F407,Ingredients!$F$3:$F$230)+SUMIF($B$3:$B$725,F407,$BJ$3:$BJ$725)</f>
        <v>0</v>
      </c>
      <c r="BC407" s="30">
        <f>SUMIF(Ingredients!$B$3:$B$230,G407,Ingredients!$F$3:$F$230)+SUMIF($B$3:$B$725,G407,$BJ$3:$BJ$725)</f>
        <v>0</v>
      </c>
      <c r="BD407" s="30">
        <f>SUMIF(Ingredients!$B$3:$B$230,H407,Ingredients!$F$3:$F$230)+SUMIF($B$3:$B$725,H407,$BJ$3:$BJ$725)</f>
        <v>0</v>
      </c>
      <c r="BE407" s="30">
        <f>SUMIF(Ingredients!$B$3:$B$230,I407,Ingredients!$F$3:$F$230)+SUMIF($B$3:$B$725,I407,$BJ$3:$BJ$725)</f>
        <v>0</v>
      </c>
      <c r="BF407" s="30">
        <f>SUMIF(Ingredients!$B$3:$B$230,J407,Ingredients!$F$3:$F$230)+SUMIF($B$3:$B$725,J407,$BJ$3:$BJ$725)</f>
        <v>0</v>
      </c>
      <c r="BG407" s="30">
        <f>SUMIF(Ingredients!$B$3:$B$230,K407,Ingredients!$F$3:$F$230)+SUMIF($B$3:$B$725,K407,$BJ$3:$BJ$725)</f>
        <v>0</v>
      </c>
      <c r="BH407" s="30">
        <f>SUMIF(Ingredients!$B$3:$B$230,L407,Ingredients!$F$3:$F$230)+SUMIF($B$3:$B$725,L407,$BJ$3:$BJ$725)</f>
        <v>0</v>
      </c>
      <c r="BI407" s="30">
        <f>SUMIF(Ingredients!$B$3:$B$230,M407,Ingredients!$F$3:$F$230)+SUMIF($B$3:$B$725,M407,$BJ$3:$BJ$725)</f>
        <v>0</v>
      </c>
      <c r="BJ407" s="35">
        <f t="shared" si="81"/>
        <v>0</v>
      </c>
      <c r="BK407" s="30">
        <f>SUMIF(Ingredients!$B$3:$B$230,F407,Ingredients!$G$3:$G$230)+SUMIF($B$3:$B$725,F407,$BS$3:$BS$725)</f>
        <v>0</v>
      </c>
      <c r="BL407" s="30">
        <f>SUMIF(Ingredients!$B$3:$B$230,G407,Ingredients!$G$3:$G$230)+SUMIF($B$3:$B$725,G407,$BS$3:$BS$725)</f>
        <v>0</v>
      </c>
      <c r="BM407" s="30">
        <f>SUMIF(Ingredients!$B$3:$B$230,H407,Ingredients!$G$3:$G$230)+SUMIF($B$3:$B$725,H407,$BS$3:$BS$725)</f>
        <v>0</v>
      </c>
      <c r="BN407" s="30">
        <f>SUMIF(Ingredients!$B$3:$B$230,I407,Ingredients!$G$3:$G$230)+SUMIF($B$3:$B$725,I407,$BS$3:$BS$725)</f>
        <v>0</v>
      </c>
      <c r="BO407" s="30">
        <f>SUMIF(Ingredients!$B$3:$B$230,J407,Ingredients!$G$3:$G$230)+SUMIF($B$3:$B$725,J407,$BS$3:$BS$725)</f>
        <v>0</v>
      </c>
      <c r="BP407" s="30">
        <f>SUMIF(Ingredients!$B$3:$B$230,K407,Ingredients!$G$3:$G$230)+SUMIF($B$3:$B$725,K407,$BS$3:$BS$725)</f>
        <v>0</v>
      </c>
      <c r="BQ407" s="30">
        <f>SUMIF(Ingredients!$B$3:$B$230,L407,Ingredients!$G$3:$G$230)+SUMIF($B$3:$B$725,L407,$BS$3:$BS$725)</f>
        <v>0</v>
      </c>
      <c r="BR407" s="30">
        <f>SUMIF(Ingredients!$B$3:$B$230,M407,Ingredients!$G$3:$G$230)+SUMIF($B$3:$B$725,M407,$BS$3:$BS$725)</f>
        <v>0</v>
      </c>
      <c r="BS407" s="36">
        <f t="shared" si="82"/>
        <v>0</v>
      </c>
      <c r="BT407" s="30">
        <f>SUMIF(Ingredients!$B$3:$B$230,F407,Ingredients!$H$3:$H$230)+SUMIF($B$3:$B$725,F407,$CB$3:$CB$725)</f>
        <v>1.5</v>
      </c>
      <c r="BU407" s="30">
        <f>SUMIF(Ingredients!$B$3:$B$230,G407,Ingredients!$H$3:$H$230)+SUMIF($B$3:$B$725,G407,$CB$3:$CB$725)</f>
        <v>0</v>
      </c>
      <c r="BV407" s="30">
        <f>SUMIF(Ingredients!$B$3:$B$230,H407,Ingredients!$H$3:$H$230)+SUMIF($B$3:$B$725,H407,$CB$3:$CB$725)</f>
        <v>1.1428571428571428</v>
      </c>
      <c r="BW407" s="30">
        <f>SUMIF(Ingredients!$B$3:$B$230,I407,Ingredients!$H$3:$H$230)+SUMIF($B$3:$B$725,I407,$CB$3:$CB$725)</f>
        <v>0</v>
      </c>
      <c r="BX407" s="30">
        <f>SUMIF(Ingredients!$B$3:$B$230,J407,Ingredients!$H$3:$H$230)+SUMIF($B$3:$B$725,J407,$CB$3:$CB$725)</f>
        <v>0</v>
      </c>
      <c r="BY407" s="30">
        <f>SUMIF(Ingredients!$B$3:$B$230,K407,Ingredients!$H$3:$H$230)+SUMIF($B$3:$B$725,K407,$CB$3:$CB$725)</f>
        <v>0</v>
      </c>
      <c r="BZ407" s="30">
        <f>SUMIF(Ingredients!$B$3:$B$230,L407,Ingredients!$H$3:$H$230)+SUMIF($B$3:$B$725,L407,$CB$3:$CB$725)</f>
        <v>0</v>
      </c>
      <c r="CA407" s="30">
        <f>SUMIF(Ingredients!$B$3:$B$230,M407,Ingredients!$H$3:$H$230)+SUMIF($B$3:$B$725,M407,$CB$3:$CB$725)</f>
        <v>0</v>
      </c>
      <c r="CB407" s="42">
        <f t="shared" si="83"/>
        <v>2.6428571428571428</v>
      </c>
      <c r="CC407" s="30">
        <f>SUMIF(Ingredients!$B$3:$B$230,F407,Ingredients!$I$3:$I$230)+SUMIF($B$3:$B$725,F407,$CK$3:$CK$725)</f>
        <v>0</v>
      </c>
      <c r="CD407" s="30">
        <f>SUMIF(Ingredients!$B$3:$B$230,G407,Ingredients!$I$3:$I$230)+SUMIF($B$3:$B$725,G407,$CK$3:$CK$725)</f>
        <v>0</v>
      </c>
      <c r="CE407" s="30">
        <f>SUMIF(Ingredients!$B$3:$B$230,H407,Ingredients!$I$3:$I$230)+SUMIF($B$3:$B$725,H407,$CK$3:$CK$725)</f>
        <v>2.5</v>
      </c>
      <c r="CF407" s="30">
        <f>SUMIF(Ingredients!$B$3:$B$230,I407,Ingredients!$I$3:$I$230)+SUMIF($B$3:$B$725,I407,$CK$3:$CK$725)</f>
        <v>0</v>
      </c>
      <c r="CG407" s="30">
        <f>SUMIF(Ingredients!$B$3:$B$230,J407,Ingredients!$I$3:$I$230)+SUMIF($B$3:$B$725,J407,$CK$3:$CK$725)</f>
        <v>0</v>
      </c>
      <c r="CH407" s="30">
        <f>SUMIF(Ingredients!$B$3:$B$230,K407,Ingredients!$I$3:$I$230)+SUMIF($B$3:$B$725,K407,$CK$3:$CK$725)</f>
        <v>0</v>
      </c>
      <c r="CI407" s="30">
        <f>SUMIF(Ingredients!$B$3:$B$230,L407,Ingredients!$I$3:$I$230)+SUMIF($B$3:$B$725,L407,$CK$3:$CK$725)</f>
        <v>0</v>
      </c>
      <c r="CJ407" s="30">
        <f>SUMIF(Ingredients!$B$3:$B$230,M407,Ingredients!$I$3:$I$230)+SUMIF($B$3:$B$725,M407,$CK$3:$CK$725)</f>
        <v>0</v>
      </c>
      <c r="CK407" s="38">
        <f t="shared" si="84"/>
        <v>2.5</v>
      </c>
      <c r="CL407" s="30">
        <f>SUMIF(Ingredients!$B$3:$B$230,F407,Ingredients!$J$3:$J$230)+SUMIF($B$3:$B$725,F407,$CT$3:$CT$725)</f>
        <v>0</v>
      </c>
      <c r="CM407" s="30">
        <f>SUMIF(Ingredients!$B$3:$B$230,G407,Ingredients!$J$3:$J$230)+SUMIF($B$3:$B$725,G407,$CT$3:$CT$725)</f>
        <v>0</v>
      </c>
      <c r="CN407" s="30">
        <f>SUMIF(Ingredients!$B$3:$B$230,H407,Ingredients!$J$3:$J$230)+SUMIF($B$3:$B$725,H407,$CT$3:$CT$725)</f>
        <v>0</v>
      </c>
      <c r="CO407" s="30">
        <f>SUMIF(Ingredients!$B$3:$B$230,I407,Ingredients!$J$3:$J$230)+SUMIF($B$3:$B$725,I407,$CT$3:$CT$725)</f>
        <v>1</v>
      </c>
      <c r="CP407" s="30">
        <f>SUMIF(Ingredients!$B$3:$B$230,J407,Ingredients!$J$3:$J$230)+SUMIF($B$3:$B$725,J407,$CT$3:$CT$725)</f>
        <v>0</v>
      </c>
      <c r="CQ407" s="30">
        <f>SUMIF(Ingredients!$B$3:$B$230,K407,Ingredients!$J$3:$J$230)+SUMIF($B$3:$B$725,K407,$CT$3:$CT$725)</f>
        <v>0</v>
      </c>
      <c r="CR407" s="30">
        <f>SUMIF(Ingredients!$B$3:$B$230,L407,Ingredients!$J$3:$J$230)+SUMIF($B$3:$B$725,L407,$CT$3:$CT$725)</f>
        <v>0</v>
      </c>
      <c r="CS407" s="30">
        <f>SUMIF(Ingredients!$B$3:$B$230,M407,Ingredients!$J$3:$J$230)+SUMIF($B$3:$B$725,M407,$CT$3:$CT$725)</f>
        <v>0</v>
      </c>
      <c r="CT407" s="43">
        <f t="shared" si="85"/>
        <v>1</v>
      </c>
      <c r="CU407" s="34">
        <v>27.30952380952381</v>
      </c>
      <c r="CV407" s="30">
        <v>0.35714285714285715</v>
      </c>
      <c r="CW407" s="30">
        <v>8.238095238095239</v>
      </c>
      <c r="CX407" s="35">
        <v>0</v>
      </c>
      <c r="CY407" s="36">
        <v>0</v>
      </c>
      <c r="CZ407" s="37">
        <v>2.6428571428571428</v>
      </c>
      <c r="DA407" s="38">
        <v>2.5</v>
      </c>
      <c r="DB407" s="39">
        <v>1</v>
      </c>
      <c r="DC407" t="s">
        <v>199</v>
      </c>
      <c r="DD407" t="str">
        <f t="shared" ca="1" si="86"/>
        <v/>
      </c>
      <c r="DE407" t="str">
        <f t="shared" ca="1" si="87"/>
        <v>No</v>
      </c>
      <c r="DG407" t="s">
        <v>200</v>
      </c>
      <c r="DH407" t="str">
        <f t="shared" ca="1" si="88"/>
        <v/>
      </c>
      <c r="DI407" t="s">
        <v>2271</v>
      </c>
    </row>
    <row r="408" spans="2:113" x14ac:dyDescent="0.3">
      <c r="B408" t="s">
        <v>690</v>
      </c>
      <c r="C408" t="str">
        <f>INDEX('PH Itemnames'!$B$1:$B$723,MATCH(B408,'PH Itemnames'!$A$1:$A$723),1)</f>
        <v>yorkshirepuddingItem</v>
      </c>
      <c r="D408" t="s">
        <v>240</v>
      </c>
      <c r="E408" t="s">
        <v>1191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SUMIF(Ingredients!$B$3:$B$230,'PH complex foods'!F408,Ingredients!$A$3:$A$119)+SUMIF($B$3:$B$725,F408,$V$3:$V$724)</f>
        <v>1</v>
      </c>
      <c r="O408" s="11">
        <f ca="1">SUMIF(Ingredients!$B$3:$B$230,'PH complex foods'!G408,Ingredients!$A$3:$A$119)+SUMIF($B$3:$B$725,G408,$V$3:$V$724)</f>
        <v>1</v>
      </c>
      <c r="P408" s="11">
        <f ca="1">SUMIF(Ingredients!$B$3:$B$230,'PH complex foods'!H408,Ingredients!$A$3:$A$119)+SUMIF($B$3:$B$725,H408,$V$3:$V$724)</f>
        <v>1</v>
      </c>
      <c r="Q408" s="11">
        <f ca="1">SUMIF(Ingredients!$B$3:$B$230,'PH complex foods'!I408,Ingredients!$A$3:$A$119)+SUMIF($B$3:$B$725,I408,$V$3:$V$724)</f>
        <v>1</v>
      </c>
      <c r="R408" s="11">
        <f ca="1">SUMIF(Ingredients!$B$3:$B$230,'PH complex foods'!J408,Ingredients!$A$3:$A$119)+SUMIF($B$3:$B$725,J408,$V$3:$V$724)</f>
        <v>0</v>
      </c>
      <c r="S408" s="11">
        <f ca="1">SUMIF(Ingredients!$B$3:$B$230,'PH complex foods'!K408,Ingredients!$A$3:$A$119)+SUMIF($B$3:$B$725,K408,$V$3:$V$724)</f>
        <v>0</v>
      </c>
      <c r="T408" s="11">
        <f ca="1">SUMIF(Ingredients!$B$3:$B$230,'PH complex foods'!L408,Ingredients!$A$3:$A$119)+SUMIF($B$3:$B$725,L408,$V$3:$V$724)</f>
        <v>0</v>
      </c>
      <c r="U408" s="11">
        <f ca="1">SUMIF(Ingredients!$B$3:$B$230,'PH complex foods'!M408,Ingredients!$A$3:$A$119)+SUMIF($B$3:$B$725,M408,$V$3:$V$724)</f>
        <v>0</v>
      </c>
      <c r="V408" s="10">
        <f t="shared" ca="1" si="89"/>
        <v>1</v>
      </c>
      <c r="W408" s="10">
        <v>1</v>
      </c>
      <c r="X408" s="11">
        <v>1</v>
      </c>
      <c r="Y408" s="11">
        <f>COUNTIF(F408:M1133,B408)</f>
        <v>1</v>
      </c>
      <c r="Z408" s="44" t="str">
        <f t="shared" ca="1" si="90"/>
        <v>Yes</v>
      </c>
      <c r="AA408" s="34">
        <f>SUMIF(Ingredients!$B$3:$B$230,F408,Ingredients!$C$3:$C$230)+SUMIF($B$3:$B$725,F408,$AI$3:$AI$725)</f>
        <v>5</v>
      </c>
      <c r="AB408" s="30">
        <f>SUMIF(Ingredients!$B$3:$B$230,G408,Ingredients!$C$3:$C$230)+SUMIF($B$3:$B$725,G408,$AI$3:$AI$725)</f>
        <v>0</v>
      </c>
      <c r="AC408" s="30">
        <f>SUMIF(Ingredients!$B$3:$B$230,H408,Ingredients!$C$3:$C$230)+SUMIF($B$3:$B$725,H408,$AI$3:$AI$725)</f>
        <v>12.30952380952381</v>
      </c>
      <c r="AD408" s="30">
        <f>SUMIF(Ingredients!$B$3:$B$230,I408,Ingredients!$C$3:$C$230)+SUMIF($B$3:$B$725,I408,$AI$3:$AI$725)</f>
        <v>5</v>
      </c>
      <c r="AE408" s="30">
        <f>SUMIF(Ingredients!$B$3:$B$230,J408,Ingredients!$C$3:$C$230)+SUMIF($B$3:$B$725,J408,$AI$3:$AI$725)</f>
        <v>0</v>
      </c>
      <c r="AF408" s="30">
        <f>SUMIF(Ingredients!$B$3:$B$230,K408,Ingredients!$C$3:$C$230)+SUMIF($B$3:$B$725,K408,$AI$3:$AI$725)</f>
        <v>0</v>
      </c>
      <c r="AG408" s="30">
        <f>SUMIF(Ingredients!$B$3:$B$230,L408,Ingredients!$C$3:$C$230)+SUMIF($B$3:$B$725,L408,$AI$3:$AI$725)</f>
        <v>0</v>
      </c>
      <c r="AH408" s="30">
        <f>SUMIF(Ingredients!$B$3:$B$230,M408,Ingredients!$C$3:$C$230)+SUMIF($B$3:$B$725,M408,$AI$3:$AI$725)</f>
        <v>0</v>
      </c>
      <c r="AI408" s="29">
        <f t="shared" si="78"/>
        <v>22.30952380952381</v>
      </c>
      <c r="AJ408" s="30">
        <f>SUMIF(Ingredients!$B$3:$B$230,F408,Ingredients!$D$3:$D$230)+SUMIF($B$3:$B$725,F408,$AR$3:$AR$725)</f>
        <v>0</v>
      </c>
      <c r="AK408" s="30">
        <f>SUMIF(Ingredients!$B$3:$B$230,G408,Ingredients!$D$3:$D$230)+SUMIF($B$3:$B$725,G408,$AR$3:$AR$725)</f>
        <v>0</v>
      </c>
      <c r="AL408" s="30">
        <f>SUMIF(Ingredients!$B$3:$B$230,H408,Ingredients!$D$3:$D$230)+SUMIF($B$3:$B$725,H408,$AR$3:$AR$725)</f>
        <v>0.35714285714285715</v>
      </c>
      <c r="AM408" s="30">
        <f>SUMIF(Ingredients!$B$3:$B$230,I408,Ingredients!$D$3:$D$230)+SUMIF($B$3:$B$725,I408,$AR$3:$AR$725)</f>
        <v>5</v>
      </c>
      <c r="AN408" s="30">
        <f>SUMIF(Ingredients!$B$3:$B$230,J408,Ingredients!$D$3:$D$230)+SUMIF($B$3:$B$725,J408,$AR$3:$AR$725)</f>
        <v>0</v>
      </c>
      <c r="AO408" s="30">
        <f>SUMIF(Ingredients!$B$3:$B$230,K408,Ingredients!$D$3:$D$230)+SUMIF($B$3:$B$725,K408,$AR$3:$AR$725)</f>
        <v>0</v>
      </c>
      <c r="AP408" s="30">
        <f>SUMIF(Ingredients!$B$3:$B$230,L408,Ingredients!$D$3:$D$230)+SUMIF($B$3:$B$725,L408,$AR$3:$AR$725)</f>
        <v>0</v>
      </c>
      <c r="AQ408" s="30">
        <f>SUMIF(Ingredients!$B$3:$B$230,M408,Ingredients!$D$3:$D$230)+SUMIF($B$3:$B$725,M408,$AR$3:$AR$725)</f>
        <v>0</v>
      </c>
      <c r="AR408" s="29">
        <f t="shared" si="79"/>
        <v>5.3571428571428568</v>
      </c>
      <c r="AS408" s="30">
        <f>SUMIF(Ingredients!$B$3:$B$230,F408,Ingredients!$E$3:$E$230)+SUMIF($B$3:$B$725,F408,$BA$3:$BA$730)</f>
        <v>29.5</v>
      </c>
      <c r="AT408" s="30">
        <f>SUMIF(Ingredients!$B$3:$B$230,G408,Ingredients!$E$3:$E$230)+SUMIF($B$3:$B$725,G408,$BA$3:$BA$730)</f>
        <v>30</v>
      </c>
      <c r="AU408" s="30">
        <f>SUMIF(Ingredients!$B$3:$B$230,H408,Ingredients!$E$3:$E$230)+SUMIF($B$3:$B$725,H408,$BA$3:$BA$730)</f>
        <v>10.428571428571429</v>
      </c>
      <c r="AV408" s="30">
        <f>SUMIF(Ingredients!$B$3:$B$230,I408,Ingredients!$E$3:$E$230)+SUMIF($B$3:$B$725,I408,$BA$3:$BA$730)</f>
        <v>23</v>
      </c>
      <c r="AW408" s="30">
        <f>SUMIF(Ingredients!$B$3:$B$230,J408,Ingredients!$E$3:$E$230)+SUMIF($B$3:$B$725,J408,$BA$3:$BA$730)</f>
        <v>0</v>
      </c>
      <c r="AX408" s="30">
        <f>SUMIF(Ingredients!$B$3:$B$230,K408,Ingredients!$E$3:$E$230)+SUMIF($B$3:$B$725,K408,$BA$3:$BA$730)</f>
        <v>0</v>
      </c>
      <c r="AY408" s="30">
        <f>SUMIF(Ingredients!$B$3:$B$230,L408,Ingredients!$E$3:$E$230)+SUMIF($B$3:$B$725,L408,$BA$3:$BA$730)</f>
        <v>0</v>
      </c>
      <c r="AZ408" s="30">
        <f>SUMIF(Ingredients!$B$3:$B$230,M408,Ingredients!$E$3:$E$230)+SUMIF($B$3:$B$725,M408,$BA$3:$BA$730)</f>
        <v>0</v>
      </c>
      <c r="BA408" s="29">
        <f t="shared" si="80"/>
        <v>23.232142857142858</v>
      </c>
      <c r="BB408" s="30">
        <f>SUMIF(Ingredients!$B$3:$B$230,F408,Ingredients!$F$3:$F$230)+SUMIF($B$3:$B$725,F408,$BJ$3:$BJ$725)</f>
        <v>1</v>
      </c>
      <c r="BC408" s="30">
        <f>SUMIF(Ingredients!$B$3:$B$230,G408,Ingredients!$F$3:$F$230)+SUMIF($B$3:$B$725,G408,$BJ$3:$BJ$725)</f>
        <v>0</v>
      </c>
      <c r="BD408" s="30">
        <f>SUMIF(Ingredients!$B$3:$B$230,H408,Ingredients!$F$3:$F$230)+SUMIF($B$3:$B$725,H408,$BJ$3:$BJ$725)</f>
        <v>0</v>
      </c>
      <c r="BE408" s="30">
        <f>SUMIF(Ingredients!$B$3:$B$230,I408,Ingredients!$F$3:$F$230)+SUMIF($B$3:$B$725,I408,$BJ$3:$BJ$725)</f>
        <v>0</v>
      </c>
      <c r="BF408" s="30">
        <f>SUMIF(Ingredients!$B$3:$B$230,J408,Ingredients!$F$3:$F$230)+SUMIF($B$3:$B$725,J408,$BJ$3:$BJ$725)</f>
        <v>0</v>
      </c>
      <c r="BG408" s="30">
        <f>SUMIF(Ingredients!$B$3:$B$230,K408,Ingredients!$F$3:$F$230)+SUMIF($B$3:$B$725,K408,$BJ$3:$BJ$725)</f>
        <v>0</v>
      </c>
      <c r="BH408" s="30">
        <f>SUMIF(Ingredients!$B$3:$B$230,L408,Ingredients!$F$3:$F$230)+SUMIF($B$3:$B$725,L408,$BJ$3:$BJ$725)</f>
        <v>0</v>
      </c>
      <c r="BI408" s="30">
        <f>SUMIF(Ingredients!$B$3:$B$230,M408,Ingredients!$F$3:$F$230)+SUMIF($B$3:$B$725,M408,$BJ$3:$BJ$725)</f>
        <v>0</v>
      </c>
      <c r="BJ408" s="35">
        <f t="shared" si="81"/>
        <v>1</v>
      </c>
      <c r="BK408" s="30">
        <f>SUMIF(Ingredients!$B$3:$B$230,F408,Ingredients!$G$3:$G$230)+SUMIF($B$3:$B$725,F408,$BS$3:$BS$725)</f>
        <v>0</v>
      </c>
      <c r="BL408" s="30">
        <f>SUMIF(Ingredients!$B$3:$B$230,G408,Ingredients!$G$3:$G$230)+SUMIF($B$3:$B$725,G408,$BS$3:$BS$725)</f>
        <v>0</v>
      </c>
      <c r="BM408" s="30">
        <f>SUMIF(Ingredients!$B$3:$B$230,H408,Ingredients!$G$3:$G$230)+SUMIF($B$3:$B$725,H408,$BS$3:$BS$725)</f>
        <v>0</v>
      </c>
      <c r="BN408" s="30">
        <f>SUMIF(Ingredients!$B$3:$B$230,I408,Ingredients!$G$3:$G$230)+SUMIF($B$3:$B$725,I408,$BS$3:$BS$725)</f>
        <v>0</v>
      </c>
      <c r="BO408" s="30">
        <f>SUMIF(Ingredients!$B$3:$B$230,J408,Ingredients!$G$3:$G$230)+SUMIF($B$3:$B$725,J408,$BS$3:$BS$725)</f>
        <v>0</v>
      </c>
      <c r="BP408" s="30">
        <f>SUMIF(Ingredients!$B$3:$B$230,K408,Ingredients!$G$3:$G$230)+SUMIF($B$3:$B$725,K408,$BS$3:$BS$725)</f>
        <v>0</v>
      </c>
      <c r="BQ408" s="30">
        <f>SUMIF(Ingredients!$B$3:$B$230,L408,Ingredients!$G$3:$G$230)+SUMIF($B$3:$B$725,L408,$BS$3:$BS$725)</f>
        <v>0</v>
      </c>
      <c r="BR408" s="30">
        <f>SUMIF(Ingredients!$B$3:$B$230,M408,Ingredients!$G$3:$G$230)+SUMIF($B$3:$B$725,M408,$BS$3:$BS$725)</f>
        <v>0</v>
      </c>
      <c r="BS408" s="36">
        <f t="shared" si="82"/>
        <v>0</v>
      </c>
      <c r="BT408" s="30">
        <f>SUMIF(Ingredients!$B$3:$B$230,F408,Ingredients!$H$3:$H$230)+SUMIF($B$3:$B$725,F408,$CB$3:$CB$725)</f>
        <v>0</v>
      </c>
      <c r="BU408" s="30">
        <f>SUMIF(Ingredients!$B$3:$B$230,G408,Ingredients!$H$3:$H$230)+SUMIF($B$3:$B$725,G408,$CB$3:$CB$725)</f>
        <v>0</v>
      </c>
      <c r="BV408" s="30">
        <f>SUMIF(Ingredients!$B$3:$B$230,H408,Ingredients!$H$3:$H$230)+SUMIF($B$3:$B$725,H408,$CB$3:$CB$725)</f>
        <v>1.1428571428571428</v>
      </c>
      <c r="BW408" s="30">
        <f>SUMIF(Ingredients!$B$3:$B$230,I408,Ingredients!$H$3:$H$230)+SUMIF($B$3:$B$725,I408,$CB$3:$CB$725)</f>
        <v>0</v>
      </c>
      <c r="BX408" s="30">
        <f>SUMIF(Ingredients!$B$3:$B$230,J408,Ingredients!$H$3:$H$230)+SUMIF($B$3:$B$725,J408,$CB$3:$CB$725)</f>
        <v>0</v>
      </c>
      <c r="BY408" s="30">
        <f>SUMIF(Ingredients!$B$3:$B$230,K408,Ingredients!$H$3:$H$230)+SUMIF($B$3:$B$725,K408,$CB$3:$CB$725)</f>
        <v>0</v>
      </c>
      <c r="BZ408" s="30">
        <f>SUMIF(Ingredients!$B$3:$B$230,L408,Ingredients!$H$3:$H$230)+SUMIF($B$3:$B$725,L408,$CB$3:$CB$725)</f>
        <v>0</v>
      </c>
      <c r="CA408" s="30">
        <f>SUMIF(Ingredients!$B$3:$B$230,M408,Ingredients!$H$3:$H$230)+SUMIF($B$3:$B$725,M408,$CB$3:$CB$725)</f>
        <v>0</v>
      </c>
      <c r="CB408" s="42">
        <f t="shared" si="83"/>
        <v>1.1428571428571428</v>
      </c>
      <c r="CC408" s="30">
        <f>SUMIF(Ingredients!$B$3:$B$230,F408,Ingredients!$I$3:$I$230)+SUMIF($B$3:$B$725,F408,$CK$3:$CK$725)</f>
        <v>0</v>
      </c>
      <c r="CD408" s="30">
        <f>SUMIF(Ingredients!$B$3:$B$230,G408,Ingredients!$I$3:$I$230)+SUMIF($B$3:$B$725,G408,$CK$3:$CK$725)</f>
        <v>0</v>
      </c>
      <c r="CE408" s="30">
        <f>SUMIF(Ingredients!$B$3:$B$230,H408,Ingredients!$I$3:$I$230)+SUMIF($B$3:$B$725,H408,$CK$3:$CK$725)</f>
        <v>2.5</v>
      </c>
      <c r="CF408" s="30">
        <f>SUMIF(Ingredients!$B$3:$B$230,I408,Ingredients!$I$3:$I$230)+SUMIF($B$3:$B$725,I408,$CK$3:$CK$725)</f>
        <v>0</v>
      </c>
      <c r="CG408" s="30">
        <f>SUMIF(Ingredients!$B$3:$B$230,J408,Ingredients!$I$3:$I$230)+SUMIF($B$3:$B$725,J408,$CK$3:$CK$725)</f>
        <v>0</v>
      </c>
      <c r="CH408" s="30">
        <f>SUMIF(Ingredients!$B$3:$B$230,K408,Ingredients!$I$3:$I$230)+SUMIF($B$3:$B$725,K408,$CK$3:$CK$725)</f>
        <v>0</v>
      </c>
      <c r="CI408" s="30">
        <f>SUMIF(Ingredients!$B$3:$B$230,L408,Ingredients!$I$3:$I$230)+SUMIF($B$3:$B$725,L408,$CK$3:$CK$725)</f>
        <v>0</v>
      </c>
      <c r="CJ408" s="30">
        <f>SUMIF(Ingredients!$B$3:$B$230,M408,Ingredients!$I$3:$I$230)+SUMIF($B$3:$B$725,M408,$CK$3:$CK$725)</f>
        <v>0</v>
      </c>
      <c r="CK408" s="38">
        <f t="shared" si="84"/>
        <v>2.5</v>
      </c>
      <c r="CL408" s="30">
        <f>SUMIF(Ingredients!$B$3:$B$230,F408,Ingredients!$J$3:$J$230)+SUMIF($B$3:$B$725,F408,$CT$3:$CT$725)</f>
        <v>0</v>
      </c>
      <c r="CM408" s="30">
        <f>SUMIF(Ingredients!$B$3:$B$230,G408,Ingredients!$J$3:$J$230)+SUMIF($B$3:$B$725,G408,$CT$3:$CT$725)</f>
        <v>0</v>
      </c>
      <c r="CN408" s="30">
        <f>SUMIF(Ingredients!$B$3:$B$230,H408,Ingredients!$J$3:$J$230)+SUMIF($B$3:$B$725,H408,$CT$3:$CT$725)</f>
        <v>0</v>
      </c>
      <c r="CO408" s="30">
        <f>SUMIF(Ingredients!$B$3:$B$230,I408,Ingredients!$J$3:$J$230)+SUMIF($B$3:$B$725,I408,$CT$3:$CT$725)</f>
        <v>2</v>
      </c>
      <c r="CP408" s="30">
        <f>SUMIF(Ingredients!$B$3:$B$230,J408,Ingredients!$J$3:$J$230)+SUMIF($B$3:$B$725,J408,$CT$3:$CT$725)</f>
        <v>0</v>
      </c>
      <c r="CQ408" s="30">
        <f>SUMIF(Ingredients!$B$3:$B$230,K408,Ingredients!$J$3:$J$230)+SUMIF($B$3:$B$725,K408,$CT$3:$CT$725)</f>
        <v>0</v>
      </c>
      <c r="CR408" s="30">
        <f>SUMIF(Ingredients!$B$3:$B$230,L408,Ingredients!$J$3:$J$230)+SUMIF($B$3:$B$725,L408,$CT$3:$CT$725)</f>
        <v>0</v>
      </c>
      <c r="CS408" s="30">
        <f>SUMIF(Ingredients!$B$3:$B$230,M408,Ingredients!$J$3:$J$230)+SUMIF($B$3:$B$725,M408,$CT$3:$CT$725)</f>
        <v>0</v>
      </c>
      <c r="CT408" s="43">
        <f t="shared" si="85"/>
        <v>2</v>
      </c>
      <c r="CU408" s="34">
        <v>20</v>
      </c>
      <c r="CV408" s="30">
        <v>0</v>
      </c>
      <c r="CW408" s="30">
        <v>18</v>
      </c>
      <c r="CX408" s="35">
        <v>1</v>
      </c>
      <c r="CY408" s="36">
        <v>0</v>
      </c>
      <c r="CZ408" s="37">
        <v>1</v>
      </c>
      <c r="DA408" s="38">
        <v>2.5</v>
      </c>
      <c r="DB408" s="39">
        <v>2</v>
      </c>
      <c r="DC408" t="s">
        <v>202</v>
      </c>
      <c r="DD408" t="str">
        <f t="shared" ca="1" si="86"/>
        <v/>
      </c>
      <c r="DE408" t="str">
        <f t="shared" ca="1" si="87"/>
        <v>-</v>
      </c>
      <c r="DG408" t="s">
        <v>200</v>
      </c>
      <c r="DH408" t="str">
        <f t="shared" ca="1" si="88"/>
        <v>YORKSHIREPUDDINGITEM(MEAL, ItemRegistry.yorkshirepuddingItem, 4 ,4f,0f,1f,1f,0f,2.5f,2f,1.17f),</v>
      </c>
      <c r="DI408" t="s">
        <v>2506</v>
      </c>
    </row>
    <row r="409" spans="2:113" x14ac:dyDescent="0.3">
      <c r="B409" t="s">
        <v>3474</v>
      </c>
      <c r="C409" t="s">
        <v>1347</v>
      </c>
      <c r="D409" t="s">
        <v>240</v>
      </c>
      <c r="E409" t="s">
        <v>1183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SUMIF(Ingredients!$B$3:$B$230,'PH complex foods'!F409,Ingredients!$A$3:$A$119)+SUMIF($B$3:$B$725,F409,$V$3:$V$724)</f>
        <v>1</v>
      </c>
      <c r="O409" s="11">
        <f ca="1">SUMIF(Ingredients!$B$3:$B$230,'PH complex foods'!G409,Ingredients!$A$3:$A$119)+SUMIF($B$3:$B$725,G409,$V$3:$V$724)</f>
        <v>0</v>
      </c>
      <c r="P409" s="11">
        <f ca="1">SUMIF(Ingredients!$B$3:$B$230,'PH complex foods'!H409,Ingredients!$A$3:$A$119)+SUMIF($B$3:$B$725,H409,$V$3:$V$724)</f>
        <v>0</v>
      </c>
      <c r="Q409" s="11">
        <f ca="1">SUMIF(Ingredients!$B$3:$B$230,'PH complex foods'!I409,Ingredients!$A$3:$A$119)+SUMIF($B$3:$B$725,I409,$V$3:$V$724)</f>
        <v>0</v>
      </c>
      <c r="R409" s="11">
        <f ca="1">SUMIF(Ingredients!$B$3:$B$230,'PH complex foods'!J409,Ingredients!$A$3:$A$119)+SUMIF($B$3:$B$725,J409,$V$3:$V$724)</f>
        <v>0</v>
      </c>
      <c r="S409" s="11">
        <f ca="1">SUMIF(Ingredients!$B$3:$B$230,'PH complex foods'!K409,Ingredients!$A$3:$A$119)+SUMIF($B$3:$B$725,K409,$V$3:$V$724)</f>
        <v>0</v>
      </c>
      <c r="T409" s="11">
        <f ca="1">SUMIF(Ingredients!$B$3:$B$230,'PH complex foods'!L409,Ingredients!$A$3:$A$119)+SUMIF($B$3:$B$725,L409,$V$3:$V$724)</f>
        <v>0</v>
      </c>
      <c r="U409" s="11">
        <f ca="1">SUMIF(Ingredients!$B$3:$B$230,'PH complex foods'!M409,Ingredients!$A$3:$A$119)+SUMIF($B$3:$B$725,M409,$V$3:$V$724)</f>
        <v>0</v>
      </c>
      <c r="V409" s="10">
        <f t="shared" ca="1" si="89"/>
        <v>1</v>
      </c>
      <c r="W409" s="10">
        <v>1</v>
      </c>
      <c r="X409" s="11"/>
      <c r="Y409" s="11"/>
      <c r="Z409" s="44" t="str">
        <f t="shared" ca="1" si="90"/>
        <v>Yes</v>
      </c>
      <c r="AA409" s="34"/>
      <c r="AB409" s="30"/>
      <c r="AC409" s="30"/>
      <c r="AD409" s="30"/>
      <c r="AE409" s="30"/>
      <c r="AF409" s="30"/>
      <c r="AG409" s="30"/>
      <c r="AH409" s="30"/>
      <c r="AI409" s="29">
        <f t="shared" ref="AI409" si="91">SUM(AA409:AH409)</f>
        <v>0</v>
      </c>
      <c r="AJ409" s="30">
        <f>SUMIF(Ingredients!$B$3:$B$230,F409,Ingredients!$D$3:$D$230)+SUMIF($B$3:$B$725,F409,$AR$3:$AR$725)</f>
        <v>0</v>
      </c>
      <c r="AK409" s="30">
        <f>SUMIF(Ingredients!$B$3:$B$230,G409,Ingredients!$D$3:$D$230)+SUMIF($B$3:$B$725,G409,$AR$3:$AR$725)</f>
        <v>0</v>
      </c>
      <c r="AL409" s="30">
        <f>SUMIF(Ingredients!$B$3:$B$230,H409,Ingredients!$D$3:$D$230)+SUMIF($B$3:$B$725,H409,$AR$3:$AR$725)</f>
        <v>0</v>
      </c>
      <c r="AM409" s="30">
        <f>SUMIF(Ingredients!$B$3:$B$230,I409,Ingredients!$D$3:$D$230)+SUMIF($B$3:$B$725,I409,$AR$3:$AR$725)</f>
        <v>0</v>
      </c>
      <c r="AN409" s="30">
        <f>SUMIF(Ingredients!$B$3:$B$230,J409,Ingredients!$D$3:$D$230)+SUMIF($B$3:$B$725,J409,$AR$3:$AR$725)</f>
        <v>0</v>
      </c>
      <c r="AO409" s="30">
        <f>SUMIF(Ingredients!$B$3:$B$230,K409,Ingredients!$D$3:$D$230)+SUMIF($B$3:$B$725,K409,$AR$3:$AR$725)</f>
        <v>0</v>
      </c>
      <c r="AP409" s="30">
        <f>SUMIF(Ingredients!$B$3:$B$230,L409,Ingredients!$D$3:$D$230)+SUMIF($B$3:$B$725,L409,$AR$3:$AR$725)</f>
        <v>0</v>
      </c>
      <c r="AQ409" s="30">
        <f>SUMIF(Ingredients!$B$3:$B$230,M409,Ingredients!$D$3:$D$230)+SUMIF($B$3:$B$725,M409,$AR$3:$AR$725)</f>
        <v>0</v>
      </c>
      <c r="AR409" s="29">
        <f t="shared" ref="AR409" si="92">SUM(AJ409:AQ409)</f>
        <v>0</v>
      </c>
      <c r="AS409" s="30">
        <f>SUMIF(Ingredients!$B$3:$B$230,F409,Ingredients!$E$3:$E$230)+SUMIF($B$3:$B$725,F409,$BA$3:$BA$730)</f>
        <v>87</v>
      </c>
      <c r="AT409" s="30">
        <f>SUMIF(Ingredients!$B$3:$B$230,G409,Ingredients!$E$3:$E$230)+SUMIF($B$3:$B$725,G409,$BA$3:$BA$730)</f>
        <v>0</v>
      </c>
      <c r="AU409" s="30">
        <f>SUMIF(Ingredients!$B$3:$B$230,H409,Ingredients!$E$3:$E$230)+SUMIF($B$3:$B$725,H409,$BA$3:$BA$730)</f>
        <v>0</v>
      </c>
      <c r="AV409" s="30">
        <f>SUMIF(Ingredients!$B$3:$B$230,I409,Ingredients!$E$3:$E$230)+SUMIF($B$3:$B$725,I409,$BA$3:$BA$730)</f>
        <v>0</v>
      </c>
      <c r="AW409" s="30">
        <f>SUMIF(Ingredients!$B$3:$B$230,J409,Ingredients!$E$3:$E$230)+SUMIF($B$3:$B$725,J409,$BA$3:$BA$730)</f>
        <v>0</v>
      </c>
      <c r="AX409" s="30">
        <f>SUMIF(Ingredients!$B$3:$B$230,K409,Ingredients!$E$3:$E$230)+SUMIF($B$3:$B$725,K409,$BA$3:$BA$730)</f>
        <v>0</v>
      </c>
      <c r="AY409" s="30">
        <f>SUMIF(Ingredients!$B$3:$B$230,L409,Ingredients!$E$3:$E$230)+SUMIF($B$3:$B$725,L409,$BA$3:$BA$730)</f>
        <v>0</v>
      </c>
      <c r="AZ409" s="30">
        <f>SUMIF(Ingredients!$B$3:$B$230,M409,Ingredients!$E$3:$E$230)+SUMIF($B$3:$B$725,M409,$BA$3:$BA$730)</f>
        <v>0</v>
      </c>
      <c r="BA409" s="29">
        <f t="shared" ref="BA409" si="93">SUM(AS409:AZ409)/COUNTA(F409:M409)</f>
        <v>87</v>
      </c>
      <c r="BB409" s="30">
        <f>SUMIF(Ingredients!$B$3:$B$230,F409,Ingredients!$F$3:$F$230)+SUMIF($B$3:$B$725,F409,$BJ$3:$BJ$725)</f>
        <v>0.5</v>
      </c>
      <c r="BC409" s="30">
        <f>SUMIF(Ingredients!$B$3:$B$230,G409,Ingredients!$F$3:$F$230)+SUMIF($B$3:$B$725,G409,$BJ$3:$BJ$725)</f>
        <v>0</v>
      </c>
      <c r="BD409" s="30">
        <f>SUMIF(Ingredients!$B$3:$B$230,H409,Ingredients!$F$3:$F$230)+SUMIF($B$3:$B$725,H409,$BJ$3:$BJ$725)</f>
        <v>0</v>
      </c>
      <c r="BE409" s="30">
        <f>SUMIF(Ingredients!$B$3:$B$230,I409,Ingredients!$F$3:$F$230)+SUMIF($B$3:$B$725,I409,$BJ$3:$BJ$725)</f>
        <v>0</v>
      </c>
      <c r="BF409" s="30">
        <f>SUMIF(Ingredients!$B$3:$B$230,J409,Ingredients!$F$3:$F$230)+SUMIF($B$3:$B$725,J409,$BJ$3:$BJ$725)</f>
        <v>0</v>
      </c>
      <c r="BG409" s="30">
        <f>SUMIF(Ingredients!$B$3:$B$230,K409,Ingredients!$F$3:$F$230)+SUMIF($B$3:$B$725,K409,$BJ$3:$BJ$725)</f>
        <v>0</v>
      </c>
      <c r="BH409" s="30">
        <f>SUMIF(Ingredients!$B$3:$B$230,L409,Ingredients!$F$3:$F$230)+SUMIF($B$3:$B$725,L409,$BJ$3:$BJ$725)</f>
        <v>0</v>
      </c>
      <c r="BI409" s="30">
        <f>SUMIF(Ingredients!$B$3:$B$230,M409,Ingredients!$F$3:$F$230)+SUMIF($B$3:$B$725,M409,$BJ$3:$BJ$725)</f>
        <v>0</v>
      </c>
      <c r="BJ409" s="35">
        <f t="shared" ref="BJ409" si="94">SUM(BB409:BI409)</f>
        <v>0.5</v>
      </c>
      <c r="BK409" s="30">
        <f>SUMIF(Ingredients!$B$3:$B$230,F409,Ingredients!$G$3:$G$230)+SUMIF($B$3:$B$725,F409,$BS$3:$BS$725)</f>
        <v>0</v>
      </c>
      <c r="BL409" s="30">
        <f>SUMIF(Ingredients!$B$3:$B$230,G409,Ingredients!$G$3:$G$230)+SUMIF($B$3:$B$725,G409,$BS$3:$BS$725)</f>
        <v>0</v>
      </c>
      <c r="BM409" s="30">
        <f>SUMIF(Ingredients!$B$3:$B$230,H409,Ingredients!$G$3:$G$230)+SUMIF($B$3:$B$725,H409,$BS$3:$BS$725)</f>
        <v>0</v>
      </c>
      <c r="BN409" s="30">
        <f>SUMIF(Ingredients!$B$3:$B$230,I409,Ingredients!$G$3:$G$230)+SUMIF($B$3:$B$725,I409,$BS$3:$BS$725)</f>
        <v>0</v>
      </c>
      <c r="BO409" s="30">
        <f>SUMIF(Ingredients!$B$3:$B$230,J409,Ingredients!$G$3:$G$230)+SUMIF($B$3:$B$725,J409,$BS$3:$BS$725)</f>
        <v>0</v>
      </c>
      <c r="BP409" s="30">
        <f>SUMIF(Ingredients!$B$3:$B$230,K409,Ingredients!$G$3:$G$230)+SUMIF($B$3:$B$725,K409,$BS$3:$BS$725)</f>
        <v>0</v>
      </c>
      <c r="BQ409" s="30">
        <f>SUMIF(Ingredients!$B$3:$B$230,L409,Ingredients!$G$3:$G$230)+SUMIF($B$3:$B$725,L409,$BS$3:$BS$725)</f>
        <v>0</v>
      </c>
      <c r="BR409" s="30">
        <f>SUMIF(Ingredients!$B$3:$B$230,M409,Ingredients!$G$3:$G$230)+SUMIF($B$3:$B$725,M409,$BS$3:$BS$725)</f>
        <v>0</v>
      </c>
      <c r="BS409" s="36">
        <f t="shared" ref="BS409" si="95">SUM(BK409:BR409)</f>
        <v>0</v>
      </c>
      <c r="BT409" s="30">
        <f>SUMIF(Ingredients!$B$3:$B$230,F409,Ingredients!$H$3:$H$230)+SUMIF($B$3:$B$725,F409,$CB$3:$CB$725)</f>
        <v>0</v>
      </c>
      <c r="BU409" s="30">
        <f>SUMIF(Ingredients!$B$3:$B$230,G409,Ingredients!$H$3:$H$230)+SUMIF($B$3:$B$725,G409,$CB$3:$CB$725)</f>
        <v>0</v>
      </c>
      <c r="BV409" s="30">
        <f>SUMIF(Ingredients!$B$3:$B$230,H409,Ingredients!$H$3:$H$230)+SUMIF($B$3:$B$725,H409,$CB$3:$CB$725)</f>
        <v>0</v>
      </c>
      <c r="BW409" s="30">
        <f>SUMIF(Ingredients!$B$3:$B$230,I409,Ingredients!$H$3:$H$230)+SUMIF($B$3:$B$725,I409,$CB$3:$CB$725)</f>
        <v>0</v>
      </c>
      <c r="BX409" s="30">
        <f>SUMIF(Ingredients!$B$3:$B$230,J409,Ingredients!$H$3:$H$230)+SUMIF($B$3:$B$725,J409,$CB$3:$CB$725)</f>
        <v>0</v>
      </c>
      <c r="BY409" s="30">
        <f>SUMIF(Ingredients!$B$3:$B$230,K409,Ingredients!$H$3:$H$230)+SUMIF($B$3:$B$725,K409,$CB$3:$CB$725)</f>
        <v>0</v>
      </c>
      <c r="BZ409" s="30">
        <f>SUMIF(Ingredients!$B$3:$B$230,L409,Ingredients!$H$3:$H$230)+SUMIF($B$3:$B$725,L409,$CB$3:$CB$725)</f>
        <v>0</v>
      </c>
      <c r="CA409" s="30">
        <f>SUMIF(Ingredients!$B$3:$B$230,M409,Ingredients!$H$3:$H$230)+SUMIF($B$3:$B$725,M409,$CB$3:$CB$725)</f>
        <v>0</v>
      </c>
      <c r="CB409" s="42">
        <f t="shared" ref="CB409" si="96">SUM(BT409:CA409)</f>
        <v>0</v>
      </c>
      <c r="CC409" s="30">
        <f>SUMIF(Ingredients!$B$3:$B$230,F409,Ingredients!$I$3:$I$230)+SUMIF($B$3:$B$725,F409,$CK$3:$CK$725)</f>
        <v>0</v>
      </c>
      <c r="CD409" s="30">
        <f>SUMIF(Ingredients!$B$3:$B$230,G409,Ingredients!$I$3:$I$230)+SUMIF($B$3:$B$725,G409,$CK$3:$CK$725)</f>
        <v>0</v>
      </c>
      <c r="CE409" s="30">
        <f>SUMIF(Ingredients!$B$3:$B$230,H409,Ingredients!$I$3:$I$230)+SUMIF($B$3:$B$725,H409,$CK$3:$CK$725)</f>
        <v>0</v>
      </c>
      <c r="CF409" s="30">
        <f>SUMIF(Ingredients!$B$3:$B$230,I409,Ingredients!$I$3:$I$230)+SUMIF($B$3:$B$725,I409,$CK$3:$CK$725)</f>
        <v>0</v>
      </c>
      <c r="CG409" s="30">
        <f>SUMIF(Ingredients!$B$3:$B$230,J409,Ingredients!$I$3:$I$230)+SUMIF($B$3:$B$725,J409,$CK$3:$CK$725)</f>
        <v>0</v>
      </c>
      <c r="CH409" s="30">
        <f>SUMIF(Ingredients!$B$3:$B$230,K409,Ingredients!$I$3:$I$230)+SUMIF($B$3:$B$725,K409,$CK$3:$CK$725)</f>
        <v>0</v>
      </c>
      <c r="CI409" s="30">
        <f>SUMIF(Ingredients!$B$3:$B$230,L409,Ingredients!$I$3:$I$230)+SUMIF($B$3:$B$725,L409,$CK$3:$CK$725)</f>
        <v>0</v>
      </c>
      <c r="CJ409" s="30">
        <f>SUMIF(Ingredients!$B$3:$B$230,M409,Ingredients!$I$3:$I$230)+SUMIF($B$3:$B$725,M409,$CK$3:$CK$725)</f>
        <v>0</v>
      </c>
      <c r="CK409" s="38">
        <f t="shared" ref="CK409" si="97">SUM(CC409:CJ409)</f>
        <v>0</v>
      </c>
      <c r="CL409" s="30">
        <f>SUMIF(Ingredients!$B$3:$B$230,F409,Ingredients!$J$3:$J$230)+SUMIF($B$3:$B$725,F409,$CT$3:$CT$725)</f>
        <v>0</v>
      </c>
      <c r="CM409" s="30">
        <f>SUMIF(Ingredients!$B$3:$B$230,G409,Ingredients!$J$3:$J$230)+SUMIF($B$3:$B$725,G409,$CT$3:$CT$725)</f>
        <v>0</v>
      </c>
      <c r="CN409" s="30">
        <f>SUMIF(Ingredients!$B$3:$B$230,H409,Ingredients!$J$3:$J$230)+SUMIF($B$3:$B$725,H409,$CT$3:$CT$725)</f>
        <v>0</v>
      </c>
      <c r="CO409" s="30">
        <f>SUMIF(Ingredients!$B$3:$B$230,I409,Ingredients!$J$3:$J$230)+SUMIF($B$3:$B$725,I409,$CT$3:$CT$725)</f>
        <v>0</v>
      </c>
      <c r="CP409" s="30">
        <f>SUMIF(Ingredients!$B$3:$B$230,J409,Ingredients!$J$3:$J$230)+SUMIF($B$3:$B$725,J409,$CT$3:$CT$725)</f>
        <v>0</v>
      </c>
      <c r="CQ409" s="30">
        <f>SUMIF(Ingredients!$B$3:$B$230,K409,Ingredients!$J$3:$J$230)+SUMIF($B$3:$B$725,K409,$CT$3:$CT$725)</f>
        <v>0</v>
      </c>
      <c r="CR409" s="30">
        <f>SUMIF(Ingredients!$B$3:$B$230,L409,Ingredients!$J$3:$J$230)+SUMIF($B$3:$B$725,L409,$CT$3:$CT$725)</f>
        <v>0</v>
      </c>
      <c r="CS409" s="30">
        <f>SUMIF(Ingredients!$B$3:$B$230,M409,Ingredients!$J$3:$J$230)+SUMIF($B$3:$B$725,M409,$CT$3:$CT$725)</f>
        <v>0</v>
      </c>
      <c r="CT409" s="43">
        <f t="shared" ref="CT409" si="98">SUM(CL409:CS409)</f>
        <v>0</v>
      </c>
      <c r="CU409" s="34">
        <v>2</v>
      </c>
      <c r="CV409" s="30">
        <v>0</v>
      </c>
      <c r="CW409" s="30">
        <v>40</v>
      </c>
      <c r="CX409" s="35">
        <v>0</v>
      </c>
      <c r="CY409" s="36">
        <v>0</v>
      </c>
      <c r="CZ409" s="37">
        <v>0</v>
      </c>
      <c r="DA409" s="38">
        <v>0</v>
      </c>
      <c r="DB409" s="39">
        <v>0</v>
      </c>
      <c r="DC409" t="s">
        <v>202</v>
      </c>
      <c r="DD409" t="str">
        <f t="shared" ca="1" si="86"/>
        <v/>
      </c>
      <c r="DE409" t="str">
        <f t="shared" ca="1" si="87"/>
        <v>-</v>
      </c>
      <c r="DG409" t="s">
        <v>200</v>
      </c>
      <c r="DH409" t="str">
        <f t="shared" ca="1" si="88"/>
        <v>TOASTEDSESAMESEEDSITEM(OTHER, ItemRegistry.toastedsesameseedsItem, 4 ,0.4f,0f,0f,0f,0f,0f,0f,0.53f),</v>
      </c>
    </row>
    <row r="410" spans="2:113" x14ac:dyDescent="0.3">
      <c r="B410" t="s">
        <v>691</v>
      </c>
      <c r="C410" t="str">
        <f>INDEX('PH Itemnames'!$B$1:$B$723,MATCH(B410,'PH Itemnames'!$A$1:$A$723),1)</f>
        <v>sesameoilItem</v>
      </c>
      <c r="D410" t="s">
        <v>240</v>
      </c>
      <c r="E410" t="s">
        <v>200</v>
      </c>
      <c r="F410" s="10" t="s">
        <v>142</v>
      </c>
      <c r="G410" s="11"/>
      <c r="H410" s="11"/>
      <c r="I410" s="11"/>
      <c r="J410" s="11"/>
      <c r="K410" s="11"/>
      <c r="L410" s="11"/>
      <c r="M410" s="11"/>
      <c r="N410" s="46">
        <f ca="1">SUMIF(Ingredients!$B$3:$B$230,'PH complex foods'!F410,Ingredients!$A$3:$A$119)+SUMIF($B$3:$B$725,F410,$V$3:$V$724)</f>
        <v>1</v>
      </c>
      <c r="O410" s="11">
        <f ca="1">SUMIF(Ingredients!$B$3:$B$230,'PH complex foods'!G410,Ingredients!$A$3:$A$119)+SUMIF($B$3:$B$725,G410,$V$3:$V$724)</f>
        <v>0</v>
      </c>
      <c r="P410" s="11">
        <f ca="1">SUMIF(Ingredients!$B$3:$B$230,'PH complex foods'!H410,Ingredients!$A$3:$A$119)+SUMIF($B$3:$B$725,H410,$V$3:$V$724)</f>
        <v>0</v>
      </c>
      <c r="Q410" s="11">
        <f ca="1">SUMIF(Ingredients!$B$3:$B$230,'PH complex foods'!I410,Ingredients!$A$3:$A$119)+SUMIF($B$3:$B$725,I410,$V$3:$V$724)</f>
        <v>0</v>
      </c>
      <c r="R410" s="11">
        <f ca="1">SUMIF(Ingredients!$B$3:$B$230,'PH complex foods'!J410,Ingredients!$A$3:$A$119)+SUMIF($B$3:$B$725,J410,$V$3:$V$724)</f>
        <v>0</v>
      </c>
      <c r="S410" s="11">
        <f ca="1">SUMIF(Ingredients!$B$3:$B$230,'PH complex foods'!K410,Ingredients!$A$3:$A$119)+SUMIF($B$3:$B$725,K410,$V$3:$V$724)</f>
        <v>0</v>
      </c>
      <c r="T410" s="11">
        <f ca="1">SUMIF(Ingredients!$B$3:$B$230,'PH complex foods'!L410,Ingredients!$A$3:$A$119)+SUMIF($B$3:$B$725,L410,$V$3:$V$724)</f>
        <v>0</v>
      </c>
      <c r="U410" s="11">
        <f ca="1">SUMIF(Ingredients!$B$3:$B$230,'PH complex foods'!M410,Ingredients!$A$3:$A$119)+SUMIF($B$3:$B$725,M410,$V$3:$V$724)</f>
        <v>0</v>
      </c>
      <c r="V410" s="10">
        <f t="shared" ca="1" si="89"/>
        <v>1</v>
      </c>
      <c r="W410" s="10">
        <v>1</v>
      </c>
      <c r="X410" s="11">
        <v>1</v>
      </c>
      <c r="Y410" s="11">
        <f>COUNTIF(F410:M1134,B410)</f>
        <v>3</v>
      </c>
      <c r="Z410" s="44" t="str">
        <f t="shared" ca="1" si="90"/>
        <v>Yes</v>
      </c>
      <c r="AA410" s="34">
        <f>SUMIF(Ingredients!$B$3:$B$230,F410,Ingredients!$C$3:$C$230)+SUMIF($B$3:$B$725,F410,$AI$3:$AI$725)</f>
        <v>1</v>
      </c>
      <c r="AB410" s="30">
        <f>SUMIF(Ingredients!$B$3:$B$230,G410,Ingredients!$C$3:$C$230)+SUMIF($B$3:$B$725,G410,$AI$3:$AI$725)</f>
        <v>0</v>
      </c>
      <c r="AC410" s="30">
        <f>SUMIF(Ingredients!$B$3:$B$230,H410,Ingredients!$C$3:$C$230)+SUMIF($B$3:$B$725,H410,$AI$3:$AI$725)</f>
        <v>0</v>
      </c>
      <c r="AD410" s="30">
        <f>SUMIF(Ingredients!$B$3:$B$230,I410,Ingredients!$C$3:$C$230)+SUMIF($B$3:$B$725,I410,$AI$3:$AI$725)</f>
        <v>0</v>
      </c>
      <c r="AE410" s="30">
        <f>SUMIF(Ingredients!$B$3:$B$230,J410,Ingredients!$C$3:$C$230)+SUMIF($B$3:$B$725,J410,$AI$3:$AI$725)</f>
        <v>0</v>
      </c>
      <c r="AF410" s="30">
        <f>SUMIF(Ingredients!$B$3:$B$230,K410,Ingredients!$C$3:$C$230)+SUMIF($B$3:$B$725,K410,$AI$3:$AI$725)</f>
        <v>0</v>
      </c>
      <c r="AG410" s="30">
        <f>SUMIF(Ingredients!$B$3:$B$230,L410,Ingredients!$C$3:$C$230)+SUMIF($B$3:$B$725,L410,$AI$3:$AI$725)</f>
        <v>0</v>
      </c>
      <c r="AH410" s="30">
        <f>SUMIF(Ingredients!$B$3:$B$230,M410,Ingredients!$C$3:$C$230)+SUMIF($B$3:$B$725,M410,$AI$3:$AI$725)</f>
        <v>0</v>
      </c>
      <c r="AI410" s="29">
        <f t="shared" si="78"/>
        <v>1</v>
      </c>
      <c r="AJ410" s="30">
        <f>SUMIF(Ingredients!$B$3:$B$230,F410,Ingredients!$D$3:$D$230)+SUMIF($B$3:$B$725,F410,$AR$3:$AR$725)</f>
        <v>0</v>
      </c>
      <c r="AK410" s="30">
        <f>SUMIF(Ingredients!$B$3:$B$230,G410,Ingredients!$D$3:$D$230)+SUMIF($B$3:$B$725,G410,$AR$3:$AR$725)</f>
        <v>0</v>
      </c>
      <c r="AL410" s="30">
        <f>SUMIF(Ingredients!$B$3:$B$230,H410,Ingredients!$D$3:$D$230)+SUMIF($B$3:$B$725,H410,$AR$3:$AR$725)</f>
        <v>0</v>
      </c>
      <c r="AM410" s="30">
        <f>SUMIF(Ingredients!$B$3:$B$230,I410,Ingredients!$D$3:$D$230)+SUMIF($B$3:$B$725,I410,$AR$3:$AR$725)</f>
        <v>0</v>
      </c>
      <c r="AN410" s="30">
        <f>SUMIF(Ingredients!$B$3:$B$230,J410,Ingredients!$D$3:$D$230)+SUMIF($B$3:$B$725,J410,$AR$3:$AR$725)</f>
        <v>0</v>
      </c>
      <c r="AO410" s="30">
        <f>SUMIF(Ingredients!$B$3:$B$230,K410,Ingredients!$D$3:$D$230)+SUMIF($B$3:$B$725,K410,$AR$3:$AR$725)</f>
        <v>0</v>
      </c>
      <c r="AP410" s="30">
        <f>SUMIF(Ingredients!$B$3:$B$230,L410,Ingredients!$D$3:$D$230)+SUMIF($B$3:$B$725,L410,$AR$3:$AR$725)</f>
        <v>0</v>
      </c>
      <c r="AQ410" s="30">
        <f>SUMIF(Ingredients!$B$3:$B$230,M410,Ingredients!$D$3:$D$230)+SUMIF($B$3:$B$725,M410,$AR$3:$AR$725)</f>
        <v>0</v>
      </c>
      <c r="AR410" s="29">
        <f t="shared" si="79"/>
        <v>0</v>
      </c>
      <c r="AS410" s="30">
        <f>SUMIF(Ingredients!$B$3:$B$230,F410,Ingredients!$E$3:$E$230)+SUMIF($B$3:$B$725,F410,$BA$3:$BA$730)</f>
        <v>87</v>
      </c>
      <c r="AT410" s="30">
        <f>SUMIF(Ingredients!$B$3:$B$230,G410,Ingredients!$E$3:$E$230)+SUMIF($B$3:$B$725,G410,$BA$3:$BA$730)</f>
        <v>0</v>
      </c>
      <c r="AU410" s="30">
        <f>SUMIF(Ingredients!$B$3:$B$230,H410,Ingredients!$E$3:$E$230)+SUMIF($B$3:$B$725,H410,$BA$3:$BA$730)</f>
        <v>0</v>
      </c>
      <c r="AV410" s="30">
        <f>SUMIF(Ingredients!$B$3:$B$230,I410,Ingredients!$E$3:$E$230)+SUMIF($B$3:$B$725,I410,$BA$3:$BA$730)</f>
        <v>0</v>
      </c>
      <c r="AW410" s="30">
        <f>SUMIF(Ingredients!$B$3:$B$230,J410,Ingredients!$E$3:$E$230)+SUMIF($B$3:$B$725,J410,$BA$3:$BA$730)</f>
        <v>0</v>
      </c>
      <c r="AX410" s="30">
        <f>SUMIF(Ingredients!$B$3:$B$230,K410,Ingredients!$E$3:$E$230)+SUMIF($B$3:$B$725,K410,$BA$3:$BA$730)</f>
        <v>0</v>
      </c>
      <c r="AY410" s="30">
        <f>SUMIF(Ingredients!$B$3:$B$230,L410,Ingredients!$E$3:$E$230)+SUMIF($B$3:$B$725,L410,$BA$3:$BA$730)</f>
        <v>0</v>
      </c>
      <c r="AZ410" s="30">
        <f>SUMIF(Ingredients!$B$3:$B$230,M410,Ingredients!$E$3:$E$230)+SUMIF($B$3:$B$725,M410,$BA$3:$BA$730)</f>
        <v>0</v>
      </c>
      <c r="BA410" s="29">
        <f t="shared" si="80"/>
        <v>87</v>
      </c>
      <c r="BB410" s="30">
        <f>SUMIF(Ingredients!$B$3:$B$230,F410,Ingredients!$F$3:$F$230)+SUMIF($B$3:$B$725,F410,$BJ$3:$BJ$725)</f>
        <v>0.5</v>
      </c>
      <c r="BC410" s="30">
        <f>SUMIF(Ingredients!$B$3:$B$230,G410,Ingredients!$F$3:$F$230)+SUMIF($B$3:$B$725,G410,$BJ$3:$BJ$725)</f>
        <v>0</v>
      </c>
      <c r="BD410" s="30">
        <f>SUMIF(Ingredients!$B$3:$B$230,H410,Ingredients!$F$3:$F$230)+SUMIF($B$3:$B$725,H410,$BJ$3:$BJ$725)</f>
        <v>0</v>
      </c>
      <c r="BE410" s="30">
        <f>SUMIF(Ingredients!$B$3:$B$230,I410,Ingredients!$F$3:$F$230)+SUMIF($B$3:$B$725,I410,$BJ$3:$BJ$725)</f>
        <v>0</v>
      </c>
      <c r="BF410" s="30">
        <f>SUMIF(Ingredients!$B$3:$B$230,J410,Ingredients!$F$3:$F$230)+SUMIF($B$3:$B$725,J410,$BJ$3:$BJ$725)</f>
        <v>0</v>
      </c>
      <c r="BG410" s="30">
        <f>SUMIF(Ingredients!$B$3:$B$230,K410,Ingredients!$F$3:$F$230)+SUMIF($B$3:$B$725,K410,$BJ$3:$BJ$725)</f>
        <v>0</v>
      </c>
      <c r="BH410" s="30">
        <f>SUMIF(Ingredients!$B$3:$B$230,L410,Ingredients!$F$3:$F$230)+SUMIF($B$3:$B$725,L410,$BJ$3:$BJ$725)</f>
        <v>0</v>
      </c>
      <c r="BI410" s="30">
        <f>SUMIF(Ingredients!$B$3:$B$230,M410,Ingredients!$F$3:$F$230)+SUMIF($B$3:$B$725,M410,$BJ$3:$BJ$725)</f>
        <v>0</v>
      </c>
      <c r="BJ410" s="35">
        <f t="shared" si="81"/>
        <v>0.5</v>
      </c>
      <c r="BK410" s="30">
        <f>SUMIF(Ingredients!$B$3:$B$230,F410,Ingredients!$G$3:$G$230)+SUMIF($B$3:$B$725,F410,$BS$3:$BS$725)</f>
        <v>0</v>
      </c>
      <c r="BL410" s="30">
        <f>SUMIF(Ingredients!$B$3:$B$230,G410,Ingredients!$G$3:$G$230)+SUMIF($B$3:$B$725,G410,$BS$3:$BS$725)</f>
        <v>0</v>
      </c>
      <c r="BM410" s="30">
        <f>SUMIF(Ingredients!$B$3:$B$230,H410,Ingredients!$G$3:$G$230)+SUMIF($B$3:$B$725,H410,$BS$3:$BS$725)</f>
        <v>0</v>
      </c>
      <c r="BN410" s="30">
        <f>SUMIF(Ingredients!$B$3:$B$230,I410,Ingredients!$G$3:$G$230)+SUMIF($B$3:$B$725,I410,$BS$3:$BS$725)</f>
        <v>0</v>
      </c>
      <c r="BO410" s="30">
        <f>SUMIF(Ingredients!$B$3:$B$230,J410,Ingredients!$G$3:$G$230)+SUMIF($B$3:$B$725,J410,$BS$3:$BS$725)</f>
        <v>0</v>
      </c>
      <c r="BP410" s="30">
        <f>SUMIF(Ingredients!$B$3:$B$230,K410,Ingredients!$G$3:$G$230)+SUMIF($B$3:$B$725,K410,$BS$3:$BS$725)</f>
        <v>0</v>
      </c>
      <c r="BQ410" s="30">
        <f>SUMIF(Ingredients!$B$3:$B$230,L410,Ingredients!$G$3:$G$230)+SUMIF($B$3:$B$725,L410,$BS$3:$BS$725)</f>
        <v>0</v>
      </c>
      <c r="BR410" s="30">
        <f>SUMIF(Ingredients!$B$3:$B$230,M410,Ingredients!$G$3:$G$230)+SUMIF($B$3:$B$725,M410,$BS$3:$BS$725)</f>
        <v>0</v>
      </c>
      <c r="BS410" s="36">
        <f t="shared" si="82"/>
        <v>0</v>
      </c>
      <c r="BT410" s="30">
        <f>SUMIF(Ingredients!$B$3:$B$230,F410,Ingredients!$H$3:$H$230)+SUMIF($B$3:$B$725,F410,$CB$3:$CB$725)</f>
        <v>0</v>
      </c>
      <c r="BU410" s="30">
        <f>SUMIF(Ingredients!$B$3:$B$230,G410,Ingredients!$H$3:$H$230)+SUMIF($B$3:$B$725,G410,$CB$3:$CB$725)</f>
        <v>0</v>
      </c>
      <c r="BV410" s="30">
        <f>SUMIF(Ingredients!$B$3:$B$230,H410,Ingredients!$H$3:$H$230)+SUMIF($B$3:$B$725,H410,$CB$3:$CB$725)</f>
        <v>0</v>
      </c>
      <c r="BW410" s="30">
        <f>SUMIF(Ingredients!$B$3:$B$230,I410,Ingredients!$H$3:$H$230)+SUMIF($B$3:$B$725,I410,$CB$3:$CB$725)</f>
        <v>0</v>
      </c>
      <c r="BX410" s="30">
        <f>SUMIF(Ingredients!$B$3:$B$230,J410,Ingredients!$H$3:$H$230)+SUMIF($B$3:$B$725,J410,$CB$3:$CB$725)</f>
        <v>0</v>
      </c>
      <c r="BY410" s="30">
        <f>SUMIF(Ingredients!$B$3:$B$230,K410,Ingredients!$H$3:$H$230)+SUMIF($B$3:$B$725,K410,$CB$3:$CB$725)</f>
        <v>0</v>
      </c>
      <c r="BZ410" s="30">
        <f>SUMIF(Ingredients!$B$3:$B$230,L410,Ingredients!$H$3:$H$230)+SUMIF($B$3:$B$725,L410,$CB$3:$CB$725)</f>
        <v>0</v>
      </c>
      <c r="CA410" s="30">
        <f>SUMIF(Ingredients!$B$3:$B$230,M410,Ingredients!$H$3:$H$230)+SUMIF($B$3:$B$725,M410,$CB$3:$CB$725)</f>
        <v>0</v>
      </c>
      <c r="CB410" s="42">
        <f t="shared" si="83"/>
        <v>0</v>
      </c>
      <c r="CC410" s="30">
        <f>SUMIF(Ingredients!$B$3:$B$230,F410,Ingredients!$I$3:$I$230)+SUMIF($B$3:$B$725,F410,$CK$3:$CK$725)</f>
        <v>0</v>
      </c>
      <c r="CD410" s="30">
        <f>SUMIF(Ingredients!$B$3:$B$230,G410,Ingredients!$I$3:$I$230)+SUMIF($B$3:$B$725,G410,$CK$3:$CK$725)</f>
        <v>0</v>
      </c>
      <c r="CE410" s="30">
        <f>SUMIF(Ingredients!$B$3:$B$230,H410,Ingredients!$I$3:$I$230)+SUMIF($B$3:$B$725,H410,$CK$3:$CK$725)</f>
        <v>0</v>
      </c>
      <c r="CF410" s="30">
        <f>SUMIF(Ingredients!$B$3:$B$230,I410,Ingredients!$I$3:$I$230)+SUMIF($B$3:$B$725,I410,$CK$3:$CK$725)</f>
        <v>0</v>
      </c>
      <c r="CG410" s="30">
        <f>SUMIF(Ingredients!$B$3:$B$230,J410,Ingredients!$I$3:$I$230)+SUMIF($B$3:$B$725,J410,$CK$3:$CK$725)</f>
        <v>0</v>
      </c>
      <c r="CH410" s="30">
        <f>SUMIF(Ingredients!$B$3:$B$230,K410,Ingredients!$I$3:$I$230)+SUMIF($B$3:$B$725,K410,$CK$3:$CK$725)</f>
        <v>0</v>
      </c>
      <c r="CI410" s="30">
        <f>SUMIF(Ingredients!$B$3:$B$230,L410,Ingredients!$I$3:$I$230)+SUMIF($B$3:$B$725,L410,$CK$3:$CK$725)</f>
        <v>0</v>
      </c>
      <c r="CJ410" s="30">
        <f>SUMIF(Ingredients!$B$3:$B$230,M410,Ingredients!$I$3:$I$230)+SUMIF($B$3:$B$725,M410,$CK$3:$CK$725)</f>
        <v>0</v>
      </c>
      <c r="CK410" s="38">
        <f t="shared" si="84"/>
        <v>0</v>
      </c>
      <c r="CL410" s="30">
        <f>SUMIF(Ingredients!$B$3:$B$230,F410,Ingredients!$J$3:$J$230)+SUMIF($B$3:$B$725,F410,$CT$3:$CT$725)</f>
        <v>0</v>
      </c>
      <c r="CM410" s="30">
        <f>SUMIF(Ingredients!$B$3:$B$230,G410,Ingredients!$J$3:$J$230)+SUMIF($B$3:$B$725,G410,$CT$3:$CT$725)</f>
        <v>0</v>
      </c>
      <c r="CN410" s="30">
        <f>SUMIF(Ingredients!$B$3:$B$230,H410,Ingredients!$J$3:$J$230)+SUMIF($B$3:$B$725,H410,$CT$3:$CT$725)</f>
        <v>0</v>
      </c>
      <c r="CO410" s="30">
        <f>SUMIF(Ingredients!$B$3:$B$230,I410,Ingredients!$J$3:$J$230)+SUMIF($B$3:$B$725,I410,$CT$3:$CT$725)</f>
        <v>0</v>
      </c>
      <c r="CP410" s="30">
        <f>SUMIF(Ingredients!$B$3:$B$230,J410,Ingredients!$J$3:$J$230)+SUMIF($B$3:$B$725,J410,$CT$3:$CT$725)</f>
        <v>0</v>
      </c>
      <c r="CQ410" s="30">
        <f>SUMIF(Ingredients!$B$3:$B$230,K410,Ingredients!$J$3:$J$230)+SUMIF($B$3:$B$725,K410,$CT$3:$CT$725)</f>
        <v>0</v>
      </c>
      <c r="CR410" s="30">
        <f>SUMIF(Ingredients!$B$3:$B$230,L410,Ingredients!$J$3:$J$230)+SUMIF($B$3:$B$725,L410,$CT$3:$CT$725)</f>
        <v>0</v>
      </c>
      <c r="CS410" s="30">
        <f>SUMIF(Ingredients!$B$3:$B$230,M410,Ingredients!$J$3:$J$230)+SUMIF($B$3:$B$725,M410,$CT$3:$CT$725)</f>
        <v>0</v>
      </c>
      <c r="CT410" s="43">
        <f t="shared" si="85"/>
        <v>0</v>
      </c>
      <c r="CU410" s="34">
        <v>1</v>
      </c>
      <c r="CV410" s="30">
        <v>0</v>
      </c>
      <c r="CW410" s="30">
        <v>87</v>
      </c>
      <c r="CX410" s="35">
        <v>0.5</v>
      </c>
      <c r="CY410" s="36">
        <v>0</v>
      </c>
      <c r="CZ410" s="37">
        <v>0</v>
      </c>
      <c r="DA410" s="38">
        <v>0</v>
      </c>
      <c r="DB410" s="39">
        <v>0</v>
      </c>
      <c r="DC410" t="s">
        <v>199</v>
      </c>
      <c r="DD410" t="str">
        <f t="shared" ca="1" si="86"/>
        <v>NB</v>
      </c>
      <c r="DE410" t="str">
        <f t="shared" ca="1" si="87"/>
        <v>-</v>
      </c>
      <c r="DF410" t="s">
        <v>1142</v>
      </c>
      <c r="DG410" t="s">
        <v>199</v>
      </c>
      <c r="DH410" t="str">
        <f t="shared" ca="1" si="88"/>
        <v/>
      </c>
      <c r="DI410" t="s">
        <v>2271</v>
      </c>
    </row>
    <row r="411" spans="2:113" x14ac:dyDescent="0.3">
      <c r="B411" t="s">
        <v>692</v>
      </c>
      <c r="C411" t="str">
        <f>INDEX('PH Itemnames'!$B$1:$B$723,MATCH(B411,'PH Itemnames'!$A$1:$A$723),1)</f>
        <v>noodlesItem</v>
      </c>
      <c r="D411" t="s">
        <v>240</v>
      </c>
      <c r="E411" t="s">
        <v>200</v>
      </c>
      <c r="F411" s="10" t="s">
        <v>209</v>
      </c>
      <c r="G411" s="11"/>
      <c r="H411" s="11"/>
      <c r="I411" s="11"/>
      <c r="J411" s="11"/>
      <c r="K411" s="11"/>
      <c r="L411" s="11"/>
      <c r="M411" s="11"/>
      <c r="N411" s="46">
        <f ca="1">SUMIF(Ingredients!$B$3:$B$230,'PH complex foods'!F411,Ingredients!$A$3:$A$119)+SUMIF($B$3:$B$725,F411,$V$3:$V$724)</f>
        <v>1</v>
      </c>
      <c r="O411" s="11">
        <f ca="1">SUMIF(Ingredients!$B$3:$B$230,'PH complex foods'!G411,Ingredients!$A$3:$A$119)+SUMIF($B$3:$B$725,G411,$V$3:$V$724)</f>
        <v>0</v>
      </c>
      <c r="P411" s="11">
        <f ca="1">SUMIF(Ingredients!$B$3:$B$230,'PH complex foods'!H411,Ingredients!$A$3:$A$119)+SUMIF($B$3:$B$725,H411,$V$3:$V$724)</f>
        <v>0</v>
      </c>
      <c r="Q411" s="11">
        <f ca="1">SUMIF(Ingredients!$B$3:$B$230,'PH complex foods'!I411,Ingredients!$A$3:$A$119)+SUMIF($B$3:$B$725,I411,$V$3:$V$724)</f>
        <v>0</v>
      </c>
      <c r="R411" s="11">
        <f ca="1">SUMIF(Ingredients!$B$3:$B$230,'PH complex foods'!J411,Ingredients!$A$3:$A$119)+SUMIF($B$3:$B$725,J411,$V$3:$V$724)</f>
        <v>0</v>
      </c>
      <c r="S411" s="11">
        <f ca="1">SUMIF(Ingredients!$B$3:$B$230,'PH complex foods'!K411,Ingredients!$A$3:$A$119)+SUMIF($B$3:$B$725,K411,$V$3:$V$724)</f>
        <v>0</v>
      </c>
      <c r="T411" s="11">
        <f ca="1">SUMIF(Ingredients!$B$3:$B$230,'PH complex foods'!L411,Ingredients!$A$3:$A$119)+SUMIF($B$3:$B$725,L411,$V$3:$V$724)</f>
        <v>0</v>
      </c>
      <c r="U411" s="11">
        <f ca="1">SUMIF(Ingredients!$B$3:$B$230,'PH complex foods'!M411,Ingredients!$A$3:$A$119)+SUMIF($B$3:$B$725,M411,$V$3:$V$724)</f>
        <v>0</v>
      </c>
      <c r="V411" s="10">
        <f t="shared" ca="1" si="89"/>
        <v>1</v>
      </c>
      <c r="W411" s="10">
        <v>1</v>
      </c>
      <c r="X411" s="11">
        <v>1</v>
      </c>
      <c r="Y411" s="11">
        <f>COUNTIF(F411:M1135,B411)</f>
        <v>7</v>
      </c>
      <c r="Z411" s="44" t="str">
        <f t="shared" ca="1" si="90"/>
        <v>Yes</v>
      </c>
      <c r="AA411" s="34">
        <f>SUMIF(Ingredients!$B$3:$B$230,F411,Ingredients!$C$3:$C$230)+SUMIF($B$3:$B$725,F411,$AI$3:$AI$725)</f>
        <v>5</v>
      </c>
      <c r="AB411" s="30">
        <f>SUMIF(Ingredients!$B$3:$B$230,G411,Ingredients!$C$3:$C$230)+SUMIF($B$3:$B$725,G411,$AI$3:$AI$725)</f>
        <v>0</v>
      </c>
      <c r="AC411" s="30">
        <f>SUMIF(Ingredients!$B$3:$B$230,H411,Ingredients!$C$3:$C$230)+SUMIF($B$3:$B$725,H411,$AI$3:$AI$725)</f>
        <v>0</v>
      </c>
      <c r="AD411" s="30">
        <f>SUMIF(Ingredients!$B$3:$B$230,I411,Ingredients!$C$3:$C$230)+SUMIF($B$3:$B$725,I411,$AI$3:$AI$725)</f>
        <v>0</v>
      </c>
      <c r="AE411" s="30">
        <f>SUMIF(Ingredients!$B$3:$B$230,J411,Ingredients!$C$3:$C$230)+SUMIF($B$3:$B$725,J411,$AI$3:$AI$725)</f>
        <v>0</v>
      </c>
      <c r="AF411" s="30">
        <f>SUMIF(Ingredients!$B$3:$B$230,K411,Ingredients!$C$3:$C$230)+SUMIF($B$3:$B$725,K411,$AI$3:$AI$725)</f>
        <v>0</v>
      </c>
      <c r="AG411" s="30">
        <f>SUMIF(Ingredients!$B$3:$B$230,L411,Ingredients!$C$3:$C$230)+SUMIF($B$3:$B$725,L411,$AI$3:$AI$725)</f>
        <v>0</v>
      </c>
      <c r="AH411" s="30">
        <f>SUMIF(Ingredients!$B$3:$B$230,M411,Ingredients!$C$3:$C$230)+SUMIF($B$3:$B$725,M411,$AI$3:$AI$725)</f>
        <v>0</v>
      </c>
      <c r="AI411" s="29">
        <f t="shared" si="78"/>
        <v>5</v>
      </c>
      <c r="AJ411" s="30">
        <f>SUMIF(Ingredients!$B$3:$B$230,F411,Ingredients!$D$3:$D$230)+SUMIF($B$3:$B$725,F411,$AR$3:$AR$725)</f>
        <v>0</v>
      </c>
      <c r="AK411" s="30">
        <f>SUMIF(Ingredients!$B$3:$B$230,G411,Ingredients!$D$3:$D$230)+SUMIF($B$3:$B$725,G411,$AR$3:$AR$725)</f>
        <v>0</v>
      </c>
      <c r="AL411" s="30">
        <f>SUMIF(Ingredients!$B$3:$B$230,H411,Ingredients!$D$3:$D$230)+SUMIF($B$3:$B$725,H411,$AR$3:$AR$725)</f>
        <v>0</v>
      </c>
      <c r="AM411" s="30">
        <f>SUMIF(Ingredients!$B$3:$B$230,I411,Ingredients!$D$3:$D$230)+SUMIF($B$3:$B$725,I411,$AR$3:$AR$725)</f>
        <v>0</v>
      </c>
      <c r="AN411" s="30">
        <f>SUMIF(Ingredients!$B$3:$B$230,J411,Ingredients!$D$3:$D$230)+SUMIF($B$3:$B$725,J411,$AR$3:$AR$725)</f>
        <v>0</v>
      </c>
      <c r="AO411" s="30">
        <f>SUMIF(Ingredients!$B$3:$B$230,K411,Ingredients!$D$3:$D$230)+SUMIF($B$3:$B$725,K411,$AR$3:$AR$725)</f>
        <v>0</v>
      </c>
      <c r="AP411" s="30">
        <f>SUMIF(Ingredients!$B$3:$B$230,L411,Ingredients!$D$3:$D$230)+SUMIF($B$3:$B$725,L411,$AR$3:$AR$725)</f>
        <v>0</v>
      </c>
      <c r="AQ411" s="30">
        <f>SUMIF(Ingredients!$B$3:$B$230,M411,Ingredients!$D$3:$D$230)+SUMIF($B$3:$B$725,M411,$AR$3:$AR$725)</f>
        <v>0</v>
      </c>
      <c r="AR411" s="29">
        <f t="shared" si="79"/>
        <v>0</v>
      </c>
      <c r="AS411" s="30">
        <f>SUMIF(Ingredients!$B$3:$B$230,F411,Ingredients!$E$3:$E$230)+SUMIF($B$3:$B$725,F411,$BA$3:$BA$730)</f>
        <v>7</v>
      </c>
      <c r="AT411" s="30">
        <f>SUMIF(Ingredients!$B$3:$B$230,G411,Ingredients!$E$3:$E$230)+SUMIF($B$3:$B$725,G411,$BA$3:$BA$730)</f>
        <v>0</v>
      </c>
      <c r="AU411" s="30">
        <f>SUMIF(Ingredients!$B$3:$B$230,H411,Ingredients!$E$3:$E$230)+SUMIF($B$3:$B$725,H411,$BA$3:$BA$730)</f>
        <v>0</v>
      </c>
      <c r="AV411" s="30">
        <f>SUMIF(Ingredients!$B$3:$B$230,I411,Ingredients!$E$3:$E$230)+SUMIF($B$3:$B$725,I411,$BA$3:$BA$730)</f>
        <v>0</v>
      </c>
      <c r="AW411" s="30">
        <f>SUMIF(Ingredients!$B$3:$B$230,J411,Ingredients!$E$3:$E$230)+SUMIF($B$3:$B$725,J411,$BA$3:$BA$730)</f>
        <v>0</v>
      </c>
      <c r="AX411" s="30">
        <f>SUMIF(Ingredients!$B$3:$B$230,K411,Ingredients!$E$3:$E$230)+SUMIF($B$3:$B$725,K411,$BA$3:$BA$730)</f>
        <v>0</v>
      </c>
      <c r="AY411" s="30">
        <f>SUMIF(Ingredients!$B$3:$B$230,L411,Ingredients!$E$3:$E$230)+SUMIF($B$3:$B$725,L411,$BA$3:$BA$730)</f>
        <v>0</v>
      </c>
      <c r="AZ411" s="30">
        <f>SUMIF(Ingredients!$B$3:$B$230,M411,Ingredients!$E$3:$E$230)+SUMIF($B$3:$B$725,M411,$BA$3:$BA$730)</f>
        <v>0</v>
      </c>
      <c r="BA411" s="29">
        <f t="shared" si="80"/>
        <v>7</v>
      </c>
      <c r="BB411" s="30">
        <f>SUMIF(Ingredients!$B$3:$B$230,F411,Ingredients!$F$3:$F$230)+SUMIF($B$3:$B$725,F411,$BJ$3:$BJ$725)</f>
        <v>1</v>
      </c>
      <c r="BC411" s="30">
        <f>SUMIF(Ingredients!$B$3:$B$230,G411,Ingredients!$F$3:$F$230)+SUMIF($B$3:$B$725,G411,$BJ$3:$BJ$725)</f>
        <v>0</v>
      </c>
      <c r="BD411" s="30">
        <f>SUMIF(Ingredients!$B$3:$B$230,H411,Ingredients!$F$3:$F$230)+SUMIF($B$3:$B$725,H411,$BJ$3:$BJ$725)</f>
        <v>0</v>
      </c>
      <c r="BE411" s="30">
        <f>SUMIF(Ingredients!$B$3:$B$230,I411,Ingredients!$F$3:$F$230)+SUMIF($B$3:$B$725,I411,$BJ$3:$BJ$725)</f>
        <v>0</v>
      </c>
      <c r="BF411" s="30">
        <f>SUMIF(Ingredients!$B$3:$B$230,J411,Ingredients!$F$3:$F$230)+SUMIF($B$3:$B$725,J411,$BJ$3:$BJ$725)</f>
        <v>0</v>
      </c>
      <c r="BG411" s="30">
        <f>SUMIF(Ingredients!$B$3:$B$230,K411,Ingredients!$F$3:$F$230)+SUMIF($B$3:$B$725,K411,$BJ$3:$BJ$725)</f>
        <v>0</v>
      </c>
      <c r="BH411" s="30">
        <f>SUMIF(Ingredients!$B$3:$B$230,L411,Ingredients!$F$3:$F$230)+SUMIF($B$3:$B$725,L411,$BJ$3:$BJ$725)</f>
        <v>0</v>
      </c>
      <c r="BI411" s="30">
        <f>SUMIF(Ingredients!$B$3:$B$230,M411,Ingredients!$F$3:$F$230)+SUMIF($B$3:$B$725,M411,$BJ$3:$BJ$725)</f>
        <v>0</v>
      </c>
      <c r="BJ411" s="35">
        <f t="shared" si="81"/>
        <v>1</v>
      </c>
      <c r="BK411" s="30">
        <f>SUMIF(Ingredients!$B$3:$B$230,F411,Ingredients!$G$3:$G$230)+SUMIF($B$3:$B$725,F411,$BS$3:$BS$725)</f>
        <v>0</v>
      </c>
      <c r="BL411" s="30">
        <f>SUMIF(Ingredients!$B$3:$B$230,G411,Ingredients!$G$3:$G$230)+SUMIF($B$3:$B$725,G411,$BS$3:$BS$725)</f>
        <v>0</v>
      </c>
      <c r="BM411" s="30">
        <f>SUMIF(Ingredients!$B$3:$B$230,H411,Ingredients!$G$3:$G$230)+SUMIF($B$3:$B$725,H411,$BS$3:$BS$725)</f>
        <v>0</v>
      </c>
      <c r="BN411" s="30">
        <f>SUMIF(Ingredients!$B$3:$B$230,I411,Ingredients!$G$3:$G$230)+SUMIF($B$3:$B$725,I411,$BS$3:$BS$725)</f>
        <v>0</v>
      </c>
      <c r="BO411" s="30">
        <f>SUMIF(Ingredients!$B$3:$B$230,J411,Ingredients!$G$3:$G$230)+SUMIF($B$3:$B$725,J411,$BS$3:$BS$725)</f>
        <v>0</v>
      </c>
      <c r="BP411" s="30">
        <f>SUMIF(Ingredients!$B$3:$B$230,K411,Ingredients!$G$3:$G$230)+SUMIF($B$3:$B$725,K411,$BS$3:$BS$725)</f>
        <v>0</v>
      </c>
      <c r="BQ411" s="30">
        <f>SUMIF(Ingredients!$B$3:$B$230,L411,Ingredients!$G$3:$G$230)+SUMIF($B$3:$B$725,L411,$BS$3:$BS$725)</f>
        <v>0</v>
      </c>
      <c r="BR411" s="30">
        <f>SUMIF(Ingredients!$B$3:$B$230,M411,Ingredients!$G$3:$G$230)+SUMIF($B$3:$B$725,M411,$BS$3:$BS$725)</f>
        <v>0</v>
      </c>
      <c r="BS411" s="36">
        <f t="shared" si="82"/>
        <v>0</v>
      </c>
      <c r="BT411" s="30">
        <f>SUMIF(Ingredients!$B$3:$B$230,F411,Ingredients!$H$3:$H$230)+SUMIF($B$3:$B$725,F411,$CB$3:$CB$725)</f>
        <v>0</v>
      </c>
      <c r="BU411" s="30">
        <f>SUMIF(Ingredients!$B$3:$B$230,G411,Ingredients!$H$3:$H$230)+SUMIF($B$3:$B$725,G411,$CB$3:$CB$725)</f>
        <v>0</v>
      </c>
      <c r="BV411" s="30">
        <f>SUMIF(Ingredients!$B$3:$B$230,H411,Ingredients!$H$3:$H$230)+SUMIF($B$3:$B$725,H411,$CB$3:$CB$725)</f>
        <v>0</v>
      </c>
      <c r="BW411" s="30">
        <f>SUMIF(Ingredients!$B$3:$B$230,I411,Ingredients!$H$3:$H$230)+SUMIF($B$3:$B$725,I411,$CB$3:$CB$725)</f>
        <v>0</v>
      </c>
      <c r="BX411" s="30">
        <f>SUMIF(Ingredients!$B$3:$B$230,J411,Ingredients!$H$3:$H$230)+SUMIF($B$3:$B$725,J411,$CB$3:$CB$725)</f>
        <v>0</v>
      </c>
      <c r="BY411" s="30">
        <f>SUMIF(Ingredients!$B$3:$B$230,K411,Ingredients!$H$3:$H$230)+SUMIF($B$3:$B$725,K411,$CB$3:$CB$725)</f>
        <v>0</v>
      </c>
      <c r="BZ411" s="30">
        <f>SUMIF(Ingredients!$B$3:$B$230,L411,Ingredients!$H$3:$H$230)+SUMIF($B$3:$B$725,L411,$CB$3:$CB$725)</f>
        <v>0</v>
      </c>
      <c r="CA411" s="30">
        <f>SUMIF(Ingredients!$B$3:$B$230,M411,Ingredients!$H$3:$H$230)+SUMIF($B$3:$B$725,M411,$CB$3:$CB$725)</f>
        <v>0</v>
      </c>
      <c r="CB411" s="42">
        <f t="shared" si="83"/>
        <v>0</v>
      </c>
      <c r="CC411" s="30">
        <f>SUMIF(Ingredients!$B$3:$B$230,F411,Ingredients!$I$3:$I$230)+SUMIF($B$3:$B$725,F411,$CK$3:$CK$725)</f>
        <v>0</v>
      </c>
      <c r="CD411" s="30">
        <f>SUMIF(Ingredients!$B$3:$B$230,G411,Ingredients!$I$3:$I$230)+SUMIF($B$3:$B$725,G411,$CK$3:$CK$725)</f>
        <v>0</v>
      </c>
      <c r="CE411" s="30">
        <f>SUMIF(Ingredients!$B$3:$B$230,H411,Ingredients!$I$3:$I$230)+SUMIF($B$3:$B$725,H411,$CK$3:$CK$725)</f>
        <v>0</v>
      </c>
      <c r="CF411" s="30">
        <f>SUMIF(Ingredients!$B$3:$B$230,I411,Ingredients!$I$3:$I$230)+SUMIF($B$3:$B$725,I411,$CK$3:$CK$725)</f>
        <v>0</v>
      </c>
      <c r="CG411" s="30">
        <f>SUMIF(Ingredients!$B$3:$B$230,J411,Ingredients!$I$3:$I$230)+SUMIF($B$3:$B$725,J411,$CK$3:$CK$725)</f>
        <v>0</v>
      </c>
      <c r="CH411" s="30">
        <f>SUMIF(Ingredients!$B$3:$B$230,K411,Ingredients!$I$3:$I$230)+SUMIF($B$3:$B$725,K411,$CK$3:$CK$725)</f>
        <v>0</v>
      </c>
      <c r="CI411" s="30">
        <f>SUMIF(Ingredients!$B$3:$B$230,L411,Ingredients!$I$3:$I$230)+SUMIF($B$3:$B$725,L411,$CK$3:$CK$725)</f>
        <v>0</v>
      </c>
      <c r="CJ411" s="30">
        <f>SUMIF(Ingredients!$B$3:$B$230,M411,Ingredients!$I$3:$I$230)+SUMIF($B$3:$B$725,M411,$CK$3:$CK$725)</f>
        <v>0</v>
      </c>
      <c r="CK411" s="38">
        <f t="shared" si="84"/>
        <v>0</v>
      </c>
      <c r="CL411" s="30">
        <f>SUMIF(Ingredients!$B$3:$B$230,F411,Ingredients!$J$3:$J$230)+SUMIF($B$3:$B$725,F411,$CT$3:$CT$725)</f>
        <v>0</v>
      </c>
      <c r="CM411" s="30">
        <f>SUMIF(Ingredients!$B$3:$B$230,G411,Ingredients!$J$3:$J$230)+SUMIF($B$3:$B$725,G411,$CT$3:$CT$725)</f>
        <v>0</v>
      </c>
      <c r="CN411" s="30">
        <f>SUMIF(Ingredients!$B$3:$B$230,H411,Ingredients!$J$3:$J$230)+SUMIF($B$3:$B$725,H411,$CT$3:$CT$725)</f>
        <v>0</v>
      </c>
      <c r="CO411" s="30">
        <f>SUMIF(Ingredients!$B$3:$B$230,I411,Ingredients!$J$3:$J$230)+SUMIF($B$3:$B$725,I411,$CT$3:$CT$725)</f>
        <v>0</v>
      </c>
      <c r="CP411" s="30">
        <f>SUMIF(Ingredients!$B$3:$B$230,J411,Ingredients!$J$3:$J$230)+SUMIF($B$3:$B$725,J411,$CT$3:$CT$725)</f>
        <v>0</v>
      </c>
      <c r="CQ411" s="30">
        <f>SUMIF(Ingredients!$B$3:$B$230,K411,Ingredients!$J$3:$J$230)+SUMIF($B$3:$B$725,K411,$CT$3:$CT$725)</f>
        <v>0</v>
      </c>
      <c r="CR411" s="30">
        <f>SUMIF(Ingredients!$B$3:$B$230,L411,Ingredients!$J$3:$J$230)+SUMIF($B$3:$B$725,L411,$CT$3:$CT$725)</f>
        <v>0</v>
      </c>
      <c r="CS411" s="30">
        <f>SUMIF(Ingredients!$B$3:$B$230,M411,Ingredients!$J$3:$J$230)+SUMIF($B$3:$B$725,M411,$CT$3:$CT$725)</f>
        <v>0</v>
      </c>
      <c r="CT411" s="43">
        <f t="shared" si="85"/>
        <v>0</v>
      </c>
      <c r="CU411" s="34">
        <v>5</v>
      </c>
      <c r="CV411" s="30">
        <v>0</v>
      </c>
      <c r="CW411" s="30">
        <v>7</v>
      </c>
      <c r="CX411" s="35">
        <v>1</v>
      </c>
      <c r="CY411" s="36">
        <v>0</v>
      </c>
      <c r="CZ411" s="37">
        <v>0</v>
      </c>
      <c r="DA411" s="38">
        <v>0</v>
      </c>
      <c r="DB411" s="39">
        <v>0</v>
      </c>
      <c r="DC411" t="s">
        <v>199</v>
      </c>
      <c r="DD411" t="str">
        <f t="shared" ca="1" si="86"/>
        <v>NB</v>
      </c>
      <c r="DE411" t="str">
        <f t="shared" ca="1" si="87"/>
        <v>-</v>
      </c>
      <c r="DF411" t="s">
        <v>1142</v>
      </c>
      <c r="DG411" t="s">
        <v>199</v>
      </c>
      <c r="DH411" t="str">
        <f t="shared" ca="1" si="88"/>
        <v/>
      </c>
      <c r="DI411" t="s">
        <v>2271</v>
      </c>
    </row>
    <row r="412" spans="2:113" x14ac:dyDescent="0.3">
      <c r="B412" t="s">
        <v>693</v>
      </c>
      <c r="C412" t="str">
        <f>INDEX('PH Itemnames'!$B$1:$B$723,MATCH(B412,'PH Itemnames'!$A$1:$A$723),1)</f>
        <v>chickenchowmeinItem</v>
      </c>
      <c r="D412" t="s">
        <v>245</v>
      </c>
      <c r="E412" t="s">
        <v>1191</v>
      </c>
      <c r="F412" s="10" t="s">
        <v>287</v>
      </c>
      <c r="G412" s="11" t="s">
        <v>692</v>
      </c>
      <c r="H412" s="11" t="s">
        <v>64</v>
      </c>
      <c r="I412" s="11" t="s">
        <v>120</v>
      </c>
      <c r="J412" s="11" t="s">
        <v>61</v>
      </c>
      <c r="K412" s="11" t="s">
        <v>270</v>
      </c>
      <c r="L412" s="11"/>
      <c r="M412" s="11"/>
      <c r="N412" s="46">
        <f ca="1">SUMIF(Ingredients!$B$3:$B$230,'PH complex foods'!F412,Ingredients!$A$3:$A$119)+SUMIF($B$3:$B$725,F412,$V$3:$V$724)</f>
        <v>1</v>
      </c>
      <c r="O412" s="11">
        <f ca="1">SUMIF(Ingredients!$B$3:$B$230,'PH complex foods'!G412,Ingredients!$A$3:$A$119)+SUMIF($B$3:$B$725,G412,$V$3:$V$724)</f>
        <v>1</v>
      </c>
      <c r="P412" s="11">
        <f ca="1">SUMIF(Ingredients!$B$3:$B$230,'PH complex foods'!H412,Ingredients!$A$3:$A$119)+SUMIF($B$3:$B$725,H412,$V$3:$V$724)</f>
        <v>1</v>
      </c>
      <c r="Q412" s="11">
        <f ca="1">SUMIF(Ingredients!$B$3:$B$230,'PH complex foods'!I412,Ingredients!$A$3:$A$119)+SUMIF($B$3:$B$725,I412,$V$3:$V$724)</f>
        <v>1</v>
      </c>
      <c r="R412" s="11">
        <f ca="1">SUMIF(Ingredients!$B$3:$B$230,'PH complex foods'!J412,Ingredients!$A$3:$A$119)+SUMIF($B$3:$B$725,J412,$V$3:$V$724)</f>
        <v>1</v>
      </c>
      <c r="S412" s="11">
        <f ca="1">SUMIF(Ingredients!$B$3:$B$230,'PH complex foods'!K412,Ingredients!$A$3:$A$119)+SUMIF($B$3:$B$725,K412,$V$3:$V$724)</f>
        <v>1</v>
      </c>
      <c r="T412" s="11">
        <f ca="1">SUMIF(Ingredients!$B$3:$B$230,'PH complex foods'!L412,Ingredients!$A$3:$A$119)+SUMIF($B$3:$B$725,L412,$V$3:$V$724)</f>
        <v>0</v>
      </c>
      <c r="U412" s="11">
        <f ca="1">SUMIF(Ingredients!$B$3:$B$230,'PH complex foods'!M412,Ingredients!$A$3:$A$119)+SUMIF($B$3:$B$725,M412,$V$3:$V$724)</f>
        <v>0</v>
      </c>
      <c r="V412" s="10">
        <f t="shared" ca="1" si="89"/>
        <v>1</v>
      </c>
      <c r="W412" s="10">
        <v>1</v>
      </c>
      <c r="X412" s="11">
        <v>1</v>
      </c>
      <c r="Y412" s="11">
        <f>COUNTIF(F412:M1136,B412)</f>
        <v>0</v>
      </c>
      <c r="Z412" s="44" t="str">
        <f t="shared" ca="1" si="90"/>
        <v>Yes</v>
      </c>
      <c r="AA412" s="34">
        <f>SUMIF(Ingredients!$B$3:$B$230,F412,Ingredients!$C$3:$C$230)+SUMIF($B$3:$B$725,F412,$AI$3:$AI$725)</f>
        <v>10</v>
      </c>
      <c r="AB412" s="30">
        <f>SUMIF(Ingredients!$B$3:$B$230,G412,Ingredients!$C$3:$C$230)+SUMIF($B$3:$B$725,G412,$AI$3:$AI$725)</f>
        <v>5</v>
      </c>
      <c r="AC412" s="30">
        <f>SUMIF(Ingredients!$B$3:$B$230,H412,Ingredients!$C$3:$C$230)+SUMIF($B$3:$B$725,H412,$AI$3:$AI$725)</f>
        <v>2</v>
      </c>
      <c r="AD412" s="30">
        <f>SUMIF(Ingredients!$B$3:$B$230,I412,Ingredients!$C$3:$C$230)+SUMIF($B$3:$B$725,I412,$AI$3:$AI$725)</f>
        <v>5</v>
      </c>
      <c r="AE412" s="30">
        <f>SUMIF(Ingredients!$B$3:$B$230,J412,Ingredients!$C$3:$C$230)+SUMIF($B$3:$B$725,J412,$AI$3:$AI$725)</f>
        <v>10</v>
      </c>
      <c r="AF412" s="30">
        <f>SUMIF(Ingredients!$B$3:$B$230,K412,Ingredients!$C$3:$C$230)+SUMIF($B$3:$B$725,K412,$AI$3:$AI$725)</f>
        <v>12.30952380952381</v>
      </c>
      <c r="AG412" s="30">
        <f>SUMIF(Ingredients!$B$3:$B$230,L412,Ingredients!$C$3:$C$230)+SUMIF($B$3:$B$725,L412,$AI$3:$AI$725)</f>
        <v>0</v>
      </c>
      <c r="AH412" s="30">
        <f>SUMIF(Ingredients!$B$3:$B$230,M412,Ingredients!$C$3:$C$230)+SUMIF($B$3:$B$725,M412,$AI$3:$AI$725)</f>
        <v>0</v>
      </c>
      <c r="AI412" s="29">
        <f t="shared" si="78"/>
        <v>44.30952380952381</v>
      </c>
      <c r="AJ412" s="30">
        <f>SUMIF(Ingredients!$B$3:$B$230,F412,Ingredients!$D$3:$D$230)+SUMIF($B$3:$B$725,F412,$AR$3:$AR$725)</f>
        <v>0</v>
      </c>
      <c r="AK412" s="30">
        <f>SUMIF(Ingredients!$B$3:$B$230,G412,Ingredients!$D$3:$D$230)+SUMIF($B$3:$B$725,G412,$AR$3:$AR$725)</f>
        <v>0</v>
      </c>
      <c r="AL412" s="30">
        <f>SUMIF(Ingredients!$B$3:$B$230,H412,Ingredients!$D$3:$D$230)+SUMIF($B$3:$B$725,H412,$AR$3:$AR$725)</f>
        <v>0</v>
      </c>
      <c r="AM412" s="30">
        <f>SUMIF(Ingredients!$B$3:$B$230,I412,Ingredients!$D$3:$D$230)+SUMIF($B$3:$B$725,I412,$AR$3:$AR$725)</f>
        <v>0</v>
      </c>
      <c r="AN412" s="30">
        <f>SUMIF(Ingredients!$B$3:$B$230,J412,Ingredients!$D$3:$D$230)+SUMIF($B$3:$B$725,J412,$AR$3:$AR$725)</f>
        <v>0</v>
      </c>
      <c r="AO412" s="30">
        <f>SUMIF(Ingredients!$B$3:$B$230,K412,Ingredients!$D$3:$D$230)+SUMIF($B$3:$B$725,K412,$AR$3:$AR$725)</f>
        <v>0.35714285714285715</v>
      </c>
      <c r="AP412" s="30">
        <f>SUMIF(Ingredients!$B$3:$B$230,L412,Ingredients!$D$3:$D$230)+SUMIF($B$3:$B$725,L412,$AR$3:$AR$725)</f>
        <v>0</v>
      </c>
      <c r="AQ412" s="30">
        <f>SUMIF(Ingredients!$B$3:$B$230,M412,Ingredients!$D$3:$D$230)+SUMIF($B$3:$B$725,M412,$AR$3:$AR$725)</f>
        <v>0</v>
      </c>
      <c r="AR412" s="29">
        <f t="shared" si="79"/>
        <v>0.35714285714285715</v>
      </c>
      <c r="AS412" s="30">
        <f>SUMIF(Ingredients!$B$3:$B$230,F412,Ingredients!$E$3:$E$230)+SUMIF($B$3:$B$725,F412,$BA$3:$BA$730)</f>
        <v>7</v>
      </c>
      <c r="AT412" s="30">
        <f>SUMIF(Ingredients!$B$3:$B$230,G412,Ingredients!$E$3:$E$230)+SUMIF($B$3:$B$725,G412,$BA$3:$BA$730)</f>
        <v>7</v>
      </c>
      <c r="AU412" s="30">
        <f>SUMIF(Ingredients!$B$3:$B$230,H412,Ingredients!$E$3:$E$230)+SUMIF($B$3:$B$725,H412,$BA$3:$BA$730)</f>
        <v>43</v>
      </c>
      <c r="AV412" s="30">
        <f>SUMIF(Ingredients!$B$3:$B$230,I412,Ingredients!$E$3:$E$230)+SUMIF($B$3:$B$725,I412,$BA$3:$BA$730)</f>
        <v>7</v>
      </c>
      <c r="AW412" s="30">
        <f>SUMIF(Ingredients!$B$3:$B$230,J412,Ingredients!$E$3:$E$230)+SUMIF($B$3:$B$725,J412,$BA$3:$BA$730)</f>
        <v>31</v>
      </c>
      <c r="AX412" s="30">
        <f>SUMIF(Ingredients!$B$3:$B$230,K412,Ingredients!$E$3:$E$230)+SUMIF($B$3:$B$725,K412,$BA$3:$BA$730)</f>
        <v>10.428571428571429</v>
      </c>
      <c r="AY412" s="30">
        <f>SUMIF(Ingredients!$B$3:$B$230,L412,Ingredients!$E$3:$E$230)+SUMIF($B$3:$B$725,L412,$BA$3:$BA$730)</f>
        <v>0</v>
      </c>
      <c r="AZ412" s="30">
        <f>SUMIF(Ingredients!$B$3:$B$230,M412,Ingredients!$E$3:$E$230)+SUMIF($B$3:$B$725,M412,$BA$3:$BA$730)</f>
        <v>0</v>
      </c>
      <c r="BA412" s="29">
        <f t="shared" si="80"/>
        <v>17.571428571428573</v>
      </c>
      <c r="BB412" s="30">
        <f>SUMIF(Ingredients!$B$3:$B$230,F412,Ingredients!$F$3:$F$230)+SUMIF($B$3:$B$725,F412,$BJ$3:$BJ$725)</f>
        <v>0</v>
      </c>
      <c r="BC412" s="30">
        <f>SUMIF(Ingredients!$B$3:$B$230,G412,Ingredients!$F$3:$F$230)+SUMIF($B$3:$B$725,G412,$BJ$3:$BJ$725)</f>
        <v>1</v>
      </c>
      <c r="BD412" s="30">
        <f>SUMIF(Ingredients!$B$3:$B$230,H412,Ingredients!$F$3:$F$230)+SUMIF($B$3:$B$725,H412,$BJ$3:$BJ$725)</f>
        <v>0</v>
      </c>
      <c r="BE412" s="30">
        <f>SUMIF(Ingredients!$B$3:$B$230,I412,Ingredients!$F$3:$F$230)+SUMIF($B$3:$B$725,I412,$BJ$3:$BJ$725)</f>
        <v>0</v>
      </c>
      <c r="BF412" s="30">
        <f>SUMIF(Ingredients!$B$3:$B$230,J412,Ingredients!$F$3:$F$230)+SUMIF($B$3:$B$725,J412,$BJ$3:$BJ$725)</f>
        <v>0</v>
      </c>
      <c r="BG412" s="30">
        <f>SUMIF(Ingredients!$B$3:$B$230,K412,Ingredients!$F$3:$F$230)+SUMIF($B$3:$B$725,K412,$BJ$3:$BJ$725)</f>
        <v>0</v>
      </c>
      <c r="BH412" s="30">
        <f>SUMIF(Ingredients!$B$3:$B$230,L412,Ingredients!$F$3:$F$230)+SUMIF($B$3:$B$725,L412,$BJ$3:$BJ$725)</f>
        <v>0</v>
      </c>
      <c r="BI412" s="30">
        <f>SUMIF(Ingredients!$B$3:$B$230,M412,Ingredients!$F$3:$F$230)+SUMIF($B$3:$B$725,M412,$BJ$3:$BJ$725)</f>
        <v>0</v>
      </c>
      <c r="BJ412" s="35">
        <f t="shared" si="81"/>
        <v>1</v>
      </c>
      <c r="BK412" s="30">
        <f>SUMIF(Ingredients!$B$3:$B$230,F412,Ingredients!$G$3:$G$230)+SUMIF($B$3:$B$725,F412,$BS$3:$BS$725)</f>
        <v>0</v>
      </c>
      <c r="BL412" s="30">
        <f>SUMIF(Ingredients!$B$3:$B$230,G412,Ingredients!$G$3:$G$230)+SUMIF($B$3:$B$725,G412,$BS$3:$BS$725)</f>
        <v>0</v>
      </c>
      <c r="BM412" s="30">
        <f>SUMIF(Ingredients!$B$3:$B$230,H412,Ingredients!$G$3:$G$230)+SUMIF($B$3:$B$725,H412,$BS$3:$BS$725)</f>
        <v>0</v>
      </c>
      <c r="BN412" s="30">
        <f>SUMIF(Ingredients!$B$3:$B$230,I412,Ingredients!$G$3:$G$230)+SUMIF($B$3:$B$725,I412,$BS$3:$BS$725)</f>
        <v>0</v>
      </c>
      <c r="BO412" s="30">
        <f>SUMIF(Ingredients!$B$3:$B$230,J412,Ingredients!$G$3:$G$230)+SUMIF($B$3:$B$725,J412,$BS$3:$BS$725)</f>
        <v>0</v>
      </c>
      <c r="BP412" s="30">
        <f>SUMIF(Ingredients!$B$3:$B$230,K412,Ingredients!$G$3:$G$230)+SUMIF($B$3:$B$725,K412,$BS$3:$BS$725)</f>
        <v>0</v>
      </c>
      <c r="BQ412" s="30">
        <f>SUMIF(Ingredients!$B$3:$B$230,L412,Ingredients!$G$3:$G$230)+SUMIF($B$3:$B$725,L412,$BS$3:$BS$725)</f>
        <v>0</v>
      </c>
      <c r="BR412" s="30">
        <f>SUMIF(Ingredients!$B$3:$B$230,M412,Ingredients!$G$3:$G$230)+SUMIF($B$3:$B$725,M412,$BS$3:$BS$725)</f>
        <v>0</v>
      </c>
      <c r="BS412" s="36">
        <f t="shared" si="82"/>
        <v>0</v>
      </c>
      <c r="BT412" s="30">
        <f>SUMIF(Ingredients!$B$3:$B$230,F412,Ingredients!$H$3:$H$230)+SUMIF($B$3:$B$725,F412,$CB$3:$CB$725)</f>
        <v>0</v>
      </c>
      <c r="BU412" s="30">
        <f>SUMIF(Ingredients!$B$3:$B$230,G412,Ingredients!$H$3:$H$230)+SUMIF($B$3:$B$725,G412,$CB$3:$CB$725)</f>
        <v>0</v>
      </c>
      <c r="BV412" s="30">
        <f>SUMIF(Ingredients!$B$3:$B$230,H412,Ingredients!$H$3:$H$230)+SUMIF($B$3:$B$725,H412,$CB$3:$CB$725)</f>
        <v>1</v>
      </c>
      <c r="BW412" s="30">
        <f>SUMIF(Ingredients!$B$3:$B$230,I412,Ingredients!$H$3:$H$230)+SUMIF($B$3:$B$725,I412,$CB$3:$CB$725)</f>
        <v>1</v>
      </c>
      <c r="BX412" s="30">
        <f>SUMIF(Ingredients!$B$3:$B$230,J412,Ingredients!$H$3:$H$230)+SUMIF($B$3:$B$725,J412,$CB$3:$CB$725)</f>
        <v>1</v>
      </c>
      <c r="BY412" s="30">
        <f>SUMIF(Ingredients!$B$3:$B$230,K412,Ingredients!$H$3:$H$230)+SUMIF($B$3:$B$725,K412,$CB$3:$CB$725)</f>
        <v>1.1428571428571428</v>
      </c>
      <c r="BZ412" s="30">
        <f>SUMIF(Ingredients!$B$3:$B$230,L412,Ingredients!$H$3:$H$230)+SUMIF($B$3:$B$725,L412,$CB$3:$CB$725)</f>
        <v>0</v>
      </c>
      <c r="CA412" s="30">
        <f>SUMIF(Ingredients!$B$3:$B$230,M412,Ingredients!$H$3:$H$230)+SUMIF($B$3:$B$725,M412,$CB$3:$CB$725)</f>
        <v>0</v>
      </c>
      <c r="CB412" s="42">
        <f t="shared" si="83"/>
        <v>4.1428571428571423</v>
      </c>
      <c r="CC412" s="30">
        <f>SUMIF(Ingredients!$B$3:$B$230,F412,Ingredients!$I$3:$I$230)+SUMIF($B$3:$B$725,F412,$CK$3:$CK$725)</f>
        <v>2.5</v>
      </c>
      <c r="CD412" s="30">
        <f>SUMIF(Ingredients!$B$3:$B$230,G412,Ingredients!$I$3:$I$230)+SUMIF($B$3:$B$725,G412,$CK$3:$CK$725)</f>
        <v>0</v>
      </c>
      <c r="CE412" s="30">
        <f>SUMIF(Ingredients!$B$3:$B$230,H412,Ingredients!$I$3:$I$230)+SUMIF($B$3:$B$725,H412,$CK$3:$CK$725)</f>
        <v>0</v>
      </c>
      <c r="CF412" s="30">
        <f>SUMIF(Ingredients!$B$3:$B$230,I412,Ingredients!$I$3:$I$230)+SUMIF($B$3:$B$725,I412,$CK$3:$CK$725)</f>
        <v>0</v>
      </c>
      <c r="CG412" s="30">
        <f>SUMIF(Ingredients!$B$3:$B$230,J412,Ingredients!$I$3:$I$230)+SUMIF($B$3:$B$725,J412,$CK$3:$CK$725)</f>
        <v>0</v>
      </c>
      <c r="CH412" s="30">
        <f>SUMIF(Ingredients!$B$3:$B$230,K412,Ingredients!$I$3:$I$230)+SUMIF($B$3:$B$725,K412,$CK$3:$CK$725)</f>
        <v>2.5</v>
      </c>
      <c r="CI412" s="30">
        <f>SUMIF(Ingredients!$B$3:$B$230,L412,Ingredients!$I$3:$I$230)+SUMIF($B$3:$B$725,L412,$CK$3:$CK$725)</f>
        <v>0</v>
      </c>
      <c r="CJ412" s="30">
        <f>SUMIF(Ingredients!$B$3:$B$230,M412,Ingredients!$I$3:$I$230)+SUMIF($B$3:$B$725,M412,$CK$3:$CK$725)</f>
        <v>0</v>
      </c>
      <c r="CK412" s="38">
        <f t="shared" si="84"/>
        <v>5</v>
      </c>
      <c r="CL412" s="30">
        <f>SUMIF(Ingredients!$B$3:$B$230,F412,Ingredients!$J$3:$J$230)+SUMIF($B$3:$B$725,F412,$CT$3:$CT$725)</f>
        <v>0</v>
      </c>
      <c r="CM412" s="30">
        <f>SUMIF(Ingredients!$B$3:$B$230,G412,Ingredients!$J$3:$J$230)+SUMIF($B$3:$B$725,G412,$CT$3:$CT$725)</f>
        <v>0</v>
      </c>
      <c r="CN412" s="30">
        <f>SUMIF(Ingredients!$B$3:$B$230,H412,Ingredients!$J$3:$J$230)+SUMIF($B$3:$B$725,H412,$CT$3:$CT$725)</f>
        <v>0</v>
      </c>
      <c r="CO412" s="30">
        <f>SUMIF(Ingredients!$B$3:$B$230,I412,Ingredients!$J$3:$J$230)+SUMIF($B$3:$B$725,I412,$CT$3:$CT$725)</f>
        <v>0</v>
      </c>
      <c r="CP412" s="30">
        <f>SUMIF(Ingredients!$B$3:$B$230,J412,Ingredients!$J$3:$J$230)+SUMIF($B$3:$B$725,J412,$CT$3:$CT$725)</f>
        <v>0</v>
      </c>
      <c r="CQ412" s="30">
        <f>SUMIF(Ingredients!$B$3:$B$230,K412,Ingredients!$J$3:$J$230)+SUMIF($B$3:$B$725,K412,$CT$3:$CT$725)</f>
        <v>0</v>
      </c>
      <c r="CR412" s="30">
        <f>SUMIF(Ingredients!$B$3:$B$230,L412,Ingredients!$J$3:$J$230)+SUMIF($B$3:$B$725,L412,$CT$3:$CT$725)</f>
        <v>0</v>
      </c>
      <c r="CS412" s="30">
        <f>SUMIF(Ingredients!$B$3:$B$230,M412,Ingredients!$J$3:$J$230)+SUMIF($B$3:$B$725,M412,$CT$3:$CT$725)</f>
        <v>0</v>
      </c>
      <c r="CT412" s="43">
        <f t="shared" si="85"/>
        <v>0</v>
      </c>
      <c r="CU412" s="34">
        <v>45</v>
      </c>
      <c r="CV412" s="30">
        <v>0.35714285714285715</v>
      </c>
      <c r="CW412" s="30">
        <v>12</v>
      </c>
      <c r="CX412" s="35">
        <v>1</v>
      </c>
      <c r="CY412" s="36">
        <v>0</v>
      </c>
      <c r="CZ412" s="37">
        <v>4</v>
      </c>
      <c r="DA412" s="38">
        <v>5</v>
      </c>
      <c r="DB412" s="39">
        <v>0</v>
      </c>
      <c r="DC412" t="s">
        <v>202</v>
      </c>
      <c r="DD412" t="str">
        <f t="shared" ca="1" si="86"/>
        <v/>
      </c>
      <c r="DE412" t="str">
        <f t="shared" ca="1" si="87"/>
        <v>-</v>
      </c>
      <c r="DG412" t="s">
        <v>200</v>
      </c>
      <c r="DH412" t="str">
        <f t="shared" ca="1" si="88"/>
        <v>CHICKENCHOWMEINITEM(MEAL, ItemRegistry.chickenchowmeinItem, 4 ,9f,0.36f,1f,4f,0f,5f,0f,1.75f),</v>
      </c>
      <c r="DI412" t="s">
        <v>2507</v>
      </c>
    </row>
    <row r="413" spans="2:113" x14ac:dyDescent="0.3">
      <c r="B413" t="s">
        <v>694</v>
      </c>
      <c r="C413" t="str">
        <f>INDEX('PH Itemnames'!$B$1:$B$723,MATCH(B413,'PH Itemnames'!$A$1:$A$723),1)</f>
        <v>kungpaochickenItem</v>
      </c>
      <c r="D413" t="s">
        <v>245</v>
      </c>
      <c r="E413" t="s">
        <v>1191</v>
      </c>
      <c r="F413" s="10" t="s">
        <v>287</v>
      </c>
      <c r="G413" s="11" t="s">
        <v>22</v>
      </c>
      <c r="H413" s="11" t="s">
        <v>121</v>
      </c>
      <c r="I413" s="11" t="s">
        <v>62</v>
      </c>
      <c r="J413" s="11" t="s">
        <v>210</v>
      </c>
      <c r="K413" s="11" t="s">
        <v>346</v>
      </c>
      <c r="L413" s="11" t="s">
        <v>180</v>
      </c>
      <c r="M413" s="11" t="s">
        <v>115</v>
      </c>
      <c r="N413" s="46">
        <f ca="1">SUMIF(Ingredients!$B$3:$B$230,'PH complex foods'!F413,Ingredients!$A$3:$A$119)+SUMIF($B$3:$B$725,F413,$V$3:$V$724)</f>
        <v>1</v>
      </c>
      <c r="O413" s="11">
        <f ca="1">SUMIF(Ingredients!$B$3:$B$230,'PH complex foods'!G413,Ingredients!$A$3:$A$119)+SUMIF($B$3:$B$725,G413,$V$3:$V$724)</f>
        <v>1</v>
      </c>
      <c r="P413" s="11">
        <f ca="1">SUMIF(Ingredients!$B$3:$B$230,'PH complex foods'!H413,Ingredients!$A$3:$A$119)+SUMIF($B$3:$B$725,H413,$V$3:$V$724)</f>
        <v>1</v>
      </c>
      <c r="Q413" s="11">
        <f ca="1">SUMIF(Ingredients!$B$3:$B$230,'PH complex foods'!I413,Ingredients!$A$3:$A$119)+SUMIF($B$3:$B$725,I413,$V$3:$V$724)</f>
        <v>1</v>
      </c>
      <c r="R413" s="11">
        <f ca="1">SUMIF(Ingredients!$B$3:$B$230,'PH complex foods'!J413,Ingredients!$A$3:$A$119)+SUMIF($B$3:$B$725,J413,$V$3:$V$724)</f>
        <v>1</v>
      </c>
      <c r="S413" s="11">
        <f ca="1">SUMIF(Ingredients!$B$3:$B$230,'PH complex foods'!K413,Ingredients!$A$3:$A$119)+SUMIF($B$3:$B$725,K413,$V$3:$V$724)</f>
        <v>1</v>
      </c>
      <c r="T413" s="11">
        <f ca="1">SUMIF(Ingredients!$B$3:$B$230,'PH complex foods'!L413,Ingredients!$A$3:$A$119)+SUMIF($B$3:$B$725,L413,$V$3:$V$724)</f>
        <v>1</v>
      </c>
      <c r="U413" s="11">
        <f ca="1">SUMIF(Ingredients!$B$3:$B$230,'PH complex foods'!M413,Ingredients!$A$3:$A$119)+SUMIF($B$3:$B$725,M413,$V$3:$V$724)</f>
        <v>1</v>
      </c>
      <c r="V413" s="10">
        <f t="shared" ca="1" si="89"/>
        <v>1</v>
      </c>
      <c r="W413" s="10">
        <v>1</v>
      </c>
      <c r="X413" s="11">
        <v>1</v>
      </c>
      <c r="Y413" s="11">
        <f>COUNTIF(F413:M1137,B413)</f>
        <v>0</v>
      </c>
      <c r="Z413" s="44" t="str">
        <f t="shared" ca="1" si="90"/>
        <v>Yes</v>
      </c>
      <c r="AA413" s="34">
        <f>SUMIF(Ingredients!$B$3:$B$230,F413,Ingredients!$C$3:$C$230)+SUMIF($B$3:$B$725,F413,$AI$3:$AI$725)</f>
        <v>10</v>
      </c>
      <c r="AB413" s="30">
        <f>SUMIF(Ingredients!$B$3:$B$230,G413,Ingredients!$C$3:$C$230)+SUMIF($B$3:$B$725,G413,$AI$3:$AI$725)</f>
        <v>2</v>
      </c>
      <c r="AC413" s="30">
        <f>SUMIF(Ingredients!$B$3:$B$230,H413,Ingredients!$C$3:$C$230)+SUMIF($B$3:$B$725,H413,$AI$3:$AI$725)</f>
        <v>2</v>
      </c>
      <c r="AD413" s="30">
        <f>SUMIF(Ingredients!$B$3:$B$230,I413,Ingredients!$C$3:$C$230)+SUMIF($B$3:$B$725,I413,$AI$3:$AI$725)</f>
        <v>2</v>
      </c>
      <c r="AE413" s="30">
        <f>SUMIF(Ingredients!$B$3:$B$230,J413,Ingredients!$C$3:$C$230)+SUMIF($B$3:$B$725,J413,$AI$3:$AI$725)</f>
        <v>0</v>
      </c>
      <c r="AF413" s="30">
        <f>SUMIF(Ingredients!$B$3:$B$230,K413,Ingredients!$C$3:$C$230)+SUMIF($B$3:$B$725,K413,$AI$3:$AI$725)</f>
        <v>4</v>
      </c>
      <c r="AG413" s="30">
        <f>SUMIF(Ingredients!$B$3:$B$230,L413,Ingredients!$C$3:$C$230)+SUMIF($B$3:$B$725,L413,$AI$3:$AI$725)</f>
        <v>0</v>
      </c>
      <c r="AH413" s="30">
        <f>SUMIF(Ingredients!$B$3:$B$230,M413,Ingredients!$C$3:$C$230)+SUMIF($B$3:$B$725,M413,$AI$3:$AI$725)</f>
        <v>5</v>
      </c>
      <c r="AI413" s="29">
        <f t="shared" si="78"/>
        <v>25</v>
      </c>
      <c r="AJ413" s="30">
        <f>SUMIF(Ingredients!$B$3:$B$230,F413,Ingredients!$D$3:$D$230)+SUMIF($B$3:$B$725,F413,$AR$3:$AR$725)</f>
        <v>0</v>
      </c>
      <c r="AK413" s="30">
        <f>SUMIF(Ingredients!$B$3:$B$230,G413,Ingredients!$D$3:$D$230)+SUMIF($B$3:$B$725,G413,$AR$3:$AR$725)</f>
        <v>10</v>
      </c>
      <c r="AL413" s="30">
        <f>SUMIF(Ingredients!$B$3:$B$230,H413,Ingredients!$D$3:$D$230)+SUMIF($B$3:$B$725,H413,$AR$3:$AR$725)</f>
        <v>0</v>
      </c>
      <c r="AM413" s="30">
        <f>SUMIF(Ingredients!$B$3:$B$230,I413,Ingredients!$D$3:$D$230)+SUMIF($B$3:$B$725,I413,$AR$3:$AR$725)</f>
        <v>0</v>
      </c>
      <c r="AN413" s="30">
        <f>SUMIF(Ingredients!$B$3:$B$230,J413,Ingredients!$D$3:$D$230)+SUMIF($B$3:$B$725,J413,$AR$3:$AR$725)</f>
        <v>0</v>
      </c>
      <c r="AO413" s="30">
        <f>SUMIF(Ingredients!$B$3:$B$230,K413,Ingredients!$D$3:$D$230)+SUMIF($B$3:$B$725,K413,$AR$3:$AR$725)</f>
        <v>0</v>
      </c>
      <c r="AP413" s="30">
        <f>SUMIF(Ingredients!$B$3:$B$230,L413,Ingredients!$D$3:$D$230)+SUMIF($B$3:$B$725,L413,$AR$3:$AR$725)</f>
        <v>0</v>
      </c>
      <c r="AQ413" s="30">
        <f>SUMIF(Ingredients!$B$3:$B$230,M413,Ingredients!$D$3:$D$230)+SUMIF($B$3:$B$725,M413,$AR$3:$AR$725)</f>
        <v>0</v>
      </c>
      <c r="AR413" s="29">
        <f t="shared" si="79"/>
        <v>10</v>
      </c>
      <c r="AS413" s="30">
        <f>SUMIF(Ingredients!$B$3:$B$230,F413,Ingredients!$E$3:$E$230)+SUMIF($B$3:$B$725,F413,$BA$3:$BA$730)</f>
        <v>7</v>
      </c>
      <c r="AT413" s="30">
        <f>SUMIF(Ingredients!$B$3:$B$230,G413,Ingredients!$E$3:$E$230)+SUMIF($B$3:$B$725,G413,$BA$3:$BA$730)</f>
        <v>9</v>
      </c>
      <c r="AU413" s="30">
        <f>SUMIF(Ingredients!$B$3:$B$230,H413,Ingredients!$E$3:$E$230)+SUMIF($B$3:$B$725,H413,$BA$3:$BA$730)</f>
        <v>24</v>
      </c>
      <c r="AV413" s="30">
        <f>SUMIF(Ingredients!$B$3:$B$230,I413,Ingredients!$E$3:$E$230)+SUMIF($B$3:$B$725,I413,$BA$3:$BA$730)</f>
        <v>54</v>
      </c>
      <c r="AW413" s="30">
        <f>SUMIF(Ingredients!$B$3:$B$230,J413,Ingredients!$E$3:$E$230)+SUMIF($B$3:$B$725,J413,$BA$3:$BA$730)</f>
        <v>30</v>
      </c>
      <c r="AX413" s="30">
        <f>SUMIF(Ingredients!$B$3:$B$230,K413,Ingredients!$E$3:$E$230)+SUMIF($B$3:$B$725,K413,$BA$3:$BA$730)</f>
        <v>0</v>
      </c>
      <c r="AY413" s="30">
        <f>SUMIF(Ingredients!$B$3:$B$230,L413,Ingredients!$E$3:$E$230)+SUMIF($B$3:$B$725,L413,$BA$3:$BA$730)</f>
        <v>48</v>
      </c>
      <c r="AZ413" s="30">
        <f>SUMIF(Ingredients!$B$3:$B$230,M413,Ingredients!$E$3:$E$230)+SUMIF($B$3:$B$725,M413,$BA$3:$BA$730)</f>
        <v>45</v>
      </c>
      <c r="BA413" s="29">
        <f t="shared" si="80"/>
        <v>27.125</v>
      </c>
      <c r="BB413" s="30">
        <f>SUMIF(Ingredients!$B$3:$B$230,F413,Ingredients!$F$3:$F$230)+SUMIF($B$3:$B$725,F413,$BJ$3:$BJ$725)</f>
        <v>0</v>
      </c>
      <c r="BC413" s="30">
        <f>SUMIF(Ingredients!$B$3:$B$230,G413,Ingredients!$F$3:$F$230)+SUMIF($B$3:$B$725,G413,$BJ$3:$BJ$725)</f>
        <v>0</v>
      </c>
      <c r="BD413" s="30">
        <f>SUMIF(Ingredients!$B$3:$B$230,H413,Ingredients!$F$3:$F$230)+SUMIF($B$3:$B$725,H413,$BJ$3:$BJ$725)</f>
        <v>0</v>
      </c>
      <c r="BE413" s="30">
        <f>SUMIF(Ingredients!$B$3:$B$230,I413,Ingredients!$F$3:$F$230)+SUMIF($B$3:$B$725,I413,$BJ$3:$BJ$725)</f>
        <v>0</v>
      </c>
      <c r="BF413" s="30">
        <f>SUMIF(Ingredients!$B$3:$B$230,J413,Ingredients!$F$3:$F$230)+SUMIF($B$3:$B$725,J413,$BJ$3:$BJ$725)</f>
        <v>0</v>
      </c>
      <c r="BG413" s="30">
        <f>SUMIF(Ingredients!$B$3:$B$230,K413,Ingredients!$F$3:$F$230)+SUMIF($B$3:$B$725,K413,$BJ$3:$BJ$725)</f>
        <v>0</v>
      </c>
      <c r="BH413" s="30">
        <f>SUMIF(Ingredients!$B$3:$B$230,L413,Ingredients!$F$3:$F$230)+SUMIF($B$3:$B$725,L413,$BJ$3:$BJ$725)</f>
        <v>0</v>
      </c>
      <c r="BI413" s="30">
        <f>SUMIF(Ingredients!$B$3:$B$230,M413,Ingredients!$F$3:$F$230)+SUMIF($B$3:$B$725,M413,$BJ$3:$BJ$725)</f>
        <v>0.5</v>
      </c>
      <c r="BJ413" s="35">
        <f t="shared" si="81"/>
        <v>0.5</v>
      </c>
      <c r="BK413" s="30">
        <f>SUMIF(Ingredients!$B$3:$B$230,F413,Ingredients!$G$3:$G$230)+SUMIF($B$3:$B$725,F413,$BS$3:$BS$725)</f>
        <v>0</v>
      </c>
      <c r="BL413" s="30">
        <f>SUMIF(Ingredients!$B$3:$B$230,G413,Ingredients!$G$3:$G$230)+SUMIF($B$3:$B$725,G413,$BS$3:$BS$725)</f>
        <v>0.5</v>
      </c>
      <c r="BM413" s="30">
        <f>SUMIF(Ingredients!$B$3:$B$230,H413,Ingredients!$G$3:$G$230)+SUMIF($B$3:$B$725,H413,$BS$3:$BS$725)</f>
        <v>0</v>
      </c>
      <c r="BN413" s="30">
        <f>SUMIF(Ingredients!$B$3:$B$230,I413,Ingredients!$G$3:$G$230)+SUMIF($B$3:$B$725,I413,$BS$3:$BS$725)</f>
        <v>0</v>
      </c>
      <c r="BO413" s="30">
        <f>SUMIF(Ingredients!$B$3:$B$230,J413,Ingredients!$G$3:$G$230)+SUMIF($B$3:$B$725,J413,$BS$3:$BS$725)</f>
        <v>0</v>
      </c>
      <c r="BP413" s="30">
        <f>SUMIF(Ingredients!$B$3:$B$230,K413,Ingredients!$G$3:$G$230)+SUMIF($B$3:$B$725,K413,$BS$3:$BS$725)</f>
        <v>0</v>
      </c>
      <c r="BQ413" s="30">
        <f>SUMIF(Ingredients!$B$3:$B$230,L413,Ingredients!$G$3:$G$230)+SUMIF($B$3:$B$725,L413,$BS$3:$BS$725)</f>
        <v>0</v>
      </c>
      <c r="BR413" s="30">
        <f>SUMIF(Ingredients!$B$3:$B$230,M413,Ingredients!$G$3:$G$230)+SUMIF($B$3:$B$725,M413,$BS$3:$BS$725)</f>
        <v>0</v>
      </c>
      <c r="BS413" s="36">
        <f t="shared" si="82"/>
        <v>0.5</v>
      </c>
      <c r="BT413" s="30">
        <f>SUMIF(Ingredients!$B$3:$B$230,F413,Ingredients!$H$3:$H$230)+SUMIF($B$3:$B$725,F413,$CB$3:$CB$725)</f>
        <v>0</v>
      </c>
      <c r="BU413" s="30">
        <f>SUMIF(Ingredients!$B$3:$B$230,G413,Ingredients!$H$3:$H$230)+SUMIF($B$3:$B$725,G413,$CB$3:$CB$725)</f>
        <v>0</v>
      </c>
      <c r="BV413" s="30">
        <f>SUMIF(Ingredients!$B$3:$B$230,H413,Ingredients!$H$3:$H$230)+SUMIF($B$3:$B$725,H413,$CB$3:$CB$725)</f>
        <v>0</v>
      </c>
      <c r="BW413" s="30">
        <f>SUMIF(Ingredients!$B$3:$B$230,I413,Ingredients!$H$3:$H$230)+SUMIF($B$3:$B$725,I413,$CB$3:$CB$725)</f>
        <v>2</v>
      </c>
      <c r="BX413" s="30">
        <f>SUMIF(Ingredients!$B$3:$B$230,J413,Ingredients!$H$3:$H$230)+SUMIF($B$3:$B$725,J413,$CB$3:$CB$725)</f>
        <v>0</v>
      </c>
      <c r="BY413" s="30">
        <f>SUMIF(Ingredients!$B$3:$B$230,K413,Ingredients!$H$3:$H$230)+SUMIF($B$3:$B$725,K413,$CB$3:$CB$725)</f>
        <v>0</v>
      </c>
      <c r="BZ413" s="30">
        <f>SUMIF(Ingredients!$B$3:$B$230,L413,Ingredients!$H$3:$H$230)+SUMIF($B$3:$B$725,L413,$CB$3:$CB$725)</f>
        <v>0</v>
      </c>
      <c r="CA413" s="30">
        <f>SUMIF(Ingredients!$B$3:$B$230,M413,Ingredients!$H$3:$H$230)+SUMIF($B$3:$B$725,M413,$CB$3:$CB$725)</f>
        <v>0</v>
      </c>
      <c r="CB413" s="42">
        <f t="shared" si="83"/>
        <v>2</v>
      </c>
      <c r="CC413" s="30">
        <f>SUMIF(Ingredients!$B$3:$B$230,F413,Ingredients!$I$3:$I$230)+SUMIF($B$3:$B$725,F413,$CK$3:$CK$725)</f>
        <v>2.5</v>
      </c>
      <c r="CD413" s="30">
        <f>SUMIF(Ingredients!$B$3:$B$230,G413,Ingredients!$I$3:$I$230)+SUMIF($B$3:$B$725,G413,$CK$3:$CK$725)</f>
        <v>0</v>
      </c>
      <c r="CE413" s="30">
        <f>SUMIF(Ingredients!$B$3:$B$230,H413,Ingredients!$I$3:$I$230)+SUMIF($B$3:$B$725,H413,$CK$3:$CK$725)</f>
        <v>0</v>
      </c>
      <c r="CF413" s="30">
        <f>SUMIF(Ingredients!$B$3:$B$230,I413,Ingredients!$I$3:$I$230)+SUMIF($B$3:$B$725,I413,$CK$3:$CK$725)</f>
        <v>0</v>
      </c>
      <c r="CG413" s="30">
        <f>SUMIF(Ingredients!$B$3:$B$230,J413,Ingredients!$I$3:$I$230)+SUMIF($B$3:$B$725,J413,$CK$3:$CK$725)</f>
        <v>0</v>
      </c>
      <c r="CH413" s="30">
        <f>SUMIF(Ingredients!$B$3:$B$230,K413,Ingredients!$I$3:$I$230)+SUMIF($B$3:$B$725,K413,$CK$3:$CK$725)</f>
        <v>0</v>
      </c>
      <c r="CI413" s="30">
        <f>SUMIF(Ingredients!$B$3:$B$230,L413,Ingredients!$I$3:$I$230)+SUMIF($B$3:$B$725,L413,$CK$3:$CK$725)</f>
        <v>0</v>
      </c>
      <c r="CJ413" s="30">
        <f>SUMIF(Ingredients!$B$3:$B$230,M413,Ingredients!$I$3:$I$230)+SUMIF($B$3:$B$725,M413,$CK$3:$CK$725)</f>
        <v>0</v>
      </c>
      <c r="CK413" s="38">
        <f t="shared" si="84"/>
        <v>2.5</v>
      </c>
      <c r="CL413" s="30">
        <f>SUMIF(Ingredients!$B$3:$B$230,F413,Ingredients!$J$3:$J$230)+SUMIF($B$3:$B$725,F413,$CT$3:$CT$725)</f>
        <v>0</v>
      </c>
      <c r="CM413" s="30">
        <f>SUMIF(Ingredients!$B$3:$B$230,G413,Ingredients!$J$3:$J$230)+SUMIF($B$3:$B$725,G413,$CT$3:$CT$725)</f>
        <v>0</v>
      </c>
      <c r="CN413" s="30">
        <f>SUMIF(Ingredients!$B$3:$B$230,H413,Ingredients!$J$3:$J$230)+SUMIF($B$3:$B$725,H413,$CT$3:$CT$725)</f>
        <v>0</v>
      </c>
      <c r="CO413" s="30">
        <f>SUMIF(Ingredients!$B$3:$B$230,I413,Ingredients!$J$3:$J$230)+SUMIF($B$3:$B$725,I413,$CT$3:$CT$725)</f>
        <v>0</v>
      </c>
      <c r="CP413" s="30">
        <f>SUMIF(Ingredients!$B$3:$B$230,J413,Ingredients!$J$3:$J$230)+SUMIF($B$3:$B$725,J413,$CT$3:$CT$725)</f>
        <v>0</v>
      </c>
      <c r="CQ413" s="30">
        <f>SUMIF(Ingredients!$B$3:$B$230,K413,Ingredients!$J$3:$J$230)+SUMIF($B$3:$B$725,K413,$CT$3:$CT$725)</f>
        <v>0</v>
      </c>
      <c r="CR413" s="30">
        <f>SUMIF(Ingredients!$B$3:$B$230,L413,Ingredients!$J$3:$J$230)+SUMIF($B$3:$B$725,L413,$CT$3:$CT$725)</f>
        <v>0</v>
      </c>
      <c r="CS413" s="30">
        <f>SUMIF(Ingredients!$B$3:$B$230,M413,Ingredients!$J$3:$J$230)+SUMIF($B$3:$B$725,M413,$CT$3:$CT$725)</f>
        <v>0</v>
      </c>
      <c r="CT413" s="43">
        <f t="shared" si="85"/>
        <v>0</v>
      </c>
      <c r="CU413" s="34">
        <v>25</v>
      </c>
      <c r="CV413" s="30">
        <v>0</v>
      </c>
      <c r="CW413" s="30">
        <v>12</v>
      </c>
      <c r="CX413" s="35">
        <v>0.5</v>
      </c>
      <c r="CY413" s="36">
        <v>0.5</v>
      </c>
      <c r="CZ413" s="37">
        <v>2</v>
      </c>
      <c r="DA413" s="38">
        <v>2.5</v>
      </c>
      <c r="DB413" s="39">
        <v>0</v>
      </c>
      <c r="DC413" t="s">
        <v>202</v>
      </c>
      <c r="DD413" t="str">
        <f t="shared" ca="1" si="86"/>
        <v/>
      </c>
      <c r="DE413" t="str">
        <f t="shared" ca="1" si="87"/>
        <v>-</v>
      </c>
      <c r="DG413" t="s">
        <v>200</v>
      </c>
      <c r="DH413" t="str">
        <f t="shared" ca="1" si="88"/>
        <v>KUNGPAOCHICKENITEM(MEAL, ItemRegistry.kungpaochickenItem, 4 ,5f,0f,0.5f,2f,0.5f,2.5f,0f,1.75f),</v>
      </c>
      <c r="DI413" t="s">
        <v>2700</v>
      </c>
    </row>
    <row r="414" spans="2:113" x14ac:dyDescent="0.3">
      <c r="B414" t="s">
        <v>695</v>
      </c>
      <c r="C414" t="str">
        <f>INDEX('PH Itemnames'!$B$1:$B$723,MATCH(B414,'PH Itemnames'!$A$1:$A$723),1)</f>
        <v>hoisinsauceItem</v>
      </c>
      <c r="D414" t="s">
        <v>240</v>
      </c>
      <c r="E414" t="s">
        <v>200</v>
      </c>
      <c r="F414" s="10" t="s">
        <v>117</v>
      </c>
      <c r="G414" s="11" t="s">
        <v>9</v>
      </c>
      <c r="H414" s="11" t="s">
        <v>210</v>
      </c>
      <c r="I414" s="11" t="s">
        <v>68</v>
      </c>
      <c r="J414" s="11" t="s">
        <v>142</v>
      </c>
      <c r="K414" s="11" t="s">
        <v>350</v>
      </c>
      <c r="L414" s="11" t="s">
        <v>62</v>
      </c>
      <c r="M414" s="11" t="s">
        <v>133</v>
      </c>
      <c r="N414" s="46">
        <f ca="1">SUMIF(Ingredients!$B$3:$B$230,'PH complex foods'!F414,Ingredients!$A$3:$A$119)+SUMIF($B$3:$B$725,F414,$V$3:$V$724)</f>
        <v>1</v>
      </c>
      <c r="O414" s="11">
        <f ca="1">SUMIF(Ingredients!$B$3:$B$230,'PH complex foods'!G414,Ingredients!$A$3:$A$119)+SUMIF($B$3:$B$725,G414,$V$3:$V$724)</f>
        <v>1</v>
      </c>
      <c r="P414" s="11">
        <f ca="1">SUMIF(Ingredients!$B$3:$B$230,'PH complex foods'!H414,Ingredients!$A$3:$A$119)+SUMIF($B$3:$B$725,H414,$V$3:$V$724)</f>
        <v>1</v>
      </c>
      <c r="Q414" s="11">
        <f ca="1">SUMIF(Ingredients!$B$3:$B$230,'PH complex foods'!I414,Ingredients!$A$3:$A$119)+SUMIF($B$3:$B$725,I414,$V$3:$V$724)</f>
        <v>1</v>
      </c>
      <c r="R414" s="11">
        <f ca="1">SUMIF(Ingredients!$B$3:$B$230,'PH complex foods'!J414,Ingredients!$A$3:$A$119)+SUMIF($B$3:$B$725,J414,$V$3:$V$724)</f>
        <v>1</v>
      </c>
      <c r="S414" s="11">
        <f ca="1">SUMIF(Ingredients!$B$3:$B$230,'PH complex foods'!K414,Ingredients!$A$3:$A$119)+SUMIF($B$3:$B$725,K414,$V$3:$V$724)</f>
        <v>1</v>
      </c>
      <c r="T414" s="11">
        <f ca="1">SUMIF(Ingredients!$B$3:$B$230,'PH complex foods'!L414,Ingredients!$A$3:$A$119)+SUMIF($B$3:$B$725,L414,$V$3:$V$724)</f>
        <v>1</v>
      </c>
      <c r="U414" s="11">
        <f ca="1">SUMIF(Ingredients!$B$3:$B$230,'PH complex foods'!M414,Ingredients!$A$3:$A$119)+SUMIF($B$3:$B$725,M414,$V$3:$V$724)</f>
        <v>1</v>
      </c>
      <c r="V414" s="10">
        <f t="shared" ca="1" si="89"/>
        <v>1</v>
      </c>
      <c r="W414" s="10">
        <v>1</v>
      </c>
      <c r="X414" s="11">
        <v>1</v>
      </c>
      <c r="Y414" s="11">
        <f>COUNTIF(F414:M1138,B414)</f>
        <v>3</v>
      </c>
      <c r="Z414" s="44" t="str">
        <f t="shared" ca="1" si="90"/>
        <v>Yes</v>
      </c>
      <c r="AA414" s="34">
        <f>SUMIF(Ingredients!$B$3:$B$230,F414,Ingredients!$C$3:$C$230)+SUMIF($B$3:$B$725,F414,$AI$3:$AI$725)</f>
        <v>10</v>
      </c>
      <c r="AB414" s="30">
        <f>SUMIF(Ingredients!$B$3:$B$230,G414,Ingredients!$C$3:$C$230)+SUMIF($B$3:$B$725,G414,$AI$3:$AI$725)</f>
        <v>0</v>
      </c>
      <c r="AC414" s="30">
        <f>SUMIF(Ingredients!$B$3:$B$230,H414,Ingredients!$C$3:$C$230)+SUMIF($B$3:$B$725,H414,$AI$3:$AI$725)</f>
        <v>0</v>
      </c>
      <c r="AD414" s="30">
        <f>SUMIF(Ingredients!$B$3:$B$230,I414,Ingredients!$C$3:$C$230)+SUMIF($B$3:$B$725,I414,$AI$3:$AI$725)</f>
        <v>10</v>
      </c>
      <c r="AE414" s="30">
        <f>SUMIF(Ingredients!$B$3:$B$230,J414,Ingredients!$C$3:$C$230)+SUMIF($B$3:$B$725,J414,$AI$3:$AI$725)</f>
        <v>1</v>
      </c>
      <c r="AF414" s="30">
        <f>SUMIF(Ingredients!$B$3:$B$230,K414,Ingredients!$C$3:$C$230)+SUMIF($B$3:$B$725,K414,$AI$3:$AI$725)</f>
        <v>0</v>
      </c>
      <c r="AG414" s="30">
        <f>SUMIF(Ingredients!$B$3:$B$230,L414,Ingredients!$C$3:$C$230)+SUMIF($B$3:$B$725,L414,$AI$3:$AI$725)</f>
        <v>2</v>
      </c>
      <c r="AH414" s="30">
        <f>SUMIF(Ingredients!$B$3:$B$230,M414,Ingredients!$C$3:$C$230)+SUMIF($B$3:$B$725,M414,$AI$3:$AI$725)</f>
        <v>1</v>
      </c>
      <c r="AI414" s="29">
        <f t="shared" si="78"/>
        <v>24</v>
      </c>
      <c r="AJ414" s="30">
        <f>SUMIF(Ingredients!$B$3:$B$230,F414,Ingredients!$D$3:$D$230)+SUMIF($B$3:$B$725,F414,$AR$3:$AR$725)</f>
        <v>0</v>
      </c>
      <c r="AK414" s="30">
        <f>SUMIF(Ingredients!$B$3:$B$230,G414,Ingredients!$D$3:$D$230)+SUMIF($B$3:$B$725,G414,$AR$3:$AR$725)</f>
        <v>10</v>
      </c>
      <c r="AL414" s="30">
        <f>SUMIF(Ingredients!$B$3:$B$230,H414,Ingredients!$D$3:$D$230)+SUMIF($B$3:$B$725,H414,$AR$3:$AR$725)</f>
        <v>0</v>
      </c>
      <c r="AM414" s="30">
        <f>SUMIF(Ingredients!$B$3:$B$230,I414,Ingredients!$D$3:$D$230)+SUMIF($B$3:$B$725,I414,$AR$3:$AR$725)</f>
        <v>0</v>
      </c>
      <c r="AN414" s="30">
        <f>SUMIF(Ingredients!$B$3:$B$230,J414,Ingredients!$D$3:$D$230)+SUMIF($B$3:$B$725,J414,$AR$3:$AR$725)</f>
        <v>0</v>
      </c>
      <c r="AO414" s="30">
        <f>SUMIF(Ingredients!$B$3:$B$230,K414,Ingredients!$D$3:$D$230)+SUMIF($B$3:$B$725,K414,$AR$3:$AR$725)</f>
        <v>0</v>
      </c>
      <c r="AP414" s="30">
        <f>SUMIF(Ingredients!$B$3:$B$230,L414,Ingredients!$D$3:$D$230)+SUMIF($B$3:$B$725,L414,$AR$3:$AR$725)</f>
        <v>0</v>
      </c>
      <c r="AQ414" s="30">
        <f>SUMIF(Ingredients!$B$3:$B$230,M414,Ingredients!$D$3:$D$230)+SUMIF($B$3:$B$725,M414,$AR$3:$AR$725)</f>
        <v>0</v>
      </c>
      <c r="AR414" s="29">
        <f t="shared" si="79"/>
        <v>10</v>
      </c>
      <c r="AS414" s="30">
        <f>SUMIF(Ingredients!$B$3:$B$230,F414,Ingredients!$E$3:$E$230)+SUMIF($B$3:$B$725,F414,$BA$3:$BA$730)</f>
        <v>32</v>
      </c>
      <c r="AT414" s="30">
        <f>SUMIF(Ingredients!$B$3:$B$230,G414,Ingredients!$E$3:$E$230)+SUMIF($B$3:$B$725,G414,$BA$3:$BA$730)</f>
        <v>0</v>
      </c>
      <c r="AU414" s="30">
        <f>SUMIF(Ingredients!$B$3:$B$230,H414,Ingredients!$E$3:$E$230)+SUMIF($B$3:$B$725,H414,$BA$3:$BA$730)</f>
        <v>30</v>
      </c>
      <c r="AV414" s="30">
        <f>SUMIF(Ingredients!$B$3:$B$230,I414,Ingredients!$E$3:$E$230)+SUMIF($B$3:$B$725,I414,$BA$3:$BA$730)</f>
        <v>8</v>
      </c>
      <c r="AW414" s="30">
        <f>SUMIF(Ingredients!$B$3:$B$230,J414,Ingredients!$E$3:$E$230)+SUMIF($B$3:$B$725,J414,$BA$3:$BA$730)</f>
        <v>87</v>
      </c>
      <c r="AX414" s="30">
        <f>SUMIF(Ingredients!$B$3:$B$230,K414,Ingredients!$E$3:$E$230)+SUMIF($B$3:$B$725,K414,$BA$3:$BA$730)</f>
        <v>30</v>
      </c>
      <c r="AY414" s="30">
        <f>SUMIF(Ingredients!$B$3:$B$230,L414,Ingredients!$E$3:$E$230)+SUMIF($B$3:$B$725,L414,$BA$3:$BA$730)</f>
        <v>54</v>
      </c>
      <c r="AZ414" s="30">
        <f>SUMIF(Ingredients!$B$3:$B$230,M414,Ingredients!$E$3:$E$230)+SUMIF($B$3:$B$725,M414,$BA$3:$BA$730)</f>
        <v>32</v>
      </c>
      <c r="BA414" s="29">
        <f t="shared" si="80"/>
        <v>34.125</v>
      </c>
      <c r="BB414" s="30">
        <f>SUMIF(Ingredients!$B$3:$B$230,F414,Ingredients!$F$3:$F$230)+SUMIF($B$3:$B$725,F414,$BJ$3:$BJ$725)</f>
        <v>0</v>
      </c>
      <c r="BC414" s="30">
        <f>SUMIF(Ingredients!$B$3:$B$230,G414,Ingredients!$F$3:$F$230)+SUMIF($B$3:$B$725,G414,$BJ$3:$BJ$725)</f>
        <v>0</v>
      </c>
      <c r="BD414" s="30">
        <f>SUMIF(Ingredients!$B$3:$B$230,H414,Ingredients!$F$3:$F$230)+SUMIF($B$3:$B$725,H414,$BJ$3:$BJ$725)</f>
        <v>0</v>
      </c>
      <c r="BE414" s="30">
        <f>SUMIF(Ingredients!$B$3:$B$230,I414,Ingredients!$F$3:$F$230)+SUMIF($B$3:$B$725,I414,$BJ$3:$BJ$725)</f>
        <v>0</v>
      </c>
      <c r="BF414" s="30">
        <f>SUMIF(Ingredients!$B$3:$B$230,J414,Ingredients!$F$3:$F$230)+SUMIF($B$3:$B$725,J414,$BJ$3:$BJ$725)</f>
        <v>0.5</v>
      </c>
      <c r="BG414" s="30">
        <f>SUMIF(Ingredients!$B$3:$B$230,K414,Ingredients!$F$3:$F$230)+SUMIF($B$3:$B$725,K414,$BJ$3:$BJ$725)</f>
        <v>0</v>
      </c>
      <c r="BH414" s="30">
        <f>SUMIF(Ingredients!$B$3:$B$230,L414,Ingredients!$F$3:$F$230)+SUMIF($B$3:$B$725,L414,$BJ$3:$BJ$725)</f>
        <v>0</v>
      </c>
      <c r="BI414" s="30">
        <f>SUMIF(Ingredients!$B$3:$B$230,M414,Ingredients!$F$3:$F$230)+SUMIF($B$3:$B$725,M414,$BJ$3:$BJ$725)</f>
        <v>0</v>
      </c>
      <c r="BJ414" s="35">
        <f t="shared" si="81"/>
        <v>0.5</v>
      </c>
      <c r="BK414" s="30">
        <f>SUMIF(Ingredients!$B$3:$B$230,F414,Ingredients!$G$3:$G$230)+SUMIF($B$3:$B$725,F414,$BS$3:$BS$725)</f>
        <v>0</v>
      </c>
      <c r="BL414" s="30">
        <f>SUMIF(Ingredients!$B$3:$B$230,G414,Ingredients!$G$3:$G$230)+SUMIF($B$3:$B$725,G414,$BS$3:$BS$725)</f>
        <v>0</v>
      </c>
      <c r="BM414" s="30">
        <f>SUMIF(Ingredients!$B$3:$B$230,H414,Ingredients!$G$3:$G$230)+SUMIF($B$3:$B$725,H414,$BS$3:$BS$725)</f>
        <v>0</v>
      </c>
      <c r="BN414" s="30">
        <f>SUMIF(Ingredients!$B$3:$B$230,I414,Ingredients!$G$3:$G$230)+SUMIF($B$3:$B$725,I414,$BS$3:$BS$725)</f>
        <v>0</v>
      </c>
      <c r="BO414" s="30">
        <f>SUMIF(Ingredients!$B$3:$B$230,J414,Ingredients!$G$3:$G$230)+SUMIF($B$3:$B$725,J414,$BS$3:$BS$725)</f>
        <v>0</v>
      </c>
      <c r="BP414" s="30">
        <f>SUMIF(Ingredients!$B$3:$B$230,K414,Ingredients!$G$3:$G$230)+SUMIF($B$3:$B$725,K414,$BS$3:$BS$725)</f>
        <v>0</v>
      </c>
      <c r="BQ414" s="30">
        <f>SUMIF(Ingredients!$B$3:$B$230,L414,Ingredients!$G$3:$G$230)+SUMIF($B$3:$B$725,L414,$BS$3:$BS$725)</f>
        <v>0</v>
      </c>
      <c r="BR414" s="30">
        <f>SUMIF(Ingredients!$B$3:$B$230,M414,Ingredients!$G$3:$G$230)+SUMIF($B$3:$B$725,M414,$BS$3:$BS$725)</f>
        <v>0</v>
      </c>
      <c r="BS414" s="36">
        <f t="shared" si="82"/>
        <v>0</v>
      </c>
      <c r="BT414" s="30">
        <f>SUMIF(Ingredients!$B$3:$B$230,F414,Ingredients!$H$3:$H$230)+SUMIF($B$3:$B$725,F414,$CB$3:$CB$725)</f>
        <v>1.5</v>
      </c>
      <c r="BU414" s="30">
        <f>SUMIF(Ingredients!$B$3:$B$230,G414,Ingredients!$H$3:$H$230)+SUMIF($B$3:$B$725,G414,$CB$3:$CB$725)</f>
        <v>0</v>
      </c>
      <c r="BV414" s="30">
        <f>SUMIF(Ingredients!$B$3:$B$230,H414,Ingredients!$H$3:$H$230)+SUMIF($B$3:$B$725,H414,$CB$3:$CB$725)</f>
        <v>0</v>
      </c>
      <c r="BW414" s="30">
        <f>SUMIF(Ingredients!$B$3:$B$230,I414,Ingredients!$H$3:$H$230)+SUMIF($B$3:$B$725,I414,$CB$3:$CB$725)</f>
        <v>0.5</v>
      </c>
      <c r="BX414" s="30">
        <f>SUMIF(Ingredients!$B$3:$B$230,J414,Ingredients!$H$3:$H$230)+SUMIF($B$3:$B$725,J414,$CB$3:$CB$725)</f>
        <v>0</v>
      </c>
      <c r="BY414" s="30">
        <f>SUMIF(Ingredients!$B$3:$B$230,K414,Ingredients!$H$3:$H$230)+SUMIF($B$3:$B$725,K414,$CB$3:$CB$725)</f>
        <v>0</v>
      </c>
      <c r="BZ414" s="30">
        <f>SUMIF(Ingredients!$B$3:$B$230,L414,Ingredients!$H$3:$H$230)+SUMIF($B$3:$B$725,L414,$CB$3:$CB$725)</f>
        <v>2</v>
      </c>
      <c r="CA414" s="30">
        <f>SUMIF(Ingredients!$B$3:$B$230,M414,Ingredients!$H$3:$H$230)+SUMIF($B$3:$B$725,M414,$CB$3:$CB$725)</f>
        <v>0.5</v>
      </c>
      <c r="CB414" s="42">
        <f t="shared" si="83"/>
        <v>4.5</v>
      </c>
      <c r="CC414" s="30">
        <f>SUMIF(Ingredients!$B$3:$B$230,F414,Ingredients!$I$3:$I$230)+SUMIF($B$3:$B$725,F414,$CK$3:$CK$725)</f>
        <v>0</v>
      </c>
      <c r="CD414" s="30">
        <f>SUMIF(Ingredients!$B$3:$B$230,G414,Ingredients!$I$3:$I$230)+SUMIF($B$3:$B$725,G414,$CK$3:$CK$725)</f>
        <v>0</v>
      </c>
      <c r="CE414" s="30">
        <f>SUMIF(Ingredients!$B$3:$B$230,H414,Ingredients!$I$3:$I$230)+SUMIF($B$3:$B$725,H414,$CK$3:$CK$725)</f>
        <v>0</v>
      </c>
      <c r="CF414" s="30">
        <f>SUMIF(Ingredients!$B$3:$B$230,I414,Ingredients!$I$3:$I$230)+SUMIF($B$3:$B$725,I414,$CK$3:$CK$725)</f>
        <v>1</v>
      </c>
      <c r="CG414" s="30">
        <f>SUMIF(Ingredients!$B$3:$B$230,J414,Ingredients!$I$3:$I$230)+SUMIF($B$3:$B$725,J414,$CK$3:$CK$725)</f>
        <v>0</v>
      </c>
      <c r="CH414" s="30">
        <f>SUMIF(Ingredients!$B$3:$B$230,K414,Ingredients!$I$3:$I$230)+SUMIF($B$3:$B$725,K414,$CK$3:$CK$725)</f>
        <v>0</v>
      </c>
      <c r="CI414" s="30">
        <f>SUMIF(Ingredients!$B$3:$B$230,L414,Ingredients!$I$3:$I$230)+SUMIF($B$3:$B$725,L414,$CK$3:$CK$725)</f>
        <v>0</v>
      </c>
      <c r="CJ414" s="30">
        <f>SUMIF(Ingredients!$B$3:$B$230,M414,Ingredients!$I$3:$I$230)+SUMIF($B$3:$B$725,M414,$CK$3:$CK$725)</f>
        <v>0</v>
      </c>
      <c r="CK414" s="38">
        <f t="shared" si="84"/>
        <v>1</v>
      </c>
      <c r="CL414" s="30">
        <f>SUMIF(Ingredients!$B$3:$B$230,F414,Ingredients!$J$3:$J$230)+SUMIF($B$3:$B$725,F414,$CT$3:$CT$725)</f>
        <v>0</v>
      </c>
      <c r="CM414" s="30">
        <f>SUMIF(Ingredients!$B$3:$B$230,G414,Ingredients!$J$3:$J$230)+SUMIF($B$3:$B$725,G414,$CT$3:$CT$725)</f>
        <v>0</v>
      </c>
      <c r="CN414" s="30">
        <f>SUMIF(Ingredients!$B$3:$B$230,H414,Ingredients!$J$3:$J$230)+SUMIF($B$3:$B$725,H414,$CT$3:$CT$725)</f>
        <v>0</v>
      </c>
      <c r="CO414" s="30">
        <f>SUMIF(Ingredients!$B$3:$B$230,I414,Ingredients!$J$3:$J$230)+SUMIF($B$3:$B$725,I414,$CT$3:$CT$725)</f>
        <v>0</v>
      </c>
      <c r="CP414" s="30">
        <f>SUMIF(Ingredients!$B$3:$B$230,J414,Ingredients!$J$3:$J$230)+SUMIF($B$3:$B$725,J414,$CT$3:$CT$725)</f>
        <v>0</v>
      </c>
      <c r="CQ414" s="30">
        <f>SUMIF(Ingredients!$B$3:$B$230,K414,Ingredients!$J$3:$J$230)+SUMIF($B$3:$B$725,K414,$CT$3:$CT$725)</f>
        <v>0</v>
      </c>
      <c r="CR414" s="30">
        <f>SUMIF(Ingredients!$B$3:$B$230,L414,Ingredients!$J$3:$J$230)+SUMIF($B$3:$B$725,L414,$CT$3:$CT$725)</f>
        <v>0</v>
      </c>
      <c r="CS414" s="30">
        <f>SUMIF(Ingredients!$B$3:$B$230,M414,Ingredients!$J$3:$J$230)+SUMIF($B$3:$B$725,M414,$CT$3:$CT$725)</f>
        <v>0</v>
      </c>
      <c r="CT414" s="43">
        <f t="shared" si="85"/>
        <v>0</v>
      </c>
      <c r="CU414" s="34">
        <v>24</v>
      </c>
      <c r="CV414" s="30">
        <v>10</v>
      </c>
      <c r="CW414" s="30">
        <v>34.125</v>
      </c>
      <c r="CX414" s="35">
        <v>0.5</v>
      </c>
      <c r="CY414" s="36">
        <v>0</v>
      </c>
      <c r="CZ414" s="37">
        <v>4.5</v>
      </c>
      <c r="DA414" s="38">
        <v>1</v>
      </c>
      <c r="DB414" s="39">
        <v>0</v>
      </c>
      <c r="DC414" t="s">
        <v>199</v>
      </c>
      <c r="DD414" t="str">
        <f t="shared" ca="1" si="86"/>
        <v>NB</v>
      </c>
      <c r="DE414" t="str">
        <f t="shared" ca="1" si="87"/>
        <v>-</v>
      </c>
      <c r="DF414" t="s">
        <v>1142</v>
      </c>
      <c r="DG414" t="s">
        <v>199</v>
      </c>
      <c r="DH414" t="str">
        <f t="shared" ca="1" si="88"/>
        <v/>
      </c>
      <c r="DI414" t="s">
        <v>2271</v>
      </c>
    </row>
    <row r="415" spans="2:113" x14ac:dyDescent="0.3">
      <c r="B415" t="s">
        <v>696</v>
      </c>
      <c r="C415" t="str">
        <f>INDEX('PH Itemnames'!$B$1:$B$723,MATCH(B415,'PH Itemnames'!$A$1:$A$723),1)</f>
        <v>fivespiceItem</v>
      </c>
      <c r="D415" t="s">
        <v>240</v>
      </c>
      <c r="E415" t="s">
        <v>1191</v>
      </c>
      <c r="F415" s="10" t="s">
        <v>180</v>
      </c>
      <c r="G415" s="11" t="s">
        <v>122</v>
      </c>
      <c r="H415" s="11" t="s">
        <v>195</v>
      </c>
      <c r="I415" s="11" t="s">
        <v>192</v>
      </c>
      <c r="J415" s="11" t="s">
        <v>121</v>
      </c>
      <c r="K415" s="11"/>
      <c r="L415" s="11"/>
      <c r="M415" s="11"/>
      <c r="N415" s="46">
        <f ca="1">SUMIF(Ingredients!$B$3:$B$230,'PH complex foods'!F415,Ingredients!$A$3:$A$119)+SUMIF($B$3:$B$725,F415,$V$3:$V$724)</f>
        <v>1</v>
      </c>
      <c r="O415" s="11">
        <f ca="1">SUMIF(Ingredients!$B$3:$B$230,'PH complex foods'!G415,Ingredients!$A$3:$A$119)+SUMIF($B$3:$B$725,G415,$V$3:$V$724)</f>
        <v>1</v>
      </c>
      <c r="P415" s="11">
        <f ca="1">SUMIF(Ingredients!$B$3:$B$230,'PH complex foods'!H415,Ingredients!$A$3:$A$119)+SUMIF($B$3:$B$725,H415,$V$3:$V$724)</f>
        <v>1</v>
      </c>
      <c r="Q415" s="11">
        <f ca="1">SUMIF(Ingredients!$B$3:$B$230,'PH complex foods'!I415,Ingredients!$A$3:$A$119)+SUMIF($B$3:$B$725,I415,$V$3:$V$724)</f>
        <v>0</v>
      </c>
      <c r="R415" s="11">
        <f ca="1">SUMIF(Ingredients!$B$3:$B$230,'PH complex foods'!J415,Ingredients!$A$3:$A$119)+SUMIF($B$3:$B$725,J415,$V$3:$V$724)</f>
        <v>1</v>
      </c>
      <c r="S415" s="11">
        <f ca="1">SUMIF(Ingredients!$B$3:$B$230,'PH complex foods'!K415,Ingredients!$A$3:$A$119)+SUMIF($B$3:$B$725,K415,$V$3:$V$724)</f>
        <v>0</v>
      </c>
      <c r="T415" s="11">
        <f ca="1">SUMIF(Ingredients!$B$3:$B$230,'PH complex foods'!L415,Ingredients!$A$3:$A$119)+SUMIF($B$3:$B$725,L415,$V$3:$V$724)</f>
        <v>0</v>
      </c>
      <c r="U415" s="11">
        <f ca="1">SUMIF(Ingredients!$B$3:$B$230,'PH complex foods'!M415,Ingredients!$A$3:$A$119)+SUMIF($B$3:$B$725,M415,$V$3:$V$724)</f>
        <v>0</v>
      </c>
      <c r="V415" s="10">
        <f t="shared" ca="1" si="89"/>
        <v>0</v>
      </c>
      <c r="W415" s="10">
        <v>0</v>
      </c>
      <c r="X415" s="11">
        <v>-1</v>
      </c>
      <c r="Y415" s="11">
        <f>COUNTIF(F415:M1139,B415)</f>
        <v>2</v>
      </c>
      <c r="Z415" s="44" t="str">
        <f t="shared" ca="1" si="90"/>
        <v>No</v>
      </c>
      <c r="AA415" s="34">
        <f>SUMIF(Ingredients!$B$3:$B$230,F415,Ingredients!$C$3:$C$230)+SUMIF($B$3:$B$725,F415,$AI$3:$AI$725)</f>
        <v>0</v>
      </c>
      <c r="AB415" s="30">
        <f>SUMIF(Ingredients!$B$3:$B$230,G415,Ingredients!$C$3:$C$230)+SUMIF($B$3:$B$725,G415,$AI$3:$AI$725)</f>
        <v>0</v>
      </c>
      <c r="AC415" s="30">
        <f>SUMIF(Ingredients!$B$3:$B$230,H415,Ingredients!$C$3:$C$230)+SUMIF($B$3:$B$725,H415,$AI$3:$AI$725)</f>
        <v>0</v>
      </c>
      <c r="AD415" s="30">
        <f>SUMIF(Ingredients!$B$3:$B$230,I415,Ingredients!$C$3:$C$230)+SUMIF($B$3:$B$725,I415,$AI$3:$AI$725)</f>
        <v>0</v>
      </c>
      <c r="AE415" s="30">
        <f>SUMIF(Ingredients!$B$3:$B$230,J415,Ingredients!$C$3:$C$230)+SUMIF($B$3:$B$725,J415,$AI$3:$AI$725)</f>
        <v>2</v>
      </c>
      <c r="AF415" s="30">
        <f>SUMIF(Ingredients!$B$3:$B$230,K415,Ingredients!$C$3:$C$230)+SUMIF($B$3:$B$725,K415,$AI$3:$AI$725)</f>
        <v>0</v>
      </c>
      <c r="AG415" s="30">
        <f>SUMIF(Ingredients!$B$3:$B$230,L415,Ingredients!$C$3:$C$230)+SUMIF($B$3:$B$725,L415,$AI$3:$AI$725)</f>
        <v>0</v>
      </c>
      <c r="AH415" s="30">
        <f>SUMIF(Ingredients!$B$3:$B$230,M415,Ingredients!$C$3:$C$230)+SUMIF($B$3:$B$725,M415,$AI$3:$AI$725)</f>
        <v>0</v>
      </c>
      <c r="AI415" s="29">
        <f t="shared" si="78"/>
        <v>2</v>
      </c>
      <c r="AJ415" s="30">
        <f>SUMIF(Ingredients!$B$3:$B$230,F415,Ingredients!$D$3:$D$230)+SUMIF($B$3:$B$725,F415,$AR$3:$AR$725)</f>
        <v>0</v>
      </c>
      <c r="AK415" s="30">
        <f>SUMIF(Ingredients!$B$3:$B$230,G415,Ingredients!$D$3:$D$230)+SUMIF($B$3:$B$725,G415,$AR$3:$AR$725)</f>
        <v>0</v>
      </c>
      <c r="AL415" s="30">
        <f>SUMIF(Ingredients!$B$3:$B$230,H415,Ingredients!$D$3:$D$230)+SUMIF($B$3:$B$725,H415,$AR$3:$AR$725)</f>
        <v>0</v>
      </c>
      <c r="AM415" s="30">
        <f>SUMIF(Ingredients!$B$3:$B$230,I415,Ingredients!$D$3:$D$230)+SUMIF($B$3:$B$725,I415,$AR$3:$AR$725)</f>
        <v>0</v>
      </c>
      <c r="AN415" s="30">
        <f>SUMIF(Ingredients!$B$3:$B$230,J415,Ingredients!$D$3:$D$230)+SUMIF($B$3:$B$725,J415,$AR$3:$AR$725)</f>
        <v>0</v>
      </c>
      <c r="AO415" s="30">
        <f>SUMIF(Ingredients!$B$3:$B$230,K415,Ingredients!$D$3:$D$230)+SUMIF($B$3:$B$725,K415,$AR$3:$AR$725)</f>
        <v>0</v>
      </c>
      <c r="AP415" s="30">
        <f>SUMIF(Ingredients!$B$3:$B$230,L415,Ingredients!$D$3:$D$230)+SUMIF($B$3:$B$725,L415,$AR$3:$AR$725)</f>
        <v>0</v>
      </c>
      <c r="AQ415" s="30">
        <f>SUMIF(Ingredients!$B$3:$B$230,M415,Ingredients!$D$3:$D$230)+SUMIF($B$3:$B$725,M415,$AR$3:$AR$725)</f>
        <v>0</v>
      </c>
      <c r="AR415" s="29">
        <f t="shared" si="79"/>
        <v>0</v>
      </c>
      <c r="AS415" s="30">
        <f>SUMIF(Ingredients!$B$3:$B$230,F415,Ingredients!$E$3:$E$230)+SUMIF($B$3:$B$725,F415,$BA$3:$BA$730)</f>
        <v>48</v>
      </c>
      <c r="AT415" s="30">
        <f>SUMIF(Ingredients!$B$3:$B$230,G415,Ingredients!$E$3:$E$230)+SUMIF($B$3:$B$725,G415,$BA$3:$BA$730)</f>
        <v>48</v>
      </c>
      <c r="AU415" s="30">
        <f>SUMIF(Ingredients!$B$3:$B$230,H415,Ingredients!$E$3:$E$230)+SUMIF($B$3:$B$725,H415,$BA$3:$BA$730)</f>
        <v>21</v>
      </c>
      <c r="AV415" s="30">
        <f>SUMIF(Ingredients!$B$3:$B$230,I415,Ingredients!$E$3:$E$230)+SUMIF($B$3:$B$725,I415,$BA$3:$BA$730)</f>
        <v>0</v>
      </c>
      <c r="AW415" s="30">
        <f>SUMIF(Ingredients!$B$3:$B$230,J415,Ingredients!$E$3:$E$230)+SUMIF($B$3:$B$725,J415,$BA$3:$BA$730)</f>
        <v>24</v>
      </c>
      <c r="AX415" s="30">
        <f>SUMIF(Ingredients!$B$3:$B$230,K415,Ingredients!$E$3:$E$230)+SUMIF($B$3:$B$725,K415,$BA$3:$BA$730)</f>
        <v>0</v>
      </c>
      <c r="AY415" s="30">
        <f>SUMIF(Ingredients!$B$3:$B$230,L415,Ingredients!$E$3:$E$230)+SUMIF($B$3:$B$725,L415,$BA$3:$BA$730)</f>
        <v>0</v>
      </c>
      <c r="AZ415" s="30">
        <f>SUMIF(Ingredients!$B$3:$B$230,M415,Ingredients!$E$3:$E$230)+SUMIF($B$3:$B$725,M415,$BA$3:$BA$730)</f>
        <v>0</v>
      </c>
      <c r="BA415" s="29">
        <f t="shared" si="80"/>
        <v>28.2</v>
      </c>
      <c r="BB415" s="30">
        <f>SUMIF(Ingredients!$B$3:$B$230,F415,Ingredients!$F$3:$F$230)+SUMIF($B$3:$B$725,F415,$BJ$3:$BJ$725)</f>
        <v>0</v>
      </c>
      <c r="BC415" s="30">
        <f>SUMIF(Ingredients!$B$3:$B$230,G415,Ingredients!$F$3:$F$230)+SUMIF($B$3:$B$725,G415,$BJ$3:$BJ$725)</f>
        <v>0</v>
      </c>
      <c r="BD415" s="30">
        <f>SUMIF(Ingredients!$B$3:$B$230,H415,Ingredients!$F$3:$F$230)+SUMIF($B$3:$B$725,H415,$BJ$3:$BJ$725)</f>
        <v>0</v>
      </c>
      <c r="BE415" s="30">
        <f>SUMIF(Ingredients!$B$3:$B$230,I415,Ingredients!$F$3:$F$230)+SUMIF($B$3:$B$725,I415,$BJ$3:$BJ$725)</f>
        <v>0</v>
      </c>
      <c r="BF415" s="30">
        <f>SUMIF(Ingredients!$B$3:$B$230,J415,Ingredients!$F$3:$F$230)+SUMIF($B$3:$B$725,J415,$BJ$3:$BJ$725)</f>
        <v>0</v>
      </c>
      <c r="BG415" s="30">
        <f>SUMIF(Ingredients!$B$3:$B$230,K415,Ingredients!$F$3:$F$230)+SUMIF($B$3:$B$725,K415,$BJ$3:$BJ$725)</f>
        <v>0</v>
      </c>
      <c r="BH415" s="30">
        <f>SUMIF(Ingredients!$B$3:$B$230,L415,Ingredients!$F$3:$F$230)+SUMIF($B$3:$B$725,L415,$BJ$3:$BJ$725)</f>
        <v>0</v>
      </c>
      <c r="BI415" s="30">
        <f>SUMIF(Ingredients!$B$3:$B$230,M415,Ingredients!$F$3:$F$230)+SUMIF($B$3:$B$725,M415,$BJ$3:$BJ$725)</f>
        <v>0</v>
      </c>
      <c r="BJ415" s="35">
        <f t="shared" si="81"/>
        <v>0</v>
      </c>
      <c r="BK415" s="30">
        <f>SUMIF(Ingredients!$B$3:$B$230,F415,Ingredients!$G$3:$G$230)+SUMIF($B$3:$B$725,F415,$BS$3:$BS$725)</f>
        <v>0</v>
      </c>
      <c r="BL415" s="30">
        <f>SUMIF(Ingredients!$B$3:$B$230,G415,Ingredients!$G$3:$G$230)+SUMIF($B$3:$B$725,G415,$BS$3:$BS$725)</f>
        <v>0</v>
      </c>
      <c r="BM415" s="30">
        <f>SUMIF(Ingredients!$B$3:$B$230,H415,Ingredients!$G$3:$G$230)+SUMIF($B$3:$B$725,H415,$BS$3:$BS$725)</f>
        <v>0</v>
      </c>
      <c r="BN415" s="30">
        <f>SUMIF(Ingredients!$B$3:$B$230,I415,Ingredients!$G$3:$G$230)+SUMIF($B$3:$B$725,I415,$BS$3:$BS$725)</f>
        <v>0</v>
      </c>
      <c r="BO415" s="30">
        <f>SUMIF(Ingredients!$B$3:$B$230,J415,Ingredients!$G$3:$G$230)+SUMIF($B$3:$B$725,J415,$BS$3:$BS$725)</f>
        <v>0</v>
      </c>
      <c r="BP415" s="30">
        <f>SUMIF(Ingredients!$B$3:$B$230,K415,Ingredients!$G$3:$G$230)+SUMIF($B$3:$B$725,K415,$BS$3:$BS$725)</f>
        <v>0</v>
      </c>
      <c r="BQ415" s="30">
        <f>SUMIF(Ingredients!$B$3:$B$230,L415,Ingredients!$G$3:$G$230)+SUMIF($B$3:$B$725,L415,$BS$3:$BS$725)</f>
        <v>0</v>
      </c>
      <c r="BR415" s="30">
        <f>SUMIF(Ingredients!$B$3:$B$230,M415,Ingredients!$G$3:$G$230)+SUMIF($B$3:$B$725,M415,$BS$3:$BS$725)</f>
        <v>0</v>
      </c>
      <c r="BS415" s="36">
        <f t="shared" si="82"/>
        <v>0</v>
      </c>
      <c r="BT415" s="30">
        <f>SUMIF(Ingredients!$B$3:$B$230,F415,Ingredients!$H$3:$H$230)+SUMIF($B$3:$B$725,F415,$CB$3:$CB$725)</f>
        <v>0</v>
      </c>
      <c r="BU415" s="30">
        <f>SUMIF(Ingredients!$B$3:$B$230,G415,Ingredients!$H$3:$H$230)+SUMIF($B$3:$B$725,G415,$CB$3:$CB$725)</f>
        <v>0</v>
      </c>
      <c r="BV415" s="30">
        <f>SUMIF(Ingredients!$B$3:$B$230,H415,Ingredients!$H$3:$H$230)+SUMIF($B$3:$B$725,H415,$CB$3:$CB$725)</f>
        <v>0</v>
      </c>
      <c r="BW415" s="30">
        <f>SUMIF(Ingredients!$B$3:$B$230,I415,Ingredients!$H$3:$H$230)+SUMIF($B$3:$B$725,I415,$CB$3:$CB$725)</f>
        <v>0</v>
      </c>
      <c r="BX415" s="30">
        <f>SUMIF(Ingredients!$B$3:$B$230,J415,Ingredients!$H$3:$H$230)+SUMIF($B$3:$B$725,J415,$CB$3:$CB$725)</f>
        <v>0</v>
      </c>
      <c r="BY415" s="30">
        <f>SUMIF(Ingredients!$B$3:$B$230,K415,Ingredients!$H$3:$H$230)+SUMIF($B$3:$B$725,K415,$CB$3:$CB$725)</f>
        <v>0</v>
      </c>
      <c r="BZ415" s="30">
        <f>SUMIF(Ingredients!$B$3:$B$230,L415,Ingredients!$H$3:$H$230)+SUMIF($B$3:$B$725,L415,$CB$3:$CB$725)</f>
        <v>0</v>
      </c>
      <c r="CA415" s="30">
        <f>SUMIF(Ingredients!$B$3:$B$230,M415,Ingredients!$H$3:$H$230)+SUMIF($B$3:$B$725,M415,$CB$3:$CB$725)</f>
        <v>0</v>
      </c>
      <c r="CB415" s="42">
        <f t="shared" si="83"/>
        <v>0</v>
      </c>
      <c r="CC415" s="30">
        <f>SUMIF(Ingredients!$B$3:$B$230,F415,Ingredients!$I$3:$I$230)+SUMIF($B$3:$B$725,F415,$CK$3:$CK$725)</f>
        <v>0</v>
      </c>
      <c r="CD415" s="30">
        <f>SUMIF(Ingredients!$B$3:$B$230,G415,Ingredients!$I$3:$I$230)+SUMIF($B$3:$B$725,G415,$CK$3:$CK$725)</f>
        <v>0</v>
      </c>
      <c r="CE415" s="30">
        <f>SUMIF(Ingredients!$B$3:$B$230,H415,Ingredients!$I$3:$I$230)+SUMIF($B$3:$B$725,H415,$CK$3:$CK$725)</f>
        <v>0</v>
      </c>
      <c r="CF415" s="30">
        <f>SUMIF(Ingredients!$B$3:$B$230,I415,Ingredients!$I$3:$I$230)+SUMIF($B$3:$B$725,I415,$CK$3:$CK$725)</f>
        <v>0</v>
      </c>
      <c r="CG415" s="30">
        <f>SUMIF(Ingredients!$B$3:$B$230,J415,Ingredients!$I$3:$I$230)+SUMIF($B$3:$B$725,J415,$CK$3:$CK$725)</f>
        <v>0</v>
      </c>
      <c r="CH415" s="30">
        <f>SUMIF(Ingredients!$B$3:$B$230,K415,Ingredients!$I$3:$I$230)+SUMIF($B$3:$B$725,K415,$CK$3:$CK$725)</f>
        <v>0</v>
      </c>
      <c r="CI415" s="30">
        <f>SUMIF(Ingredients!$B$3:$B$230,L415,Ingredients!$I$3:$I$230)+SUMIF($B$3:$B$725,L415,$CK$3:$CK$725)</f>
        <v>0</v>
      </c>
      <c r="CJ415" s="30">
        <f>SUMIF(Ingredients!$B$3:$B$230,M415,Ingredients!$I$3:$I$230)+SUMIF($B$3:$B$725,M415,$CK$3:$CK$725)</f>
        <v>0</v>
      </c>
      <c r="CK415" s="38">
        <f t="shared" si="84"/>
        <v>0</v>
      </c>
      <c r="CL415" s="30">
        <f>SUMIF(Ingredients!$B$3:$B$230,F415,Ingredients!$J$3:$J$230)+SUMIF($B$3:$B$725,F415,$CT$3:$CT$725)</f>
        <v>0</v>
      </c>
      <c r="CM415" s="30">
        <f>SUMIF(Ingredients!$B$3:$B$230,G415,Ingredients!$J$3:$J$230)+SUMIF($B$3:$B$725,G415,$CT$3:$CT$725)</f>
        <v>0</v>
      </c>
      <c r="CN415" s="30">
        <f>SUMIF(Ingredients!$B$3:$B$230,H415,Ingredients!$J$3:$J$230)+SUMIF($B$3:$B$725,H415,$CT$3:$CT$725)</f>
        <v>0</v>
      </c>
      <c r="CO415" s="30">
        <f>SUMIF(Ingredients!$B$3:$B$230,I415,Ingredients!$J$3:$J$230)+SUMIF($B$3:$B$725,I415,$CT$3:$CT$725)</f>
        <v>0</v>
      </c>
      <c r="CP415" s="30">
        <f>SUMIF(Ingredients!$B$3:$B$230,J415,Ingredients!$J$3:$J$230)+SUMIF($B$3:$B$725,J415,$CT$3:$CT$725)</f>
        <v>0</v>
      </c>
      <c r="CQ415" s="30">
        <f>SUMIF(Ingredients!$B$3:$B$230,K415,Ingredients!$J$3:$J$230)+SUMIF($B$3:$B$725,K415,$CT$3:$CT$725)</f>
        <v>0</v>
      </c>
      <c r="CR415" s="30">
        <f>SUMIF(Ingredients!$B$3:$B$230,L415,Ingredients!$J$3:$J$230)+SUMIF($B$3:$B$725,L415,$CT$3:$CT$725)</f>
        <v>0</v>
      </c>
      <c r="CS415" s="30">
        <f>SUMIF(Ingredients!$B$3:$B$230,M415,Ingredients!$J$3:$J$230)+SUMIF($B$3:$B$725,M415,$CT$3:$CT$725)</f>
        <v>0</v>
      </c>
      <c r="CT415" s="43">
        <f t="shared" si="85"/>
        <v>0</v>
      </c>
      <c r="CU415" s="34">
        <v>2</v>
      </c>
      <c r="CV415" s="30">
        <v>0</v>
      </c>
      <c r="CW415" s="30">
        <v>4.8</v>
      </c>
      <c r="CX415" s="35">
        <v>0</v>
      </c>
      <c r="CY415" s="36">
        <v>0</v>
      </c>
      <c r="CZ415" s="37">
        <v>0</v>
      </c>
      <c r="DA415" s="38">
        <v>0</v>
      </c>
      <c r="DB415" s="39">
        <v>0</v>
      </c>
      <c r="DC415" t="s">
        <v>199</v>
      </c>
      <c r="DD415" t="str">
        <f t="shared" ca="1" si="86"/>
        <v/>
      </c>
      <c r="DE415" t="str">
        <f t="shared" ca="1" si="87"/>
        <v>No</v>
      </c>
      <c r="DG415" t="s">
        <v>200</v>
      </c>
      <c r="DH415" t="str">
        <f t="shared" ca="1" si="88"/>
        <v/>
      </c>
      <c r="DI415" t="s">
        <v>2271</v>
      </c>
    </row>
    <row r="416" spans="2:113" x14ac:dyDescent="0.3">
      <c r="B416" t="s">
        <v>697</v>
      </c>
      <c r="C416" t="str">
        <f>INDEX('PH Itemnames'!$B$1:$B$723,MATCH(B416,'PH Itemnames'!$A$1:$A$723),1)</f>
        <v>charsiuItem</v>
      </c>
      <c r="D416" t="s">
        <v>240</v>
      </c>
      <c r="E416" t="s">
        <v>1191</v>
      </c>
      <c r="F416" s="10" t="s">
        <v>77</v>
      </c>
      <c r="G416" s="11" t="s">
        <v>695</v>
      </c>
      <c r="H416" s="11" t="s">
        <v>696</v>
      </c>
      <c r="I416" s="11" t="s">
        <v>551</v>
      </c>
      <c r="J416" s="11" t="s">
        <v>662</v>
      </c>
      <c r="K416" s="11"/>
      <c r="L416" s="11"/>
      <c r="M416" s="11"/>
      <c r="N416" s="46">
        <f ca="1">SUMIF(Ingredients!$B$3:$B$230,'PH complex foods'!F416,Ingredients!$A$3:$A$119)+SUMIF($B$3:$B$725,F416,$V$3:$V$724)</f>
        <v>1</v>
      </c>
      <c r="O416" s="11">
        <f ca="1">SUMIF(Ingredients!$B$3:$B$230,'PH complex foods'!G416,Ingredients!$A$3:$A$119)+SUMIF($B$3:$B$725,G416,$V$3:$V$724)</f>
        <v>1</v>
      </c>
      <c r="P416" s="11">
        <f ca="1">SUMIF(Ingredients!$B$3:$B$230,'PH complex foods'!H416,Ingredients!$A$3:$A$119)+SUMIF($B$3:$B$725,H416,$V$3:$V$724)</f>
        <v>0</v>
      </c>
      <c r="Q416" s="11">
        <f ca="1">SUMIF(Ingredients!$B$3:$B$230,'PH complex foods'!I416,Ingredients!$A$3:$A$119)+SUMIF($B$3:$B$725,I416,$V$3:$V$724)</f>
        <v>1</v>
      </c>
      <c r="R416" s="11">
        <f ca="1">SUMIF(Ingredients!$B$3:$B$230,'PH complex foods'!J416,Ingredients!$A$3:$A$119)+SUMIF($B$3:$B$725,J416,$V$3:$V$724)</f>
        <v>1</v>
      </c>
      <c r="S416" s="11">
        <f ca="1">SUMIF(Ingredients!$B$3:$B$230,'PH complex foods'!K416,Ingredients!$A$3:$A$119)+SUMIF($B$3:$B$725,K416,$V$3:$V$724)</f>
        <v>0</v>
      </c>
      <c r="T416" s="11">
        <f ca="1">SUMIF(Ingredients!$B$3:$B$230,'PH complex foods'!L416,Ingredients!$A$3:$A$119)+SUMIF($B$3:$B$725,L416,$V$3:$V$724)</f>
        <v>0</v>
      </c>
      <c r="U416" s="11">
        <f ca="1">SUMIF(Ingredients!$B$3:$B$230,'PH complex foods'!M416,Ingredients!$A$3:$A$119)+SUMIF($B$3:$B$725,M416,$V$3:$V$724)</f>
        <v>0</v>
      </c>
      <c r="V416" s="10">
        <f t="shared" ca="1" si="89"/>
        <v>0</v>
      </c>
      <c r="W416" s="10">
        <v>0</v>
      </c>
      <c r="X416" s="11">
        <v>-1</v>
      </c>
      <c r="Y416" s="11">
        <f>COUNTIF(F416:M1140,B416)</f>
        <v>0</v>
      </c>
      <c r="Z416" s="44" t="str">
        <f t="shared" ca="1" si="90"/>
        <v>No</v>
      </c>
      <c r="AA416" s="34">
        <f>SUMIF(Ingredients!$B$3:$B$230,F416,Ingredients!$C$3:$C$230)+SUMIF($B$3:$B$725,F416,$AI$3:$AI$725)</f>
        <v>10</v>
      </c>
      <c r="AB416" s="30">
        <f>SUMIF(Ingredients!$B$3:$B$230,G416,Ingredients!$C$3:$C$230)+SUMIF($B$3:$B$725,G416,$AI$3:$AI$725)</f>
        <v>24</v>
      </c>
      <c r="AC416" s="30">
        <f>SUMIF(Ingredients!$B$3:$B$230,H416,Ingredients!$C$3:$C$230)+SUMIF($B$3:$B$725,H416,$AI$3:$AI$725)</f>
        <v>2</v>
      </c>
      <c r="AD416" s="30">
        <f>SUMIF(Ingredients!$B$3:$B$230,I416,Ingredients!$C$3:$C$230)+SUMIF($B$3:$B$725,I416,$AI$3:$AI$725)</f>
        <v>1</v>
      </c>
      <c r="AE416" s="30">
        <f>SUMIF(Ingredients!$B$3:$B$230,J416,Ingredients!$C$3:$C$230)+SUMIF($B$3:$B$725,J416,$AI$3:$AI$725)</f>
        <v>10</v>
      </c>
      <c r="AF416" s="30">
        <f>SUMIF(Ingredients!$B$3:$B$230,K416,Ingredients!$C$3:$C$230)+SUMIF($B$3:$B$725,K416,$AI$3:$AI$725)</f>
        <v>0</v>
      </c>
      <c r="AG416" s="30">
        <f>SUMIF(Ingredients!$B$3:$B$230,L416,Ingredients!$C$3:$C$230)+SUMIF($B$3:$B$725,L416,$AI$3:$AI$725)</f>
        <v>0</v>
      </c>
      <c r="AH416" s="30">
        <f>SUMIF(Ingredients!$B$3:$B$230,M416,Ingredients!$C$3:$C$230)+SUMIF($B$3:$B$725,M416,$AI$3:$AI$725)</f>
        <v>0</v>
      </c>
      <c r="AI416" s="29">
        <f t="shared" si="78"/>
        <v>47</v>
      </c>
      <c r="AJ416" s="30">
        <f>SUMIF(Ingredients!$B$3:$B$230,F416,Ingredients!$D$3:$D$230)+SUMIF($B$3:$B$725,F416,$AR$3:$AR$725)</f>
        <v>0</v>
      </c>
      <c r="AK416" s="30">
        <f>SUMIF(Ingredients!$B$3:$B$230,G416,Ingredients!$D$3:$D$230)+SUMIF($B$3:$B$725,G416,$AR$3:$AR$725)</f>
        <v>10</v>
      </c>
      <c r="AL416" s="30">
        <f>SUMIF(Ingredients!$B$3:$B$230,H416,Ingredients!$D$3:$D$230)+SUMIF($B$3:$B$725,H416,$AR$3:$AR$725)</f>
        <v>0</v>
      </c>
      <c r="AM416" s="30">
        <f>SUMIF(Ingredients!$B$3:$B$230,I416,Ingredients!$D$3:$D$230)+SUMIF($B$3:$B$725,I416,$AR$3:$AR$725)</f>
        <v>0</v>
      </c>
      <c r="AN416" s="30">
        <f>SUMIF(Ingredients!$B$3:$B$230,J416,Ingredients!$D$3:$D$230)+SUMIF($B$3:$B$725,J416,$AR$3:$AR$725)</f>
        <v>10</v>
      </c>
      <c r="AO416" s="30">
        <f>SUMIF(Ingredients!$B$3:$B$230,K416,Ingredients!$D$3:$D$230)+SUMIF($B$3:$B$725,K416,$AR$3:$AR$725)</f>
        <v>0</v>
      </c>
      <c r="AP416" s="30">
        <f>SUMIF(Ingredients!$B$3:$B$230,L416,Ingredients!$D$3:$D$230)+SUMIF($B$3:$B$725,L416,$AR$3:$AR$725)</f>
        <v>0</v>
      </c>
      <c r="AQ416" s="30">
        <f>SUMIF(Ingredients!$B$3:$B$230,M416,Ingredients!$D$3:$D$230)+SUMIF($B$3:$B$725,M416,$AR$3:$AR$725)</f>
        <v>0</v>
      </c>
      <c r="AR416" s="29">
        <f t="shared" si="79"/>
        <v>20</v>
      </c>
      <c r="AS416" s="30">
        <f>SUMIF(Ingredients!$B$3:$B$230,F416,Ingredients!$E$3:$E$230)+SUMIF($B$3:$B$725,F416,$BA$3:$BA$730)</f>
        <v>14</v>
      </c>
      <c r="AT416" s="30">
        <f>SUMIF(Ingredients!$B$3:$B$230,G416,Ingredients!$E$3:$E$230)+SUMIF($B$3:$B$725,G416,$BA$3:$BA$730)</f>
        <v>34.125</v>
      </c>
      <c r="AU416" s="30">
        <f>SUMIF(Ingredients!$B$3:$B$230,H416,Ingredients!$E$3:$E$230)+SUMIF($B$3:$B$725,H416,$BA$3:$BA$730)</f>
        <v>28.2</v>
      </c>
      <c r="AV416" s="30">
        <f>SUMIF(Ingredients!$B$3:$B$230,I416,Ingredients!$E$3:$E$230)+SUMIF($B$3:$B$725,I416,$BA$3:$BA$730)</f>
        <v>30</v>
      </c>
      <c r="AW416" s="30">
        <f>SUMIF(Ingredients!$B$3:$B$230,J416,Ingredients!$E$3:$E$230)+SUMIF($B$3:$B$725,J416,$BA$3:$BA$730)</f>
        <v>12.666666666666666</v>
      </c>
      <c r="AX416" s="30">
        <f>SUMIF(Ingredients!$B$3:$B$230,K416,Ingredients!$E$3:$E$230)+SUMIF($B$3:$B$725,K416,$BA$3:$BA$730)</f>
        <v>0</v>
      </c>
      <c r="AY416" s="30">
        <f>SUMIF(Ingredients!$B$3:$B$230,L416,Ingredients!$E$3:$E$230)+SUMIF($B$3:$B$725,L416,$BA$3:$BA$730)</f>
        <v>0</v>
      </c>
      <c r="AZ416" s="30">
        <f>SUMIF(Ingredients!$B$3:$B$230,M416,Ingredients!$E$3:$E$230)+SUMIF($B$3:$B$725,M416,$BA$3:$BA$730)</f>
        <v>0</v>
      </c>
      <c r="BA416" s="29">
        <f t="shared" si="80"/>
        <v>23.798333333333336</v>
      </c>
      <c r="BB416" s="30">
        <f>SUMIF(Ingredients!$B$3:$B$230,F416,Ingredients!$F$3:$F$230)+SUMIF($B$3:$B$725,F416,$BJ$3:$BJ$725)</f>
        <v>0</v>
      </c>
      <c r="BC416" s="30">
        <f>SUMIF(Ingredients!$B$3:$B$230,G416,Ingredients!$F$3:$F$230)+SUMIF($B$3:$B$725,G416,$BJ$3:$BJ$725)</f>
        <v>0.5</v>
      </c>
      <c r="BD416" s="30">
        <f>SUMIF(Ingredients!$B$3:$B$230,H416,Ingredients!$F$3:$F$230)+SUMIF($B$3:$B$725,H416,$BJ$3:$BJ$725)</f>
        <v>0</v>
      </c>
      <c r="BE416" s="30">
        <f>SUMIF(Ingredients!$B$3:$B$230,I416,Ingredients!$F$3:$F$230)+SUMIF($B$3:$B$725,I416,$BJ$3:$BJ$725)</f>
        <v>0</v>
      </c>
      <c r="BF416" s="30">
        <f>SUMIF(Ingredients!$B$3:$B$230,J416,Ingredients!$F$3:$F$230)+SUMIF($B$3:$B$725,J416,$BJ$3:$BJ$725)</f>
        <v>0</v>
      </c>
      <c r="BG416" s="30">
        <f>SUMIF(Ingredients!$B$3:$B$230,K416,Ingredients!$F$3:$F$230)+SUMIF($B$3:$B$725,K416,$BJ$3:$BJ$725)</f>
        <v>0</v>
      </c>
      <c r="BH416" s="30">
        <f>SUMIF(Ingredients!$B$3:$B$230,L416,Ingredients!$F$3:$F$230)+SUMIF($B$3:$B$725,L416,$BJ$3:$BJ$725)</f>
        <v>0</v>
      </c>
      <c r="BI416" s="30">
        <f>SUMIF(Ingredients!$B$3:$B$230,M416,Ingredients!$F$3:$F$230)+SUMIF($B$3:$B$725,M416,$BJ$3:$BJ$725)</f>
        <v>0</v>
      </c>
      <c r="BJ416" s="35">
        <f t="shared" si="81"/>
        <v>0.5</v>
      </c>
      <c r="BK416" s="30">
        <f>SUMIF(Ingredients!$B$3:$B$230,F416,Ingredients!$G$3:$G$230)+SUMIF($B$3:$B$725,F416,$BS$3:$BS$725)</f>
        <v>0</v>
      </c>
      <c r="BL416" s="30">
        <f>SUMIF(Ingredients!$B$3:$B$230,G416,Ingredients!$G$3:$G$230)+SUMIF($B$3:$B$725,G416,$BS$3:$BS$725)</f>
        <v>0</v>
      </c>
      <c r="BM416" s="30">
        <f>SUMIF(Ingredients!$B$3:$B$230,H416,Ingredients!$G$3:$G$230)+SUMIF($B$3:$B$725,H416,$BS$3:$BS$725)</f>
        <v>0</v>
      </c>
      <c r="BN416" s="30">
        <f>SUMIF(Ingredients!$B$3:$B$230,I416,Ingredients!$G$3:$G$230)+SUMIF($B$3:$B$725,I416,$BS$3:$BS$725)</f>
        <v>0</v>
      </c>
      <c r="BO416" s="30">
        <f>SUMIF(Ingredients!$B$3:$B$230,J416,Ingredients!$G$3:$G$230)+SUMIF($B$3:$B$725,J416,$BS$3:$BS$725)</f>
        <v>0</v>
      </c>
      <c r="BP416" s="30">
        <f>SUMIF(Ingredients!$B$3:$B$230,K416,Ingredients!$G$3:$G$230)+SUMIF($B$3:$B$725,K416,$BS$3:$BS$725)</f>
        <v>0</v>
      </c>
      <c r="BQ416" s="30">
        <f>SUMIF(Ingredients!$B$3:$B$230,L416,Ingredients!$G$3:$G$230)+SUMIF($B$3:$B$725,L416,$BS$3:$BS$725)</f>
        <v>0</v>
      </c>
      <c r="BR416" s="30">
        <f>SUMIF(Ingredients!$B$3:$B$230,M416,Ingredients!$G$3:$G$230)+SUMIF($B$3:$B$725,M416,$BS$3:$BS$725)</f>
        <v>0</v>
      </c>
      <c r="BS416" s="36">
        <f t="shared" si="82"/>
        <v>0</v>
      </c>
      <c r="BT416" s="30">
        <f>SUMIF(Ingredients!$B$3:$B$230,F416,Ingredients!$H$3:$H$230)+SUMIF($B$3:$B$725,F416,$CB$3:$CB$725)</f>
        <v>0</v>
      </c>
      <c r="BU416" s="30">
        <f>SUMIF(Ingredients!$B$3:$B$230,G416,Ingredients!$H$3:$H$230)+SUMIF($B$3:$B$725,G416,$CB$3:$CB$725)</f>
        <v>4.5</v>
      </c>
      <c r="BV416" s="30">
        <f>SUMIF(Ingredients!$B$3:$B$230,H416,Ingredients!$H$3:$H$230)+SUMIF($B$3:$B$725,H416,$CB$3:$CB$725)</f>
        <v>0</v>
      </c>
      <c r="BW416" s="30">
        <f>SUMIF(Ingredients!$B$3:$B$230,I416,Ingredients!$H$3:$H$230)+SUMIF($B$3:$B$725,I416,$CB$3:$CB$725)</f>
        <v>0</v>
      </c>
      <c r="BX416" s="30">
        <f>SUMIF(Ingredients!$B$3:$B$230,J416,Ingredients!$H$3:$H$230)+SUMIF($B$3:$B$725,J416,$CB$3:$CB$725)</f>
        <v>0.5</v>
      </c>
      <c r="BY416" s="30">
        <f>SUMIF(Ingredients!$B$3:$B$230,K416,Ingredients!$H$3:$H$230)+SUMIF($B$3:$B$725,K416,$CB$3:$CB$725)</f>
        <v>0</v>
      </c>
      <c r="BZ416" s="30">
        <f>SUMIF(Ingredients!$B$3:$B$230,L416,Ingredients!$H$3:$H$230)+SUMIF($B$3:$B$725,L416,$CB$3:$CB$725)</f>
        <v>0</v>
      </c>
      <c r="CA416" s="30">
        <f>SUMIF(Ingredients!$B$3:$B$230,M416,Ingredients!$H$3:$H$230)+SUMIF($B$3:$B$725,M416,$CB$3:$CB$725)</f>
        <v>0</v>
      </c>
      <c r="CB416" s="42">
        <f t="shared" si="83"/>
        <v>5</v>
      </c>
      <c r="CC416" s="30">
        <f>SUMIF(Ingredients!$B$3:$B$230,F416,Ingredients!$I$3:$I$230)+SUMIF($B$3:$B$725,F416,$CK$3:$CK$725)</f>
        <v>2.5</v>
      </c>
      <c r="CD416" s="30">
        <f>SUMIF(Ingredients!$B$3:$B$230,G416,Ingredients!$I$3:$I$230)+SUMIF($B$3:$B$725,G416,$CK$3:$CK$725)</f>
        <v>1</v>
      </c>
      <c r="CE416" s="30">
        <f>SUMIF(Ingredients!$B$3:$B$230,H416,Ingredients!$I$3:$I$230)+SUMIF($B$3:$B$725,H416,$CK$3:$CK$725)</f>
        <v>0</v>
      </c>
      <c r="CF416" s="30">
        <f>SUMIF(Ingredients!$B$3:$B$230,I416,Ingredients!$I$3:$I$230)+SUMIF($B$3:$B$725,I416,$CK$3:$CK$725)</f>
        <v>0</v>
      </c>
      <c r="CG416" s="30">
        <f>SUMIF(Ingredients!$B$3:$B$230,J416,Ingredients!$I$3:$I$230)+SUMIF($B$3:$B$725,J416,$CK$3:$CK$725)</f>
        <v>1</v>
      </c>
      <c r="CH416" s="30">
        <f>SUMIF(Ingredients!$B$3:$B$230,K416,Ingredients!$I$3:$I$230)+SUMIF($B$3:$B$725,K416,$CK$3:$CK$725)</f>
        <v>0</v>
      </c>
      <c r="CI416" s="30">
        <f>SUMIF(Ingredients!$B$3:$B$230,L416,Ingredients!$I$3:$I$230)+SUMIF($B$3:$B$725,L416,$CK$3:$CK$725)</f>
        <v>0</v>
      </c>
      <c r="CJ416" s="30">
        <f>SUMIF(Ingredients!$B$3:$B$230,M416,Ingredients!$I$3:$I$230)+SUMIF($B$3:$B$725,M416,$CK$3:$CK$725)</f>
        <v>0</v>
      </c>
      <c r="CK416" s="38">
        <f t="shared" si="84"/>
        <v>4.5</v>
      </c>
      <c r="CL416" s="30">
        <f>SUMIF(Ingredients!$B$3:$B$230,F416,Ingredients!$J$3:$J$230)+SUMIF($B$3:$B$725,F416,$CT$3:$CT$725)</f>
        <v>0</v>
      </c>
      <c r="CM416" s="30">
        <f>SUMIF(Ingredients!$B$3:$B$230,G416,Ingredients!$J$3:$J$230)+SUMIF($B$3:$B$725,G416,$CT$3:$CT$725)</f>
        <v>0</v>
      </c>
      <c r="CN416" s="30">
        <f>SUMIF(Ingredients!$B$3:$B$230,H416,Ingredients!$J$3:$J$230)+SUMIF($B$3:$B$725,H416,$CT$3:$CT$725)</f>
        <v>0</v>
      </c>
      <c r="CO416" s="30">
        <f>SUMIF(Ingredients!$B$3:$B$230,I416,Ingredients!$J$3:$J$230)+SUMIF($B$3:$B$725,I416,$CT$3:$CT$725)</f>
        <v>0</v>
      </c>
      <c r="CP416" s="30">
        <f>SUMIF(Ingredients!$B$3:$B$230,J416,Ingredients!$J$3:$J$230)+SUMIF($B$3:$B$725,J416,$CT$3:$CT$725)</f>
        <v>0</v>
      </c>
      <c r="CQ416" s="30">
        <f>SUMIF(Ingredients!$B$3:$B$230,K416,Ingredients!$J$3:$J$230)+SUMIF($B$3:$B$725,K416,$CT$3:$CT$725)</f>
        <v>0</v>
      </c>
      <c r="CR416" s="30">
        <f>SUMIF(Ingredients!$B$3:$B$230,L416,Ingredients!$J$3:$J$230)+SUMIF($B$3:$B$725,L416,$CT$3:$CT$725)</f>
        <v>0</v>
      </c>
      <c r="CS416" s="30">
        <f>SUMIF(Ingredients!$B$3:$B$230,M416,Ingredients!$J$3:$J$230)+SUMIF($B$3:$B$725,M416,$CT$3:$CT$725)</f>
        <v>0</v>
      </c>
      <c r="CT416" s="43">
        <f t="shared" si="85"/>
        <v>0</v>
      </c>
      <c r="CU416" s="34">
        <v>47</v>
      </c>
      <c r="CV416" s="30">
        <v>20</v>
      </c>
      <c r="CW416" s="30">
        <v>19.118333333333332</v>
      </c>
      <c r="CX416" s="35">
        <v>0.5</v>
      </c>
      <c r="CY416" s="36">
        <v>0</v>
      </c>
      <c r="CZ416" s="37">
        <v>5</v>
      </c>
      <c r="DA416" s="38">
        <v>4.5</v>
      </c>
      <c r="DB416" s="39">
        <v>0</v>
      </c>
      <c r="DC416" t="s">
        <v>199</v>
      </c>
      <c r="DD416" t="str">
        <f t="shared" ca="1" si="86"/>
        <v/>
      </c>
      <c r="DE416" t="str">
        <f t="shared" ca="1" si="87"/>
        <v>No</v>
      </c>
      <c r="DG416" t="s">
        <v>200</v>
      </c>
      <c r="DH416" t="str">
        <f t="shared" ca="1" si="88"/>
        <v/>
      </c>
      <c r="DI416" t="s">
        <v>2271</v>
      </c>
    </row>
    <row r="417" spans="2:113" x14ac:dyDescent="0.3">
      <c r="B417" t="s">
        <v>698</v>
      </c>
      <c r="C417" t="str">
        <f>INDEX('PH Itemnames'!$B$1:$B$723,MATCH(B417,'PH Itemnames'!$A$1:$A$723),1)</f>
        <v>sweetandsoursauceItem</v>
      </c>
      <c r="D417" t="s">
        <v>240</v>
      </c>
      <c r="E417" t="s">
        <v>200</v>
      </c>
      <c r="F417" s="10" t="s">
        <v>322</v>
      </c>
      <c r="G417" s="11" t="s">
        <v>551</v>
      </c>
      <c r="H417" s="11" t="s">
        <v>350</v>
      </c>
      <c r="I417" s="11" t="s">
        <v>662</v>
      </c>
      <c r="J417" s="11" t="s">
        <v>121</v>
      </c>
      <c r="K417" s="11"/>
      <c r="L417" s="11"/>
      <c r="M417" s="11"/>
      <c r="N417" s="46">
        <f ca="1">SUMIF(Ingredients!$B$3:$B$230,'PH complex foods'!F417,Ingredients!$A$3:$A$119)+SUMIF($B$3:$B$725,F417,$V$3:$V$724)</f>
        <v>1</v>
      </c>
      <c r="O417" s="11">
        <f ca="1">SUMIF(Ingredients!$B$3:$B$230,'PH complex foods'!G417,Ingredients!$A$3:$A$119)+SUMIF($B$3:$B$725,G417,$V$3:$V$724)</f>
        <v>1</v>
      </c>
      <c r="P417" s="11">
        <f ca="1">SUMIF(Ingredients!$B$3:$B$230,'PH complex foods'!H417,Ingredients!$A$3:$A$119)+SUMIF($B$3:$B$725,H417,$V$3:$V$724)</f>
        <v>1</v>
      </c>
      <c r="Q417" s="11">
        <f ca="1">SUMIF(Ingredients!$B$3:$B$230,'PH complex foods'!I417,Ingredients!$A$3:$A$119)+SUMIF($B$3:$B$725,I417,$V$3:$V$724)</f>
        <v>1</v>
      </c>
      <c r="R417" s="11">
        <f ca="1">SUMIF(Ingredients!$B$3:$B$230,'PH complex foods'!J417,Ingredients!$A$3:$A$119)+SUMIF($B$3:$B$725,J417,$V$3:$V$724)</f>
        <v>1</v>
      </c>
      <c r="S417" s="11">
        <f ca="1">SUMIF(Ingredients!$B$3:$B$230,'PH complex foods'!K417,Ingredients!$A$3:$A$119)+SUMIF($B$3:$B$725,K417,$V$3:$V$724)</f>
        <v>0</v>
      </c>
      <c r="T417" s="11">
        <f ca="1">SUMIF(Ingredients!$B$3:$B$230,'PH complex foods'!L417,Ingredients!$A$3:$A$119)+SUMIF($B$3:$B$725,L417,$V$3:$V$724)</f>
        <v>0</v>
      </c>
      <c r="U417" s="11">
        <f ca="1">SUMIF(Ingredients!$B$3:$B$230,'PH complex foods'!M417,Ingredients!$A$3:$A$119)+SUMIF($B$3:$B$725,M417,$V$3:$V$724)</f>
        <v>0</v>
      </c>
      <c r="V417" s="10">
        <f t="shared" ca="1" si="89"/>
        <v>1</v>
      </c>
      <c r="W417" s="10">
        <v>1</v>
      </c>
      <c r="X417" s="11">
        <v>1</v>
      </c>
      <c r="Y417" s="11">
        <f>COUNTIF(F417:M1141,B417)</f>
        <v>1</v>
      </c>
      <c r="Z417" s="44" t="str">
        <f t="shared" ca="1" si="90"/>
        <v>Yes</v>
      </c>
      <c r="AA417" s="34">
        <f>SUMIF(Ingredients!$B$3:$B$230,F417,Ingredients!$C$3:$C$230)+SUMIF($B$3:$B$725,F417,$AI$3:$AI$725)</f>
        <v>2</v>
      </c>
      <c r="AB417" s="30">
        <f>SUMIF(Ingredients!$B$3:$B$230,G417,Ingredients!$C$3:$C$230)+SUMIF($B$3:$B$725,G417,$AI$3:$AI$725)</f>
        <v>1</v>
      </c>
      <c r="AC417" s="30">
        <f>SUMIF(Ingredients!$B$3:$B$230,H417,Ingredients!$C$3:$C$230)+SUMIF($B$3:$B$725,H417,$AI$3:$AI$725)</f>
        <v>0</v>
      </c>
      <c r="AD417" s="30">
        <f>SUMIF(Ingredients!$B$3:$B$230,I417,Ingredients!$C$3:$C$230)+SUMIF($B$3:$B$725,I417,$AI$3:$AI$725)</f>
        <v>10</v>
      </c>
      <c r="AE417" s="30">
        <f>SUMIF(Ingredients!$B$3:$B$230,J417,Ingredients!$C$3:$C$230)+SUMIF($B$3:$B$725,J417,$AI$3:$AI$725)</f>
        <v>2</v>
      </c>
      <c r="AF417" s="30">
        <f>SUMIF(Ingredients!$B$3:$B$230,K417,Ingredients!$C$3:$C$230)+SUMIF($B$3:$B$725,K417,$AI$3:$AI$725)</f>
        <v>0</v>
      </c>
      <c r="AG417" s="30">
        <f>SUMIF(Ingredients!$B$3:$B$230,L417,Ingredients!$C$3:$C$230)+SUMIF($B$3:$B$725,L417,$AI$3:$AI$725)</f>
        <v>0</v>
      </c>
      <c r="AH417" s="30">
        <f>SUMIF(Ingredients!$B$3:$B$230,M417,Ingredients!$C$3:$C$230)+SUMIF($B$3:$B$725,M417,$AI$3:$AI$725)</f>
        <v>0</v>
      </c>
      <c r="AI417" s="29">
        <f t="shared" si="78"/>
        <v>15</v>
      </c>
      <c r="AJ417" s="30">
        <f>SUMIF(Ingredients!$B$3:$B$230,F417,Ingredients!$D$3:$D$230)+SUMIF($B$3:$B$725,F417,$AR$3:$AR$725)</f>
        <v>5</v>
      </c>
      <c r="AK417" s="30">
        <f>SUMIF(Ingredients!$B$3:$B$230,G417,Ingredients!$D$3:$D$230)+SUMIF($B$3:$B$725,G417,$AR$3:$AR$725)</f>
        <v>0</v>
      </c>
      <c r="AL417" s="30">
        <f>SUMIF(Ingredients!$B$3:$B$230,H417,Ingredients!$D$3:$D$230)+SUMIF($B$3:$B$725,H417,$AR$3:$AR$725)</f>
        <v>0</v>
      </c>
      <c r="AM417" s="30">
        <f>SUMIF(Ingredients!$B$3:$B$230,I417,Ingredients!$D$3:$D$230)+SUMIF($B$3:$B$725,I417,$AR$3:$AR$725)</f>
        <v>10</v>
      </c>
      <c r="AN417" s="30">
        <f>SUMIF(Ingredients!$B$3:$B$230,J417,Ingredients!$D$3:$D$230)+SUMIF($B$3:$B$725,J417,$AR$3:$AR$725)</f>
        <v>0</v>
      </c>
      <c r="AO417" s="30">
        <f>SUMIF(Ingredients!$B$3:$B$230,K417,Ingredients!$D$3:$D$230)+SUMIF($B$3:$B$725,K417,$AR$3:$AR$725)</f>
        <v>0</v>
      </c>
      <c r="AP417" s="30">
        <f>SUMIF(Ingredients!$B$3:$B$230,L417,Ingredients!$D$3:$D$230)+SUMIF($B$3:$B$725,L417,$AR$3:$AR$725)</f>
        <v>0</v>
      </c>
      <c r="AQ417" s="30">
        <f>SUMIF(Ingredients!$B$3:$B$230,M417,Ingredients!$D$3:$D$230)+SUMIF($B$3:$B$725,M417,$AR$3:$AR$725)</f>
        <v>0</v>
      </c>
      <c r="AR417" s="29">
        <f t="shared" si="79"/>
        <v>15</v>
      </c>
      <c r="AS417" s="30">
        <f>SUMIF(Ingredients!$B$3:$B$230,F417,Ingredients!$E$3:$E$230)+SUMIF($B$3:$B$725,F417,$BA$3:$BA$730)</f>
        <v>5</v>
      </c>
      <c r="AT417" s="30">
        <f>SUMIF(Ingredients!$B$3:$B$230,G417,Ingredients!$E$3:$E$230)+SUMIF($B$3:$B$725,G417,$BA$3:$BA$730)</f>
        <v>30</v>
      </c>
      <c r="AU417" s="30">
        <f>SUMIF(Ingredients!$B$3:$B$230,H417,Ingredients!$E$3:$E$230)+SUMIF($B$3:$B$725,H417,$BA$3:$BA$730)</f>
        <v>30</v>
      </c>
      <c r="AV417" s="30">
        <f>SUMIF(Ingredients!$B$3:$B$230,I417,Ingredients!$E$3:$E$230)+SUMIF($B$3:$B$725,I417,$BA$3:$BA$730)</f>
        <v>12.666666666666666</v>
      </c>
      <c r="AW417" s="30">
        <f>SUMIF(Ingredients!$B$3:$B$230,J417,Ingredients!$E$3:$E$230)+SUMIF($B$3:$B$725,J417,$BA$3:$BA$730)</f>
        <v>24</v>
      </c>
      <c r="AX417" s="30">
        <f>SUMIF(Ingredients!$B$3:$B$230,K417,Ingredients!$E$3:$E$230)+SUMIF($B$3:$B$725,K417,$BA$3:$BA$730)</f>
        <v>0</v>
      </c>
      <c r="AY417" s="30">
        <f>SUMIF(Ingredients!$B$3:$B$230,L417,Ingredients!$E$3:$E$230)+SUMIF($B$3:$B$725,L417,$BA$3:$BA$730)</f>
        <v>0</v>
      </c>
      <c r="AZ417" s="30">
        <f>SUMIF(Ingredients!$B$3:$B$230,M417,Ingredients!$E$3:$E$230)+SUMIF($B$3:$B$725,M417,$BA$3:$BA$730)</f>
        <v>0</v>
      </c>
      <c r="BA417" s="29">
        <f t="shared" si="80"/>
        <v>20.333333333333336</v>
      </c>
      <c r="BB417" s="30">
        <f>SUMIF(Ingredients!$B$3:$B$230,F417,Ingredients!$F$3:$F$230)+SUMIF($B$3:$B$725,F417,$BJ$3:$BJ$725)</f>
        <v>0</v>
      </c>
      <c r="BC417" s="30">
        <f>SUMIF(Ingredients!$B$3:$B$230,G417,Ingredients!$F$3:$F$230)+SUMIF($B$3:$B$725,G417,$BJ$3:$BJ$725)</f>
        <v>0</v>
      </c>
      <c r="BD417" s="30">
        <f>SUMIF(Ingredients!$B$3:$B$230,H417,Ingredients!$F$3:$F$230)+SUMIF($B$3:$B$725,H417,$BJ$3:$BJ$725)</f>
        <v>0</v>
      </c>
      <c r="BE417" s="30">
        <f>SUMIF(Ingredients!$B$3:$B$230,I417,Ingredients!$F$3:$F$230)+SUMIF($B$3:$B$725,I417,$BJ$3:$BJ$725)</f>
        <v>0</v>
      </c>
      <c r="BF417" s="30">
        <f>SUMIF(Ingredients!$B$3:$B$230,J417,Ingredients!$F$3:$F$230)+SUMIF($B$3:$B$725,J417,$BJ$3:$BJ$725)</f>
        <v>0</v>
      </c>
      <c r="BG417" s="30">
        <f>SUMIF(Ingredients!$B$3:$B$230,K417,Ingredients!$F$3:$F$230)+SUMIF($B$3:$B$725,K417,$BJ$3:$BJ$725)</f>
        <v>0</v>
      </c>
      <c r="BH417" s="30">
        <f>SUMIF(Ingredients!$B$3:$B$230,L417,Ingredients!$F$3:$F$230)+SUMIF($B$3:$B$725,L417,$BJ$3:$BJ$725)</f>
        <v>0</v>
      </c>
      <c r="BI417" s="30">
        <f>SUMIF(Ingredients!$B$3:$B$230,M417,Ingredients!$F$3:$F$230)+SUMIF($B$3:$B$725,M417,$BJ$3:$BJ$725)</f>
        <v>0</v>
      </c>
      <c r="BJ417" s="35">
        <f t="shared" si="81"/>
        <v>0</v>
      </c>
      <c r="BK417" s="30">
        <f>SUMIF(Ingredients!$B$3:$B$230,F417,Ingredients!$G$3:$G$230)+SUMIF($B$3:$B$725,F417,$BS$3:$BS$725)</f>
        <v>0</v>
      </c>
      <c r="BL417" s="30">
        <f>SUMIF(Ingredients!$B$3:$B$230,G417,Ingredients!$G$3:$G$230)+SUMIF($B$3:$B$725,G417,$BS$3:$BS$725)</f>
        <v>0</v>
      </c>
      <c r="BM417" s="30">
        <f>SUMIF(Ingredients!$B$3:$B$230,H417,Ingredients!$G$3:$G$230)+SUMIF($B$3:$B$725,H417,$BS$3:$BS$725)</f>
        <v>0</v>
      </c>
      <c r="BN417" s="30">
        <f>SUMIF(Ingredients!$B$3:$B$230,I417,Ingredients!$G$3:$G$230)+SUMIF($B$3:$B$725,I417,$BS$3:$BS$725)</f>
        <v>0</v>
      </c>
      <c r="BO417" s="30">
        <f>SUMIF(Ingredients!$B$3:$B$230,J417,Ingredients!$G$3:$G$230)+SUMIF($B$3:$B$725,J417,$BS$3:$BS$725)</f>
        <v>0</v>
      </c>
      <c r="BP417" s="30">
        <f>SUMIF(Ingredients!$B$3:$B$230,K417,Ingredients!$G$3:$G$230)+SUMIF($B$3:$B$725,K417,$BS$3:$BS$725)</f>
        <v>0</v>
      </c>
      <c r="BQ417" s="30">
        <f>SUMIF(Ingredients!$B$3:$B$230,L417,Ingredients!$G$3:$G$230)+SUMIF($B$3:$B$725,L417,$BS$3:$BS$725)</f>
        <v>0</v>
      </c>
      <c r="BR417" s="30">
        <f>SUMIF(Ingredients!$B$3:$B$230,M417,Ingredients!$G$3:$G$230)+SUMIF($B$3:$B$725,M417,$BS$3:$BS$725)</f>
        <v>0</v>
      </c>
      <c r="BS417" s="36">
        <f t="shared" si="82"/>
        <v>0</v>
      </c>
      <c r="BT417" s="30">
        <f>SUMIF(Ingredients!$B$3:$B$230,F417,Ingredients!$H$3:$H$230)+SUMIF($B$3:$B$725,F417,$CB$3:$CB$725)</f>
        <v>1.5</v>
      </c>
      <c r="BU417" s="30">
        <f>SUMIF(Ingredients!$B$3:$B$230,G417,Ingredients!$H$3:$H$230)+SUMIF($B$3:$B$725,G417,$CB$3:$CB$725)</f>
        <v>0</v>
      </c>
      <c r="BV417" s="30">
        <f>SUMIF(Ingredients!$B$3:$B$230,H417,Ingredients!$H$3:$H$230)+SUMIF($B$3:$B$725,H417,$CB$3:$CB$725)</f>
        <v>0</v>
      </c>
      <c r="BW417" s="30">
        <f>SUMIF(Ingredients!$B$3:$B$230,I417,Ingredients!$H$3:$H$230)+SUMIF($B$3:$B$725,I417,$CB$3:$CB$725)</f>
        <v>0.5</v>
      </c>
      <c r="BX417" s="30">
        <f>SUMIF(Ingredients!$B$3:$B$230,J417,Ingredients!$H$3:$H$230)+SUMIF($B$3:$B$725,J417,$CB$3:$CB$725)</f>
        <v>0</v>
      </c>
      <c r="BY417" s="30">
        <f>SUMIF(Ingredients!$B$3:$B$230,K417,Ingredients!$H$3:$H$230)+SUMIF($B$3:$B$725,K417,$CB$3:$CB$725)</f>
        <v>0</v>
      </c>
      <c r="BZ417" s="30">
        <f>SUMIF(Ingredients!$B$3:$B$230,L417,Ingredients!$H$3:$H$230)+SUMIF($B$3:$B$725,L417,$CB$3:$CB$725)</f>
        <v>0</v>
      </c>
      <c r="CA417" s="30">
        <f>SUMIF(Ingredients!$B$3:$B$230,M417,Ingredients!$H$3:$H$230)+SUMIF($B$3:$B$725,M417,$CB$3:$CB$725)</f>
        <v>0</v>
      </c>
      <c r="CB417" s="42">
        <f t="shared" si="83"/>
        <v>2</v>
      </c>
      <c r="CC417" s="30">
        <f>SUMIF(Ingredients!$B$3:$B$230,F417,Ingredients!$I$3:$I$230)+SUMIF($B$3:$B$725,F417,$CK$3:$CK$725)</f>
        <v>0</v>
      </c>
      <c r="CD417" s="30">
        <f>SUMIF(Ingredients!$B$3:$B$230,G417,Ingredients!$I$3:$I$230)+SUMIF($B$3:$B$725,G417,$CK$3:$CK$725)</f>
        <v>0</v>
      </c>
      <c r="CE417" s="30">
        <f>SUMIF(Ingredients!$B$3:$B$230,H417,Ingredients!$I$3:$I$230)+SUMIF($B$3:$B$725,H417,$CK$3:$CK$725)</f>
        <v>0</v>
      </c>
      <c r="CF417" s="30">
        <f>SUMIF(Ingredients!$B$3:$B$230,I417,Ingredients!$I$3:$I$230)+SUMIF($B$3:$B$725,I417,$CK$3:$CK$725)</f>
        <v>1</v>
      </c>
      <c r="CG417" s="30">
        <f>SUMIF(Ingredients!$B$3:$B$230,J417,Ingredients!$I$3:$I$230)+SUMIF($B$3:$B$725,J417,$CK$3:$CK$725)</f>
        <v>0</v>
      </c>
      <c r="CH417" s="30">
        <f>SUMIF(Ingredients!$B$3:$B$230,K417,Ingredients!$I$3:$I$230)+SUMIF($B$3:$B$725,K417,$CK$3:$CK$725)</f>
        <v>0</v>
      </c>
      <c r="CI417" s="30">
        <f>SUMIF(Ingredients!$B$3:$B$230,L417,Ingredients!$I$3:$I$230)+SUMIF($B$3:$B$725,L417,$CK$3:$CK$725)</f>
        <v>0</v>
      </c>
      <c r="CJ417" s="30">
        <f>SUMIF(Ingredients!$B$3:$B$230,M417,Ingredients!$I$3:$I$230)+SUMIF($B$3:$B$725,M417,$CK$3:$CK$725)</f>
        <v>0</v>
      </c>
      <c r="CK417" s="38">
        <f t="shared" si="84"/>
        <v>1</v>
      </c>
      <c r="CL417" s="30">
        <f>SUMIF(Ingredients!$B$3:$B$230,F417,Ingredients!$J$3:$J$230)+SUMIF($B$3:$B$725,F417,$CT$3:$CT$725)</f>
        <v>0</v>
      </c>
      <c r="CM417" s="30">
        <f>SUMIF(Ingredients!$B$3:$B$230,G417,Ingredients!$J$3:$J$230)+SUMIF($B$3:$B$725,G417,$CT$3:$CT$725)</f>
        <v>0</v>
      </c>
      <c r="CN417" s="30">
        <f>SUMIF(Ingredients!$B$3:$B$230,H417,Ingredients!$J$3:$J$230)+SUMIF($B$3:$B$725,H417,$CT$3:$CT$725)</f>
        <v>0</v>
      </c>
      <c r="CO417" s="30">
        <f>SUMIF(Ingredients!$B$3:$B$230,I417,Ingredients!$J$3:$J$230)+SUMIF($B$3:$B$725,I417,$CT$3:$CT$725)</f>
        <v>0</v>
      </c>
      <c r="CP417" s="30">
        <f>SUMIF(Ingredients!$B$3:$B$230,J417,Ingredients!$J$3:$J$230)+SUMIF($B$3:$B$725,J417,$CT$3:$CT$725)</f>
        <v>0</v>
      </c>
      <c r="CQ417" s="30">
        <f>SUMIF(Ingredients!$B$3:$B$230,K417,Ingredients!$J$3:$J$230)+SUMIF($B$3:$B$725,K417,$CT$3:$CT$725)</f>
        <v>0</v>
      </c>
      <c r="CR417" s="30">
        <f>SUMIF(Ingredients!$B$3:$B$230,L417,Ingredients!$J$3:$J$230)+SUMIF($B$3:$B$725,L417,$CT$3:$CT$725)</f>
        <v>0</v>
      </c>
      <c r="CS417" s="30">
        <f>SUMIF(Ingredients!$B$3:$B$230,M417,Ingredients!$J$3:$J$230)+SUMIF($B$3:$B$725,M417,$CT$3:$CT$725)</f>
        <v>0</v>
      </c>
      <c r="CT417" s="43">
        <f t="shared" si="85"/>
        <v>0</v>
      </c>
      <c r="CU417" s="34">
        <v>15</v>
      </c>
      <c r="CV417" s="30">
        <v>15</v>
      </c>
      <c r="CW417" s="30">
        <v>20.333333333333336</v>
      </c>
      <c r="CX417" s="35">
        <v>0</v>
      </c>
      <c r="CY417" s="36">
        <v>0</v>
      </c>
      <c r="CZ417" s="37">
        <v>2</v>
      </c>
      <c r="DA417" s="38">
        <v>1</v>
      </c>
      <c r="DB417" s="39">
        <v>0</v>
      </c>
      <c r="DC417" t="s">
        <v>199</v>
      </c>
      <c r="DD417" t="str">
        <f t="shared" ca="1" si="86"/>
        <v>NB</v>
      </c>
      <c r="DE417" t="str">
        <f t="shared" ca="1" si="87"/>
        <v>-</v>
      </c>
      <c r="DF417" t="s">
        <v>1142</v>
      </c>
      <c r="DG417" t="s">
        <v>199</v>
      </c>
      <c r="DH417" t="str">
        <f t="shared" ca="1" si="88"/>
        <v/>
      </c>
      <c r="DI417" t="s">
        <v>2271</v>
      </c>
    </row>
    <row r="418" spans="2:113" x14ac:dyDescent="0.3">
      <c r="B418" t="s">
        <v>699</v>
      </c>
      <c r="C418" t="str">
        <f>INDEX('PH Itemnames'!$B$1:$B$723,MATCH(B418,'PH Itemnames'!$A$1:$A$723),1)</f>
        <v>sweetandsourchickenItem</v>
      </c>
      <c r="D418" t="s">
        <v>245</v>
      </c>
      <c r="E418" t="s">
        <v>1191</v>
      </c>
      <c r="F418" s="10" t="s">
        <v>287</v>
      </c>
      <c r="G418" s="11" t="s">
        <v>216</v>
      </c>
      <c r="H418" s="11" t="s">
        <v>138</v>
      </c>
      <c r="I418" s="11" t="s">
        <v>132</v>
      </c>
      <c r="J418" s="11" t="s">
        <v>64</v>
      </c>
      <c r="K418" s="11" t="s">
        <v>698</v>
      </c>
      <c r="L418" s="11" t="s">
        <v>322</v>
      </c>
      <c r="M418" s="11"/>
      <c r="N418" s="46">
        <f ca="1">SUMIF(Ingredients!$B$3:$B$230,'PH complex foods'!F418,Ingredients!$A$3:$A$119)+SUMIF($B$3:$B$725,F418,$V$3:$V$724)</f>
        <v>1</v>
      </c>
      <c r="O418" s="11">
        <f ca="1">SUMIF(Ingredients!$B$3:$B$230,'PH complex foods'!G418,Ingredients!$A$3:$A$119)+SUMIF($B$3:$B$725,G418,$V$3:$V$724)</f>
        <v>1</v>
      </c>
      <c r="P418" s="11">
        <f ca="1">SUMIF(Ingredients!$B$3:$B$230,'PH complex foods'!H418,Ingredients!$A$3:$A$119)+SUMIF($B$3:$B$725,H418,$V$3:$V$724)</f>
        <v>1</v>
      </c>
      <c r="Q418" s="11">
        <f ca="1">SUMIF(Ingredients!$B$3:$B$230,'PH complex foods'!I418,Ingredients!$A$3:$A$119)+SUMIF($B$3:$B$725,I418,$V$3:$V$724)</f>
        <v>1</v>
      </c>
      <c r="R418" s="11">
        <f ca="1">SUMIF(Ingredients!$B$3:$B$230,'PH complex foods'!J418,Ingredients!$A$3:$A$119)+SUMIF($B$3:$B$725,J418,$V$3:$V$724)</f>
        <v>1</v>
      </c>
      <c r="S418" s="11">
        <f ca="1">SUMIF(Ingredients!$B$3:$B$230,'PH complex foods'!K418,Ingredients!$A$3:$A$119)+SUMIF($B$3:$B$725,K418,$V$3:$V$724)</f>
        <v>1</v>
      </c>
      <c r="T418" s="11">
        <f ca="1">SUMIF(Ingredients!$B$3:$B$230,'PH complex foods'!L418,Ingredients!$A$3:$A$119)+SUMIF($B$3:$B$725,L418,$V$3:$V$724)</f>
        <v>1</v>
      </c>
      <c r="U418" s="11">
        <f ca="1">SUMIF(Ingredients!$B$3:$B$230,'PH complex foods'!M418,Ingredients!$A$3:$A$119)+SUMIF($B$3:$B$725,M418,$V$3:$V$724)</f>
        <v>0</v>
      </c>
      <c r="V418" s="10">
        <f t="shared" ca="1" si="89"/>
        <v>1</v>
      </c>
      <c r="W418" s="10">
        <v>0</v>
      </c>
      <c r="X418" s="11">
        <v>0</v>
      </c>
      <c r="Y418" s="11">
        <f>COUNTIF(F418:M1142,B418)</f>
        <v>0</v>
      </c>
      <c r="Z418" s="44" t="str">
        <f t="shared" ca="1" si="90"/>
        <v>Yes</v>
      </c>
      <c r="AA418" s="34">
        <f>SUMIF(Ingredients!$B$3:$B$230,F418,Ingredients!$C$3:$C$230)+SUMIF($B$3:$B$725,F418,$AI$3:$AI$725)</f>
        <v>10</v>
      </c>
      <c r="AB418" s="30">
        <f>SUMIF(Ingredients!$B$3:$B$230,G418,Ingredients!$C$3:$C$230)+SUMIF($B$3:$B$725,G418,$AI$3:$AI$725)</f>
        <v>5</v>
      </c>
      <c r="AC418" s="30">
        <f>SUMIF(Ingredients!$B$3:$B$230,H418,Ingredients!$C$3:$C$230)+SUMIF($B$3:$B$725,H418,$AI$3:$AI$725)</f>
        <v>20</v>
      </c>
      <c r="AD418" s="30">
        <f>SUMIF(Ingredients!$B$3:$B$230,I418,Ingredients!$C$3:$C$230)+SUMIF($B$3:$B$725,I418,$AI$3:$AI$725)</f>
        <v>4</v>
      </c>
      <c r="AE418" s="30">
        <f>SUMIF(Ingredients!$B$3:$B$230,J418,Ingredients!$C$3:$C$230)+SUMIF($B$3:$B$725,J418,$AI$3:$AI$725)</f>
        <v>2</v>
      </c>
      <c r="AF418" s="30">
        <f>SUMIF(Ingredients!$B$3:$B$230,K418,Ingredients!$C$3:$C$230)+SUMIF($B$3:$B$725,K418,$AI$3:$AI$725)</f>
        <v>15</v>
      </c>
      <c r="AG418" s="30">
        <f>SUMIF(Ingredients!$B$3:$B$230,L418,Ingredients!$C$3:$C$230)+SUMIF($B$3:$B$725,L418,$AI$3:$AI$725)</f>
        <v>2</v>
      </c>
      <c r="AH418" s="30">
        <f>SUMIF(Ingredients!$B$3:$B$230,M418,Ingredients!$C$3:$C$230)+SUMIF($B$3:$B$725,M418,$AI$3:$AI$725)</f>
        <v>0</v>
      </c>
      <c r="AI418" s="29">
        <f t="shared" si="78"/>
        <v>58</v>
      </c>
      <c r="AJ418" s="30">
        <f>SUMIF(Ingredients!$B$3:$B$230,F418,Ingredients!$D$3:$D$230)+SUMIF($B$3:$B$725,F418,$AR$3:$AR$725)</f>
        <v>0</v>
      </c>
      <c r="AK418" s="30">
        <f>SUMIF(Ingredients!$B$3:$B$230,G418,Ingredients!$D$3:$D$230)+SUMIF($B$3:$B$725,G418,$AR$3:$AR$725)</f>
        <v>0</v>
      </c>
      <c r="AL418" s="30">
        <f>SUMIF(Ingredients!$B$3:$B$230,H418,Ingredients!$D$3:$D$230)+SUMIF($B$3:$B$725,H418,$AR$3:$AR$725)</f>
        <v>0</v>
      </c>
      <c r="AM418" s="30">
        <f>SUMIF(Ingredients!$B$3:$B$230,I418,Ingredients!$D$3:$D$230)+SUMIF($B$3:$B$725,I418,$AR$3:$AR$725)</f>
        <v>0</v>
      </c>
      <c r="AN418" s="30">
        <f>SUMIF(Ingredients!$B$3:$B$230,J418,Ingredients!$D$3:$D$230)+SUMIF($B$3:$B$725,J418,$AR$3:$AR$725)</f>
        <v>0</v>
      </c>
      <c r="AO418" s="30">
        <f>SUMIF(Ingredients!$B$3:$B$230,K418,Ingredients!$D$3:$D$230)+SUMIF($B$3:$B$725,K418,$AR$3:$AR$725)</f>
        <v>15</v>
      </c>
      <c r="AP418" s="30">
        <f>SUMIF(Ingredients!$B$3:$B$230,L418,Ingredients!$D$3:$D$230)+SUMIF($B$3:$B$725,L418,$AR$3:$AR$725)</f>
        <v>5</v>
      </c>
      <c r="AQ418" s="30">
        <f>SUMIF(Ingredients!$B$3:$B$230,M418,Ingredients!$D$3:$D$230)+SUMIF($B$3:$B$725,M418,$AR$3:$AR$725)</f>
        <v>0</v>
      </c>
      <c r="AR418" s="29">
        <f t="shared" si="79"/>
        <v>20</v>
      </c>
      <c r="AS418" s="30">
        <f>SUMIF(Ingredients!$B$3:$B$230,F418,Ingredients!$E$3:$E$230)+SUMIF($B$3:$B$725,F418,$BA$3:$BA$730)</f>
        <v>7</v>
      </c>
      <c r="AT418" s="30">
        <f>SUMIF(Ingredients!$B$3:$B$230,G418,Ingredients!$E$3:$E$230)+SUMIF($B$3:$B$725,G418,$BA$3:$BA$730)</f>
        <v>29.5</v>
      </c>
      <c r="AU418" s="30">
        <f>SUMIF(Ingredients!$B$3:$B$230,H418,Ingredients!$E$3:$E$230)+SUMIF($B$3:$B$725,H418,$BA$3:$BA$730)</f>
        <v>4</v>
      </c>
      <c r="AV418" s="30">
        <f>SUMIF(Ingredients!$B$3:$B$230,I418,Ingredients!$E$3:$E$230)+SUMIF($B$3:$B$725,I418,$BA$3:$BA$730)</f>
        <v>7.666666666666667</v>
      </c>
      <c r="AW418" s="30">
        <f>SUMIF(Ingredients!$B$3:$B$230,J418,Ingredients!$E$3:$E$230)+SUMIF($B$3:$B$725,J418,$BA$3:$BA$730)</f>
        <v>43</v>
      </c>
      <c r="AX418" s="30">
        <f>SUMIF(Ingredients!$B$3:$B$230,K418,Ingredients!$E$3:$E$230)+SUMIF($B$3:$B$725,K418,$BA$3:$BA$730)</f>
        <v>20.333333333333336</v>
      </c>
      <c r="AY418" s="30">
        <f>SUMIF(Ingredients!$B$3:$B$230,L418,Ingredients!$E$3:$E$230)+SUMIF($B$3:$B$725,L418,$BA$3:$BA$730)</f>
        <v>5</v>
      </c>
      <c r="AZ418" s="30">
        <f>SUMIF(Ingredients!$B$3:$B$230,M418,Ingredients!$E$3:$E$230)+SUMIF($B$3:$B$725,M418,$BA$3:$BA$730)</f>
        <v>0</v>
      </c>
      <c r="BA418" s="29">
        <f t="shared" si="80"/>
        <v>16.642857142857142</v>
      </c>
      <c r="BB418" s="30">
        <f>SUMIF(Ingredients!$B$3:$B$230,F418,Ingredients!$F$3:$F$230)+SUMIF($B$3:$B$725,F418,$BJ$3:$BJ$725)</f>
        <v>0</v>
      </c>
      <c r="BC418" s="30">
        <f>SUMIF(Ingredients!$B$3:$B$230,G418,Ingredients!$F$3:$F$230)+SUMIF($B$3:$B$725,G418,$BJ$3:$BJ$725)</f>
        <v>1</v>
      </c>
      <c r="BD418" s="30">
        <f>SUMIF(Ingredients!$B$3:$B$230,H418,Ingredients!$F$3:$F$230)+SUMIF($B$3:$B$725,H418,$BJ$3:$BJ$725)</f>
        <v>0</v>
      </c>
      <c r="BE418" s="30">
        <f>SUMIF(Ingredients!$B$3:$B$230,I418,Ingredients!$F$3:$F$230)+SUMIF($B$3:$B$725,I418,$BJ$3:$BJ$725)</f>
        <v>0</v>
      </c>
      <c r="BF418" s="30">
        <f>SUMIF(Ingredients!$B$3:$B$230,J418,Ingredients!$F$3:$F$230)+SUMIF($B$3:$B$725,J418,$BJ$3:$BJ$725)</f>
        <v>0</v>
      </c>
      <c r="BG418" s="30">
        <f>SUMIF(Ingredients!$B$3:$B$230,K418,Ingredients!$F$3:$F$230)+SUMIF($B$3:$B$725,K418,$BJ$3:$BJ$725)</f>
        <v>0</v>
      </c>
      <c r="BH418" s="30">
        <f>SUMIF(Ingredients!$B$3:$B$230,L418,Ingredients!$F$3:$F$230)+SUMIF($B$3:$B$725,L418,$BJ$3:$BJ$725)</f>
        <v>0</v>
      </c>
      <c r="BI418" s="30">
        <f>SUMIF(Ingredients!$B$3:$B$230,M418,Ingredients!$F$3:$F$230)+SUMIF($B$3:$B$725,M418,$BJ$3:$BJ$725)</f>
        <v>0</v>
      </c>
      <c r="BJ418" s="35">
        <f t="shared" si="81"/>
        <v>1</v>
      </c>
      <c r="BK418" s="30">
        <f>SUMIF(Ingredients!$B$3:$B$230,F418,Ingredients!$G$3:$G$230)+SUMIF($B$3:$B$725,F418,$BS$3:$BS$725)</f>
        <v>0</v>
      </c>
      <c r="BL418" s="30">
        <f>SUMIF(Ingredients!$B$3:$B$230,G418,Ingredients!$G$3:$G$230)+SUMIF($B$3:$B$725,G418,$BS$3:$BS$725)</f>
        <v>0</v>
      </c>
      <c r="BM418" s="30">
        <f>SUMIF(Ingredients!$B$3:$B$230,H418,Ingredients!$G$3:$G$230)+SUMIF($B$3:$B$725,H418,$BS$3:$BS$725)</f>
        <v>0.8</v>
      </c>
      <c r="BN418" s="30">
        <f>SUMIF(Ingredients!$B$3:$B$230,I418,Ingredients!$G$3:$G$230)+SUMIF($B$3:$B$725,I418,$BS$3:$BS$725)</f>
        <v>0</v>
      </c>
      <c r="BO418" s="30">
        <f>SUMIF(Ingredients!$B$3:$B$230,J418,Ingredients!$G$3:$G$230)+SUMIF($B$3:$B$725,J418,$BS$3:$BS$725)</f>
        <v>0</v>
      </c>
      <c r="BP418" s="30">
        <f>SUMIF(Ingredients!$B$3:$B$230,K418,Ingredients!$G$3:$G$230)+SUMIF($B$3:$B$725,K418,$BS$3:$BS$725)</f>
        <v>0</v>
      </c>
      <c r="BQ418" s="30">
        <f>SUMIF(Ingredients!$B$3:$B$230,L418,Ingredients!$G$3:$G$230)+SUMIF($B$3:$B$725,L418,$BS$3:$BS$725)</f>
        <v>0</v>
      </c>
      <c r="BR418" s="30">
        <f>SUMIF(Ingredients!$B$3:$B$230,M418,Ingredients!$G$3:$G$230)+SUMIF($B$3:$B$725,M418,$BS$3:$BS$725)</f>
        <v>0</v>
      </c>
      <c r="BS418" s="36">
        <f t="shared" si="82"/>
        <v>0.8</v>
      </c>
      <c r="BT418" s="30">
        <f>SUMIF(Ingredients!$B$3:$B$230,F418,Ingredients!$H$3:$H$230)+SUMIF($B$3:$B$725,F418,$CB$3:$CB$725)</f>
        <v>0</v>
      </c>
      <c r="BU418" s="30">
        <f>SUMIF(Ingredients!$B$3:$B$230,G418,Ingredients!$H$3:$H$230)+SUMIF($B$3:$B$725,G418,$CB$3:$CB$725)</f>
        <v>0</v>
      </c>
      <c r="BV418" s="30">
        <f>SUMIF(Ingredients!$B$3:$B$230,H418,Ingredients!$H$3:$H$230)+SUMIF($B$3:$B$725,H418,$CB$3:$CB$725)</f>
        <v>0</v>
      </c>
      <c r="BW418" s="30">
        <f>SUMIF(Ingredients!$B$3:$B$230,I418,Ingredients!$H$3:$H$230)+SUMIF($B$3:$B$725,I418,$CB$3:$CB$725)</f>
        <v>1</v>
      </c>
      <c r="BX418" s="30">
        <f>SUMIF(Ingredients!$B$3:$B$230,J418,Ingredients!$H$3:$H$230)+SUMIF($B$3:$B$725,J418,$CB$3:$CB$725)</f>
        <v>1</v>
      </c>
      <c r="BY418" s="30">
        <f>SUMIF(Ingredients!$B$3:$B$230,K418,Ingredients!$H$3:$H$230)+SUMIF($B$3:$B$725,K418,$CB$3:$CB$725)</f>
        <v>2</v>
      </c>
      <c r="BZ418" s="30">
        <f>SUMIF(Ingredients!$B$3:$B$230,L418,Ingredients!$H$3:$H$230)+SUMIF($B$3:$B$725,L418,$CB$3:$CB$725)</f>
        <v>1.5</v>
      </c>
      <c r="CA418" s="30">
        <f>SUMIF(Ingredients!$B$3:$B$230,M418,Ingredients!$H$3:$H$230)+SUMIF($B$3:$B$725,M418,$CB$3:$CB$725)</f>
        <v>0</v>
      </c>
      <c r="CB418" s="42">
        <f t="shared" si="83"/>
        <v>5.5</v>
      </c>
      <c r="CC418" s="30">
        <f>SUMIF(Ingredients!$B$3:$B$230,F418,Ingredients!$I$3:$I$230)+SUMIF($B$3:$B$725,F418,$CK$3:$CK$725)</f>
        <v>2.5</v>
      </c>
      <c r="CD418" s="30">
        <f>SUMIF(Ingredients!$B$3:$B$230,G418,Ingredients!$I$3:$I$230)+SUMIF($B$3:$B$725,G418,$CK$3:$CK$725)</f>
        <v>0</v>
      </c>
      <c r="CE418" s="30">
        <f>SUMIF(Ingredients!$B$3:$B$230,H418,Ingredients!$I$3:$I$230)+SUMIF($B$3:$B$725,H418,$CK$3:$CK$725)</f>
        <v>0</v>
      </c>
      <c r="CF418" s="30">
        <f>SUMIF(Ingredients!$B$3:$B$230,I418,Ingredients!$I$3:$I$230)+SUMIF($B$3:$B$725,I418,$CK$3:$CK$725)</f>
        <v>0</v>
      </c>
      <c r="CG418" s="30">
        <f>SUMIF(Ingredients!$B$3:$B$230,J418,Ingredients!$I$3:$I$230)+SUMIF($B$3:$B$725,J418,$CK$3:$CK$725)</f>
        <v>0</v>
      </c>
      <c r="CH418" s="30">
        <f>SUMIF(Ingredients!$B$3:$B$230,K418,Ingredients!$I$3:$I$230)+SUMIF($B$3:$B$725,K418,$CK$3:$CK$725)</f>
        <v>1</v>
      </c>
      <c r="CI418" s="30">
        <f>SUMIF(Ingredients!$B$3:$B$230,L418,Ingredients!$I$3:$I$230)+SUMIF($B$3:$B$725,L418,$CK$3:$CK$725)</f>
        <v>0</v>
      </c>
      <c r="CJ418" s="30">
        <f>SUMIF(Ingredients!$B$3:$B$230,M418,Ingredients!$I$3:$I$230)+SUMIF($B$3:$B$725,M418,$CK$3:$CK$725)</f>
        <v>0</v>
      </c>
      <c r="CK418" s="38">
        <f t="shared" si="84"/>
        <v>3.5</v>
      </c>
      <c r="CL418" s="30">
        <f>SUMIF(Ingredients!$B$3:$B$230,F418,Ingredients!$J$3:$J$230)+SUMIF($B$3:$B$725,F418,$CT$3:$CT$725)</f>
        <v>0</v>
      </c>
      <c r="CM418" s="30">
        <f>SUMIF(Ingredients!$B$3:$B$230,G418,Ingredients!$J$3:$J$230)+SUMIF($B$3:$B$725,G418,$CT$3:$CT$725)</f>
        <v>0</v>
      </c>
      <c r="CN418" s="30">
        <f>SUMIF(Ingredients!$B$3:$B$230,H418,Ingredients!$J$3:$J$230)+SUMIF($B$3:$B$725,H418,$CT$3:$CT$725)</f>
        <v>0</v>
      </c>
      <c r="CO418" s="30">
        <f>SUMIF(Ingredients!$B$3:$B$230,I418,Ingredients!$J$3:$J$230)+SUMIF($B$3:$B$725,I418,$CT$3:$CT$725)</f>
        <v>0</v>
      </c>
      <c r="CP418" s="30">
        <f>SUMIF(Ingredients!$B$3:$B$230,J418,Ingredients!$J$3:$J$230)+SUMIF($B$3:$B$725,J418,$CT$3:$CT$725)</f>
        <v>0</v>
      </c>
      <c r="CQ418" s="30">
        <f>SUMIF(Ingredients!$B$3:$B$230,K418,Ingredients!$J$3:$J$230)+SUMIF($B$3:$B$725,K418,$CT$3:$CT$725)</f>
        <v>0</v>
      </c>
      <c r="CR418" s="30">
        <f>SUMIF(Ingredients!$B$3:$B$230,L418,Ingredients!$J$3:$J$230)+SUMIF($B$3:$B$725,L418,$CT$3:$CT$725)</f>
        <v>0</v>
      </c>
      <c r="CS418" s="30">
        <f>SUMIF(Ingredients!$B$3:$B$230,M418,Ingredients!$J$3:$J$230)+SUMIF($B$3:$B$725,M418,$CT$3:$CT$725)</f>
        <v>0</v>
      </c>
      <c r="CT418" s="43">
        <f t="shared" si="85"/>
        <v>0</v>
      </c>
      <c r="CU418" s="34">
        <v>50</v>
      </c>
      <c r="CV418" s="30">
        <v>0</v>
      </c>
      <c r="CW418" s="30">
        <v>11</v>
      </c>
      <c r="CX418" s="35">
        <v>1</v>
      </c>
      <c r="CY418" s="36">
        <v>0.8</v>
      </c>
      <c r="CZ418" s="37">
        <v>5</v>
      </c>
      <c r="DA418" s="38">
        <v>3</v>
      </c>
      <c r="DB418" s="39">
        <v>0</v>
      </c>
      <c r="DC418" t="s">
        <v>202</v>
      </c>
      <c r="DD418" t="str">
        <f t="shared" ca="1" si="86"/>
        <v/>
      </c>
      <c r="DE418" t="str">
        <f t="shared" ca="1" si="87"/>
        <v>-</v>
      </c>
      <c r="DG418" t="s">
        <v>200</v>
      </c>
      <c r="DH418" t="str">
        <f t="shared" ca="1" si="88"/>
        <v>SWEETANDSOURCHICKENITEM(MEAL, ItemRegistry.sweetandsourchickenItem, 4 ,10f,0f,1f,5f,0.8f,3f,0f,1.91f),</v>
      </c>
      <c r="DI418" t="s">
        <v>2271</v>
      </c>
    </row>
    <row r="419" spans="2:113" x14ac:dyDescent="0.3">
      <c r="B419" t="s">
        <v>700</v>
      </c>
      <c r="C419" t="str">
        <f>INDEX('PH Itemnames'!$B$1:$B$723,MATCH(B419,'PH Itemnames'!$A$1:$A$723),1)</f>
        <v>baconandeggsItem</v>
      </c>
      <c r="D419" t="s">
        <v>240</v>
      </c>
      <c r="E419" t="s">
        <v>1191</v>
      </c>
      <c r="F419" s="10" t="s">
        <v>76</v>
      </c>
      <c r="G419" s="11" t="s">
        <v>226</v>
      </c>
      <c r="H419" s="11"/>
      <c r="I419" s="11"/>
      <c r="J419" s="11"/>
      <c r="K419" s="11"/>
      <c r="L419" s="11"/>
      <c r="M419" s="11"/>
      <c r="N419" s="46">
        <f ca="1">SUMIF(Ingredients!$B$3:$B$230,'PH complex foods'!F419,Ingredients!$A$3:$A$119)+SUMIF($B$3:$B$725,F419,$V$3:$V$724)</f>
        <v>1</v>
      </c>
      <c r="O419" s="11">
        <f ca="1">SUMIF(Ingredients!$B$3:$B$230,'PH complex foods'!G419,Ingredients!$A$3:$A$119)+SUMIF($B$3:$B$725,G419,$V$3:$V$724)</f>
        <v>1</v>
      </c>
      <c r="P419" s="11">
        <f ca="1">SUMIF(Ingredients!$B$3:$B$230,'PH complex foods'!H419,Ingredients!$A$3:$A$119)+SUMIF($B$3:$B$725,H419,$V$3:$V$724)</f>
        <v>0</v>
      </c>
      <c r="Q419" s="11">
        <f ca="1">SUMIF(Ingredients!$B$3:$B$230,'PH complex foods'!I419,Ingredients!$A$3:$A$119)+SUMIF($B$3:$B$725,I419,$V$3:$V$724)</f>
        <v>0</v>
      </c>
      <c r="R419" s="11">
        <f ca="1">SUMIF(Ingredients!$B$3:$B$230,'PH complex foods'!J419,Ingredients!$A$3:$A$119)+SUMIF($B$3:$B$725,J419,$V$3:$V$724)</f>
        <v>0</v>
      </c>
      <c r="S419" s="11">
        <f ca="1">SUMIF(Ingredients!$B$3:$B$230,'PH complex foods'!K419,Ingredients!$A$3:$A$119)+SUMIF($B$3:$B$725,K419,$V$3:$V$724)</f>
        <v>0</v>
      </c>
      <c r="T419" s="11">
        <f ca="1">SUMIF(Ingredients!$B$3:$B$230,'PH complex foods'!L419,Ingredients!$A$3:$A$119)+SUMIF($B$3:$B$725,L419,$V$3:$V$724)</f>
        <v>0</v>
      </c>
      <c r="U419" s="11">
        <f ca="1">SUMIF(Ingredients!$B$3:$B$230,'PH complex foods'!M419,Ingredients!$A$3:$A$119)+SUMIF($B$3:$B$725,M419,$V$3:$V$724)</f>
        <v>0</v>
      </c>
      <c r="V419" s="10">
        <f t="shared" ca="1" si="89"/>
        <v>1</v>
      </c>
      <c r="W419" s="10">
        <v>1</v>
      </c>
      <c r="X419" s="11">
        <v>1</v>
      </c>
      <c r="Y419" s="11">
        <f>COUNTIF(F419:M1143,B419)</f>
        <v>0</v>
      </c>
      <c r="Z419" s="44" t="str">
        <f t="shared" ca="1" si="90"/>
        <v>Yes</v>
      </c>
      <c r="AA419" s="34">
        <f>SUMIF(Ingredients!$B$3:$B$230,F419,Ingredients!$C$3:$C$230)+SUMIF($B$3:$B$725,F419,$AI$3:$AI$725)</f>
        <v>10</v>
      </c>
      <c r="AB419" s="30">
        <f>SUMIF(Ingredients!$B$3:$B$230,G419,Ingredients!$C$3:$C$230)+SUMIF($B$3:$B$725,G419,$AI$3:$AI$725)</f>
        <v>0</v>
      </c>
      <c r="AC419" s="30">
        <f>SUMIF(Ingredients!$B$3:$B$230,H419,Ingredients!$C$3:$C$230)+SUMIF($B$3:$B$725,H419,$AI$3:$AI$725)</f>
        <v>0</v>
      </c>
      <c r="AD419" s="30">
        <f>SUMIF(Ingredients!$B$3:$B$230,I419,Ingredients!$C$3:$C$230)+SUMIF($B$3:$B$725,I419,$AI$3:$AI$725)</f>
        <v>0</v>
      </c>
      <c r="AE419" s="30">
        <f>SUMIF(Ingredients!$B$3:$B$230,J419,Ingredients!$C$3:$C$230)+SUMIF($B$3:$B$725,J419,$AI$3:$AI$725)</f>
        <v>0</v>
      </c>
      <c r="AF419" s="30">
        <f>SUMIF(Ingredients!$B$3:$B$230,K419,Ingredients!$C$3:$C$230)+SUMIF($B$3:$B$725,K419,$AI$3:$AI$725)</f>
        <v>0</v>
      </c>
      <c r="AG419" s="30">
        <f>SUMIF(Ingredients!$B$3:$B$230,L419,Ingredients!$C$3:$C$230)+SUMIF($B$3:$B$725,L419,$AI$3:$AI$725)</f>
        <v>0</v>
      </c>
      <c r="AH419" s="30">
        <f>SUMIF(Ingredients!$B$3:$B$230,M419,Ingredients!$C$3:$C$230)+SUMIF($B$3:$B$725,M419,$AI$3:$AI$725)</f>
        <v>0</v>
      </c>
      <c r="AI419" s="29">
        <f t="shared" si="78"/>
        <v>10</v>
      </c>
      <c r="AJ419" s="30">
        <f>SUMIF(Ingredients!$B$3:$B$230,F419,Ingredients!$D$3:$D$230)+SUMIF($B$3:$B$725,F419,$AR$3:$AR$725)</f>
        <v>0</v>
      </c>
      <c r="AK419" s="30">
        <f>SUMIF(Ingredients!$B$3:$B$230,G419,Ingredients!$D$3:$D$230)+SUMIF($B$3:$B$725,G419,$AR$3:$AR$725)</f>
        <v>0</v>
      </c>
      <c r="AL419" s="30">
        <f>SUMIF(Ingredients!$B$3:$B$230,H419,Ingredients!$D$3:$D$230)+SUMIF($B$3:$B$725,H419,$AR$3:$AR$725)</f>
        <v>0</v>
      </c>
      <c r="AM419" s="30">
        <f>SUMIF(Ingredients!$B$3:$B$230,I419,Ingredients!$D$3:$D$230)+SUMIF($B$3:$B$725,I419,$AR$3:$AR$725)</f>
        <v>0</v>
      </c>
      <c r="AN419" s="30">
        <f>SUMIF(Ingredients!$B$3:$B$230,J419,Ingredients!$D$3:$D$230)+SUMIF($B$3:$B$725,J419,$AR$3:$AR$725)</f>
        <v>0</v>
      </c>
      <c r="AO419" s="30">
        <f>SUMIF(Ingredients!$B$3:$B$230,K419,Ingredients!$D$3:$D$230)+SUMIF($B$3:$B$725,K419,$AR$3:$AR$725)</f>
        <v>0</v>
      </c>
      <c r="AP419" s="30">
        <f>SUMIF(Ingredients!$B$3:$B$230,L419,Ingredients!$D$3:$D$230)+SUMIF($B$3:$B$725,L419,$AR$3:$AR$725)</f>
        <v>0</v>
      </c>
      <c r="AQ419" s="30">
        <f>SUMIF(Ingredients!$B$3:$B$230,M419,Ingredients!$D$3:$D$230)+SUMIF($B$3:$B$725,M419,$AR$3:$AR$725)</f>
        <v>0</v>
      </c>
      <c r="AR419" s="29">
        <f t="shared" si="79"/>
        <v>0</v>
      </c>
      <c r="AS419" s="30">
        <f>SUMIF(Ingredients!$B$3:$B$230,F419,Ingredients!$E$3:$E$230)+SUMIF($B$3:$B$725,F419,$BA$3:$BA$730)</f>
        <v>10</v>
      </c>
      <c r="AT419" s="30">
        <f>SUMIF(Ingredients!$B$3:$B$230,G419,Ingredients!$E$3:$E$230)+SUMIF($B$3:$B$725,G419,$BA$3:$BA$730)</f>
        <v>16</v>
      </c>
      <c r="AU419" s="30">
        <f>SUMIF(Ingredients!$B$3:$B$230,H419,Ingredients!$E$3:$E$230)+SUMIF($B$3:$B$725,H419,$BA$3:$BA$730)</f>
        <v>0</v>
      </c>
      <c r="AV419" s="30">
        <f>SUMIF(Ingredients!$B$3:$B$230,I419,Ingredients!$E$3:$E$230)+SUMIF($B$3:$B$725,I419,$BA$3:$BA$730)</f>
        <v>0</v>
      </c>
      <c r="AW419" s="30">
        <f>SUMIF(Ingredients!$B$3:$B$230,J419,Ingredients!$E$3:$E$230)+SUMIF($B$3:$B$725,J419,$BA$3:$BA$730)</f>
        <v>0</v>
      </c>
      <c r="AX419" s="30">
        <f>SUMIF(Ingredients!$B$3:$B$230,K419,Ingredients!$E$3:$E$230)+SUMIF($B$3:$B$725,K419,$BA$3:$BA$730)</f>
        <v>0</v>
      </c>
      <c r="AY419" s="30">
        <f>SUMIF(Ingredients!$B$3:$B$230,L419,Ingredients!$E$3:$E$230)+SUMIF($B$3:$B$725,L419,$BA$3:$BA$730)</f>
        <v>0</v>
      </c>
      <c r="AZ419" s="30">
        <f>SUMIF(Ingredients!$B$3:$B$230,M419,Ingredients!$E$3:$E$230)+SUMIF($B$3:$B$725,M419,$BA$3:$BA$730)</f>
        <v>0</v>
      </c>
      <c r="BA419" s="29">
        <f t="shared" si="80"/>
        <v>13</v>
      </c>
      <c r="BB419" s="30">
        <f>SUMIF(Ingredients!$B$3:$B$230,F419,Ingredients!$F$3:$F$230)+SUMIF($B$3:$B$725,F419,$BJ$3:$BJ$725)</f>
        <v>0</v>
      </c>
      <c r="BC419" s="30">
        <f>SUMIF(Ingredients!$B$3:$B$230,G419,Ingredients!$F$3:$F$230)+SUMIF($B$3:$B$725,G419,$BJ$3:$BJ$725)</f>
        <v>0</v>
      </c>
      <c r="BD419" s="30">
        <f>SUMIF(Ingredients!$B$3:$B$230,H419,Ingredients!$F$3:$F$230)+SUMIF($B$3:$B$725,H419,$BJ$3:$BJ$725)</f>
        <v>0</v>
      </c>
      <c r="BE419" s="30">
        <f>SUMIF(Ingredients!$B$3:$B$230,I419,Ingredients!$F$3:$F$230)+SUMIF($B$3:$B$725,I419,$BJ$3:$BJ$725)</f>
        <v>0</v>
      </c>
      <c r="BF419" s="30">
        <f>SUMIF(Ingredients!$B$3:$B$230,J419,Ingredients!$F$3:$F$230)+SUMIF($B$3:$B$725,J419,$BJ$3:$BJ$725)</f>
        <v>0</v>
      </c>
      <c r="BG419" s="30">
        <f>SUMIF(Ingredients!$B$3:$B$230,K419,Ingredients!$F$3:$F$230)+SUMIF($B$3:$B$725,K419,$BJ$3:$BJ$725)</f>
        <v>0</v>
      </c>
      <c r="BH419" s="30">
        <f>SUMIF(Ingredients!$B$3:$B$230,L419,Ingredients!$F$3:$F$230)+SUMIF($B$3:$B$725,L419,$BJ$3:$BJ$725)</f>
        <v>0</v>
      </c>
      <c r="BI419" s="30">
        <f>SUMIF(Ingredients!$B$3:$B$230,M419,Ingredients!$F$3:$F$230)+SUMIF($B$3:$B$725,M419,$BJ$3:$BJ$725)</f>
        <v>0</v>
      </c>
      <c r="BJ419" s="35">
        <f t="shared" si="81"/>
        <v>0</v>
      </c>
      <c r="BK419" s="30">
        <f>SUMIF(Ingredients!$B$3:$B$230,F419,Ingredients!$G$3:$G$230)+SUMIF($B$3:$B$725,F419,$BS$3:$BS$725)</f>
        <v>0</v>
      </c>
      <c r="BL419" s="30">
        <f>SUMIF(Ingredients!$B$3:$B$230,G419,Ingredients!$G$3:$G$230)+SUMIF($B$3:$B$725,G419,$BS$3:$BS$725)</f>
        <v>0</v>
      </c>
      <c r="BM419" s="30">
        <f>SUMIF(Ingredients!$B$3:$B$230,H419,Ingredients!$G$3:$G$230)+SUMIF($B$3:$B$725,H419,$BS$3:$BS$725)</f>
        <v>0</v>
      </c>
      <c r="BN419" s="30">
        <f>SUMIF(Ingredients!$B$3:$B$230,I419,Ingredients!$G$3:$G$230)+SUMIF($B$3:$B$725,I419,$BS$3:$BS$725)</f>
        <v>0</v>
      </c>
      <c r="BO419" s="30">
        <f>SUMIF(Ingredients!$B$3:$B$230,J419,Ingredients!$G$3:$G$230)+SUMIF($B$3:$B$725,J419,$BS$3:$BS$725)</f>
        <v>0</v>
      </c>
      <c r="BP419" s="30">
        <f>SUMIF(Ingredients!$B$3:$B$230,K419,Ingredients!$G$3:$G$230)+SUMIF($B$3:$B$725,K419,$BS$3:$BS$725)</f>
        <v>0</v>
      </c>
      <c r="BQ419" s="30">
        <f>SUMIF(Ingredients!$B$3:$B$230,L419,Ingredients!$G$3:$G$230)+SUMIF($B$3:$B$725,L419,$BS$3:$BS$725)</f>
        <v>0</v>
      </c>
      <c r="BR419" s="30">
        <f>SUMIF(Ingredients!$B$3:$B$230,M419,Ingredients!$G$3:$G$230)+SUMIF($B$3:$B$725,M419,$BS$3:$BS$725)</f>
        <v>0</v>
      </c>
      <c r="BS419" s="36">
        <f t="shared" si="82"/>
        <v>0</v>
      </c>
      <c r="BT419" s="30">
        <f>SUMIF(Ingredients!$B$3:$B$230,F419,Ingredients!$H$3:$H$230)+SUMIF($B$3:$B$725,F419,$CB$3:$CB$725)</f>
        <v>0</v>
      </c>
      <c r="BU419" s="30">
        <f>SUMIF(Ingredients!$B$3:$B$230,G419,Ingredients!$H$3:$H$230)+SUMIF($B$3:$B$725,G419,$CB$3:$CB$725)</f>
        <v>0</v>
      </c>
      <c r="BV419" s="30">
        <f>SUMIF(Ingredients!$B$3:$B$230,H419,Ingredients!$H$3:$H$230)+SUMIF($B$3:$B$725,H419,$CB$3:$CB$725)</f>
        <v>0</v>
      </c>
      <c r="BW419" s="30">
        <f>SUMIF(Ingredients!$B$3:$B$230,I419,Ingredients!$H$3:$H$230)+SUMIF($B$3:$B$725,I419,$CB$3:$CB$725)</f>
        <v>0</v>
      </c>
      <c r="BX419" s="30">
        <f>SUMIF(Ingredients!$B$3:$B$230,J419,Ingredients!$H$3:$H$230)+SUMIF($B$3:$B$725,J419,$CB$3:$CB$725)</f>
        <v>0</v>
      </c>
      <c r="BY419" s="30">
        <f>SUMIF(Ingredients!$B$3:$B$230,K419,Ingredients!$H$3:$H$230)+SUMIF($B$3:$B$725,K419,$CB$3:$CB$725)</f>
        <v>0</v>
      </c>
      <c r="BZ419" s="30">
        <f>SUMIF(Ingredients!$B$3:$B$230,L419,Ingredients!$H$3:$H$230)+SUMIF($B$3:$B$725,L419,$CB$3:$CB$725)</f>
        <v>0</v>
      </c>
      <c r="CA419" s="30">
        <f>SUMIF(Ingredients!$B$3:$B$230,M419,Ingredients!$H$3:$H$230)+SUMIF($B$3:$B$725,M419,$CB$3:$CB$725)</f>
        <v>0</v>
      </c>
      <c r="CB419" s="42">
        <f t="shared" si="83"/>
        <v>0</v>
      </c>
      <c r="CC419" s="30">
        <f>SUMIF(Ingredients!$B$3:$B$230,F419,Ingredients!$I$3:$I$230)+SUMIF($B$3:$B$725,F419,$CK$3:$CK$725)</f>
        <v>1.5</v>
      </c>
      <c r="CD419" s="30">
        <f>SUMIF(Ingredients!$B$3:$B$230,G419,Ingredients!$I$3:$I$230)+SUMIF($B$3:$B$725,G419,$CK$3:$CK$725)</f>
        <v>0</v>
      </c>
      <c r="CE419" s="30">
        <f>SUMIF(Ingredients!$B$3:$B$230,H419,Ingredients!$I$3:$I$230)+SUMIF($B$3:$B$725,H419,$CK$3:$CK$725)</f>
        <v>0</v>
      </c>
      <c r="CF419" s="30">
        <f>SUMIF(Ingredients!$B$3:$B$230,I419,Ingredients!$I$3:$I$230)+SUMIF($B$3:$B$725,I419,$CK$3:$CK$725)</f>
        <v>0</v>
      </c>
      <c r="CG419" s="30">
        <f>SUMIF(Ingredients!$B$3:$B$230,J419,Ingredients!$I$3:$I$230)+SUMIF($B$3:$B$725,J419,$CK$3:$CK$725)</f>
        <v>0</v>
      </c>
      <c r="CH419" s="30">
        <f>SUMIF(Ingredients!$B$3:$B$230,K419,Ingredients!$I$3:$I$230)+SUMIF($B$3:$B$725,K419,$CK$3:$CK$725)</f>
        <v>0</v>
      </c>
      <c r="CI419" s="30">
        <f>SUMIF(Ingredients!$B$3:$B$230,L419,Ingredients!$I$3:$I$230)+SUMIF($B$3:$B$725,L419,$CK$3:$CK$725)</f>
        <v>0</v>
      </c>
      <c r="CJ419" s="30">
        <f>SUMIF(Ingredients!$B$3:$B$230,M419,Ingredients!$I$3:$I$230)+SUMIF($B$3:$B$725,M419,$CK$3:$CK$725)</f>
        <v>0</v>
      </c>
      <c r="CK419" s="38">
        <f t="shared" si="84"/>
        <v>1.5</v>
      </c>
      <c r="CL419" s="30">
        <f>SUMIF(Ingredients!$B$3:$B$230,F419,Ingredients!$J$3:$J$230)+SUMIF($B$3:$B$725,F419,$CT$3:$CT$725)</f>
        <v>0</v>
      </c>
      <c r="CM419" s="30">
        <f>SUMIF(Ingredients!$B$3:$B$230,G419,Ingredients!$J$3:$J$230)+SUMIF($B$3:$B$725,G419,$CT$3:$CT$725)</f>
        <v>0</v>
      </c>
      <c r="CN419" s="30">
        <f>SUMIF(Ingredients!$B$3:$B$230,H419,Ingredients!$J$3:$J$230)+SUMIF($B$3:$B$725,H419,$CT$3:$CT$725)</f>
        <v>0</v>
      </c>
      <c r="CO419" s="30">
        <f>SUMIF(Ingredients!$B$3:$B$230,I419,Ingredients!$J$3:$J$230)+SUMIF($B$3:$B$725,I419,$CT$3:$CT$725)</f>
        <v>0</v>
      </c>
      <c r="CP419" s="30">
        <f>SUMIF(Ingredients!$B$3:$B$230,J419,Ingredients!$J$3:$J$230)+SUMIF($B$3:$B$725,J419,$CT$3:$CT$725)</f>
        <v>0</v>
      </c>
      <c r="CQ419" s="30">
        <f>SUMIF(Ingredients!$B$3:$B$230,K419,Ingredients!$J$3:$J$230)+SUMIF($B$3:$B$725,K419,$CT$3:$CT$725)</f>
        <v>0</v>
      </c>
      <c r="CR419" s="30">
        <f>SUMIF(Ingredients!$B$3:$B$230,L419,Ingredients!$J$3:$J$230)+SUMIF($B$3:$B$725,L419,$CT$3:$CT$725)</f>
        <v>0</v>
      </c>
      <c r="CS419" s="30">
        <f>SUMIF(Ingredients!$B$3:$B$230,M419,Ingredients!$J$3:$J$230)+SUMIF($B$3:$B$725,M419,$CT$3:$CT$725)</f>
        <v>0</v>
      </c>
      <c r="CT419" s="43">
        <f t="shared" si="85"/>
        <v>0</v>
      </c>
      <c r="CU419" s="34">
        <v>15</v>
      </c>
      <c r="CV419" s="30">
        <v>0</v>
      </c>
      <c r="CW419" s="30">
        <v>13</v>
      </c>
      <c r="CX419" s="35">
        <v>0</v>
      </c>
      <c r="CY419" s="36">
        <v>0</v>
      </c>
      <c r="CZ419" s="37">
        <v>0</v>
      </c>
      <c r="DA419" s="38">
        <v>1.5</v>
      </c>
      <c r="DB419" s="39">
        <v>0.3</v>
      </c>
      <c r="DC419" t="s">
        <v>202</v>
      </c>
      <c r="DD419" t="str">
        <f t="shared" ca="1" si="86"/>
        <v/>
      </c>
      <c r="DE419" t="str">
        <f t="shared" ca="1" si="87"/>
        <v>-</v>
      </c>
      <c r="DG419" t="s">
        <v>200</v>
      </c>
      <c r="DH419" t="str">
        <f t="shared" ca="1" si="88"/>
        <v>BACONANDEGGSITEM(MEAL, ItemRegistry.baconandeggsItem, 4 ,3f,0f,0f,0f,0f,1.5f,0.3f,1.62f),</v>
      </c>
      <c r="DI419" t="s">
        <v>2508</v>
      </c>
    </row>
    <row r="420" spans="2:113" x14ac:dyDescent="0.3">
      <c r="B420" t="s">
        <v>701</v>
      </c>
      <c r="C420" t="str">
        <f>INDEX('PH Itemnames'!$B$1:$B$723,MATCH(B420,'PH Itemnames'!$A$1:$A$723),1)</f>
        <v>biscuitsandgravyItem</v>
      </c>
      <c r="D420" t="s">
        <v>240</v>
      </c>
      <c r="E420" t="s">
        <v>1191</v>
      </c>
      <c r="F420" s="10" t="s">
        <v>495</v>
      </c>
      <c r="G420" s="11" t="s">
        <v>684</v>
      </c>
      <c r="H420" s="11"/>
      <c r="I420" s="11"/>
      <c r="J420" s="11"/>
      <c r="K420" s="11"/>
      <c r="L420" s="11"/>
      <c r="M420" s="11"/>
      <c r="N420" s="46">
        <f ca="1">SUMIF(Ingredients!$B$3:$B$230,'PH complex foods'!F420,Ingredients!$A$3:$A$119)+SUMIF($B$3:$B$725,F420,$V$3:$V$724)</f>
        <v>1</v>
      </c>
      <c r="O420" s="11">
        <f ca="1">SUMIF(Ingredients!$B$3:$B$230,'PH complex foods'!G420,Ingredients!$A$3:$A$119)+SUMIF($B$3:$B$725,G420,$V$3:$V$724)</f>
        <v>1</v>
      </c>
      <c r="P420" s="11">
        <f ca="1">SUMIF(Ingredients!$B$3:$B$230,'PH complex foods'!H420,Ingredients!$A$3:$A$119)+SUMIF($B$3:$B$725,H420,$V$3:$V$724)</f>
        <v>0</v>
      </c>
      <c r="Q420" s="11">
        <f ca="1">SUMIF(Ingredients!$B$3:$B$230,'PH complex foods'!I420,Ingredients!$A$3:$A$119)+SUMIF($B$3:$B$725,I420,$V$3:$V$724)</f>
        <v>0</v>
      </c>
      <c r="R420" s="11">
        <f ca="1">SUMIF(Ingredients!$B$3:$B$230,'PH complex foods'!J420,Ingredients!$A$3:$A$119)+SUMIF($B$3:$B$725,J420,$V$3:$V$724)</f>
        <v>0</v>
      </c>
      <c r="S420" s="11">
        <f ca="1">SUMIF(Ingredients!$B$3:$B$230,'PH complex foods'!K420,Ingredients!$A$3:$A$119)+SUMIF($B$3:$B$725,K420,$V$3:$V$724)</f>
        <v>0</v>
      </c>
      <c r="T420" s="11">
        <f ca="1">SUMIF(Ingredients!$B$3:$B$230,'PH complex foods'!L420,Ingredients!$A$3:$A$119)+SUMIF($B$3:$B$725,L420,$V$3:$V$724)</f>
        <v>0</v>
      </c>
      <c r="U420" s="11">
        <f ca="1">SUMIF(Ingredients!$B$3:$B$230,'PH complex foods'!M420,Ingredients!$A$3:$A$119)+SUMIF($B$3:$B$725,M420,$V$3:$V$724)</f>
        <v>0</v>
      </c>
      <c r="V420" s="10">
        <f t="shared" ca="1" si="89"/>
        <v>1</v>
      </c>
      <c r="W420" s="10">
        <v>1</v>
      </c>
      <c r="X420" s="11">
        <v>1</v>
      </c>
      <c r="Y420" s="11">
        <f>COUNTIF(F420:M1144,B420)</f>
        <v>1</v>
      </c>
      <c r="Z420" s="44" t="str">
        <f t="shared" ca="1" si="90"/>
        <v>Yes</v>
      </c>
      <c r="AA420" s="34">
        <f>SUMIF(Ingredients!$B$3:$B$230,F420,Ingredients!$C$3:$C$230)+SUMIF($B$3:$B$725,F420,$AI$3:$AI$725)</f>
        <v>10</v>
      </c>
      <c r="AB420" s="30">
        <f>SUMIF(Ingredients!$B$3:$B$230,G420,Ingredients!$C$3:$C$230)+SUMIF($B$3:$B$725,G420,$AI$3:$AI$725)</f>
        <v>17.30952380952381</v>
      </c>
      <c r="AC420" s="30">
        <f>SUMIF(Ingredients!$B$3:$B$230,H420,Ingredients!$C$3:$C$230)+SUMIF($B$3:$B$725,H420,$AI$3:$AI$725)</f>
        <v>0</v>
      </c>
      <c r="AD420" s="30">
        <f>SUMIF(Ingredients!$B$3:$B$230,I420,Ingredients!$C$3:$C$230)+SUMIF($B$3:$B$725,I420,$AI$3:$AI$725)</f>
        <v>0</v>
      </c>
      <c r="AE420" s="30">
        <f>SUMIF(Ingredients!$B$3:$B$230,J420,Ingredients!$C$3:$C$230)+SUMIF($B$3:$B$725,J420,$AI$3:$AI$725)</f>
        <v>0</v>
      </c>
      <c r="AF420" s="30">
        <f>SUMIF(Ingredients!$B$3:$B$230,K420,Ingredients!$C$3:$C$230)+SUMIF($B$3:$B$725,K420,$AI$3:$AI$725)</f>
        <v>0</v>
      </c>
      <c r="AG420" s="30">
        <f>SUMIF(Ingredients!$B$3:$B$230,L420,Ingredients!$C$3:$C$230)+SUMIF($B$3:$B$725,L420,$AI$3:$AI$725)</f>
        <v>0</v>
      </c>
      <c r="AH420" s="30">
        <f>SUMIF(Ingredients!$B$3:$B$230,M420,Ingredients!$C$3:$C$230)+SUMIF($B$3:$B$725,M420,$AI$3:$AI$725)</f>
        <v>0</v>
      </c>
      <c r="AI420" s="29">
        <f t="shared" si="78"/>
        <v>27.30952380952381</v>
      </c>
      <c r="AJ420" s="30">
        <f>SUMIF(Ingredients!$B$3:$B$230,F420,Ingredients!$D$3:$D$230)+SUMIF($B$3:$B$725,F420,$AR$3:$AR$725)</f>
        <v>0</v>
      </c>
      <c r="AK420" s="30">
        <f>SUMIF(Ingredients!$B$3:$B$230,G420,Ingredients!$D$3:$D$230)+SUMIF($B$3:$B$725,G420,$AR$3:$AR$725)</f>
        <v>0.35714285714285715</v>
      </c>
      <c r="AL420" s="30">
        <f>SUMIF(Ingredients!$B$3:$B$230,H420,Ingredients!$D$3:$D$230)+SUMIF($B$3:$B$725,H420,$AR$3:$AR$725)</f>
        <v>0</v>
      </c>
      <c r="AM420" s="30">
        <f>SUMIF(Ingredients!$B$3:$B$230,I420,Ingredients!$D$3:$D$230)+SUMIF($B$3:$B$725,I420,$AR$3:$AR$725)</f>
        <v>0</v>
      </c>
      <c r="AN420" s="30">
        <f>SUMIF(Ingredients!$B$3:$B$230,J420,Ingredients!$D$3:$D$230)+SUMIF($B$3:$B$725,J420,$AR$3:$AR$725)</f>
        <v>0</v>
      </c>
      <c r="AO420" s="30">
        <f>SUMIF(Ingredients!$B$3:$B$230,K420,Ingredients!$D$3:$D$230)+SUMIF($B$3:$B$725,K420,$AR$3:$AR$725)</f>
        <v>0</v>
      </c>
      <c r="AP420" s="30">
        <f>SUMIF(Ingredients!$B$3:$B$230,L420,Ingredients!$D$3:$D$230)+SUMIF($B$3:$B$725,L420,$AR$3:$AR$725)</f>
        <v>0</v>
      </c>
      <c r="AQ420" s="30">
        <f>SUMIF(Ingredients!$B$3:$B$230,M420,Ingredients!$D$3:$D$230)+SUMIF($B$3:$B$725,M420,$AR$3:$AR$725)</f>
        <v>0</v>
      </c>
      <c r="AR420" s="29">
        <f t="shared" si="79"/>
        <v>0.35714285714285715</v>
      </c>
      <c r="AS420" s="30">
        <f>SUMIF(Ingredients!$B$3:$B$230,F420,Ingredients!$E$3:$E$230)+SUMIF($B$3:$B$725,F420,$BA$3:$BA$730)</f>
        <v>9.5</v>
      </c>
      <c r="AT420" s="30">
        <f>SUMIF(Ingredients!$B$3:$B$230,G420,Ingredients!$E$3:$E$230)+SUMIF($B$3:$B$725,G420,$BA$3:$BA$730)</f>
        <v>26.714285714285715</v>
      </c>
      <c r="AU420" s="30">
        <f>SUMIF(Ingredients!$B$3:$B$230,H420,Ingredients!$E$3:$E$230)+SUMIF($B$3:$B$725,H420,$BA$3:$BA$730)</f>
        <v>0</v>
      </c>
      <c r="AV420" s="30">
        <f>SUMIF(Ingredients!$B$3:$B$230,I420,Ingredients!$E$3:$E$230)+SUMIF($B$3:$B$725,I420,$BA$3:$BA$730)</f>
        <v>0</v>
      </c>
      <c r="AW420" s="30">
        <f>SUMIF(Ingredients!$B$3:$B$230,J420,Ingredients!$E$3:$E$230)+SUMIF($B$3:$B$725,J420,$BA$3:$BA$730)</f>
        <v>0</v>
      </c>
      <c r="AX420" s="30">
        <f>SUMIF(Ingredients!$B$3:$B$230,K420,Ingredients!$E$3:$E$230)+SUMIF($B$3:$B$725,K420,$BA$3:$BA$730)</f>
        <v>0</v>
      </c>
      <c r="AY420" s="30">
        <f>SUMIF(Ingredients!$B$3:$B$230,L420,Ingredients!$E$3:$E$230)+SUMIF($B$3:$B$725,L420,$BA$3:$BA$730)</f>
        <v>0</v>
      </c>
      <c r="AZ420" s="30">
        <f>SUMIF(Ingredients!$B$3:$B$230,M420,Ingredients!$E$3:$E$230)+SUMIF($B$3:$B$725,M420,$BA$3:$BA$730)</f>
        <v>0</v>
      </c>
      <c r="BA420" s="29">
        <f t="shared" si="80"/>
        <v>18.107142857142858</v>
      </c>
      <c r="BB420" s="30">
        <f>SUMIF(Ingredients!$B$3:$B$230,F420,Ingredients!$F$3:$F$230)+SUMIF($B$3:$B$725,F420,$BJ$3:$BJ$725)</f>
        <v>1</v>
      </c>
      <c r="BC420" s="30">
        <f>SUMIF(Ingredients!$B$3:$B$230,G420,Ingredients!$F$3:$F$230)+SUMIF($B$3:$B$725,G420,$BJ$3:$BJ$725)</f>
        <v>1</v>
      </c>
      <c r="BD420" s="30">
        <f>SUMIF(Ingredients!$B$3:$B$230,H420,Ingredients!$F$3:$F$230)+SUMIF($B$3:$B$725,H420,$BJ$3:$BJ$725)</f>
        <v>0</v>
      </c>
      <c r="BE420" s="30">
        <f>SUMIF(Ingredients!$B$3:$B$230,I420,Ingredients!$F$3:$F$230)+SUMIF($B$3:$B$725,I420,$BJ$3:$BJ$725)</f>
        <v>0</v>
      </c>
      <c r="BF420" s="30">
        <f>SUMIF(Ingredients!$B$3:$B$230,J420,Ingredients!$F$3:$F$230)+SUMIF($B$3:$B$725,J420,$BJ$3:$BJ$725)</f>
        <v>0</v>
      </c>
      <c r="BG420" s="30">
        <f>SUMIF(Ingredients!$B$3:$B$230,K420,Ingredients!$F$3:$F$230)+SUMIF($B$3:$B$725,K420,$BJ$3:$BJ$725)</f>
        <v>0</v>
      </c>
      <c r="BH420" s="30">
        <f>SUMIF(Ingredients!$B$3:$B$230,L420,Ingredients!$F$3:$F$230)+SUMIF($B$3:$B$725,L420,$BJ$3:$BJ$725)</f>
        <v>0</v>
      </c>
      <c r="BI420" s="30">
        <f>SUMIF(Ingredients!$B$3:$B$230,M420,Ingredients!$F$3:$F$230)+SUMIF($B$3:$B$725,M420,$BJ$3:$BJ$725)</f>
        <v>0</v>
      </c>
      <c r="BJ420" s="35">
        <f t="shared" si="81"/>
        <v>2</v>
      </c>
      <c r="BK420" s="30">
        <f>SUMIF(Ingredients!$B$3:$B$230,F420,Ingredients!$G$3:$G$230)+SUMIF($B$3:$B$725,F420,$BS$3:$BS$725)</f>
        <v>0</v>
      </c>
      <c r="BL420" s="30">
        <f>SUMIF(Ingredients!$B$3:$B$230,G420,Ingredients!$G$3:$G$230)+SUMIF($B$3:$B$725,G420,$BS$3:$BS$725)</f>
        <v>0</v>
      </c>
      <c r="BM420" s="30">
        <f>SUMIF(Ingredients!$B$3:$B$230,H420,Ingredients!$G$3:$G$230)+SUMIF($B$3:$B$725,H420,$BS$3:$BS$725)</f>
        <v>0</v>
      </c>
      <c r="BN420" s="30">
        <f>SUMIF(Ingredients!$B$3:$B$230,I420,Ingredients!$G$3:$G$230)+SUMIF($B$3:$B$725,I420,$BS$3:$BS$725)</f>
        <v>0</v>
      </c>
      <c r="BO420" s="30">
        <f>SUMIF(Ingredients!$B$3:$B$230,J420,Ingredients!$G$3:$G$230)+SUMIF($B$3:$B$725,J420,$BS$3:$BS$725)</f>
        <v>0</v>
      </c>
      <c r="BP420" s="30">
        <f>SUMIF(Ingredients!$B$3:$B$230,K420,Ingredients!$G$3:$G$230)+SUMIF($B$3:$B$725,K420,$BS$3:$BS$725)</f>
        <v>0</v>
      </c>
      <c r="BQ420" s="30">
        <f>SUMIF(Ingredients!$B$3:$B$230,L420,Ingredients!$G$3:$G$230)+SUMIF($B$3:$B$725,L420,$BS$3:$BS$725)</f>
        <v>0</v>
      </c>
      <c r="BR420" s="30">
        <f>SUMIF(Ingredients!$B$3:$B$230,M420,Ingredients!$G$3:$G$230)+SUMIF($B$3:$B$725,M420,$BS$3:$BS$725)</f>
        <v>0</v>
      </c>
      <c r="BS420" s="36">
        <f t="shared" si="82"/>
        <v>0</v>
      </c>
      <c r="BT420" s="30">
        <f>SUMIF(Ingredients!$B$3:$B$230,F420,Ingredients!$H$3:$H$230)+SUMIF($B$3:$B$725,F420,$CB$3:$CB$725)</f>
        <v>0</v>
      </c>
      <c r="BU420" s="30">
        <f>SUMIF(Ingredients!$B$3:$B$230,G420,Ingredients!$H$3:$H$230)+SUMIF($B$3:$B$725,G420,$CB$3:$CB$725)</f>
        <v>1.1428571428571428</v>
      </c>
      <c r="BV420" s="30">
        <f>SUMIF(Ingredients!$B$3:$B$230,H420,Ingredients!$H$3:$H$230)+SUMIF($B$3:$B$725,H420,$CB$3:$CB$725)</f>
        <v>0</v>
      </c>
      <c r="BW420" s="30">
        <f>SUMIF(Ingredients!$B$3:$B$230,I420,Ingredients!$H$3:$H$230)+SUMIF($B$3:$B$725,I420,$CB$3:$CB$725)</f>
        <v>0</v>
      </c>
      <c r="BX420" s="30">
        <f>SUMIF(Ingredients!$B$3:$B$230,J420,Ingredients!$H$3:$H$230)+SUMIF($B$3:$B$725,J420,$CB$3:$CB$725)</f>
        <v>0</v>
      </c>
      <c r="BY420" s="30">
        <f>SUMIF(Ingredients!$B$3:$B$230,K420,Ingredients!$H$3:$H$230)+SUMIF($B$3:$B$725,K420,$CB$3:$CB$725)</f>
        <v>0</v>
      </c>
      <c r="BZ420" s="30">
        <f>SUMIF(Ingredients!$B$3:$B$230,L420,Ingredients!$H$3:$H$230)+SUMIF($B$3:$B$725,L420,$CB$3:$CB$725)</f>
        <v>0</v>
      </c>
      <c r="CA420" s="30">
        <f>SUMIF(Ingredients!$B$3:$B$230,M420,Ingredients!$H$3:$H$230)+SUMIF($B$3:$B$725,M420,$CB$3:$CB$725)</f>
        <v>0</v>
      </c>
      <c r="CB420" s="42">
        <f t="shared" si="83"/>
        <v>1.1428571428571428</v>
      </c>
      <c r="CC420" s="30">
        <f>SUMIF(Ingredients!$B$3:$B$230,F420,Ingredients!$I$3:$I$230)+SUMIF($B$3:$B$725,F420,$CK$3:$CK$725)</f>
        <v>0</v>
      </c>
      <c r="CD420" s="30">
        <f>SUMIF(Ingredients!$B$3:$B$230,G420,Ingredients!$I$3:$I$230)+SUMIF($B$3:$B$725,G420,$CK$3:$CK$725)</f>
        <v>2.5</v>
      </c>
      <c r="CE420" s="30">
        <f>SUMIF(Ingredients!$B$3:$B$230,H420,Ingredients!$I$3:$I$230)+SUMIF($B$3:$B$725,H420,$CK$3:$CK$725)</f>
        <v>0</v>
      </c>
      <c r="CF420" s="30">
        <f>SUMIF(Ingredients!$B$3:$B$230,I420,Ingredients!$I$3:$I$230)+SUMIF($B$3:$B$725,I420,$CK$3:$CK$725)</f>
        <v>0</v>
      </c>
      <c r="CG420" s="30">
        <f>SUMIF(Ingredients!$B$3:$B$230,J420,Ingredients!$I$3:$I$230)+SUMIF($B$3:$B$725,J420,$CK$3:$CK$725)</f>
        <v>0</v>
      </c>
      <c r="CH420" s="30">
        <f>SUMIF(Ingredients!$B$3:$B$230,K420,Ingredients!$I$3:$I$230)+SUMIF($B$3:$B$725,K420,$CK$3:$CK$725)</f>
        <v>0</v>
      </c>
      <c r="CI420" s="30">
        <f>SUMIF(Ingredients!$B$3:$B$230,L420,Ingredients!$I$3:$I$230)+SUMIF($B$3:$B$725,L420,$CK$3:$CK$725)</f>
        <v>0</v>
      </c>
      <c r="CJ420" s="30">
        <f>SUMIF(Ingredients!$B$3:$B$230,M420,Ingredients!$I$3:$I$230)+SUMIF($B$3:$B$725,M420,$CK$3:$CK$725)</f>
        <v>0</v>
      </c>
      <c r="CK420" s="38">
        <f t="shared" si="84"/>
        <v>2.5</v>
      </c>
      <c r="CL420" s="30">
        <f>SUMIF(Ingredients!$B$3:$B$230,F420,Ingredients!$J$3:$J$230)+SUMIF($B$3:$B$725,F420,$CT$3:$CT$725)</f>
        <v>1</v>
      </c>
      <c r="CM420" s="30">
        <f>SUMIF(Ingredients!$B$3:$B$230,G420,Ingredients!$J$3:$J$230)+SUMIF($B$3:$B$725,G420,$CT$3:$CT$725)</f>
        <v>0</v>
      </c>
      <c r="CN420" s="30">
        <f>SUMIF(Ingredients!$B$3:$B$230,H420,Ingredients!$J$3:$J$230)+SUMIF($B$3:$B$725,H420,$CT$3:$CT$725)</f>
        <v>0</v>
      </c>
      <c r="CO420" s="30">
        <f>SUMIF(Ingredients!$B$3:$B$230,I420,Ingredients!$J$3:$J$230)+SUMIF($B$3:$B$725,I420,$CT$3:$CT$725)</f>
        <v>0</v>
      </c>
      <c r="CP420" s="30">
        <f>SUMIF(Ingredients!$B$3:$B$230,J420,Ingredients!$J$3:$J$230)+SUMIF($B$3:$B$725,J420,$CT$3:$CT$725)</f>
        <v>0</v>
      </c>
      <c r="CQ420" s="30">
        <f>SUMIF(Ingredients!$B$3:$B$230,K420,Ingredients!$J$3:$J$230)+SUMIF($B$3:$B$725,K420,$CT$3:$CT$725)</f>
        <v>0</v>
      </c>
      <c r="CR420" s="30">
        <f>SUMIF(Ingredients!$B$3:$B$230,L420,Ingredients!$J$3:$J$230)+SUMIF($B$3:$B$725,L420,$CT$3:$CT$725)</f>
        <v>0</v>
      </c>
      <c r="CS420" s="30">
        <f>SUMIF(Ingredients!$B$3:$B$230,M420,Ingredients!$J$3:$J$230)+SUMIF($B$3:$B$725,M420,$CT$3:$CT$725)</f>
        <v>0</v>
      </c>
      <c r="CT420" s="43">
        <f t="shared" si="85"/>
        <v>1</v>
      </c>
      <c r="CU420" s="34">
        <v>30</v>
      </c>
      <c r="CV420" s="30">
        <v>0.35714285714285715</v>
      </c>
      <c r="CW420" s="30">
        <v>11</v>
      </c>
      <c r="CX420" s="35">
        <v>2</v>
      </c>
      <c r="CY420" s="36">
        <v>0</v>
      </c>
      <c r="CZ420" s="37">
        <v>1</v>
      </c>
      <c r="DA420" s="38">
        <v>2.5</v>
      </c>
      <c r="DB420" s="39">
        <v>1</v>
      </c>
      <c r="DC420" t="s">
        <v>202</v>
      </c>
      <c r="DD420" t="str">
        <f t="shared" ca="1" si="86"/>
        <v/>
      </c>
      <c r="DE420" t="str">
        <f t="shared" ca="1" si="87"/>
        <v>-</v>
      </c>
      <c r="DG420" t="s">
        <v>200</v>
      </c>
      <c r="DH420" t="str">
        <f t="shared" ca="1" si="88"/>
        <v>BISCUITSANDGRAVYITEM(MEAL, ItemRegistry.biscuitsandgravyItem, 4 ,6f,0.36f,2f,1f,0f,2.5f,1f,1.91f),</v>
      </c>
      <c r="DI420" t="s">
        <v>2509</v>
      </c>
    </row>
    <row r="421" spans="2:113" x14ac:dyDescent="0.3">
      <c r="B421" t="s">
        <v>702</v>
      </c>
      <c r="C421" t="str">
        <f>INDEX('PH Itemnames'!$B$1:$B$723,MATCH(B421,'PH Itemnames'!$A$1:$A$723),1)</f>
        <v>applefritterItem</v>
      </c>
      <c r="D421" t="s">
        <v>240</v>
      </c>
      <c r="E421" t="s">
        <v>1191</v>
      </c>
      <c r="F421" s="10" t="s">
        <v>168</v>
      </c>
      <c r="G421" s="11" t="s">
        <v>209</v>
      </c>
      <c r="H421" s="11" t="s">
        <v>210</v>
      </c>
      <c r="I421" s="11" t="s">
        <v>346</v>
      </c>
      <c r="J421" s="11"/>
      <c r="K421" s="11"/>
      <c r="L421" s="11"/>
      <c r="M421" s="11"/>
      <c r="N421" s="46">
        <f ca="1">SUMIF(Ingredients!$B$3:$B$230,'PH complex foods'!F421,Ingredients!$A$3:$A$119)+SUMIF($B$3:$B$725,F421,$V$3:$V$724)</f>
        <v>1</v>
      </c>
      <c r="O421" s="11">
        <f ca="1">SUMIF(Ingredients!$B$3:$B$230,'PH complex foods'!G421,Ingredients!$A$3:$A$119)+SUMIF($B$3:$B$725,G421,$V$3:$V$724)</f>
        <v>1</v>
      </c>
      <c r="P421" s="11">
        <f ca="1">SUMIF(Ingredients!$B$3:$B$230,'PH complex foods'!H421,Ingredients!$A$3:$A$119)+SUMIF($B$3:$B$725,H421,$V$3:$V$724)</f>
        <v>1</v>
      </c>
      <c r="Q421" s="11">
        <f ca="1">SUMIF(Ingredients!$B$3:$B$230,'PH complex foods'!I421,Ingredients!$A$3:$A$119)+SUMIF($B$3:$B$725,I421,$V$3:$V$724)</f>
        <v>1</v>
      </c>
      <c r="R421" s="11">
        <f ca="1">SUMIF(Ingredients!$B$3:$B$230,'PH complex foods'!J421,Ingredients!$A$3:$A$119)+SUMIF($B$3:$B$725,J421,$V$3:$V$724)</f>
        <v>0</v>
      </c>
      <c r="S421" s="11">
        <f ca="1">SUMIF(Ingredients!$B$3:$B$230,'PH complex foods'!K421,Ingredients!$A$3:$A$119)+SUMIF($B$3:$B$725,K421,$V$3:$V$724)</f>
        <v>0</v>
      </c>
      <c r="T421" s="11">
        <f ca="1">SUMIF(Ingredients!$B$3:$B$230,'PH complex foods'!L421,Ingredients!$A$3:$A$119)+SUMIF($B$3:$B$725,L421,$V$3:$V$724)</f>
        <v>0</v>
      </c>
      <c r="U421" s="11">
        <f ca="1">SUMIF(Ingredients!$B$3:$B$230,'PH complex foods'!M421,Ingredients!$A$3:$A$119)+SUMIF($B$3:$B$725,M421,$V$3:$V$724)</f>
        <v>0</v>
      </c>
      <c r="V421" s="10">
        <f t="shared" ca="1" si="89"/>
        <v>1</v>
      </c>
      <c r="W421" s="10">
        <v>1</v>
      </c>
      <c r="X421" s="11">
        <v>1</v>
      </c>
      <c r="Y421" s="11">
        <f>COUNTIF(F421:M1145,B421)</f>
        <v>0</v>
      </c>
      <c r="Z421" s="44" t="str">
        <f t="shared" ca="1" si="90"/>
        <v>Yes</v>
      </c>
      <c r="AA421" s="34">
        <f>SUMIF(Ingredients!$B$3:$B$230,F421,Ingredients!$C$3:$C$230)+SUMIF($B$3:$B$725,F421,$AI$3:$AI$725)</f>
        <v>2</v>
      </c>
      <c r="AB421" s="30">
        <f>SUMIF(Ingredients!$B$3:$B$230,G421,Ingredients!$C$3:$C$230)+SUMIF($B$3:$B$725,G421,$AI$3:$AI$725)</f>
        <v>5</v>
      </c>
      <c r="AC421" s="30">
        <f>SUMIF(Ingredients!$B$3:$B$230,H421,Ingredients!$C$3:$C$230)+SUMIF($B$3:$B$725,H421,$AI$3:$AI$725)</f>
        <v>0</v>
      </c>
      <c r="AD421" s="30">
        <f>SUMIF(Ingredients!$B$3:$B$230,I421,Ingredients!$C$3:$C$230)+SUMIF($B$3:$B$725,I421,$AI$3:$AI$725)</f>
        <v>4</v>
      </c>
      <c r="AE421" s="30">
        <f>SUMIF(Ingredients!$B$3:$B$230,J421,Ingredients!$C$3:$C$230)+SUMIF($B$3:$B$725,J421,$AI$3:$AI$725)</f>
        <v>0</v>
      </c>
      <c r="AF421" s="30">
        <f>SUMIF(Ingredients!$B$3:$B$230,K421,Ingredients!$C$3:$C$230)+SUMIF($B$3:$B$725,K421,$AI$3:$AI$725)</f>
        <v>0</v>
      </c>
      <c r="AG421" s="30">
        <f>SUMIF(Ingredients!$B$3:$B$230,L421,Ingredients!$C$3:$C$230)+SUMIF($B$3:$B$725,L421,$AI$3:$AI$725)</f>
        <v>0</v>
      </c>
      <c r="AH421" s="30">
        <f>SUMIF(Ingredients!$B$3:$B$230,M421,Ingredients!$C$3:$C$230)+SUMIF($B$3:$B$725,M421,$AI$3:$AI$725)</f>
        <v>0</v>
      </c>
      <c r="AI421" s="29">
        <f t="shared" si="78"/>
        <v>11</v>
      </c>
      <c r="AJ421" s="30">
        <f>SUMIF(Ingredients!$B$3:$B$230,F421,Ingredients!$D$3:$D$230)+SUMIF($B$3:$B$725,F421,$AR$3:$AR$725)</f>
        <v>0</v>
      </c>
      <c r="AK421" s="30">
        <f>SUMIF(Ingredients!$B$3:$B$230,G421,Ingredients!$D$3:$D$230)+SUMIF($B$3:$B$725,G421,$AR$3:$AR$725)</f>
        <v>0</v>
      </c>
      <c r="AL421" s="30">
        <f>SUMIF(Ingredients!$B$3:$B$230,H421,Ingredients!$D$3:$D$230)+SUMIF($B$3:$B$725,H421,$AR$3:$AR$725)</f>
        <v>0</v>
      </c>
      <c r="AM421" s="30">
        <f>SUMIF(Ingredients!$B$3:$B$230,I421,Ingredients!$D$3:$D$230)+SUMIF($B$3:$B$725,I421,$AR$3:$AR$725)</f>
        <v>0</v>
      </c>
      <c r="AN421" s="30">
        <f>SUMIF(Ingredients!$B$3:$B$230,J421,Ingredients!$D$3:$D$230)+SUMIF($B$3:$B$725,J421,$AR$3:$AR$725)</f>
        <v>0</v>
      </c>
      <c r="AO421" s="30">
        <f>SUMIF(Ingredients!$B$3:$B$230,K421,Ingredients!$D$3:$D$230)+SUMIF($B$3:$B$725,K421,$AR$3:$AR$725)</f>
        <v>0</v>
      </c>
      <c r="AP421" s="30">
        <f>SUMIF(Ingredients!$B$3:$B$230,L421,Ingredients!$D$3:$D$230)+SUMIF($B$3:$B$725,L421,$AR$3:$AR$725)</f>
        <v>0</v>
      </c>
      <c r="AQ421" s="30">
        <f>SUMIF(Ingredients!$B$3:$B$230,M421,Ingredients!$D$3:$D$230)+SUMIF($B$3:$B$725,M421,$AR$3:$AR$725)</f>
        <v>0</v>
      </c>
      <c r="AR421" s="29">
        <f t="shared" si="79"/>
        <v>0</v>
      </c>
      <c r="AS421" s="30">
        <f>SUMIF(Ingredients!$B$3:$B$230,F421,Ingredients!$E$3:$E$230)+SUMIF($B$3:$B$725,F421,$BA$3:$BA$730)</f>
        <v>10</v>
      </c>
      <c r="AT421" s="30">
        <f>SUMIF(Ingredients!$B$3:$B$230,G421,Ingredients!$E$3:$E$230)+SUMIF($B$3:$B$725,G421,$BA$3:$BA$730)</f>
        <v>7</v>
      </c>
      <c r="AU421" s="30">
        <f>SUMIF(Ingredients!$B$3:$B$230,H421,Ingredients!$E$3:$E$230)+SUMIF($B$3:$B$725,H421,$BA$3:$BA$730)</f>
        <v>30</v>
      </c>
      <c r="AV421" s="30">
        <f>SUMIF(Ingredients!$B$3:$B$230,I421,Ingredients!$E$3:$E$230)+SUMIF($B$3:$B$725,I421,$BA$3:$BA$730)</f>
        <v>0</v>
      </c>
      <c r="AW421" s="30">
        <f>SUMIF(Ingredients!$B$3:$B$230,J421,Ingredients!$E$3:$E$230)+SUMIF($B$3:$B$725,J421,$BA$3:$BA$730)</f>
        <v>0</v>
      </c>
      <c r="AX421" s="30">
        <f>SUMIF(Ingredients!$B$3:$B$230,K421,Ingredients!$E$3:$E$230)+SUMIF($B$3:$B$725,K421,$BA$3:$BA$730)</f>
        <v>0</v>
      </c>
      <c r="AY421" s="30">
        <f>SUMIF(Ingredients!$B$3:$B$230,L421,Ingredients!$E$3:$E$230)+SUMIF($B$3:$B$725,L421,$BA$3:$BA$730)</f>
        <v>0</v>
      </c>
      <c r="AZ421" s="30">
        <f>SUMIF(Ingredients!$B$3:$B$230,M421,Ingredients!$E$3:$E$230)+SUMIF($B$3:$B$725,M421,$BA$3:$BA$730)</f>
        <v>0</v>
      </c>
      <c r="BA421" s="29">
        <f t="shared" si="80"/>
        <v>11.75</v>
      </c>
      <c r="BB421" s="30">
        <f>SUMIF(Ingredients!$B$3:$B$230,F421,Ingredients!$F$3:$F$230)+SUMIF($B$3:$B$725,F421,$BJ$3:$BJ$725)</f>
        <v>0</v>
      </c>
      <c r="BC421" s="30">
        <f>SUMIF(Ingredients!$B$3:$B$230,G421,Ingredients!$F$3:$F$230)+SUMIF($B$3:$B$725,G421,$BJ$3:$BJ$725)</f>
        <v>1</v>
      </c>
      <c r="BD421" s="30">
        <f>SUMIF(Ingredients!$B$3:$B$230,H421,Ingredients!$F$3:$F$230)+SUMIF($B$3:$B$725,H421,$BJ$3:$BJ$725)</f>
        <v>0</v>
      </c>
      <c r="BE421" s="30">
        <f>SUMIF(Ingredients!$B$3:$B$230,I421,Ingredients!$F$3:$F$230)+SUMIF($B$3:$B$725,I421,$BJ$3:$BJ$725)</f>
        <v>0</v>
      </c>
      <c r="BF421" s="30">
        <f>SUMIF(Ingredients!$B$3:$B$230,J421,Ingredients!$F$3:$F$230)+SUMIF($B$3:$B$725,J421,$BJ$3:$BJ$725)</f>
        <v>0</v>
      </c>
      <c r="BG421" s="30">
        <f>SUMIF(Ingredients!$B$3:$B$230,K421,Ingredients!$F$3:$F$230)+SUMIF($B$3:$B$725,K421,$BJ$3:$BJ$725)</f>
        <v>0</v>
      </c>
      <c r="BH421" s="30">
        <f>SUMIF(Ingredients!$B$3:$B$230,L421,Ingredients!$F$3:$F$230)+SUMIF($B$3:$B$725,L421,$BJ$3:$BJ$725)</f>
        <v>0</v>
      </c>
      <c r="BI421" s="30">
        <f>SUMIF(Ingredients!$B$3:$B$230,M421,Ingredients!$F$3:$F$230)+SUMIF($B$3:$B$725,M421,$BJ$3:$BJ$725)</f>
        <v>0</v>
      </c>
      <c r="BJ421" s="35">
        <f t="shared" si="81"/>
        <v>1</v>
      </c>
      <c r="BK421" s="30">
        <f>SUMIF(Ingredients!$B$3:$B$230,F421,Ingredients!$G$3:$G$230)+SUMIF($B$3:$B$725,F421,$BS$3:$BS$725)</f>
        <v>1</v>
      </c>
      <c r="BL421" s="30">
        <f>SUMIF(Ingredients!$B$3:$B$230,G421,Ingredients!$G$3:$G$230)+SUMIF($B$3:$B$725,G421,$BS$3:$BS$725)</f>
        <v>0</v>
      </c>
      <c r="BM421" s="30">
        <f>SUMIF(Ingredients!$B$3:$B$230,H421,Ingredients!$G$3:$G$230)+SUMIF($B$3:$B$725,H421,$BS$3:$BS$725)</f>
        <v>0</v>
      </c>
      <c r="BN421" s="30">
        <f>SUMIF(Ingredients!$B$3:$B$230,I421,Ingredients!$G$3:$G$230)+SUMIF($B$3:$B$725,I421,$BS$3:$BS$725)</f>
        <v>0</v>
      </c>
      <c r="BO421" s="30">
        <f>SUMIF(Ingredients!$B$3:$B$230,J421,Ingredients!$G$3:$G$230)+SUMIF($B$3:$B$725,J421,$BS$3:$BS$725)</f>
        <v>0</v>
      </c>
      <c r="BP421" s="30">
        <f>SUMIF(Ingredients!$B$3:$B$230,K421,Ingredients!$G$3:$G$230)+SUMIF($B$3:$B$725,K421,$BS$3:$BS$725)</f>
        <v>0</v>
      </c>
      <c r="BQ421" s="30">
        <f>SUMIF(Ingredients!$B$3:$B$230,L421,Ingredients!$G$3:$G$230)+SUMIF($B$3:$B$725,L421,$BS$3:$BS$725)</f>
        <v>0</v>
      </c>
      <c r="BR421" s="30">
        <f>SUMIF(Ingredients!$B$3:$B$230,M421,Ingredients!$G$3:$G$230)+SUMIF($B$3:$B$725,M421,$BS$3:$BS$725)</f>
        <v>0</v>
      </c>
      <c r="BS421" s="36">
        <f t="shared" si="82"/>
        <v>1</v>
      </c>
      <c r="BT421" s="30">
        <f>SUMIF(Ingredients!$B$3:$B$230,F421,Ingredients!$H$3:$H$230)+SUMIF($B$3:$B$725,F421,$CB$3:$CB$725)</f>
        <v>0</v>
      </c>
      <c r="BU421" s="30">
        <f>SUMIF(Ingredients!$B$3:$B$230,G421,Ingredients!$H$3:$H$230)+SUMIF($B$3:$B$725,G421,$CB$3:$CB$725)</f>
        <v>0</v>
      </c>
      <c r="BV421" s="30">
        <f>SUMIF(Ingredients!$B$3:$B$230,H421,Ingredients!$H$3:$H$230)+SUMIF($B$3:$B$725,H421,$CB$3:$CB$725)</f>
        <v>0</v>
      </c>
      <c r="BW421" s="30">
        <f>SUMIF(Ingredients!$B$3:$B$230,I421,Ingredients!$H$3:$H$230)+SUMIF($B$3:$B$725,I421,$CB$3:$CB$725)</f>
        <v>0</v>
      </c>
      <c r="BX421" s="30">
        <f>SUMIF(Ingredients!$B$3:$B$230,J421,Ingredients!$H$3:$H$230)+SUMIF($B$3:$B$725,J421,$CB$3:$CB$725)</f>
        <v>0</v>
      </c>
      <c r="BY421" s="30">
        <f>SUMIF(Ingredients!$B$3:$B$230,K421,Ingredients!$H$3:$H$230)+SUMIF($B$3:$B$725,K421,$CB$3:$CB$725)</f>
        <v>0</v>
      </c>
      <c r="BZ421" s="30">
        <f>SUMIF(Ingredients!$B$3:$B$230,L421,Ingredients!$H$3:$H$230)+SUMIF($B$3:$B$725,L421,$CB$3:$CB$725)</f>
        <v>0</v>
      </c>
      <c r="CA421" s="30">
        <f>SUMIF(Ingredients!$B$3:$B$230,M421,Ingredients!$H$3:$H$230)+SUMIF($B$3:$B$725,M421,$CB$3:$CB$725)</f>
        <v>0</v>
      </c>
      <c r="CB421" s="42">
        <f t="shared" si="83"/>
        <v>0</v>
      </c>
      <c r="CC421" s="30">
        <f>SUMIF(Ingredients!$B$3:$B$230,F421,Ingredients!$I$3:$I$230)+SUMIF($B$3:$B$725,F421,$CK$3:$CK$725)</f>
        <v>0</v>
      </c>
      <c r="CD421" s="30">
        <f>SUMIF(Ingredients!$B$3:$B$230,G421,Ingredients!$I$3:$I$230)+SUMIF($B$3:$B$725,G421,$CK$3:$CK$725)</f>
        <v>0</v>
      </c>
      <c r="CE421" s="30">
        <f>SUMIF(Ingredients!$B$3:$B$230,H421,Ingredients!$I$3:$I$230)+SUMIF($B$3:$B$725,H421,$CK$3:$CK$725)</f>
        <v>0</v>
      </c>
      <c r="CF421" s="30">
        <f>SUMIF(Ingredients!$B$3:$B$230,I421,Ingredients!$I$3:$I$230)+SUMIF($B$3:$B$725,I421,$CK$3:$CK$725)</f>
        <v>0</v>
      </c>
      <c r="CG421" s="30">
        <f>SUMIF(Ingredients!$B$3:$B$230,J421,Ingredients!$I$3:$I$230)+SUMIF($B$3:$B$725,J421,$CK$3:$CK$725)</f>
        <v>0</v>
      </c>
      <c r="CH421" s="30">
        <f>SUMIF(Ingredients!$B$3:$B$230,K421,Ingredients!$I$3:$I$230)+SUMIF($B$3:$B$725,K421,$CK$3:$CK$725)</f>
        <v>0</v>
      </c>
      <c r="CI421" s="30">
        <f>SUMIF(Ingredients!$B$3:$B$230,L421,Ingredients!$I$3:$I$230)+SUMIF($B$3:$B$725,L421,$CK$3:$CK$725)</f>
        <v>0</v>
      </c>
      <c r="CJ421" s="30">
        <f>SUMIF(Ingredients!$B$3:$B$230,M421,Ingredients!$I$3:$I$230)+SUMIF($B$3:$B$725,M421,$CK$3:$CK$725)</f>
        <v>0</v>
      </c>
      <c r="CK421" s="38">
        <f t="shared" si="84"/>
        <v>0</v>
      </c>
      <c r="CL421" s="30">
        <f>SUMIF(Ingredients!$B$3:$B$230,F421,Ingredients!$J$3:$J$230)+SUMIF($B$3:$B$725,F421,$CT$3:$CT$725)</f>
        <v>0</v>
      </c>
      <c r="CM421" s="30">
        <f>SUMIF(Ingredients!$B$3:$B$230,G421,Ingredients!$J$3:$J$230)+SUMIF($B$3:$B$725,G421,$CT$3:$CT$725)</f>
        <v>0</v>
      </c>
      <c r="CN421" s="30">
        <f>SUMIF(Ingredients!$B$3:$B$230,H421,Ingredients!$J$3:$J$230)+SUMIF($B$3:$B$725,H421,$CT$3:$CT$725)</f>
        <v>0</v>
      </c>
      <c r="CO421" s="30">
        <f>SUMIF(Ingredients!$B$3:$B$230,I421,Ingredients!$J$3:$J$230)+SUMIF($B$3:$B$725,I421,$CT$3:$CT$725)</f>
        <v>0</v>
      </c>
      <c r="CP421" s="30">
        <f>SUMIF(Ingredients!$B$3:$B$230,J421,Ingredients!$J$3:$J$230)+SUMIF($B$3:$B$725,J421,$CT$3:$CT$725)</f>
        <v>0</v>
      </c>
      <c r="CQ421" s="30">
        <f>SUMIF(Ingredients!$B$3:$B$230,K421,Ingredients!$J$3:$J$230)+SUMIF($B$3:$B$725,K421,$CT$3:$CT$725)</f>
        <v>0</v>
      </c>
      <c r="CR421" s="30">
        <f>SUMIF(Ingredients!$B$3:$B$230,L421,Ingredients!$J$3:$J$230)+SUMIF($B$3:$B$725,L421,$CT$3:$CT$725)</f>
        <v>0</v>
      </c>
      <c r="CS421" s="30">
        <f>SUMIF(Ingredients!$B$3:$B$230,M421,Ingredients!$J$3:$J$230)+SUMIF($B$3:$B$725,M421,$CT$3:$CT$725)</f>
        <v>0</v>
      </c>
      <c r="CT421" s="43">
        <f t="shared" si="85"/>
        <v>0</v>
      </c>
      <c r="CU421" s="34">
        <v>10</v>
      </c>
      <c r="CV421" s="30">
        <v>0</v>
      </c>
      <c r="CW421" s="30">
        <v>11.75</v>
      </c>
      <c r="CX421" s="35">
        <v>1</v>
      </c>
      <c r="CY421" s="36">
        <v>1</v>
      </c>
      <c r="CZ421" s="37">
        <v>0</v>
      </c>
      <c r="DA421" s="38">
        <v>0</v>
      </c>
      <c r="DB421" s="39">
        <v>0</v>
      </c>
      <c r="DC421" t="s">
        <v>202</v>
      </c>
      <c r="DD421" t="str">
        <f t="shared" ca="1" si="86"/>
        <v/>
      </c>
      <c r="DE421" t="str">
        <f t="shared" ca="1" si="87"/>
        <v>-</v>
      </c>
      <c r="DG421" t="s">
        <v>200</v>
      </c>
      <c r="DH421" t="str">
        <f t="shared" ca="1" si="88"/>
        <v>APPLEFRITTERITEM(MEAL, ItemRegistry.applefritterItem, 4 ,2f,0f,1f,0f,1f,0f,0f,1.79f),</v>
      </c>
      <c r="DI421" t="s">
        <v>2510</v>
      </c>
    </row>
    <row r="422" spans="2:113" x14ac:dyDescent="0.3">
      <c r="B422" t="s">
        <v>703</v>
      </c>
      <c r="C422" t="str">
        <f>INDEX('PH Itemnames'!$B$1:$B$723,MATCH(B422,'PH Itemnames'!$A$1:$A$723),1)</f>
        <v>sweetteaItem</v>
      </c>
      <c r="D422" t="s">
        <v>240</v>
      </c>
      <c r="E422" t="s">
        <v>1191</v>
      </c>
      <c r="F422" s="10" t="s">
        <v>258</v>
      </c>
      <c r="G422" s="11" t="s">
        <v>210</v>
      </c>
      <c r="H422" s="11" t="s">
        <v>20</v>
      </c>
      <c r="I422" s="11"/>
      <c r="J422" s="11"/>
      <c r="K422" s="11"/>
      <c r="L422" s="11"/>
      <c r="M422" s="11"/>
      <c r="N422" s="46">
        <f ca="1">SUMIF(Ingredients!$B$3:$B$230,'PH complex foods'!F422,Ingredients!$A$3:$A$119)+SUMIF($B$3:$B$725,F422,$V$3:$V$724)</f>
        <v>1</v>
      </c>
      <c r="O422" s="11">
        <f ca="1">SUMIF(Ingredients!$B$3:$B$230,'PH complex foods'!G422,Ingredients!$A$3:$A$119)+SUMIF($B$3:$B$725,G422,$V$3:$V$724)</f>
        <v>1</v>
      </c>
      <c r="P422" s="11">
        <f ca="1">SUMIF(Ingredients!$B$3:$B$230,'PH complex foods'!H422,Ingredients!$A$3:$A$119)+SUMIF($B$3:$B$725,H422,$V$3:$V$724)</f>
        <v>1</v>
      </c>
      <c r="Q422" s="11">
        <f ca="1">SUMIF(Ingredients!$B$3:$B$230,'PH complex foods'!I422,Ingredients!$A$3:$A$119)+SUMIF($B$3:$B$725,I422,$V$3:$V$724)</f>
        <v>0</v>
      </c>
      <c r="R422" s="11">
        <f ca="1">SUMIF(Ingredients!$B$3:$B$230,'PH complex foods'!J422,Ingredients!$A$3:$A$119)+SUMIF($B$3:$B$725,J422,$V$3:$V$724)</f>
        <v>0</v>
      </c>
      <c r="S422" s="11">
        <f ca="1">SUMIF(Ingredients!$B$3:$B$230,'PH complex foods'!K422,Ingredients!$A$3:$A$119)+SUMIF($B$3:$B$725,K422,$V$3:$V$724)</f>
        <v>0</v>
      </c>
      <c r="T422" s="11">
        <f ca="1">SUMIF(Ingredients!$B$3:$B$230,'PH complex foods'!L422,Ingredients!$A$3:$A$119)+SUMIF($B$3:$B$725,L422,$V$3:$V$724)</f>
        <v>0</v>
      </c>
      <c r="U422" s="11">
        <f ca="1">SUMIF(Ingredients!$B$3:$B$230,'PH complex foods'!M422,Ingredients!$A$3:$A$119)+SUMIF($B$3:$B$725,M422,$V$3:$V$724)</f>
        <v>0</v>
      </c>
      <c r="V422" s="10">
        <f t="shared" ca="1" si="89"/>
        <v>1</v>
      </c>
      <c r="W422" s="10">
        <v>1</v>
      </c>
      <c r="X422" s="11">
        <v>1</v>
      </c>
      <c r="Y422" s="11">
        <f>COUNTIF(F422:M1146,B422)</f>
        <v>0</v>
      </c>
      <c r="Z422" s="44" t="str">
        <f t="shared" ca="1" si="90"/>
        <v>Yes</v>
      </c>
      <c r="AA422" s="34">
        <f>SUMIF(Ingredients!$B$3:$B$230,F422,Ingredients!$C$3:$C$230)+SUMIF($B$3:$B$725,F422,$AI$3:$AI$725)</f>
        <v>1</v>
      </c>
      <c r="AB422" s="30">
        <f>SUMIF(Ingredients!$B$3:$B$230,G422,Ingredients!$C$3:$C$230)+SUMIF($B$3:$B$725,G422,$AI$3:$AI$725)</f>
        <v>0</v>
      </c>
      <c r="AC422" s="30">
        <f>SUMIF(Ingredients!$B$3:$B$230,H422,Ingredients!$C$3:$C$230)+SUMIF($B$3:$B$725,H422,$AI$3:$AI$725)</f>
        <v>1</v>
      </c>
      <c r="AD422" s="30">
        <f>SUMIF(Ingredients!$B$3:$B$230,I422,Ingredients!$C$3:$C$230)+SUMIF($B$3:$B$725,I422,$AI$3:$AI$725)</f>
        <v>0</v>
      </c>
      <c r="AE422" s="30">
        <f>SUMIF(Ingredients!$B$3:$B$230,J422,Ingredients!$C$3:$C$230)+SUMIF($B$3:$B$725,J422,$AI$3:$AI$725)</f>
        <v>0</v>
      </c>
      <c r="AF422" s="30">
        <f>SUMIF(Ingredients!$B$3:$B$230,K422,Ingredients!$C$3:$C$230)+SUMIF($B$3:$B$725,K422,$AI$3:$AI$725)</f>
        <v>0</v>
      </c>
      <c r="AG422" s="30">
        <f>SUMIF(Ingredients!$B$3:$B$230,L422,Ingredients!$C$3:$C$230)+SUMIF($B$3:$B$725,L422,$AI$3:$AI$725)</f>
        <v>0</v>
      </c>
      <c r="AH422" s="30">
        <f>SUMIF(Ingredients!$B$3:$B$230,M422,Ingredients!$C$3:$C$230)+SUMIF($B$3:$B$725,M422,$AI$3:$AI$725)</f>
        <v>0</v>
      </c>
      <c r="AI422" s="29">
        <f t="shared" si="78"/>
        <v>2</v>
      </c>
      <c r="AJ422" s="30">
        <f>SUMIF(Ingredients!$B$3:$B$230,F422,Ingredients!$D$3:$D$230)+SUMIF($B$3:$B$725,F422,$AR$3:$AR$725)</f>
        <v>0</v>
      </c>
      <c r="AK422" s="30">
        <f>SUMIF(Ingredients!$B$3:$B$230,G422,Ingredients!$D$3:$D$230)+SUMIF($B$3:$B$725,G422,$AR$3:$AR$725)</f>
        <v>0</v>
      </c>
      <c r="AL422" s="30">
        <f>SUMIF(Ingredients!$B$3:$B$230,H422,Ingredients!$D$3:$D$230)+SUMIF($B$3:$B$725,H422,$AR$3:$AR$725)</f>
        <v>5</v>
      </c>
      <c r="AM422" s="30">
        <f>SUMIF(Ingredients!$B$3:$B$230,I422,Ingredients!$D$3:$D$230)+SUMIF($B$3:$B$725,I422,$AR$3:$AR$725)</f>
        <v>0</v>
      </c>
      <c r="AN422" s="30">
        <f>SUMIF(Ingredients!$B$3:$B$230,J422,Ingredients!$D$3:$D$230)+SUMIF($B$3:$B$725,J422,$AR$3:$AR$725)</f>
        <v>0</v>
      </c>
      <c r="AO422" s="30">
        <f>SUMIF(Ingredients!$B$3:$B$230,K422,Ingredients!$D$3:$D$230)+SUMIF($B$3:$B$725,K422,$AR$3:$AR$725)</f>
        <v>0</v>
      </c>
      <c r="AP422" s="30">
        <f>SUMIF(Ingredients!$B$3:$B$230,L422,Ingredients!$D$3:$D$230)+SUMIF($B$3:$B$725,L422,$AR$3:$AR$725)</f>
        <v>0</v>
      </c>
      <c r="AQ422" s="30">
        <f>SUMIF(Ingredients!$B$3:$B$230,M422,Ingredients!$D$3:$D$230)+SUMIF($B$3:$B$725,M422,$AR$3:$AR$725)</f>
        <v>0</v>
      </c>
      <c r="AR422" s="29">
        <f t="shared" si="79"/>
        <v>5</v>
      </c>
      <c r="AS422" s="30">
        <f>SUMIF(Ingredients!$B$3:$B$230,F422,Ingredients!$E$3:$E$230)+SUMIF($B$3:$B$725,F422,$BA$3:$BA$730)</f>
        <v>30</v>
      </c>
      <c r="AT422" s="30">
        <f>SUMIF(Ingredients!$B$3:$B$230,G422,Ingredients!$E$3:$E$230)+SUMIF($B$3:$B$725,G422,$BA$3:$BA$730)</f>
        <v>30</v>
      </c>
      <c r="AU422" s="30">
        <f>SUMIF(Ingredients!$B$3:$B$230,H422,Ingredients!$E$3:$E$230)+SUMIF($B$3:$B$725,H422,$BA$3:$BA$730)</f>
        <v>10</v>
      </c>
      <c r="AV422" s="30">
        <f>SUMIF(Ingredients!$B$3:$B$230,I422,Ingredients!$E$3:$E$230)+SUMIF($B$3:$B$725,I422,$BA$3:$BA$730)</f>
        <v>0</v>
      </c>
      <c r="AW422" s="30">
        <f>SUMIF(Ingredients!$B$3:$B$230,J422,Ingredients!$E$3:$E$230)+SUMIF($B$3:$B$725,J422,$BA$3:$BA$730)</f>
        <v>0</v>
      </c>
      <c r="AX422" s="30">
        <f>SUMIF(Ingredients!$B$3:$B$230,K422,Ingredients!$E$3:$E$230)+SUMIF($B$3:$B$725,K422,$BA$3:$BA$730)</f>
        <v>0</v>
      </c>
      <c r="AY422" s="30">
        <f>SUMIF(Ingredients!$B$3:$B$230,L422,Ingredients!$E$3:$E$230)+SUMIF($B$3:$B$725,L422,$BA$3:$BA$730)</f>
        <v>0</v>
      </c>
      <c r="AZ422" s="30">
        <f>SUMIF(Ingredients!$B$3:$B$230,M422,Ingredients!$E$3:$E$230)+SUMIF($B$3:$B$725,M422,$BA$3:$BA$730)</f>
        <v>0</v>
      </c>
      <c r="BA422" s="29">
        <f t="shared" si="80"/>
        <v>23.333333333333332</v>
      </c>
      <c r="BB422" s="30">
        <f>SUMIF(Ingredients!$B$3:$B$230,F422,Ingredients!$F$3:$F$230)+SUMIF($B$3:$B$725,F422,$BJ$3:$BJ$725)</f>
        <v>0</v>
      </c>
      <c r="BC422" s="30">
        <f>SUMIF(Ingredients!$B$3:$B$230,G422,Ingredients!$F$3:$F$230)+SUMIF($B$3:$B$725,G422,$BJ$3:$BJ$725)</f>
        <v>0</v>
      </c>
      <c r="BD422" s="30">
        <f>SUMIF(Ingredients!$B$3:$B$230,H422,Ingredients!$F$3:$F$230)+SUMIF($B$3:$B$725,H422,$BJ$3:$BJ$725)</f>
        <v>0</v>
      </c>
      <c r="BE422" s="30">
        <f>SUMIF(Ingredients!$B$3:$B$230,I422,Ingredients!$F$3:$F$230)+SUMIF($B$3:$B$725,I422,$BJ$3:$BJ$725)</f>
        <v>0</v>
      </c>
      <c r="BF422" s="30">
        <f>SUMIF(Ingredients!$B$3:$B$230,J422,Ingredients!$F$3:$F$230)+SUMIF($B$3:$B$725,J422,$BJ$3:$BJ$725)</f>
        <v>0</v>
      </c>
      <c r="BG422" s="30">
        <f>SUMIF(Ingredients!$B$3:$B$230,K422,Ingredients!$F$3:$F$230)+SUMIF($B$3:$B$725,K422,$BJ$3:$BJ$725)</f>
        <v>0</v>
      </c>
      <c r="BH422" s="30">
        <f>SUMIF(Ingredients!$B$3:$B$230,L422,Ingredients!$F$3:$F$230)+SUMIF($B$3:$B$725,L422,$BJ$3:$BJ$725)</f>
        <v>0</v>
      </c>
      <c r="BI422" s="30">
        <f>SUMIF(Ingredients!$B$3:$B$230,M422,Ingredients!$F$3:$F$230)+SUMIF($B$3:$B$725,M422,$BJ$3:$BJ$725)</f>
        <v>0</v>
      </c>
      <c r="BJ422" s="35">
        <f t="shared" si="81"/>
        <v>0</v>
      </c>
      <c r="BK422" s="30">
        <f>SUMIF(Ingredients!$B$3:$B$230,F422,Ingredients!$G$3:$G$230)+SUMIF($B$3:$B$725,F422,$BS$3:$BS$725)</f>
        <v>0</v>
      </c>
      <c r="BL422" s="30">
        <f>SUMIF(Ingredients!$B$3:$B$230,G422,Ingredients!$G$3:$G$230)+SUMIF($B$3:$B$725,G422,$BS$3:$BS$725)</f>
        <v>0</v>
      </c>
      <c r="BM422" s="30">
        <f>SUMIF(Ingredients!$B$3:$B$230,H422,Ingredients!$G$3:$G$230)+SUMIF($B$3:$B$725,H422,$BS$3:$BS$725)</f>
        <v>0.8</v>
      </c>
      <c r="BN422" s="30">
        <f>SUMIF(Ingredients!$B$3:$B$230,I422,Ingredients!$G$3:$G$230)+SUMIF($B$3:$B$725,I422,$BS$3:$BS$725)</f>
        <v>0</v>
      </c>
      <c r="BO422" s="30">
        <f>SUMIF(Ingredients!$B$3:$B$230,J422,Ingredients!$G$3:$G$230)+SUMIF($B$3:$B$725,J422,$BS$3:$BS$725)</f>
        <v>0</v>
      </c>
      <c r="BP422" s="30">
        <f>SUMIF(Ingredients!$B$3:$B$230,K422,Ingredients!$G$3:$G$230)+SUMIF($B$3:$B$725,K422,$BS$3:$BS$725)</f>
        <v>0</v>
      </c>
      <c r="BQ422" s="30">
        <f>SUMIF(Ingredients!$B$3:$B$230,L422,Ingredients!$G$3:$G$230)+SUMIF($B$3:$B$725,L422,$BS$3:$BS$725)</f>
        <v>0</v>
      </c>
      <c r="BR422" s="30">
        <f>SUMIF(Ingredients!$B$3:$B$230,M422,Ingredients!$G$3:$G$230)+SUMIF($B$3:$B$725,M422,$BS$3:$BS$725)</f>
        <v>0</v>
      </c>
      <c r="BS422" s="36">
        <f t="shared" si="82"/>
        <v>0.8</v>
      </c>
      <c r="BT422" s="30">
        <f>SUMIF(Ingredients!$B$3:$B$230,F422,Ingredients!$H$3:$H$230)+SUMIF($B$3:$B$725,F422,$CB$3:$CB$725)</f>
        <v>0</v>
      </c>
      <c r="BU422" s="30">
        <f>SUMIF(Ingredients!$B$3:$B$230,G422,Ingredients!$H$3:$H$230)+SUMIF($B$3:$B$725,G422,$CB$3:$CB$725)</f>
        <v>0</v>
      </c>
      <c r="BV422" s="30">
        <f>SUMIF(Ingredients!$B$3:$B$230,H422,Ingredients!$H$3:$H$230)+SUMIF($B$3:$B$725,H422,$CB$3:$CB$725)</f>
        <v>0</v>
      </c>
      <c r="BW422" s="30">
        <f>SUMIF(Ingredients!$B$3:$B$230,I422,Ingredients!$H$3:$H$230)+SUMIF($B$3:$B$725,I422,$CB$3:$CB$725)</f>
        <v>0</v>
      </c>
      <c r="BX422" s="30">
        <f>SUMIF(Ingredients!$B$3:$B$230,J422,Ingredients!$H$3:$H$230)+SUMIF($B$3:$B$725,J422,$CB$3:$CB$725)</f>
        <v>0</v>
      </c>
      <c r="BY422" s="30">
        <f>SUMIF(Ingredients!$B$3:$B$230,K422,Ingredients!$H$3:$H$230)+SUMIF($B$3:$B$725,K422,$CB$3:$CB$725)</f>
        <v>0</v>
      </c>
      <c r="BZ422" s="30">
        <f>SUMIF(Ingredients!$B$3:$B$230,L422,Ingredients!$H$3:$H$230)+SUMIF($B$3:$B$725,L422,$CB$3:$CB$725)</f>
        <v>0</v>
      </c>
      <c r="CA422" s="30">
        <f>SUMIF(Ingredients!$B$3:$B$230,M422,Ingredients!$H$3:$H$230)+SUMIF($B$3:$B$725,M422,$CB$3:$CB$725)</f>
        <v>0</v>
      </c>
      <c r="CB422" s="42">
        <f t="shared" si="83"/>
        <v>0</v>
      </c>
      <c r="CC422" s="30">
        <f>SUMIF(Ingredients!$B$3:$B$230,F422,Ingredients!$I$3:$I$230)+SUMIF($B$3:$B$725,F422,$CK$3:$CK$725)</f>
        <v>0</v>
      </c>
      <c r="CD422" s="30">
        <f>SUMIF(Ingredients!$B$3:$B$230,G422,Ingredients!$I$3:$I$230)+SUMIF($B$3:$B$725,G422,$CK$3:$CK$725)</f>
        <v>0</v>
      </c>
      <c r="CE422" s="30">
        <f>SUMIF(Ingredients!$B$3:$B$230,H422,Ingredients!$I$3:$I$230)+SUMIF($B$3:$B$725,H422,$CK$3:$CK$725)</f>
        <v>0</v>
      </c>
      <c r="CF422" s="30">
        <f>SUMIF(Ingredients!$B$3:$B$230,I422,Ingredients!$I$3:$I$230)+SUMIF($B$3:$B$725,I422,$CK$3:$CK$725)</f>
        <v>0</v>
      </c>
      <c r="CG422" s="30">
        <f>SUMIF(Ingredients!$B$3:$B$230,J422,Ingredients!$I$3:$I$230)+SUMIF($B$3:$B$725,J422,$CK$3:$CK$725)</f>
        <v>0</v>
      </c>
      <c r="CH422" s="30">
        <f>SUMIF(Ingredients!$B$3:$B$230,K422,Ingredients!$I$3:$I$230)+SUMIF($B$3:$B$725,K422,$CK$3:$CK$725)</f>
        <v>0</v>
      </c>
      <c r="CI422" s="30">
        <f>SUMIF(Ingredients!$B$3:$B$230,L422,Ingredients!$I$3:$I$230)+SUMIF($B$3:$B$725,L422,$CK$3:$CK$725)</f>
        <v>0</v>
      </c>
      <c r="CJ422" s="30">
        <f>SUMIF(Ingredients!$B$3:$B$230,M422,Ingredients!$I$3:$I$230)+SUMIF($B$3:$B$725,M422,$CK$3:$CK$725)</f>
        <v>0</v>
      </c>
      <c r="CK422" s="38">
        <f t="shared" si="84"/>
        <v>0</v>
      </c>
      <c r="CL422" s="30">
        <f>SUMIF(Ingredients!$B$3:$B$230,F422,Ingredients!$J$3:$J$230)+SUMIF($B$3:$B$725,F422,$CT$3:$CT$725)</f>
        <v>0</v>
      </c>
      <c r="CM422" s="30">
        <f>SUMIF(Ingredients!$B$3:$B$230,G422,Ingredients!$J$3:$J$230)+SUMIF($B$3:$B$725,G422,$CT$3:$CT$725)</f>
        <v>0</v>
      </c>
      <c r="CN422" s="30">
        <f>SUMIF(Ingredients!$B$3:$B$230,H422,Ingredients!$J$3:$J$230)+SUMIF($B$3:$B$725,H422,$CT$3:$CT$725)</f>
        <v>0</v>
      </c>
      <c r="CO422" s="30">
        <f>SUMIF(Ingredients!$B$3:$B$230,I422,Ingredients!$J$3:$J$230)+SUMIF($B$3:$B$725,I422,$CT$3:$CT$725)</f>
        <v>0</v>
      </c>
      <c r="CP422" s="30">
        <f>SUMIF(Ingredients!$B$3:$B$230,J422,Ingredients!$J$3:$J$230)+SUMIF($B$3:$B$725,J422,$CT$3:$CT$725)</f>
        <v>0</v>
      </c>
      <c r="CQ422" s="30">
        <f>SUMIF(Ingredients!$B$3:$B$230,K422,Ingredients!$J$3:$J$230)+SUMIF($B$3:$B$725,K422,$CT$3:$CT$725)</f>
        <v>0</v>
      </c>
      <c r="CR422" s="30">
        <f>SUMIF(Ingredients!$B$3:$B$230,L422,Ingredients!$J$3:$J$230)+SUMIF($B$3:$B$725,L422,$CT$3:$CT$725)</f>
        <v>0</v>
      </c>
      <c r="CS422" s="30">
        <f>SUMIF(Ingredients!$B$3:$B$230,M422,Ingredients!$J$3:$J$230)+SUMIF($B$3:$B$725,M422,$CT$3:$CT$725)</f>
        <v>0</v>
      </c>
      <c r="CT422" s="43">
        <f t="shared" si="85"/>
        <v>0</v>
      </c>
      <c r="CU422" s="34">
        <v>2</v>
      </c>
      <c r="CV422" s="30">
        <v>20</v>
      </c>
      <c r="CW422" s="30">
        <v>23.333333333333332</v>
      </c>
      <c r="CX422" s="35">
        <v>0</v>
      </c>
      <c r="CY422" s="36">
        <v>0.8</v>
      </c>
      <c r="CZ422" s="37">
        <v>0</v>
      </c>
      <c r="DA422" s="38">
        <v>0</v>
      </c>
      <c r="DB422" s="39">
        <v>0</v>
      </c>
      <c r="DC422" t="s">
        <v>202</v>
      </c>
      <c r="DD422" t="str">
        <f t="shared" ca="1" si="86"/>
        <v/>
      </c>
      <c r="DE422" t="str">
        <f t="shared" ca="1" si="87"/>
        <v>-</v>
      </c>
      <c r="DG422" t="s">
        <v>200</v>
      </c>
      <c r="DH422" t="str">
        <f t="shared" ca="1" si="88"/>
        <v>SWEETTEAITEM(MEAL, ItemRegistry.sweetteaItem, 4 ,0.4f,20f,0f,0f,0.8f,0f,0f,0.9f),</v>
      </c>
      <c r="DI422" t="s">
        <v>2511</v>
      </c>
    </row>
    <row r="423" spans="2:113" x14ac:dyDescent="0.3">
      <c r="B423" t="s">
        <v>704</v>
      </c>
      <c r="C423" t="str">
        <f>INDEX('PH Itemnames'!$B$1:$B$723,MATCH(B423,'PH Itemnames'!$A$1:$A$723),1)</f>
        <v>creepercookieItem</v>
      </c>
      <c r="D423" t="s">
        <v>240</v>
      </c>
      <c r="E423" t="s">
        <v>1191</v>
      </c>
      <c r="F423" s="10" t="s">
        <v>216</v>
      </c>
      <c r="G423" s="11" t="s">
        <v>210</v>
      </c>
      <c r="H423" s="11" t="s">
        <v>223</v>
      </c>
      <c r="I423" s="11"/>
      <c r="J423" s="11"/>
      <c r="K423" s="11"/>
      <c r="L423" s="11"/>
      <c r="M423" s="11"/>
      <c r="N423" s="46">
        <f ca="1">SUMIF(Ingredients!$B$3:$B$230,'PH complex foods'!F423,Ingredients!$A$3:$A$119)+SUMIF($B$3:$B$725,F423,$V$3:$V$724)</f>
        <v>1</v>
      </c>
      <c r="O423" s="11">
        <f ca="1">SUMIF(Ingredients!$B$3:$B$230,'PH complex foods'!G423,Ingredients!$A$3:$A$119)+SUMIF($B$3:$B$725,G423,$V$3:$V$724)</f>
        <v>1</v>
      </c>
      <c r="P423" s="11">
        <f ca="1">SUMIF(Ingredients!$B$3:$B$230,'PH complex foods'!H423,Ingredients!$A$3:$A$119)+SUMIF($B$3:$B$725,H423,$V$3:$V$724)</f>
        <v>1</v>
      </c>
      <c r="Q423" s="11">
        <f ca="1">SUMIF(Ingredients!$B$3:$B$230,'PH complex foods'!I423,Ingredients!$A$3:$A$119)+SUMIF($B$3:$B$725,I423,$V$3:$V$724)</f>
        <v>0</v>
      </c>
      <c r="R423" s="11">
        <f ca="1">SUMIF(Ingredients!$B$3:$B$230,'PH complex foods'!J423,Ingredients!$A$3:$A$119)+SUMIF($B$3:$B$725,J423,$V$3:$V$724)</f>
        <v>0</v>
      </c>
      <c r="S423" s="11">
        <f ca="1">SUMIF(Ingredients!$B$3:$B$230,'PH complex foods'!K423,Ingredients!$A$3:$A$119)+SUMIF($B$3:$B$725,K423,$V$3:$V$724)</f>
        <v>0</v>
      </c>
      <c r="T423" s="11">
        <f ca="1">SUMIF(Ingredients!$B$3:$B$230,'PH complex foods'!L423,Ingredients!$A$3:$A$119)+SUMIF($B$3:$B$725,L423,$V$3:$V$724)</f>
        <v>0</v>
      </c>
      <c r="U423" s="11">
        <f ca="1">SUMIF(Ingredients!$B$3:$B$230,'PH complex foods'!M423,Ingredients!$A$3:$A$119)+SUMIF($B$3:$B$725,M423,$V$3:$V$724)</f>
        <v>0</v>
      </c>
      <c r="V423" s="10">
        <f t="shared" ca="1" si="89"/>
        <v>1</v>
      </c>
      <c r="W423" s="10">
        <v>1</v>
      </c>
      <c r="X423" s="11">
        <v>1</v>
      </c>
      <c r="Y423" s="11">
        <f>COUNTIF(F423:M1147,B423)</f>
        <v>0</v>
      </c>
      <c r="Z423" s="44" t="str">
        <f t="shared" ca="1" si="90"/>
        <v>Yes</v>
      </c>
      <c r="AA423" s="34">
        <f>SUMIF(Ingredients!$B$3:$B$230,F423,Ingredients!$C$3:$C$230)+SUMIF($B$3:$B$725,F423,$AI$3:$AI$725)</f>
        <v>5</v>
      </c>
      <c r="AB423" s="30">
        <f>SUMIF(Ingredients!$B$3:$B$230,G423,Ingredients!$C$3:$C$230)+SUMIF($B$3:$B$725,G423,$AI$3:$AI$725)</f>
        <v>0</v>
      </c>
      <c r="AC423" s="30">
        <f>SUMIF(Ingredients!$B$3:$B$230,H423,Ingredients!$C$3:$C$230)+SUMIF($B$3:$B$725,H423,$AI$3:$AI$725)</f>
        <v>0</v>
      </c>
      <c r="AD423" s="30">
        <f>SUMIF(Ingredients!$B$3:$B$230,I423,Ingredients!$C$3:$C$230)+SUMIF($B$3:$B$725,I423,$AI$3:$AI$725)</f>
        <v>0</v>
      </c>
      <c r="AE423" s="30">
        <f>SUMIF(Ingredients!$B$3:$B$230,J423,Ingredients!$C$3:$C$230)+SUMIF($B$3:$B$725,J423,$AI$3:$AI$725)</f>
        <v>0</v>
      </c>
      <c r="AF423" s="30">
        <f>SUMIF(Ingredients!$B$3:$B$230,K423,Ingredients!$C$3:$C$230)+SUMIF($B$3:$B$725,K423,$AI$3:$AI$725)</f>
        <v>0</v>
      </c>
      <c r="AG423" s="30">
        <f>SUMIF(Ingredients!$B$3:$B$230,L423,Ingredients!$C$3:$C$230)+SUMIF($B$3:$B$725,L423,$AI$3:$AI$725)</f>
        <v>0</v>
      </c>
      <c r="AH423" s="30">
        <f>SUMIF(Ingredients!$B$3:$B$230,M423,Ingredients!$C$3:$C$230)+SUMIF($B$3:$B$725,M423,$AI$3:$AI$725)</f>
        <v>0</v>
      </c>
      <c r="AI423" s="29">
        <f t="shared" si="78"/>
        <v>5</v>
      </c>
      <c r="AJ423" s="30">
        <f>SUMIF(Ingredients!$B$3:$B$230,F423,Ingredients!$D$3:$D$230)+SUMIF($B$3:$B$725,F423,$AR$3:$AR$725)</f>
        <v>0</v>
      </c>
      <c r="AK423" s="30">
        <f>SUMIF(Ingredients!$B$3:$B$230,G423,Ingredients!$D$3:$D$230)+SUMIF($B$3:$B$725,G423,$AR$3:$AR$725)</f>
        <v>0</v>
      </c>
      <c r="AL423" s="30">
        <f>SUMIF(Ingredients!$B$3:$B$230,H423,Ingredients!$D$3:$D$230)+SUMIF($B$3:$B$725,H423,$AR$3:$AR$725)</f>
        <v>0</v>
      </c>
      <c r="AM423" s="30">
        <f>SUMIF(Ingredients!$B$3:$B$230,I423,Ingredients!$D$3:$D$230)+SUMIF($B$3:$B$725,I423,$AR$3:$AR$725)</f>
        <v>0</v>
      </c>
      <c r="AN423" s="30">
        <f>SUMIF(Ingredients!$B$3:$B$230,J423,Ingredients!$D$3:$D$230)+SUMIF($B$3:$B$725,J423,$AR$3:$AR$725)</f>
        <v>0</v>
      </c>
      <c r="AO423" s="30">
        <f>SUMIF(Ingredients!$B$3:$B$230,K423,Ingredients!$D$3:$D$230)+SUMIF($B$3:$B$725,K423,$AR$3:$AR$725)</f>
        <v>0</v>
      </c>
      <c r="AP423" s="30">
        <f>SUMIF(Ingredients!$B$3:$B$230,L423,Ingredients!$D$3:$D$230)+SUMIF($B$3:$B$725,L423,$AR$3:$AR$725)</f>
        <v>0</v>
      </c>
      <c r="AQ423" s="30">
        <f>SUMIF(Ingredients!$B$3:$B$230,M423,Ingredients!$D$3:$D$230)+SUMIF($B$3:$B$725,M423,$AR$3:$AR$725)</f>
        <v>0</v>
      </c>
      <c r="AR423" s="29">
        <f t="shared" si="79"/>
        <v>0</v>
      </c>
      <c r="AS423" s="30">
        <f>SUMIF(Ingredients!$B$3:$B$230,F423,Ingredients!$E$3:$E$230)+SUMIF($B$3:$B$725,F423,$BA$3:$BA$730)</f>
        <v>29.5</v>
      </c>
      <c r="AT423" s="30">
        <f>SUMIF(Ingredients!$B$3:$B$230,G423,Ingredients!$E$3:$E$230)+SUMIF($B$3:$B$725,G423,$BA$3:$BA$730)</f>
        <v>30</v>
      </c>
      <c r="AU423" s="30">
        <f>SUMIF(Ingredients!$B$3:$B$230,H423,Ingredients!$E$3:$E$230)+SUMIF($B$3:$B$725,H423,$BA$3:$BA$730)</f>
        <v>0</v>
      </c>
      <c r="AV423" s="30">
        <f>SUMIF(Ingredients!$B$3:$B$230,I423,Ingredients!$E$3:$E$230)+SUMIF($B$3:$B$725,I423,$BA$3:$BA$730)</f>
        <v>0</v>
      </c>
      <c r="AW423" s="30">
        <f>SUMIF(Ingredients!$B$3:$B$230,J423,Ingredients!$E$3:$E$230)+SUMIF($B$3:$B$725,J423,$BA$3:$BA$730)</f>
        <v>0</v>
      </c>
      <c r="AX423" s="30">
        <f>SUMIF(Ingredients!$B$3:$B$230,K423,Ingredients!$E$3:$E$230)+SUMIF($B$3:$B$725,K423,$BA$3:$BA$730)</f>
        <v>0</v>
      </c>
      <c r="AY423" s="30">
        <f>SUMIF(Ingredients!$B$3:$B$230,L423,Ingredients!$E$3:$E$230)+SUMIF($B$3:$B$725,L423,$BA$3:$BA$730)</f>
        <v>0</v>
      </c>
      <c r="AZ423" s="30">
        <f>SUMIF(Ingredients!$B$3:$B$230,M423,Ingredients!$E$3:$E$230)+SUMIF($B$3:$B$725,M423,$BA$3:$BA$730)</f>
        <v>0</v>
      </c>
      <c r="BA423" s="29">
        <f t="shared" si="80"/>
        <v>19.833333333333332</v>
      </c>
      <c r="BB423" s="30">
        <f>SUMIF(Ingredients!$B$3:$B$230,F423,Ingredients!$F$3:$F$230)+SUMIF($B$3:$B$725,F423,$BJ$3:$BJ$725)</f>
        <v>1</v>
      </c>
      <c r="BC423" s="30">
        <f>SUMIF(Ingredients!$B$3:$B$230,G423,Ingredients!$F$3:$F$230)+SUMIF($B$3:$B$725,G423,$BJ$3:$BJ$725)</f>
        <v>0</v>
      </c>
      <c r="BD423" s="30">
        <f>SUMIF(Ingredients!$B$3:$B$230,H423,Ingredients!$F$3:$F$230)+SUMIF($B$3:$B$725,H423,$BJ$3:$BJ$725)</f>
        <v>0</v>
      </c>
      <c r="BE423" s="30">
        <f>SUMIF(Ingredients!$B$3:$B$230,I423,Ingredients!$F$3:$F$230)+SUMIF($B$3:$B$725,I423,$BJ$3:$BJ$725)</f>
        <v>0</v>
      </c>
      <c r="BF423" s="30">
        <f>SUMIF(Ingredients!$B$3:$B$230,J423,Ingredients!$F$3:$F$230)+SUMIF($B$3:$B$725,J423,$BJ$3:$BJ$725)</f>
        <v>0</v>
      </c>
      <c r="BG423" s="30">
        <f>SUMIF(Ingredients!$B$3:$B$230,K423,Ingredients!$F$3:$F$230)+SUMIF($B$3:$B$725,K423,$BJ$3:$BJ$725)</f>
        <v>0</v>
      </c>
      <c r="BH423" s="30">
        <f>SUMIF(Ingredients!$B$3:$B$230,L423,Ingredients!$F$3:$F$230)+SUMIF($B$3:$B$725,L423,$BJ$3:$BJ$725)</f>
        <v>0</v>
      </c>
      <c r="BI423" s="30">
        <f>SUMIF(Ingredients!$B$3:$B$230,M423,Ingredients!$F$3:$F$230)+SUMIF($B$3:$B$725,M423,$BJ$3:$BJ$725)</f>
        <v>0</v>
      </c>
      <c r="BJ423" s="35">
        <f t="shared" si="81"/>
        <v>1</v>
      </c>
      <c r="BK423" s="30">
        <f>SUMIF(Ingredients!$B$3:$B$230,F423,Ingredients!$G$3:$G$230)+SUMIF($B$3:$B$725,F423,$BS$3:$BS$725)</f>
        <v>0</v>
      </c>
      <c r="BL423" s="30">
        <f>SUMIF(Ingredients!$B$3:$B$230,G423,Ingredients!$G$3:$G$230)+SUMIF($B$3:$B$725,G423,$BS$3:$BS$725)</f>
        <v>0</v>
      </c>
      <c r="BM423" s="30">
        <f>SUMIF(Ingredients!$B$3:$B$230,H423,Ingredients!$G$3:$G$230)+SUMIF($B$3:$B$725,H423,$BS$3:$BS$725)</f>
        <v>0</v>
      </c>
      <c r="BN423" s="30">
        <f>SUMIF(Ingredients!$B$3:$B$230,I423,Ingredients!$G$3:$G$230)+SUMIF($B$3:$B$725,I423,$BS$3:$BS$725)</f>
        <v>0</v>
      </c>
      <c r="BO423" s="30">
        <f>SUMIF(Ingredients!$B$3:$B$230,J423,Ingredients!$G$3:$G$230)+SUMIF($B$3:$B$725,J423,$BS$3:$BS$725)</f>
        <v>0</v>
      </c>
      <c r="BP423" s="30">
        <f>SUMIF(Ingredients!$B$3:$B$230,K423,Ingredients!$G$3:$G$230)+SUMIF($B$3:$B$725,K423,$BS$3:$BS$725)</f>
        <v>0</v>
      </c>
      <c r="BQ423" s="30">
        <f>SUMIF(Ingredients!$B$3:$B$230,L423,Ingredients!$G$3:$G$230)+SUMIF($B$3:$B$725,L423,$BS$3:$BS$725)</f>
        <v>0</v>
      </c>
      <c r="BR423" s="30">
        <f>SUMIF(Ingredients!$B$3:$B$230,M423,Ingredients!$G$3:$G$230)+SUMIF($B$3:$B$725,M423,$BS$3:$BS$725)</f>
        <v>0</v>
      </c>
      <c r="BS423" s="36">
        <f t="shared" si="82"/>
        <v>0</v>
      </c>
      <c r="BT423" s="30">
        <f>SUMIF(Ingredients!$B$3:$B$230,F423,Ingredients!$H$3:$H$230)+SUMIF($B$3:$B$725,F423,$CB$3:$CB$725)</f>
        <v>0</v>
      </c>
      <c r="BU423" s="30">
        <f>SUMIF(Ingredients!$B$3:$B$230,G423,Ingredients!$H$3:$H$230)+SUMIF($B$3:$B$725,G423,$CB$3:$CB$725)</f>
        <v>0</v>
      </c>
      <c r="BV423" s="30">
        <f>SUMIF(Ingredients!$B$3:$B$230,H423,Ingredients!$H$3:$H$230)+SUMIF($B$3:$B$725,H423,$CB$3:$CB$725)</f>
        <v>0</v>
      </c>
      <c r="BW423" s="30">
        <f>SUMIF(Ingredients!$B$3:$B$230,I423,Ingredients!$H$3:$H$230)+SUMIF($B$3:$B$725,I423,$CB$3:$CB$725)</f>
        <v>0</v>
      </c>
      <c r="BX423" s="30">
        <f>SUMIF(Ingredients!$B$3:$B$230,J423,Ingredients!$H$3:$H$230)+SUMIF($B$3:$B$725,J423,$CB$3:$CB$725)</f>
        <v>0</v>
      </c>
      <c r="BY423" s="30">
        <f>SUMIF(Ingredients!$B$3:$B$230,K423,Ingredients!$H$3:$H$230)+SUMIF($B$3:$B$725,K423,$CB$3:$CB$725)</f>
        <v>0</v>
      </c>
      <c r="BZ423" s="30">
        <f>SUMIF(Ingredients!$B$3:$B$230,L423,Ingredients!$H$3:$H$230)+SUMIF($B$3:$B$725,L423,$CB$3:$CB$725)</f>
        <v>0</v>
      </c>
      <c r="CA423" s="30">
        <f>SUMIF(Ingredients!$B$3:$B$230,M423,Ingredients!$H$3:$H$230)+SUMIF($B$3:$B$725,M423,$CB$3:$CB$725)</f>
        <v>0</v>
      </c>
      <c r="CB423" s="42">
        <f t="shared" si="83"/>
        <v>0</v>
      </c>
      <c r="CC423" s="30">
        <f>SUMIF(Ingredients!$B$3:$B$230,F423,Ingredients!$I$3:$I$230)+SUMIF($B$3:$B$725,F423,$CK$3:$CK$725)</f>
        <v>0</v>
      </c>
      <c r="CD423" s="30">
        <f>SUMIF(Ingredients!$B$3:$B$230,G423,Ingredients!$I$3:$I$230)+SUMIF($B$3:$B$725,G423,$CK$3:$CK$725)</f>
        <v>0</v>
      </c>
      <c r="CE423" s="30">
        <f>SUMIF(Ingredients!$B$3:$B$230,H423,Ingredients!$I$3:$I$230)+SUMIF($B$3:$B$725,H423,$CK$3:$CK$725)</f>
        <v>0</v>
      </c>
      <c r="CF423" s="30">
        <f>SUMIF(Ingredients!$B$3:$B$230,I423,Ingredients!$I$3:$I$230)+SUMIF($B$3:$B$725,I423,$CK$3:$CK$725)</f>
        <v>0</v>
      </c>
      <c r="CG423" s="30">
        <f>SUMIF(Ingredients!$B$3:$B$230,J423,Ingredients!$I$3:$I$230)+SUMIF($B$3:$B$725,J423,$CK$3:$CK$725)</f>
        <v>0</v>
      </c>
      <c r="CH423" s="30">
        <f>SUMIF(Ingredients!$B$3:$B$230,K423,Ingredients!$I$3:$I$230)+SUMIF($B$3:$B$725,K423,$CK$3:$CK$725)</f>
        <v>0</v>
      </c>
      <c r="CI423" s="30">
        <f>SUMIF(Ingredients!$B$3:$B$230,L423,Ingredients!$I$3:$I$230)+SUMIF($B$3:$B$725,L423,$CK$3:$CK$725)</f>
        <v>0</v>
      </c>
      <c r="CJ423" s="30">
        <f>SUMIF(Ingredients!$B$3:$B$230,M423,Ingredients!$I$3:$I$230)+SUMIF($B$3:$B$725,M423,$CK$3:$CK$725)</f>
        <v>0</v>
      </c>
      <c r="CK423" s="38">
        <f t="shared" si="84"/>
        <v>0</v>
      </c>
      <c r="CL423" s="30">
        <f>SUMIF(Ingredients!$B$3:$B$230,F423,Ingredients!$J$3:$J$230)+SUMIF($B$3:$B$725,F423,$CT$3:$CT$725)</f>
        <v>0</v>
      </c>
      <c r="CM423" s="30">
        <f>SUMIF(Ingredients!$B$3:$B$230,G423,Ingredients!$J$3:$J$230)+SUMIF($B$3:$B$725,G423,$CT$3:$CT$725)</f>
        <v>0</v>
      </c>
      <c r="CN423" s="30">
        <f>SUMIF(Ingredients!$B$3:$B$230,H423,Ingredients!$J$3:$J$230)+SUMIF($B$3:$B$725,H423,$CT$3:$CT$725)</f>
        <v>0</v>
      </c>
      <c r="CO423" s="30">
        <f>SUMIF(Ingredients!$B$3:$B$230,I423,Ingredients!$J$3:$J$230)+SUMIF($B$3:$B$725,I423,$CT$3:$CT$725)</f>
        <v>0</v>
      </c>
      <c r="CP423" s="30">
        <f>SUMIF(Ingredients!$B$3:$B$230,J423,Ingredients!$J$3:$J$230)+SUMIF($B$3:$B$725,J423,$CT$3:$CT$725)</f>
        <v>0</v>
      </c>
      <c r="CQ423" s="30">
        <f>SUMIF(Ingredients!$B$3:$B$230,K423,Ingredients!$J$3:$J$230)+SUMIF($B$3:$B$725,K423,$CT$3:$CT$725)</f>
        <v>0</v>
      </c>
      <c r="CR423" s="30">
        <f>SUMIF(Ingredients!$B$3:$B$230,L423,Ingredients!$J$3:$J$230)+SUMIF($B$3:$B$725,L423,$CT$3:$CT$725)</f>
        <v>0</v>
      </c>
      <c r="CS423" s="30">
        <f>SUMIF(Ingredients!$B$3:$B$230,M423,Ingredients!$J$3:$J$230)+SUMIF($B$3:$B$725,M423,$CT$3:$CT$725)</f>
        <v>0</v>
      </c>
      <c r="CT423" s="43">
        <f t="shared" si="85"/>
        <v>0</v>
      </c>
      <c r="CU423" s="34">
        <v>5</v>
      </c>
      <c r="CV423" s="30">
        <v>0</v>
      </c>
      <c r="CW423" s="30">
        <v>21</v>
      </c>
      <c r="CX423" s="35">
        <v>1</v>
      </c>
      <c r="CY423" s="36">
        <v>0</v>
      </c>
      <c r="CZ423" s="37">
        <v>0</v>
      </c>
      <c r="DA423" s="38">
        <v>0</v>
      </c>
      <c r="DB423" s="39">
        <v>0</v>
      </c>
      <c r="DC423" t="s">
        <v>202</v>
      </c>
      <c r="DD423" t="str">
        <f t="shared" ca="1" si="86"/>
        <v/>
      </c>
      <c r="DE423" t="str">
        <f t="shared" ca="1" si="87"/>
        <v>-</v>
      </c>
      <c r="DG423" t="s">
        <v>200</v>
      </c>
      <c r="DH423" t="str">
        <f t="shared" ca="1" si="88"/>
        <v>CREEPERCOOKIEITEM(MEAL, ItemRegistry.creepercookieItem, 4 ,1f,0f,1f,0f,0f,0f,0f,1f),</v>
      </c>
      <c r="DI423" t="s">
        <v>2290</v>
      </c>
    </row>
    <row r="424" spans="2:113" x14ac:dyDescent="0.3">
      <c r="B424" t="s">
        <v>705</v>
      </c>
      <c r="C424" t="str">
        <f>INDEX('PH Itemnames'!$B$1:$B$723,MATCH(B424,'PH Itemnames'!$A$1:$A$723),1)</f>
        <v>honeybreadItem</v>
      </c>
      <c r="D424" t="s">
        <v>240</v>
      </c>
      <c r="E424" t="s">
        <v>1186</v>
      </c>
      <c r="F424" s="10" t="s">
        <v>246</v>
      </c>
      <c r="G424" s="11" t="s">
        <v>551</v>
      </c>
      <c r="H424" s="11"/>
      <c r="I424" s="11"/>
      <c r="J424" s="11"/>
      <c r="K424" s="11"/>
      <c r="L424" s="11"/>
      <c r="M424" s="11"/>
      <c r="N424" s="46">
        <f ca="1">SUMIF(Ingredients!$B$3:$B$230,'PH complex foods'!F424,Ingredients!$A$3:$A$119)+SUMIF($B$3:$B$725,F424,$V$3:$V$724)</f>
        <v>1</v>
      </c>
      <c r="O424" s="11">
        <f ca="1">SUMIF(Ingredients!$B$3:$B$230,'PH complex foods'!G424,Ingredients!$A$3:$A$119)+SUMIF($B$3:$B$725,G424,$V$3:$V$724)</f>
        <v>1</v>
      </c>
      <c r="P424" s="11">
        <f ca="1">SUMIF(Ingredients!$B$3:$B$230,'PH complex foods'!H424,Ingredients!$A$3:$A$119)+SUMIF($B$3:$B$725,H424,$V$3:$V$724)</f>
        <v>0</v>
      </c>
      <c r="Q424" s="11">
        <f ca="1">SUMIF(Ingredients!$B$3:$B$230,'PH complex foods'!I424,Ingredients!$A$3:$A$119)+SUMIF($B$3:$B$725,I424,$V$3:$V$724)</f>
        <v>0</v>
      </c>
      <c r="R424" s="11">
        <f ca="1">SUMIF(Ingredients!$B$3:$B$230,'PH complex foods'!J424,Ingredients!$A$3:$A$119)+SUMIF($B$3:$B$725,J424,$V$3:$V$724)</f>
        <v>0</v>
      </c>
      <c r="S424" s="11">
        <f ca="1">SUMIF(Ingredients!$B$3:$B$230,'PH complex foods'!K424,Ingredients!$A$3:$A$119)+SUMIF($B$3:$B$725,K424,$V$3:$V$724)</f>
        <v>0</v>
      </c>
      <c r="T424" s="11">
        <f ca="1">SUMIF(Ingredients!$B$3:$B$230,'PH complex foods'!L424,Ingredients!$A$3:$A$119)+SUMIF($B$3:$B$725,L424,$V$3:$V$724)</f>
        <v>0</v>
      </c>
      <c r="U424" s="11">
        <f ca="1">SUMIF(Ingredients!$B$3:$B$230,'PH complex foods'!M424,Ingredients!$A$3:$A$119)+SUMIF($B$3:$B$725,M424,$V$3:$V$724)</f>
        <v>0</v>
      </c>
      <c r="V424" s="10">
        <f t="shared" ca="1" si="89"/>
        <v>1</v>
      </c>
      <c r="W424" s="10">
        <v>1</v>
      </c>
      <c r="X424" s="11">
        <v>1</v>
      </c>
      <c r="Y424" s="11">
        <f>COUNTIF(F424:M1148,B424)</f>
        <v>0</v>
      </c>
      <c r="Z424" s="44" t="str">
        <f t="shared" ca="1" si="90"/>
        <v>Yes</v>
      </c>
      <c r="AA424" s="34">
        <f>SUMIF(Ingredients!$B$3:$B$230,F424,Ingredients!$C$3:$C$230)+SUMIF($B$3:$B$725,F424,$AI$3:$AI$725)</f>
        <v>5</v>
      </c>
      <c r="AB424" s="30">
        <f>SUMIF(Ingredients!$B$3:$B$230,G424,Ingredients!$C$3:$C$230)+SUMIF($B$3:$B$725,G424,$AI$3:$AI$725)</f>
        <v>1</v>
      </c>
      <c r="AC424" s="30">
        <f>SUMIF(Ingredients!$B$3:$B$230,H424,Ingredients!$C$3:$C$230)+SUMIF($B$3:$B$725,H424,$AI$3:$AI$725)</f>
        <v>0</v>
      </c>
      <c r="AD424" s="30">
        <f>SUMIF(Ingredients!$B$3:$B$230,I424,Ingredients!$C$3:$C$230)+SUMIF($B$3:$B$725,I424,$AI$3:$AI$725)</f>
        <v>0</v>
      </c>
      <c r="AE424" s="30">
        <f>SUMIF(Ingredients!$B$3:$B$230,J424,Ingredients!$C$3:$C$230)+SUMIF($B$3:$B$725,J424,$AI$3:$AI$725)</f>
        <v>0</v>
      </c>
      <c r="AF424" s="30">
        <f>SUMIF(Ingredients!$B$3:$B$230,K424,Ingredients!$C$3:$C$230)+SUMIF($B$3:$B$725,K424,$AI$3:$AI$725)</f>
        <v>0</v>
      </c>
      <c r="AG424" s="30">
        <f>SUMIF(Ingredients!$B$3:$B$230,L424,Ingredients!$C$3:$C$230)+SUMIF($B$3:$B$725,L424,$AI$3:$AI$725)</f>
        <v>0</v>
      </c>
      <c r="AH424" s="30">
        <f>SUMIF(Ingredients!$B$3:$B$230,M424,Ingredients!$C$3:$C$230)+SUMIF($B$3:$B$725,M424,$AI$3:$AI$725)</f>
        <v>0</v>
      </c>
      <c r="AI424" s="29">
        <f t="shared" si="78"/>
        <v>6</v>
      </c>
      <c r="AJ424" s="30">
        <f>SUMIF(Ingredients!$B$3:$B$230,F424,Ingredients!$D$3:$D$230)+SUMIF($B$3:$B$725,F424,$AR$3:$AR$725)</f>
        <v>0</v>
      </c>
      <c r="AK424" s="30">
        <f>SUMIF(Ingredients!$B$3:$B$230,G424,Ingredients!$D$3:$D$230)+SUMIF($B$3:$B$725,G424,$AR$3:$AR$725)</f>
        <v>0</v>
      </c>
      <c r="AL424" s="30">
        <f>SUMIF(Ingredients!$B$3:$B$230,H424,Ingredients!$D$3:$D$230)+SUMIF($B$3:$B$725,H424,$AR$3:$AR$725)</f>
        <v>0</v>
      </c>
      <c r="AM424" s="30">
        <f>SUMIF(Ingredients!$B$3:$B$230,I424,Ingredients!$D$3:$D$230)+SUMIF($B$3:$B$725,I424,$AR$3:$AR$725)</f>
        <v>0</v>
      </c>
      <c r="AN424" s="30">
        <f>SUMIF(Ingredients!$B$3:$B$230,J424,Ingredients!$D$3:$D$230)+SUMIF($B$3:$B$725,J424,$AR$3:$AR$725)</f>
        <v>0</v>
      </c>
      <c r="AO424" s="30">
        <f>SUMIF(Ingredients!$B$3:$B$230,K424,Ingredients!$D$3:$D$230)+SUMIF($B$3:$B$725,K424,$AR$3:$AR$725)</f>
        <v>0</v>
      </c>
      <c r="AP424" s="30">
        <f>SUMIF(Ingredients!$B$3:$B$230,L424,Ingredients!$D$3:$D$230)+SUMIF($B$3:$B$725,L424,$AR$3:$AR$725)</f>
        <v>0</v>
      </c>
      <c r="AQ424" s="30">
        <f>SUMIF(Ingredients!$B$3:$B$230,M424,Ingredients!$D$3:$D$230)+SUMIF($B$3:$B$725,M424,$AR$3:$AR$725)</f>
        <v>0</v>
      </c>
      <c r="AR424" s="29">
        <f t="shared" si="79"/>
        <v>0</v>
      </c>
      <c r="AS424" s="30">
        <f>SUMIF(Ingredients!$B$3:$B$230,F424,Ingredients!$E$3:$E$230)+SUMIF($B$3:$B$725,F424,$BA$3:$BA$730)</f>
        <v>21</v>
      </c>
      <c r="AT424" s="30">
        <f>SUMIF(Ingredients!$B$3:$B$230,G424,Ingredients!$E$3:$E$230)+SUMIF($B$3:$B$725,G424,$BA$3:$BA$730)</f>
        <v>30</v>
      </c>
      <c r="AU424" s="30">
        <f>SUMIF(Ingredients!$B$3:$B$230,H424,Ingredients!$E$3:$E$230)+SUMIF($B$3:$B$725,H424,$BA$3:$BA$730)</f>
        <v>0</v>
      </c>
      <c r="AV424" s="30">
        <f>SUMIF(Ingredients!$B$3:$B$230,I424,Ingredients!$E$3:$E$230)+SUMIF($B$3:$B$725,I424,$BA$3:$BA$730)</f>
        <v>0</v>
      </c>
      <c r="AW424" s="30">
        <f>SUMIF(Ingredients!$B$3:$B$230,J424,Ingredients!$E$3:$E$230)+SUMIF($B$3:$B$725,J424,$BA$3:$BA$730)</f>
        <v>0</v>
      </c>
      <c r="AX424" s="30">
        <f>SUMIF(Ingredients!$B$3:$B$230,K424,Ingredients!$E$3:$E$230)+SUMIF($B$3:$B$725,K424,$BA$3:$BA$730)</f>
        <v>0</v>
      </c>
      <c r="AY424" s="30">
        <f>SUMIF(Ingredients!$B$3:$B$230,L424,Ingredients!$E$3:$E$230)+SUMIF($B$3:$B$725,L424,$BA$3:$BA$730)</f>
        <v>0</v>
      </c>
      <c r="AZ424" s="30">
        <f>SUMIF(Ingredients!$B$3:$B$230,M424,Ingredients!$E$3:$E$230)+SUMIF($B$3:$B$725,M424,$BA$3:$BA$730)</f>
        <v>0</v>
      </c>
      <c r="BA424" s="29">
        <f t="shared" si="80"/>
        <v>25.5</v>
      </c>
      <c r="BB424" s="30">
        <f>SUMIF(Ingredients!$B$3:$B$230,F424,Ingredients!$F$3:$F$230)+SUMIF($B$3:$B$725,F424,$BJ$3:$BJ$725)</f>
        <v>1.5</v>
      </c>
      <c r="BC424" s="30">
        <f>SUMIF(Ingredients!$B$3:$B$230,G424,Ingredients!$F$3:$F$230)+SUMIF($B$3:$B$725,G424,$BJ$3:$BJ$725)</f>
        <v>0</v>
      </c>
      <c r="BD424" s="30">
        <f>SUMIF(Ingredients!$B$3:$B$230,H424,Ingredients!$F$3:$F$230)+SUMIF($B$3:$B$725,H424,$BJ$3:$BJ$725)</f>
        <v>0</v>
      </c>
      <c r="BE424" s="30">
        <f>SUMIF(Ingredients!$B$3:$B$230,I424,Ingredients!$F$3:$F$230)+SUMIF($B$3:$B$725,I424,$BJ$3:$BJ$725)</f>
        <v>0</v>
      </c>
      <c r="BF424" s="30">
        <f>SUMIF(Ingredients!$B$3:$B$230,J424,Ingredients!$F$3:$F$230)+SUMIF($B$3:$B$725,J424,$BJ$3:$BJ$725)</f>
        <v>0</v>
      </c>
      <c r="BG424" s="30">
        <f>SUMIF(Ingredients!$B$3:$B$230,K424,Ingredients!$F$3:$F$230)+SUMIF($B$3:$B$725,K424,$BJ$3:$BJ$725)</f>
        <v>0</v>
      </c>
      <c r="BH424" s="30">
        <f>SUMIF(Ingredients!$B$3:$B$230,L424,Ingredients!$F$3:$F$230)+SUMIF($B$3:$B$725,L424,$BJ$3:$BJ$725)</f>
        <v>0</v>
      </c>
      <c r="BI424" s="30">
        <f>SUMIF(Ingredients!$B$3:$B$230,M424,Ingredients!$F$3:$F$230)+SUMIF($B$3:$B$725,M424,$BJ$3:$BJ$725)</f>
        <v>0</v>
      </c>
      <c r="BJ424" s="35">
        <f t="shared" si="81"/>
        <v>1.5</v>
      </c>
      <c r="BK424" s="30">
        <f>SUMIF(Ingredients!$B$3:$B$230,F424,Ingredients!$G$3:$G$230)+SUMIF($B$3:$B$725,F424,$BS$3:$BS$725)</f>
        <v>0</v>
      </c>
      <c r="BL424" s="30">
        <f>SUMIF(Ingredients!$B$3:$B$230,G424,Ingredients!$G$3:$G$230)+SUMIF($B$3:$B$725,G424,$BS$3:$BS$725)</f>
        <v>0</v>
      </c>
      <c r="BM424" s="30">
        <f>SUMIF(Ingredients!$B$3:$B$230,H424,Ingredients!$G$3:$G$230)+SUMIF($B$3:$B$725,H424,$BS$3:$BS$725)</f>
        <v>0</v>
      </c>
      <c r="BN424" s="30">
        <f>SUMIF(Ingredients!$B$3:$B$230,I424,Ingredients!$G$3:$G$230)+SUMIF($B$3:$B$725,I424,$BS$3:$BS$725)</f>
        <v>0</v>
      </c>
      <c r="BO424" s="30">
        <f>SUMIF(Ingredients!$B$3:$B$230,J424,Ingredients!$G$3:$G$230)+SUMIF($B$3:$B$725,J424,$BS$3:$BS$725)</f>
        <v>0</v>
      </c>
      <c r="BP424" s="30">
        <f>SUMIF(Ingredients!$B$3:$B$230,K424,Ingredients!$G$3:$G$230)+SUMIF($B$3:$B$725,K424,$BS$3:$BS$725)</f>
        <v>0</v>
      </c>
      <c r="BQ424" s="30">
        <f>SUMIF(Ingredients!$B$3:$B$230,L424,Ingredients!$G$3:$G$230)+SUMIF($B$3:$B$725,L424,$BS$3:$BS$725)</f>
        <v>0</v>
      </c>
      <c r="BR424" s="30">
        <f>SUMIF(Ingredients!$B$3:$B$230,M424,Ingredients!$G$3:$G$230)+SUMIF($B$3:$B$725,M424,$BS$3:$BS$725)</f>
        <v>0</v>
      </c>
      <c r="BS424" s="36">
        <f t="shared" si="82"/>
        <v>0</v>
      </c>
      <c r="BT424" s="30">
        <f>SUMIF(Ingredients!$B$3:$B$230,F424,Ingredients!$H$3:$H$230)+SUMIF($B$3:$B$725,F424,$CB$3:$CB$725)</f>
        <v>0</v>
      </c>
      <c r="BU424" s="30">
        <f>SUMIF(Ingredients!$B$3:$B$230,G424,Ingredients!$H$3:$H$230)+SUMIF($B$3:$B$725,G424,$CB$3:$CB$725)</f>
        <v>0</v>
      </c>
      <c r="BV424" s="30">
        <f>SUMIF(Ingredients!$B$3:$B$230,H424,Ingredients!$H$3:$H$230)+SUMIF($B$3:$B$725,H424,$CB$3:$CB$725)</f>
        <v>0</v>
      </c>
      <c r="BW424" s="30">
        <f>SUMIF(Ingredients!$B$3:$B$230,I424,Ingredients!$H$3:$H$230)+SUMIF($B$3:$B$725,I424,$CB$3:$CB$725)</f>
        <v>0</v>
      </c>
      <c r="BX424" s="30">
        <f>SUMIF(Ingredients!$B$3:$B$230,J424,Ingredients!$H$3:$H$230)+SUMIF($B$3:$B$725,J424,$CB$3:$CB$725)</f>
        <v>0</v>
      </c>
      <c r="BY424" s="30">
        <f>SUMIF(Ingredients!$B$3:$B$230,K424,Ingredients!$H$3:$H$230)+SUMIF($B$3:$B$725,K424,$CB$3:$CB$725)</f>
        <v>0</v>
      </c>
      <c r="BZ424" s="30">
        <f>SUMIF(Ingredients!$B$3:$B$230,L424,Ingredients!$H$3:$H$230)+SUMIF($B$3:$B$725,L424,$CB$3:$CB$725)</f>
        <v>0</v>
      </c>
      <c r="CA424" s="30">
        <f>SUMIF(Ingredients!$B$3:$B$230,M424,Ingredients!$H$3:$H$230)+SUMIF($B$3:$B$725,M424,$CB$3:$CB$725)</f>
        <v>0</v>
      </c>
      <c r="CB424" s="42">
        <f t="shared" si="83"/>
        <v>0</v>
      </c>
      <c r="CC424" s="30">
        <f>SUMIF(Ingredients!$B$3:$B$230,F424,Ingredients!$I$3:$I$230)+SUMIF($B$3:$B$725,F424,$CK$3:$CK$725)</f>
        <v>0</v>
      </c>
      <c r="CD424" s="30">
        <f>SUMIF(Ingredients!$B$3:$B$230,G424,Ingredients!$I$3:$I$230)+SUMIF($B$3:$B$725,G424,$CK$3:$CK$725)</f>
        <v>0</v>
      </c>
      <c r="CE424" s="30">
        <f>SUMIF(Ingredients!$B$3:$B$230,H424,Ingredients!$I$3:$I$230)+SUMIF($B$3:$B$725,H424,$CK$3:$CK$725)</f>
        <v>0</v>
      </c>
      <c r="CF424" s="30">
        <f>SUMIF(Ingredients!$B$3:$B$230,I424,Ingredients!$I$3:$I$230)+SUMIF($B$3:$B$725,I424,$CK$3:$CK$725)</f>
        <v>0</v>
      </c>
      <c r="CG424" s="30">
        <f>SUMIF(Ingredients!$B$3:$B$230,J424,Ingredients!$I$3:$I$230)+SUMIF($B$3:$B$725,J424,$CK$3:$CK$725)</f>
        <v>0</v>
      </c>
      <c r="CH424" s="30">
        <f>SUMIF(Ingredients!$B$3:$B$230,K424,Ingredients!$I$3:$I$230)+SUMIF($B$3:$B$725,K424,$CK$3:$CK$725)</f>
        <v>0</v>
      </c>
      <c r="CI424" s="30">
        <f>SUMIF(Ingredients!$B$3:$B$230,L424,Ingredients!$I$3:$I$230)+SUMIF($B$3:$B$725,L424,$CK$3:$CK$725)</f>
        <v>0</v>
      </c>
      <c r="CJ424" s="30">
        <f>SUMIF(Ingredients!$B$3:$B$230,M424,Ingredients!$I$3:$I$230)+SUMIF($B$3:$B$725,M424,$CK$3:$CK$725)</f>
        <v>0</v>
      </c>
      <c r="CK424" s="38">
        <f t="shared" si="84"/>
        <v>0</v>
      </c>
      <c r="CL424" s="30">
        <f>SUMIF(Ingredients!$B$3:$B$230,F424,Ingredients!$J$3:$J$230)+SUMIF($B$3:$B$725,F424,$CT$3:$CT$725)</f>
        <v>0</v>
      </c>
      <c r="CM424" s="30">
        <f>SUMIF(Ingredients!$B$3:$B$230,G424,Ingredients!$J$3:$J$230)+SUMIF($B$3:$B$725,G424,$CT$3:$CT$725)</f>
        <v>0</v>
      </c>
      <c r="CN424" s="30">
        <f>SUMIF(Ingredients!$B$3:$B$230,H424,Ingredients!$J$3:$J$230)+SUMIF($B$3:$B$725,H424,$CT$3:$CT$725)</f>
        <v>0</v>
      </c>
      <c r="CO424" s="30">
        <f>SUMIF(Ingredients!$B$3:$B$230,I424,Ingredients!$J$3:$J$230)+SUMIF($B$3:$B$725,I424,$CT$3:$CT$725)</f>
        <v>0</v>
      </c>
      <c r="CP424" s="30">
        <f>SUMIF(Ingredients!$B$3:$B$230,J424,Ingredients!$J$3:$J$230)+SUMIF($B$3:$B$725,J424,$CT$3:$CT$725)</f>
        <v>0</v>
      </c>
      <c r="CQ424" s="30">
        <f>SUMIF(Ingredients!$B$3:$B$230,K424,Ingredients!$J$3:$J$230)+SUMIF($B$3:$B$725,K424,$CT$3:$CT$725)</f>
        <v>0</v>
      </c>
      <c r="CR424" s="30">
        <f>SUMIF(Ingredients!$B$3:$B$230,L424,Ingredients!$J$3:$J$230)+SUMIF($B$3:$B$725,L424,$CT$3:$CT$725)</f>
        <v>0</v>
      </c>
      <c r="CS424" s="30">
        <f>SUMIF(Ingredients!$B$3:$B$230,M424,Ingredients!$J$3:$J$230)+SUMIF($B$3:$B$725,M424,$CT$3:$CT$725)</f>
        <v>0</v>
      </c>
      <c r="CT424" s="43">
        <f t="shared" si="85"/>
        <v>0</v>
      </c>
      <c r="CU424" s="34">
        <v>5</v>
      </c>
      <c r="CV424" s="30">
        <v>0</v>
      </c>
      <c r="CW424" s="30">
        <v>25.5</v>
      </c>
      <c r="CX424" s="35">
        <v>1.5</v>
      </c>
      <c r="CY424" s="36">
        <v>0</v>
      </c>
      <c r="CZ424" s="37">
        <v>0</v>
      </c>
      <c r="DA424" s="38">
        <v>0</v>
      </c>
      <c r="DB424" s="39">
        <v>0</v>
      </c>
      <c r="DC424" t="s">
        <v>202</v>
      </c>
      <c r="DD424" t="str">
        <f t="shared" ca="1" si="86"/>
        <v/>
      </c>
      <c r="DE424" t="str">
        <f t="shared" ca="1" si="87"/>
        <v>-</v>
      </c>
      <c r="DG424" t="s">
        <v>200</v>
      </c>
      <c r="DH424" t="str">
        <f t="shared" ca="1" si="88"/>
        <v>HONEYBREADITEM(BREAD, ItemRegistry.honeybreadItem, 4 ,1f,0f,1.5f,0f,0f,0f,0f,0.82f),</v>
      </c>
      <c r="DI424" t="s">
        <v>2512</v>
      </c>
    </row>
    <row r="425" spans="2:113" x14ac:dyDescent="0.3">
      <c r="B425" t="s">
        <v>706</v>
      </c>
      <c r="C425" t="str">
        <f>INDEX('PH Itemnames'!$B$1:$B$723,MATCH(B425,'PH Itemnames'!$A$1:$A$723),1)</f>
        <v>honeybunItem</v>
      </c>
      <c r="D425" t="s">
        <v>240</v>
      </c>
      <c r="E425" t="s">
        <v>1191</v>
      </c>
      <c r="F425" s="10" t="s">
        <v>275</v>
      </c>
      <c r="G425" s="11" t="s">
        <v>226</v>
      </c>
      <c r="H425" s="11" t="s">
        <v>551</v>
      </c>
      <c r="I425" s="11" t="s">
        <v>209</v>
      </c>
      <c r="J425" s="11"/>
      <c r="K425" s="11"/>
      <c r="L425" s="11"/>
      <c r="M425" s="11"/>
      <c r="N425" s="46">
        <f ca="1">SUMIF(Ingredients!$B$3:$B$230,'PH complex foods'!F425,Ingredients!$A$3:$A$119)+SUMIF($B$3:$B$725,F425,$V$3:$V$724)</f>
        <v>1</v>
      </c>
      <c r="O425" s="11">
        <f ca="1">SUMIF(Ingredients!$B$3:$B$230,'PH complex foods'!G425,Ingredients!$A$3:$A$119)+SUMIF($B$3:$B$725,G425,$V$3:$V$724)</f>
        <v>1</v>
      </c>
      <c r="P425" s="11">
        <f ca="1">SUMIF(Ingredients!$B$3:$B$230,'PH complex foods'!H425,Ingredients!$A$3:$A$119)+SUMIF($B$3:$B$725,H425,$V$3:$V$724)</f>
        <v>1</v>
      </c>
      <c r="Q425" s="11">
        <f ca="1">SUMIF(Ingredients!$B$3:$B$230,'PH complex foods'!I425,Ingredients!$A$3:$A$119)+SUMIF($B$3:$B$725,I425,$V$3:$V$724)</f>
        <v>1</v>
      </c>
      <c r="R425" s="11">
        <f ca="1">SUMIF(Ingredients!$B$3:$B$230,'PH complex foods'!J425,Ingredients!$A$3:$A$119)+SUMIF($B$3:$B$725,J425,$V$3:$V$724)</f>
        <v>0</v>
      </c>
      <c r="S425" s="11">
        <f ca="1">SUMIF(Ingredients!$B$3:$B$230,'PH complex foods'!K425,Ingredients!$A$3:$A$119)+SUMIF($B$3:$B$725,K425,$V$3:$V$724)</f>
        <v>0</v>
      </c>
      <c r="T425" s="11">
        <f ca="1">SUMIF(Ingredients!$B$3:$B$230,'PH complex foods'!L425,Ingredients!$A$3:$A$119)+SUMIF($B$3:$B$725,L425,$V$3:$V$724)</f>
        <v>0</v>
      </c>
      <c r="U425" s="11">
        <f ca="1">SUMIF(Ingredients!$B$3:$B$230,'PH complex foods'!M425,Ingredients!$A$3:$A$119)+SUMIF($B$3:$B$725,M425,$V$3:$V$724)</f>
        <v>0</v>
      </c>
      <c r="V425" s="10">
        <f t="shared" ca="1" si="89"/>
        <v>1</v>
      </c>
      <c r="W425" s="10">
        <v>1</v>
      </c>
      <c r="X425" s="11">
        <v>1</v>
      </c>
      <c r="Y425" s="11">
        <f>COUNTIF(F425:M1149,B425)</f>
        <v>0</v>
      </c>
      <c r="Z425" s="44" t="str">
        <f t="shared" ca="1" si="90"/>
        <v>Yes</v>
      </c>
      <c r="AA425" s="34">
        <f>SUMIF(Ingredients!$B$3:$B$230,F425,Ingredients!$C$3:$C$230)+SUMIF($B$3:$B$725,F425,$AI$3:$AI$725)</f>
        <v>15</v>
      </c>
      <c r="AB425" s="30">
        <f>SUMIF(Ingredients!$B$3:$B$230,G425,Ingredients!$C$3:$C$230)+SUMIF($B$3:$B$725,G425,$AI$3:$AI$725)</f>
        <v>0</v>
      </c>
      <c r="AC425" s="30">
        <f>SUMIF(Ingredients!$B$3:$B$230,H425,Ingredients!$C$3:$C$230)+SUMIF($B$3:$B$725,H425,$AI$3:$AI$725)</f>
        <v>1</v>
      </c>
      <c r="AD425" s="30">
        <f>SUMIF(Ingredients!$B$3:$B$230,I425,Ingredients!$C$3:$C$230)+SUMIF($B$3:$B$725,I425,$AI$3:$AI$725)</f>
        <v>5</v>
      </c>
      <c r="AE425" s="30">
        <f>SUMIF(Ingredients!$B$3:$B$230,J425,Ingredients!$C$3:$C$230)+SUMIF($B$3:$B$725,J425,$AI$3:$AI$725)</f>
        <v>0</v>
      </c>
      <c r="AF425" s="30">
        <f>SUMIF(Ingredients!$B$3:$B$230,K425,Ingredients!$C$3:$C$230)+SUMIF($B$3:$B$725,K425,$AI$3:$AI$725)</f>
        <v>0</v>
      </c>
      <c r="AG425" s="30">
        <f>SUMIF(Ingredients!$B$3:$B$230,L425,Ingredients!$C$3:$C$230)+SUMIF($B$3:$B$725,L425,$AI$3:$AI$725)</f>
        <v>0</v>
      </c>
      <c r="AH425" s="30">
        <f>SUMIF(Ingredients!$B$3:$B$230,M425,Ingredients!$C$3:$C$230)+SUMIF($B$3:$B$725,M425,$AI$3:$AI$725)</f>
        <v>0</v>
      </c>
      <c r="AI425" s="29">
        <f t="shared" si="78"/>
        <v>21</v>
      </c>
      <c r="AJ425" s="30">
        <f>SUMIF(Ingredients!$B$3:$B$230,F425,Ingredients!$D$3:$D$230)+SUMIF($B$3:$B$725,F425,$AR$3:$AR$725)</f>
        <v>0</v>
      </c>
      <c r="AK425" s="30">
        <f>SUMIF(Ingredients!$B$3:$B$230,G425,Ingredients!$D$3:$D$230)+SUMIF($B$3:$B$725,G425,$AR$3:$AR$725)</f>
        <v>0</v>
      </c>
      <c r="AL425" s="30">
        <f>SUMIF(Ingredients!$B$3:$B$230,H425,Ingredients!$D$3:$D$230)+SUMIF($B$3:$B$725,H425,$AR$3:$AR$725)</f>
        <v>0</v>
      </c>
      <c r="AM425" s="30">
        <f>SUMIF(Ingredients!$B$3:$B$230,I425,Ingredients!$D$3:$D$230)+SUMIF($B$3:$B$725,I425,$AR$3:$AR$725)</f>
        <v>0</v>
      </c>
      <c r="AN425" s="30">
        <f>SUMIF(Ingredients!$B$3:$B$230,J425,Ingredients!$D$3:$D$230)+SUMIF($B$3:$B$725,J425,$AR$3:$AR$725)</f>
        <v>0</v>
      </c>
      <c r="AO425" s="30">
        <f>SUMIF(Ingredients!$B$3:$B$230,K425,Ingredients!$D$3:$D$230)+SUMIF($B$3:$B$725,K425,$AR$3:$AR$725)</f>
        <v>0</v>
      </c>
      <c r="AP425" s="30">
        <f>SUMIF(Ingredients!$B$3:$B$230,L425,Ingredients!$D$3:$D$230)+SUMIF($B$3:$B$725,L425,$AR$3:$AR$725)</f>
        <v>0</v>
      </c>
      <c r="AQ425" s="30">
        <f>SUMIF(Ingredients!$B$3:$B$230,M425,Ingredients!$D$3:$D$230)+SUMIF($B$3:$B$725,M425,$AR$3:$AR$725)</f>
        <v>0</v>
      </c>
      <c r="AR425" s="29">
        <f t="shared" si="79"/>
        <v>0</v>
      </c>
      <c r="AS425" s="30">
        <f>SUMIF(Ingredients!$B$3:$B$230,F425,Ingredients!$E$3:$E$230)+SUMIF($B$3:$B$725,F425,$BA$3:$BA$730)</f>
        <v>22</v>
      </c>
      <c r="AT425" s="30">
        <f>SUMIF(Ingredients!$B$3:$B$230,G425,Ingredients!$E$3:$E$230)+SUMIF($B$3:$B$725,G425,$BA$3:$BA$730)</f>
        <v>16</v>
      </c>
      <c r="AU425" s="30">
        <f>SUMIF(Ingredients!$B$3:$B$230,H425,Ingredients!$E$3:$E$230)+SUMIF($B$3:$B$725,H425,$BA$3:$BA$730)</f>
        <v>30</v>
      </c>
      <c r="AV425" s="30">
        <f>SUMIF(Ingredients!$B$3:$B$230,I425,Ingredients!$E$3:$E$230)+SUMIF($B$3:$B$725,I425,$BA$3:$BA$730)</f>
        <v>7</v>
      </c>
      <c r="AW425" s="30">
        <f>SUMIF(Ingredients!$B$3:$B$230,J425,Ingredients!$E$3:$E$230)+SUMIF($B$3:$B$725,J425,$BA$3:$BA$730)</f>
        <v>0</v>
      </c>
      <c r="AX425" s="30">
        <f>SUMIF(Ingredients!$B$3:$B$230,K425,Ingredients!$E$3:$E$230)+SUMIF($B$3:$B$725,K425,$BA$3:$BA$730)</f>
        <v>0</v>
      </c>
      <c r="AY425" s="30">
        <f>SUMIF(Ingredients!$B$3:$B$230,L425,Ingredients!$E$3:$E$230)+SUMIF($B$3:$B$725,L425,$BA$3:$BA$730)</f>
        <v>0</v>
      </c>
      <c r="AZ425" s="30">
        <f>SUMIF(Ingredients!$B$3:$B$230,M425,Ingredients!$E$3:$E$230)+SUMIF($B$3:$B$725,M425,$BA$3:$BA$730)</f>
        <v>0</v>
      </c>
      <c r="BA425" s="29">
        <f t="shared" si="80"/>
        <v>18.75</v>
      </c>
      <c r="BB425" s="30">
        <f>SUMIF(Ingredients!$B$3:$B$230,F425,Ingredients!$F$3:$F$230)+SUMIF($B$3:$B$725,F425,$BJ$3:$BJ$725)</f>
        <v>0</v>
      </c>
      <c r="BC425" s="30">
        <f>SUMIF(Ingredients!$B$3:$B$230,G425,Ingredients!$F$3:$F$230)+SUMIF($B$3:$B$725,G425,$BJ$3:$BJ$725)</f>
        <v>0</v>
      </c>
      <c r="BD425" s="30">
        <f>SUMIF(Ingredients!$B$3:$B$230,H425,Ingredients!$F$3:$F$230)+SUMIF($B$3:$B$725,H425,$BJ$3:$BJ$725)</f>
        <v>0</v>
      </c>
      <c r="BE425" s="30">
        <f>SUMIF(Ingredients!$B$3:$B$230,I425,Ingredients!$F$3:$F$230)+SUMIF($B$3:$B$725,I425,$BJ$3:$BJ$725)</f>
        <v>1</v>
      </c>
      <c r="BF425" s="30">
        <f>SUMIF(Ingredients!$B$3:$B$230,J425,Ingredients!$F$3:$F$230)+SUMIF($B$3:$B$725,J425,$BJ$3:$BJ$725)</f>
        <v>0</v>
      </c>
      <c r="BG425" s="30">
        <f>SUMIF(Ingredients!$B$3:$B$230,K425,Ingredients!$F$3:$F$230)+SUMIF($B$3:$B$725,K425,$BJ$3:$BJ$725)</f>
        <v>0</v>
      </c>
      <c r="BH425" s="30">
        <f>SUMIF(Ingredients!$B$3:$B$230,L425,Ingredients!$F$3:$F$230)+SUMIF($B$3:$B$725,L425,$BJ$3:$BJ$725)</f>
        <v>0</v>
      </c>
      <c r="BI425" s="30">
        <f>SUMIF(Ingredients!$B$3:$B$230,M425,Ingredients!$F$3:$F$230)+SUMIF($B$3:$B$725,M425,$BJ$3:$BJ$725)</f>
        <v>0</v>
      </c>
      <c r="BJ425" s="35">
        <f t="shared" si="81"/>
        <v>1</v>
      </c>
      <c r="BK425" s="30">
        <f>SUMIF(Ingredients!$B$3:$B$230,F425,Ingredients!$G$3:$G$230)+SUMIF($B$3:$B$725,F425,$BS$3:$BS$725)</f>
        <v>0</v>
      </c>
      <c r="BL425" s="30">
        <f>SUMIF(Ingredients!$B$3:$B$230,G425,Ingredients!$G$3:$G$230)+SUMIF($B$3:$B$725,G425,$BS$3:$BS$725)</f>
        <v>0</v>
      </c>
      <c r="BM425" s="30">
        <f>SUMIF(Ingredients!$B$3:$B$230,H425,Ingredients!$G$3:$G$230)+SUMIF($B$3:$B$725,H425,$BS$3:$BS$725)</f>
        <v>0</v>
      </c>
      <c r="BN425" s="30">
        <f>SUMIF(Ingredients!$B$3:$B$230,I425,Ingredients!$G$3:$G$230)+SUMIF($B$3:$B$725,I425,$BS$3:$BS$725)</f>
        <v>0</v>
      </c>
      <c r="BO425" s="30">
        <f>SUMIF(Ingredients!$B$3:$B$230,J425,Ingredients!$G$3:$G$230)+SUMIF($B$3:$B$725,J425,$BS$3:$BS$725)</f>
        <v>0</v>
      </c>
      <c r="BP425" s="30">
        <f>SUMIF(Ingredients!$B$3:$B$230,K425,Ingredients!$G$3:$G$230)+SUMIF($B$3:$B$725,K425,$BS$3:$BS$725)</f>
        <v>0</v>
      </c>
      <c r="BQ425" s="30">
        <f>SUMIF(Ingredients!$B$3:$B$230,L425,Ingredients!$G$3:$G$230)+SUMIF($B$3:$B$725,L425,$BS$3:$BS$725)</f>
        <v>0</v>
      </c>
      <c r="BR425" s="30">
        <f>SUMIF(Ingredients!$B$3:$B$230,M425,Ingredients!$G$3:$G$230)+SUMIF($B$3:$B$725,M425,$BS$3:$BS$725)</f>
        <v>0</v>
      </c>
      <c r="BS425" s="36">
        <f t="shared" si="82"/>
        <v>0</v>
      </c>
      <c r="BT425" s="30">
        <f>SUMIF(Ingredients!$B$3:$B$230,F425,Ingredients!$H$3:$H$230)+SUMIF($B$3:$B$725,F425,$CB$3:$CB$725)</f>
        <v>1.5</v>
      </c>
      <c r="BU425" s="30">
        <f>SUMIF(Ingredients!$B$3:$B$230,G425,Ingredients!$H$3:$H$230)+SUMIF($B$3:$B$725,G425,$CB$3:$CB$725)</f>
        <v>0</v>
      </c>
      <c r="BV425" s="30">
        <f>SUMIF(Ingredients!$B$3:$B$230,H425,Ingredients!$H$3:$H$230)+SUMIF($B$3:$B$725,H425,$CB$3:$CB$725)</f>
        <v>0</v>
      </c>
      <c r="BW425" s="30">
        <f>SUMIF(Ingredients!$B$3:$B$230,I425,Ingredients!$H$3:$H$230)+SUMIF($B$3:$B$725,I425,$CB$3:$CB$725)</f>
        <v>0</v>
      </c>
      <c r="BX425" s="30">
        <f>SUMIF(Ingredients!$B$3:$B$230,J425,Ingredients!$H$3:$H$230)+SUMIF($B$3:$B$725,J425,$CB$3:$CB$725)</f>
        <v>0</v>
      </c>
      <c r="BY425" s="30">
        <f>SUMIF(Ingredients!$B$3:$B$230,K425,Ingredients!$H$3:$H$230)+SUMIF($B$3:$B$725,K425,$CB$3:$CB$725)</f>
        <v>0</v>
      </c>
      <c r="BZ425" s="30">
        <f>SUMIF(Ingredients!$B$3:$B$230,L425,Ingredients!$H$3:$H$230)+SUMIF($B$3:$B$725,L425,$CB$3:$CB$725)</f>
        <v>0</v>
      </c>
      <c r="CA425" s="30">
        <f>SUMIF(Ingredients!$B$3:$B$230,M425,Ingredients!$H$3:$H$230)+SUMIF($B$3:$B$725,M425,$CB$3:$CB$725)</f>
        <v>0</v>
      </c>
      <c r="CB425" s="42">
        <f t="shared" si="83"/>
        <v>1.5</v>
      </c>
      <c r="CC425" s="30">
        <f>SUMIF(Ingredients!$B$3:$B$230,F425,Ingredients!$I$3:$I$230)+SUMIF($B$3:$B$725,F425,$CK$3:$CK$725)</f>
        <v>0</v>
      </c>
      <c r="CD425" s="30">
        <f>SUMIF(Ingredients!$B$3:$B$230,G425,Ingredients!$I$3:$I$230)+SUMIF($B$3:$B$725,G425,$CK$3:$CK$725)</f>
        <v>0</v>
      </c>
      <c r="CE425" s="30">
        <f>SUMIF(Ingredients!$B$3:$B$230,H425,Ingredients!$I$3:$I$230)+SUMIF($B$3:$B$725,H425,$CK$3:$CK$725)</f>
        <v>0</v>
      </c>
      <c r="CF425" s="30">
        <f>SUMIF(Ingredients!$B$3:$B$230,I425,Ingredients!$I$3:$I$230)+SUMIF($B$3:$B$725,I425,$CK$3:$CK$725)</f>
        <v>0</v>
      </c>
      <c r="CG425" s="30">
        <f>SUMIF(Ingredients!$B$3:$B$230,J425,Ingredients!$I$3:$I$230)+SUMIF($B$3:$B$725,J425,$CK$3:$CK$725)</f>
        <v>0</v>
      </c>
      <c r="CH425" s="30">
        <f>SUMIF(Ingredients!$B$3:$B$230,K425,Ingredients!$I$3:$I$230)+SUMIF($B$3:$B$725,K425,$CK$3:$CK$725)</f>
        <v>0</v>
      </c>
      <c r="CI425" s="30">
        <f>SUMIF(Ingredients!$B$3:$B$230,L425,Ingredients!$I$3:$I$230)+SUMIF($B$3:$B$725,L425,$CK$3:$CK$725)</f>
        <v>0</v>
      </c>
      <c r="CJ425" s="30">
        <f>SUMIF(Ingredients!$B$3:$B$230,M425,Ingredients!$I$3:$I$230)+SUMIF($B$3:$B$725,M425,$CK$3:$CK$725)</f>
        <v>0</v>
      </c>
      <c r="CK425" s="38">
        <f t="shared" si="84"/>
        <v>0</v>
      </c>
      <c r="CL425" s="30">
        <f>SUMIF(Ingredients!$B$3:$B$230,F425,Ingredients!$J$3:$J$230)+SUMIF($B$3:$B$725,F425,$CT$3:$CT$725)</f>
        <v>1</v>
      </c>
      <c r="CM425" s="30">
        <f>SUMIF(Ingredients!$B$3:$B$230,G425,Ingredients!$J$3:$J$230)+SUMIF($B$3:$B$725,G425,$CT$3:$CT$725)</f>
        <v>0</v>
      </c>
      <c r="CN425" s="30">
        <f>SUMIF(Ingredients!$B$3:$B$230,H425,Ingredients!$J$3:$J$230)+SUMIF($B$3:$B$725,H425,$CT$3:$CT$725)</f>
        <v>0</v>
      </c>
      <c r="CO425" s="30">
        <f>SUMIF(Ingredients!$B$3:$B$230,I425,Ingredients!$J$3:$J$230)+SUMIF($B$3:$B$725,I425,$CT$3:$CT$725)</f>
        <v>0</v>
      </c>
      <c r="CP425" s="30">
        <f>SUMIF(Ingredients!$B$3:$B$230,J425,Ingredients!$J$3:$J$230)+SUMIF($B$3:$B$725,J425,$CT$3:$CT$725)</f>
        <v>0</v>
      </c>
      <c r="CQ425" s="30">
        <f>SUMIF(Ingredients!$B$3:$B$230,K425,Ingredients!$J$3:$J$230)+SUMIF($B$3:$B$725,K425,$CT$3:$CT$725)</f>
        <v>0</v>
      </c>
      <c r="CR425" s="30">
        <f>SUMIF(Ingredients!$B$3:$B$230,L425,Ingredients!$J$3:$J$230)+SUMIF($B$3:$B$725,L425,$CT$3:$CT$725)</f>
        <v>0</v>
      </c>
      <c r="CS425" s="30">
        <f>SUMIF(Ingredients!$B$3:$B$230,M425,Ingredients!$J$3:$J$230)+SUMIF($B$3:$B$725,M425,$CT$3:$CT$725)</f>
        <v>0</v>
      </c>
      <c r="CT425" s="43">
        <f t="shared" si="85"/>
        <v>1</v>
      </c>
      <c r="CU425" s="34">
        <v>20</v>
      </c>
      <c r="CV425" s="30">
        <v>0</v>
      </c>
      <c r="CW425" s="30">
        <v>21</v>
      </c>
      <c r="CX425" s="35">
        <v>1</v>
      </c>
      <c r="CY425" s="36">
        <v>0</v>
      </c>
      <c r="CZ425" s="37">
        <v>1.5</v>
      </c>
      <c r="DA425" s="38">
        <v>0</v>
      </c>
      <c r="DB425" s="39">
        <v>1.3</v>
      </c>
      <c r="DC425" t="s">
        <v>202</v>
      </c>
      <c r="DD425" t="str">
        <f t="shared" ca="1" si="86"/>
        <v/>
      </c>
      <c r="DE425" t="str">
        <f t="shared" ca="1" si="87"/>
        <v>-</v>
      </c>
      <c r="DG425" t="s">
        <v>200</v>
      </c>
      <c r="DH425" t="str">
        <f t="shared" ca="1" si="88"/>
        <v>HONEYBUNITEM(MEAL, ItemRegistry.honeybunItem, 4 ,4f,0f,1f,1.5f,0f,0f,1.3f,1f),</v>
      </c>
      <c r="DI425" t="s">
        <v>2513</v>
      </c>
    </row>
    <row r="426" spans="2:113" x14ac:dyDescent="0.3">
      <c r="B426" t="s">
        <v>707</v>
      </c>
      <c r="C426" t="str">
        <f>INDEX('PH Itemnames'!$B$1:$B$723,MATCH(B426,'PH Itemnames'!$A$1:$A$723),1)</f>
        <v>honeyglazedcarrotsItem</v>
      </c>
      <c r="D426" t="s">
        <v>245</v>
      </c>
      <c r="E426" t="s">
        <v>1191</v>
      </c>
      <c r="F426" s="10" t="s">
        <v>61</v>
      </c>
      <c r="G426" s="11" t="s">
        <v>551</v>
      </c>
      <c r="H426" s="11" t="s">
        <v>247</v>
      </c>
      <c r="I426" s="11" t="s">
        <v>20</v>
      </c>
      <c r="J426" s="11"/>
      <c r="K426" s="11"/>
      <c r="L426" s="11"/>
      <c r="M426" s="11"/>
      <c r="N426" s="46">
        <f ca="1">SUMIF(Ingredients!$B$3:$B$230,'PH complex foods'!F426,Ingredients!$A$3:$A$119)+SUMIF($B$3:$B$725,F426,$V$3:$V$724)</f>
        <v>1</v>
      </c>
      <c r="O426" s="11">
        <f ca="1">SUMIF(Ingredients!$B$3:$B$230,'PH complex foods'!G426,Ingredients!$A$3:$A$119)+SUMIF($B$3:$B$725,G426,$V$3:$V$724)</f>
        <v>1</v>
      </c>
      <c r="P426" s="11">
        <f ca="1">SUMIF(Ingredients!$B$3:$B$230,'PH complex foods'!H426,Ingredients!$A$3:$A$119)+SUMIF($B$3:$B$725,H426,$V$3:$V$724)</f>
        <v>1</v>
      </c>
      <c r="Q426" s="11">
        <f ca="1">SUMIF(Ingredients!$B$3:$B$230,'PH complex foods'!I426,Ingredients!$A$3:$A$119)+SUMIF($B$3:$B$725,I426,$V$3:$V$724)</f>
        <v>1</v>
      </c>
      <c r="R426" s="11">
        <f ca="1">SUMIF(Ingredients!$B$3:$B$230,'PH complex foods'!J426,Ingredients!$A$3:$A$119)+SUMIF($B$3:$B$725,J426,$V$3:$V$724)</f>
        <v>0</v>
      </c>
      <c r="S426" s="11">
        <f ca="1">SUMIF(Ingredients!$B$3:$B$230,'PH complex foods'!K426,Ingredients!$A$3:$A$119)+SUMIF($B$3:$B$725,K426,$V$3:$V$724)</f>
        <v>0</v>
      </c>
      <c r="T426" s="11">
        <f ca="1">SUMIF(Ingredients!$B$3:$B$230,'PH complex foods'!L426,Ingredients!$A$3:$A$119)+SUMIF($B$3:$B$725,L426,$V$3:$V$724)</f>
        <v>0</v>
      </c>
      <c r="U426" s="11">
        <f ca="1">SUMIF(Ingredients!$B$3:$B$230,'PH complex foods'!M426,Ingredients!$A$3:$A$119)+SUMIF($B$3:$B$725,M426,$V$3:$V$724)</f>
        <v>0</v>
      </c>
      <c r="V426" s="10">
        <f t="shared" ca="1" si="89"/>
        <v>1</v>
      </c>
      <c r="W426" s="10">
        <v>1</v>
      </c>
      <c r="X426" s="11">
        <v>1</v>
      </c>
      <c r="Y426" s="11">
        <f>COUNTIF(F426:M1150,B426)</f>
        <v>0</v>
      </c>
      <c r="Z426" s="44" t="str">
        <f t="shared" ca="1" si="90"/>
        <v>Yes</v>
      </c>
      <c r="AA426" s="34">
        <f>SUMIF(Ingredients!$B$3:$B$230,F426,Ingredients!$C$3:$C$230)+SUMIF($B$3:$B$725,F426,$AI$3:$AI$725)</f>
        <v>10</v>
      </c>
      <c r="AB426" s="30">
        <f>SUMIF(Ingredients!$B$3:$B$230,G426,Ingredients!$C$3:$C$230)+SUMIF($B$3:$B$725,G426,$AI$3:$AI$725)</f>
        <v>1</v>
      </c>
      <c r="AC426" s="30">
        <f>SUMIF(Ingredients!$B$3:$B$230,H426,Ingredients!$C$3:$C$230)+SUMIF($B$3:$B$725,H426,$AI$3:$AI$725)</f>
        <v>5</v>
      </c>
      <c r="AD426" s="30">
        <f>SUMIF(Ingredients!$B$3:$B$230,I426,Ingredients!$C$3:$C$230)+SUMIF($B$3:$B$725,I426,$AI$3:$AI$725)</f>
        <v>1</v>
      </c>
      <c r="AE426" s="30">
        <f>SUMIF(Ingredients!$B$3:$B$230,J426,Ingredients!$C$3:$C$230)+SUMIF($B$3:$B$725,J426,$AI$3:$AI$725)</f>
        <v>0</v>
      </c>
      <c r="AF426" s="30">
        <f>SUMIF(Ingredients!$B$3:$B$230,K426,Ingredients!$C$3:$C$230)+SUMIF($B$3:$B$725,K426,$AI$3:$AI$725)</f>
        <v>0</v>
      </c>
      <c r="AG426" s="30">
        <f>SUMIF(Ingredients!$B$3:$B$230,L426,Ingredients!$C$3:$C$230)+SUMIF($B$3:$B$725,L426,$AI$3:$AI$725)</f>
        <v>0</v>
      </c>
      <c r="AH426" s="30">
        <f>SUMIF(Ingredients!$B$3:$B$230,M426,Ingredients!$C$3:$C$230)+SUMIF($B$3:$B$725,M426,$AI$3:$AI$725)</f>
        <v>0</v>
      </c>
      <c r="AI426" s="29">
        <f t="shared" si="78"/>
        <v>17</v>
      </c>
      <c r="AJ426" s="30">
        <f>SUMIF(Ingredients!$B$3:$B$230,F426,Ingredients!$D$3:$D$230)+SUMIF($B$3:$B$725,F426,$AR$3:$AR$725)</f>
        <v>0</v>
      </c>
      <c r="AK426" s="30">
        <f>SUMIF(Ingredients!$B$3:$B$230,G426,Ingredients!$D$3:$D$230)+SUMIF($B$3:$B$725,G426,$AR$3:$AR$725)</f>
        <v>0</v>
      </c>
      <c r="AL426" s="30">
        <f>SUMIF(Ingredients!$B$3:$B$230,H426,Ingredients!$D$3:$D$230)+SUMIF($B$3:$B$725,H426,$AR$3:$AR$725)</f>
        <v>0</v>
      </c>
      <c r="AM426" s="30">
        <f>SUMIF(Ingredients!$B$3:$B$230,I426,Ingredients!$D$3:$D$230)+SUMIF($B$3:$B$725,I426,$AR$3:$AR$725)</f>
        <v>5</v>
      </c>
      <c r="AN426" s="30">
        <f>SUMIF(Ingredients!$B$3:$B$230,J426,Ingredients!$D$3:$D$230)+SUMIF($B$3:$B$725,J426,$AR$3:$AR$725)</f>
        <v>0</v>
      </c>
      <c r="AO426" s="30">
        <f>SUMIF(Ingredients!$B$3:$B$230,K426,Ingredients!$D$3:$D$230)+SUMIF($B$3:$B$725,K426,$AR$3:$AR$725)</f>
        <v>0</v>
      </c>
      <c r="AP426" s="30">
        <f>SUMIF(Ingredients!$B$3:$B$230,L426,Ingredients!$D$3:$D$230)+SUMIF($B$3:$B$725,L426,$AR$3:$AR$725)</f>
        <v>0</v>
      </c>
      <c r="AQ426" s="30">
        <f>SUMIF(Ingredients!$B$3:$B$230,M426,Ingredients!$D$3:$D$230)+SUMIF($B$3:$B$725,M426,$AR$3:$AR$725)</f>
        <v>0</v>
      </c>
      <c r="AR426" s="29">
        <f t="shared" si="79"/>
        <v>5</v>
      </c>
      <c r="AS426" s="30">
        <f>SUMIF(Ingredients!$B$3:$B$230,F426,Ingredients!$E$3:$E$230)+SUMIF($B$3:$B$725,F426,$BA$3:$BA$730)</f>
        <v>31</v>
      </c>
      <c r="AT426" s="30">
        <f>SUMIF(Ingredients!$B$3:$B$230,G426,Ingredients!$E$3:$E$230)+SUMIF($B$3:$B$725,G426,$BA$3:$BA$730)</f>
        <v>30</v>
      </c>
      <c r="AU426" s="30">
        <f>SUMIF(Ingredients!$B$3:$B$230,H426,Ingredients!$E$3:$E$230)+SUMIF($B$3:$B$725,H426,$BA$3:$BA$730)</f>
        <v>12</v>
      </c>
      <c r="AV426" s="30">
        <f>SUMIF(Ingredients!$B$3:$B$230,I426,Ingredients!$E$3:$E$230)+SUMIF($B$3:$B$725,I426,$BA$3:$BA$730)</f>
        <v>10</v>
      </c>
      <c r="AW426" s="30">
        <f>SUMIF(Ingredients!$B$3:$B$230,J426,Ingredients!$E$3:$E$230)+SUMIF($B$3:$B$725,J426,$BA$3:$BA$730)</f>
        <v>0</v>
      </c>
      <c r="AX426" s="30">
        <f>SUMIF(Ingredients!$B$3:$B$230,K426,Ingredients!$E$3:$E$230)+SUMIF($B$3:$B$725,K426,$BA$3:$BA$730)</f>
        <v>0</v>
      </c>
      <c r="AY426" s="30">
        <f>SUMIF(Ingredients!$B$3:$B$230,L426,Ingredients!$E$3:$E$230)+SUMIF($B$3:$B$725,L426,$BA$3:$BA$730)</f>
        <v>0</v>
      </c>
      <c r="AZ426" s="30">
        <f>SUMIF(Ingredients!$B$3:$B$230,M426,Ingredients!$E$3:$E$230)+SUMIF($B$3:$B$725,M426,$BA$3:$BA$730)</f>
        <v>0</v>
      </c>
      <c r="BA426" s="29">
        <f t="shared" si="80"/>
        <v>20.75</v>
      </c>
      <c r="BB426" s="30">
        <f>SUMIF(Ingredients!$B$3:$B$230,F426,Ingredients!$F$3:$F$230)+SUMIF($B$3:$B$725,F426,$BJ$3:$BJ$725)</f>
        <v>0</v>
      </c>
      <c r="BC426" s="30">
        <f>SUMIF(Ingredients!$B$3:$B$230,G426,Ingredients!$F$3:$F$230)+SUMIF($B$3:$B$725,G426,$BJ$3:$BJ$725)</f>
        <v>0</v>
      </c>
      <c r="BD426" s="30">
        <f>SUMIF(Ingredients!$B$3:$B$230,H426,Ingredients!$F$3:$F$230)+SUMIF($B$3:$B$725,H426,$BJ$3:$BJ$725)</f>
        <v>0</v>
      </c>
      <c r="BE426" s="30">
        <f>SUMIF(Ingredients!$B$3:$B$230,I426,Ingredients!$F$3:$F$230)+SUMIF($B$3:$B$725,I426,$BJ$3:$BJ$725)</f>
        <v>0</v>
      </c>
      <c r="BF426" s="30">
        <f>SUMIF(Ingredients!$B$3:$B$230,J426,Ingredients!$F$3:$F$230)+SUMIF($B$3:$B$725,J426,$BJ$3:$BJ$725)</f>
        <v>0</v>
      </c>
      <c r="BG426" s="30">
        <f>SUMIF(Ingredients!$B$3:$B$230,K426,Ingredients!$F$3:$F$230)+SUMIF($B$3:$B$725,K426,$BJ$3:$BJ$725)</f>
        <v>0</v>
      </c>
      <c r="BH426" s="30">
        <f>SUMIF(Ingredients!$B$3:$B$230,L426,Ingredients!$F$3:$F$230)+SUMIF($B$3:$B$725,L426,$BJ$3:$BJ$725)</f>
        <v>0</v>
      </c>
      <c r="BI426" s="30">
        <f>SUMIF(Ingredients!$B$3:$B$230,M426,Ingredients!$F$3:$F$230)+SUMIF($B$3:$B$725,M426,$BJ$3:$BJ$725)</f>
        <v>0</v>
      </c>
      <c r="BJ426" s="35">
        <f t="shared" si="81"/>
        <v>0</v>
      </c>
      <c r="BK426" s="30">
        <f>SUMIF(Ingredients!$B$3:$B$230,F426,Ingredients!$G$3:$G$230)+SUMIF($B$3:$B$725,F426,$BS$3:$BS$725)</f>
        <v>0</v>
      </c>
      <c r="BL426" s="30">
        <f>SUMIF(Ingredients!$B$3:$B$230,G426,Ingredients!$G$3:$G$230)+SUMIF($B$3:$B$725,G426,$BS$3:$BS$725)</f>
        <v>0</v>
      </c>
      <c r="BM426" s="30">
        <f>SUMIF(Ingredients!$B$3:$B$230,H426,Ingredients!$G$3:$G$230)+SUMIF($B$3:$B$725,H426,$BS$3:$BS$725)</f>
        <v>0</v>
      </c>
      <c r="BN426" s="30">
        <f>SUMIF(Ingredients!$B$3:$B$230,I426,Ingredients!$G$3:$G$230)+SUMIF($B$3:$B$725,I426,$BS$3:$BS$725)</f>
        <v>0.8</v>
      </c>
      <c r="BO426" s="30">
        <f>SUMIF(Ingredients!$B$3:$B$230,J426,Ingredients!$G$3:$G$230)+SUMIF($B$3:$B$725,J426,$BS$3:$BS$725)</f>
        <v>0</v>
      </c>
      <c r="BP426" s="30">
        <f>SUMIF(Ingredients!$B$3:$B$230,K426,Ingredients!$G$3:$G$230)+SUMIF($B$3:$B$725,K426,$BS$3:$BS$725)</f>
        <v>0</v>
      </c>
      <c r="BQ426" s="30">
        <f>SUMIF(Ingredients!$B$3:$B$230,L426,Ingredients!$G$3:$G$230)+SUMIF($B$3:$B$725,L426,$BS$3:$BS$725)</f>
        <v>0</v>
      </c>
      <c r="BR426" s="30">
        <f>SUMIF(Ingredients!$B$3:$B$230,M426,Ingredients!$G$3:$G$230)+SUMIF($B$3:$B$725,M426,$BS$3:$BS$725)</f>
        <v>0</v>
      </c>
      <c r="BS426" s="36">
        <f t="shared" si="82"/>
        <v>0.8</v>
      </c>
      <c r="BT426" s="30">
        <f>SUMIF(Ingredients!$B$3:$B$230,F426,Ingredients!$H$3:$H$230)+SUMIF($B$3:$B$725,F426,$CB$3:$CB$725)</f>
        <v>1</v>
      </c>
      <c r="BU426" s="30">
        <f>SUMIF(Ingredients!$B$3:$B$230,G426,Ingredients!$H$3:$H$230)+SUMIF($B$3:$B$725,G426,$CB$3:$CB$725)</f>
        <v>0</v>
      </c>
      <c r="BV426" s="30">
        <f>SUMIF(Ingredients!$B$3:$B$230,H426,Ingredients!$H$3:$H$230)+SUMIF($B$3:$B$725,H426,$CB$3:$CB$725)</f>
        <v>0</v>
      </c>
      <c r="BW426" s="30">
        <f>SUMIF(Ingredients!$B$3:$B$230,I426,Ingredients!$H$3:$H$230)+SUMIF($B$3:$B$725,I426,$CB$3:$CB$725)</f>
        <v>0</v>
      </c>
      <c r="BX426" s="30">
        <f>SUMIF(Ingredients!$B$3:$B$230,J426,Ingredients!$H$3:$H$230)+SUMIF($B$3:$B$725,J426,$CB$3:$CB$725)</f>
        <v>0</v>
      </c>
      <c r="BY426" s="30">
        <f>SUMIF(Ingredients!$B$3:$B$230,K426,Ingredients!$H$3:$H$230)+SUMIF($B$3:$B$725,K426,$CB$3:$CB$725)</f>
        <v>0</v>
      </c>
      <c r="BZ426" s="30">
        <f>SUMIF(Ingredients!$B$3:$B$230,L426,Ingredients!$H$3:$H$230)+SUMIF($B$3:$B$725,L426,$CB$3:$CB$725)</f>
        <v>0</v>
      </c>
      <c r="CA426" s="30">
        <f>SUMIF(Ingredients!$B$3:$B$230,M426,Ingredients!$H$3:$H$230)+SUMIF($B$3:$B$725,M426,$CB$3:$CB$725)</f>
        <v>0</v>
      </c>
      <c r="CB426" s="42">
        <f t="shared" si="83"/>
        <v>1</v>
      </c>
      <c r="CC426" s="30">
        <f>SUMIF(Ingredients!$B$3:$B$230,F426,Ingredients!$I$3:$I$230)+SUMIF($B$3:$B$725,F426,$CK$3:$CK$725)</f>
        <v>0</v>
      </c>
      <c r="CD426" s="30">
        <f>SUMIF(Ingredients!$B$3:$B$230,G426,Ingredients!$I$3:$I$230)+SUMIF($B$3:$B$725,G426,$CK$3:$CK$725)</f>
        <v>0</v>
      </c>
      <c r="CE426" s="30">
        <f>SUMIF(Ingredients!$B$3:$B$230,H426,Ingredients!$I$3:$I$230)+SUMIF($B$3:$B$725,H426,$CK$3:$CK$725)</f>
        <v>0</v>
      </c>
      <c r="CF426" s="30">
        <f>SUMIF(Ingredients!$B$3:$B$230,I426,Ingredients!$I$3:$I$230)+SUMIF($B$3:$B$725,I426,$CK$3:$CK$725)</f>
        <v>0</v>
      </c>
      <c r="CG426" s="30">
        <f>SUMIF(Ingredients!$B$3:$B$230,J426,Ingredients!$I$3:$I$230)+SUMIF($B$3:$B$725,J426,$CK$3:$CK$725)</f>
        <v>0</v>
      </c>
      <c r="CH426" s="30">
        <f>SUMIF(Ingredients!$B$3:$B$230,K426,Ingredients!$I$3:$I$230)+SUMIF($B$3:$B$725,K426,$CK$3:$CK$725)</f>
        <v>0</v>
      </c>
      <c r="CI426" s="30">
        <f>SUMIF(Ingredients!$B$3:$B$230,L426,Ingredients!$I$3:$I$230)+SUMIF($B$3:$B$725,L426,$CK$3:$CK$725)</f>
        <v>0</v>
      </c>
      <c r="CJ426" s="30">
        <f>SUMIF(Ingredients!$B$3:$B$230,M426,Ingredients!$I$3:$I$230)+SUMIF($B$3:$B$725,M426,$CK$3:$CK$725)</f>
        <v>0</v>
      </c>
      <c r="CK426" s="38">
        <f t="shared" si="84"/>
        <v>0</v>
      </c>
      <c r="CL426" s="30">
        <f>SUMIF(Ingredients!$B$3:$B$230,F426,Ingredients!$J$3:$J$230)+SUMIF($B$3:$B$725,F426,$CT$3:$CT$725)</f>
        <v>0</v>
      </c>
      <c r="CM426" s="30">
        <f>SUMIF(Ingredients!$B$3:$B$230,G426,Ingredients!$J$3:$J$230)+SUMIF($B$3:$B$725,G426,$CT$3:$CT$725)</f>
        <v>0</v>
      </c>
      <c r="CN426" s="30">
        <f>SUMIF(Ingredients!$B$3:$B$230,H426,Ingredients!$J$3:$J$230)+SUMIF($B$3:$B$725,H426,$CT$3:$CT$725)</f>
        <v>1</v>
      </c>
      <c r="CO426" s="30">
        <f>SUMIF(Ingredients!$B$3:$B$230,I426,Ingredients!$J$3:$J$230)+SUMIF($B$3:$B$725,I426,$CT$3:$CT$725)</f>
        <v>0</v>
      </c>
      <c r="CP426" s="30">
        <f>SUMIF(Ingredients!$B$3:$B$230,J426,Ingredients!$J$3:$J$230)+SUMIF($B$3:$B$725,J426,$CT$3:$CT$725)</f>
        <v>0</v>
      </c>
      <c r="CQ426" s="30">
        <f>SUMIF(Ingredients!$B$3:$B$230,K426,Ingredients!$J$3:$J$230)+SUMIF($B$3:$B$725,K426,$CT$3:$CT$725)</f>
        <v>0</v>
      </c>
      <c r="CR426" s="30">
        <f>SUMIF(Ingredients!$B$3:$B$230,L426,Ingredients!$J$3:$J$230)+SUMIF($B$3:$B$725,L426,$CT$3:$CT$725)</f>
        <v>0</v>
      </c>
      <c r="CS426" s="30">
        <f>SUMIF(Ingredients!$B$3:$B$230,M426,Ingredients!$J$3:$J$230)+SUMIF($B$3:$B$725,M426,$CT$3:$CT$725)</f>
        <v>0</v>
      </c>
      <c r="CT426" s="43">
        <f t="shared" si="85"/>
        <v>1</v>
      </c>
      <c r="CU426" s="34">
        <v>15</v>
      </c>
      <c r="CV426" s="30">
        <v>0</v>
      </c>
      <c r="CW426" s="30">
        <v>18</v>
      </c>
      <c r="CX426" s="35">
        <v>0</v>
      </c>
      <c r="CY426" s="36">
        <v>0.8</v>
      </c>
      <c r="CZ426" s="37">
        <v>1</v>
      </c>
      <c r="DA426" s="38">
        <v>0</v>
      </c>
      <c r="DB426" s="39">
        <v>1</v>
      </c>
      <c r="DC426" t="s">
        <v>202</v>
      </c>
      <c r="DD426" t="str">
        <f t="shared" ca="1" si="86"/>
        <v/>
      </c>
      <c r="DE426" t="str">
        <f t="shared" ca="1" si="87"/>
        <v>-</v>
      </c>
      <c r="DG426" t="s">
        <v>200</v>
      </c>
      <c r="DH426" t="str">
        <f t="shared" ca="1" si="88"/>
        <v>HONEYGLAZEDCARROTSITEM(MEAL, ItemRegistry.honeyglazedcarrotsItem, 4 ,3f,0f,0f,1f,0.8f,0f,1f,1.17f),</v>
      </c>
      <c r="DI426" t="s">
        <v>2514</v>
      </c>
    </row>
    <row r="427" spans="2:113" x14ac:dyDescent="0.3">
      <c r="B427" t="s">
        <v>708</v>
      </c>
      <c r="C427" t="str">
        <f>INDEX('PH Itemnames'!$B$1:$B$723,MATCH(B427,'PH Itemnames'!$A$1:$A$723),1)</f>
        <v>honeyglazedhamItem</v>
      </c>
      <c r="D427" t="s">
        <v>245</v>
      </c>
      <c r="E427" t="s">
        <v>1191</v>
      </c>
      <c r="F427" s="10" t="s">
        <v>76</v>
      </c>
      <c r="G427" s="11" t="s">
        <v>551</v>
      </c>
      <c r="H427" s="11" t="s">
        <v>400</v>
      </c>
      <c r="I427" s="11"/>
      <c r="J427" s="11"/>
      <c r="K427" s="11"/>
      <c r="L427" s="11"/>
      <c r="M427" s="11"/>
      <c r="N427" s="46">
        <f ca="1">SUMIF(Ingredients!$B$3:$B$230,'PH complex foods'!F427,Ingredients!$A$3:$A$119)+SUMIF($B$3:$B$725,F427,$V$3:$V$724)</f>
        <v>1</v>
      </c>
      <c r="O427" s="11">
        <f ca="1">SUMIF(Ingredients!$B$3:$B$230,'PH complex foods'!G427,Ingredients!$A$3:$A$119)+SUMIF($B$3:$B$725,G427,$V$3:$V$724)</f>
        <v>1</v>
      </c>
      <c r="P427" s="11">
        <f ca="1">SUMIF(Ingredients!$B$3:$B$230,'PH complex foods'!H427,Ingredients!$A$3:$A$119)+SUMIF($B$3:$B$725,H427,$V$3:$V$724)</f>
        <v>1</v>
      </c>
      <c r="Q427" s="11">
        <f ca="1">SUMIF(Ingredients!$B$3:$B$230,'PH complex foods'!I427,Ingredients!$A$3:$A$119)+SUMIF($B$3:$B$725,I427,$V$3:$V$724)</f>
        <v>0</v>
      </c>
      <c r="R427" s="11">
        <f ca="1">SUMIF(Ingredients!$B$3:$B$230,'PH complex foods'!J427,Ingredients!$A$3:$A$119)+SUMIF($B$3:$B$725,J427,$V$3:$V$724)</f>
        <v>0</v>
      </c>
      <c r="S427" s="11">
        <f ca="1">SUMIF(Ingredients!$B$3:$B$230,'PH complex foods'!K427,Ingredients!$A$3:$A$119)+SUMIF($B$3:$B$725,K427,$V$3:$V$724)</f>
        <v>0</v>
      </c>
      <c r="T427" s="11">
        <f ca="1">SUMIF(Ingredients!$B$3:$B$230,'PH complex foods'!L427,Ingredients!$A$3:$A$119)+SUMIF($B$3:$B$725,L427,$V$3:$V$724)</f>
        <v>0</v>
      </c>
      <c r="U427" s="11">
        <f ca="1">SUMIF(Ingredients!$B$3:$B$230,'PH complex foods'!M427,Ingredients!$A$3:$A$119)+SUMIF($B$3:$B$725,M427,$V$3:$V$724)</f>
        <v>0</v>
      </c>
      <c r="V427" s="10">
        <f t="shared" ca="1" si="89"/>
        <v>1</v>
      </c>
      <c r="W427" s="10">
        <v>1</v>
      </c>
      <c r="X427" s="11">
        <v>1</v>
      </c>
      <c r="Y427" s="11">
        <f>COUNTIF(F427:M1151,B427)</f>
        <v>0</v>
      </c>
      <c r="Z427" s="44" t="str">
        <f t="shared" ca="1" si="90"/>
        <v>Yes</v>
      </c>
      <c r="AA427" s="34">
        <f>SUMIF(Ingredients!$B$3:$B$230,F427,Ingredients!$C$3:$C$230)+SUMIF($B$3:$B$725,F427,$AI$3:$AI$725)</f>
        <v>10</v>
      </c>
      <c r="AB427" s="30">
        <f>SUMIF(Ingredients!$B$3:$B$230,G427,Ingredients!$C$3:$C$230)+SUMIF($B$3:$B$725,G427,$AI$3:$AI$725)</f>
        <v>1</v>
      </c>
      <c r="AC427" s="30">
        <f>SUMIF(Ingredients!$B$3:$B$230,H427,Ingredients!$C$3:$C$230)+SUMIF($B$3:$B$725,H427,$AI$3:$AI$725)</f>
        <v>0</v>
      </c>
      <c r="AD427" s="30">
        <f>SUMIF(Ingredients!$B$3:$B$230,I427,Ingredients!$C$3:$C$230)+SUMIF($B$3:$B$725,I427,$AI$3:$AI$725)</f>
        <v>0</v>
      </c>
      <c r="AE427" s="30">
        <f>SUMIF(Ingredients!$B$3:$B$230,J427,Ingredients!$C$3:$C$230)+SUMIF($B$3:$B$725,J427,$AI$3:$AI$725)</f>
        <v>0</v>
      </c>
      <c r="AF427" s="30">
        <f>SUMIF(Ingredients!$B$3:$B$230,K427,Ingredients!$C$3:$C$230)+SUMIF($B$3:$B$725,K427,$AI$3:$AI$725)</f>
        <v>0</v>
      </c>
      <c r="AG427" s="30">
        <f>SUMIF(Ingredients!$B$3:$B$230,L427,Ingredients!$C$3:$C$230)+SUMIF($B$3:$B$725,L427,$AI$3:$AI$725)</f>
        <v>0</v>
      </c>
      <c r="AH427" s="30">
        <f>SUMIF(Ingredients!$B$3:$B$230,M427,Ingredients!$C$3:$C$230)+SUMIF($B$3:$B$725,M427,$AI$3:$AI$725)</f>
        <v>0</v>
      </c>
      <c r="AI427" s="29">
        <f t="shared" si="78"/>
        <v>11</v>
      </c>
      <c r="AJ427" s="30">
        <f>SUMIF(Ingredients!$B$3:$B$230,F427,Ingredients!$D$3:$D$230)+SUMIF($B$3:$B$725,F427,$AR$3:$AR$725)</f>
        <v>0</v>
      </c>
      <c r="AK427" s="30">
        <f>SUMIF(Ingredients!$B$3:$B$230,G427,Ingredients!$D$3:$D$230)+SUMIF($B$3:$B$725,G427,$AR$3:$AR$725)</f>
        <v>0</v>
      </c>
      <c r="AL427" s="30">
        <f>SUMIF(Ingredients!$B$3:$B$230,H427,Ingredients!$D$3:$D$230)+SUMIF($B$3:$B$725,H427,$AR$3:$AR$725)</f>
        <v>0</v>
      </c>
      <c r="AM427" s="30">
        <f>SUMIF(Ingredients!$B$3:$B$230,I427,Ingredients!$D$3:$D$230)+SUMIF($B$3:$B$725,I427,$AR$3:$AR$725)</f>
        <v>0</v>
      </c>
      <c r="AN427" s="30">
        <f>SUMIF(Ingredients!$B$3:$B$230,J427,Ingredients!$D$3:$D$230)+SUMIF($B$3:$B$725,J427,$AR$3:$AR$725)</f>
        <v>0</v>
      </c>
      <c r="AO427" s="30">
        <f>SUMIF(Ingredients!$B$3:$B$230,K427,Ingredients!$D$3:$D$230)+SUMIF($B$3:$B$725,K427,$AR$3:$AR$725)</f>
        <v>0</v>
      </c>
      <c r="AP427" s="30">
        <f>SUMIF(Ingredients!$B$3:$B$230,L427,Ingredients!$D$3:$D$230)+SUMIF($B$3:$B$725,L427,$AR$3:$AR$725)</f>
        <v>0</v>
      </c>
      <c r="AQ427" s="30">
        <f>SUMIF(Ingredients!$B$3:$B$230,M427,Ingredients!$D$3:$D$230)+SUMIF($B$3:$B$725,M427,$AR$3:$AR$725)</f>
        <v>0</v>
      </c>
      <c r="AR427" s="29">
        <f t="shared" si="79"/>
        <v>0</v>
      </c>
      <c r="AS427" s="30">
        <f>SUMIF(Ingredients!$B$3:$B$230,F427,Ingredients!$E$3:$E$230)+SUMIF($B$3:$B$725,F427,$BA$3:$BA$730)</f>
        <v>10</v>
      </c>
      <c r="AT427" s="30">
        <f>SUMIF(Ingredients!$B$3:$B$230,G427,Ingredients!$E$3:$E$230)+SUMIF($B$3:$B$725,G427,$BA$3:$BA$730)</f>
        <v>30</v>
      </c>
      <c r="AU427" s="30">
        <f>SUMIF(Ingredients!$B$3:$B$230,H427,Ingredients!$E$3:$E$230)+SUMIF($B$3:$B$725,H427,$BA$3:$BA$730)</f>
        <v>0</v>
      </c>
      <c r="AV427" s="30">
        <f>SUMIF(Ingredients!$B$3:$B$230,I427,Ingredients!$E$3:$E$230)+SUMIF($B$3:$B$725,I427,$BA$3:$BA$730)</f>
        <v>0</v>
      </c>
      <c r="AW427" s="30">
        <f>SUMIF(Ingredients!$B$3:$B$230,J427,Ingredients!$E$3:$E$230)+SUMIF($B$3:$B$725,J427,$BA$3:$BA$730)</f>
        <v>0</v>
      </c>
      <c r="AX427" s="30">
        <f>SUMIF(Ingredients!$B$3:$B$230,K427,Ingredients!$E$3:$E$230)+SUMIF($B$3:$B$725,K427,$BA$3:$BA$730)</f>
        <v>0</v>
      </c>
      <c r="AY427" s="30">
        <f>SUMIF(Ingredients!$B$3:$B$230,L427,Ingredients!$E$3:$E$230)+SUMIF($B$3:$B$725,L427,$BA$3:$BA$730)</f>
        <v>0</v>
      </c>
      <c r="AZ427" s="30">
        <f>SUMIF(Ingredients!$B$3:$B$230,M427,Ingredients!$E$3:$E$230)+SUMIF($B$3:$B$725,M427,$BA$3:$BA$730)</f>
        <v>0</v>
      </c>
      <c r="BA427" s="29">
        <f t="shared" si="80"/>
        <v>13.333333333333334</v>
      </c>
      <c r="BB427" s="30">
        <f>SUMIF(Ingredients!$B$3:$B$230,F427,Ingredients!$F$3:$F$230)+SUMIF($B$3:$B$725,F427,$BJ$3:$BJ$725)</f>
        <v>0</v>
      </c>
      <c r="BC427" s="30">
        <f>SUMIF(Ingredients!$B$3:$B$230,G427,Ingredients!$F$3:$F$230)+SUMIF($B$3:$B$725,G427,$BJ$3:$BJ$725)</f>
        <v>0</v>
      </c>
      <c r="BD427" s="30">
        <f>SUMIF(Ingredients!$B$3:$B$230,H427,Ingredients!$F$3:$F$230)+SUMIF($B$3:$B$725,H427,$BJ$3:$BJ$725)</f>
        <v>0</v>
      </c>
      <c r="BE427" s="30">
        <f>SUMIF(Ingredients!$B$3:$B$230,I427,Ingredients!$F$3:$F$230)+SUMIF($B$3:$B$725,I427,$BJ$3:$BJ$725)</f>
        <v>0</v>
      </c>
      <c r="BF427" s="30">
        <f>SUMIF(Ingredients!$B$3:$B$230,J427,Ingredients!$F$3:$F$230)+SUMIF($B$3:$B$725,J427,$BJ$3:$BJ$725)</f>
        <v>0</v>
      </c>
      <c r="BG427" s="30">
        <f>SUMIF(Ingredients!$B$3:$B$230,K427,Ingredients!$F$3:$F$230)+SUMIF($B$3:$B$725,K427,$BJ$3:$BJ$725)</f>
        <v>0</v>
      </c>
      <c r="BH427" s="30">
        <f>SUMIF(Ingredients!$B$3:$B$230,L427,Ingredients!$F$3:$F$230)+SUMIF($B$3:$B$725,L427,$BJ$3:$BJ$725)</f>
        <v>0</v>
      </c>
      <c r="BI427" s="30">
        <f>SUMIF(Ingredients!$B$3:$B$230,M427,Ingredients!$F$3:$F$230)+SUMIF($B$3:$B$725,M427,$BJ$3:$BJ$725)</f>
        <v>0</v>
      </c>
      <c r="BJ427" s="35">
        <f t="shared" si="81"/>
        <v>0</v>
      </c>
      <c r="BK427" s="30">
        <f>SUMIF(Ingredients!$B$3:$B$230,F427,Ingredients!$G$3:$G$230)+SUMIF($B$3:$B$725,F427,$BS$3:$BS$725)</f>
        <v>0</v>
      </c>
      <c r="BL427" s="30">
        <f>SUMIF(Ingredients!$B$3:$B$230,G427,Ingredients!$G$3:$G$230)+SUMIF($B$3:$B$725,G427,$BS$3:$BS$725)</f>
        <v>0</v>
      </c>
      <c r="BM427" s="30">
        <f>SUMIF(Ingredients!$B$3:$B$230,H427,Ingredients!$G$3:$G$230)+SUMIF($B$3:$B$725,H427,$BS$3:$BS$725)</f>
        <v>0</v>
      </c>
      <c r="BN427" s="30">
        <f>SUMIF(Ingredients!$B$3:$B$230,I427,Ingredients!$G$3:$G$230)+SUMIF($B$3:$B$725,I427,$BS$3:$BS$725)</f>
        <v>0</v>
      </c>
      <c r="BO427" s="30">
        <f>SUMIF(Ingredients!$B$3:$B$230,J427,Ingredients!$G$3:$G$230)+SUMIF($B$3:$B$725,J427,$BS$3:$BS$725)</f>
        <v>0</v>
      </c>
      <c r="BP427" s="30">
        <f>SUMIF(Ingredients!$B$3:$B$230,K427,Ingredients!$G$3:$G$230)+SUMIF($B$3:$B$725,K427,$BS$3:$BS$725)</f>
        <v>0</v>
      </c>
      <c r="BQ427" s="30">
        <f>SUMIF(Ingredients!$B$3:$B$230,L427,Ingredients!$G$3:$G$230)+SUMIF($B$3:$B$725,L427,$BS$3:$BS$725)</f>
        <v>0</v>
      </c>
      <c r="BR427" s="30">
        <f>SUMIF(Ingredients!$B$3:$B$230,M427,Ingredients!$G$3:$G$230)+SUMIF($B$3:$B$725,M427,$BS$3:$BS$725)</f>
        <v>0</v>
      </c>
      <c r="BS427" s="36">
        <f t="shared" si="82"/>
        <v>0</v>
      </c>
      <c r="BT427" s="30">
        <f>SUMIF(Ingredients!$B$3:$B$230,F427,Ingredients!$H$3:$H$230)+SUMIF($B$3:$B$725,F427,$CB$3:$CB$725)</f>
        <v>0</v>
      </c>
      <c r="BU427" s="30">
        <f>SUMIF(Ingredients!$B$3:$B$230,G427,Ingredients!$H$3:$H$230)+SUMIF($B$3:$B$725,G427,$CB$3:$CB$725)</f>
        <v>0</v>
      </c>
      <c r="BV427" s="30">
        <f>SUMIF(Ingredients!$B$3:$B$230,H427,Ingredients!$H$3:$H$230)+SUMIF($B$3:$B$725,H427,$CB$3:$CB$725)</f>
        <v>0</v>
      </c>
      <c r="BW427" s="30">
        <f>SUMIF(Ingredients!$B$3:$B$230,I427,Ingredients!$H$3:$H$230)+SUMIF($B$3:$B$725,I427,$CB$3:$CB$725)</f>
        <v>0</v>
      </c>
      <c r="BX427" s="30">
        <f>SUMIF(Ingredients!$B$3:$B$230,J427,Ingredients!$H$3:$H$230)+SUMIF($B$3:$B$725,J427,$CB$3:$CB$725)</f>
        <v>0</v>
      </c>
      <c r="BY427" s="30">
        <f>SUMIF(Ingredients!$B$3:$B$230,K427,Ingredients!$H$3:$H$230)+SUMIF($B$3:$B$725,K427,$CB$3:$CB$725)</f>
        <v>0</v>
      </c>
      <c r="BZ427" s="30">
        <f>SUMIF(Ingredients!$B$3:$B$230,L427,Ingredients!$H$3:$H$230)+SUMIF($B$3:$B$725,L427,$CB$3:$CB$725)</f>
        <v>0</v>
      </c>
      <c r="CA427" s="30">
        <f>SUMIF(Ingredients!$B$3:$B$230,M427,Ingredients!$H$3:$H$230)+SUMIF($B$3:$B$725,M427,$CB$3:$CB$725)</f>
        <v>0</v>
      </c>
      <c r="CB427" s="42">
        <f t="shared" si="83"/>
        <v>0</v>
      </c>
      <c r="CC427" s="30">
        <f>SUMIF(Ingredients!$B$3:$B$230,F427,Ingredients!$I$3:$I$230)+SUMIF($B$3:$B$725,F427,$CK$3:$CK$725)</f>
        <v>1.5</v>
      </c>
      <c r="CD427" s="30">
        <f>SUMIF(Ingredients!$B$3:$B$230,G427,Ingredients!$I$3:$I$230)+SUMIF($B$3:$B$725,G427,$CK$3:$CK$725)</f>
        <v>0</v>
      </c>
      <c r="CE427" s="30">
        <f>SUMIF(Ingredients!$B$3:$B$230,H427,Ingredients!$I$3:$I$230)+SUMIF($B$3:$B$725,H427,$CK$3:$CK$725)</f>
        <v>0</v>
      </c>
      <c r="CF427" s="30">
        <f>SUMIF(Ingredients!$B$3:$B$230,I427,Ingredients!$I$3:$I$230)+SUMIF($B$3:$B$725,I427,$CK$3:$CK$725)</f>
        <v>0</v>
      </c>
      <c r="CG427" s="30">
        <f>SUMIF(Ingredients!$B$3:$B$230,J427,Ingredients!$I$3:$I$230)+SUMIF($B$3:$B$725,J427,$CK$3:$CK$725)</f>
        <v>0</v>
      </c>
      <c r="CH427" s="30">
        <f>SUMIF(Ingredients!$B$3:$B$230,K427,Ingredients!$I$3:$I$230)+SUMIF($B$3:$B$725,K427,$CK$3:$CK$725)</f>
        <v>0</v>
      </c>
      <c r="CI427" s="30">
        <f>SUMIF(Ingredients!$B$3:$B$230,L427,Ingredients!$I$3:$I$230)+SUMIF($B$3:$B$725,L427,$CK$3:$CK$725)</f>
        <v>0</v>
      </c>
      <c r="CJ427" s="30">
        <f>SUMIF(Ingredients!$B$3:$B$230,M427,Ingredients!$I$3:$I$230)+SUMIF($B$3:$B$725,M427,$CK$3:$CK$725)</f>
        <v>0</v>
      </c>
      <c r="CK427" s="38">
        <f t="shared" si="84"/>
        <v>1.5</v>
      </c>
      <c r="CL427" s="30">
        <f>SUMIF(Ingredients!$B$3:$B$230,F427,Ingredients!$J$3:$J$230)+SUMIF($B$3:$B$725,F427,$CT$3:$CT$725)</f>
        <v>0</v>
      </c>
      <c r="CM427" s="30">
        <f>SUMIF(Ingredients!$B$3:$B$230,G427,Ingredients!$J$3:$J$230)+SUMIF($B$3:$B$725,G427,$CT$3:$CT$725)</f>
        <v>0</v>
      </c>
      <c r="CN427" s="30">
        <f>SUMIF(Ingredients!$B$3:$B$230,H427,Ingredients!$J$3:$J$230)+SUMIF($B$3:$B$725,H427,$CT$3:$CT$725)</f>
        <v>0</v>
      </c>
      <c r="CO427" s="30">
        <f>SUMIF(Ingredients!$B$3:$B$230,I427,Ingredients!$J$3:$J$230)+SUMIF($B$3:$B$725,I427,$CT$3:$CT$725)</f>
        <v>0</v>
      </c>
      <c r="CP427" s="30">
        <f>SUMIF(Ingredients!$B$3:$B$230,J427,Ingredients!$J$3:$J$230)+SUMIF($B$3:$B$725,J427,$CT$3:$CT$725)</f>
        <v>0</v>
      </c>
      <c r="CQ427" s="30">
        <f>SUMIF(Ingredients!$B$3:$B$230,K427,Ingredients!$J$3:$J$230)+SUMIF($B$3:$B$725,K427,$CT$3:$CT$725)</f>
        <v>0</v>
      </c>
      <c r="CR427" s="30">
        <f>SUMIF(Ingredients!$B$3:$B$230,L427,Ingredients!$J$3:$J$230)+SUMIF($B$3:$B$725,L427,$CT$3:$CT$725)</f>
        <v>0</v>
      </c>
      <c r="CS427" s="30">
        <f>SUMIF(Ingredients!$B$3:$B$230,M427,Ingredients!$J$3:$J$230)+SUMIF($B$3:$B$725,M427,$CT$3:$CT$725)</f>
        <v>0</v>
      </c>
      <c r="CT427" s="43">
        <f t="shared" si="85"/>
        <v>0</v>
      </c>
      <c r="CU427" s="34">
        <v>15</v>
      </c>
      <c r="CV427" s="30">
        <v>0</v>
      </c>
      <c r="CW427" s="30">
        <v>18</v>
      </c>
      <c r="CX427" s="35">
        <v>0</v>
      </c>
      <c r="CY427" s="36">
        <v>0</v>
      </c>
      <c r="CZ427" s="37">
        <v>0</v>
      </c>
      <c r="DA427" s="38">
        <v>1.5</v>
      </c>
      <c r="DB427" s="39">
        <v>0</v>
      </c>
      <c r="DC427" t="s">
        <v>202</v>
      </c>
      <c r="DD427" t="str">
        <f t="shared" ca="1" si="86"/>
        <v/>
      </c>
      <c r="DE427" t="str">
        <f t="shared" ca="1" si="87"/>
        <v>-</v>
      </c>
      <c r="DG427" t="s">
        <v>200</v>
      </c>
      <c r="DH427" t="str">
        <f t="shared" ca="1" si="88"/>
        <v>HONEYGLAZEDHAMITEM(MEAL, ItemRegistry.honeyglazedhamItem, 4 ,3f,0f,0f,0f,0f,1.5f,0f,1.17f),</v>
      </c>
      <c r="DI427" t="s">
        <v>2515</v>
      </c>
    </row>
    <row r="428" spans="2:113" x14ac:dyDescent="0.3">
      <c r="B428" t="s">
        <v>709</v>
      </c>
      <c r="C428" t="str">
        <f>INDEX('PH Itemnames'!$B$1:$B$723,MATCH(B428,'PH Itemnames'!$A$1:$A$723),1)</f>
        <v>honeysoyribsItem</v>
      </c>
      <c r="D428" t="s">
        <v>245</v>
      </c>
      <c r="E428" t="s">
        <v>1191</v>
      </c>
      <c r="F428" s="10" t="s">
        <v>76</v>
      </c>
      <c r="G428" s="11" t="s">
        <v>551</v>
      </c>
      <c r="H428" s="11" t="s">
        <v>662</v>
      </c>
      <c r="I428" s="11" t="s">
        <v>62</v>
      </c>
      <c r="J428" s="11" t="s">
        <v>350</v>
      </c>
      <c r="K428" s="11"/>
      <c r="L428" s="11"/>
      <c r="M428" s="11"/>
      <c r="N428" s="46">
        <f ca="1">SUMIF(Ingredients!$B$3:$B$230,'PH complex foods'!F428,Ingredients!$A$3:$A$119)+SUMIF($B$3:$B$725,F428,$V$3:$V$724)</f>
        <v>1</v>
      </c>
      <c r="O428" s="11">
        <f ca="1">SUMIF(Ingredients!$B$3:$B$230,'PH complex foods'!G428,Ingredients!$A$3:$A$119)+SUMIF($B$3:$B$725,G428,$V$3:$V$724)</f>
        <v>1</v>
      </c>
      <c r="P428" s="11">
        <f ca="1">SUMIF(Ingredients!$B$3:$B$230,'PH complex foods'!H428,Ingredients!$A$3:$A$119)+SUMIF($B$3:$B$725,H428,$V$3:$V$724)</f>
        <v>1</v>
      </c>
      <c r="Q428" s="11">
        <f ca="1">SUMIF(Ingredients!$B$3:$B$230,'PH complex foods'!I428,Ingredients!$A$3:$A$119)+SUMIF($B$3:$B$725,I428,$V$3:$V$724)</f>
        <v>1</v>
      </c>
      <c r="R428" s="11">
        <f ca="1">SUMIF(Ingredients!$B$3:$B$230,'PH complex foods'!J428,Ingredients!$A$3:$A$119)+SUMIF($B$3:$B$725,J428,$V$3:$V$724)</f>
        <v>1</v>
      </c>
      <c r="S428" s="11">
        <f ca="1">SUMIF(Ingredients!$B$3:$B$230,'PH complex foods'!K428,Ingredients!$A$3:$A$119)+SUMIF($B$3:$B$725,K428,$V$3:$V$724)</f>
        <v>0</v>
      </c>
      <c r="T428" s="11">
        <f ca="1">SUMIF(Ingredients!$B$3:$B$230,'PH complex foods'!L428,Ingredients!$A$3:$A$119)+SUMIF($B$3:$B$725,L428,$V$3:$V$724)</f>
        <v>0</v>
      </c>
      <c r="U428" s="11">
        <f ca="1">SUMIF(Ingredients!$B$3:$B$230,'PH complex foods'!M428,Ingredients!$A$3:$A$119)+SUMIF($B$3:$B$725,M428,$V$3:$V$724)</f>
        <v>0</v>
      </c>
      <c r="V428" s="10">
        <f t="shared" ca="1" si="89"/>
        <v>1</v>
      </c>
      <c r="W428" s="10">
        <v>1</v>
      </c>
      <c r="X428" s="11">
        <v>1</v>
      </c>
      <c r="Y428" s="11">
        <f>COUNTIF(F428:M1152,B428)</f>
        <v>0</v>
      </c>
      <c r="Z428" s="44" t="str">
        <f t="shared" ca="1" si="90"/>
        <v>Yes</v>
      </c>
      <c r="AA428" s="34">
        <f>SUMIF(Ingredients!$B$3:$B$230,F428,Ingredients!$C$3:$C$230)+SUMIF($B$3:$B$725,F428,$AI$3:$AI$725)</f>
        <v>10</v>
      </c>
      <c r="AB428" s="30">
        <f>SUMIF(Ingredients!$B$3:$B$230,G428,Ingredients!$C$3:$C$230)+SUMIF($B$3:$B$725,G428,$AI$3:$AI$725)</f>
        <v>1</v>
      </c>
      <c r="AC428" s="30">
        <f>SUMIF(Ingredients!$B$3:$B$230,H428,Ingredients!$C$3:$C$230)+SUMIF($B$3:$B$725,H428,$AI$3:$AI$725)</f>
        <v>10</v>
      </c>
      <c r="AD428" s="30">
        <f>SUMIF(Ingredients!$B$3:$B$230,I428,Ingredients!$C$3:$C$230)+SUMIF($B$3:$B$725,I428,$AI$3:$AI$725)</f>
        <v>2</v>
      </c>
      <c r="AE428" s="30">
        <f>SUMIF(Ingredients!$B$3:$B$230,J428,Ingredients!$C$3:$C$230)+SUMIF($B$3:$B$725,J428,$AI$3:$AI$725)</f>
        <v>0</v>
      </c>
      <c r="AF428" s="30">
        <f>SUMIF(Ingredients!$B$3:$B$230,K428,Ingredients!$C$3:$C$230)+SUMIF($B$3:$B$725,K428,$AI$3:$AI$725)</f>
        <v>0</v>
      </c>
      <c r="AG428" s="30">
        <f>SUMIF(Ingredients!$B$3:$B$230,L428,Ingredients!$C$3:$C$230)+SUMIF($B$3:$B$725,L428,$AI$3:$AI$725)</f>
        <v>0</v>
      </c>
      <c r="AH428" s="30">
        <f>SUMIF(Ingredients!$B$3:$B$230,M428,Ingredients!$C$3:$C$230)+SUMIF($B$3:$B$725,M428,$AI$3:$AI$725)</f>
        <v>0</v>
      </c>
      <c r="AI428" s="29">
        <f t="shared" si="78"/>
        <v>23</v>
      </c>
      <c r="AJ428" s="30">
        <f>SUMIF(Ingredients!$B$3:$B$230,F428,Ingredients!$D$3:$D$230)+SUMIF($B$3:$B$725,F428,$AR$3:$AR$725)</f>
        <v>0</v>
      </c>
      <c r="AK428" s="30">
        <f>SUMIF(Ingredients!$B$3:$B$230,G428,Ingredients!$D$3:$D$230)+SUMIF($B$3:$B$725,G428,$AR$3:$AR$725)</f>
        <v>0</v>
      </c>
      <c r="AL428" s="30">
        <f>SUMIF(Ingredients!$B$3:$B$230,H428,Ingredients!$D$3:$D$230)+SUMIF($B$3:$B$725,H428,$AR$3:$AR$725)</f>
        <v>10</v>
      </c>
      <c r="AM428" s="30">
        <f>SUMIF(Ingredients!$B$3:$B$230,I428,Ingredients!$D$3:$D$230)+SUMIF($B$3:$B$725,I428,$AR$3:$AR$725)</f>
        <v>0</v>
      </c>
      <c r="AN428" s="30">
        <f>SUMIF(Ingredients!$B$3:$B$230,J428,Ingredients!$D$3:$D$230)+SUMIF($B$3:$B$725,J428,$AR$3:$AR$725)</f>
        <v>0</v>
      </c>
      <c r="AO428" s="30">
        <f>SUMIF(Ingredients!$B$3:$B$230,K428,Ingredients!$D$3:$D$230)+SUMIF($B$3:$B$725,K428,$AR$3:$AR$725)</f>
        <v>0</v>
      </c>
      <c r="AP428" s="30">
        <f>SUMIF(Ingredients!$B$3:$B$230,L428,Ingredients!$D$3:$D$230)+SUMIF($B$3:$B$725,L428,$AR$3:$AR$725)</f>
        <v>0</v>
      </c>
      <c r="AQ428" s="30">
        <f>SUMIF(Ingredients!$B$3:$B$230,M428,Ingredients!$D$3:$D$230)+SUMIF($B$3:$B$725,M428,$AR$3:$AR$725)</f>
        <v>0</v>
      </c>
      <c r="AR428" s="29">
        <f t="shared" si="79"/>
        <v>10</v>
      </c>
      <c r="AS428" s="30">
        <f>SUMIF(Ingredients!$B$3:$B$230,F428,Ingredients!$E$3:$E$230)+SUMIF($B$3:$B$725,F428,$BA$3:$BA$730)</f>
        <v>10</v>
      </c>
      <c r="AT428" s="30">
        <f>SUMIF(Ingredients!$B$3:$B$230,G428,Ingredients!$E$3:$E$230)+SUMIF($B$3:$B$725,G428,$BA$3:$BA$730)</f>
        <v>30</v>
      </c>
      <c r="AU428" s="30">
        <f>SUMIF(Ingredients!$B$3:$B$230,H428,Ingredients!$E$3:$E$230)+SUMIF($B$3:$B$725,H428,$BA$3:$BA$730)</f>
        <v>12.666666666666666</v>
      </c>
      <c r="AV428" s="30">
        <f>SUMIF(Ingredients!$B$3:$B$230,I428,Ingredients!$E$3:$E$230)+SUMIF($B$3:$B$725,I428,$BA$3:$BA$730)</f>
        <v>54</v>
      </c>
      <c r="AW428" s="30">
        <f>SUMIF(Ingredients!$B$3:$B$230,J428,Ingredients!$E$3:$E$230)+SUMIF($B$3:$B$725,J428,$BA$3:$BA$730)</f>
        <v>30</v>
      </c>
      <c r="AX428" s="30">
        <f>SUMIF(Ingredients!$B$3:$B$230,K428,Ingredients!$E$3:$E$230)+SUMIF($B$3:$B$725,K428,$BA$3:$BA$730)</f>
        <v>0</v>
      </c>
      <c r="AY428" s="30">
        <f>SUMIF(Ingredients!$B$3:$B$230,L428,Ingredients!$E$3:$E$230)+SUMIF($B$3:$B$725,L428,$BA$3:$BA$730)</f>
        <v>0</v>
      </c>
      <c r="AZ428" s="30">
        <f>SUMIF(Ingredients!$B$3:$B$230,M428,Ingredients!$E$3:$E$230)+SUMIF($B$3:$B$725,M428,$BA$3:$BA$730)</f>
        <v>0</v>
      </c>
      <c r="BA428" s="29">
        <f t="shared" si="80"/>
        <v>27.333333333333332</v>
      </c>
      <c r="BB428" s="30">
        <f>SUMIF(Ingredients!$B$3:$B$230,F428,Ingredients!$F$3:$F$230)+SUMIF($B$3:$B$725,F428,$BJ$3:$BJ$725)</f>
        <v>0</v>
      </c>
      <c r="BC428" s="30">
        <f>SUMIF(Ingredients!$B$3:$B$230,G428,Ingredients!$F$3:$F$230)+SUMIF($B$3:$B$725,G428,$BJ$3:$BJ$725)</f>
        <v>0</v>
      </c>
      <c r="BD428" s="30">
        <f>SUMIF(Ingredients!$B$3:$B$230,H428,Ingredients!$F$3:$F$230)+SUMIF($B$3:$B$725,H428,$BJ$3:$BJ$725)</f>
        <v>0</v>
      </c>
      <c r="BE428" s="30">
        <f>SUMIF(Ingredients!$B$3:$B$230,I428,Ingredients!$F$3:$F$230)+SUMIF($B$3:$B$725,I428,$BJ$3:$BJ$725)</f>
        <v>0</v>
      </c>
      <c r="BF428" s="30">
        <f>SUMIF(Ingredients!$B$3:$B$230,J428,Ingredients!$F$3:$F$230)+SUMIF($B$3:$B$725,J428,$BJ$3:$BJ$725)</f>
        <v>0</v>
      </c>
      <c r="BG428" s="30">
        <f>SUMIF(Ingredients!$B$3:$B$230,K428,Ingredients!$F$3:$F$230)+SUMIF($B$3:$B$725,K428,$BJ$3:$BJ$725)</f>
        <v>0</v>
      </c>
      <c r="BH428" s="30">
        <f>SUMIF(Ingredients!$B$3:$B$230,L428,Ingredients!$F$3:$F$230)+SUMIF($B$3:$B$725,L428,$BJ$3:$BJ$725)</f>
        <v>0</v>
      </c>
      <c r="BI428" s="30">
        <f>SUMIF(Ingredients!$B$3:$B$230,M428,Ingredients!$F$3:$F$230)+SUMIF($B$3:$B$725,M428,$BJ$3:$BJ$725)</f>
        <v>0</v>
      </c>
      <c r="BJ428" s="35">
        <f t="shared" si="81"/>
        <v>0</v>
      </c>
      <c r="BK428" s="30">
        <f>SUMIF(Ingredients!$B$3:$B$230,F428,Ingredients!$G$3:$G$230)+SUMIF($B$3:$B$725,F428,$BS$3:$BS$725)</f>
        <v>0</v>
      </c>
      <c r="BL428" s="30">
        <f>SUMIF(Ingredients!$B$3:$B$230,G428,Ingredients!$G$3:$G$230)+SUMIF($B$3:$B$725,G428,$BS$3:$BS$725)</f>
        <v>0</v>
      </c>
      <c r="BM428" s="30">
        <f>SUMIF(Ingredients!$B$3:$B$230,H428,Ingredients!$G$3:$G$230)+SUMIF($B$3:$B$725,H428,$BS$3:$BS$725)</f>
        <v>0</v>
      </c>
      <c r="BN428" s="30">
        <f>SUMIF(Ingredients!$B$3:$B$230,I428,Ingredients!$G$3:$G$230)+SUMIF($B$3:$B$725,I428,$BS$3:$BS$725)</f>
        <v>0</v>
      </c>
      <c r="BO428" s="30">
        <f>SUMIF(Ingredients!$B$3:$B$230,J428,Ingredients!$G$3:$G$230)+SUMIF($B$3:$B$725,J428,$BS$3:$BS$725)</f>
        <v>0</v>
      </c>
      <c r="BP428" s="30">
        <f>SUMIF(Ingredients!$B$3:$B$230,K428,Ingredients!$G$3:$G$230)+SUMIF($B$3:$B$725,K428,$BS$3:$BS$725)</f>
        <v>0</v>
      </c>
      <c r="BQ428" s="30">
        <f>SUMIF(Ingredients!$B$3:$B$230,L428,Ingredients!$G$3:$G$230)+SUMIF($B$3:$B$725,L428,$BS$3:$BS$725)</f>
        <v>0</v>
      </c>
      <c r="BR428" s="30">
        <f>SUMIF(Ingredients!$B$3:$B$230,M428,Ingredients!$G$3:$G$230)+SUMIF($B$3:$B$725,M428,$BS$3:$BS$725)</f>
        <v>0</v>
      </c>
      <c r="BS428" s="36">
        <f t="shared" si="82"/>
        <v>0</v>
      </c>
      <c r="BT428" s="30">
        <f>SUMIF(Ingredients!$B$3:$B$230,F428,Ingredients!$H$3:$H$230)+SUMIF($B$3:$B$725,F428,$CB$3:$CB$725)</f>
        <v>0</v>
      </c>
      <c r="BU428" s="30">
        <f>SUMIF(Ingredients!$B$3:$B$230,G428,Ingredients!$H$3:$H$230)+SUMIF($B$3:$B$725,G428,$CB$3:$CB$725)</f>
        <v>0</v>
      </c>
      <c r="BV428" s="30">
        <f>SUMIF(Ingredients!$B$3:$B$230,H428,Ingredients!$H$3:$H$230)+SUMIF($B$3:$B$725,H428,$CB$3:$CB$725)</f>
        <v>0.5</v>
      </c>
      <c r="BW428" s="30">
        <f>SUMIF(Ingredients!$B$3:$B$230,I428,Ingredients!$H$3:$H$230)+SUMIF($B$3:$B$725,I428,$CB$3:$CB$725)</f>
        <v>2</v>
      </c>
      <c r="BX428" s="30">
        <f>SUMIF(Ingredients!$B$3:$B$230,J428,Ingredients!$H$3:$H$230)+SUMIF($B$3:$B$725,J428,$CB$3:$CB$725)</f>
        <v>0</v>
      </c>
      <c r="BY428" s="30">
        <f>SUMIF(Ingredients!$B$3:$B$230,K428,Ingredients!$H$3:$H$230)+SUMIF($B$3:$B$725,K428,$CB$3:$CB$725)</f>
        <v>0</v>
      </c>
      <c r="BZ428" s="30">
        <f>SUMIF(Ingredients!$B$3:$B$230,L428,Ingredients!$H$3:$H$230)+SUMIF($B$3:$B$725,L428,$CB$3:$CB$725)</f>
        <v>0</v>
      </c>
      <c r="CA428" s="30">
        <f>SUMIF(Ingredients!$B$3:$B$230,M428,Ingredients!$H$3:$H$230)+SUMIF($B$3:$B$725,M428,$CB$3:$CB$725)</f>
        <v>0</v>
      </c>
      <c r="CB428" s="42">
        <f t="shared" si="83"/>
        <v>2.5</v>
      </c>
      <c r="CC428" s="30">
        <f>SUMIF(Ingredients!$B$3:$B$230,F428,Ingredients!$I$3:$I$230)+SUMIF($B$3:$B$725,F428,$CK$3:$CK$725)</f>
        <v>1.5</v>
      </c>
      <c r="CD428" s="30">
        <f>SUMIF(Ingredients!$B$3:$B$230,G428,Ingredients!$I$3:$I$230)+SUMIF($B$3:$B$725,G428,$CK$3:$CK$725)</f>
        <v>0</v>
      </c>
      <c r="CE428" s="30">
        <f>SUMIF(Ingredients!$B$3:$B$230,H428,Ingredients!$I$3:$I$230)+SUMIF($B$3:$B$725,H428,$CK$3:$CK$725)</f>
        <v>1</v>
      </c>
      <c r="CF428" s="30">
        <f>SUMIF(Ingredients!$B$3:$B$230,I428,Ingredients!$I$3:$I$230)+SUMIF($B$3:$B$725,I428,$CK$3:$CK$725)</f>
        <v>0</v>
      </c>
      <c r="CG428" s="30">
        <f>SUMIF(Ingredients!$B$3:$B$230,J428,Ingredients!$I$3:$I$230)+SUMIF($B$3:$B$725,J428,$CK$3:$CK$725)</f>
        <v>0</v>
      </c>
      <c r="CH428" s="30">
        <f>SUMIF(Ingredients!$B$3:$B$230,K428,Ingredients!$I$3:$I$230)+SUMIF($B$3:$B$725,K428,$CK$3:$CK$725)</f>
        <v>0</v>
      </c>
      <c r="CI428" s="30">
        <f>SUMIF(Ingredients!$B$3:$B$230,L428,Ingredients!$I$3:$I$230)+SUMIF($B$3:$B$725,L428,$CK$3:$CK$725)</f>
        <v>0</v>
      </c>
      <c r="CJ428" s="30">
        <f>SUMIF(Ingredients!$B$3:$B$230,M428,Ingredients!$I$3:$I$230)+SUMIF($B$3:$B$725,M428,$CK$3:$CK$725)</f>
        <v>0</v>
      </c>
      <c r="CK428" s="38">
        <f t="shared" si="84"/>
        <v>2.5</v>
      </c>
      <c r="CL428" s="30">
        <f>SUMIF(Ingredients!$B$3:$B$230,F428,Ingredients!$J$3:$J$230)+SUMIF($B$3:$B$725,F428,$CT$3:$CT$725)</f>
        <v>0</v>
      </c>
      <c r="CM428" s="30">
        <f>SUMIF(Ingredients!$B$3:$B$230,G428,Ingredients!$J$3:$J$230)+SUMIF($B$3:$B$725,G428,$CT$3:$CT$725)</f>
        <v>0</v>
      </c>
      <c r="CN428" s="30">
        <f>SUMIF(Ingredients!$B$3:$B$230,H428,Ingredients!$J$3:$J$230)+SUMIF($B$3:$B$725,H428,$CT$3:$CT$725)</f>
        <v>0</v>
      </c>
      <c r="CO428" s="30">
        <f>SUMIF(Ingredients!$B$3:$B$230,I428,Ingredients!$J$3:$J$230)+SUMIF($B$3:$B$725,I428,$CT$3:$CT$725)</f>
        <v>0</v>
      </c>
      <c r="CP428" s="30">
        <f>SUMIF(Ingredients!$B$3:$B$230,J428,Ingredients!$J$3:$J$230)+SUMIF($B$3:$B$725,J428,$CT$3:$CT$725)</f>
        <v>0</v>
      </c>
      <c r="CQ428" s="30">
        <f>SUMIF(Ingredients!$B$3:$B$230,K428,Ingredients!$J$3:$J$230)+SUMIF($B$3:$B$725,K428,$CT$3:$CT$725)</f>
        <v>0</v>
      </c>
      <c r="CR428" s="30">
        <f>SUMIF(Ingredients!$B$3:$B$230,L428,Ingredients!$J$3:$J$230)+SUMIF($B$3:$B$725,L428,$CT$3:$CT$725)</f>
        <v>0</v>
      </c>
      <c r="CS428" s="30">
        <f>SUMIF(Ingredients!$B$3:$B$230,M428,Ingredients!$J$3:$J$230)+SUMIF($B$3:$B$725,M428,$CT$3:$CT$725)</f>
        <v>0</v>
      </c>
      <c r="CT428" s="43">
        <f t="shared" si="85"/>
        <v>0</v>
      </c>
      <c r="CU428" s="34">
        <v>25</v>
      </c>
      <c r="CV428" s="30">
        <v>0</v>
      </c>
      <c r="CW428" s="30">
        <v>18</v>
      </c>
      <c r="CX428" s="35">
        <v>0</v>
      </c>
      <c r="CY428" s="36">
        <v>0</v>
      </c>
      <c r="CZ428" s="37">
        <v>2.5</v>
      </c>
      <c r="DA428" s="38">
        <v>2.5</v>
      </c>
      <c r="DB428" s="39">
        <v>0</v>
      </c>
      <c r="DC428" t="s">
        <v>202</v>
      </c>
      <c r="DD428" t="str">
        <f t="shared" ca="1" si="86"/>
        <v/>
      </c>
      <c r="DE428" t="str">
        <f t="shared" ca="1" si="87"/>
        <v>-</v>
      </c>
      <c r="DG428" t="s">
        <v>200</v>
      </c>
      <c r="DH428" t="str">
        <f t="shared" ca="1" si="88"/>
        <v>HONEYSOYRIBSITEM(MEAL, ItemRegistry.honeysoyribsItem, 4 ,5f,0f,0f,2.5f,0f,2.5f,0f,1.17f),</v>
      </c>
      <c r="DI428" t="s">
        <v>2516</v>
      </c>
    </row>
    <row r="429" spans="2:113" x14ac:dyDescent="0.3">
      <c r="B429" t="s">
        <v>710</v>
      </c>
      <c r="C429" t="str">
        <f>INDEX('PH Itemnames'!$B$1:$B$723,MATCH(B429,'PH Itemnames'!$A$1:$A$723),1)</f>
        <v>chocovoxelsItem</v>
      </c>
      <c r="D429" t="s">
        <v>240</v>
      </c>
      <c r="E429" t="s">
        <v>1191</v>
      </c>
      <c r="F429" s="10" t="s">
        <v>238</v>
      </c>
      <c r="G429" s="11" t="s">
        <v>711</v>
      </c>
      <c r="H429" s="11"/>
      <c r="I429" s="11"/>
      <c r="J429" s="11"/>
      <c r="K429" s="11"/>
      <c r="L429" s="11"/>
      <c r="M429" s="11"/>
      <c r="N429" s="46">
        <f ca="1">SUMIF(Ingredients!$B$3:$B$230,'PH complex foods'!F429,Ingredients!$A$3:$A$119)+SUMIF($B$3:$B$725,F429,$V$3:$V$724)</f>
        <v>1</v>
      </c>
      <c r="O429" s="11">
        <f ca="1">SUMIF(Ingredients!$B$3:$B$230,'PH complex foods'!G429,Ingredients!$A$3:$A$119)+SUMIF($B$3:$B$725,G429,$V$3:$V$724)</f>
        <v>0</v>
      </c>
      <c r="P429" s="11">
        <f ca="1">SUMIF(Ingredients!$B$3:$B$230,'PH complex foods'!H429,Ingredients!$A$3:$A$119)+SUMIF($B$3:$B$725,H429,$V$3:$V$724)</f>
        <v>0</v>
      </c>
      <c r="Q429" s="11">
        <f ca="1">SUMIF(Ingredients!$B$3:$B$230,'PH complex foods'!I429,Ingredients!$A$3:$A$119)+SUMIF($B$3:$B$725,I429,$V$3:$V$724)</f>
        <v>0</v>
      </c>
      <c r="R429" s="11">
        <f ca="1">SUMIF(Ingredients!$B$3:$B$230,'PH complex foods'!J429,Ingredients!$A$3:$A$119)+SUMIF($B$3:$B$725,J429,$V$3:$V$724)</f>
        <v>0</v>
      </c>
      <c r="S429" s="11">
        <f ca="1">SUMIF(Ingredients!$B$3:$B$230,'PH complex foods'!K429,Ingredients!$A$3:$A$119)+SUMIF($B$3:$B$725,K429,$V$3:$V$724)</f>
        <v>0</v>
      </c>
      <c r="T429" s="11">
        <f ca="1">SUMIF(Ingredients!$B$3:$B$230,'PH complex foods'!L429,Ingredients!$A$3:$A$119)+SUMIF($B$3:$B$725,L429,$V$3:$V$724)</f>
        <v>0</v>
      </c>
      <c r="U429" s="11">
        <f ca="1">SUMIF(Ingredients!$B$3:$B$230,'PH complex foods'!M429,Ingredients!$A$3:$A$119)+SUMIF($B$3:$B$725,M429,$V$3:$V$724)</f>
        <v>0</v>
      </c>
      <c r="V429" s="10">
        <f t="shared" ca="1" si="89"/>
        <v>0</v>
      </c>
      <c r="W429" s="10">
        <v>0</v>
      </c>
      <c r="X429" s="11">
        <v>0</v>
      </c>
      <c r="Y429" s="11">
        <f>COUNTIF(F429:M1153,B429)</f>
        <v>0</v>
      </c>
      <c r="Z429" s="44" t="str">
        <f t="shared" ca="1" si="90"/>
        <v>No</v>
      </c>
      <c r="AA429" s="34">
        <f>SUMIF(Ingredients!$B$3:$B$230,F429,Ingredients!$C$3:$C$230)+SUMIF($B$3:$B$725,F429,$AI$3:$AI$725)</f>
        <v>5</v>
      </c>
      <c r="AB429" s="30">
        <f>SUMIF(Ingredients!$B$3:$B$230,G429,Ingredients!$C$3:$C$230)+SUMIF($B$3:$B$725,G429,$AI$3:$AI$725)</f>
        <v>0</v>
      </c>
      <c r="AC429" s="30">
        <f>SUMIF(Ingredients!$B$3:$B$230,H429,Ingredients!$C$3:$C$230)+SUMIF($B$3:$B$725,H429,$AI$3:$AI$725)</f>
        <v>0</v>
      </c>
      <c r="AD429" s="30">
        <f>SUMIF(Ingredients!$B$3:$B$230,I429,Ingredients!$C$3:$C$230)+SUMIF($B$3:$B$725,I429,$AI$3:$AI$725)</f>
        <v>0</v>
      </c>
      <c r="AE429" s="30">
        <f>SUMIF(Ingredients!$B$3:$B$230,J429,Ingredients!$C$3:$C$230)+SUMIF($B$3:$B$725,J429,$AI$3:$AI$725)</f>
        <v>0</v>
      </c>
      <c r="AF429" s="30">
        <f>SUMIF(Ingredients!$B$3:$B$230,K429,Ingredients!$C$3:$C$230)+SUMIF($B$3:$B$725,K429,$AI$3:$AI$725)</f>
        <v>0</v>
      </c>
      <c r="AG429" s="30">
        <f>SUMIF(Ingredients!$B$3:$B$230,L429,Ingredients!$C$3:$C$230)+SUMIF($B$3:$B$725,L429,$AI$3:$AI$725)</f>
        <v>0</v>
      </c>
      <c r="AH429" s="30">
        <f>SUMIF(Ingredients!$B$3:$B$230,M429,Ingredients!$C$3:$C$230)+SUMIF($B$3:$B$725,M429,$AI$3:$AI$725)</f>
        <v>0</v>
      </c>
      <c r="AI429" s="29">
        <f t="shared" si="78"/>
        <v>5</v>
      </c>
      <c r="AJ429" s="30">
        <f>SUMIF(Ingredients!$B$3:$B$230,F429,Ingredients!$D$3:$D$230)+SUMIF($B$3:$B$725,F429,$AR$3:$AR$725)</f>
        <v>5</v>
      </c>
      <c r="AK429" s="30">
        <f>SUMIF(Ingredients!$B$3:$B$230,G429,Ingredients!$D$3:$D$230)+SUMIF($B$3:$B$725,G429,$AR$3:$AR$725)</f>
        <v>0</v>
      </c>
      <c r="AL429" s="30">
        <f>SUMIF(Ingredients!$B$3:$B$230,H429,Ingredients!$D$3:$D$230)+SUMIF($B$3:$B$725,H429,$AR$3:$AR$725)</f>
        <v>0</v>
      </c>
      <c r="AM429" s="30">
        <f>SUMIF(Ingredients!$B$3:$B$230,I429,Ingredients!$D$3:$D$230)+SUMIF($B$3:$B$725,I429,$AR$3:$AR$725)</f>
        <v>0</v>
      </c>
      <c r="AN429" s="30">
        <f>SUMIF(Ingredients!$B$3:$B$230,J429,Ingredients!$D$3:$D$230)+SUMIF($B$3:$B$725,J429,$AR$3:$AR$725)</f>
        <v>0</v>
      </c>
      <c r="AO429" s="30">
        <f>SUMIF(Ingredients!$B$3:$B$230,K429,Ingredients!$D$3:$D$230)+SUMIF($B$3:$B$725,K429,$AR$3:$AR$725)</f>
        <v>0</v>
      </c>
      <c r="AP429" s="30">
        <f>SUMIF(Ingredients!$B$3:$B$230,L429,Ingredients!$D$3:$D$230)+SUMIF($B$3:$B$725,L429,$AR$3:$AR$725)</f>
        <v>0</v>
      </c>
      <c r="AQ429" s="30">
        <f>SUMIF(Ingredients!$B$3:$B$230,M429,Ingredients!$D$3:$D$230)+SUMIF($B$3:$B$725,M429,$AR$3:$AR$725)</f>
        <v>0</v>
      </c>
      <c r="AR429" s="29">
        <f t="shared" si="79"/>
        <v>5</v>
      </c>
      <c r="AS429" s="30">
        <f>SUMIF(Ingredients!$B$3:$B$230,F429,Ingredients!$E$3:$E$230)+SUMIF($B$3:$B$725,F429,$BA$3:$BA$730)</f>
        <v>23</v>
      </c>
      <c r="AT429" s="30">
        <f>SUMIF(Ingredients!$B$3:$B$230,G429,Ingredients!$E$3:$E$230)+SUMIF($B$3:$B$725,G429,$BA$3:$BA$730)</f>
        <v>0</v>
      </c>
      <c r="AU429" s="30">
        <f>SUMIF(Ingredients!$B$3:$B$230,H429,Ingredients!$E$3:$E$230)+SUMIF($B$3:$B$725,H429,$BA$3:$BA$730)</f>
        <v>0</v>
      </c>
      <c r="AV429" s="30">
        <f>SUMIF(Ingredients!$B$3:$B$230,I429,Ingredients!$E$3:$E$230)+SUMIF($B$3:$B$725,I429,$BA$3:$BA$730)</f>
        <v>0</v>
      </c>
      <c r="AW429" s="30">
        <f>SUMIF(Ingredients!$B$3:$B$230,J429,Ingredients!$E$3:$E$230)+SUMIF($B$3:$B$725,J429,$BA$3:$BA$730)</f>
        <v>0</v>
      </c>
      <c r="AX429" s="30">
        <f>SUMIF(Ingredients!$B$3:$B$230,K429,Ingredients!$E$3:$E$230)+SUMIF($B$3:$B$725,K429,$BA$3:$BA$730)</f>
        <v>0</v>
      </c>
      <c r="AY429" s="30">
        <f>SUMIF(Ingredients!$B$3:$B$230,L429,Ingredients!$E$3:$E$230)+SUMIF($B$3:$B$725,L429,$BA$3:$BA$730)</f>
        <v>0</v>
      </c>
      <c r="AZ429" s="30">
        <f>SUMIF(Ingredients!$B$3:$B$230,M429,Ingredients!$E$3:$E$230)+SUMIF($B$3:$B$725,M429,$BA$3:$BA$730)</f>
        <v>0</v>
      </c>
      <c r="BA429" s="29">
        <f t="shared" si="80"/>
        <v>11.5</v>
      </c>
      <c r="BB429" s="30">
        <f>SUMIF(Ingredients!$B$3:$B$230,F429,Ingredients!$F$3:$F$230)+SUMIF($B$3:$B$725,F429,$BJ$3:$BJ$725)</f>
        <v>0</v>
      </c>
      <c r="BC429" s="30">
        <f>SUMIF(Ingredients!$B$3:$B$230,G429,Ingredients!$F$3:$F$230)+SUMIF($B$3:$B$725,G429,$BJ$3:$BJ$725)</f>
        <v>0</v>
      </c>
      <c r="BD429" s="30">
        <f>SUMIF(Ingredients!$B$3:$B$230,H429,Ingredients!$F$3:$F$230)+SUMIF($B$3:$B$725,H429,$BJ$3:$BJ$725)</f>
        <v>0</v>
      </c>
      <c r="BE429" s="30">
        <f>SUMIF(Ingredients!$B$3:$B$230,I429,Ingredients!$F$3:$F$230)+SUMIF($B$3:$B$725,I429,$BJ$3:$BJ$725)</f>
        <v>0</v>
      </c>
      <c r="BF429" s="30">
        <f>SUMIF(Ingredients!$B$3:$B$230,J429,Ingredients!$F$3:$F$230)+SUMIF($B$3:$B$725,J429,$BJ$3:$BJ$725)</f>
        <v>0</v>
      </c>
      <c r="BG429" s="30">
        <f>SUMIF(Ingredients!$B$3:$B$230,K429,Ingredients!$F$3:$F$230)+SUMIF($B$3:$B$725,K429,$BJ$3:$BJ$725)</f>
        <v>0</v>
      </c>
      <c r="BH429" s="30">
        <f>SUMIF(Ingredients!$B$3:$B$230,L429,Ingredients!$F$3:$F$230)+SUMIF($B$3:$B$725,L429,$BJ$3:$BJ$725)</f>
        <v>0</v>
      </c>
      <c r="BI429" s="30">
        <f>SUMIF(Ingredients!$B$3:$B$230,M429,Ingredients!$F$3:$F$230)+SUMIF($B$3:$B$725,M429,$BJ$3:$BJ$725)</f>
        <v>0</v>
      </c>
      <c r="BJ429" s="35">
        <f t="shared" si="81"/>
        <v>0</v>
      </c>
      <c r="BK429" s="30">
        <f>SUMIF(Ingredients!$B$3:$B$230,F429,Ingredients!$G$3:$G$230)+SUMIF($B$3:$B$725,F429,$BS$3:$BS$725)</f>
        <v>0</v>
      </c>
      <c r="BL429" s="30">
        <f>SUMIF(Ingredients!$B$3:$B$230,G429,Ingredients!$G$3:$G$230)+SUMIF($B$3:$B$725,G429,$BS$3:$BS$725)</f>
        <v>0</v>
      </c>
      <c r="BM429" s="30">
        <f>SUMIF(Ingredients!$B$3:$B$230,H429,Ingredients!$G$3:$G$230)+SUMIF($B$3:$B$725,H429,$BS$3:$BS$725)</f>
        <v>0</v>
      </c>
      <c r="BN429" s="30">
        <f>SUMIF(Ingredients!$B$3:$B$230,I429,Ingredients!$G$3:$G$230)+SUMIF($B$3:$B$725,I429,$BS$3:$BS$725)</f>
        <v>0</v>
      </c>
      <c r="BO429" s="30">
        <f>SUMIF(Ingredients!$B$3:$B$230,J429,Ingredients!$G$3:$G$230)+SUMIF($B$3:$B$725,J429,$BS$3:$BS$725)</f>
        <v>0</v>
      </c>
      <c r="BP429" s="30">
        <f>SUMIF(Ingredients!$B$3:$B$230,K429,Ingredients!$G$3:$G$230)+SUMIF($B$3:$B$725,K429,$BS$3:$BS$725)</f>
        <v>0</v>
      </c>
      <c r="BQ429" s="30">
        <f>SUMIF(Ingredients!$B$3:$B$230,L429,Ingredients!$G$3:$G$230)+SUMIF($B$3:$B$725,L429,$BS$3:$BS$725)</f>
        <v>0</v>
      </c>
      <c r="BR429" s="30">
        <f>SUMIF(Ingredients!$B$3:$B$230,M429,Ingredients!$G$3:$G$230)+SUMIF($B$3:$B$725,M429,$BS$3:$BS$725)</f>
        <v>0</v>
      </c>
      <c r="BS429" s="36">
        <f t="shared" si="82"/>
        <v>0</v>
      </c>
      <c r="BT429" s="30">
        <f>SUMIF(Ingredients!$B$3:$B$230,F429,Ingredients!$H$3:$H$230)+SUMIF($B$3:$B$725,F429,$CB$3:$CB$725)</f>
        <v>0</v>
      </c>
      <c r="BU429" s="30">
        <f>SUMIF(Ingredients!$B$3:$B$230,G429,Ingredients!$H$3:$H$230)+SUMIF($B$3:$B$725,G429,$CB$3:$CB$725)</f>
        <v>0</v>
      </c>
      <c r="BV429" s="30">
        <f>SUMIF(Ingredients!$B$3:$B$230,H429,Ingredients!$H$3:$H$230)+SUMIF($B$3:$B$725,H429,$CB$3:$CB$725)</f>
        <v>0</v>
      </c>
      <c r="BW429" s="30">
        <f>SUMIF(Ingredients!$B$3:$B$230,I429,Ingredients!$H$3:$H$230)+SUMIF($B$3:$B$725,I429,$CB$3:$CB$725)</f>
        <v>0</v>
      </c>
      <c r="BX429" s="30">
        <f>SUMIF(Ingredients!$B$3:$B$230,J429,Ingredients!$H$3:$H$230)+SUMIF($B$3:$B$725,J429,$CB$3:$CB$725)</f>
        <v>0</v>
      </c>
      <c r="BY429" s="30">
        <f>SUMIF(Ingredients!$B$3:$B$230,K429,Ingredients!$H$3:$H$230)+SUMIF($B$3:$B$725,K429,$CB$3:$CB$725)</f>
        <v>0</v>
      </c>
      <c r="BZ429" s="30">
        <f>SUMIF(Ingredients!$B$3:$B$230,L429,Ingredients!$H$3:$H$230)+SUMIF($B$3:$B$725,L429,$CB$3:$CB$725)</f>
        <v>0</v>
      </c>
      <c r="CA429" s="30">
        <f>SUMIF(Ingredients!$B$3:$B$230,M429,Ingredients!$H$3:$H$230)+SUMIF($B$3:$B$725,M429,$CB$3:$CB$725)</f>
        <v>0</v>
      </c>
      <c r="CB429" s="42">
        <f t="shared" si="83"/>
        <v>0</v>
      </c>
      <c r="CC429" s="30">
        <f>SUMIF(Ingredients!$B$3:$B$230,F429,Ingredients!$I$3:$I$230)+SUMIF($B$3:$B$725,F429,$CK$3:$CK$725)</f>
        <v>0</v>
      </c>
      <c r="CD429" s="30">
        <f>SUMIF(Ingredients!$B$3:$B$230,G429,Ingredients!$I$3:$I$230)+SUMIF($B$3:$B$725,G429,$CK$3:$CK$725)</f>
        <v>0</v>
      </c>
      <c r="CE429" s="30">
        <f>SUMIF(Ingredients!$B$3:$B$230,H429,Ingredients!$I$3:$I$230)+SUMIF($B$3:$B$725,H429,$CK$3:$CK$725)</f>
        <v>0</v>
      </c>
      <c r="CF429" s="30">
        <f>SUMIF(Ingredients!$B$3:$B$230,I429,Ingredients!$I$3:$I$230)+SUMIF($B$3:$B$725,I429,$CK$3:$CK$725)</f>
        <v>0</v>
      </c>
      <c r="CG429" s="30">
        <f>SUMIF(Ingredients!$B$3:$B$230,J429,Ingredients!$I$3:$I$230)+SUMIF($B$3:$B$725,J429,$CK$3:$CK$725)</f>
        <v>0</v>
      </c>
      <c r="CH429" s="30">
        <f>SUMIF(Ingredients!$B$3:$B$230,K429,Ingredients!$I$3:$I$230)+SUMIF($B$3:$B$725,K429,$CK$3:$CK$725)</f>
        <v>0</v>
      </c>
      <c r="CI429" s="30">
        <f>SUMIF(Ingredients!$B$3:$B$230,L429,Ingredients!$I$3:$I$230)+SUMIF($B$3:$B$725,L429,$CK$3:$CK$725)</f>
        <v>0</v>
      </c>
      <c r="CJ429" s="30">
        <f>SUMIF(Ingredients!$B$3:$B$230,M429,Ingredients!$I$3:$I$230)+SUMIF($B$3:$B$725,M429,$CK$3:$CK$725)</f>
        <v>0</v>
      </c>
      <c r="CK429" s="38">
        <f t="shared" si="84"/>
        <v>0</v>
      </c>
      <c r="CL429" s="30">
        <f>SUMIF(Ingredients!$B$3:$B$230,F429,Ingredients!$J$3:$J$230)+SUMIF($B$3:$B$725,F429,$CT$3:$CT$725)</f>
        <v>2</v>
      </c>
      <c r="CM429" s="30">
        <f>SUMIF(Ingredients!$B$3:$B$230,G429,Ingredients!$J$3:$J$230)+SUMIF($B$3:$B$725,G429,$CT$3:$CT$725)</f>
        <v>0</v>
      </c>
      <c r="CN429" s="30">
        <f>SUMIF(Ingredients!$B$3:$B$230,H429,Ingredients!$J$3:$J$230)+SUMIF($B$3:$B$725,H429,$CT$3:$CT$725)</f>
        <v>0</v>
      </c>
      <c r="CO429" s="30">
        <f>SUMIF(Ingredients!$B$3:$B$230,I429,Ingredients!$J$3:$J$230)+SUMIF($B$3:$B$725,I429,$CT$3:$CT$725)</f>
        <v>0</v>
      </c>
      <c r="CP429" s="30">
        <f>SUMIF(Ingredients!$B$3:$B$230,J429,Ingredients!$J$3:$J$230)+SUMIF($B$3:$B$725,J429,$CT$3:$CT$725)</f>
        <v>0</v>
      </c>
      <c r="CQ429" s="30">
        <f>SUMIF(Ingredients!$B$3:$B$230,K429,Ingredients!$J$3:$J$230)+SUMIF($B$3:$B$725,K429,$CT$3:$CT$725)</f>
        <v>0</v>
      </c>
      <c r="CR429" s="30">
        <f>SUMIF(Ingredients!$B$3:$B$230,L429,Ingredients!$J$3:$J$230)+SUMIF($B$3:$B$725,L429,$CT$3:$CT$725)</f>
        <v>0</v>
      </c>
      <c r="CS429" s="30">
        <f>SUMIF(Ingredients!$B$3:$B$230,M429,Ingredients!$J$3:$J$230)+SUMIF($B$3:$B$725,M429,$CT$3:$CT$725)</f>
        <v>0</v>
      </c>
      <c r="CT429" s="43">
        <f t="shared" si="85"/>
        <v>2</v>
      </c>
      <c r="CU429" s="34">
        <v>5</v>
      </c>
      <c r="CV429" s="30">
        <v>5</v>
      </c>
      <c r="CW429" s="30">
        <v>11.5</v>
      </c>
      <c r="CX429" s="35">
        <v>0</v>
      </c>
      <c r="CY429" s="36">
        <v>0</v>
      </c>
      <c r="CZ429" s="37">
        <v>0</v>
      </c>
      <c r="DA429" s="38">
        <v>0</v>
      </c>
      <c r="DB429" s="39">
        <v>2</v>
      </c>
      <c r="DC429" t="s">
        <v>199</v>
      </c>
      <c r="DD429" t="str">
        <f t="shared" ca="1" si="86"/>
        <v/>
      </c>
      <c r="DE429" t="str">
        <f t="shared" ca="1" si="87"/>
        <v>No</v>
      </c>
      <c r="DG429" t="s">
        <v>200</v>
      </c>
      <c r="DH429" t="str">
        <f t="shared" ca="1" si="88"/>
        <v/>
      </c>
      <c r="DI429" t="s">
        <v>2271</v>
      </c>
    </row>
    <row r="430" spans="2:113" x14ac:dyDescent="0.3">
      <c r="B430" t="s">
        <v>712</v>
      </c>
      <c r="C430" t="str">
        <f>INDEX('PH Itemnames'!$B$1:$B$723,MATCH(B430,'PH Itemnames'!$A$1:$A$723),1)</f>
        <v>cinnamontoastItem</v>
      </c>
      <c r="D430" t="s">
        <v>240</v>
      </c>
      <c r="E430" t="s">
        <v>1191</v>
      </c>
      <c r="F430" s="10" t="s">
        <v>246</v>
      </c>
      <c r="G430" s="11" t="s">
        <v>399</v>
      </c>
      <c r="H430" s="11" t="s">
        <v>247</v>
      </c>
      <c r="I430" s="11" t="s">
        <v>210</v>
      </c>
      <c r="J430" s="11"/>
      <c r="K430" s="11"/>
      <c r="L430" s="11"/>
      <c r="M430" s="11"/>
      <c r="N430" s="46">
        <f ca="1">SUMIF(Ingredients!$B$3:$B$230,'PH complex foods'!F430,Ingredients!$A$3:$A$119)+SUMIF($B$3:$B$725,F430,$V$3:$V$724)</f>
        <v>1</v>
      </c>
      <c r="O430" s="11">
        <f ca="1">SUMIF(Ingredients!$B$3:$B$230,'PH complex foods'!G430,Ingredients!$A$3:$A$119)+SUMIF($B$3:$B$725,G430,$V$3:$V$724)</f>
        <v>1</v>
      </c>
      <c r="P430" s="11">
        <f ca="1">SUMIF(Ingredients!$B$3:$B$230,'PH complex foods'!H430,Ingredients!$A$3:$A$119)+SUMIF($B$3:$B$725,H430,$V$3:$V$724)</f>
        <v>1</v>
      </c>
      <c r="Q430" s="11">
        <f ca="1">SUMIF(Ingredients!$B$3:$B$230,'PH complex foods'!I430,Ingredients!$A$3:$A$119)+SUMIF($B$3:$B$725,I430,$V$3:$V$724)</f>
        <v>1</v>
      </c>
      <c r="R430" s="11">
        <f ca="1">SUMIF(Ingredients!$B$3:$B$230,'PH complex foods'!J430,Ingredients!$A$3:$A$119)+SUMIF($B$3:$B$725,J430,$V$3:$V$724)</f>
        <v>0</v>
      </c>
      <c r="S430" s="11">
        <f ca="1">SUMIF(Ingredients!$B$3:$B$230,'PH complex foods'!K430,Ingredients!$A$3:$A$119)+SUMIF($B$3:$B$725,K430,$V$3:$V$724)</f>
        <v>0</v>
      </c>
      <c r="T430" s="11">
        <f ca="1">SUMIF(Ingredients!$B$3:$B$230,'PH complex foods'!L430,Ingredients!$A$3:$A$119)+SUMIF($B$3:$B$725,L430,$V$3:$V$724)</f>
        <v>0</v>
      </c>
      <c r="U430" s="11">
        <f ca="1">SUMIF(Ingredients!$B$3:$B$230,'PH complex foods'!M430,Ingredients!$A$3:$A$119)+SUMIF($B$3:$B$725,M430,$V$3:$V$724)</f>
        <v>0</v>
      </c>
      <c r="V430" s="10">
        <f t="shared" ca="1" si="89"/>
        <v>1</v>
      </c>
      <c r="W430" s="10">
        <v>1</v>
      </c>
      <c r="X430" s="11">
        <v>0</v>
      </c>
      <c r="Y430" s="11">
        <f>COUNTIF(F430:M1154,B430)</f>
        <v>0</v>
      </c>
      <c r="Z430" s="44" t="str">
        <f t="shared" ca="1" si="90"/>
        <v>Yes</v>
      </c>
      <c r="AA430" s="34">
        <f>SUMIF(Ingredients!$B$3:$B$230,F430,Ingredients!$C$3:$C$230)+SUMIF($B$3:$B$725,F430,$AI$3:$AI$725)</f>
        <v>5</v>
      </c>
      <c r="AB430" s="30">
        <f>SUMIF(Ingredients!$B$3:$B$230,G430,Ingredients!$C$3:$C$230)+SUMIF($B$3:$B$725,G430,$AI$3:$AI$725)</f>
        <v>0</v>
      </c>
      <c r="AC430" s="30">
        <f>SUMIF(Ingredients!$B$3:$B$230,H430,Ingredients!$C$3:$C$230)+SUMIF($B$3:$B$725,H430,$AI$3:$AI$725)</f>
        <v>5</v>
      </c>
      <c r="AD430" s="30">
        <f>SUMIF(Ingredients!$B$3:$B$230,I430,Ingredients!$C$3:$C$230)+SUMIF($B$3:$B$725,I430,$AI$3:$AI$725)</f>
        <v>0</v>
      </c>
      <c r="AE430" s="30">
        <f>SUMIF(Ingredients!$B$3:$B$230,J430,Ingredients!$C$3:$C$230)+SUMIF($B$3:$B$725,J430,$AI$3:$AI$725)</f>
        <v>0</v>
      </c>
      <c r="AF430" s="30">
        <f>SUMIF(Ingredients!$B$3:$B$230,K430,Ingredients!$C$3:$C$230)+SUMIF($B$3:$B$725,K430,$AI$3:$AI$725)</f>
        <v>0</v>
      </c>
      <c r="AG430" s="30">
        <f>SUMIF(Ingredients!$B$3:$B$230,L430,Ingredients!$C$3:$C$230)+SUMIF($B$3:$B$725,L430,$AI$3:$AI$725)</f>
        <v>0</v>
      </c>
      <c r="AH430" s="30">
        <f>SUMIF(Ingredients!$B$3:$B$230,M430,Ingredients!$C$3:$C$230)+SUMIF($B$3:$B$725,M430,$AI$3:$AI$725)</f>
        <v>0</v>
      </c>
      <c r="AI430" s="29">
        <f t="shared" si="78"/>
        <v>10</v>
      </c>
      <c r="AJ430" s="30">
        <f>SUMIF(Ingredients!$B$3:$B$230,F430,Ingredients!$D$3:$D$230)+SUMIF($B$3:$B$725,F430,$AR$3:$AR$725)</f>
        <v>0</v>
      </c>
      <c r="AK430" s="30">
        <f>SUMIF(Ingredients!$B$3:$B$230,G430,Ingredients!$D$3:$D$230)+SUMIF($B$3:$B$725,G430,$AR$3:$AR$725)</f>
        <v>0</v>
      </c>
      <c r="AL430" s="30">
        <f>SUMIF(Ingredients!$B$3:$B$230,H430,Ingredients!$D$3:$D$230)+SUMIF($B$3:$B$725,H430,$AR$3:$AR$725)</f>
        <v>0</v>
      </c>
      <c r="AM430" s="30">
        <f>SUMIF(Ingredients!$B$3:$B$230,I430,Ingredients!$D$3:$D$230)+SUMIF($B$3:$B$725,I430,$AR$3:$AR$725)</f>
        <v>0</v>
      </c>
      <c r="AN430" s="30">
        <f>SUMIF(Ingredients!$B$3:$B$230,J430,Ingredients!$D$3:$D$230)+SUMIF($B$3:$B$725,J430,$AR$3:$AR$725)</f>
        <v>0</v>
      </c>
      <c r="AO430" s="30">
        <f>SUMIF(Ingredients!$B$3:$B$230,K430,Ingredients!$D$3:$D$230)+SUMIF($B$3:$B$725,K430,$AR$3:$AR$725)</f>
        <v>0</v>
      </c>
      <c r="AP430" s="30">
        <f>SUMIF(Ingredients!$B$3:$B$230,L430,Ingredients!$D$3:$D$230)+SUMIF($B$3:$B$725,L430,$AR$3:$AR$725)</f>
        <v>0</v>
      </c>
      <c r="AQ430" s="30">
        <f>SUMIF(Ingredients!$B$3:$B$230,M430,Ingredients!$D$3:$D$230)+SUMIF($B$3:$B$725,M430,$AR$3:$AR$725)</f>
        <v>0</v>
      </c>
      <c r="AR430" s="29">
        <f t="shared" si="79"/>
        <v>0</v>
      </c>
      <c r="AS430" s="30">
        <f>SUMIF(Ingredients!$B$3:$B$230,F430,Ingredients!$E$3:$E$230)+SUMIF($B$3:$B$725,F430,$BA$3:$BA$730)</f>
        <v>21</v>
      </c>
      <c r="AT430" s="30">
        <f>SUMIF(Ingredients!$B$3:$B$230,G430,Ingredients!$E$3:$E$230)+SUMIF($B$3:$B$725,G430,$BA$3:$BA$730)</f>
        <v>21</v>
      </c>
      <c r="AU430" s="30">
        <f>SUMIF(Ingredients!$B$3:$B$230,H430,Ingredients!$E$3:$E$230)+SUMIF($B$3:$B$725,H430,$BA$3:$BA$730)</f>
        <v>12</v>
      </c>
      <c r="AV430" s="30">
        <f>SUMIF(Ingredients!$B$3:$B$230,I430,Ingredients!$E$3:$E$230)+SUMIF($B$3:$B$725,I430,$BA$3:$BA$730)</f>
        <v>30</v>
      </c>
      <c r="AW430" s="30">
        <f>SUMIF(Ingredients!$B$3:$B$230,J430,Ingredients!$E$3:$E$230)+SUMIF($B$3:$B$725,J430,$BA$3:$BA$730)</f>
        <v>0</v>
      </c>
      <c r="AX430" s="30">
        <f>SUMIF(Ingredients!$B$3:$B$230,K430,Ingredients!$E$3:$E$230)+SUMIF($B$3:$B$725,K430,$BA$3:$BA$730)</f>
        <v>0</v>
      </c>
      <c r="AY430" s="30">
        <f>SUMIF(Ingredients!$B$3:$B$230,L430,Ingredients!$E$3:$E$230)+SUMIF($B$3:$B$725,L430,$BA$3:$BA$730)</f>
        <v>0</v>
      </c>
      <c r="AZ430" s="30">
        <f>SUMIF(Ingredients!$B$3:$B$230,M430,Ingredients!$E$3:$E$230)+SUMIF($B$3:$B$725,M430,$BA$3:$BA$730)</f>
        <v>0</v>
      </c>
      <c r="BA430" s="29">
        <f t="shared" si="80"/>
        <v>21</v>
      </c>
      <c r="BB430" s="30">
        <f>SUMIF(Ingredients!$B$3:$B$230,F430,Ingredients!$F$3:$F$230)+SUMIF($B$3:$B$725,F430,$BJ$3:$BJ$725)</f>
        <v>1.5</v>
      </c>
      <c r="BC430" s="30">
        <f>SUMIF(Ingredients!$B$3:$B$230,G430,Ingredients!$F$3:$F$230)+SUMIF($B$3:$B$725,G430,$BJ$3:$BJ$725)</f>
        <v>0</v>
      </c>
      <c r="BD430" s="30">
        <f>SUMIF(Ingredients!$B$3:$B$230,H430,Ingredients!$F$3:$F$230)+SUMIF($B$3:$B$725,H430,$BJ$3:$BJ$725)</f>
        <v>0</v>
      </c>
      <c r="BE430" s="30">
        <f>SUMIF(Ingredients!$B$3:$B$230,I430,Ingredients!$F$3:$F$230)+SUMIF($B$3:$B$725,I430,$BJ$3:$BJ$725)</f>
        <v>0</v>
      </c>
      <c r="BF430" s="30">
        <f>SUMIF(Ingredients!$B$3:$B$230,J430,Ingredients!$F$3:$F$230)+SUMIF($B$3:$B$725,J430,$BJ$3:$BJ$725)</f>
        <v>0</v>
      </c>
      <c r="BG430" s="30">
        <f>SUMIF(Ingredients!$B$3:$B$230,K430,Ingredients!$F$3:$F$230)+SUMIF($B$3:$B$725,K430,$BJ$3:$BJ$725)</f>
        <v>0</v>
      </c>
      <c r="BH430" s="30">
        <f>SUMIF(Ingredients!$B$3:$B$230,L430,Ingredients!$F$3:$F$230)+SUMIF($B$3:$B$725,L430,$BJ$3:$BJ$725)</f>
        <v>0</v>
      </c>
      <c r="BI430" s="30">
        <f>SUMIF(Ingredients!$B$3:$B$230,M430,Ingredients!$F$3:$F$230)+SUMIF($B$3:$B$725,M430,$BJ$3:$BJ$725)</f>
        <v>0</v>
      </c>
      <c r="BJ430" s="35">
        <f t="shared" si="81"/>
        <v>1.5</v>
      </c>
      <c r="BK430" s="30">
        <f>SUMIF(Ingredients!$B$3:$B$230,F430,Ingredients!$G$3:$G$230)+SUMIF($B$3:$B$725,F430,$BS$3:$BS$725)</f>
        <v>0</v>
      </c>
      <c r="BL430" s="30">
        <f>SUMIF(Ingredients!$B$3:$B$230,G430,Ingredients!$G$3:$G$230)+SUMIF($B$3:$B$725,G430,$BS$3:$BS$725)</f>
        <v>0</v>
      </c>
      <c r="BM430" s="30">
        <f>SUMIF(Ingredients!$B$3:$B$230,H430,Ingredients!$G$3:$G$230)+SUMIF($B$3:$B$725,H430,$BS$3:$BS$725)</f>
        <v>0</v>
      </c>
      <c r="BN430" s="30">
        <f>SUMIF(Ingredients!$B$3:$B$230,I430,Ingredients!$G$3:$G$230)+SUMIF($B$3:$B$725,I430,$BS$3:$BS$725)</f>
        <v>0</v>
      </c>
      <c r="BO430" s="30">
        <f>SUMIF(Ingredients!$B$3:$B$230,J430,Ingredients!$G$3:$G$230)+SUMIF($B$3:$B$725,J430,$BS$3:$BS$725)</f>
        <v>0</v>
      </c>
      <c r="BP430" s="30">
        <f>SUMIF(Ingredients!$B$3:$B$230,K430,Ingredients!$G$3:$G$230)+SUMIF($B$3:$B$725,K430,$BS$3:$BS$725)</f>
        <v>0</v>
      </c>
      <c r="BQ430" s="30">
        <f>SUMIF(Ingredients!$B$3:$B$230,L430,Ingredients!$G$3:$G$230)+SUMIF($B$3:$B$725,L430,$BS$3:$BS$725)</f>
        <v>0</v>
      </c>
      <c r="BR430" s="30">
        <f>SUMIF(Ingredients!$B$3:$B$230,M430,Ingredients!$G$3:$G$230)+SUMIF($B$3:$B$725,M430,$BS$3:$BS$725)</f>
        <v>0</v>
      </c>
      <c r="BS430" s="36">
        <f t="shared" si="82"/>
        <v>0</v>
      </c>
      <c r="BT430" s="30">
        <f>SUMIF(Ingredients!$B$3:$B$230,F430,Ingredients!$H$3:$H$230)+SUMIF($B$3:$B$725,F430,$CB$3:$CB$725)</f>
        <v>0</v>
      </c>
      <c r="BU430" s="30">
        <f>SUMIF(Ingredients!$B$3:$B$230,G430,Ingredients!$H$3:$H$230)+SUMIF($B$3:$B$725,G430,$CB$3:$CB$725)</f>
        <v>0</v>
      </c>
      <c r="BV430" s="30">
        <f>SUMIF(Ingredients!$B$3:$B$230,H430,Ingredients!$H$3:$H$230)+SUMIF($B$3:$B$725,H430,$CB$3:$CB$725)</f>
        <v>0</v>
      </c>
      <c r="BW430" s="30">
        <f>SUMIF(Ingredients!$B$3:$B$230,I430,Ingredients!$H$3:$H$230)+SUMIF($B$3:$B$725,I430,$CB$3:$CB$725)</f>
        <v>0</v>
      </c>
      <c r="BX430" s="30">
        <f>SUMIF(Ingredients!$B$3:$B$230,J430,Ingredients!$H$3:$H$230)+SUMIF($B$3:$B$725,J430,$CB$3:$CB$725)</f>
        <v>0</v>
      </c>
      <c r="BY430" s="30">
        <f>SUMIF(Ingredients!$B$3:$B$230,K430,Ingredients!$H$3:$H$230)+SUMIF($B$3:$B$725,K430,$CB$3:$CB$725)</f>
        <v>0</v>
      </c>
      <c r="BZ430" s="30">
        <f>SUMIF(Ingredients!$B$3:$B$230,L430,Ingredients!$H$3:$H$230)+SUMIF($B$3:$B$725,L430,$CB$3:$CB$725)</f>
        <v>0</v>
      </c>
      <c r="CA430" s="30">
        <f>SUMIF(Ingredients!$B$3:$B$230,M430,Ingredients!$H$3:$H$230)+SUMIF($B$3:$B$725,M430,$CB$3:$CB$725)</f>
        <v>0</v>
      </c>
      <c r="CB430" s="42">
        <f t="shared" si="83"/>
        <v>0</v>
      </c>
      <c r="CC430" s="30">
        <f>SUMIF(Ingredients!$B$3:$B$230,F430,Ingredients!$I$3:$I$230)+SUMIF($B$3:$B$725,F430,$CK$3:$CK$725)</f>
        <v>0</v>
      </c>
      <c r="CD430" s="30">
        <f>SUMIF(Ingredients!$B$3:$B$230,G430,Ingredients!$I$3:$I$230)+SUMIF($B$3:$B$725,G430,$CK$3:$CK$725)</f>
        <v>0</v>
      </c>
      <c r="CE430" s="30">
        <f>SUMIF(Ingredients!$B$3:$B$230,H430,Ingredients!$I$3:$I$230)+SUMIF($B$3:$B$725,H430,$CK$3:$CK$725)</f>
        <v>0</v>
      </c>
      <c r="CF430" s="30">
        <f>SUMIF(Ingredients!$B$3:$B$230,I430,Ingredients!$I$3:$I$230)+SUMIF($B$3:$B$725,I430,$CK$3:$CK$725)</f>
        <v>0</v>
      </c>
      <c r="CG430" s="30">
        <f>SUMIF(Ingredients!$B$3:$B$230,J430,Ingredients!$I$3:$I$230)+SUMIF($B$3:$B$725,J430,$CK$3:$CK$725)</f>
        <v>0</v>
      </c>
      <c r="CH430" s="30">
        <f>SUMIF(Ingredients!$B$3:$B$230,K430,Ingredients!$I$3:$I$230)+SUMIF($B$3:$B$725,K430,$CK$3:$CK$725)</f>
        <v>0</v>
      </c>
      <c r="CI430" s="30">
        <f>SUMIF(Ingredients!$B$3:$B$230,L430,Ingredients!$I$3:$I$230)+SUMIF($B$3:$B$725,L430,$CK$3:$CK$725)</f>
        <v>0</v>
      </c>
      <c r="CJ430" s="30">
        <f>SUMIF(Ingredients!$B$3:$B$230,M430,Ingredients!$I$3:$I$230)+SUMIF($B$3:$B$725,M430,$CK$3:$CK$725)</f>
        <v>0</v>
      </c>
      <c r="CK430" s="38">
        <f t="shared" si="84"/>
        <v>0</v>
      </c>
      <c r="CL430" s="30">
        <f>SUMIF(Ingredients!$B$3:$B$230,F430,Ingredients!$J$3:$J$230)+SUMIF($B$3:$B$725,F430,$CT$3:$CT$725)</f>
        <v>0</v>
      </c>
      <c r="CM430" s="30">
        <f>SUMIF(Ingredients!$B$3:$B$230,G430,Ingredients!$J$3:$J$230)+SUMIF($B$3:$B$725,G430,$CT$3:$CT$725)</f>
        <v>0</v>
      </c>
      <c r="CN430" s="30">
        <f>SUMIF(Ingredients!$B$3:$B$230,H430,Ingredients!$J$3:$J$230)+SUMIF($B$3:$B$725,H430,$CT$3:$CT$725)</f>
        <v>1</v>
      </c>
      <c r="CO430" s="30">
        <f>SUMIF(Ingredients!$B$3:$B$230,I430,Ingredients!$J$3:$J$230)+SUMIF($B$3:$B$725,I430,$CT$3:$CT$725)</f>
        <v>0</v>
      </c>
      <c r="CP430" s="30">
        <f>SUMIF(Ingredients!$B$3:$B$230,J430,Ingredients!$J$3:$J$230)+SUMIF($B$3:$B$725,J430,$CT$3:$CT$725)</f>
        <v>0</v>
      </c>
      <c r="CQ430" s="30">
        <f>SUMIF(Ingredients!$B$3:$B$230,K430,Ingredients!$J$3:$J$230)+SUMIF($B$3:$B$725,K430,$CT$3:$CT$725)</f>
        <v>0</v>
      </c>
      <c r="CR430" s="30">
        <f>SUMIF(Ingredients!$B$3:$B$230,L430,Ingredients!$J$3:$J$230)+SUMIF($B$3:$B$725,L430,$CT$3:$CT$725)</f>
        <v>0</v>
      </c>
      <c r="CS430" s="30">
        <f>SUMIF(Ingredients!$B$3:$B$230,M430,Ingredients!$J$3:$J$230)+SUMIF($B$3:$B$725,M430,$CT$3:$CT$725)</f>
        <v>0</v>
      </c>
      <c r="CT430" s="43">
        <f t="shared" si="85"/>
        <v>1</v>
      </c>
      <c r="CU430" s="34">
        <v>10</v>
      </c>
      <c r="CV430" s="30">
        <v>0</v>
      </c>
      <c r="CW430" s="30">
        <v>21</v>
      </c>
      <c r="CX430" s="35">
        <v>1.5</v>
      </c>
      <c r="CY430" s="36">
        <v>0</v>
      </c>
      <c r="CZ430" s="37">
        <v>0</v>
      </c>
      <c r="DA430" s="38">
        <v>0</v>
      </c>
      <c r="DB430" s="39">
        <v>1</v>
      </c>
      <c r="DC430" t="s">
        <v>202</v>
      </c>
      <c r="DD430" t="str">
        <f t="shared" ca="1" si="86"/>
        <v/>
      </c>
      <c r="DE430" t="str">
        <f t="shared" ca="1" si="87"/>
        <v>-</v>
      </c>
      <c r="DG430" t="s">
        <v>200</v>
      </c>
      <c r="DH430" t="str">
        <f t="shared" ca="1" si="88"/>
        <v>CINNAMONTOASTITEM(MEAL, ItemRegistry.cinnamontoastItem, 4 ,2f,0f,1.5f,0f,0f,0f,1f,1f),</v>
      </c>
      <c r="DI430" t="s">
        <v>2271</v>
      </c>
    </row>
    <row r="431" spans="2:113" x14ac:dyDescent="0.3">
      <c r="B431" t="s">
        <v>713</v>
      </c>
      <c r="C431" t="str">
        <f>INDEX('PH Itemnames'!$B$1:$B$723,MATCH(B431,'PH Itemnames'!$A$1:$A$723),1)</f>
        <v>cornedbeefItem</v>
      </c>
      <c r="D431" t="s">
        <v>245</v>
      </c>
      <c r="E431" t="s">
        <v>1191</v>
      </c>
      <c r="F431" s="10" t="s">
        <v>75</v>
      </c>
      <c r="G431" s="11" t="s">
        <v>249</v>
      </c>
      <c r="H431" s="11" t="s">
        <v>210</v>
      </c>
      <c r="I431" s="11" t="s">
        <v>195</v>
      </c>
      <c r="J431" s="11" t="s">
        <v>125</v>
      </c>
      <c r="K431" s="11" t="s">
        <v>180</v>
      </c>
      <c r="L431" s="11" t="s">
        <v>122</v>
      </c>
      <c r="M431" s="11" t="s">
        <v>121</v>
      </c>
      <c r="N431" s="46">
        <f ca="1">SUMIF(Ingredients!$B$3:$B$230,'PH complex foods'!F431,Ingredients!$A$3:$A$119)+SUMIF($B$3:$B$725,F431,$V$3:$V$724)</f>
        <v>1</v>
      </c>
      <c r="O431" s="11">
        <f ca="1">SUMIF(Ingredients!$B$3:$B$230,'PH complex foods'!G431,Ingredients!$A$3:$A$119)+SUMIF($B$3:$B$725,G431,$V$3:$V$724)</f>
        <v>1</v>
      </c>
      <c r="P431" s="11">
        <f ca="1">SUMIF(Ingredients!$B$3:$B$230,'PH complex foods'!H431,Ingredients!$A$3:$A$119)+SUMIF($B$3:$B$725,H431,$V$3:$V$724)</f>
        <v>1</v>
      </c>
      <c r="Q431" s="11">
        <f ca="1">SUMIF(Ingredients!$B$3:$B$230,'PH complex foods'!I431,Ingredients!$A$3:$A$119)+SUMIF($B$3:$B$725,I431,$V$3:$V$724)</f>
        <v>1</v>
      </c>
      <c r="R431" s="11">
        <f ca="1">SUMIF(Ingredients!$B$3:$B$230,'PH complex foods'!J431,Ingredients!$A$3:$A$119)+SUMIF($B$3:$B$725,J431,$V$3:$V$724)</f>
        <v>1</v>
      </c>
      <c r="S431" s="11">
        <f ca="1">SUMIF(Ingredients!$B$3:$B$230,'PH complex foods'!K431,Ingredients!$A$3:$A$119)+SUMIF($B$3:$B$725,K431,$V$3:$V$724)</f>
        <v>1</v>
      </c>
      <c r="T431" s="11">
        <f ca="1">SUMIF(Ingredients!$B$3:$B$230,'PH complex foods'!L431,Ingredients!$A$3:$A$119)+SUMIF($B$3:$B$725,L431,$V$3:$V$724)</f>
        <v>1</v>
      </c>
      <c r="U431" s="11">
        <f ca="1">SUMIF(Ingredients!$B$3:$B$230,'PH complex foods'!M431,Ingredients!$A$3:$A$119)+SUMIF($B$3:$B$725,M431,$V$3:$V$724)</f>
        <v>1</v>
      </c>
      <c r="V431" s="10">
        <f t="shared" ca="1" si="89"/>
        <v>1</v>
      </c>
      <c r="W431" s="10">
        <v>1</v>
      </c>
      <c r="X431" s="11">
        <v>0</v>
      </c>
      <c r="Y431" s="11">
        <f>COUNTIF(F431:M1155,B431)</f>
        <v>1</v>
      </c>
      <c r="Z431" s="44" t="str">
        <f t="shared" ca="1" si="90"/>
        <v>Yes</v>
      </c>
      <c r="AA431" s="34">
        <f>SUMIF(Ingredients!$B$3:$B$230,F431,Ingredients!$C$3:$C$230)+SUMIF($B$3:$B$725,F431,$AI$3:$AI$725)</f>
        <v>10</v>
      </c>
      <c r="AB431" s="30">
        <f>SUMIF(Ingredients!$B$3:$B$230,G431,Ingredients!$C$3:$C$230)+SUMIF($B$3:$B$725,G431,$AI$3:$AI$725)</f>
        <v>0</v>
      </c>
      <c r="AC431" s="30">
        <f>SUMIF(Ingredients!$B$3:$B$230,H431,Ingredients!$C$3:$C$230)+SUMIF($B$3:$B$725,H431,$AI$3:$AI$725)</f>
        <v>0</v>
      </c>
      <c r="AD431" s="30">
        <f>SUMIF(Ingredients!$B$3:$B$230,I431,Ingredients!$C$3:$C$230)+SUMIF($B$3:$B$725,I431,$AI$3:$AI$725)</f>
        <v>0</v>
      </c>
      <c r="AE431" s="30">
        <f>SUMIF(Ingredients!$B$3:$B$230,J431,Ingredients!$C$3:$C$230)+SUMIF($B$3:$B$725,J431,$AI$3:$AI$725)</f>
        <v>0</v>
      </c>
      <c r="AF431" s="30">
        <f>SUMIF(Ingredients!$B$3:$B$230,K431,Ingredients!$C$3:$C$230)+SUMIF($B$3:$B$725,K431,$AI$3:$AI$725)</f>
        <v>0</v>
      </c>
      <c r="AG431" s="30">
        <f>SUMIF(Ingredients!$B$3:$B$230,L431,Ingredients!$C$3:$C$230)+SUMIF($B$3:$B$725,L431,$AI$3:$AI$725)</f>
        <v>0</v>
      </c>
      <c r="AH431" s="30">
        <f>SUMIF(Ingredients!$B$3:$B$230,M431,Ingredients!$C$3:$C$230)+SUMIF($B$3:$B$725,M431,$AI$3:$AI$725)</f>
        <v>2</v>
      </c>
      <c r="AI431" s="29">
        <f t="shared" si="78"/>
        <v>12</v>
      </c>
      <c r="AJ431" s="30">
        <f>SUMIF(Ingredients!$B$3:$B$230,F431,Ingredients!$D$3:$D$230)+SUMIF($B$3:$B$725,F431,$AR$3:$AR$725)</f>
        <v>0</v>
      </c>
      <c r="AK431" s="30">
        <f>SUMIF(Ingredients!$B$3:$B$230,G431,Ingredients!$D$3:$D$230)+SUMIF($B$3:$B$725,G431,$AR$3:$AR$725)</f>
        <v>0</v>
      </c>
      <c r="AL431" s="30">
        <f>SUMIF(Ingredients!$B$3:$B$230,H431,Ingredients!$D$3:$D$230)+SUMIF($B$3:$B$725,H431,$AR$3:$AR$725)</f>
        <v>0</v>
      </c>
      <c r="AM431" s="30">
        <f>SUMIF(Ingredients!$B$3:$B$230,I431,Ingredients!$D$3:$D$230)+SUMIF($B$3:$B$725,I431,$AR$3:$AR$725)</f>
        <v>0</v>
      </c>
      <c r="AN431" s="30">
        <f>SUMIF(Ingredients!$B$3:$B$230,J431,Ingredients!$D$3:$D$230)+SUMIF($B$3:$B$725,J431,$AR$3:$AR$725)</f>
        <v>0</v>
      </c>
      <c r="AO431" s="30">
        <f>SUMIF(Ingredients!$B$3:$B$230,K431,Ingredients!$D$3:$D$230)+SUMIF($B$3:$B$725,K431,$AR$3:$AR$725)</f>
        <v>0</v>
      </c>
      <c r="AP431" s="30">
        <f>SUMIF(Ingredients!$B$3:$B$230,L431,Ingredients!$D$3:$D$230)+SUMIF($B$3:$B$725,L431,$AR$3:$AR$725)</f>
        <v>0</v>
      </c>
      <c r="AQ431" s="30">
        <f>SUMIF(Ingredients!$B$3:$B$230,M431,Ingredients!$D$3:$D$230)+SUMIF($B$3:$B$725,M431,$AR$3:$AR$725)</f>
        <v>0</v>
      </c>
      <c r="AR431" s="29">
        <f t="shared" si="79"/>
        <v>0</v>
      </c>
      <c r="AS431" s="30">
        <f>SUMIF(Ingredients!$B$3:$B$230,F431,Ingredients!$E$3:$E$230)+SUMIF($B$3:$B$725,F431,$BA$3:$BA$730)</f>
        <v>10</v>
      </c>
      <c r="AT431" s="30">
        <f>SUMIF(Ingredients!$B$3:$B$230,G431,Ingredients!$E$3:$E$230)+SUMIF($B$3:$B$725,G431,$BA$3:$BA$730)</f>
        <v>30</v>
      </c>
      <c r="AU431" s="30">
        <f>SUMIF(Ingredients!$B$3:$B$230,H431,Ingredients!$E$3:$E$230)+SUMIF($B$3:$B$725,H431,$BA$3:$BA$730)</f>
        <v>30</v>
      </c>
      <c r="AV431" s="30">
        <f>SUMIF(Ingredients!$B$3:$B$230,I431,Ingredients!$E$3:$E$230)+SUMIF($B$3:$B$725,I431,$BA$3:$BA$730)</f>
        <v>21</v>
      </c>
      <c r="AW431" s="30">
        <f>SUMIF(Ingredients!$B$3:$B$230,J431,Ingredients!$E$3:$E$230)+SUMIF($B$3:$B$725,J431,$BA$3:$BA$730)</f>
        <v>48</v>
      </c>
      <c r="AX431" s="30">
        <f>SUMIF(Ingredients!$B$3:$B$230,K431,Ingredients!$E$3:$E$230)+SUMIF($B$3:$B$725,K431,$BA$3:$BA$730)</f>
        <v>48</v>
      </c>
      <c r="AY431" s="30">
        <f>SUMIF(Ingredients!$B$3:$B$230,L431,Ingredients!$E$3:$E$230)+SUMIF($B$3:$B$725,L431,$BA$3:$BA$730)</f>
        <v>48</v>
      </c>
      <c r="AZ431" s="30">
        <f>SUMIF(Ingredients!$B$3:$B$230,M431,Ingredients!$E$3:$E$230)+SUMIF($B$3:$B$725,M431,$BA$3:$BA$730)</f>
        <v>24</v>
      </c>
      <c r="BA431" s="29">
        <f t="shared" si="80"/>
        <v>32.375</v>
      </c>
      <c r="BB431" s="30">
        <f>SUMIF(Ingredients!$B$3:$B$230,F431,Ingredients!$F$3:$F$230)+SUMIF($B$3:$B$725,F431,$BJ$3:$BJ$725)</f>
        <v>0</v>
      </c>
      <c r="BC431" s="30">
        <f>SUMIF(Ingredients!$B$3:$B$230,G431,Ingredients!$F$3:$F$230)+SUMIF($B$3:$B$725,G431,$BJ$3:$BJ$725)</f>
        <v>0</v>
      </c>
      <c r="BD431" s="30">
        <f>SUMIF(Ingredients!$B$3:$B$230,H431,Ingredients!$F$3:$F$230)+SUMIF($B$3:$B$725,H431,$BJ$3:$BJ$725)</f>
        <v>0</v>
      </c>
      <c r="BE431" s="30">
        <f>SUMIF(Ingredients!$B$3:$B$230,I431,Ingredients!$F$3:$F$230)+SUMIF($B$3:$B$725,I431,$BJ$3:$BJ$725)</f>
        <v>0</v>
      </c>
      <c r="BF431" s="30">
        <f>SUMIF(Ingredients!$B$3:$B$230,J431,Ingredients!$F$3:$F$230)+SUMIF($B$3:$B$725,J431,$BJ$3:$BJ$725)</f>
        <v>0</v>
      </c>
      <c r="BG431" s="30">
        <f>SUMIF(Ingredients!$B$3:$B$230,K431,Ingredients!$F$3:$F$230)+SUMIF($B$3:$B$725,K431,$BJ$3:$BJ$725)</f>
        <v>0</v>
      </c>
      <c r="BH431" s="30">
        <f>SUMIF(Ingredients!$B$3:$B$230,L431,Ingredients!$F$3:$F$230)+SUMIF($B$3:$B$725,L431,$BJ$3:$BJ$725)</f>
        <v>0</v>
      </c>
      <c r="BI431" s="30">
        <f>SUMIF(Ingredients!$B$3:$B$230,M431,Ingredients!$F$3:$F$230)+SUMIF($B$3:$B$725,M431,$BJ$3:$BJ$725)</f>
        <v>0</v>
      </c>
      <c r="BJ431" s="35">
        <f t="shared" si="81"/>
        <v>0</v>
      </c>
      <c r="BK431" s="30">
        <f>SUMIF(Ingredients!$B$3:$B$230,F431,Ingredients!$G$3:$G$230)+SUMIF($B$3:$B$725,F431,$BS$3:$BS$725)</f>
        <v>0</v>
      </c>
      <c r="BL431" s="30">
        <f>SUMIF(Ingredients!$B$3:$B$230,G431,Ingredients!$G$3:$G$230)+SUMIF($B$3:$B$725,G431,$BS$3:$BS$725)</f>
        <v>0</v>
      </c>
      <c r="BM431" s="30">
        <f>SUMIF(Ingredients!$B$3:$B$230,H431,Ingredients!$G$3:$G$230)+SUMIF($B$3:$B$725,H431,$BS$3:$BS$725)</f>
        <v>0</v>
      </c>
      <c r="BN431" s="30">
        <f>SUMIF(Ingredients!$B$3:$B$230,I431,Ingredients!$G$3:$G$230)+SUMIF($B$3:$B$725,I431,$BS$3:$BS$725)</f>
        <v>0</v>
      </c>
      <c r="BO431" s="30">
        <f>SUMIF(Ingredients!$B$3:$B$230,J431,Ingredients!$G$3:$G$230)+SUMIF($B$3:$B$725,J431,$BS$3:$BS$725)</f>
        <v>0</v>
      </c>
      <c r="BP431" s="30">
        <f>SUMIF(Ingredients!$B$3:$B$230,K431,Ingredients!$G$3:$G$230)+SUMIF($B$3:$B$725,K431,$BS$3:$BS$725)</f>
        <v>0</v>
      </c>
      <c r="BQ431" s="30">
        <f>SUMIF(Ingredients!$B$3:$B$230,L431,Ingredients!$G$3:$G$230)+SUMIF($B$3:$B$725,L431,$BS$3:$BS$725)</f>
        <v>0</v>
      </c>
      <c r="BR431" s="30">
        <f>SUMIF(Ingredients!$B$3:$B$230,M431,Ingredients!$G$3:$G$230)+SUMIF($B$3:$B$725,M431,$BS$3:$BS$725)</f>
        <v>0</v>
      </c>
      <c r="BS431" s="36">
        <f t="shared" si="82"/>
        <v>0</v>
      </c>
      <c r="BT431" s="30">
        <f>SUMIF(Ingredients!$B$3:$B$230,F431,Ingredients!$H$3:$H$230)+SUMIF($B$3:$B$725,F431,$CB$3:$CB$725)</f>
        <v>0</v>
      </c>
      <c r="BU431" s="30">
        <f>SUMIF(Ingredients!$B$3:$B$230,G431,Ingredients!$H$3:$H$230)+SUMIF($B$3:$B$725,G431,$CB$3:$CB$725)</f>
        <v>0</v>
      </c>
      <c r="BV431" s="30">
        <f>SUMIF(Ingredients!$B$3:$B$230,H431,Ingredients!$H$3:$H$230)+SUMIF($B$3:$B$725,H431,$CB$3:$CB$725)</f>
        <v>0</v>
      </c>
      <c r="BW431" s="30">
        <f>SUMIF(Ingredients!$B$3:$B$230,I431,Ingredients!$H$3:$H$230)+SUMIF($B$3:$B$725,I431,$CB$3:$CB$725)</f>
        <v>0</v>
      </c>
      <c r="BX431" s="30">
        <f>SUMIF(Ingredients!$B$3:$B$230,J431,Ingredients!$H$3:$H$230)+SUMIF($B$3:$B$725,J431,$CB$3:$CB$725)</f>
        <v>0</v>
      </c>
      <c r="BY431" s="30">
        <f>SUMIF(Ingredients!$B$3:$B$230,K431,Ingredients!$H$3:$H$230)+SUMIF($B$3:$B$725,K431,$CB$3:$CB$725)</f>
        <v>0</v>
      </c>
      <c r="BZ431" s="30">
        <f>SUMIF(Ingredients!$B$3:$B$230,L431,Ingredients!$H$3:$H$230)+SUMIF($B$3:$B$725,L431,$CB$3:$CB$725)</f>
        <v>0</v>
      </c>
      <c r="CA431" s="30">
        <f>SUMIF(Ingredients!$B$3:$B$230,M431,Ingredients!$H$3:$H$230)+SUMIF($B$3:$B$725,M431,$CB$3:$CB$725)</f>
        <v>0</v>
      </c>
      <c r="CB431" s="42">
        <f t="shared" si="83"/>
        <v>0</v>
      </c>
      <c r="CC431" s="30">
        <f>SUMIF(Ingredients!$B$3:$B$230,F431,Ingredients!$I$3:$I$230)+SUMIF($B$3:$B$725,F431,$CK$3:$CK$725)</f>
        <v>2</v>
      </c>
      <c r="CD431" s="30">
        <f>SUMIF(Ingredients!$B$3:$B$230,G431,Ingredients!$I$3:$I$230)+SUMIF($B$3:$B$725,G431,$CK$3:$CK$725)</f>
        <v>0</v>
      </c>
      <c r="CE431" s="30">
        <f>SUMIF(Ingredients!$B$3:$B$230,H431,Ingredients!$I$3:$I$230)+SUMIF($B$3:$B$725,H431,$CK$3:$CK$725)</f>
        <v>0</v>
      </c>
      <c r="CF431" s="30">
        <f>SUMIF(Ingredients!$B$3:$B$230,I431,Ingredients!$I$3:$I$230)+SUMIF($B$3:$B$725,I431,$CK$3:$CK$725)</f>
        <v>0</v>
      </c>
      <c r="CG431" s="30">
        <f>SUMIF(Ingredients!$B$3:$B$230,J431,Ingredients!$I$3:$I$230)+SUMIF($B$3:$B$725,J431,$CK$3:$CK$725)</f>
        <v>0</v>
      </c>
      <c r="CH431" s="30">
        <f>SUMIF(Ingredients!$B$3:$B$230,K431,Ingredients!$I$3:$I$230)+SUMIF($B$3:$B$725,K431,$CK$3:$CK$725)</f>
        <v>0</v>
      </c>
      <c r="CI431" s="30">
        <f>SUMIF(Ingredients!$B$3:$B$230,L431,Ingredients!$I$3:$I$230)+SUMIF($B$3:$B$725,L431,$CK$3:$CK$725)</f>
        <v>0</v>
      </c>
      <c r="CJ431" s="30">
        <f>SUMIF(Ingredients!$B$3:$B$230,M431,Ingredients!$I$3:$I$230)+SUMIF($B$3:$B$725,M431,$CK$3:$CK$725)</f>
        <v>0</v>
      </c>
      <c r="CK431" s="38">
        <f t="shared" si="84"/>
        <v>2</v>
      </c>
      <c r="CL431" s="30">
        <f>SUMIF(Ingredients!$B$3:$B$230,F431,Ingredients!$J$3:$J$230)+SUMIF($B$3:$B$725,F431,$CT$3:$CT$725)</f>
        <v>0</v>
      </c>
      <c r="CM431" s="30">
        <f>SUMIF(Ingredients!$B$3:$B$230,G431,Ingredients!$J$3:$J$230)+SUMIF($B$3:$B$725,G431,$CT$3:$CT$725)</f>
        <v>0</v>
      </c>
      <c r="CN431" s="30">
        <f>SUMIF(Ingredients!$B$3:$B$230,H431,Ingredients!$J$3:$J$230)+SUMIF($B$3:$B$725,H431,$CT$3:$CT$725)</f>
        <v>0</v>
      </c>
      <c r="CO431" s="30">
        <f>SUMIF(Ingredients!$B$3:$B$230,I431,Ingredients!$J$3:$J$230)+SUMIF($B$3:$B$725,I431,$CT$3:$CT$725)</f>
        <v>0</v>
      </c>
      <c r="CP431" s="30">
        <f>SUMIF(Ingredients!$B$3:$B$230,J431,Ingredients!$J$3:$J$230)+SUMIF($B$3:$B$725,J431,$CT$3:$CT$725)</f>
        <v>0</v>
      </c>
      <c r="CQ431" s="30">
        <f>SUMIF(Ingredients!$B$3:$B$230,K431,Ingredients!$J$3:$J$230)+SUMIF($B$3:$B$725,K431,$CT$3:$CT$725)</f>
        <v>0</v>
      </c>
      <c r="CR431" s="30">
        <f>SUMIF(Ingredients!$B$3:$B$230,L431,Ingredients!$J$3:$J$230)+SUMIF($B$3:$B$725,L431,$CT$3:$CT$725)</f>
        <v>0</v>
      </c>
      <c r="CS431" s="30">
        <f>SUMIF(Ingredients!$B$3:$B$230,M431,Ingredients!$J$3:$J$230)+SUMIF($B$3:$B$725,M431,$CT$3:$CT$725)</f>
        <v>0</v>
      </c>
      <c r="CT431" s="43">
        <f t="shared" si="85"/>
        <v>0</v>
      </c>
      <c r="CU431" s="34">
        <v>10</v>
      </c>
      <c r="CV431" s="30">
        <v>0</v>
      </c>
      <c r="CW431" s="30">
        <v>24</v>
      </c>
      <c r="CX431" s="35">
        <v>0</v>
      </c>
      <c r="CY431" s="36">
        <v>0</v>
      </c>
      <c r="CZ431" s="37">
        <v>0</v>
      </c>
      <c r="DA431" s="38">
        <v>2</v>
      </c>
      <c r="DB431" s="39">
        <v>0</v>
      </c>
      <c r="DC431" t="s">
        <v>202</v>
      </c>
      <c r="DD431" t="str">
        <f t="shared" ca="1" si="86"/>
        <v/>
      </c>
      <c r="DE431" t="str">
        <f t="shared" ca="1" si="87"/>
        <v>-</v>
      </c>
      <c r="DG431" t="s">
        <v>200</v>
      </c>
      <c r="DH431" t="str">
        <f t="shared" ca="1" si="88"/>
        <v>CORNEDBEEFITEM(MEAL, ItemRegistry.cornedbeefItem, 4 ,2f,0f,0f,0f,0f,2f,0f,0.88f),</v>
      </c>
      <c r="DI431" t="s">
        <v>2271</v>
      </c>
    </row>
    <row r="432" spans="2:113" x14ac:dyDescent="0.3">
      <c r="B432" t="s">
        <v>714</v>
      </c>
      <c r="C432" t="str">
        <f>INDEX('PH Itemnames'!$B$1:$B$723,MATCH(B432,'PH Itemnames'!$A$1:$A$723),1)</f>
        <v>cottoncandyItem</v>
      </c>
      <c r="D432" t="s">
        <v>240</v>
      </c>
      <c r="E432" t="s">
        <v>1191</v>
      </c>
      <c r="F432" s="10" t="s">
        <v>210</v>
      </c>
      <c r="G432" s="11" t="s">
        <v>9</v>
      </c>
      <c r="H432" s="11" t="s">
        <v>715</v>
      </c>
      <c r="I432" s="11" t="s">
        <v>716</v>
      </c>
      <c r="J432" s="11" t="s">
        <v>717</v>
      </c>
      <c r="K432" s="11"/>
      <c r="L432" s="11"/>
      <c r="M432" s="11"/>
      <c r="N432" s="46">
        <f ca="1">SUMIF(Ingredients!$B$3:$B$230,'PH complex foods'!F432,Ingredients!$A$3:$A$119)+SUMIF($B$3:$B$725,F432,$V$3:$V$724)</f>
        <v>1</v>
      </c>
      <c r="O432" s="11">
        <f ca="1">SUMIF(Ingredients!$B$3:$B$230,'PH complex foods'!G432,Ingredients!$A$3:$A$119)+SUMIF($B$3:$B$725,G432,$V$3:$V$724)</f>
        <v>1</v>
      </c>
      <c r="P432" s="11">
        <f ca="1">SUMIF(Ingredients!$B$3:$B$230,'PH complex foods'!H432,Ingredients!$A$3:$A$119)+SUMIF($B$3:$B$725,H432,$V$3:$V$724)</f>
        <v>0</v>
      </c>
      <c r="Q432" s="11">
        <f ca="1">SUMIF(Ingredients!$B$3:$B$230,'PH complex foods'!I432,Ingredients!$A$3:$A$119)+SUMIF($B$3:$B$725,I432,$V$3:$V$724)</f>
        <v>1</v>
      </c>
      <c r="R432" s="11">
        <f ca="1">SUMIF(Ingredients!$B$3:$B$230,'PH complex foods'!J432,Ingredients!$A$3:$A$119)+SUMIF($B$3:$B$725,J432,$V$3:$V$724)</f>
        <v>1</v>
      </c>
      <c r="S432" s="11">
        <f ca="1">SUMIF(Ingredients!$B$3:$B$230,'PH complex foods'!K432,Ingredients!$A$3:$A$119)+SUMIF($B$3:$B$725,K432,$V$3:$V$724)</f>
        <v>0</v>
      </c>
      <c r="T432" s="11">
        <f ca="1">SUMIF(Ingredients!$B$3:$B$230,'PH complex foods'!L432,Ingredients!$A$3:$A$119)+SUMIF($B$3:$B$725,L432,$V$3:$V$724)</f>
        <v>0</v>
      </c>
      <c r="U432" s="11">
        <f ca="1">SUMIF(Ingredients!$B$3:$B$230,'PH complex foods'!M432,Ingredients!$A$3:$A$119)+SUMIF($B$3:$B$725,M432,$V$3:$V$724)</f>
        <v>0</v>
      </c>
      <c r="V432" s="10">
        <f t="shared" ca="1" si="89"/>
        <v>0</v>
      </c>
      <c r="W432" s="10">
        <v>0</v>
      </c>
      <c r="X432" s="11">
        <v>0</v>
      </c>
      <c r="Y432" s="11">
        <f>COUNTIF(F432:M1156,B432)</f>
        <v>0</v>
      </c>
      <c r="Z432" s="44" t="str">
        <f t="shared" ca="1" si="90"/>
        <v>No</v>
      </c>
      <c r="AA432" s="34">
        <f>SUMIF(Ingredients!$B$3:$B$230,F432,Ingredients!$C$3:$C$230)+SUMIF($B$3:$B$725,F432,$AI$3:$AI$725)</f>
        <v>0</v>
      </c>
      <c r="AB432" s="30">
        <f>SUMIF(Ingredients!$B$3:$B$230,G432,Ingredients!$C$3:$C$230)+SUMIF($B$3:$B$725,G432,$AI$3:$AI$725)</f>
        <v>0</v>
      </c>
      <c r="AC432" s="30">
        <f>SUMIF(Ingredients!$B$3:$B$230,H432,Ingredients!$C$3:$C$230)+SUMIF($B$3:$B$725,H432,$AI$3:$AI$725)</f>
        <v>0</v>
      </c>
      <c r="AD432" s="30">
        <f>SUMIF(Ingredients!$B$3:$B$230,I432,Ingredients!$C$3:$C$230)+SUMIF($B$3:$B$725,I432,$AI$3:$AI$725)</f>
        <v>0</v>
      </c>
      <c r="AE432" s="30">
        <f>SUMIF(Ingredients!$B$3:$B$230,J432,Ingredients!$C$3:$C$230)+SUMIF($B$3:$B$725,J432,$AI$3:$AI$725)</f>
        <v>0</v>
      </c>
      <c r="AF432" s="30">
        <f>SUMIF(Ingredients!$B$3:$B$230,K432,Ingredients!$C$3:$C$230)+SUMIF($B$3:$B$725,K432,$AI$3:$AI$725)</f>
        <v>0</v>
      </c>
      <c r="AG432" s="30">
        <f>SUMIF(Ingredients!$B$3:$B$230,L432,Ingredients!$C$3:$C$230)+SUMIF($B$3:$B$725,L432,$AI$3:$AI$725)</f>
        <v>0</v>
      </c>
      <c r="AH432" s="30">
        <f>SUMIF(Ingredients!$B$3:$B$230,M432,Ingredients!$C$3:$C$230)+SUMIF($B$3:$B$725,M432,$AI$3:$AI$725)</f>
        <v>0</v>
      </c>
      <c r="AI432" s="29">
        <f t="shared" si="78"/>
        <v>0</v>
      </c>
      <c r="AJ432" s="30">
        <f>SUMIF(Ingredients!$B$3:$B$230,F432,Ingredients!$D$3:$D$230)+SUMIF($B$3:$B$725,F432,$AR$3:$AR$725)</f>
        <v>0</v>
      </c>
      <c r="AK432" s="30">
        <f>SUMIF(Ingredients!$B$3:$B$230,G432,Ingredients!$D$3:$D$230)+SUMIF($B$3:$B$725,G432,$AR$3:$AR$725)</f>
        <v>10</v>
      </c>
      <c r="AL432" s="30">
        <f>SUMIF(Ingredients!$B$3:$B$230,H432,Ingredients!$D$3:$D$230)+SUMIF($B$3:$B$725,H432,$AR$3:$AR$725)</f>
        <v>0</v>
      </c>
      <c r="AM432" s="30">
        <f>SUMIF(Ingredients!$B$3:$B$230,I432,Ingredients!$D$3:$D$230)+SUMIF($B$3:$B$725,I432,$AR$3:$AR$725)</f>
        <v>0</v>
      </c>
      <c r="AN432" s="30">
        <f>SUMIF(Ingredients!$B$3:$B$230,J432,Ingredients!$D$3:$D$230)+SUMIF($B$3:$B$725,J432,$AR$3:$AR$725)</f>
        <v>0</v>
      </c>
      <c r="AO432" s="30">
        <f>SUMIF(Ingredients!$B$3:$B$230,K432,Ingredients!$D$3:$D$230)+SUMIF($B$3:$B$725,K432,$AR$3:$AR$725)</f>
        <v>0</v>
      </c>
      <c r="AP432" s="30">
        <f>SUMIF(Ingredients!$B$3:$B$230,L432,Ingredients!$D$3:$D$230)+SUMIF($B$3:$B$725,L432,$AR$3:$AR$725)</f>
        <v>0</v>
      </c>
      <c r="AQ432" s="30">
        <f>SUMIF(Ingredients!$B$3:$B$230,M432,Ingredients!$D$3:$D$230)+SUMIF($B$3:$B$725,M432,$AR$3:$AR$725)</f>
        <v>0</v>
      </c>
      <c r="AR432" s="29">
        <f t="shared" si="79"/>
        <v>10</v>
      </c>
      <c r="AS432" s="30">
        <f>SUMIF(Ingredients!$B$3:$B$230,F432,Ingredients!$E$3:$E$230)+SUMIF($B$3:$B$725,F432,$BA$3:$BA$730)</f>
        <v>30</v>
      </c>
      <c r="AT432" s="30">
        <f>SUMIF(Ingredients!$B$3:$B$230,G432,Ingredients!$E$3:$E$230)+SUMIF($B$3:$B$725,G432,$BA$3:$BA$730)</f>
        <v>0</v>
      </c>
      <c r="AU432" s="30">
        <f>SUMIF(Ingredients!$B$3:$B$230,H432,Ingredients!$E$3:$E$230)+SUMIF($B$3:$B$725,H432,$BA$3:$BA$730)</f>
        <v>0</v>
      </c>
      <c r="AV432" s="30">
        <f>SUMIF(Ingredients!$B$3:$B$230,I432,Ingredients!$E$3:$E$230)+SUMIF($B$3:$B$725,I432,$BA$3:$BA$730)</f>
        <v>0</v>
      </c>
      <c r="AW432" s="30">
        <f>SUMIF(Ingredients!$B$3:$B$230,J432,Ingredients!$E$3:$E$230)+SUMIF($B$3:$B$725,J432,$BA$3:$BA$730)</f>
        <v>0</v>
      </c>
      <c r="AX432" s="30">
        <f>SUMIF(Ingredients!$B$3:$B$230,K432,Ingredients!$E$3:$E$230)+SUMIF($B$3:$B$725,K432,$BA$3:$BA$730)</f>
        <v>0</v>
      </c>
      <c r="AY432" s="30">
        <f>SUMIF(Ingredients!$B$3:$B$230,L432,Ingredients!$E$3:$E$230)+SUMIF($B$3:$B$725,L432,$BA$3:$BA$730)</f>
        <v>0</v>
      </c>
      <c r="AZ432" s="30">
        <f>SUMIF(Ingredients!$B$3:$B$230,M432,Ingredients!$E$3:$E$230)+SUMIF($B$3:$B$725,M432,$BA$3:$BA$730)</f>
        <v>0</v>
      </c>
      <c r="BA432" s="29">
        <f t="shared" si="80"/>
        <v>6</v>
      </c>
      <c r="BB432" s="30">
        <f>SUMIF(Ingredients!$B$3:$B$230,F432,Ingredients!$F$3:$F$230)+SUMIF($B$3:$B$725,F432,$BJ$3:$BJ$725)</f>
        <v>0</v>
      </c>
      <c r="BC432" s="30">
        <f>SUMIF(Ingredients!$B$3:$B$230,G432,Ingredients!$F$3:$F$230)+SUMIF($B$3:$B$725,G432,$BJ$3:$BJ$725)</f>
        <v>0</v>
      </c>
      <c r="BD432" s="30">
        <f>SUMIF(Ingredients!$B$3:$B$230,H432,Ingredients!$F$3:$F$230)+SUMIF($B$3:$B$725,H432,$BJ$3:$BJ$725)</f>
        <v>0</v>
      </c>
      <c r="BE432" s="30">
        <f>SUMIF(Ingredients!$B$3:$B$230,I432,Ingredients!$F$3:$F$230)+SUMIF($B$3:$B$725,I432,$BJ$3:$BJ$725)</f>
        <v>0</v>
      </c>
      <c r="BF432" s="30">
        <f>SUMIF(Ingredients!$B$3:$B$230,J432,Ingredients!$F$3:$F$230)+SUMIF($B$3:$B$725,J432,$BJ$3:$BJ$725)</f>
        <v>0</v>
      </c>
      <c r="BG432" s="30">
        <f>SUMIF(Ingredients!$B$3:$B$230,K432,Ingredients!$F$3:$F$230)+SUMIF($B$3:$B$725,K432,$BJ$3:$BJ$725)</f>
        <v>0</v>
      </c>
      <c r="BH432" s="30">
        <f>SUMIF(Ingredients!$B$3:$B$230,L432,Ingredients!$F$3:$F$230)+SUMIF($B$3:$B$725,L432,$BJ$3:$BJ$725)</f>
        <v>0</v>
      </c>
      <c r="BI432" s="30">
        <f>SUMIF(Ingredients!$B$3:$B$230,M432,Ingredients!$F$3:$F$230)+SUMIF($B$3:$B$725,M432,$BJ$3:$BJ$725)</f>
        <v>0</v>
      </c>
      <c r="BJ432" s="35">
        <f t="shared" si="81"/>
        <v>0</v>
      </c>
      <c r="BK432" s="30">
        <f>SUMIF(Ingredients!$B$3:$B$230,F432,Ingredients!$G$3:$G$230)+SUMIF($B$3:$B$725,F432,$BS$3:$BS$725)</f>
        <v>0</v>
      </c>
      <c r="BL432" s="30">
        <f>SUMIF(Ingredients!$B$3:$B$230,G432,Ingredients!$G$3:$G$230)+SUMIF($B$3:$B$725,G432,$BS$3:$BS$725)</f>
        <v>0</v>
      </c>
      <c r="BM432" s="30">
        <f>SUMIF(Ingredients!$B$3:$B$230,H432,Ingredients!$G$3:$G$230)+SUMIF($B$3:$B$725,H432,$BS$3:$BS$725)</f>
        <v>0</v>
      </c>
      <c r="BN432" s="30">
        <f>SUMIF(Ingredients!$B$3:$B$230,I432,Ingredients!$G$3:$G$230)+SUMIF($B$3:$B$725,I432,$BS$3:$BS$725)</f>
        <v>0</v>
      </c>
      <c r="BO432" s="30">
        <f>SUMIF(Ingredients!$B$3:$B$230,J432,Ingredients!$G$3:$G$230)+SUMIF($B$3:$B$725,J432,$BS$3:$BS$725)</f>
        <v>0</v>
      </c>
      <c r="BP432" s="30">
        <f>SUMIF(Ingredients!$B$3:$B$230,K432,Ingredients!$G$3:$G$230)+SUMIF($B$3:$B$725,K432,$BS$3:$BS$725)</f>
        <v>0</v>
      </c>
      <c r="BQ432" s="30">
        <f>SUMIF(Ingredients!$B$3:$B$230,L432,Ingredients!$G$3:$G$230)+SUMIF($B$3:$B$725,L432,$BS$3:$BS$725)</f>
        <v>0</v>
      </c>
      <c r="BR432" s="30">
        <f>SUMIF(Ingredients!$B$3:$B$230,M432,Ingredients!$G$3:$G$230)+SUMIF($B$3:$B$725,M432,$BS$3:$BS$725)</f>
        <v>0</v>
      </c>
      <c r="BS432" s="36">
        <f t="shared" si="82"/>
        <v>0</v>
      </c>
      <c r="BT432" s="30">
        <f>SUMIF(Ingredients!$B$3:$B$230,F432,Ingredients!$H$3:$H$230)+SUMIF($B$3:$B$725,F432,$CB$3:$CB$725)</f>
        <v>0</v>
      </c>
      <c r="BU432" s="30">
        <f>SUMIF(Ingredients!$B$3:$B$230,G432,Ingredients!$H$3:$H$230)+SUMIF($B$3:$B$725,G432,$CB$3:$CB$725)</f>
        <v>0</v>
      </c>
      <c r="BV432" s="30">
        <f>SUMIF(Ingredients!$B$3:$B$230,H432,Ingredients!$H$3:$H$230)+SUMIF($B$3:$B$725,H432,$CB$3:$CB$725)</f>
        <v>0</v>
      </c>
      <c r="BW432" s="30">
        <f>SUMIF(Ingredients!$B$3:$B$230,I432,Ingredients!$H$3:$H$230)+SUMIF($B$3:$B$725,I432,$CB$3:$CB$725)</f>
        <v>0</v>
      </c>
      <c r="BX432" s="30">
        <f>SUMIF(Ingredients!$B$3:$B$230,J432,Ingredients!$H$3:$H$230)+SUMIF($B$3:$B$725,J432,$CB$3:$CB$725)</f>
        <v>0</v>
      </c>
      <c r="BY432" s="30">
        <f>SUMIF(Ingredients!$B$3:$B$230,K432,Ingredients!$H$3:$H$230)+SUMIF($B$3:$B$725,K432,$CB$3:$CB$725)</f>
        <v>0</v>
      </c>
      <c r="BZ432" s="30">
        <f>SUMIF(Ingredients!$B$3:$B$230,L432,Ingredients!$H$3:$H$230)+SUMIF($B$3:$B$725,L432,$CB$3:$CB$725)</f>
        <v>0</v>
      </c>
      <c r="CA432" s="30">
        <f>SUMIF(Ingredients!$B$3:$B$230,M432,Ingredients!$H$3:$H$230)+SUMIF($B$3:$B$725,M432,$CB$3:$CB$725)</f>
        <v>0</v>
      </c>
      <c r="CB432" s="42">
        <f t="shared" si="83"/>
        <v>0</v>
      </c>
      <c r="CC432" s="30">
        <f>SUMIF(Ingredients!$B$3:$B$230,F432,Ingredients!$I$3:$I$230)+SUMIF($B$3:$B$725,F432,$CK$3:$CK$725)</f>
        <v>0</v>
      </c>
      <c r="CD432" s="30">
        <f>SUMIF(Ingredients!$B$3:$B$230,G432,Ingredients!$I$3:$I$230)+SUMIF($B$3:$B$725,G432,$CK$3:$CK$725)</f>
        <v>0</v>
      </c>
      <c r="CE432" s="30">
        <f>SUMIF(Ingredients!$B$3:$B$230,H432,Ingredients!$I$3:$I$230)+SUMIF($B$3:$B$725,H432,$CK$3:$CK$725)</f>
        <v>0</v>
      </c>
      <c r="CF432" s="30">
        <f>SUMIF(Ingredients!$B$3:$B$230,I432,Ingredients!$I$3:$I$230)+SUMIF($B$3:$B$725,I432,$CK$3:$CK$725)</f>
        <v>0</v>
      </c>
      <c r="CG432" s="30">
        <f>SUMIF(Ingredients!$B$3:$B$230,J432,Ingredients!$I$3:$I$230)+SUMIF($B$3:$B$725,J432,$CK$3:$CK$725)</f>
        <v>0</v>
      </c>
      <c r="CH432" s="30">
        <f>SUMIF(Ingredients!$B$3:$B$230,K432,Ingredients!$I$3:$I$230)+SUMIF($B$3:$B$725,K432,$CK$3:$CK$725)</f>
        <v>0</v>
      </c>
      <c r="CI432" s="30">
        <f>SUMIF(Ingredients!$B$3:$B$230,L432,Ingredients!$I$3:$I$230)+SUMIF($B$3:$B$725,L432,$CK$3:$CK$725)</f>
        <v>0</v>
      </c>
      <c r="CJ432" s="30">
        <f>SUMIF(Ingredients!$B$3:$B$230,M432,Ingredients!$I$3:$I$230)+SUMIF($B$3:$B$725,M432,$CK$3:$CK$725)</f>
        <v>0</v>
      </c>
      <c r="CK432" s="38">
        <f t="shared" si="84"/>
        <v>0</v>
      </c>
      <c r="CL432" s="30">
        <f>SUMIF(Ingredients!$B$3:$B$230,F432,Ingredients!$J$3:$J$230)+SUMIF($B$3:$B$725,F432,$CT$3:$CT$725)</f>
        <v>0</v>
      </c>
      <c r="CM432" s="30">
        <f>SUMIF(Ingredients!$B$3:$B$230,G432,Ingredients!$J$3:$J$230)+SUMIF($B$3:$B$725,G432,$CT$3:$CT$725)</f>
        <v>0</v>
      </c>
      <c r="CN432" s="30">
        <f>SUMIF(Ingredients!$B$3:$B$230,H432,Ingredients!$J$3:$J$230)+SUMIF($B$3:$B$725,H432,$CT$3:$CT$725)</f>
        <v>0</v>
      </c>
      <c r="CO432" s="30">
        <f>SUMIF(Ingredients!$B$3:$B$230,I432,Ingredients!$J$3:$J$230)+SUMIF($B$3:$B$725,I432,$CT$3:$CT$725)</f>
        <v>0</v>
      </c>
      <c r="CP432" s="30">
        <f>SUMIF(Ingredients!$B$3:$B$230,J432,Ingredients!$J$3:$J$230)+SUMIF($B$3:$B$725,J432,$CT$3:$CT$725)</f>
        <v>0</v>
      </c>
      <c r="CQ432" s="30">
        <f>SUMIF(Ingredients!$B$3:$B$230,K432,Ingredients!$J$3:$J$230)+SUMIF($B$3:$B$725,K432,$CT$3:$CT$725)</f>
        <v>0</v>
      </c>
      <c r="CR432" s="30">
        <f>SUMIF(Ingredients!$B$3:$B$230,L432,Ingredients!$J$3:$J$230)+SUMIF($B$3:$B$725,L432,$CT$3:$CT$725)</f>
        <v>0</v>
      </c>
      <c r="CS432" s="30">
        <f>SUMIF(Ingredients!$B$3:$B$230,M432,Ingredients!$J$3:$J$230)+SUMIF($B$3:$B$725,M432,$CT$3:$CT$725)</f>
        <v>0</v>
      </c>
      <c r="CT432" s="43">
        <f t="shared" si="85"/>
        <v>0</v>
      </c>
      <c r="CU432" s="34">
        <v>2</v>
      </c>
      <c r="CV432" s="30">
        <v>0</v>
      </c>
      <c r="CW432" s="30">
        <v>18</v>
      </c>
      <c r="CX432" s="35">
        <v>0</v>
      </c>
      <c r="CY432" s="36">
        <v>0</v>
      </c>
      <c r="CZ432" s="37">
        <v>0</v>
      </c>
      <c r="DA432" s="38">
        <v>0</v>
      </c>
      <c r="DB432" s="39">
        <v>0</v>
      </c>
      <c r="DC432" t="s">
        <v>202</v>
      </c>
      <c r="DD432" t="str">
        <f t="shared" ca="1" si="86"/>
        <v/>
      </c>
      <c r="DE432" t="str">
        <f t="shared" ca="1" si="87"/>
        <v>No</v>
      </c>
      <c r="DF432" t="s">
        <v>1167</v>
      </c>
      <c r="DG432" t="s">
        <v>200</v>
      </c>
      <c r="DH432" t="str">
        <f t="shared" ca="1" si="88"/>
        <v/>
      </c>
      <c r="DI432" t="s">
        <v>2271</v>
      </c>
    </row>
    <row r="433" spans="2:113" x14ac:dyDescent="0.3">
      <c r="B433" t="s">
        <v>718</v>
      </c>
      <c r="C433" t="str">
        <f>INDEX('PH Itemnames'!$B$1:$B$723,MATCH(B433,'PH Itemnames'!$A$1:$A$723),1)</f>
        <v>crackersItem</v>
      </c>
      <c r="D433" t="s">
        <v>240</v>
      </c>
      <c r="E433" t="s">
        <v>1186</v>
      </c>
      <c r="F433" s="10" t="s">
        <v>209</v>
      </c>
      <c r="G433" s="11" t="s">
        <v>247</v>
      </c>
      <c r="H433" s="11" t="s">
        <v>249</v>
      </c>
      <c r="I433" s="11"/>
      <c r="J433" s="11"/>
      <c r="K433" s="11"/>
      <c r="L433" s="11"/>
      <c r="M433" s="11"/>
      <c r="N433" s="46">
        <f ca="1">SUMIF(Ingredients!$B$3:$B$230,'PH complex foods'!F433,Ingredients!$A$3:$A$119)+SUMIF($B$3:$B$725,F433,$V$3:$V$724)</f>
        <v>1</v>
      </c>
      <c r="O433" s="11">
        <f ca="1">SUMIF(Ingredients!$B$3:$B$230,'PH complex foods'!G433,Ingredients!$A$3:$A$119)+SUMIF($B$3:$B$725,G433,$V$3:$V$724)</f>
        <v>1</v>
      </c>
      <c r="P433" s="11">
        <f ca="1">SUMIF(Ingredients!$B$3:$B$230,'PH complex foods'!H433,Ingredients!$A$3:$A$119)+SUMIF($B$3:$B$725,H433,$V$3:$V$724)</f>
        <v>1</v>
      </c>
      <c r="Q433" s="11">
        <f ca="1">SUMIF(Ingredients!$B$3:$B$230,'PH complex foods'!I433,Ingredients!$A$3:$A$119)+SUMIF($B$3:$B$725,I433,$V$3:$V$724)</f>
        <v>0</v>
      </c>
      <c r="R433" s="11">
        <f ca="1">SUMIF(Ingredients!$B$3:$B$230,'PH complex foods'!J433,Ingredients!$A$3:$A$119)+SUMIF($B$3:$B$725,J433,$V$3:$V$724)</f>
        <v>0</v>
      </c>
      <c r="S433" s="11">
        <f ca="1">SUMIF(Ingredients!$B$3:$B$230,'PH complex foods'!K433,Ingredients!$A$3:$A$119)+SUMIF($B$3:$B$725,K433,$V$3:$V$724)</f>
        <v>0</v>
      </c>
      <c r="T433" s="11">
        <f ca="1">SUMIF(Ingredients!$B$3:$B$230,'PH complex foods'!L433,Ingredients!$A$3:$A$119)+SUMIF($B$3:$B$725,L433,$V$3:$V$724)</f>
        <v>0</v>
      </c>
      <c r="U433" s="11">
        <f ca="1">SUMIF(Ingredients!$B$3:$B$230,'PH complex foods'!M433,Ingredients!$A$3:$A$119)+SUMIF($B$3:$B$725,M433,$V$3:$V$724)</f>
        <v>0</v>
      </c>
      <c r="V433" s="10">
        <f t="shared" ca="1" si="89"/>
        <v>1</v>
      </c>
      <c r="W433" s="10">
        <v>1</v>
      </c>
      <c r="X433" s="11">
        <v>1</v>
      </c>
      <c r="Y433" s="11">
        <f>COUNTIF(F433:M1157,B433)</f>
        <v>3</v>
      </c>
      <c r="Z433" s="44" t="str">
        <f t="shared" ca="1" si="90"/>
        <v>Yes</v>
      </c>
      <c r="AA433" s="34">
        <f>SUMIF(Ingredients!$B$3:$B$230,F433,Ingredients!$C$3:$C$230)+SUMIF($B$3:$B$725,F433,$AI$3:$AI$725)</f>
        <v>5</v>
      </c>
      <c r="AB433" s="30">
        <f>SUMIF(Ingredients!$B$3:$B$230,G433,Ingredients!$C$3:$C$230)+SUMIF($B$3:$B$725,G433,$AI$3:$AI$725)</f>
        <v>5</v>
      </c>
      <c r="AC433" s="30">
        <f>SUMIF(Ingredients!$B$3:$B$230,H433,Ingredients!$C$3:$C$230)+SUMIF($B$3:$B$725,H433,$AI$3:$AI$725)</f>
        <v>0</v>
      </c>
      <c r="AD433" s="30">
        <f>SUMIF(Ingredients!$B$3:$B$230,I433,Ingredients!$C$3:$C$230)+SUMIF($B$3:$B$725,I433,$AI$3:$AI$725)</f>
        <v>0</v>
      </c>
      <c r="AE433" s="30">
        <f>SUMIF(Ingredients!$B$3:$B$230,J433,Ingredients!$C$3:$C$230)+SUMIF($B$3:$B$725,J433,$AI$3:$AI$725)</f>
        <v>0</v>
      </c>
      <c r="AF433" s="30">
        <f>SUMIF(Ingredients!$B$3:$B$230,K433,Ingredients!$C$3:$C$230)+SUMIF($B$3:$B$725,K433,$AI$3:$AI$725)</f>
        <v>0</v>
      </c>
      <c r="AG433" s="30">
        <f>SUMIF(Ingredients!$B$3:$B$230,L433,Ingredients!$C$3:$C$230)+SUMIF($B$3:$B$725,L433,$AI$3:$AI$725)</f>
        <v>0</v>
      </c>
      <c r="AH433" s="30">
        <f>SUMIF(Ingredients!$B$3:$B$230,M433,Ingredients!$C$3:$C$230)+SUMIF($B$3:$B$725,M433,$AI$3:$AI$725)</f>
        <v>0</v>
      </c>
      <c r="AI433" s="29">
        <f t="shared" si="78"/>
        <v>10</v>
      </c>
      <c r="AJ433" s="30">
        <f>SUMIF(Ingredients!$B$3:$B$230,F433,Ingredients!$D$3:$D$230)+SUMIF($B$3:$B$725,F433,$AR$3:$AR$725)</f>
        <v>0</v>
      </c>
      <c r="AK433" s="30">
        <f>SUMIF(Ingredients!$B$3:$B$230,G433,Ingredients!$D$3:$D$230)+SUMIF($B$3:$B$725,G433,$AR$3:$AR$725)</f>
        <v>0</v>
      </c>
      <c r="AL433" s="30">
        <f>SUMIF(Ingredients!$B$3:$B$230,H433,Ingredients!$D$3:$D$230)+SUMIF($B$3:$B$725,H433,$AR$3:$AR$725)</f>
        <v>0</v>
      </c>
      <c r="AM433" s="30">
        <f>SUMIF(Ingredients!$B$3:$B$230,I433,Ingredients!$D$3:$D$230)+SUMIF($B$3:$B$725,I433,$AR$3:$AR$725)</f>
        <v>0</v>
      </c>
      <c r="AN433" s="30">
        <f>SUMIF(Ingredients!$B$3:$B$230,J433,Ingredients!$D$3:$D$230)+SUMIF($B$3:$B$725,J433,$AR$3:$AR$725)</f>
        <v>0</v>
      </c>
      <c r="AO433" s="30">
        <f>SUMIF(Ingredients!$B$3:$B$230,K433,Ingredients!$D$3:$D$230)+SUMIF($B$3:$B$725,K433,$AR$3:$AR$725)</f>
        <v>0</v>
      </c>
      <c r="AP433" s="30">
        <f>SUMIF(Ingredients!$B$3:$B$230,L433,Ingredients!$D$3:$D$230)+SUMIF($B$3:$B$725,L433,$AR$3:$AR$725)</f>
        <v>0</v>
      </c>
      <c r="AQ433" s="30">
        <f>SUMIF(Ingredients!$B$3:$B$230,M433,Ingredients!$D$3:$D$230)+SUMIF($B$3:$B$725,M433,$AR$3:$AR$725)</f>
        <v>0</v>
      </c>
      <c r="AR433" s="29">
        <f t="shared" si="79"/>
        <v>0</v>
      </c>
      <c r="AS433" s="30">
        <f>SUMIF(Ingredients!$B$3:$B$230,F433,Ingredients!$E$3:$E$230)+SUMIF($B$3:$B$725,F433,$BA$3:$BA$730)</f>
        <v>7</v>
      </c>
      <c r="AT433" s="30">
        <f>SUMIF(Ingredients!$B$3:$B$230,G433,Ingredients!$E$3:$E$230)+SUMIF($B$3:$B$725,G433,$BA$3:$BA$730)</f>
        <v>12</v>
      </c>
      <c r="AU433" s="30">
        <f>SUMIF(Ingredients!$B$3:$B$230,H433,Ingredients!$E$3:$E$230)+SUMIF($B$3:$B$725,H433,$BA$3:$BA$730)</f>
        <v>30</v>
      </c>
      <c r="AV433" s="30">
        <f>SUMIF(Ingredients!$B$3:$B$230,I433,Ingredients!$E$3:$E$230)+SUMIF($B$3:$B$725,I433,$BA$3:$BA$730)</f>
        <v>0</v>
      </c>
      <c r="AW433" s="30">
        <f>SUMIF(Ingredients!$B$3:$B$230,J433,Ingredients!$E$3:$E$230)+SUMIF($B$3:$B$725,J433,$BA$3:$BA$730)</f>
        <v>0</v>
      </c>
      <c r="AX433" s="30">
        <f>SUMIF(Ingredients!$B$3:$B$230,K433,Ingredients!$E$3:$E$230)+SUMIF($B$3:$B$725,K433,$BA$3:$BA$730)</f>
        <v>0</v>
      </c>
      <c r="AY433" s="30">
        <f>SUMIF(Ingredients!$B$3:$B$230,L433,Ingredients!$E$3:$E$230)+SUMIF($B$3:$B$725,L433,$BA$3:$BA$730)</f>
        <v>0</v>
      </c>
      <c r="AZ433" s="30">
        <f>SUMIF(Ingredients!$B$3:$B$230,M433,Ingredients!$E$3:$E$230)+SUMIF($B$3:$B$725,M433,$BA$3:$BA$730)</f>
        <v>0</v>
      </c>
      <c r="BA433" s="29">
        <f t="shared" si="80"/>
        <v>16.333333333333332</v>
      </c>
      <c r="BB433" s="30">
        <f>SUMIF(Ingredients!$B$3:$B$230,F433,Ingredients!$F$3:$F$230)+SUMIF($B$3:$B$725,F433,$BJ$3:$BJ$725)</f>
        <v>1</v>
      </c>
      <c r="BC433" s="30">
        <f>SUMIF(Ingredients!$B$3:$B$230,G433,Ingredients!$F$3:$F$230)+SUMIF($B$3:$B$725,G433,$BJ$3:$BJ$725)</f>
        <v>0</v>
      </c>
      <c r="BD433" s="30">
        <f>SUMIF(Ingredients!$B$3:$B$230,H433,Ingredients!$F$3:$F$230)+SUMIF($B$3:$B$725,H433,$BJ$3:$BJ$725)</f>
        <v>0</v>
      </c>
      <c r="BE433" s="30">
        <f>SUMIF(Ingredients!$B$3:$B$230,I433,Ingredients!$F$3:$F$230)+SUMIF($B$3:$B$725,I433,$BJ$3:$BJ$725)</f>
        <v>0</v>
      </c>
      <c r="BF433" s="30">
        <f>SUMIF(Ingredients!$B$3:$B$230,J433,Ingredients!$F$3:$F$230)+SUMIF($B$3:$B$725,J433,$BJ$3:$BJ$725)</f>
        <v>0</v>
      </c>
      <c r="BG433" s="30">
        <f>SUMIF(Ingredients!$B$3:$B$230,K433,Ingredients!$F$3:$F$230)+SUMIF($B$3:$B$725,K433,$BJ$3:$BJ$725)</f>
        <v>0</v>
      </c>
      <c r="BH433" s="30">
        <f>SUMIF(Ingredients!$B$3:$B$230,L433,Ingredients!$F$3:$F$230)+SUMIF($B$3:$B$725,L433,$BJ$3:$BJ$725)</f>
        <v>0</v>
      </c>
      <c r="BI433" s="30">
        <f>SUMIF(Ingredients!$B$3:$B$230,M433,Ingredients!$F$3:$F$230)+SUMIF($B$3:$B$725,M433,$BJ$3:$BJ$725)</f>
        <v>0</v>
      </c>
      <c r="BJ433" s="35">
        <f t="shared" si="81"/>
        <v>1</v>
      </c>
      <c r="BK433" s="30">
        <f>SUMIF(Ingredients!$B$3:$B$230,F433,Ingredients!$G$3:$G$230)+SUMIF($B$3:$B$725,F433,$BS$3:$BS$725)</f>
        <v>0</v>
      </c>
      <c r="BL433" s="30">
        <f>SUMIF(Ingredients!$B$3:$B$230,G433,Ingredients!$G$3:$G$230)+SUMIF($B$3:$B$725,G433,$BS$3:$BS$725)</f>
        <v>0</v>
      </c>
      <c r="BM433" s="30">
        <f>SUMIF(Ingredients!$B$3:$B$230,H433,Ingredients!$G$3:$G$230)+SUMIF($B$3:$B$725,H433,$BS$3:$BS$725)</f>
        <v>0</v>
      </c>
      <c r="BN433" s="30">
        <f>SUMIF(Ingredients!$B$3:$B$230,I433,Ingredients!$G$3:$G$230)+SUMIF($B$3:$B$725,I433,$BS$3:$BS$725)</f>
        <v>0</v>
      </c>
      <c r="BO433" s="30">
        <f>SUMIF(Ingredients!$B$3:$B$230,J433,Ingredients!$G$3:$G$230)+SUMIF($B$3:$B$725,J433,$BS$3:$BS$725)</f>
        <v>0</v>
      </c>
      <c r="BP433" s="30">
        <f>SUMIF(Ingredients!$B$3:$B$230,K433,Ingredients!$G$3:$G$230)+SUMIF($B$3:$B$725,K433,$BS$3:$BS$725)</f>
        <v>0</v>
      </c>
      <c r="BQ433" s="30">
        <f>SUMIF(Ingredients!$B$3:$B$230,L433,Ingredients!$G$3:$G$230)+SUMIF($B$3:$B$725,L433,$BS$3:$BS$725)</f>
        <v>0</v>
      </c>
      <c r="BR433" s="30">
        <f>SUMIF(Ingredients!$B$3:$B$230,M433,Ingredients!$G$3:$G$230)+SUMIF($B$3:$B$725,M433,$BS$3:$BS$725)</f>
        <v>0</v>
      </c>
      <c r="BS433" s="36">
        <f t="shared" si="82"/>
        <v>0</v>
      </c>
      <c r="BT433" s="30">
        <f>SUMIF(Ingredients!$B$3:$B$230,F433,Ingredients!$H$3:$H$230)+SUMIF($B$3:$B$725,F433,$CB$3:$CB$725)</f>
        <v>0</v>
      </c>
      <c r="BU433" s="30">
        <f>SUMIF(Ingredients!$B$3:$B$230,G433,Ingredients!$H$3:$H$230)+SUMIF($B$3:$B$725,G433,$CB$3:$CB$725)</f>
        <v>0</v>
      </c>
      <c r="BV433" s="30">
        <f>SUMIF(Ingredients!$B$3:$B$230,H433,Ingredients!$H$3:$H$230)+SUMIF($B$3:$B$725,H433,$CB$3:$CB$725)</f>
        <v>0</v>
      </c>
      <c r="BW433" s="30">
        <f>SUMIF(Ingredients!$B$3:$B$230,I433,Ingredients!$H$3:$H$230)+SUMIF($B$3:$B$725,I433,$CB$3:$CB$725)</f>
        <v>0</v>
      </c>
      <c r="BX433" s="30">
        <f>SUMIF(Ingredients!$B$3:$B$230,J433,Ingredients!$H$3:$H$230)+SUMIF($B$3:$B$725,J433,$CB$3:$CB$725)</f>
        <v>0</v>
      </c>
      <c r="BY433" s="30">
        <f>SUMIF(Ingredients!$B$3:$B$230,K433,Ingredients!$H$3:$H$230)+SUMIF($B$3:$B$725,K433,$CB$3:$CB$725)</f>
        <v>0</v>
      </c>
      <c r="BZ433" s="30">
        <f>SUMIF(Ingredients!$B$3:$B$230,L433,Ingredients!$H$3:$H$230)+SUMIF($B$3:$B$725,L433,$CB$3:$CB$725)</f>
        <v>0</v>
      </c>
      <c r="CA433" s="30">
        <f>SUMIF(Ingredients!$B$3:$B$230,M433,Ingredients!$H$3:$H$230)+SUMIF($B$3:$B$725,M433,$CB$3:$CB$725)</f>
        <v>0</v>
      </c>
      <c r="CB433" s="42">
        <f t="shared" si="83"/>
        <v>0</v>
      </c>
      <c r="CC433" s="30">
        <f>SUMIF(Ingredients!$B$3:$B$230,F433,Ingredients!$I$3:$I$230)+SUMIF($B$3:$B$725,F433,$CK$3:$CK$725)</f>
        <v>0</v>
      </c>
      <c r="CD433" s="30">
        <f>SUMIF(Ingredients!$B$3:$B$230,G433,Ingredients!$I$3:$I$230)+SUMIF($B$3:$B$725,G433,$CK$3:$CK$725)</f>
        <v>0</v>
      </c>
      <c r="CE433" s="30">
        <f>SUMIF(Ingredients!$B$3:$B$230,H433,Ingredients!$I$3:$I$230)+SUMIF($B$3:$B$725,H433,$CK$3:$CK$725)</f>
        <v>0</v>
      </c>
      <c r="CF433" s="30">
        <f>SUMIF(Ingredients!$B$3:$B$230,I433,Ingredients!$I$3:$I$230)+SUMIF($B$3:$B$725,I433,$CK$3:$CK$725)</f>
        <v>0</v>
      </c>
      <c r="CG433" s="30">
        <f>SUMIF(Ingredients!$B$3:$B$230,J433,Ingredients!$I$3:$I$230)+SUMIF($B$3:$B$725,J433,$CK$3:$CK$725)</f>
        <v>0</v>
      </c>
      <c r="CH433" s="30">
        <f>SUMIF(Ingredients!$B$3:$B$230,K433,Ingredients!$I$3:$I$230)+SUMIF($B$3:$B$725,K433,$CK$3:$CK$725)</f>
        <v>0</v>
      </c>
      <c r="CI433" s="30">
        <f>SUMIF(Ingredients!$B$3:$B$230,L433,Ingredients!$I$3:$I$230)+SUMIF($B$3:$B$725,L433,$CK$3:$CK$725)</f>
        <v>0</v>
      </c>
      <c r="CJ433" s="30">
        <f>SUMIF(Ingredients!$B$3:$B$230,M433,Ingredients!$I$3:$I$230)+SUMIF($B$3:$B$725,M433,$CK$3:$CK$725)</f>
        <v>0</v>
      </c>
      <c r="CK433" s="38">
        <f t="shared" si="84"/>
        <v>0</v>
      </c>
      <c r="CL433" s="30">
        <f>SUMIF(Ingredients!$B$3:$B$230,F433,Ingredients!$J$3:$J$230)+SUMIF($B$3:$B$725,F433,$CT$3:$CT$725)</f>
        <v>0</v>
      </c>
      <c r="CM433" s="30">
        <f>SUMIF(Ingredients!$B$3:$B$230,G433,Ingredients!$J$3:$J$230)+SUMIF($B$3:$B$725,G433,$CT$3:$CT$725)</f>
        <v>1</v>
      </c>
      <c r="CN433" s="30">
        <f>SUMIF(Ingredients!$B$3:$B$230,H433,Ingredients!$J$3:$J$230)+SUMIF($B$3:$B$725,H433,$CT$3:$CT$725)</f>
        <v>0</v>
      </c>
      <c r="CO433" s="30">
        <f>SUMIF(Ingredients!$B$3:$B$230,I433,Ingredients!$J$3:$J$230)+SUMIF($B$3:$B$725,I433,$CT$3:$CT$725)</f>
        <v>0</v>
      </c>
      <c r="CP433" s="30">
        <f>SUMIF(Ingredients!$B$3:$B$230,J433,Ingredients!$J$3:$J$230)+SUMIF($B$3:$B$725,J433,$CT$3:$CT$725)</f>
        <v>0</v>
      </c>
      <c r="CQ433" s="30">
        <f>SUMIF(Ingredients!$B$3:$B$230,K433,Ingredients!$J$3:$J$230)+SUMIF($B$3:$B$725,K433,$CT$3:$CT$725)</f>
        <v>0</v>
      </c>
      <c r="CR433" s="30">
        <f>SUMIF(Ingredients!$B$3:$B$230,L433,Ingredients!$J$3:$J$230)+SUMIF($B$3:$B$725,L433,$CT$3:$CT$725)</f>
        <v>0</v>
      </c>
      <c r="CS433" s="30">
        <f>SUMIF(Ingredients!$B$3:$B$230,M433,Ingredients!$J$3:$J$230)+SUMIF($B$3:$B$725,M433,$CT$3:$CT$725)</f>
        <v>0</v>
      </c>
      <c r="CT433" s="43">
        <f t="shared" si="85"/>
        <v>1</v>
      </c>
      <c r="CU433" s="34">
        <v>10</v>
      </c>
      <c r="CV433" s="30">
        <v>0</v>
      </c>
      <c r="CW433" s="30">
        <v>21</v>
      </c>
      <c r="CX433" s="35">
        <v>1</v>
      </c>
      <c r="CY433" s="36">
        <v>0</v>
      </c>
      <c r="CZ433" s="37">
        <v>0</v>
      </c>
      <c r="DA433" s="38">
        <v>0</v>
      </c>
      <c r="DB433" s="39">
        <v>1</v>
      </c>
      <c r="DC433" t="s">
        <v>202</v>
      </c>
      <c r="DD433" t="str">
        <f t="shared" ca="1" si="86"/>
        <v/>
      </c>
      <c r="DE433" t="str">
        <f t="shared" ca="1" si="87"/>
        <v>-</v>
      </c>
      <c r="DG433" t="s">
        <v>200</v>
      </c>
      <c r="DH433" t="str">
        <f t="shared" ca="1" si="88"/>
        <v>CRACKERSITEM(BREAD, ItemRegistry.crackersItem, 4 ,2f,0f,1f,0f,0f,0f,1f,1f),</v>
      </c>
      <c r="DI433" t="s">
        <v>2291</v>
      </c>
    </row>
    <row r="434" spans="2:113" x14ac:dyDescent="0.3">
      <c r="B434" t="s">
        <v>719</v>
      </c>
      <c r="C434" t="str">
        <f>INDEX('PH Itemnames'!$B$1:$B$723,MATCH(B434,'PH Itemnames'!$A$1:$A$723),1)</f>
        <v>creeperwingsItem</v>
      </c>
      <c r="D434" t="s">
        <v>240</v>
      </c>
      <c r="E434" t="s">
        <v>1191</v>
      </c>
      <c r="F434" s="10" t="s">
        <v>287</v>
      </c>
      <c r="G434" s="11" t="s">
        <v>376</v>
      </c>
      <c r="H434" s="11" t="s">
        <v>720</v>
      </c>
      <c r="I434" s="11"/>
      <c r="J434" s="11"/>
      <c r="K434" s="11"/>
      <c r="L434" s="11"/>
      <c r="M434" s="11"/>
      <c r="N434" s="46">
        <f ca="1">SUMIF(Ingredients!$B$3:$B$230,'PH complex foods'!F434,Ingredients!$A$3:$A$119)+SUMIF($B$3:$B$725,F434,$V$3:$V$724)</f>
        <v>1</v>
      </c>
      <c r="O434" s="11">
        <f ca="1">SUMIF(Ingredients!$B$3:$B$230,'PH complex foods'!G434,Ingredients!$A$3:$A$119)+SUMIF($B$3:$B$725,G434,$V$3:$V$724)</f>
        <v>1</v>
      </c>
      <c r="P434" s="11">
        <f ca="1">SUMIF(Ingredients!$B$3:$B$230,'PH complex foods'!H434,Ingredients!$A$3:$A$119)+SUMIF($B$3:$B$725,H434,$V$3:$V$724)</f>
        <v>0</v>
      </c>
      <c r="Q434" s="11">
        <f ca="1">SUMIF(Ingredients!$B$3:$B$230,'PH complex foods'!I434,Ingredients!$A$3:$A$119)+SUMIF($B$3:$B$725,I434,$V$3:$V$724)</f>
        <v>0</v>
      </c>
      <c r="R434" s="11">
        <f ca="1">SUMIF(Ingredients!$B$3:$B$230,'PH complex foods'!J434,Ingredients!$A$3:$A$119)+SUMIF($B$3:$B$725,J434,$V$3:$V$724)</f>
        <v>0</v>
      </c>
      <c r="S434" s="11">
        <f ca="1">SUMIF(Ingredients!$B$3:$B$230,'PH complex foods'!K434,Ingredients!$A$3:$A$119)+SUMIF($B$3:$B$725,K434,$V$3:$V$724)</f>
        <v>0</v>
      </c>
      <c r="T434" s="11">
        <f ca="1">SUMIF(Ingredients!$B$3:$B$230,'PH complex foods'!L434,Ingredients!$A$3:$A$119)+SUMIF($B$3:$B$725,L434,$V$3:$V$724)</f>
        <v>0</v>
      </c>
      <c r="U434" s="11">
        <f ca="1">SUMIF(Ingredients!$B$3:$B$230,'PH complex foods'!M434,Ingredients!$A$3:$A$119)+SUMIF($B$3:$B$725,M434,$V$3:$V$724)</f>
        <v>0</v>
      </c>
      <c r="V434" s="10">
        <f t="shared" ca="1" si="89"/>
        <v>0</v>
      </c>
      <c r="W434" s="10">
        <v>0</v>
      </c>
      <c r="X434" s="11">
        <v>0</v>
      </c>
      <c r="Y434" s="11">
        <f>COUNTIF(F434:M1158,B434)</f>
        <v>0</v>
      </c>
      <c r="Z434" s="44" t="str">
        <f t="shared" ca="1" si="90"/>
        <v>No</v>
      </c>
      <c r="AA434" s="34">
        <f>SUMIF(Ingredients!$B$3:$B$230,F434,Ingredients!$C$3:$C$230)+SUMIF($B$3:$B$725,F434,$AI$3:$AI$725)</f>
        <v>10</v>
      </c>
      <c r="AB434" s="30">
        <f>SUMIF(Ingredients!$B$3:$B$230,G434,Ingredients!$C$3:$C$230)+SUMIF($B$3:$B$725,G434,$AI$3:$AI$725)</f>
        <v>3</v>
      </c>
      <c r="AC434" s="30">
        <f>SUMIF(Ingredients!$B$3:$B$230,H434,Ingredients!$C$3:$C$230)+SUMIF($B$3:$B$725,H434,$AI$3:$AI$725)</f>
        <v>0</v>
      </c>
      <c r="AD434" s="30">
        <f>SUMIF(Ingredients!$B$3:$B$230,I434,Ingredients!$C$3:$C$230)+SUMIF($B$3:$B$725,I434,$AI$3:$AI$725)</f>
        <v>0</v>
      </c>
      <c r="AE434" s="30">
        <f>SUMIF(Ingredients!$B$3:$B$230,J434,Ingredients!$C$3:$C$230)+SUMIF($B$3:$B$725,J434,$AI$3:$AI$725)</f>
        <v>0</v>
      </c>
      <c r="AF434" s="30">
        <f>SUMIF(Ingredients!$B$3:$B$230,K434,Ingredients!$C$3:$C$230)+SUMIF($B$3:$B$725,K434,$AI$3:$AI$725)</f>
        <v>0</v>
      </c>
      <c r="AG434" s="30">
        <f>SUMIF(Ingredients!$B$3:$B$230,L434,Ingredients!$C$3:$C$230)+SUMIF($B$3:$B$725,L434,$AI$3:$AI$725)</f>
        <v>0</v>
      </c>
      <c r="AH434" s="30">
        <f>SUMIF(Ingredients!$B$3:$B$230,M434,Ingredients!$C$3:$C$230)+SUMIF($B$3:$B$725,M434,$AI$3:$AI$725)</f>
        <v>0</v>
      </c>
      <c r="AI434" s="29">
        <f t="shared" si="78"/>
        <v>13</v>
      </c>
      <c r="AJ434" s="30">
        <f>SUMIF(Ingredients!$B$3:$B$230,F434,Ingredients!$D$3:$D$230)+SUMIF($B$3:$B$725,F434,$AR$3:$AR$725)</f>
        <v>0</v>
      </c>
      <c r="AK434" s="30">
        <f>SUMIF(Ingredients!$B$3:$B$230,G434,Ingredients!$D$3:$D$230)+SUMIF($B$3:$B$725,G434,$AR$3:$AR$725)</f>
        <v>10</v>
      </c>
      <c r="AL434" s="30">
        <f>SUMIF(Ingredients!$B$3:$B$230,H434,Ingredients!$D$3:$D$230)+SUMIF($B$3:$B$725,H434,$AR$3:$AR$725)</f>
        <v>0</v>
      </c>
      <c r="AM434" s="30">
        <f>SUMIF(Ingredients!$B$3:$B$230,I434,Ingredients!$D$3:$D$230)+SUMIF($B$3:$B$725,I434,$AR$3:$AR$725)</f>
        <v>0</v>
      </c>
      <c r="AN434" s="30">
        <f>SUMIF(Ingredients!$B$3:$B$230,J434,Ingredients!$D$3:$D$230)+SUMIF($B$3:$B$725,J434,$AR$3:$AR$725)</f>
        <v>0</v>
      </c>
      <c r="AO434" s="30">
        <f>SUMIF(Ingredients!$B$3:$B$230,K434,Ingredients!$D$3:$D$230)+SUMIF($B$3:$B$725,K434,$AR$3:$AR$725)</f>
        <v>0</v>
      </c>
      <c r="AP434" s="30">
        <f>SUMIF(Ingredients!$B$3:$B$230,L434,Ingredients!$D$3:$D$230)+SUMIF($B$3:$B$725,L434,$AR$3:$AR$725)</f>
        <v>0</v>
      </c>
      <c r="AQ434" s="30">
        <f>SUMIF(Ingredients!$B$3:$B$230,M434,Ingredients!$D$3:$D$230)+SUMIF($B$3:$B$725,M434,$AR$3:$AR$725)</f>
        <v>0</v>
      </c>
      <c r="AR434" s="29">
        <f t="shared" si="79"/>
        <v>10</v>
      </c>
      <c r="AS434" s="30">
        <f>SUMIF(Ingredients!$B$3:$B$230,F434,Ingredients!$E$3:$E$230)+SUMIF($B$3:$B$725,F434,$BA$3:$BA$730)</f>
        <v>7</v>
      </c>
      <c r="AT434" s="30">
        <f>SUMIF(Ingredients!$B$3:$B$230,G434,Ingredients!$E$3:$E$230)+SUMIF($B$3:$B$725,G434,$BA$3:$BA$730)</f>
        <v>29.2</v>
      </c>
      <c r="AU434" s="30">
        <f>SUMIF(Ingredients!$B$3:$B$230,H434,Ingredients!$E$3:$E$230)+SUMIF($B$3:$B$725,H434,$BA$3:$BA$730)</f>
        <v>0</v>
      </c>
      <c r="AV434" s="30">
        <f>SUMIF(Ingredients!$B$3:$B$230,I434,Ingredients!$E$3:$E$230)+SUMIF($B$3:$B$725,I434,$BA$3:$BA$730)</f>
        <v>0</v>
      </c>
      <c r="AW434" s="30">
        <f>SUMIF(Ingredients!$B$3:$B$230,J434,Ingredients!$E$3:$E$230)+SUMIF($B$3:$B$725,J434,$BA$3:$BA$730)</f>
        <v>0</v>
      </c>
      <c r="AX434" s="30">
        <f>SUMIF(Ingredients!$B$3:$B$230,K434,Ingredients!$E$3:$E$230)+SUMIF($B$3:$B$725,K434,$BA$3:$BA$730)</f>
        <v>0</v>
      </c>
      <c r="AY434" s="30">
        <f>SUMIF(Ingredients!$B$3:$B$230,L434,Ingredients!$E$3:$E$230)+SUMIF($B$3:$B$725,L434,$BA$3:$BA$730)</f>
        <v>0</v>
      </c>
      <c r="AZ434" s="30">
        <f>SUMIF(Ingredients!$B$3:$B$230,M434,Ingredients!$E$3:$E$230)+SUMIF($B$3:$B$725,M434,$BA$3:$BA$730)</f>
        <v>0</v>
      </c>
      <c r="BA434" s="29">
        <f t="shared" si="80"/>
        <v>12.066666666666668</v>
      </c>
      <c r="BB434" s="30">
        <f>SUMIF(Ingredients!$B$3:$B$230,F434,Ingredients!$F$3:$F$230)+SUMIF($B$3:$B$725,F434,$BJ$3:$BJ$725)</f>
        <v>0</v>
      </c>
      <c r="BC434" s="30">
        <f>SUMIF(Ingredients!$B$3:$B$230,G434,Ingredients!$F$3:$F$230)+SUMIF($B$3:$B$725,G434,$BJ$3:$BJ$725)</f>
        <v>0</v>
      </c>
      <c r="BD434" s="30">
        <f>SUMIF(Ingredients!$B$3:$B$230,H434,Ingredients!$F$3:$F$230)+SUMIF($B$3:$B$725,H434,$BJ$3:$BJ$725)</f>
        <v>0</v>
      </c>
      <c r="BE434" s="30">
        <f>SUMIF(Ingredients!$B$3:$B$230,I434,Ingredients!$F$3:$F$230)+SUMIF($B$3:$B$725,I434,$BJ$3:$BJ$725)</f>
        <v>0</v>
      </c>
      <c r="BF434" s="30">
        <f>SUMIF(Ingredients!$B$3:$B$230,J434,Ingredients!$F$3:$F$230)+SUMIF($B$3:$B$725,J434,$BJ$3:$BJ$725)</f>
        <v>0</v>
      </c>
      <c r="BG434" s="30">
        <f>SUMIF(Ingredients!$B$3:$B$230,K434,Ingredients!$F$3:$F$230)+SUMIF($B$3:$B$725,K434,$BJ$3:$BJ$725)</f>
        <v>0</v>
      </c>
      <c r="BH434" s="30">
        <f>SUMIF(Ingredients!$B$3:$B$230,L434,Ingredients!$F$3:$F$230)+SUMIF($B$3:$B$725,L434,$BJ$3:$BJ$725)</f>
        <v>0</v>
      </c>
      <c r="BI434" s="30">
        <f>SUMIF(Ingredients!$B$3:$B$230,M434,Ingredients!$F$3:$F$230)+SUMIF($B$3:$B$725,M434,$BJ$3:$BJ$725)</f>
        <v>0</v>
      </c>
      <c r="BJ434" s="35">
        <f t="shared" si="81"/>
        <v>0</v>
      </c>
      <c r="BK434" s="30">
        <f>SUMIF(Ingredients!$B$3:$B$230,F434,Ingredients!$G$3:$G$230)+SUMIF($B$3:$B$725,F434,$BS$3:$BS$725)</f>
        <v>0</v>
      </c>
      <c r="BL434" s="30">
        <f>SUMIF(Ingredients!$B$3:$B$230,G434,Ingredients!$G$3:$G$230)+SUMIF($B$3:$B$725,G434,$BS$3:$BS$725)</f>
        <v>0</v>
      </c>
      <c r="BM434" s="30">
        <f>SUMIF(Ingredients!$B$3:$B$230,H434,Ingredients!$G$3:$G$230)+SUMIF($B$3:$B$725,H434,$BS$3:$BS$725)</f>
        <v>0</v>
      </c>
      <c r="BN434" s="30">
        <f>SUMIF(Ingredients!$B$3:$B$230,I434,Ingredients!$G$3:$G$230)+SUMIF($B$3:$B$725,I434,$BS$3:$BS$725)</f>
        <v>0</v>
      </c>
      <c r="BO434" s="30">
        <f>SUMIF(Ingredients!$B$3:$B$230,J434,Ingredients!$G$3:$G$230)+SUMIF($B$3:$B$725,J434,$BS$3:$BS$725)</f>
        <v>0</v>
      </c>
      <c r="BP434" s="30">
        <f>SUMIF(Ingredients!$B$3:$B$230,K434,Ingredients!$G$3:$G$230)+SUMIF($B$3:$B$725,K434,$BS$3:$BS$725)</f>
        <v>0</v>
      </c>
      <c r="BQ434" s="30">
        <f>SUMIF(Ingredients!$B$3:$B$230,L434,Ingredients!$G$3:$G$230)+SUMIF($B$3:$B$725,L434,$BS$3:$BS$725)</f>
        <v>0</v>
      </c>
      <c r="BR434" s="30">
        <f>SUMIF(Ingredients!$B$3:$B$230,M434,Ingredients!$G$3:$G$230)+SUMIF($B$3:$B$725,M434,$BS$3:$BS$725)</f>
        <v>0</v>
      </c>
      <c r="BS434" s="36">
        <f t="shared" si="82"/>
        <v>0</v>
      </c>
      <c r="BT434" s="30">
        <f>SUMIF(Ingredients!$B$3:$B$230,F434,Ingredients!$H$3:$H$230)+SUMIF($B$3:$B$725,F434,$CB$3:$CB$725)</f>
        <v>0</v>
      </c>
      <c r="BU434" s="30">
        <f>SUMIF(Ingredients!$B$3:$B$230,G434,Ingredients!$H$3:$H$230)+SUMIF($B$3:$B$725,G434,$CB$3:$CB$725)</f>
        <v>2.5</v>
      </c>
      <c r="BV434" s="30">
        <f>SUMIF(Ingredients!$B$3:$B$230,H434,Ingredients!$H$3:$H$230)+SUMIF($B$3:$B$725,H434,$CB$3:$CB$725)</f>
        <v>0</v>
      </c>
      <c r="BW434" s="30">
        <f>SUMIF(Ingredients!$B$3:$B$230,I434,Ingredients!$H$3:$H$230)+SUMIF($B$3:$B$725,I434,$CB$3:$CB$725)</f>
        <v>0</v>
      </c>
      <c r="BX434" s="30">
        <f>SUMIF(Ingredients!$B$3:$B$230,J434,Ingredients!$H$3:$H$230)+SUMIF($B$3:$B$725,J434,$CB$3:$CB$725)</f>
        <v>0</v>
      </c>
      <c r="BY434" s="30">
        <f>SUMIF(Ingredients!$B$3:$B$230,K434,Ingredients!$H$3:$H$230)+SUMIF($B$3:$B$725,K434,$CB$3:$CB$725)</f>
        <v>0</v>
      </c>
      <c r="BZ434" s="30">
        <f>SUMIF(Ingredients!$B$3:$B$230,L434,Ingredients!$H$3:$H$230)+SUMIF($B$3:$B$725,L434,$CB$3:$CB$725)</f>
        <v>0</v>
      </c>
      <c r="CA434" s="30">
        <f>SUMIF(Ingredients!$B$3:$B$230,M434,Ingredients!$H$3:$H$230)+SUMIF($B$3:$B$725,M434,$CB$3:$CB$725)</f>
        <v>0</v>
      </c>
      <c r="CB434" s="42">
        <f t="shared" si="83"/>
        <v>2.5</v>
      </c>
      <c r="CC434" s="30">
        <f>SUMIF(Ingredients!$B$3:$B$230,F434,Ingredients!$I$3:$I$230)+SUMIF($B$3:$B$725,F434,$CK$3:$CK$725)</f>
        <v>2.5</v>
      </c>
      <c r="CD434" s="30">
        <f>SUMIF(Ingredients!$B$3:$B$230,G434,Ingredients!$I$3:$I$230)+SUMIF($B$3:$B$725,G434,$CK$3:$CK$725)</f>
        <v>0</v>
      </c>
      <c r="CE434" s="30">
        <f>SUMIF(Ingredients!$B$3:$B$230,H434,Ingredients!$I$3:$I$230)+SUMIF($B$3:$B$725,H434,$CK$3:$CK$725)</f>
        <v>0</v>
      </c>
      <c r="CF434" s="30">
        <f>SUMIF(Ingredients!$B$3:$B$230,I434,Ingredients!$I$3:$I$230)+SUMIF($B$3:$B$725,I434,$CK$3:$CK$725)</f>
        <v>0</v>
      </c>
      <c r="CG434" s="30">
        <f>SUMIF(Ingredients!$B$3:$B$230,J434,Ingredients!$I$3:$I$230)+SUMIF($B$3:$B$725,J434,$CK$3:$CK$725)</f>
        <v>0</v>
      </c>
      <c r="CH434" s="30">
        <f>SUMIF(Ingredients!$B$3:$B$230,K434,Ingredients!$I$3:$I$230)+SUMIF($B$3:$B$725,K434,$CK$3:$CK$725)</f>
        <v>0</v>
      </c>
      <c r="CI434" s="30">
        <f>SUMIF(Ingredients!$B$3:$B$230,L434,Ingredients!$I$3:$I$230)+SUMIF($B$3:$B$725,L434,$CK$3:$CK$725)</f>
        <v>0</v>
      </c>
      <c r="CJ434" s="30">
        <f>SUMIF(Ingredients!$B$3:$B$230,M434,Ingredients!$I$3:$I$230)+SUMIF($B$3:$B$725,M434,$CK$3:$CK$725)</f>
        <v>0</v>
      </c>
      <c r="CK434" s="38">
        <f t="shared" si="84"/>
        <v>2.5</v>
      </c>
      <c r="CL434" s="30">
        <f>SUMIF(Ingredients!$B$3:$B$230,F434,Ingredients!$J$3:$J$230)+SUMIF($B$3:$B$725,F434,$CT$3:$CT$725)</f>
        <v>0</v>
      </c>
      <c r="CM434" s="30">
        <f>SUMIF(Ingredients!$B$3:$B$230,G434,Ingredients!$J$3:$J$230)+SUMIF($B$3:$B$725,G434,$CT$3:$CT$725)</f>
        <v>0</v>
      </c>
      <c r="CN434" s="30">
        <f>SUMIF(Ingredients!$B$3:$B$230,H434,Ingredients!$J$3:$J$230)+SUMIF($B$3:$B$725,H434,$CT$3:$CT$725)</f>
        <v>0</v>
      </c>
      <c r="CO434" s="30">
        <f>SUMIF(Ingredients!$B$3:$B$230,I434,Ingredients!$J$3:$J$230)+SUMIF($B$3:$B$725,I434,$CT$3:$CT$725)</f>
        <v>0</v>
      </c>
      <c r="CP434" s="30">
        <f>SUMIF(Ingredients!$B$3:$B$230,J434,Ingredients!$J$3:$J$230)+SUMIF($B$3:$B$725,J434,$CT$3:$CT$725)</f>
        <v>0</v>
      </c>
      <c r="CQ434" s="30">
        <f>SUMIF(Ingredients!$B$3:$B$230,K434,Ingredients!$J$3:$J$230)+SUMIF($B$3:$B$725,K434,$CT$3:$CT$725)</f>
        <v>0</v>
      </c>
      <c r="CR434" s="30">
        <f>SUMIF(Ingredients!$B$3:$B$230,L434,Ingredients!$J$3:$J$230)+SUMIF($B$3:$B$725,L434,$CT$3:$CT$725)</f>
        <v>0</v>
      </c>
      <c r="CS434" s="30">
        <f>SUMIF(Ingredients!$B$3:$B$230,M434,Ingredients!$J$3:$J$230)+SUMIF($B$3:$B$725,M434,$CT$3:$CT$725)</f>
        <v>0</v>
      </c>
      <c r="CT434" s="43">
        <f t="shared" si="85"/>
        <v>0</v>
      </c>
      <c r="CU434" s="34">
        <v>13</v>
      </c>
      <c r="CV434" s="30">
        <v>10</v>
      </c>
      <c r="CW434" s="30">
        <v>12.066666666666668</v>
      </c>
      <c r="CX434" s="35">
        <v>0</v>
      </c>
      <c r="CY434" s="36">
        <v>0</v>
      </c>
      <c r="CZ434" s="37">
        <v>2.5</v>
      </c>
      <c r="DA434" s="38">
        <v>2.5</v>
      </c>
      <c r="DB434" s="39">
        <v>0</v>
      </c>
      <c r="DC434" t="s">
        <v>199</v>
      </c>
      <c r="DD434" t="str">
        <f t="shared" ca="1" si="86"/>
        <v/>
      </c>
      <c r="DE434" t="str">
        <f t="shared" ca="1" si="87"/>
        <v>No</v>
      </c>
      <c r="DG434" t="s">
        <v>200</v>
      </c>
      <c r="DH434" t="str">
        <f t="shared" ca="1" si="88"/>
        <v/>
      </c>
      <c r="DI434" t="s">
        <v>2271</v>
      </c>
    </row>
    <row r="435" spans="2:113" x14ac:dyDescent="0.3">
      <c r="B435" t="s">
        <v>721</v>
      </c>
      <c r="C435" t="str">
        <f>INDEX('PH Itemnames'!$B$1:$B$723,MATCH(B435,'PH Itemnames'!$A$1:$A$723),1)</f>
        <v>dhalItem</v>
      </c>
      <c r="D435" t="s">
        <v>245</v>
      </c>
      <c r="E435" t="s">
        <v>1191</v>
      </c>
      <c r="F435" s="10" t="s">
        <v>136</v>
      </c>
      <c r="G435" s="11" t="s">
        <v>682</v>
      </c>
      <c r="H435" s="11" t="s">
        <v>141</v>
      </c>
      <c r="I435" s="11" t="s">
        <v>125</v>
      </c>
      <c r="J435" s="11" t="s">
        <v>64</v>
      </c>
      <c r="K435" s="11" t="s">
        <v>70</v>
      </c>
      <c r="L435" s="11" t="s">
        <v>62</v>
      </c>
      <c r="M435" s="11"/>
      <c r="N435" s="46">
        <f ca="1">SUMIF(Ingredients!$B$3:$B$230,'PH complex foods'!F435,Ingredients!$A$3:$A$119)+SUMIF($B$3:$B$725,F435,$V$3:$V$724)</f>
        <v>1</v>
      </c>
      <c r="O435" s="11">
        <f ca="1">SUMIF(Ingredients!$B$3:$B$230,'PH complex foods'!G435,Ingredients!$A$3:$A$119)+SUMIF($B$3:$B$725,G435,$V$3:$V$724)</f>
        <v>0</v>
      </c>
      <c r="P435" s="11">
        <f ca="1">SUMIF(Ingredients!$B$3:$B$230,'PH complex foods'!H435,Ingredients!$A$3:$A$119)+SUMIF($B$3:$B$725,H435,$V$3:$V$724)</f>
        <v>0</v>
      </c>
      <c r="Q435" s="11">
        <f ca="1">SUMIF(Ingredients!$B$3:$B$230,'PH complex foods'!I435,Ingredients!$A$3:$A$119)+SUMIF($B$3:$B$725,I435,$V$3:$V$724)</f>
        <v>1</v>
      </c>
      <c r="R435" s="11">
        <f ca="1">SUMIF(Ingredients!$B$3:$B$230,'PH complex foods'!J435,Ingredients!$A$3:$A$119)+SUMIF($B$3:$B$725,J435,$V$3:$V$724)</f>
        <v>1</v>
      </c>
      <c r="S435" s="11">
        <f ca="1">SUMIF(Ingredients!$B$3:$B$230,'PH complex foods'!K435,Ingredients!$A$3:$A$119)+SUMIF($B$3:$B$725,K435,$V$3:$V$724)</f>
        <v>1</v>
      </c>
      <c r="T435" s="11">
        <f ca="1">SUMIF(Ingredients!$B$3:$B$230,'PH complex foods'!L435,Ingredients!$A$3:$A$119)+SUMIF($B$3:$B$725,L435,$V$3:$V$724)</f>
        <v>1</v>
      </c>
      <c r="U435" s="11">
        <f ca="1">SUMIF(Ingredients!$B$3:$B$230,'PH complex foods'!M435,Ingredients!$A$3:$A$119)+SUMIF($B$3:$B$725,M435,$V$3:$V$724)</f>
        <v>0</v>
      </c>
      <c r="V435" s="10">
        <f t="shared" ca="1" si="89"/>
        <v>-1</v>
      </c>
      <c r="W435" s="10">
        <v>-1</v>
      </c>
      <c r="X435" s="11">
        <v>-2</v>
      </c>
      <c r="Y435" s="11">
        <f>COUNTIF(F435:M1159,B435)</f>
        <v>0</v>
      </c>
      <c r="Z435" s="44" t="str">
        <f t="shared" ca="1" si="90"/>
        <v>No</v>
      </c>
      <c r="AA435" s="34">
        <f>SUMIF(Ingredients!$B$3:$B$230,F435,Ingredients!$C$3:$C$230)+SUMIF($B$3:$B$725,F435,$AI$3:$AI$725)</f>
        <v>2</v>
      </c>
      <c r="AB435" s="30">
        <f>SUMIF(Ingredients!$B$3:$B$230,G435,Ingredients!$C$3:$C$230)+SUMIF($B$3:$B$725,G435,$AI$3:$AI$725)</f>
        <v>0</v>
      </c>
      <c r="AC435" s="30">
        <f>SUMIF(Ingredients!$B$3:$B$230,H435,Ingredients!$C$3:$C$230)+SUMIF($B$3:$B$725,H435,$AI$3:$AI$725)</f>
        <v>0</v>
      </c>
      <c r="AD435" s="30">
        <f>SUMIF(Ingredients!$B$3:$B$230,I435,Ingredients!$C$3:$C$230)+SUMIF($B$3:$B$725,I435,$AI$3:$AI$725)</f>
        <v>0</v>
      </c>
      <c r="AE435" s="30">
        <f>SUMIF(Ingredients!$B$3:$B$230,J435,Ingredients!$C$3:$C$230)+SUMIF($B$3:$B$725,J435,$AI$3:$AI$725)</f>
        <v>2</v>
      </c>
      <c r="AF435" s="30">
        <f>SUMIF(Ingredients!$B$3:$B$230,K435,Ingredients!$C$3:$C$230)+SUMIF($B$3:$B$725,K435,$AI$3:$AI$725)</f>
        <v>2</v>
      </c>
      <c r="AG435" s="30">
        <f>SUMIF(Ingredients!$B$3:$B$230,L435,Ingredients!$C$3:$C$230)+SUMIF($B$3:$B$725,L435,$AI$3:$AI$725)</f>
        <v>2</v>
      </c>
      <c r="AH435" s="30">
        <f>SUMIF(Ingredients!$B$3:$B$230,M435,Ingredients!$C$3:$C$230)+SUMIF($B$3:$B$725,M435,$AI$3:$AI$725)</f>
        <v>0</v>
      </c>
      <c r="AI435" s="29">
        <f t="shared" si="78"/>
        <v>8</v>
      </c>
      <c r="AJ435" s="30">
        <f>SUMIF(Ingredients!$B$3:$B$230,F435,Ingredients!$D$3:$D$230)+SUMIF($B$3:$B$725,F435,$AR$3:$AR$725)</f>
        <v>0</v>
      </c>
      <c r="AK435" s="30">
        <f>SUMIF(Ingredients!$B$3:$B$230,G435,Ingredients!$D$3:$D$230)+SUMIF($B$3:$B$725,G435,$AR$3:$AR$725)</f>
        <v>0</v>
      </c>
      <c r="AL435" s="30">
        <f>SUMIF(Ingredients!$B$3:$B$230,H435,Ingredients!$D$3:$D$230)+SUMIF($B$3:$B$725,H435,$AR$3:$AR$725)</f>
        <v>0</v>
      </c>
      <c r="AM435" s="30">
        <f>SUMIF(Ingredients!$B$3:$B$230,I435,Ingredients!$D$3:$D$230)+SUMIF($B$3:$B$725,I435,$AR$3:$AR$725)</f>
        <v>0</v>
      </c>
      <c r="AN435" s="30">
        <f>SUMIF(Ingredients!$B$3:$B$230,J435,Ingredients!$D$3:$D$230)+SUMIF($B$3:$B$725,J435,$AR$3:$AR$725)</f>
        <v>0</v>
      </c>
      <c r="AO435" s="30">
        <f>SUMIF(Ingredients!$B$3:$B$230,K435,Ingredients!$D$3:$D$230)+SUMIF($B$3:$B$725,K435,$AR$3:$AR$725)</f>
        <v>5</v>
      </c>
      <c r="AP435" s="30">
        <f>SUMIF(Ingredients!$B$3:$B$230,L435,Ingredients!$D$3:$D$230)+SUMIF($B$3:$B$725,L435,$AR$3:$AR$725)</f>
        <v>0</v>
      </c>
      <c r="AQ435" s="30">
        <f>SUMIF(Ingredients!$B$3:$B$230,M435,Ingredients!$D$3:$D$230)+SUMIF($B$3:$B$725,M435,$AR$3:$AR$725)</f>
        <v>0</v>
      </c>
      <c r="AR435" s="29">
        <f t="shared" si="79"/>
        <v>5</v>
      </c>
      <c r="AS435" s="30">
        <f>SUMIF(Ingredients!$B$3:$B$230,F435,Ingredients!$E$3:$E$230)+SUMIF($B$3:$B$725,F435,$BA$3:$BA$730)</f>
        <v>5</v>
      </c>
      <c r="AT435" s="30">
        <f>SUMIF(Ingredients!$B$3:$B$230,G435,Ingredients!$E$3:$E$230)+SUMIF($B$3:$B$725,G435,$BA$3:$BA$730)</f>
        <v>17.25</v>
      </c>
      <c r="AU435" s="30">
        <f>SUMIF(Ingredients!$B$3:$B$230,H435,Ingredients!$E$3:$E$230)+SUMIF($B$3:$B$725,H435,$BA$3:$BA$730)</f>
        <v>0</v>
      </c>
      <c r="AV435" s="30">
        <f>SUMIF(Ingredients!$B$3:$B$230,I435,Ingredients!$E$3:$E$230)+SUMIF($B$3:$B$725,I435,$BA$3:$BA$730)</f>
        <v>48</v>
      </c>
      <c r="AW435" s="30">
        <f>SUMIF(Ingredients!$B$3:$B$230,J435,Ingredients!$E$3:$E$230)+SUMIF($B$3:$B$725,J435,$BA$3:$BA$730)</f>
        <v>43</v>
      </c>
      <c r="AX435" s="30">
        <f>SUMIF(Ingredients!$B$3:$B$230,K435,Ingredients!$E$3:$E$230)+SUMIF($B$3:$B$725,K435,$BA$3:$BA$730)</f>
        <v>5</v>
      </c>
      <c r="AY435" s="30">
        <f>SUMIF(Ingredients!$B$3:$B$230,L435,Ingredients!$E$3:$E$230)+SUMIF($B$3:$B$725,L435,$BA$3:$BA$730)</f>
        <v>54</v>
      </c>
      <c r="AZ435" s="30">
        <f>SUMIF(Ingredients!$B$3:$B$230,M435,Ingredients!$E$3:$E$230)+SUMIF($B$3:$B$725,M435,$BA$3:$BA$730)</f>
        <v>0</v>
      </c>
      <c r="BA435" s="29">
        <f t="shared" si="80"/>
        <v>24.607142857142858</v>
      </c>
      <c r="BB435" s="30">
        <f>SUMIF(Ingredients!$B$3:$B$230,F435,Ingredients!$F$3:$F$230)+SUMIF($B$3:$B$725,F435,$BJ$3:$BJ$725)</f>
        <v>0</v>
      </c>
      <c r="BC435" s="30">
        <f>SUMIF(Ingredients!$B$3:$B$230,G435,Ingredients!$F$3:$F$230)+SUMIF($B$3:$B$725,G435,$BJ$3:$BJ$725)</f>
        <v>0</v>
      </c>
      <c r="BD435" s="30">
        <f>SUMIF(Ingredients!$B$3:$B$230,H435,Ingredients!$F$3:$F$230)+SUMIF($B$3:$B$725,H435,$BJ$3:$BJ$725)</f>
        <v>0</v>
      </c>
      <c r="BE435" s="30">
        <f>SUMIF(Ingredients!$B$3:$B$230,I435,Ingredients!$F$3:$F$230)+SUMIF($B$3:$B$725,I435,$BJ$3:$BJ$725)</f>
        <v>0</v>
      </c>
      <c r="BF435" s="30">
        <f>SUMIF(Ingredients!$B$3:$B$230,J435,Ingredients!$F$3:$F$230)+SUMIF($B$3:$B$725,J435,$BJ$3:$BJ$725)</f>
        <v>0</v>
      </c>
      <c r="BG435" s="30">
        <f>SUMIF(Ingredients!$B$3:$B$230,K435,Ingredients!$F$3:$F$230)+SUMIF($B$3:$B$725,K435,$BJ$3:$BJ$725)</f>
        <v>0</v>
      </c>
      <c r="BH435" s="30">
        <f>SUMIF(Ingredients!$B$3:$B$230,L435,Ingredients!$F$3:$F$230)+SUMIF($B$3:$B$725,L435,$BJ$3:$BJ$725)</f>
        <v>0</v>
      </c>
      <c r="BI435" s="30">
        <f>SUMIF(Ingredients!$B$3:$B$230,M435,Ingredients!$F$3:$F$230)+SUMIF($B$3:$B$725,M435,$BJ$3:$BJ$725)</f>
        <v>0</v>
      </c>
      <c r="BJ435" s="35">
        <f t="shared" si="81"/>
        <v>0</v>
      </c>
      <c r="BK435" s="30">
        <f>SUMIF(Ingredients!$B$3:$B$230,F435,Ingredients!$G$3:$G$230)+SUMIF($B$3:$B$725,F435,$BS$3:$BS$725)</f>
        <v>0</v>
      </c>
      <c r="BL435" s="30">
        <f>SUMIF(Ingredients!$B$3:$B$230,G435,Ingredients!$G$3:$G$230)+SUMIF($B$3:$B$725,G435,$BS$3:$BS$725)</f>
        <v>0</v>
      </c>
      <c r="BM435" s="30">
        <f>SUMIF(Ingredients!$B$3:$B$230,H435,Ingredients!$G$3:$G$230)+SUMIF($B$3:$B$725,H435,$BS$3:$BS$725)</f>
        <v>0</v>
      </c>
      <c r="BN435" s="30">
        <f>SUMIF(Ingredients!$B$3:$B$230,I435,Ingredients!$G$3:$G$230)+SUMIF($B$3:$B$725,I435,$BS$3:$BS$725)</f>
        <v>0</v>
      </c>
      <c r="BO435" s="30">
        <f>SUMIF(Ingredients!$B$3:$B$230,J435,Ingredients!$G$3:$G$230)+SUMIF($B$3:$B$725,J435,$BS$3:$BS$725)</f>
        <v>0</v>
      </c>
      <c r="BP435" s="30">
        <f>SUMIF(Ingredients!$B$3:$B$230,K435,Ingredients!$G$3:$G$230)+SUMIF($B$3:$B$725,K435,$BS$3:$BS$725)</f>
        <v>0</v>
      </c>
      <c r="BQ435" s="30">
        <f>SUMIF(Ingredients!$B$3:$B$230,L435,Ingredients!$G$3:$G$230)+SUMIF($B$3:$B$725,L435,$BS$3:$BS$725)</f>
        <v>0</v>
      </c>
      <c r="BR435" s="30">
        <f>SUMIF(Ingredients!$B$3:$B$230,M435,Ingredients!$G$3:$G$230)+SUMIF($B$3:$B$725,M435,$BS$3:$BS$725)</f>
        <v>0</v>
      </c>
      <c r="BS435" s="36">
        <f t="shared" si="82"/>
        <v>0</v>
      </c>
      <c r="BT435" s="30">
        <f>SUMIF(Ingredients!$B$3:$B$230,F435,Ingredients!$H$3:$H$230)+SUMIF($B$3:$B$725,F435,$CB$3:$CB$725)</f>
        <v>1</v>
      </c>
      <c r="BU435" s="30">
        <f>SUMIF(Ingredients!$B$3:$B$230,G435,Ingredients!$H$3:$H$230)+SUMIF($B$3:$B$725,G435,$CB$3:$CB$725)</f>
        <v>0</v>
      </c>
      <c r="BV435" s="30">
        <f>SUMIF(Ingredients!$B$3:$B$230,H435,Ingredients!$H$3:$H$230)+SUMIF($B$3:$B$725,H435,$CB$3:$CB$725)</f>
        <v>0</v>
      </c>
      <c r="BW435" s="30">
        <f>SUMIF(Ingredients!$B$3:$B$230,I435,Ingredients!$H$3:$H$230)+SUMIF($B$3:$B$725,I435,$CB$3:$CB$725)</f>
        <v>0</v>
      </c>
      <c r="BX435" s="30">
        <f>SUMIF(Ingredients!$B$3:$B$230,J435,Ingredients!$H$3:$H$230)+SUMIF($B$3:$B$725,J435,$CB$3:$CB$725)</f>
        <v>1</v>
      </c>
      <c r="BY435" s="30">
        <f>SUMIF(Ingredients!$B$3:$B$230,K435,Ingredients!$H$3:$H$230)+SUMIF($B$3:$B$725,K435,$CB$3:$CB$725)</f>
        <v>1.5</v>
      </c>
      <c r="BZ435" s="30">
        <f>SUMIF(Ingredients!$B$3:$B$230,L435,Ingredients!$H$3:$H$230)+SUMIF($B$3:$B$725,L435,$CB$3:$CB$725)</f>
        <v>2</v>
      </c>
      <c r="CA435" s="30">
        <f>SUMIF(Ingredients!$B$3:$B$230,M435,Ingredients!$H$3:$H$230)+SUMIF($B$3:$B$725,M435,$CB$3:$CB$725)</f>
        <v>0</v>
      </c>
      <c r="CB435" s="42">
        <f t="shared" si="83"/>
        <v>5.5</v>
      </c>
      <c r="CC435" s="30">
        <f>SUMIF(Ingredients!$B$3:$B$230,F435,Ingredients!$I$3:$I$230)+SUMIF($B$3:$B$725,F435,$CK$3:$CK$725)</f>
        <v>0</v>
      </c>
      <c r="CD435" s="30">
        <f>SUMIF(Ingredients!$B$3:$B$230,G435,Ingredients!$I$3:$I$230)+SUMIF($B$3:$B$725,G435,$CK$3:$CK$725)</f>
        <v>0</v>
      </c>
      <c r="CE435" s="30">
        <f>SUMIF(Ingredients!$B$3:$B$230,H435,Ingredients!$I$3:$I$230)+SUMIF($B$3:$B$725,H435,$CK$3:$CK$725)</f>
        <v>0</v>
      </c>
      <c r="CF435" s="30">
        <f>SUMIF(Ingredients!$B$3:$B$230,I435,Ingredients!$I$3:$I$230)+SUMIF($B$3:$B$725,I435,$CK$3:$CK$725)</f>
        <v>0</v>
      </c>
      <c r="CG435" s="30">
        <f>SUMIF(Ingredients!$B$3:$B$230,J435,Ingredients!$I$3:$I$230)+SUMIF($B$3:$B$725,J435,$CK$3:$CK$725)</f>
        <v>0</v>
      </c>
      <c r="CH435" s="30">
        <f>SUMIF(Ingredients!$B$3:$B$230,K435,Ingredients!$I$3:$I$230)+SUMIF($B$3:$B$725,K435,$CK$3:$CK$725)</f>
        <v>0</v>
      </c>
      <c r="CI435" s="30">
        <f>SUMIF(Ingredients!$B$3:$B$230,L435,Ingredients!$I$3:$I$230)+SUMIF($B$3:$B$725,L435,$CK$3:$CK$725)</f>
        <v>0</v>
      </c>
      <c r="CJ435" s="30">
        <f>SUMIF(Ingredients!$B$3:$B$230,M435,Ingredients!$I$3:$I$230)+SUMIF($B$3:$B$725,M435,$CK$3:$CK$725)</f>
        <v>0</v>
      </c>
      <c r="CK435" s="38">
        <f t="shared" si="84"/>
        <v>0</v>
      </c>
      <c r="CL435" s="30">
        <f>SUMIF(Ingredients!$B$3:$B$230,F435,Ingredients!$J$3:$J$230)+SUMIF($B$3:$B$725,F435,$CT$3:$CT$725)</f>
        <v>0</v>
      </c>
      <c r="CM435" s="30">
        <f>SUMIF(Ingredients!$B$3:$B$230,G435,Ingredients!$J$3:$J$230)+SUMIF($B$3:$B$725,G435,$CT$3:$CT$725)</f>
        <v>0</v>
      </c>
      <c r="CN435" s="30">
        <f>SUMIF(Ingredients!$B$3:$B$230,H435,Ingredients!$J$3:$J$230)+SUMIF($B$3:$B$725,H435,$CT$3:$CT$725)</f>
        <v>0</v>
      </c>
      <c r="CO435" s="30">
        <f>SUMIF(Ingredients!$B$3:$B$230,I435,Ingredients!$J$3:$J$230)+SUMIF($B$3:$B$725,I435,$CT$3:$CT$725)</f>
        <v>0</v>
      </c>
      <c r="CP435" s="30">
        <f>SUMIF(Ingredients!$B$3:$B$230,J435,Ingredients!$J$3:$J$230)+SUMIF($B$3:$B$725,J435,$CT$3:$CT$725)</f>
        <v>0</v>
      </c>
      <c r="CQ435" s="30">
        <f>SUMIF(Ingredients!$B$3:$B$230,K435,Ingredients!$J$3:$J$230)+SUMIF($B$3:$B$725,K435,$CT$3:$CT$725)</f>
        <v>0</v>
      </c>
      <c r="CR435" s="30">
        <f>SUMIF(Ingredients!$B$3:$B$230,L435,Ingredients!$J$3:$J$230)+SUMIF($B$3:$B$725,L435,$CT$3:$CT$725)</f>
        <v>0</v>
      </c>
      <c r="CS435" s="30">
        <f>SUMIF(Ingredients!$B$3:$B$230,M435,Ingredients!$J$3:$J$230)+SUMIF($B$3:$B$725,M435,$CT$3:$CT$725)</f>
        <v>0</v>
      </c>
      <c r="CT435" s="43">
        <f t="shared" si="85"/>
        <v>0</v>
      </c>
      <c r="CU435" s="34">
        <v>8</v>
      </c>
      <c r="CV435" s="30">
        <v>5</v>
      </c>
      <c r="CW435" s="30">
        <v>15.285714285714286</v>
      </c>
      <c r="CX435" s="35">
        <v>0</v>
      </c>
      <c r="CY435" s="36">
        <v>0</v>
      </c>
      <c r="CZ435" s="37">
        <v>5.5</v>
      </c>
      <c r="DA435" s="38">
        <v>0</v>
      </c>
      <c r="DB435" s="39">
        <v>0</v>
      </c>
      <c r="DC435" t="s">
        <v>199</v>
      </c>
      <c r="DD435" t="str">
        <f t="shared" ca="1" si="86"/>
        <v/>
      </c>
      <c r="DE435" t="str">
        <f t="shared" ca="1" si="87"/>
        <v>No</v>
      </c>
      <c r="DG435" t="s">
        <v>200</v>
      </c>
      <c r="DH435" t="str">
        <f t="shared" ca="1" si="88"/>
        <v/>
      </c>
      <c r="DI435" t="s">
        <v>2271</v>
      </c>
    </row>
    <row r="436" spans="2:113" x14ac:dyDescent="0.3">
      <c r="B436" t="s">
        <v>722</v>
      </c>
      <c r="C436" t="str">
        <f>INDEX('PH Itemnames'!$B$1:$B$723,MATCH(B436,'PH Itemnames'!$A$1:$A$723),1)</f>
        <v>durianmilkshakeItem</v>
      </c>
      <c r="D436" t="s">
        <v>240</v>
      </c>
      <c r="E436" t="s">
        <v>1191</v>
      </c>
      <c r="F436" s="10" t="s">
        <v>238</v>
      </c>
      <c r="G436" s="11" t="s">
        <v>193</v>
      </c>
      <c r="H436" s="11" t="s">
        <v>250</v>
      </c>
      <c r="I436" s="11"/>
      <c r="J436" s="11"/>
      <c r="K436" s="11"/>
      <c r="L436" s="11"/>
      <c r="M436" s="11"/>
      <c r="N436" s="46">
        <f ca="1">SUMIF(Ingredients!$B$3:$B$230,'PH complex foods'!F436,Ingredients!$A$3:$A$119)+SUMIF($B$3:$B$725,F436,$V$3:$V$724)</f>
        <v>1</v>
      </c>
      <c r="O436" s="11">
        <f ca="1">SUMIF(Ingredients!$B$3:$B$230,'PH complex foods'!G436,Ingredients!$A$3:$A$119)+SUMIF($B$3:$B$725,G436,$V$3:$V$724)</f>
        <v>0</v>
      </c>
      <c r="P436" s="11">
        <f ca="1">SUMIF(Ingredients!$B$3:$B$230,'PH complex foods'!H436,Ingredients!$A$3:$A$119)+SUMIF($B$3:$B$725,H436,$V$3:$V$724)</f>
        <v>1</v>
      </c>
      <c r="Q436" s="11">
        <f ca="1">SUMIF(Ingredients!$B$3:$B$230,'PH complex foods'!I436,Ingredients!$A$3:$A$119)+SUMIF($B$3:$B$725,I436,$V$3:$V$724)</f>
        <v>0</v>
      </c>
      <c r="R436" s="11">
        <f ca="1">SUMIF(Ingredients!$B$3:$B$230,'PH complex foods'!J436,Ingredients!$A$3:$A$119)+SUMIF($B$3:$B$725,J436,$V$3:$V$724)</f>
        <v>0</v>
      </c>
      <c r="S436" s="11">
        <f ca="1">SUMIF(Ingredients!$B$3:$B$230,'PH complex foods'!K436,Ingredients!$A$3:$A$119)+SUMIF($B$3:$B$725,K436,$V$3:$V$724)</f>
        <v>0</v>
      </c>
      <c r="T436" s="11">
        <f ca="1">SUMIF(Ingredients!$B$3:$B$230,'PH complex foods'!L436,Ingredients!$A$3:$A$119)+SUMIF($B$3:$B$725,L436,$V$3:$V$724)</f>
        <v>0</v>
      </c>
      <c r="U436" s="11">
        <f ca="1">SUMIF(Ingredients!$B$3:$B$230,'PH complex foods'!M436,Ingredients!$A$3:$A$119)+SUMIF($B$3:$B$725,M436,$V$3:$V$724)</f>
        <v>0</v>
      </c>
      <c r="V436" s="10">
        <f t="shared" ca="1" si="89"/>
        <v>0</v>
      </c>
      <c r="W436" s="10">
        <v>0</v>
      </c>
      <c r="X436" s="11">
        <v>0</v>
      </c>
      <c r="Y436" s="11">
        <f>COUNTIF(F436:M1160,B436)</f>
        <v>0</v>
      </c>
      <c r="Z436" s="44" t="str">
        <f t="shared" ca="1" si="90"/>
        <v>No</v>
      </c>
      <c r="AA436" s="34">
        <f>SUMIF(Ingredients!$B$3:$B$230,F436,Ingredients!$C$3:$C$230)+SUMIF($B$3:$B$725,F436,$AI$3:$AI$725)</f>
        <v>5</v>
      </c>
      <c r="AB436" s="30">
        <f>SUMIF(Ingredients!$B$3:$B$230,G436,Ingredients!$C$3:$C$230)+SUMIF($B$3:$B$725,G436,$AI$3:$AI$725)</f>
        <v>0</v>
      </c>
      <c r="AC436" s="30">
        <f>SUMIF(Ingredients!$B$3:$B$230,H436,Ingredients!$C$3:$C$230)+SUMIF($B$3:$B$725,H436,$AI$3:$AI$725)</f>
        <v>0</v>
      </c>
      <c r="AD436" s="30">
        <f>SUMIF(Ingredients!$B$3:$B$230,I436,Ingredients!$C$3:$C$230)+SUMIF($B$3:$B$725,I436,$AI$3:$AI$725)</f>
        <v>0</v>
      </c>
      <c r="AE436" s="30">
        <f>SUMIF(Ingredients!$B$3:$B$230,J436,Ingredients!$C$3:$C$230)+SUMIF($B$3:$B$725,J436,$AI$3:$AI$725)</f>
        <v>0</v>
      </c>
      <c r="AF436" s="30">
        <f>SUMIF(Ingredients!$B$3:$B$230,K436,Ingredients!$C$3:$C$230)+SUMIF($B$3:$B$725,K436,$AI$3:$AI$725)</f>
        <v>0</v>
      </c>
      <c r="AG436" s="30">
        <f>SUMIF(Ingredients!$B$3:$B$230,L436,Ingredients!$C$3:$C$230)+SUMIF($B$3:$B$725,L436,$AI$3:$AI$725)</f>
        <v>0</v>
      </c>
      <c r="AH436" s="30">
        <f>SUMIF(Ingredients!$B$3:$B$230,M436,Ingredients!$C$3:$C$230)+SUMIF($B$3:$B$725,M436,$AI$3:$AI$725)</f>
        <v>0</v>
      </c>
      <c r="AI436" s="29">
        <f t="shared" si="78"/>
        <v>5</v>
      </c>
      <c r="AJ436" s="30">
        <f>SUMIF(Ingredients!$B$3:$B$230,F436,Ingredients!$D$3:$D$230)+SUMIF($B$3:$B$725,F436,$AR$3:$AR$725)</f>
        <v>5</v>
      </c>
      <c r="AK436" s="30">
        <f>SUMIF(Ingredients!$B$3:$B$230,G436,Ingredients!$D$3:$D$230)+SUMIF($B$3:$B$725,G436,$AR$3:$AR$725)</f>
        <v>0</v>
      </c>
      <c r="AL436" s="30">
        <f>SUMIF(Ingredients!$B$3:$B$230,H436,Ingredients!$D$3:$D$230)+SUMIF($B$3:$B$725,H436,$AR$3:$AR$725)</f>
        <v>5</v>
      </c>
      <c r="AM436" s="30">
        <f>SUMIF(Ingredients!$B$3:$B$230,I436,Ingredients!$D$3:$D$230)+SUMIF($B$3:$B$725,I436,$AR$3:$AR$725)</f>
        <v>0</v>
      </c>
      <c r="AN436" s="30">
        <f>SUMIF(Ingredients!$B$3:$B$230,J436,Ingredients!$D$3:$D$230)+SUMIF($B$3:$B$725,J436,$AR$3:$AR$725)</f>
        <v>0</v>
      </c>
      <c r="AO436" s="30">
        <f>SUMIF(Ingredients!$B$3:$B$230,K436,Ingredients!$D$3:$D$230)+SUMIF($B$3:$B$725,K436,$AR$3:$AR$725)</f>
        <v>0</v>
      </c>
      <c r="AP436" s="30">
        <f>SUMIF(Ingredients!$B$3:$B$230,L436,Ingredients!$D$3:$D$230)+SUMIF($B$3:$B$725,L436,$AR$3:$AR$725)</f>
        <v>0</v>
      </c>
      <c r="AQ436" s="30">
        <f>SUMIF(Ingredients!$B$3:$B$230,M436,Ingredients!$D$3:$D$230)+SUMIF($B$3:$B$725,M436,$AR$3:$AR$725)</f>
        <v>0</v>
      </c>
      <c r="AR436" s="29">
        <f t="shared" si="79"/>
        <v>10</v>
      </c>
      <c r="AS436" s="30">
        <f>SUMIF(Ingredients!$B$3:$B$230,F436,Ingredients!$E$3:$E$230)+SUMIF($B$3:$B$725,F436,$BA$3:$BA$730)</f>
        <v>23</v>
      </c>
      <c r="AT436" s="30">
        <f>SUMIF(Ingredients!$B$3:$B$230,G436,Ingredients!$E$3:$E$230)+SUMIF($B$3:$B$725,G436,$BA$3:$BA$730)</f>
        <v>0</v>
      </c>
      <c r="AU436" s="30">
        <f>SUMIF(Ingredients!$B$3:$B$230,H436,Ingredients!$E$3:$E$230)+SUMIF($B$3:$B$725,H436,$BA$3:$BA$730)</f>
        <v>0</v>
      </c>
      <c r="AV436" s="30">
        <f>SUMIF(Ingredients!$B$3:$B$230,I436,Ingredients!$E$3:$E$230)+SUMIF($B$3:$B$725,I436,$BA$3:$BA$730)</f>
        <v>0</v>
      </c>
      <c r="AW436" s="30">
        <f>SUMIF(Ingredients!$B$3:$B$230,J436,Ingredients!$E$3:$E$230)+SUMIF($B$3:$B$725,J436,$BA$3:$BA$730)</f>
        <v>0</v>
      </c>
      <c r="AX436" s="30">
        <f>SUMIF(Ingredients!$B$3:$B$230,K436,Ingredients!$E$3:$E$230)+SUMIF($B$3:$B$725,K436,$BA$3:$BA$730)</f>
        <v>0</v>
      </c>
      <c r="AY436" s="30">
        <f>SUMIF(Ingredients!$B$3:$B$230,L436,Ingredients!$E$3:$E$230)+SUMIF($B$3:$B$725,L436,$BA$3:$BA$730)</f>
        <v>0</v>
      </c>
      <c r="AZ436" s="30">
        <f>SUMIF(Ingredients!$B$3:$B$230,M436,Ingredients!$E$3:$E$230)+SUMIF($B$3:$B$725,M436,$BA$3:$BA$730)</f>
        <v>0</v>
      </c>
      <c r="BA436" s="29">
        <f t="shared" si="80"/>
        <v>7.666666666666667</v>
      </c>
      <c r="BB436" s="30">
        <f>SUMIF(Ingredients!$B$3:$B$230,F436,Ingredients!$F$3:$F$230)+SUMIF($B$3:$B$725,F436,$BJ$3:$BJ$725)</f>
        <v>0</v>
      </c>
      <c r="BC436" s="30">
        <f>SUMIF(Ingredients!$B$3:$B$230,G436,Ingredients!$F$3:$F$230)+SUMIF($B$3:$B$725,G436,$BJ$3:$BJ$725)</f>
        <v>0</v>
      </c>
      <c r="BD436" s="30">
        <f>SUMIF(Ingredients!$B$3:$B$230,H436,Ingredients!$F$3:$F$230)+SUMIF($B$3:$B$725,H436,$BJ$3:$BJ$725)</f>
        <v>0</v>
      </c>
      <c r="BE436" s="30">
        <f>SUMIF(Ingredients!$B$3:$B$230,I436,Ingredients!$F$3:$F$230)+SUMIF($B$3:$B$725,I436,$BJ$3:$BJ$725)</f>
        <v>0</v>
      </c>
      <c r="BF436" s="30">
        <f>SUMIF(Ingredients!$B$3:$B$230,J436,Ingredients!$F$3:$F$230)+SUMIF($B$3:$B$725,J436,$BJ$3:$BJ$725)</f>
        <v>0</v>
      </c>
      <c r="BG436" s="30">
        <f>SUMIF(Ingredients!$B$3:$B$230,K436,Ingredients!$F$3:$F$230)+SUMIF($B$3:$B$725,K436,$BJ$3:$BJ$725)</f>
        <v>0</v>
      </c>
      <c r="BH436" s="30">
        <f>SUMIF(Ingredients!$B$3:$B$230,L436,Ingredients!$F$3:$F$230)+SUMIF($B$3:$B$725,L436,$BJ$3:$BJ$725)</f>
        <v>0</v>
      </c>
      <c r="BI436" s="30">
        <f>SUMIF(Ingredients!$B$3:$B$230,M436,Ingredients!$F$3:$F$230)+SUMIF($B$3:$B$725,M436,$BJ$3:$BJ$725)</f>
        <v>0</v>
      </c>
      <c r="BJ436" s="35">
        <f t="shared" si="81"/>
        <v>0</v>
      </c>
      <c r="BK436" s="30">
        <f>SUMIF(Ingredients!$B$3:$B$230,F436,Ingredients!$G$3:$G$230)+SUMIF($B$3:$B$725,F436,$BS$3:$BS$725)</f>
        <v>0</v>
      </c>
      <c r="BL436" s="30">
        <f>SUMIF(Ingredients!$B$3:$B$230,G436,Ingredients!$G$3:$G$230)+SUMIF($B$3:$B$725,G436,$BS$3:$BS$725)</f>
        <v>0</v>
      </c>
      <c r="BM436" s="30">
        <f>SUMIF(Ingredients!$B$3:$B$230,H436,Ingredients!$G$3:$G$230)+SUMIF($B$3:$B$725,H436,$BS$3:$BS$725)</f>
        <v>0</v>
      </c>
      <c r="BN436" s="30">
        <f>SUMIF(Ingredients!$B$3:$B$230,I436,Ingredients!$G$3:$G$230)+SUMIF($B$3:$B$725,I436,$BS$3:$BS$725)</f>
        <v>0</v>
      </c>
      <c r="BO436" s="30">
        <f>SUMIF(Ingredients!$B$3:$B$230,J436,Ingredients!$G$3:$G$230)+SUMIF($B$3:$B$725,J436,$BS$3:$BS$725)</f>
        <v>0</v>
      </c>
      <c r="BP436" s="30">
        <f>SUMIF(Ingredients!$B$3:$B$230,K436,Ingredients!$G$3:$G$230)+SUMIF($B$3:$B$725,K436,$BS$3:$BS$725)</f>
        <v>0</v>
      </c>
      <c r="BQ436" s="30">
        <f>SUMIF(Ingredients!$B$3:$B$230,L436,Ingredients!$G$3:$G$230)+SUMIF($B$3:$B$725,L436,$BS$3:$BS$725)</f>
        <v>0</v>
      </c>
      <c r="BR436" s="30">
        <f>SUMIF(Ingredients!$B$3:$B$230,M436,Ingredients!$G$3:$G$230)+SUMIF($B$3:$B$725,M436,$BS$3:$BS$725)</f>
        <v>0</v>
      </c>
      <c r="BS436" s="36">
        <f t="shared" si="82"/>
        <v>0</v>
      </c>
      <c r="BT436" s="30">
        <f>SUMIF(Ingredients!$B$3:$B$230,F436,Ingredients!$H$3:$H$230)+SUMIF($B$3:$B$725,F436,$CB$3:$CB$725)</f>
        <v>0</v>
      </c>
      <c r="BU436" s="30">
        <f>SUMIF(Ingredients!$B$3:$B$230,G436,Ingredients!$H$3:$H$230)+SUMIF($B$3:$B$725,G436,$CB$3:$CB$725)</f>
        <v>0</v>
      </c>
      <c r="BV436" s="30">
        <f>SUMIF(Ingredients!$B$3:$B$230,H436,Ingredients!$H$3:$H$230)+SUMIF($B$3:$B$725,H436,$CB$3:$CB$725)</f>
        <v>0</v>
      </c>
      <c r="BW436" s="30">
        <f>SUMIF(Ingredients!$B$3:$B$230,I436,Ingredients!$H$3:$H$230)+SUMIF($B$3:$B$725,I436,$CB$3:$CB$725)</f>
        <v>0</v>
      </c>
      <c r="BX436" s="30">
        <f>SUMIF(Ingredients!$B$3:$B$230,J436,Ingredients!$H$3:$H$230)+SUMIF($B$3:$B$725,J436,$CB$3:$CB$725)</f>
        <v>0</v>
      </c>
      <c r="BY436" s="30">
        <f>SUMIF(Ingredients!$B$3:$B$230,K436,Ingredients!$H$3:$H$230)+SUMIF($B$3:$B$725,K436,$CB$3:$CB$725)</f>
        <v>0</v>
      </c>
      <c r="BZ436" s="30">
        <f>SUMIF(Ingredients!$B$3:$B$230,L436,Ingredients!$H$3:$H$230)+SUMIF($B$3:$B$725,L436,$CB$3:$CB$725)</f>
        <v>0</v>
      </c>
      <c r="CA436" s="30">
        <f>SUMIF(Ingredients!$B$3:$B$230,M436,Ingredients!$H$3:$H$230)+SUMIF($B$3:$B$725,M436,$CB$3:$CB$725)</f>
        <v>0</v>
      </c>
      <c r="CB436" s="42">
        <f t="shared" si="83"/>
        <v>0</v>
      </c>
      <c r="CC436" s="30">
        <f>SUMIF(Ingredients!$B$3:$B$230,F436,Ingredients!$I$3:$I$230)+SUMIF($B$3:$B$725,F436,$CK$3:$CK$725)</f>
        <v>0</v>
      </c>
      <c r="CD436" s="30">
        <f>SUMIF(Ingredients!$B$3:$B$230,G436,Ingredients!$I$3:$I$230)+SUMIF($B$3:$B$725,G436,$CK$3:$CK$725)</f>
        <v>0</v>
      </c>
      <c r="CE436" s="30">
        <f>SUMIF(Ingredients!$B$3:$B$230,H436,Ingredients!$I$3:$I$230)+SUMIF($B$3:$B$725,H436,$CK$3:$CK$725)</f>
        <v>0</v>
      </c>
      <c r="CF436" s="30">
        <f>SUMIF(Ingredients!$B$3:$B$230,I436,Ingredients!$I$3:$I$230)+SUMIF($B$3:$B$725,I436,$CK$3:$CK$725)</f>
        <v>0</v>
      </c>
      <c r="CG436" s="30">
        <f>SUMIF(Ingredients!$B$3:$B$230,J436,Ingredients!$I$3:$I$230)+SUMIF($B$3:$B$725,J436,$CK$3:$CK$725)</f>
        <v>0</v>
      </c>
      <c r="CH436" s="30">
        <f>SUMIF(Ingredients!$B$3:$B$230,K436,Ingredients!$I$3:$I$230)+SUMIF($B$3:$B$725,K436,$CK$3:$CK$725)</f>
        <v>0</v>
      </c>
      <c r="CI436" s="30">
        <f>SUMIF(Ingredients!$B$3:$B$230,L436,Ingredients!$I$3:$I$230)+SUMIF($B$3:$B$725,L436,$CK$3:$CK$725)</f>
        <v>0</v>
      </c>
      <c r="CJ436" s="30">
        <f>SUMIF(Ingredients!$B$3:$B$230,M436,Ingredients!$I$3:$I$230)+SUMIF($B$3:$B$725,M436,$CK$3:$CK$725)</f>
        <v>0</v>
      </c>
      <c r="CK436" s="38">
        <f t="shared" si="84"/>
        <v>0</v>
      </c>
      <c r="CL436" s="30">
        <f>SUMIF(Ingredients!$B$3:$B$230,F436,Ingredients!$J$3:$J$230)+SUMIF($B$3:$B$725,F436,$CT$3:$CT$725)</f>
        <v>2</v>
      </c>
      <c r="CM436" s="30">
        <f>SUMIF(Ingredients!$B$3:$B$230,G436,Ingredients!$J$3:$J$230)+SUMIF($B$3:$B$725,G436,$CT$3:$CT$725)</f>
        <v>0</v>
      </c>
      <c r="CN436" s="30">
        <f>SUMIF(Ingredients!$B$3:$B$230,H436,Ingredients!$J$3:$J$230)+SUMIF($B$3:$B$725,H436,$CT$3:$CT$725)</f>
        <v>0</v>
      </c>
      <c r="CO436" s="30">
        <f>SUMIF(Ingredients!$B$3:$B$230,I436,Ingredients!$J$3:$J$230)+SUMIF($B$3:$B$725,I436,$CT$3:$CT$725)</f>
        <v>0</v>
      </c>
      <c r="CP436" s="30">
        <f>SUMIF(Ingredients!$B$3:$B$230,J436,Ingredients!$J$3:$J$230)+SUMIF($B$3:$B$725,J436,$CT$3:$CT$725)</f>
        <v>0</v>
      </c>
      <c r="CQ436" s="30">
        <f>SUMIF(Ingredients!$B$3:$B$230,K436,Ingredients!$J$3:$J$230)+SUMIF($B$3:$B$725,K436,$CT$3:$CT$725)</f>
        <v>0</v>
      </c>
      <c r="CR436" s="30">
        <f>SUMIF(Ingredients!$B$3:$B$230,L436,Ingredients!$J$3:$J$230)+SUMIF($B$3:$B$725,L436,$CT$3:$CT$725)</f>
        <v>0</v>
      </c>
      <c r="CS436" s="30">
        <f>SUMIF(Ingredients!$B$3:$B$230,M436,Ingredients!$J$3:$J$230)+SUMIF($B$3:$B$725,M436,$CT$3:$CT$725)</f>
        <v>0</v>
      </c>
      <c r="CT436" s="43">
        <f t="shared" si="85"/>
        <v>2</v>
      </c>
      <c r="CU436" s="34">
        <v>5</v>
      </c>
      <c r="CV436" s="30">
        <v>10</v>
      </c>
      <c r="CW436" s="30">
        <v>7.666666666666667</v>
      </c>
      <c r="CX436" s="35">
        <v>0</v>
      </c>
      <c r="CY436" s="36">
        <v>0</v>
      </c>
      <c r="CZ436" s="37">
        <v>0</v>
      </c>
      <c r="DA436" s="38">
        <v>0</v>
      </c>
      <c r="DB436" s="39">
        <v>2</v>
      </c>
      <c r="DC436" t="s">
        <v>199</v>
      </c>
      <c r="DD436" t="str">
        <f t="shared" ca="1" si="86"/>
        <v/>
      </c>
      <c r="DE436" t="str">
        <f t="shared" ca="1" si="87"/>
        <v>No</v>
      </c>
      <c r="DG436" t="s">
        <v>199</v>
      </c>
      <c r="DH436" t="str">
        <f t="shared" ca="1" si="88"/>
        <v/>
      </c>
      <c r="DI436" t="s">
        <v>2271</v>
      </c>
    </row>
    <row r="437" spans="2:113" x14ac:dyDescent="0.3">
      <c r="B437" t="s">
        <v>723</v>
      </c>
      <c r="C437" t="str">
        <f>INDEX('PH Itemnames'!$B$1:$B$723,MATCH(B437,'PH Itemnames'!$A$1:$A$723),1)</f>
        <v>durianmuffinItem</v>
      </c>
      <c r="D437" t="s">
        <v>240</v>
      </c>
      <c r="E437" t="s">
        <v>1191</v>
      </c>
      <c r="F437" s="10" t="s">
        <v>193</v>
      </c>
      <c r="G437" s="11" t="s">
        <v>216</v>
      </c>
      <c r="H437" s="11"/>
      <c r="I437" s="11"/>
      <c r="J437" s="11"/>
      <c r="K437" s="11"/>
      <c r="L437" s="11"/>
      <c r="M437" s="11"/>
      <c r="N437" s="46">
        <f ca="1">SUMIF(Ingredients!$B$3:$B$230,'PH complex foods'!F437,Ingredients!$A$3:$A$119)+SUMIF($B$3:$B$725,F437,$V$3:$V$724)</f>
        <v>0</v>
      </c>
      <c r="O437" s="11">
        <f ca="1">SUMIF(Ingredients!$B$3:$B$230,'PH complex foods'!G437,Ingredients!$A$3:$A$119)+SUMIF($B$3:$B$725,G437,$V$3:$V$724)</f>
        <v>1</v>
      </c>
      <c r="P437" s="11">
        <f ca="1">SUMIF(Ingredients!$B$3:$B$230,'PH complex foods'!H437,Ingredients!$A$3:$A$119)+SUMIF($B$3:$B$725,H437,$V$3:$V$724)</f>
        <v>0</v>
      </c>
      <c r="Q437" s="11">
        <f ca="1">SUMIF(Ingredients!$B$3:$B$230,'PH complex foods'!I437,Ingredients!$A$3:$A$119)+SUMIF($B$3:$B$725,I437,$V$3:$V$724)</f>
        <v>0</v>
      </c>
      <c r="R437" s="11">
        <f ca="1">SUMIF(Ingredients!$B$3:$B$230,'PH complex foods'!J437,Ingredients!$A$3:$A$119)+SUMIF($B$3:$B$725,J437,$V$3:$V$724)</f>
        <v>0</v>
      </c>
      <c r="S437" s="11">
        <f ca="1">SUMIF(Ingredients!$B$3:$B$230,'PH complex foods'!K437,Ingredients!$A$3:$A$119)+SUMIF($B$3:$B$725,K437,$V$3:$V$724)</f>
        <v>0</v>
      </c>
      <c r="T437" s="11">
        <f ca="1">SUMIF(Ingredients!$B$3:$B$230,'PH complex foods'!L437,Ingredients!$A$3:$A$119)+SUMIF($B$3:$B$725,L437,$V$3:$V$724)</f>
        <v>0</v>
      </c>
      <c r="U437" s="11">
        <f ca="1">SUMIF(Ingredients!$B$3:$B$230,'PH complex foods'!M437,Ingredients!$A$3:$A$119)+SUMIF($B$3:$B$725,M437,$V$3:$V$724)</f>
        <v>0</v>
      </c>
      <c r="V437" s="10">
        <f t="shared" ca="1" si="89"/>
        <v>0</v>
      </c>
      <c r="W437" s="10">
        <v>0</v>
      </c>
      <c r="X437" s="11">
        <v>0</v>
      </c>
      <c r="Y437" s="11">
        <f>COUNTIF(F437:M1161,B437)</f>
        <v>0</v>
      </c>
      <c r="Z437" s="44" t="str">
        <f t="shared" ca="1" si="90"/>
        <v>No</v>
      </c>
      <c r="AA437" s="34">
        <f>SUMIF(Ingredients!$B$3:$B$230,F437,Ingredients!$C$3:$C$230)+SUMIF($B$3:$B$725,F437,$AI$3:$AI$725)</f>
        <v>0</v>
      </c>
      <c r="AB437" s="30">
        <f>SUMIF(Ingredients!$B$3:$B$230,G437,Ingredients!$C$3:$C$230)+SUMIF($B$3:$B$725,G437,$AI$3:$AI$725)</f>
        <v>5</v>
      </c>
      <c r="AC437" s="30">
        <f>SUMIF(Ingredients!$B$3:$B$230,H437,Ingredients!$C$3:$C$230)+SUMIF($B$3:$B$725,H437,$AI$3:$AI$725)</f>
        <v>0</v>
      </c>
      <c r="AD437" s="30">
        <f>SUMIF(Ingredients!$B$3:$B$230,I437,Ingredients!$C$3:$C$230)+SUMIF($B$3:$B$725,I437,$AI$3:$AI$725)</f>
        <v>0</v>
      </c>
      <c r="AE437" s="30">
        <f>SUMIF(Ingredients!$B$3:$B$230,J437,Ingredients!$C$3:$C$230)+SUMIF($B$3:$B$725,J437,$AI$3:$AI$725)</f>
        <v>0</v>
      </c>
      <c r="AF437" s="30">
        <f>SUMIF(Ingredients!$B$3:$B$230,K437,Ingredients!$C$3:$C$230)+SUMIF($B$3:$B$725,K437,$AI$3:$AI$725)</f>
        <v>0</v>
      </c>
      <c r="AG437" s="30">
        <f>SUMIF(Ingredients!$B$3:$B$230,L437,Ingredients!$C$3:$C$230)+SUMIF($B$3:$B$725,L437,$AI$3:$AI$725)</f>
        <v>0</v>
      </c>
      <c r="AH437" s="30">
        <f>SUMIF(Ingredients!$B$3:$B$230,M437,Ingredients!$C$3:$C$230)+SUMIF($B$3:$B$725,M437,$AI$3:$AI$725)</f>
        <v>0</v>
      </c>
      <c r="AI437" s="29">
        <f t="shared" si="78"/>
        <v>5</v>
      </c>
      <c r="AJ437" s="30">
        <f>SUMIF(Ingredients!$B$3:$B$230,F437,Ingredients!$D$3:$D$230)+SUMIF($B$3:$B$725,F437,$AR$3:$AR$725)</f>
        <v>0</v>
      </c>
      <c r="AK437" s="30">
        <f>SUMIF(Ingredients!$B$3:$B$230,G437,Ingredients!$D$3:$D$230)+SUMIF($B$3:$B$725,G437,$AR$3:$AR$725)</f>
        <v>0</v>
      </c>
      <c r="AL437" s="30">
        <f>SUMIF(Ingredients!$B$3:$B$230,H437,Ingredients!$D$3:$D$230)+SUMIF($B$3:$B$725,H437,$AR$3:$AR$725)</f>
        <v>0</v>
      </c>
      <c r="AM437" s="30">
        <f>SUMIF(Ingredients!$B$3:$B$230,I437,Ingredients!$D$3:$D$230)+SUMIF($B$3:$B$725,I437,$AR$3:$AR$725)</f>
        <v>0</v>
      </c>
      <c r="AN437" s="30">
        <f>SUMIF(Ingredients!$B$3:$B$230,J437,Ingredients!$D$3:$D$230)+SUMIF($B$3:$B$725,J437,$AR$3:$AR$725)</f>
        <v>0</v>
      </c>
      <c r="AO437" s="30">
        <f>SUMIF(Ingredients!$B$3:$B$230,K437,Ingredients!$D$3:$D$230)+SUMIF($B$3:$B$725,K437,$AR$3:$AR$725)</f>
        <v>0</v>
      </c>
      <c r="AP437" s="30">
        <f>SUMIF(Ingredients!$B$3:$B$230,L437,Ingredients!$D$3:$D$230)+SUMIF($B$3:$B$725,L437,$AR$3:$AR$725)</f>
        <v>0</v>
      </c>
      <c r="AQ437" s="30">
        <f>SUMIF(Ingredients!$B$3:$B$230,M437,Ingredients!$D$3:$D$230)+SUMIF($B$3:$B$725,M437,$AR$3:$AR$725)</f>
        <v>0</v>
      </c>
      <c r="AR437" s="29">
        <f t="shared" si="79"/>
        <v>0</v>
      </c>
      <c r="AS437" s="30">
        <f>SUMIF(Ingredients!$B$3:$B$230,F437,Ingredients!$E$3:$E$230)+SUMIF($B$3:$B$725,F437,$BA$3:$BA$730)</f>
        <v>0</v>
      </c>
      <c r="AT437" s="30">
        <f>SUMIF(Ingredients!$B$3:$B$230,G437,Ingredients!$E$3:$E$230)+SUMIF($B$3:$B$725,G437,$BA$3:$BA$730)</f>
        <v>29.5</v>
      </c>
      <c r="AU437" s="30">
        <f>SUMIF(Ingredients!$B$3:$B$230,H437,Ingredients!$E$3:$E$230)+SUMIF($B$3:$B$725,H437,$BA$3:$BA$730)</f>
        <v>0</v>
      </c>
      <c r="AV437" s="30">
        <f>SUMIF(Ingredients!$B$3:$B$230,I437,Ingredients!$E$3:$E$230)+SUMIF($B$3:$B$725,I437,$BA$3:$BA$730)</f>
        <v>0</v>
      </c>
      <c r="AW437" s="30">
        <f>SUMIF(Ingredients!$B$3:$B$230,J437,Ingredients!$E$3:$E$230)+SUMIF($B$3:$B$725,J437,$BA$3:$BA$730)</f>
        <v>0</v>
      </c>
      <c r="AX437" s="30">
        <f>SUMIF(Ingredients!$B$3:$B$230,K437,Ingredients!$E$3:$E$230)+SUMIF($B$3:$B$725,K437,$BA$3:$BA$730)</f>
        <v>0</v>
      </c>
      <c r="AY437" s="30">
        <f>SUMIF(Ingredients!$B$3:$B$230,L437,Ingredients!$E$3:$E$230)+SUMIF($B$3:$B$725,L437,$BA$3:$BA$730)</f>
        <v>0</v>
      </c>
      <c r="AZ437" s="30">
        <f>SUMIF(Ingredients!$B$3:$B$230,M437,Ingredients!$E$3:$E$230)+SUMIF($B$3:$B$725,M437,$BA$3:$BA$730)</f>
        <v>0</v>
      </c>
      <c r="BA437" s="29">
        <f t="shared" si="80"/>
        <v>14.75</v>
      </c>
      <c r="BB437" s="30">
        <f>SUMIF(Ingredients!$B$3:$B$230,F437,Ingredients!$F$3:$F$230)+SUMIF($B$3:$B$725,F437,$BJ$3:$BJ$725)</f>
        <v>0</v>
      </c>
      <c r="BC437" s="30">
        <f>SUMIF(Ingredients!$B$3:$B$230,G437,Ingredients!$F$3:$F$230)+SUMIF($B$3:$B$725,G437,$BJ$3:$BJ$725)</f>
        <v>1</v>
      </c>
      <c r="BD437" s="30">
        <f>SUMIF(Ingredients!$B$3:$B$230,H437,Ingredients!$F$3:$F$230)+SUMIF($B$3:$B$725,H437,$BJ$3:$BJ$725)</f>
        <v>0</v>
      </c>
      <c r="BE437" s="30">
        <f>SUMIF(Ingredients!$B$3:$B$230,I437,Ingredients!$F$3:$F$230)+SUMIF($B$3:$B$725,I437,$BJ$3:$BJ$725)</f>
        <v>0</v>
      </c>
      <c r="BF437" s="30">
        <f>SUMIF(Ingredients!$B$3:$B$230,J437,Ingredients!$F$3:$F$230)+SUMIF($B$3:$B$725,J437,$BJ$3:$BJ$725)</f>
        <v>0</v>
      </c>
      <c r="BG437" s="30">
        <f>SUMIF(Ingredients!$B$3:$B$230,K437,Ingredients!$F$3:$F$230)+SUMIF($B$3:$B$725,K437,$BJ$3:$BJ$725)</f>
        <v>0</v>
      </c>
      <c r="BH437" s="30">
        <f>SUMIF(Ingredients!$B$3:$B$230,L437,Ingredients!$F$3:$F$230)+SUMIF($B$3:$B$725,L437,$BJ$3:$BJ$725)</f>
        <v>0</v>
      </c>
      <c r="BI437" s="30">
        <f>SUMIF(Ingredients!$B$3:$B$230,M437,Ingredients!$F$3:$F$230)+SUMIF($B$3:$B$725,M437,$BJ$3:$BJ$725)</f>
        <v>0</v>
      </c>
      <c r="BJ437" s="35">
        <f t="shared" si="81"/>
        <v>1</v>
      </c>
      <c r="BK437" s="30">
        <f>SUMIF(Ingredients!$B$3:$B$230,F437,Ingredients!$G$3:$G$230)+SUMIF($B$3:$B$725,F437,$BS$3:$BS$725)</f>
        <v>0</v>
      </c>
      <c r="BL437" s="30">
        <f>SUMIF(Ingredients!$B$3:$B$230,G437,Ingredients!$G$3:$G$230)+SUMIF($B$3:$B$725,G437,$BS$3:$BS$725)</f>
        <v>0</v>
      </c>
      <c r="BM437" s="30">
        <f>SUMIF(Ingredients!$B$3:$B$230,H437,Ingredients!$G$3:$G$230)+SUMIF($B$3:$B$725,H437,$BS$3:$BS$725)</f>
        <v>0</v>
      </c>
      <c r="BN437" s="30">
        <f>SUMIF(Ingredients!$B$3:$B$230,I437,Ingredients!$G$3:$G$230)+SUMIF($B$3:$B$725,I437,$BS$3:$BS$725)</f>
        <v>0</v>
      </c>
      <c r="BO437" s="30">
        <f>SUMIF(Ingredients!$B$3:$B$230,J437,Ingredients!$G$3:$G$230)+SUMIF($B$3:$B$725,J437,$BS$3:$BS$725)</f>
        <v>0</v>
      </c>
      <c r="BP437" s="30">
        <f>SUMIF(Ingredients!$B$3:$B$230,K437,Ingredients!$G$3:$G$230)+SUMIF($B$3:$B$725,K437,$BS$3:$BS$725)</f>
        <v>0</v>
      </c>
      <c r="BQ437" s="30">
        <f>SUMIF(Ingredients!$B$3:$B$230,L437,Ingredients!$G$3:$G$230)+SUMIF($B$3:$B$725,L437,$BS$3:$BS$725)</f>
        <v>0</v>
      </c>
      <c r="BR437" s="30">
        <f>SUMIF(Ingredients!$B$3:$B$230,M437,Ingredients!$G$3:$G$230)+SUMIF($B$3:$B$725,M437,$BS$3:$BS$725)</f>
        <v>0</v>
      </c>
      <c r="BS437" s="36">
        <f t="shared" si="82"/>
        <v>0</v>
      </c>
      <c r="BT437" s="30">
        <f>SUMIF(Ingredients!$B$3:$B$230,F437,Ingredients!$H$3:$H$230)+SUMIF($B$3:$B$725,F437,$CB$3:$CB$725)</f>
        <v>0</v>
      </c>
      <c r="BU437" s="30">
        <f>SUMIF(Ingredients!$B$3:$B$230,G437,Ingredients!$H$3:$H$230)+SUMIF($B$3:$B$725,G437,$CB$3:$CB$725)</f>
        <v>0</v>
      </c>
      <c r="BV437" s="30">
        <f>SUMIF(Ingredients!$B$3:$B$230,H437,Ingredients!$H$3:$H$230)+SUMIF($B$3:$B$725,H437,$CB$3:$CB$725)</f>
        <v>0</v>
      </c>
      <c r="BW437" s="30">
        <f>SUMIF(Ingredients!$B$3:$B$230,I437,Ingredients!$H$3:$H$230)+SUMIF($B$3:$B$725,I437,$CB$3:$CB$725)</f>
        <v>0</v>
      </c>
      <c r="BX437" s="30">
        <f>SUMIF(Ingredients!$B$3:$B$230,J437,Ingredients!$H$3:$H$230)+SUMIF($B$3:$B$725,J437,$CB$3:$CB$725)</f>
        <v>0</v>
      </c>
      <c r="BY437" s="30">
        <f>SUMIF(Ingredients!$B$3:$B$230,K437,Ingredients!$H$3:$H$230)+SUMIF($B$3:$B$725,K437,$CB$3:$CB$725)</f>
        <v>0</v>
      </c>
      <c r="BZ437" s="30">
        <f>SUMIF(Ingredients!$B$3:$B$230,L437,Ingredients!$H$3:$H$230)+SUMIF($B$3:$B$725,L437,$CB$3:$CB$725)</f>
        <v>0</v>
      </c>
      <c r="CA437" s="30">
        <f>SUMIF(Ingredients!$B$3:$B$230,M437,Ingredients!$H$3:$H$230)+SUMIF($B$3:$B$725,M437,$CB$3:$CB$725)</f>
        <v>0</v>
      </c>
      <c r="CB437" s="42">
        <f t="shared" si="83"/>
        <v>0</v>
      </c>
      <c r="CC437" s="30">
        <f>SUMIF(Ingredients!$B$3:$B$230,F437,Ingredients!$I$3:$I$230)+SUMIF($B$3:$B$725,F437,$CK$3:$CK$725)</f>
        <v>0</v>
      </c>
      <c r="CD437" s="30">
        <f>SUMIF(Ingredients!$B$3:$B$230,G437,Ingredients!$I$3:$I$230)+SUMIF($B$3:$B$725,G437,$CK$3:$CK$725)</f>
        <v>0</v>
      </c>
      <c r="CE437" s="30">
        <f>SUMIF(Ingredients!$B$3:$B$230,H437,Ingredients!$I$3:$I$230)+SUMIF($B$3:$B$725,H437,$CK$3:$CK$725)</f>
        <v>0</v>
      </c>
      <c r="CF437" s="30">
        <f>SUMIF(Ingredients!$B$3:$B$230,I437,Ingredients!$I$3:$I$230)+SUMIF($B$3:$B$725,I437,$CK$3:$CK$725)</f>
        <v>0</v>
      </c>
      <c r="CG437" s="30">
        <f>SUMIF(Ingredients!$B$3:$B$230,J437,Ingredients!$I$3:$I$230)+SUMIF($B$3:$B$725,J437,$CK$3:$CK$725)</f>
        <v>0</v>
      </c>
      <c r="CH437" s="30">
        <f>SUMIF(Ingredients!$B$3:$B$230,K437,Ingredients!$I$3:$I$230)+SUMIF($B$3:$B$725,K437,$CK$3:$CK$725)</f>
        <v>0</v>
      </c>
      <c r="CI437" s="30">
        <f>SUMIF(Ingredients!$B$3:$B$230,L437,Ingredients!$I$3:$I$230)+SUMIF($B$3:$B$725,L437,$CK$3:$CK$725)</f>
        <v>0</v>
      </c>
      <c r="CJ437" s="30">
        <f>SUMIF(Ingredients!$B$3:$B$230,M437,Ingredients!$I$3:$I$230)+SUMIF($B$3:$B$725,M437,$CK$3:$CK$725)</f>
        <v>0</v>
      </c>
      <c r="CK437" s="38">
        <f t="shared" si="84"/>
        <v>0</v>
      </c>
      <c r="CL437" s="30">
        <f>SUMIF(Ingredients!$B$3:$B$230,F437,Ingredients!$J$3:$J$230)+SUMIF($B$3:$B$725,F437,$CT$3:$CT$725)</f>
        <v>0</v>
      </c>
      <c r="CM437" s="30">
        <f>SUMIF(Ingredients!$B$3:$B$230,G437,Ingredients!$J$3:$J$230)+SUMIF($B$3:$B$725,G437,$CT$3:$CT$725)</f>
        <v>0</v>
      </c>
      <c r="CN437" s="30">
        <f>SUMIF(Ingredients!$B$3:$B$230,H437,Ingredients!$J$3:$J$230)+SUMIF($B$3:$B$725,H437,$CT$3:$CT$725)</f>
        <v>0</v>
      </c>
      <c r="CO437" s="30">
        <f>SUMIF(Ingredients!$B$3:$B$230,I437,Ingredients!$J$3:$J$230)+SUMIF($B$3:$B$725,I437,$CT$3:$CT$725)</f>
        <v>0</v>
      </c>
      <c r="CP437" s="30">
        <f>SUMIF(Ingredients!$B$3:$B$230,J437,Ingredients!$J$3:$J$230)+SUMIF($B$3:$B$725,J437,$CT$3:$CT$725)</f>
        <v>0</v>
      </c>
      <c r="CQ437" s="30">
        <f>SUMIF(Ingredients!$B$3:$B$230,K437,Ingredients!$J$3:$J$230)+SUMIF($B$3:$B$725,K437,$CT$3:$CT$725)</f>
        <v>0</v>
      </c>
      <c r="CR437" s="30">
        <f>SUMIF(Ingredients!$B$3:$B$230,L437,Ingredients!$J$3:$J$230)+SUMIF($B$3:$B$725,L437,$CT$3:$CT$725)</f>
        <v>0</v>
      </c>
      <c r="CS437" s="30">
        <f>SUMIF(Ingredients!$B$3:$B$230,M437,Ingredients!$J$3:$J$230)+SUMIF($B$3:$B$725,M437,$CT$3:$CT$725)</f>
        <v>0</v>
      </c>
      <c r="CT437" s="43">
        <f t="shared" si="85"/>
        <v>0</v>
      </c>
      <c r="CU437" s="34">
        <v>5</v>
      </c>
      <c r="CV437" s="30">
        <v>0</v>
      </c>
      <c r="CW437" s="30">
        <v>14.75</v>
      </c>
      <c r="CX437" s="35">
        <v>1</v>
      </c>
      <c r="CY437" s="36">
        <v>0</v>
      </c>
      <c r="CZ437" s="37">
        <v>0</v>
      </c>
      <c r="DA437" s="38">
        <v>0</v>
      </c>
      <c r="DB437" s="39">
        <v>0</v>
      </c>
      <c r="DC437" t="s">
        <v>199</v>
      </c>
      <c r="DD437" t="str">
        <f t="shared" ca="1" si="86"/>
        <v/>
      </c>
      <c r="DE437" t="str">
        <f t="shared" ca="1" si="87"/>
        <v>No</v>
      </c>
      <c r="DG437" t="s">
        <v>200</v>
      </c>
      <c r="DH437" t="str">
        <f t="shared" ca="1" si="88"/>
        <v/>
      </c>
      <c r="DI437" t="s">
        <v>2271</v>
      </c>
    </row>
    <row r="438" spans="2:113" x14ac:dyDescent="0.3">
      <c r="B438" t="s">
        <v>376</v>
      </c>
      <c r="C438" t="str">
        <f>INDEX('PH Itemnames'!$B$1:$B$723,MATCH(B438,'PH Itemnames'!$A$1:$A$723),1)</f>
        <v>hotsauceItem</v>
      </c>
      <c r="D438" t="s">
        <v>240</v>
      </c>
      <c r="E438" t="s">
        <v>200</v>
      </c>
      <c r="F438" s="10" t="s">
        <v>9</v>
      </c>
      <c r="G438" s="11" t="s">
        <v>350</v>
      </c>
      <c r="H438" s="11" t="s">
        <v>133</v>
      </c>
      <c r="I438" s="11" t="s">
        <v>62</v>
      </c>
      <c r="J438" s="11" t="s">
        <v>249</v>
      </c>
      <c r="K438" s="11"/>
      <c r="L438" s="11"/>
      <c r="M438" s="11"/>
      <c r="N438" s="46">
        <f ca="1">SUMIF(Ingredients!$B$3:$B$230,'PH complex foods'!F438,Ingredients!$A$3:$A$119)+SUMIF($B$3:$B$725,F438,$V$3:$V$724)</f>
        <v>1</v>
      </c>
      <c r="O438" s="11">
        <f ca="1">SUMIF(Ingredients!$B$3:$B$230,'PH complex foods'!G438,Ingredients!$A$3:$A$119)+SUMIF($B$3:$B$725,G438,$V$3:$V$724)</f>
        <v>1</v>
      </c>
      <c r="P438" s="11">
        <f ca="1">SUMIF(Ingredients!$B$3:$B$230,'PH complex foods'!H438,Ingredients!$A$3:$A$119)+SUMIF($B$3:$B$725,H438,$V$3:$V$724)</f>
        <v>1</v>
      </c>
      <c r="Q438" s="11">
        <f ca="1">SUMIF(Ingredients!$B$3:$B$230,'PH complex foods'!I438,Ingredients!$A$3:$A$119)+SUMIF($B$3:$B$725,I438,$V$3:$V$724)</f>
        <v>1</v>
      </c>
      <c r="R438" s="11">
        <f ca="1">SUMIF(Ingredients!$B$3:$B$230,'PH complex foods'!J438,Ingredients!$A$3:$A$119)+SUMIF($B$3:$B$725,J438,$V$3:$V$724)</f>
        <v>1</v>
      </c>
      <c r="S438" s="11">
        <f ca="1">SUMIF(Ingredients!$B$3:$B$230,'PH complex foods'!K438,Ingredients!$A$3:$A$119)+SUMIF($B$3:$B$725,K438,$V$3:$V$724)</f>
        <v>0</v>
      </c>
      <c r="T438" s="11">
        <f ca="1">SUMIF(Ingredients!$B$3:$B$230,'PH complex foods'!L438,Ingredients!$A$3:$A$119)+SUMIF($B$3:$B$725,L438,$V$3:$V$724)</f>
        <v>0</v>
      </c>
      <c r="U438" s="11">
        <f ca="1">SUMIF(Ingredients!$B$3:$B$230,'PH complex foods'!M438,Ingredients!$A$3:$A$119)+SUMIF($B$3:$B$725,M438,$V$3:$V$724)</f>
        <v>0</v>
      </c>
      <c r="V438" s="10">
        <f t="shared" ca="1" si="89"/>
        <v>1</v>
      </c>
      <c r="W438" s="10">
        <v>1</v>
      </c>
      <c r="X438" s="11">
        <v>1</v>
      </c>
      <c r="Y438" s="11">
        <f>COUNTIF(F438:M1162,B438)</f>
        <v>3</v>
      </c>
      <c r="Z438" s="44" t="str">
        <f t="shared" ca="1" si="90"/>
        <v>Yes</v>
      </c>
      <c r="AA438" s="34">
        <f>SUMIF(Ingredients!$B$3:$B$230,F438,Ingredients!$C$3:$C$230)+SUMIF($B$3:$B$725,F438,$AI$3:$AI$725)</f>
        <v>0</v>
      </c>
      <c r="AB438" s="30">
        <f>SUMIF(Ingredients!$B$3:$B$230,G438,Ingredients!$C$3:$C$230)+SUMIF($B$3:$B$725,G438,$AI$3:$AI$725)</f>
        <v>0</v>
      </c>
      <c r="AC438" s="30">
        <f>SUMIF(Ingredients!$B$3:$B$230,H438,Ingredients!$C$3:$C$230)+SUMIF($B$3:$B$725,H438,$AI$3:$AI$725)</f>
        <v>1</v>
      </c>
      <c r="AD438" s="30">
        <f>SUMIF(Ingredients!$B$3:$B$230,I438,Ingredients!$C$3:$C$230)+SUMIF($B$3:$B$725,I438,$AI$3:$AI$725)</f>
        <v>2</v>
      </c>
      <c r="AE438" s="30">
        <f>SUMIF(Ingredients!$B$3:$B$230,J438,Ingredients!$C$3:$C$230)+SUMIF($B$3:$B$725,J438,$AI$3:$AI$725)</f>
        <v>0</v>
      </c>
      <c r="AF438" s="30">
        <f>SUMIF(Ingredients!$B$3:$B$230,K438,Ingredients!$C$3:$C$230)+SUMIF($B$3:$B$725,K438,$AI$3:$AI$725)</f>
        <v>0</v>
      </c>
      <c r="AG438" s="30">
        <f>SUMIF(Ingredients!$B$3:$B$230,L438,Ingredients!$C$3:$C$230)+SUMIF($B$3:$B$725,L438,$AI$3:$AI$725)</f>
        <v>0</v>
      </c>
      <c r="AH438" s="30">
        <f>SUMIF(Ingredients!$B$3:$B$230,M438,Ingredients!$C$3:$C$230)+SUMIF($B$3:$B$725,M438,$AI$3:$AI$725)</f>
        <v>0</v>
      </c>
      <c r="AI438" s="29">
        <f t="shared" si="78"/>
        <v>3</v>
      </c>
      <c r="AJ438" s="30">
        <f>SUMIF(Ingredients!$B$3:$B$230,F438,Ingredients!$D$3:$D$230)+SUMIF($B$3:$B$725,F438,$AR$3:$AR$725)</f>
        <v>10</v>
      </c>
      <c r="AK438" s="30">
        <f>SUMIF(Ingredients!$B$3:$B$230,G438,Ingredients!$D$3:$D$230)+SUMIF($B$3:$B$725,G438,$AR$3:$AR$725)</f>
        <v>0</v>
      </c>
      <c r="AL438" s="30">
        <f>SUMIF(Ingredients!$B$3:$B$230,H438,Ingredients!$D$3:$D$230)+SUMIF($B$3:$B$725,H438,$AR$3:$AR$725)</f>
        <v>0</v>
      </c>
      <c r="AM438" s="30">
        <f>SUMIF(Ingredients!$B$3:$B$230,I438,Ingredients!$D$3:$D$230)+SUMIF($B$3:$B$725,I438,$AR$3:$AR$725)</f>
        <v>0</v>
      </c>
      <c r="AN438" s="30">
        <f>SUMIF(Ingredients!$B$3:$B$230,J438,Ingredients!$D$3:$D$230)+SUMIF($B$3:$B$725,J438,$AR$3:$AR$725)</f>
        <v>0</v>
      </c>
      <c r="AO438" s="30">
        <f>SUMIF(Ingredients!$B$3:$B$230,K438,Ingredients!$D$3:$D$230)+SUMIF($B$3:$B$725,K438,$AR$3:$AR$725)</f>
        <v>0</v>
      </c>
      <c r="AP438" s="30">
        <f>SUMIF(Ingredients!$B$3:$B$230,L438,Ingredients!$D$3:$D$230)+SUMIF($B$3:$B$725,L438,$AR$3:$AR$725)</f>
        <v>0</v>
      </c>
      <c r="AQ438" s="30">
        <f>SUMIF(Ingredients!$B$3:$B$230,M438,Ingredients!$D$3:$D$230)+SUMIF($B$3:$B$725,M438,$AR$3:$AR$725)</f>
        <v>0</v>
      </c>
      <c r="AR438" s="29">
        <f t="shared" si="79"/>
        <v>10</v>
      </c>
      <c r="AS438" s="30">
        <f>SUMIF(Ingredients!$B$3:$B$230,F438,Ingredients!$E$3:$E$230)+SUMIF($B$3:$B$725,F438,$BA$3:$BA$730)</f>
        <v>0</v>
      </c>
      <c r="AT438" s="30">
        <f>SUMIF(Ingredients!$B$3:$B$230,G438,Ingredients!$E$3:$E$230)+SUMIF($B$3:$B$725,G438,$BA$3:$BA$730)</f>
        <v>30</v>
      </c>
      <c r="AU438" s="30">
        <f>SUMIF(Ingredients!$B$3:$B$230,H438,Ingredients!$E$3:$E$230)+SUMIF($B$3:$B$725,H438,$BA$3:$BA$730)</f>
        <v>32</v>
      </c>
      <c r="AV438" s="30">
        <f>SUMIF(Ingredients!$B$3:$B$230,I438,Ingredients!$E$3:$E$230)+SUMIF($B$3:$B$725,I438,$BA$3:$BA$730)</f>
        <v>54</v>
      </c>
      <c r="AW438" s="30">
        <f>SUMIF(Ingredients!$B$3:$B$230,J438,Ingredients!$E$3:$E$230)+SUMIF($B$3:$B$725,J438,$BA$3:$BA$730)</f>
        <v>30</v>
      </c>
      <c r="AX438" s="30">
        <f>SUMIF(Ingredients!$B$3:$B$230,K438,Ingredients!$E$3:$E$230)+SUMIF($B$3:$B$725,K438,$BA$3:$BA$730)</f>
        <v>0</v>
      </c>
      <c r="AY438" s="30">
        <f>SUMIF(Ingredients!$B$3:$B$230,L438,Ingredients!$E$3:$E$230)+SUMIF($B$3:$B$725,L438,$BA$3:$BA$730)</f>
        <v>0</v>
      </c>
      <c r="AZ438" s="30">
        <f>SUMIF(Ingredients!$B$3:$B$230,M438,Ingredients!$E$3:$E$230)+SUMIF($B$3:$B$725,M438,$BA$3:$BA$730)</f>
        <v>0</v>
      </c>
      <c r="BA438" s="29">
        <f t="shared" si="80"/>
        <v>29.2</v>
      </c>
      <c r="BB438" s="30">
        <f>SUMIF(Ingredients!$B$3:$B$230,F438,Ingredients!$F$3:$F$230)+SUMIF($B$3:$B$725,F438,$BJ$3:$BJ$725)</f>
        <v>0</v>
      </c>
      <c r="BC438" s="30">
        <f>SUMIF(Ingredients!$B$3:$B$230,G438,Ingredients!$F$3:$F$230)+SUMIF($B$3:$B$725,G438,$BJ$3:$BJ$725)</f>
        <v>0</v>
      </c>
      <c r="BD438" s="30">
        <f>SUMIF(Ingredients!$B$3:$B$230,H438,Ingredients!$F$3:$F$230)+SUMIF($B$3:$B$725,H438,$BJ$3:$BJ$725)</f>
        <v>0</v>
      </c>
      <c r="BE438" s="30">
        <f>SUMIF(Ingredients!$B$3:$B$230,I438,Ingredients!$F$3:$F$230)+SUMIF($B$3:$B$725,I438,$BJ$3:$BJ$725)</f>
        <v>0</v>
      </c>
      <c r="BF438" s="30">
        <f>SUMIF(Ingredients!$B$3:$B$230,J438,Ingredients!$F$3:$F$230)+SUMIF($B$3:$B$725,J438,$BJ$3:$BJ$725)</f>
        <v>0</v>
      </c>
      <c r="BG438" s="30">
        <f>SUMIF(Ingredients!$B$3:$B$230,K438,Ingredients!$F$3:$F$230)+SUMIF($B$3:$B$725,K438,$BJ$3:$BJ$725)</f>
        <v>0</v>
      </c>
      <c r="BH438" s="30">
        <f>SUMIF(Ingredients!$B$3:$B$230,L438,Ingredients!$F$3:$F$230)+SUMIF($B$3:$B$725,L438,$BJ$3:$BJ$725)</f>
        <v>0</v>
      </c>
      <c r="BI438" s="30">
        <f>SUMIF(Ingredients!$B$3:$B$230,M438,Ingredients!$F$3:$F$230)+SUMIF($B$3:$B$725,M438,$BJ$3:$BJ$725)</f>
        <v>0</v>
      </c>
      <c r="BJ438" s="35">
        <f t="shared" si="81"/>
        <v>0</v>
      </c>
      <c r="BK438" s="30">
        <f>SUMIF(Ingredients!$B$3:$B$230,F438,Ingredients!$G$3:$G$230)+SUMIF($B$3:$B$725,F438,$BS$3:$BS$725)</f>
        <v>0</v>
      </c>
      <c r="BL438" s="30">
        <f>SUMIF(Ingredients!$B$3:$B$230,G438,Ingredients!$G$3:$G$230)+SUMIF($B$3:$B$725,G438,$BS$3:$BS$725)</f>
        <v>0</v>
      </c>
      <c r="BM438" s="30">
        <f>SUMIF(Ingredients!$B$3:$B$230,H438,Ingredients!$G$3:$G$230)+SUMIF($B$3:$B$725,H438,$BS$3:$BS$725)</f>
        <v>0</v>
      </c>
      <c r="BN438" s="30">
        <f>SUMIF(Ingredients!$B$3:$B$230,I438,Ingredients!$G$3:$G$230)+SUMIF($B$3:$B$725,I438,$BS$3:$BS$725)</f>
        <v>0</v>
      </c>
      <c r="BO438" s="30">
        <f>SUMIF(Ingredients!$B$3:$B$230,J438,Ingredients!$G$3:$G$230)+SUMIF($B$3:$B$725,J438,$BS$3:$BS$725)</f>
        <v>0</v>
      </c>
      <c r="BP438" s="30">
        <f>SUMIF(Ingredients!$B$3:$B$230,K438,Ingredients!$G$3:$G$230)+SUMIF($B$3:$B$725,K438,$BS$3:$BS$725)</f>
        <v>0</v>
      </c>
      <c r="BQ438" s="30">
        <f>SUMIF(Ingredients!$B$3:$B$230,L438,Ingredients!$G$3:$G$230)+SUMIF($B$3:$B$725,L438,$BS$3:$BS$725)</f>
        <v>0</v>
      </c>
      <c r="BR438" s="30">
        <f>SUMIF(Ingredients!$B$3:$B$230,M438,Ingredients!$G$3:$G$230)+SUMIF($B$3:$B$725,M438,$BS$3:$BS$725)</f>
        <v>0</v>
      </c>
      <c r="BS438" s="36">
        <f t="shared" si="82"/>
        <v>0</v>
      </c>
      <c r="BT438" s="30">
        <f>SUMIF(Ingredients!$B$3:$B$230,F438,Ingredients!$H$3:$H$230)+SUMIF($B$3:$B$725,F438,$CB$3:$CB$725)</f>
        <v>0</v>
      </c>
      <c r="BU438" s="30">
        <f>SUMIF(Ingredients!$B$3:$B$230,G438,Ingredients!$H$3:$H$230)+SUMIF($B$3:$B$725,G438,$CB$3:$CB$725)</f>
        <v>0</v>
      </c>
      <c r="BV438" s="30">
        <f>SUMIF(Ingredients!$B$3:$B$230,H438,Ingredients!$H$3:$H$230)+SUMIF($B$3:$B$725,H438,$CB$3:$CB$725)</f>
        <v>0.5</v>
      </c>
      <c r="BW438" s="30">
        <f>SUMIF(Ingredients!$B$3:$B$230,I438,Ingredients!$H$3:$H$230)+SUMIF($B$3:$B$725,I438,$CB$3:$CB$725)</f>
        <v>2</v>
      </c>
      <c r="BX438" s="30">
        <f>SUMIF(Ingredients!$B$3:$B$230,J438,Ingredients!$H$3:$H$230)+SUMIF($B$3:$B$725,J438,$CB$3:$CB$725)</f>
        <v>0</v>
      </c>
      <c r="BY438" s="30">
        <f>SUMIF(Ingredients!$B$3:$B$230,K438,Ingredients!$H$3:$H$230)+SUMIF($B$3:$B$725,K438,$CB$3:$CB$725)</f>
        <v>0</v>
      </c>
      <c r="BZ438" s="30">
        <f>SUMIF(Ingredients!$B$3:$B$230,L438,Ingredients!$H$3:$H$230)+SUMIF($B$3:$B$725,L438,$CB$3:$CB$725)</f>
        <v>0</v>
      </c>
      <c r="CA438" s="30">
        <f>SUMIF(Ingredients!$B$3:$B$230,M438,Ingredients!$H$3:$H$230)+SUMIF($B$3:$B$725,M438,$CB$3:$CB$725)</f>
        <v>0</v>
      </c>
      <c r="CB438" s="42">
        <f t="shared" si="83"/>
        <v>2.5</v>
      </c>
      <c r="CC438" s="30">
        <f>SUMIF(Ingredients!$B$3:$B$230,F438,Ingredients!$I$3:$I$230)+SUMIF($B$3:$B$725,F438,$CK$3:$CK$725)</f>
        <v>0</v>
      </c>
      <c r="CD438" s="30">
        <f>SUMIF(Ingredients!$B$3:$B$230,G438,Ingredients!$I$3:$I$230)+SUMIF($B$3:$B$725,G438,$CK$3:$CK$725)</f>
        <v>0</v>
      </c>
      <c r="CE438" s="30">
        <f>SUMIF(Ingredients!$B$3:$B$230,H438,Ingredients!$I$3:$I$230)+SUMIF($B$3:$B$725,H438,$CK$3:$CK$725)</f>
        <v>0</v>
      </c>
      <c r="CF438" s="30">
        <f>SUMIF(Ingredients!$B$3:$B$230,I438,Ingredients!$I$3:$I$230)+SUMIF($B$3:$B$725,I438,$CK$3:$CK$725)</f>
        <v>0</v>
      </c>
      <c r="CG438" s="30">
        <f>SUMIF(Ingredients!$B$3:$B$230,J438,Ingredients!$I$3:$I$230)+SUMIF($B$3:$B$725,J438,$CK$3:$CK$725)</f>
        <v>0</v>
      </c>
      <c r="CH438" s="30">
        <f>SUMIF(Ingredients!$B$3:$B$230,K438,Ingredients!$I$3:$I$230)+SUMIF($B$3:$B$725,K438,$CK$3:$CK$725)</f>
        <v>0</v>
      </c>
      <c r="CI438" s="30">
        <f>SUMIF(Ingredients!$B$3:$B$230,L438,Ingredients!$I$3:$I$230)+SUMIF($B$3:$B$725,L438,$CK$3:$CK$725)</f>
        <v>0</v>
      </c>
      <c r="CJ438" s="30">
        <f>SUMIF(Ingredients!$B$3:$B$230,M438,Ingredients!$I$3:$I$230)+SUMIF($B$3:$B$725,M438,$CK$3:$CK$725)</f>
        <v>0</v>
      </c>
      <c r="CK438" s="38">
        <f t="shared" si="84"/>
        <v>0</v>
      </c>
      <c r="CL438" s="30">
        <f>SUMIF(Ingredients!$B$3:$B$230,F438,Ingredients!$J$3:$J$230)+SUMIF($B$3:$B$725,F438,$CT$3:$CT$725)</f>
        <v>0</v>
      </c>
      <c r="CM438" s="30">
        <f>SUMIF(Ingredients!$B$3:$B$230,G438,Ingredients!$J$3:$J$230)+SUMIF($B$3:$B$725,G438,$CT$3:$CT$725)</f>
        <v>0</v>
      </c>
      <c r="CN438" s="30">
        <f>SUMIF(Ingredients!$B$3:$B$230,H438,Ingredients!$J$3:$J$230)+SUMIF($B$3:$B$725,H438,$CT$3:$CT$725)</f>
        <v>0</v>
      </c>
      <c r="CO438" s="30">
        <f>SUMIF(Ingredients!$B$3:$B$230,I438,Ingredients!$J$3:$J$230)+SUMIF($B$3:$B$725,I438,$CT$3:$CT$725)</f>
        <v>0</v>
      </c>
      <c r="CP438" s="30">
        <f>SUMIF(Ingredients!$B$3:$B$230,J438,Ingredients!$J$3:$J$230)+SUMIF($B$3:$B$725,J438,$CT$3:$CT$725)</f>
        <v>0</v>
      </c>
      <c r="CQ438" s="30">
        <f>SUMIF(Ingredients!$B$3:$B$230,K438,Ingredients!$J$3:$J$230)+SUMIF($B$3:$B$725,K438,$CT$3:$CT$725)</f>
        <v>0</v>
      </c>
      <c r="CR438" s="30">
        <f>SUMIF(Ingredients!$B$3:$B$230,L438,Ingredients!$J$3:$J$230)+SUMIF($B$3:$B$725,L438,$CT$3:$CT$725)</f>
        <v>0</v>
      </c>
      <c r="CS438" s="30">
        <f>SUMIF(Ingredients!$B$3:$B$230,M438,Ingredients!$J$3:$J$230)+SUMIF($B$3:$B$725,M438,$CT$3:$CT$725)</f>
        <v>0</v>
      </c>
      <c r="CT438" s="43">
        <f t="shared" si="85"/>
        <v>0</v>
      </c>
      <c r="CU438" s="34">
        <v>3</v>
      </c>
      <c r="CV438" s="30">
        <v>10</v>
      </c>
      <c r="CW438" s="30">
        <v>29.2</v>
      </c>
      <c r="CX438" s="35">
        <v>0</v>
      </c>
      <c r="CY438" s="36">
        <v>0</v>
      </c>
      <c r="CZ438" s="37">
        <v>2.5</v>
      </c>
      <c r="DA438" s="38">
        <v>0</v>
      </c>
      <c r="DB438" s="39">
        <v>0</v>
      </c>
      <c r="DC438" t="s">
        <v>199</v>
      </c>
      <c r="DD438" t="str">
        <f t="shared" ca="1" si="86"/>
        <v>NB</v>
      </c>
      <c r="DE438" t="str">
        <f t="shared" ca="1" si="87"/>
        <v>-</v>
      </c>
      <c r="DF438" t="s">
        <v>1142</v>
      </c>
      <c r="DG438" t="s">
        <v>199</v>
      </c>
      <c r="DH438" t="str">
        <f t="shared" ca="1" si="88"/>
        <v/>
      </c>
      <c r="DI438" t="s">
        <v>2271</v>
      </c>
    </row>
    <row r="439" spans="2:113" x14ac:dyDescent="0.3">
      <c r="B439" t="s">
        <v>724</v>
      </c>
      <c r="C439" t="str">
        <f>INDEX('PH Itemnames'!$B$1:$B$723,MATCH(B439,'PH Itemnames'!$A$1:$A$723),1)</f>
        <v>hummusItem</v>
      </c>
      <c r="D439" t="s">
        <v>240</v>
      </c>
      <c r="E439" t="s">
        <v>1191</v>
      </c>
      <c r="F439" s="10" t="s">
        <v>131</v>
      </c>
      <c r="G439" s="11" t="s">
        <v>62</v>
      </c>
      <c r="H439" s="11" t="s">
        <v>20</v>
      </c>
      <c r="I439" s="11" t="s">
        <v>62</v>
      </c>
      <c r="J439" s="11" t="s">
        <v>346</v>
      </c>
      <c r="K439" s="11" t="s">
        <v>142</v>
      </c>
      <c r="L439" s="11"/>
      <c r="M439" s="11"/>
      <c r="N439" s="46">
        <f ca="1">SUMIF(Ingredients!$B$3:$B$230,'PH complex foods'!F439,Ingredients!$A$3:$A$119)+SUMIF($B$3:$B$725,F439,$V$3:$V$724)</f>
        <v>1</v>
      </c>
      <c r="O439" s="11">
        <f ca="1">SUMIF(Ingredients!$B$3:$B$230,'PH complex foods'!G439,Ingredients!$A$3:$A$119)+SUMIF($B$3:$B$725,G439,$V$3:$V$724)</f>
        <v>1</v>
      </c>
      <c r="P439" s="11">
        <f ca="1">SUMIF(Ingredients!$B$3:$B$230,'PH complex foods'!H439,Ingredients!$A$3:$A$119)+SUMIF($B$3:$B$725,H439,$V$3:$V$724)</f>
        <v>1</v>
      </c>
      <c r="Q439" s="11">
        <f ca="1">SUMIF(Ingredients!$B$3:$B$230,'PH complex foods'!I439,Ingredients!$A$3:$A$119)+SUMIF($B$3:$B$725,I439,$V$3:$V$724)</f>
        <v>1</v>
      </c>
      <c r="R439" s="11">
        <f ca="1">SUMIF(Ingredients!$B$3:$B$230,'PH complex foods'!J439,Ingredients!$A$3:$A$119)+SUMIF($B$3:$B$725,J439,$V$3:$V$724)</f>
        <v>1</v>
      </c>
      <c r="S439" s="11">
        <f ca="1">SUMIF(Ingredients!$B$3:$B$230,'PH complex foods'!K439,Ingredients!$A$3:$A$119)+SUMIF($B$3:$B$725,K439,$V$3:$V$724)</f>
        <v>1</v>
      </c>
      <c r="T439" s="11">
        <f ca="1">SUMIF(Ingredients!$B$3:$B$230,'PH complex foods'!L439,Ingredients!$A$3:$A$119)+SUMIF($B$3:$B$725,L439,$V$3:$V$724)</f>
        <v>0</v>
      </c>
      <c r="U439" s="11">
        <f ca="1">SUMIF(Ingredients!$B$3:$B$230,'PH complex foods'!M439,Ingredients!$A$3:$A$119)+SUMIF($B$3:$B$725,M439,$V$3:$V$724)</f>
        <v>0</v>
      </c>
      <c r="V439" s="10">
        <f t="shared" ca="1" si="89"/>
        <v>1</v>
      </c>
      <c r="W439" s="10">
        <v>1</v>
      </c>
      <c r="X439" s="11">
        <v>1</v>
      </c>
      <c r="Y439" s="11">
        <f>COUNTIF(F439:M1163,B439)</f>
        <v>0</v>
      </c>
      <c r="Z439" s="44" t="str">
        <f t="shared" ca="1" si="90"/>
        <v>Yes</v>
      </c>
      <c r="AA439" s="34">
        <f>SUMIF(Ingredients!$B$3:$B$230,F439,Ingredients!$C$3:$C$230)+SUMIF($B$3:$B$725,F439,$AI$3:$AI$725)</f>
        <v>2</v>
      </c>
      <c r="AB439" s="30">
        <f>SUMIF(Ingredients!$B$3:$B$230,G439,Ingredients!$C$3:$C$230)+SUMIF($B$3:$B$725,G439,$AI$3:$AI$725)</f>
        <v>2</v>
      </c>
      <c r="AC439" s="30">
        <f>SUMIF(Ingredients!$B$3:$B$230,H439,Ingredients!$C$3:$C$230)+SUMIF($B$3:$B$725,H439,$AI$3:$AI$725)</f>
        <v>1</v>
      </c>
      <c r="AD439" s="30">
        <f>SUMIF(Ingredients!$B$3:$B$230,I439,Ingredients!$C$3:$C$230)+SUMIF($B$3:$B$725,I439,$AI$3:$AI$725)</f>
        <v>2</v>
      </c>
      <c r="AE439" s="30">
        <f>SUMIF(Ingredients!$B$3:$B$230,J439,Ingredients!$C$3:$C$230)+SUMIF($B$3:$B$725,J439,$AI$3:$AI$725)</f>
        <v>4</v>
      </c>
      <c r="AF439" s="30">
        <f>SUMIF(Ingredients!$B$3:$B$230,K439,Ingredients!$C$3:$C$230)+SUMIF($B$3:$B$725,K439,$AI$3:$AI$725)</f>
        <v>1</v>
      </c>
      <c r="AG439" s="30">
        <f>SUMIF(Ingredients!$B$3:$B$230,L439,Ingredients!$C$3:$C$230)+SUMIF($B$3:$B$725,L439,$AI$3:$AI$725)</f>
        <v>0</v>
      </c>
      <c r="AH439" s="30">
        <f>SUMIF(Ingredients!$B$3:$B$230,M439,Ingredients!$C$3:$C$230)+SUMIF($B$3:$B$725,M439,$AI$3:$AI$725)</f>
        <v>0</v>
      </c>
      <c r="AI439" s="29">
        <f t="shared" si="78"/>
        <v>12</v>
      </c>
      <c r="AJ439" s="30">
        <f>SUMIF(Ingredients!$B$3:$B$230,F439,Ingredients!$D$3:$D$230)+SUMIF($B$3:$B$725,F439,$AR$3:$AR$725)</f>
        <v>0</v>
      </c>
      <c r="AK439" s="30">
        <f>SUMIF(Ingredients!$B$3:$B$230,G439,Ingredients!$D$3:$D$230)+SUMIF($B$3:$B$725,G439,$AR$3:$AR$725)</f>
        <v>0</v>
      </c>
      <c r="AL439" s="30">
        <f>SUMIF(Ingredients!$B$3:$B$230,H439,Ingredients!$D$3:$D$230)+SUMIF($B$3:$B$725,H439,$AR$3:$AR$725)</f>
        <v>5</v>
      </c>
      <c r="AM439" s="30">
        <f>SUMIF(Ingredients!$B$3:$B$230,I439,Ingredients!$D$3:$D$230)+SUMIF($B$3:$B$725,I439,$AR$3:$AR$725)</f>
        <v>0</v>
      </c>
      <c r="AN439" s="30">
        <f>SUMIF(Ingredients!$B$3:$B$230,J439,Ingredients!$D$3:$D$230)+SUMIF($B$3:$B$725,J439,$AR$3:$AR$725)</f>
        <v>0</v>
      </c>
      <c r="AO439" s="30">
        <f>SUMIF(Ingredients!$B$3:$B$230,K439,Ingredients!$D$3:$D$230)+SUMIF($B$3:$B$725,K439,$AR$3:$AR$725)</f>
        <v>0</v>
      </c>
      <c r="AP439" s="30">
        <f>SUMIF(Ingredients!$B$3:$B$230,L439,Ingredients!$D$3:$D$230)+SUMIF($B$3:$B$725,L439,$AR$3:$AR$725)</f>
        <v>0</v>
      </c>
      <c r="AQ439" s="30">
        <f>SUMIF(Ingredients!$B$3:$B$230,M439,Ingredients!$D$3:$D$230)+SUMIF($B$3:$B$725,M439,$AR$3:$AR$725)</f>
        <v>0</v>
      </c>
      <c r="AR439" s="29">
        <f t="shared" si="79"/>
        <v>5</v>
      </c>
      <c r="AS439" s="30">
        <f>SUMIF(Ingredients!$B$3:$B$230,F439,Ingredients!$E$3:$E$230)+SUMIF($B$3:$B$725,F439,$BA$3:$BA$730)</f>
        <v>5</v>
      </c>
      <c r="AT439" s="30">
        <f>SUMIF(Ingredients!$B$3:$B$230,G439,Ingredients!$E$3:$E$230)+SUMIF($B$3:$B$725,G439,$BA$3:$BA$730)</f>
        <v>54</v>
      </c>
      <c r="AU439" s="30">
        <f>SUMIF(Ingredients!$B$3:$B$230,H439,Ingredients!$E$3:$E$230)+SUMIF($B$3:$B$725,H439,$BA$3:$BA$730)</f>
        <v>10</v>
      </c>
      <c r="AV439" s="30">
        <f>SUMIF(Ingredients!$B$3:$B$230,I439,Ingredients!$E$3:$E$230)+SUMIF($B$3:$B$725,I439,$BA$3:$BA$730)</f>
        <v>54</v>
      </c>
      <c r="AW439" s="30">
        <f>SUMIF(Ingredients!$B$3:$B$230,J439,Ingredients!$E$3:$E$230)+SUMIF($B$3:$B$725,J439,$BA$3:$BA$730)</f>
        <v>0</v>
      </c>
      <c r="AX439" s="30">
        <f>SUMIF(Ingredients!$B$3:$B$230,K439,Ingredients!$E$3:$E$230)+SUMIF($B$3:$B$725,K439,$BA$3:$BA$730)</f>
        <v>87</v>
      </c>
      <c r="AY439" s="30">
        <f>SUMIF(Ingredients!$B$3:$B$230,L439,Ingredients!$E$3:$E$230)+SUMIF($B$3:$B$725,L439,$BA$3:$BA$730)</f>
        <v>0</v>
      </c>
      <c r="AZ439" s="30">
        <f>SUMIF(Ingredients!$B$3:$B$230,M439,Ingredients!$E$3:$E$230)+SUMIF($B$3:$B$725,M439,$BA$3:$BA$730)</f>
        <v>0</v>
      </c>
      <c r="BA439" s="29">
        <f t="shared" si="80"/>
        <v>35</v>
      </c>
      <c r="BB439" s="30">
        <f>SUMIF(Ingredients!$B$3:$B$230,F439,Ingredients!$F$3:$F$230)+SUMIF($B$3:$B$725,F439,$BJ$3:$BJ$725)</f>
        <v>0</v>
      </c>
      <c r="BC439" s="30">
        <f>SUMIF(Ingredients!$B$3:$B$230,G439,Ingredients!$F$3:$F$230)+SUMIF($B$3:$B$725,G439,$BJ$3:$BJ$725)</f>
        <v>0</v>
      </c>
      <c r="BD439" s="30">
        <f>SUMIF(Ingredients!$B$3:$B$230,H439,Ingredients!$F$3:$F$230)+SUMIF($B$3:$B$725,H439,$BJ$3:$BJ$725)</f>
        <v>0</v>
      </c>
      <c r="BE439" s="30">
        <f>SUMIF(Ingredients!$B$3:$B$230,I439,Ingredients!$F$3:$F$230)+SUMIF($B$3:$B$725,I439,$BJ$3:$BJ$725)</f>
        <v>0</v>
      </c>
      <c r="BF439" s="30">
        <f>SUMIF(Ingredients!$B$3:$B$230,J439,Ingredients!$F$3:$F$230)+SUMIF($B$3:$B$725,J439,$BJ$3:$BJ$725)</f>
        <v>0</v>
      </c>
      <c r="BG439" s="30">
        <f>SUMIF(Ingredients!$B$3:$B$230,K439,Ingredients!$F$3:$F$230)+SUMIF($B$3:$B$725,K439,$BJ$3:$BJ$725)</f>
        <v>0.5</v>
      </c>
      <c r="BH439" s="30">
        <f>SUMIF(Ingredients!$B$3:$B$230,L439,Ingredients!$F$3:$F$230)+SUMIF($B$3:$B$725,L439,$BJ$3:$BJ$725)</f>
        <v>0</v>
      </c>
      <c r="BI439" s="30">
        <f>SUMIF(Ingredients!$B$3:$B$230,M439,Ingredients!$F$3:$F$230)+SUMIF($B$3:$B$725,M439,$BJ$3:$BJ$725)</f>
        <v>0</v>
      </c>
      <c r="BJ439" s="35">
        <f t="shared" si="81"/>
        <v>0.5</v>
      </c>
      <c r="BK439" s="30">
        <f>SUMIF(Ingredients!$B$3:$B$230,F439,Ingredients!$G$3:$G$230)+SUMIF($B$3:$B$725,F439,$BS$3:$BS$725)</f>
        <v>0</v>
      </c>
      <c r="BL439" s="30">
        <f>SUMIF(Ingredients!$B$3:$B$230,G439,Ingredients!$G$3:$G$230)+SUMIF($B$3:$B$725,G439,$BS$3:$BS$725)</f>
        <v>0</v>
      </c>
      <c r="BM439" s="30">
        <f>SUMIF(Ingredients!$B$3:$B$230,H439,Ingredients!$G$3:$G$230)+SUMIF($B$3:$B$725,H439,$BS$3:$BS$725)</f>
        <v>0.8</v>
      </c>
      <c r="BN439" s="30">
        <f>SUMIF(Ingredients!$B$3:$B$230,I439,Ingredients!$G$3:$G$230)+SUMIF($B$3:$B$725,I439,$BS$3:$BS$725)</f>
        <v>0</v>
      </c>
      <c r="BO439" s="30">
        <f>SUMIF(Ingredients!$B$3:$B$230,J439,Ingredients!$G$3:$G$230)+SUMIF($B$3:$B$725,J439,$BS$3:$BS$725)</f>
        <v>0</v>
      </c>
      <c r="BP439" s="30">
        <f>SUMIF(Ingredients!$B$3:$B$230,K439,Ingredients!$G$3:$G$230)+SUMIF($B$3:$B$725,K439,$BS$3:$BS$725)</f>
        <v>0</v>
      </c>
      <c r="BQ439" s="30">
        <f>SUMIF(Ingredients!$B$3:$B$230,L439,Ingredients!$G$3:$G$230)+SUMIF($B$3:$B$725,L439,$BS$3:$BS$725)</f>
        <v>0</v>
      </c>
      <c r="BR439" s="30">
        <f>SUMIF(Ingredients!$B$3:$B$230,M439,Ingredients!$G$3:$G$230)+SUMIF($B$3:$B$725,M439,$BS$3:$BS$725)</f>
        <v>0</v>
      </c>
      <c r="BS439" s="36">
        <f t="shared" si="82"/>
        <v>0.8</v>
      </c>
      <c r="BT439" s="30">
        <f>SUMIF(Ingredients!$B$3:$B$230,F439,Ingredients!$H$3:$H$230)+SUMIF($B$3:$B$725,F439,$CB$3:$CB$725)</f>
        <v>1</v>
      </c>
      <c r="BU439" s="30">
        <f>SUMIF(Ingredients!$B$3:$B$230,G439,Ingredients!$H$3:$H$230)+SUMIF($B$3:$B$725,G439,$CB$3:$CB$725)</f>
        <v>2</v>
      </c>
      <c r="BV439" s="30">
        <f>SUMIF(Ingredients!$B$3:$B$230,H439,Ingredients!$H$3:$H$230)+SUMIF($B$3:$B$725,H439,$CB$3:$CB$725)</f>
        <v>0</v>
      </c>
      <c r="BW439" s="30">
        <f>SUMIF(Ingredients!$B$3:$B$230,I439,Ingredients!$H$3:$H$230)+SUMIF($B$3:$B$725,I439,$CB$3:$CB$725)</f>
        <v>2</v>
      </c>
      <c r="BX439" s="30">
        <f>SUMIF(Ingredients!$B$3:$B$230,J439,Ingredients!$H$3:$H$230)+SUMIF($B$3:$B$725,J439,$CB$3:$CB$725)</f>
        <v>0</v>
      </c>
      <c r="BY439" s="30">
        <f>SUMIF(Ingredients!$B$3:$B$230,K439,Ingredients!$H$3:$H$230)+SUMIF($B$3:$B$725,K439,$CB$3:$CB$725)</f>
        <v>0</v>
      </c>
      <c r="BZ439" s="30">
        <f>SUMIF(Ingredients!$B$3:$B$230,L439,Ingredients!$H$3:$H$230)+SUMIF($B$3:$B$725,L439,$CB$3:$CB$725)</f>
        <v>0</v>
      </c>
      <c r="CA439" s="30">
        <f>SUMIF(Ingredients!$B$3:$B$230,M439,Ingredients!$H$3:$H$230)+SUMIF($B$3:$B$725,M439,$CB$3:$CB$725)</f>
        <v>0</v>
      </c>
      <c r="CB439" s="42">
        <f t="shared" si="83"/>
        <v>5</v>
      </c>
      <c r="CC439" s="30">
        <f>SUMIF(Ingredients!$B$3:$B$230,F439,Ingredients!$I$3:$I$230)+SUMIF($B$3:$B$725,F439,$CK$3:$CK$725)</f>
        <v>0</v>
      </c>
      <c r="CD439" s="30">
        <f>SUMIF(Ingredients!$B$3:$B$230,G439,Ingredients!$I$3:$I$230)+SUMIF($B$3:$B$725,G439,$CK$3:$CK$725)</f>
        <v>0</v>
      </c>
      <c r="CE439" s="30">
        <f>SUMIF(Ingredients!$B$3:$B$230,H439,Ingredients!$I$3:$I$230)+SUMIF($B$3:$B$725,H439,$CK$3:$CK$725)</f>
        <v>0</v>
      </c>
      <c r="CF439" s="30">
        <f>SUMIF(Ingredients!$B$3:$B$230,I439,Ingredients!$I$3:$I$230)+SUMIF($B$3:$B$725,I439,$CK$3:$CK$725)</f>
        <v>0</v>
      </c>
      <c r="CG439" s="30">
        <f>SUMIF(Ingredients!$B$3:$B$230,J439,Ingredients!$I$3:$I$230)+SUMIF($B$3:$B$725,J439,$CK$3:$CK$725)</f>
        <v>0</v>
      </c>
      <c r="CH439" s="30">
        <f>SUMIF(Ingredients!$B$3:$B$230,K439,Ingredients!$I$3:$I$230)+SUMIF($B$3:$B$725,K439,$CK$3:$CK$725)</f>
        <v>0</v>
      </c>
      <c r="CI439" s="30">
        <f>SUMIF(Ingredients!$B$3:$B$230,L439,Ingredients!$I$3:$I$230)+SUMIF($B$3:$B$725,L439,$CK$3:$CK$725)</f>
        <v>0</v>
      </c>
      <c r="CJ439" s="30">
        <f>SUMIF(Ingredients!$B$3:$B$230,M439,Ingredients!$I$3:$I$230)+SUMIF($B$3:$B$725,M439,$CK$3:$CK$725)</f>
        <v>0</v>
      </c>
      <c r="CK439" s="38">
        <f t="shared" si="84"/>
        <v>0</v>
      </c>
      <c r="CL439" s="30">
        <f>SUMIF(Ingredients!$B$3:$B$230,F439,Ingredients!$J$3:$J$230)+SUMIF($B$3:$B$725,F439,$CT$3:$CT$725)</f>
        <v>0</v>
      </c>
      <c r="CM439" s="30">
        <f>SUMIF(Ingredients!$B$3:$B$230,G439,Ingredients!$J$3:$J$230)+SUMIF($B$3:$B$725,G439,$CT$3:$CT$725)</f>
        <v>0</v>
      </c>
      <c r="CN439" s="30">
        <f>SUMIF(Ingredients!$B$3:$B$230,H439,Ingredients!$J$3:$J$230)+SUMIF($B$3:$B$725,H439,$CT$3:$CT$725)</f>
        <v>0</v>
      </c>
      <c r="CO439" s="30">
        <f>SUMIF(Ingredients!$B$3:$B$230,I439,Ingredients!$J$3:$J$230)+SUMIF($B$3:$B$725,I439,$CT$3:$CT$725)</f>
        <v>0</v>
      </c>
      <c r="CP439" s="30">
        <f>SUMIF(Ingredients!$B$3:$B$230,J439,Ingredients!$J$3:$J$230)+SUMIF($B$3:$B$725,J439,$CT$3:$CT$725)</f>
        <v>0</v>
      </c>
      <c r="CQ439" s="30">
        <f>SUMIF(Ingredients!$B$3:$B$230,K439,Ingredients!$J$3:$J$230)+SUMIF($B$3:$B$725,K439,$CT$3:$CT$725)</f>
        <v>0</v>
      </c>
      <c r="CR439" s="30">
        <f>SUMIF(Ingredients!$B$3:$B$230,L439,Ingredients!$J$3:$J$230)+SUMIF($B$3:$B$725,L439,$CT$3:$CT$725)</f>
        <v>0</v>
      </c>
      <c r="CS439" s="30">
        <f>SUMIF(Ingredients!$B$3:$B$230,M439,Ingredients!$J$3:$J$230)+SUMIF($B$3:$B$725,M439,$CT$3:$CT$725)</f>
        <v>0</v>
      </c>
      <c r="CT439" s="43">
        <f t="shared" si="85"/>
        <v>0</v>
      </c>
      <c r="CU439" s="34">
        <v>10</v>
      </c>
      <c r="CV439" s="30">
        <v>0</v>
      </c>
      <c r="CW439" s="30">
        <v>12</v>
      </c>
      <c r="CX439" s="35">
        <v>0.5</v>
      </c>
      <c r="CY439" s="36">
        <v>0.8</v>
      </c>
      <c r="CZ439" s="37">
        <v>5</v>
      </c>
      <c r="DA439" s="38">
        <v>0</v>
      </c>
      <c r="DB439" s="39">
        <v>0</v>
      </c>
      <c r="DC439" t="s">
        <v>202</v>
      </c>
      <c r="DD439" t="str">
        <f t="shared" ca="1" si="86"/>
        <v/>
      </c>
      <c r="DE439" t="str">
        <f t="shared" ca="1" si="87"/>
        <v>-</v>
      </c>
      <c r="DG439" t="s">
        <v>200</v>
      </c>
      <c r="DH439" t="str">
        <f t="shared" ca="1" si="88"/>
        <v>HUMMUSITEM(MEAL, ItemRegistry.hummusItem, 4 ,2f,0f,0.5f,5f,0.8f,0f,0f,1.75f),</v>
      </c>
      <c r="DI439" t="s">
        <v>2517</v>
      </c>
    </row>
    <row r="440" spans="2:113" x14ac:dyDescent="0.3">
      <c r="B440" t="s">
        <v>725</v>
      </c>
      <c r="C440" t="str">
        <f>INDEX('PH Itemnames'!$B$1:$B$723,MATCH(B440,'PH Itemnames'!$A$1:$A$723),1)</f>
        <v>ironbrewItem</v>
      </c>
      <c r="D440" t="s">
        <v>240</v>
      </c>
      <c r="E440" t="s">
        <v>1191</v>
      </c>
      <c r="F440" s="10" t="s">
        <v>526</v>
      </c>
      <c r="G440" s="11" t="s">
        <v>210</v>
      </c>
      <c r="H440" s="11" t="s">
        <v>122</v>
      </c>
      <c r="I440" s="11" t="s">
        <v>619</v>
      </c>
      <c r="J440" s="11" t="s">
        <v>726</v>
      </c>
      <c r="K440" s="11"/>
      <c r="L440" s="11"/>
      <c r="M440" s="11"/>
      <c r="N440" s="46">
        <f ca="1">SUMIF(Ingredients!$B$3:$B$230,'PH complex foods'!F440,Ingredients!$A$3:$A$119)+SUMIF($B$3:$B$725,F440,$V$3:$V$724)</f>
        <v>1</v>
      </c>
      <c r="O440" s="11">
        <f ca="1">SUMIF(Ingredients!$B$3:$B$230,'PH complex foods'!G440,Ingredients!$A$3:$A$119)+SUMIF($B$3:$B$725,G440,$V$3:$V$724)</f>
        <v>1</v>
      </c>
      <c r="P440" s="11">
        <f ca="1">SUMIF(Ingredients!$B$3:$B$230,'PH complex foods'!H440,Ingredients!$A$3:$A$119)+SUMIF($B$3:$B$725,H440,$V$3:$V$724)</f>
        <v>1</v>
      </c>
      <c r="Q440" s="11">
        <f ca="1">SUMIF(Ingredients!$B$3:$B$230,'PH complex foods'!I440,Ingredients!$A$3:$A$119)+SUMIF($B$3:$B$725,I440,$V$3:$V$724)</f>
        <v>0</v>
      </c>
      <c r="R440" s="11">
        <f ca="1">SUMIF(Ingredients!$B$3:$B$230,'PH complex foods'!J440,Ingredients!$A$3:$A$119)+SUMIF($B$3:$B$725,J440,$V$3:$V$724)</f>
        <v>0</v>
      </c>
      <c r="S440" s="11">
        <f ca="1">SUMIF(Ingredients!$B$3:$B$230,'PH complex foods'!K440,Ingredients!$A$3:$A$119)+SUMIF($B$3:$B$725,K440,$V$3:$V$724)</f>
        <v>0</v>
      </c>
      <c r="T440" s="11">
        <f ca="1">SUMIF(Ingredients!$B$3:$B$230,'PH complex foods'!L440,Ingredients!$A$3:$A$119)+SUMIF($B$3:$B$725,L440,$V$3:$V$724)</f>
        <v>0</v>
      </c>
      <c r="U440" s="11">
        <f ca="1">SUMIF(Ingredients!$B$3:$B$230,'PH complex foods'!M440,Ingredients!$A$3:$A$119)+SUMIF($B$3:$B$725,M440,$V$3:$V$724)</f>
        <v>0</v>
      </c>
      <c r="V440" s="10">
        <f t="shared" ca="1" si="89"/>
        <v>-1</v>
      </c>
      <c r="W440" s="10">
        <v>-1</v>
      </c>
      <c r="X440" s="11">
        <v>-1</v>
      </c>
      <c r="Y440" s="11">
        <f>COUNTIF(F440:M1164,B440)</f>
        <v>0</v>
      </c>
      <c r="Z440" s="44" t="str">
        <f t="shared" ca="1" si="90"/>
        <v>No</v>
      </c>
      <c r="AA440" s="34">
        <f>SUMIF(Ingredients!$B$3:$B$230,F440,Ingredients!$C$3:$C$230)+SUMIF($B$3:$B$725,F440,$AI$3:$AI$725)</f>
        <v>0</v>
      </c>
      <c r="AB440" s="30">
        <f>SUMIF(Ingredients!$B$3:$B$230,G440,Ingredients!$C$3:$C$230)+SUMIF($B$3:$B$725,G440,$AI$3:$AI$725)</f>
        <v>0</v>
      </c>
      <c r="AC440" s="30">
        <f>SUMIF(Ingredients!$B$3:$B$230,H440,Ingredients!$C$3:$C$230)+SUMIF($B$3:$B$725,H440,$AI$3:$AI$725)</f>
        <v>0</v>
      </c>
      <c r="AD440" s="30">
        <f>SUMIF(Ingredients!$B$3:$B$230,I440,Ingredients!$C$3:$C$230)+SUMIF($B$3:$B$725,I440,$AI$3:$AI$725)</f>
        <v>0</v>
      </c>
      <c r="AE440" s="30">
        <f>SUMIF(Ingredients!$B$3:$B$230,J440,Ingredients!$C$3:$C$230)+SUMIF($B$3:$B$725,J440,$AI$3:$AI$725)</f>
        <v>0</v>
      </c>
      <c r="AF440" s="30">
        <f>SUMIF(Ingredients!$B$3:$B$230,K440,Ingredients!$C$3:$C$230)+SUMIF($B$3:$B$725,K440,$AI$3:$AI$725)</f>
        <v>0</v>
      </c>
      <c r="AG440" s="30">
        <f>SUMIF(Ingredients!$B$3:$B$230,L440,Ingredients!$C$3:$C$230)+SUMIF($B$3:$B$725,L440,$AI$3:$AI$725)</f>
        <v>0</v>
      </c>
      <c r="AH440" s="30">
        <f>SUMIF(Ingredients!$B$3:$B$230,M440,Ingredients!$C$3:$C$230)+SUMIF($B$3:$B$725,M440,$AI$3:$AI$725)</f>
        <v>0</v>
      </c>
      <c r="AI440" s="29">
        <f t="shared" si="78"/>
        <v>0</v>
      </c>
      <c r="AJ440" s="30">
        <f>SUMIF(Ingredients!$B$3:$B$230,F440,Ingredients!$D$3:$D$230)+SUMIF($B$3:$B$725,F440,$AR$3:$AR$725)</f>
        <v>20</v>
      </c>
      <c r="AK440" s="30">
        <f>SUMIF(Ingredients!$B$3:$B$230,G440,Ingredients!$D$3:$D$230)+SUMIF($B$3:$B$725,G440,$AR$3:$AR$725)</f>
        <v>0</v>
      </c>
      <c r="AL440" s="30">
        <f>SUMIF(Ingredients!$B$3:$B$230,H440,Ingredients!$D$3:$D$230)+SUMIF($B$3:$B$725,H440,$AR$3:$AR$725)</f>
        <v>0</v>
      </c>
      <c r="AM440" s="30">
        <f>SUMIF(Ingredients!$B$3:$B$230,I440,Ingredients!$D$3:$D$230)+SUMIF($B$3:$B$725,I440,$AR$3:$AR$725)</f>
        <v>0</v>
      </c>
      <c r="AN440" s="30">
        <f>SUMIF(Ingredients!$B$3:$B$230,J440,Ingredients!$D$3:$D$230)+SUMIF($B$3:$B$725,J440,$AR$3:$AR$725)</f>
        <v>0</v>
      </c>
      <c r="AO440" s="30">
        <f>SUMIF(Ingredients!$B$3:$B$230,K440,Ingredients!$D$3:$D$230)+SUMIF($B$3:$B$725,K440,$AR$3:$AR$725)</f>
        <v>0</v>
      </c>
      <c r="AP440" s="30">
        <f>SUMIF(Ingredients!$B$3:$B$230,L440,Ingredients!$D$3:$D$230)+SUMIF($B$3:$B$725,L440,$AR$3:$AR$725)</f>
        <v>0</v>
      </c>
      <c r="AQ440" s="30">
        <f>SUMIF(Ingredients!$B$3:$B$230,M440,Ingredients!$D$3:$D$230)+SUMIF($B$3:$B$725,M440,$AR$3:$AR$725)</f>
        <v>0</v>
      </c>
      <c r="AR440" s="29">
        <f t="shared" si="79"/>
        <v>20</v>
      </c>
      <c r="AS440" s="30">
        <f>SUMIF(Ingredients!$B$3:$B$230,F440,Ingredients!$E$3:$E$230)+SUMIF($B$3:$B$725,F440,$BA$3:$BA$730)</f>
        <v>0</v>
      </c>
      <c r="AT440" s="30">
        <f>SUMIF(Ingredients!$B$3:$B$230,G440,Ingredients!$E$3:$E$230)+SUMIF($B$3:$B$725,G440,$BA$3:$BA$730)</f>
        <v>30</v>
      </c>
      <c r="AU440" s="30">
        <f>SUMIF(Ingredients!$B$3:$B$230,H440,Ingredients!$E$3:$E$230)+SUMIF($B$3:$B$725,H440,$BA$3:$BA$730)</f>
        <v>48</v>
      </c>
      <c r="AV440" s="30">
        <f>SUMIF(Ingredients!$B$3:$B$230,I440,Ingredients!$E$3:$E$230)+SUMIF($B$3:$B$725,I440,$BA$3:$BA$730)</f>
        <v>0</v>
      </c>
      <c r="AW440" s="30">
        <f>SUMIF(Ingredients!$B$3:$B$230,J440,Ingredients!$E$3:$E$230)+SUMIF($B$3:$B$725,J440,$BA$3:$BA$730)</f>
        <v>0</v>
      </c>
      <c r="AX440" s="30">
        <f>SUMIF(Ingredients!$B$3:$B$230,K440,Ingredients!$E$3:$E$230)+SUMIF($B$3:$B$725,K440,$BA$3:$BA$730)</f>
        <v>0</v>
      </c>
      <c r="AY440" s="30">
        <f>SUMIF(Ingredients!$B$3:$B$230,L440,Ingredients!$E$3:$E$230)+SUMIF($B$3:$B$725,L440,$BA$3:$BA$730)</f>
        <v>0</v>
      </c>
      <c r="AZ440" s="30">
        <f>SUMIF(Ingredients!$B$3:$B$230,M440,Ingredients!$E$3:$E$230)+SUMIF($B$3:$B$725,M440,$BA$3:$BA$730)</f>
        <v>0</v>
      </c>
      <c r="BA440" s="29">
        <f t="shared" si="80"/>
        <v>15.6</v>
      </c>
      <c r="BB440" s="30">
        <f>SUMIF(Ingredients!$B$3:$B$230,F440,Ingredients!$F$3:$F$230)+SUMIF($B$3:$B$725,F440,$BJ$3:$BJ$725)</f>
        <v>0</v>
      </c>
      <c r="BC440" s="30">
        <f>SUMIF(Ingredients!$B$3:$B$230,G440,Ingredients!$F$3:$F$230)+SUMIF($B$3:$B$725,G440,$BJ$3:$BJ$725)</f>
        <v>0</v>
      </c>
      <c r="BD440" s="30">
        <f>SUMIF(Ingredients!$B$3:$B$230,H440,Ingredients!$F$3:$F$230)+SUMIF($B$3:$B$725,H440,$BJ$3:$BJ$725)</f>
        <v>0</v>
      </c>
      <c r="BE440" s="30">
        <f>SUMIF(Ingredients!$B$3:$B$230,I440,Ingredients!$F$3:$F$230)+SUMIF($B$3:$B$725,I440,$BJ$3:$BJ$725)</f>
        <v>0</v>
      </c>
      <c r="BF440" s="30">
        <f>SUMIF(Ingredients!$B$3:$B$230,J440,Ingredients!$F$3:$F$230)+SUMIF($B$3:$B$725,J440,$BJ$3:$BJ$725)</f>
        <v>0</v>
      </c>
      <c r="BG440" s="30">
        <f>SUMIF(Ingredients!$B$3:$B$230,K440,Ingredients!$F$3:$F$230)+SUMIF($B$3:$B$725,K440,$BJ$3:$BJ$725)</f>
        <v>0</v>
      </c>
      <c r="BH440" s="30">
        <f>SUMIF(Ingredients!$B$3:$B$230,L440,Ingredients!$F$3:$F$230)+SUMIF($B$3:$B$725,L440,$BJ$3:$BJ$725)</f>
        <v>0</v>
      </c>
      <c r="BI440" s="30">
        <f>SUMIF(Ingredients!$B$3:$B$230,M440,Ingredients!$F$3:$F$230)+SUMIF($B$3:$B$725,M440,$BJ$3:$BJ$725)</f>
        <v>0</v>
      </c>
      <c r="BJ440" s="35">
        <f t="shared" si="81"/>
        <v>0</v>
      </c>
      <c r="BK440" s="30">
        <f>SUMIF(Ingredients!$B$3:$B$230,F440,Ingredients!$G$3:$G$230)+SUMIF($B$3:$B$725,F440,$BS$3:$BS$725)</f>
        <v>0</v>
      </c>
      <c r="BL440" s="30">
        <f>SUMIF(Ingredients!$B$3:$B$230,G440,Ingredients!$G$3:$G$230)+SUMIF($B$3:$B$725,G440,$BS$3:$BS$725)</f>
        <v>0</v>
      </c>
      <c r="BM440" s="30">
        <f>SUMIF(Ingredients!$B$3:$B$230,H440,Ingredients!$G$3:$G$230)+SUMIF($B$3:$B$725,H440,$BS$3:$BS$725)</f>
        <v>0</v>
      </c>
      <c r="BN440" s="30">
        <f>SUMIF(Ingredients!$B$3:$B$230,I440,Ingredients!$G$3:$G$230)+SUMIF($B$3:$B$725,I440,$BS$3:$BS$725)</f>
        <v>0</v>
      </c>
      <c r="BO440" s="30">
        <f>SUMIF(Ingredients!$B$3:$B$230,J440,Ingredients!$G$3:$G$230)+SUMIF($B$3:$B$725,J440,$BS$3:$BS$725)</f>
        <v>0</v>
      </c>
      <c r="BP440" s="30">
        <f>SUMIF(Ingredients!$B$3:$B$230,K440,Ingredients!$G$3:$G$230)+SUMIF($B$3:$B$725,K440,$BS$3:$BS$725)</f>
        <v>0</v>
      </c>
      <c r="BQ440" s="30">
        <f>SUMIF(Ingredients!$B$3:$B$230,L440,Ingredients!$G$3:$G$230)+SUMIF($B$3:$B$725,L440,$BS$3:$BS$725)</f>
        <v>0</v>
      </c>
      <c r="BR440" s="30">
        <f>SUMIF(Ingredients!$B$3:$B$230,M440,Ingredients!$G$3:$G$230)+SUMIF($B$3:$B$725,M440,$BS$3:$BS$725)</f>
        <v>0</v>
      </c>
      <c r="BS440" s="36">
        <f t="shared" si="82"/>
        <v>0</v>
      </c>
      <c r="BT440" s="30">
        <f>SUMIF(Ingredients!$B$3:$B$230,F440,Ingredients!$H$3:$H$230)+SUMIF($B$3:$B$725,F440,$CB$3:$CB$725)</f>
        <v>0</v>
      </c>
      <c r="BU440" s="30">
        <f>SUMIF(Ingredients!$B$3:$B$230,G440,Ingredients!$H$3:$H$230)+SUMIF($B$3:$B$725,G440,$CB$3:$CB$725)</f>
        <v>0</v>
      </c>
      <c r="BV440" s="30">
        <f>SUMIF(Ingredients!$B$3:$B$230,H440,Ingredients!$H$3:$H$230)+SUMIF($B$3:$B$725,H440,$CB$3:$CB$725)</f>
        <v>0</v>
      </c>
      <c r="BW440" s="30">
        <f>SUMIF(Ingredients!$B$3:$B$230,I440,Ingredients!$H$3:$H$230)+SUMIF($B$3:$B$725,I440,$CB$3:$CB$725)</f>
        <v>0</v>
      </c>
      <c r="BX440" s="30">
        <f>SUMIF(Ingredients!$B$3:$B$230,J440,Ingredients!$H$3:$H$230)+SUMIF($B$3:$B$725,J440,$CB$3:$CB$725)</f>
        <v>0</v>
      </c>
      <c r="BY440" s="30">
        <f>SUMIF(Ingredients!$B$3:$B$230,K440,Ingredients!$H$3:$H$230)+SUMIF($B$3:$B$725,K440,$CB$3:$CB$725)</f>
        <v>0</v>
      </c>
      <c r="BZ440" s="30">
        <f>SUMIF(Ingredients!$B$3:$B$230,L440,Ingredients!$H$3:$H$230)+SUMIF($B$3:$B$725,L440,$CB$3:$CB$725)</f>
        <v>0</v>
      </c>
      <c r="CA440" s="30">
        <f>SUMIF(Ingredients!$B$3:$B$230,M440,Ingredients!$H$3:$H$230)+SUMIF($B$3:$B$725,M440,$CB$3:$CB$725)</f>
        <v>0</v>
      </c>
      <c r="CB440" s="42">
        <f t="shared" si="83"/>
        <v>0</v>
      </c>
      <c r="CC440" s="30">
        <f>SUMIF(Ingredients!$B$3:$B$230,F440,Ingredients!$I$3:$I$230)+SUMIF($B$3:$B$725,F440,$CK$3:$CK$725)</f>
        <v>0</v>
      </c>
      <c r="CD440" s="30">
        <f>SUMIF(Ingredients!$B$3:$B$230,G440,Ingredients!$I$3:$I$230)+SUMIF($B$3:$B$725,G440,$CK$3:$CK$725)</f>
        <v>0</v>
      </c>
      <c r="CE440" s="30">
        <f>SUMIF(Ingredients!$B$3:$B$230,H440,Ingredients!$I$3:$I$230)+SUMIF($B$3:$B$725,H440,$CK$3:$CK$725)</f>
        <v>0</v>
      </c>
      <c r="CF440" s="30">
        <f>SUMIF(Ingredients!$B$3:$B$230,I440,Ingredients!$I$3:$I$230)+SUMIF($B$3:$B$725,I440,$CK$3:$CK$725)</f>
        <v>0</v>
      </c>
      <c r="CG440" s="30">
        <f>SUMIF(Ingredients!$B$3:$B$230,J440,Ingredients!$I$3:$I$230)+SUMIF($B$3:$B$725,J440,$CK$3:$CK$725)</f>
        <v>0</v>
      </c>
      <c r="CH440" s="30">
        <f>SUMIF(Ingredients!$B$3:$B$230,K440,Ingredients!$I$3:$I$230)+SUMIF($B$3:$B$725,K440,$CK$3:$CK$725)</f>
        <v>0</v>
      </c>
      <c r="CI440" s="30">
        <f>SUMIF(Ingredients!$B$3:$B$230,L440,Ingredients!$I$3:$I$230)+SUMIF($B$3:$B$725,L440,$CK$3:$CK$725)</f>
        <v>0</v>
      </c>
      <c r="CJ440" s="30">
        <f>SUMIF(Ingredients!$B$3:$B$230,M440,Ingredients!$I$3:$I$230)+SUMIF($B$3:$B$725,M440,$CK$3:$CK$725)</f>
        <v>0</v>
      </c>
      <c r="CK440" s="38">
        <f t="shared" si="84"/>
        <v>0</v>
      </c>
      <c r="CL440" s="30">
        <f>SUMIF(Ingredients!$B$3:$B$230,F440,Ingredients!$J$3:$J$230)+SUMIF($B$3:$B$725,F440,$CT$3:$CT$725)</f>
        <v>0</v>
      </c>
      <c r="CM440" s="30">
        <f>SUMIF(Ingredients!$B$3:$B$230,G440,Ingredients!$J$3:$J$230)+SUMIF($B$3:$B$725,G440,$CT$3:$CT$725)</f>
        <v>0</v>
      </c>
      <c r="CN440" s="30">
        <f>SUMIF(Ingredients!$B$3:$B$230,H440,Ingredients!$J$3:$J$230)+SUMIF($B$3:$B$725,H440,$CT$3:$CT$725)</f>
        <v>0</v>
      </c>
      <c r="CO440" s="30">
        <f>SUMIF(Ingredients!$B$3:$B$230,I440,Ingredients!$J$3:$J$230)+SUMIF($B$3:$B$725,I440,$CT$3:$CT$725)</f>
        <v>0</v>
      </c>
      <c r="CP440" s="30">
        <f>SUMIF(Ingredients!$B$3:$B$230,J440,Ingredients!$J$3:$J$230)+SUMIF($B$3:$B$725,J440,$CT$3:$CT$725)</f>
        <v>0</v>
      </c>
      <c r="CQ440" s="30">
        <f>SUMIF(Ingredients!$B$3:$B$230,K440,Ingredients!$J$3:$J$230)+SUMIF($B$3:$B$725,K440,$CT$3:$CT$725)</f>
        <v>0</v>
      </c>
      <c r="CR440" s="30">
        <f>SUMIF(Ingredients!$B$3:$B$230,L440,Ingredients!$J$3:$J$230)+SUMIF($B$3:$B$725,L440,$CT$3:$CT$725)</f>
        <v>0</v>
      </c>
      <c r="CS440" s="30">
        <f>SUMIF(Ingredients!$B$3:$B$230,M440,Ingredients!$J$3:$J$230)+SUMIF($B$3:$B$725,M440,$CT$3:$CT$725)</f>
        <v>0</v>
      </c>
      <c r="CT440" s="43">
        <f t="shared" si="85"/>
        <v>0</v>
      </c>
      <c r="CU440" s="34">
        <v>0</v>
      </c>
      <c r="CV440" s="30">
        <v>20</v>
      </c>
      <c r="CW440" s="30">
        <v>6</v>
      </c>
      <c r="CX440" s="35">
        <v>0</v>
      </c>
      <c r="CY440" s="36">
        <v>0</v>
      </c>
      <c r="CZ440" s="37">
        <v>0</v>
      </c>
      <c r="DA440" s="38">
        <v>0</v>
      </c>
      <c r="DB440" s="39">
        <v>0</v>
      </c>
      <c r="DC440" t="s">
        <v>199</v>
      </c>
      <c r="DD440" t="str">
        <f t="shared" ca="1" si="86"/>
        <v/>
      </c>
      <c r="DE440" t="str">
        <f t="shared" ca="1" si="87"/>
        <v>No</v>
      </c>
      <c r="DG440" t="s">
        <v>200</v>
      </c>
      <c r="DH440" t="str">
        <f t="shared" ca="1" si="88"/>
        <v/>
      </c>
      <c r="DI440" t="s">
        <v>2271</v>
      </c>
    </row>
    <row r="441" spans="2:113" x14ac:dyDescent="0.3">
      <c r="B441" t="s">
        <v>727</v>
      </c>
      <c r="C441" t="str">
        <f>INDEX('PH Itemnames'!$B$1:$B$723,MATCH(B441,'PH Itemnames'!$A$1:$A$723),1)</f>
        <v>lasagnaItem</v>
      </c>
      <c r="D441" t="s">
        <v>245</v>
      </c>
      <c r="E441" t="s">
        <v>1191</v>
      </c>
      <c r="F441" s="10" t="s">
        <v>267</v>
      </c>
      <c r="G441" s="11" t="s">
        <v>73</v>
      </c>
      <c r="H441" s="11" t="s">
        <v>70</v>
      </c>
      <c r="I441" s="11" t="s">
        <v>64</v>
      </c>
      <c r="J441" s="11" t="s">
        <v>62</v>
      </c>
      <c r="K441" s="11"/>
      <c r="L441" s="11"/>
      <c r="M441" s="11"/>
      <c r="N441" s="46">
        <f ca="1">SUMIF(Ingredients!$B$3:$B$230,'PH complex foods'!F441,Ingredients!$A$3:$A$119)+SUMIF($B$3:$B$725,F441,$V$3:$V$724)</f>
        <v>1</v>
      </c>
      <c r="O441" s="11">
        <f ca="1">SUMIF(Ingredients!$B$3:$B$230,'PH complex foods'!G441,Ingredients!$A$3:$A$119)+SUMIF($B$3:$B$725,G441,$V$3:$V$724)</f>
        <v>1</v>
      </c>
      <c r="P441" s="11">
        <f ca="1">SUMIF(Ingredients!$B$3:$B$230,'PH complex foods'!H441,Ingredients!$A$3:$A$119)+SUMIF($B$3:$B$725,H441,$V$3:$V$724)</f>
        <v>1</v>
      </c>
      <c r="Q441" s="11">
        <f ca="1">SUMIF(Ingredients!$B$3:$B$230,'PH complex foods'!I441,Ingredients!$A$3:$A$119)+SUMIF($B$3:$B$725,I441,$V$3:$V$724)</f>
        <v>1</v>
      </c>
      <c r="R441" s="11">
        <f ca="1">SUMIF(Ingredients!$B$3:$B$230,'PH complex foods'!J441,Ingredients!$A$3:$A$119)+SUMIF($B$3:$B$725,J441,$V$3:$V$724)</f>
        <v>1</v>
      </c>
      <c r="S441" s="11">
        <f ca="1">SUMIF(Ingredients!$B$3:$B$230,'PH complex foods'!K441,Ingredients!$A$3:$A$119)+SUMIF($B$3:$B$725,K441,$V$3:$V$724)</f>
        <v>0</v>
      </c>
      <c r="T441" s="11">
        <f ca="1">SUMIF(Ingredients!$B$3:$B$230,'PH complex foods'!L441,Ingredients!$A$3:$A$119)+SUMIF($B$3:$B$725,L441,$V$3:$V$724)</f>
        <v>0</v>
      </c>
      <c r="U441" s="11">
        <f ca="1">SUMIF(Ingredients!$B$3:$B$230,'PH complex foods'!M441,Ingredients!$A$3:$A$119)+SUMIF($B$3:$B$725,M441,$V$3:$V$724)</f>
        <v>0</v>
      </c>
      <c r="V441" s="10">
        <f t="shared" ca="1" si="89"/>
        <v>1</v>
      </c>
      <c r="W441" s="10">
        <v>1</v>
      </c>
      <c r="X441" s="11">
        <v>1</v>
      </c>
      <c r="Y441" s="11">
        <f>COUNTIF(F441:M1165,B441)</f>
        <v>0</v>
      </c>
      <c r="Z441" s="44" t="str">
        <f t="shared" ca="1" si="90"/>
        <v>Yes</v>
      </c>
      <c r="AA441" s="34">
        <f>SUMIF(Ingredients!$B$3:$B$230,F441,Ingredients!$C$3:$C$230)+SUMIF($B$3:$B$725,F441,$AI$3:$AI$725)</f>
        <v>10</v>
      </c>
      <c r="AB441" s="30">
        <f>SUMIF(Ingredients!$B$3:$B$230,G441,Ingredients!$C$3:$C$230)+SUMIF($B$3:$B$725,G441,$AI$3:$AI$725)</f>
        <v>10</v>
      </c>
      <c r="AC441" s="30">
        <f>SUMIF(Ingredients!$B$3:$B$230,H441,Ingredients!$C$3:$C$230)+SUMIF($B$3:$B$725,H441,$AI$3:$AI$725)</f>
        <v>2</v>
      </c>
      <c r="AD441" s="30">
        <f>SUMIF(Ingredients!$B$3:$B$230,I441,Ingredients!$C$3:$C$230)+SUMIF($B$3:$B$725,I441,$AI$3:$AI$725)</f>
        <v>2</v>
      </c>
      <c r="AE441" s="30">
        <f>SUMIF(Ingredients!$B$3:$B$230,J441,Ingredients!$C$3:$C$230)+SUMIF($B$3:$B$725,J441,$AI$3:$AI$725)</f>
        <v>2</v>
      </c>
      <c r="AF441" s="30">
        <f>SUMIF(Ingredients!$B$3:$B$230,K441,Ingredients!$C$3:$C$230)+SUMIF($B$3:$B$725,K441,$AI$3:$AI$725)</f>
        <v>0</v>
      </c>
      <c r="AG441" s="30">
        <f>SUMIF(Ingredients!$B$3:$B$230,L441,Ingredients!$C$3:$C$230)+SUMIF($B$3:$B$725,L441,$AI$3:$AI$725)</f>
        <v>0</v>
      </c>
      <c r="AH441" s="30">
        <f>SUMIF(Ingredients!$B$3:$B$230,M441,Ingredients!$C$3:$C$230)+SUMIF($B$3:$B$725,M441,$AI$3:$AI$725)</f>
        <v>0</v>
      </c>
      <c r="AI441" s="29">
        <f t="shared" si="78"/>
        <v>26</v>
      </c>
      <c r="AJ441" s="30">
        <f>SUMIF(Ingredients!$B$3:$B$230,F441,Ingredients!$D$3:$D$230)+SUMIF($B$3:$B$725,F441,$AR$3:$AR$725)</f>
        <v>0</v>
      </c>
      <c r="AK441" s="30">
        <f>SUMIF(Ingredients!$B$3:$B$230,G441,Ingredients!$D$3:$D$230)+SUMIF($B$3:$B$725,G441,$AR$3:$AR$725)</f>
        <v>0</v>
      </c>
      <c r="AL441" s="30">
        <f>SUMIF(Ingredients!$B$3:$B$230,H441,Ingredients!$D$3:$D$230)+SUMIF($B$3:$B$725,H441,$AR$3:$AR$725)</f>
        <v>5</v>
      </c>
      <c r="AM441" s="30">
        <f>SUMIF(Ingredients!$B$3:$B$230,I441,Ingredients!$D$3:$D$230)+SUMIF($B$3:$B$725,I441,$AR$3:$AR$725)</f>
        <v>0</v>
      </c>
      <c r="AN441" s="30">
        <f>SUMIF(Ingredients!$B$3:$B$230,J441,Ingredients!$D$3:$D$230)+SUMIF($B$3:$B$725,J441,$AR$3:$AR$725)</f>
        <v>0</v>
      </c>
      <c r="AO441" s="30">
        <f>SUMIF(Ingredients!$B$3:$B$230,K441,Ingredients!$D$3:$D$230)+SUMIF($B$3:$B$725,K441,$AR$3:$AR$725)</f>
        <v>0</v>
      </c>
      <c r="AP441" s="30">
        <f>SUMIF(Ingredients!$B$3:$B$230,L441,Ingredients!$D$3:$D$230)+SUMIF($B$3:$B$725,L441,$AR$3:$AR$725)</f>
        <v>0</v>
      </c>
      <c r="AQ441" s="30">
        <f>SUMIF(Ingredients!$B$3:$B$230,M441,Ingredients!$D$3:$D$230)+SUMIF($B$3:$B$725,M441,$AR$3:$AR$725)</f>
        <v>0</v>
      </c>
      <c r="AR441" s="29">
        <f t="shared" si="79"/>
        <v>5</v>
      </c>
      <c r="AS441" s="30">
        <f>SUMIF(Ingredients!$B$3:$B$230,F441,Ingredients!$E$3:$E$230)+SUMIF($B$3:$B$725,F441,$BA$3:$BA$730)</f>
        <v>9.5</v>
      </c>
      <c r="AT441" s="30">
        <f>SUMIF(Ingredients!$B$3:$B$230,G441,Ingredients!$E$3:$E$230)+SUMIF($B$3:$B$725,G441,$BA$3:$BA$730)</f>
        <v>73</v>
      </c>
      <c r="AU441" s="30">
        <f>SUMIF(Ingredients!$B$3:$B$230,H441,Ingredients!$E$3:$E$230)+SUMIF($B$3:$B$725,H441,$BA$3:$BA$730)</f>
        <v>5</v>
      </c>
      <c r="AV441" s="30">
        <f>SUMIF(Ingredients!$B$3:$B$230,I441,Ingredients!$E$3:$E$230)+SUMIF($B$3:$B$725,I441,$BA$3:$BA$730)</f>
        <v>43</v>
      </c>
      <c r="AW441" s="30">
        <f>SUMIF(Ingredients!$B$3:$B$230,J441,Ingredients!$E$3:$E$230)+SUMIF($B$3:$B$725,J441,$BA$3:$BA$730)</f>
        <v>54</v>
      </c>
      <c r="AX441" s="30">
        <f>SUMIF(Ingredients!$B$3:$B$230,K441,Ingredients!$E$3:$E$230)+SUMIF($B$3:$B$725,K441,$BA$3:$BA$730)</f>
        <v>0</v>
      </c>
      <c r="AY441" s="30">
        <f>SUMIF(Ingredients!$B$3:$B$230,L441,Ingredients!$E$3:$E$230)+SUMIF($B$3:$B$725,L441,$BA$3:$BA$730)</f>
        <v>0</v>
      </c>
      <c r="AZ441" s="30">
        <f>SUMIF(Ingredients!$B$3:$B$230,M441,Ingredients!$E$3:$E$230)+SUMIF($B$3:$B$725,M441,$BA$3:$BA$730)</f>
        <v>0</v>
      </c>
      <c r="BA441" s="29">
        <f t="shared" si="80"/>
        <v>36.9</v>
      </c>
      <c r="BB441" s="30">
        <f>SUMIF(Ingredients!$B$3:$B$230,F441,Ingredients!$F$3:$F$230)+SUMIF($B$3:$B$725,F441,$BJ$3:$BJ$725)</f>
        <v>1</v>
      </c>
      <c r="BC441" s="30">
        <f>SUMIF(Ingredients!$B$3:$B$230,G441,Ingredients!$F$3:$F$230)+SUMIF($B$3:$B$725,G441,$BJ$3:$BJ$725)</f>
        <v>0</v>
      </c>
      <c r="BD441" s="30">
        <f>SUMIF(Ingredients!$B$3:$B$230,H441,Ingredients!$F$3:$F$230)+SUMIF($B$3:$B$725,H441,$BJ$3:$BJ$725)</f>
        <v>0</v>
      </c>
      <c r="BE441" s="30">
        <f>SUMIF(Ingredients!$B$3:$B$230,I441,Ingredients!$F$3:$F$230)+SUMIF($B$3:$B$725,I441,$BJ$3:$BJ$725)</f>
        <v>0</v>
      </c>
      <c r="BF441" s="30">
        <f>SUMIF(Ingredients!$B$3:$B$230,J441,Ingredients!$F$3:$F$230)+SUMIF($B$3:$B$725,J441,$BJ$3:$BJ$725)</f>
        <v>0</v>
      </c>
      <c r="BG441" s="30">
        <f>SUMIF(Ingredients!$B$3:$B$230,K441,Ingredients!$F$3:$F$230)+SUMIF($B$3:$B$725,K441,$BJ$3:$BJ$725)</f>
        <v>0</v>
      </c>
      <c r="BH441" s="30">
        <f>SUMIF(Ingredients!$B$3:$B$230,L441,Ingredients!$F$3:$F$230)+SUMIF($B$3:$B$725,L441,$BJ$3:$BJ$725)</f>
        <v>0</v>
      </c>
      <c r="BI441" s="30">
        <f>SUMIF(Ingredients!$B$3:$B$230,M441,Ingredients!$F$3:$F$230)+SUMIF($B$3:$B$725,M441,$BJ$3:$BJ$725)</f>
        <v>0</v>
      </c>
      <c r="BJ441" s="35">
        <f t="shared" si="81"/>
        <v>1</v>
      </c>
      <c r="BK441" s="30">
        <f>SUMIF(Ingredients!$B$3:$B$230,F441,Ingredients!$G$3:$G$230)+SUMIF($B$3:$B$725,F441,$BS$3:$BS$725)</f>
        <v>0</v>
      </c>
      <c r="BL441" s="30">
        <f>SUMIF(Ingredients!$B$3:$B$230,G441,Ingredients!$G$3:$G$230)+SUMIF($B$3:$B$725,G441,$BS$3:$BS$725)</f>
        <v>0</v>
      </c>
      <c r="BM441" s="30">
        <f>SUMIF(Ingredients!$B$3:$B$230,H441,Ingredients!$G$3:$G$230)+SUMIF($B$3:$B$725,H441,$BS$3:$BS$725)</f>
        <v>0</v>
      </c>
      <c r="BN441" s="30">
        <f>SUMIF(Ingredients!$B$3:$B$230,I441,Ingredients!$G$3:$G$230)+SUMIF($B$3:$B$725,I441,$BS$3:$BS$725)</f>
        <v>0</v>
      </c>
      <c r="BO441" s="30">
        <f>SUMIF(Ingredients!$B$3:$B$230,J441,Ingredients!$G$3:$G$230)+SUMIF($B$3:$B$725,J441,$BS$3:$BS$725)</f>
        <v>0</v>
      </c>
      <c r="BP441" s="30">
        <f>SUMIF(Ingredients!$B$3:$B$230,K441,Ingredients!$G$3:$G$230)+SUMIF($B$3:$B$725,K441,$BS$3:$BS$725)</f>
        <v>0</v>
      </c>
      <c r="BQ441" s="30">
        <f>SUMIF(Ingredients!$B$3:$B$230,L441,Ingredients!$G$3:$G$230)+SUMIF($B$3:$B$725,L441,$BS$3:$BS$725)</f>
        <v>0</v>
      </c>
      <c r="BR441" s="30">
        <f>SUMIF(Ingredients!$B$3:$B$230,M441,Ingredients!$G$3:$G$230)+SUMIF($B$3:$B$725,M441,$BS$3:$BS$725)</f>
        <v>0</v>
      </c>
      <c r="BS441" s="36">
        <f t="shared" si="82"/>
        <v>0</v>
      </c>
      <c r="BT441" s="30">
        <f>SUMIF(Ingredients!$B$3:$B$230,F441,Ingredients!$H$3:$H$230)+SUMIF($B$3:$B$725,F441,$CB$3:$CB$725)</f>
        <v>0</v>
      </c>
      <c r="BU441" s="30">
        <f>SUMIF(Ingredients!$B$3:$B$230,G441,Ingredients!$H$3:$H$230)+SUMIF($B$3:$B$725,G441,$CB$3:$CB$725)</f>
        <v>0</v>
      </c>
      <c r="BV441" s="30">
        <f>SUMIF(Ingredients!$B$3:$B$230,H441,Ingredients!$H$3:$H$230)+SUMIF($B$3:$B$725,H441,$CB$3:$CB$725)</f>
        <v>1.5</v>
      </c>
      <c r="BW441" s="30">
        <f>SUMIF(Ingredients!$B$3:$B$230,I441,Ingredients!$H$3:$H$230)+SUMIF($B$3:$B$725,I441,$CB$3:$CB$725)</f>
        <v>1</v>
      </c>
      <c r="BX441" s="30">
        <f>SUMIF(Ingredients!$B$3:$B$230,J441,Ingredients!$H$3:$H$230)+SUMIF($B$3:$B$725,J441,$CB$3:$CB$725)</f>
        <v>2</v>
      </c>
      <c r="BY441" s="30">
        <f>SUMIF(Ingredients!$B$3:$B$230,K441,Ingredients!$H$3:$H$230)+SUMIF($B$3:$B$725,K441,$CB$3:$CB$725)</f>
        <v>0</v>
      </c>
      <c r="BZ441" s="30">
        <f>SUMIF(Ingredients!$B$3:$B$230,L441,Ingredients!$H$3:$H$230)+SUMIF($B$3:$B$725,L441,$CB$3:$CB$725)</f>
        <v>0</v>
      </c>
      <c r="CA441" s="30">
        <f>SUMIF(Ingredients!$B$3:$B$230,M441,Ingredients!$H$3:$H$230)+SUMIF($B$3:$B$725,M441,$CB$3:$CB$725)</f>
        <v>0</v>
      </c>
      <c r="CB441" s="42">
        <f t="shared" si="83"/>
        <v>4.5</v>
      </c>
      <c r="CC441" s="30">
        <f>SUMIF(Ingredients!$B$3:$B$230,F441,Ingredients!$I$3:$I$230)+SUMIF($B$3:$B$725,F441,$CK$3:$CK$725)</f>
        <v>0</v>
      </c>
      <c r="CD441" s="30">
        <f>SUMIF(Ingredients!$B$3:$B$230,G441,Ingredients!$I$3:$I$230)+SUMIF($B$3:$B$725,G441,$CK$3:$CK$725)</f>
        <v>0</v>
      </c>
      <c r="CE441" s="30">
        <f>SUMIF(Ingredients!$B$3:$B$230,H441,Ingredients!$I$3:$I$230)+SUMIF($B$3:$B$725,H441,$CK$3:$CK$725)</f>
        <v>0</v>
      </c>
      <c r="CF441" s="30">
        <f>SUMIF(Ingredients!$B$3:$B$230,I441,Ingredients!$I$3:$I$230)+SUMIF($B$3:$B$725,I441,$CK$3:$CK$725)</f>
        <v>0</v>
      </c>
      <c r="CG441" s="30">
        <f>SUMIF(Ingredients!$B$3:$B$230,J441,Ingredients!$I$3:$I$230)+SUMIF($B$3:$B$725,J441,$CK$3:$CK$725)</f>
        <v>0</v>
      </c>
      <c r="CH441" s="30">
        <f>SUMIF(Ingredients!$B$3:$B$230,K441,Ingredients!$I$3:$I$230)+SUMIF($B$3:$B$725,K441,$CK$3:$CK$725)</f>
        <v>0</v>
      </c>
      <c r="CI441" s="30">
        <f>SUMIF(Ingredients!$B$3:$B$230,L441,Ingredients!$I$3:$I$230)+SUMIF($B$3:$B$725,L441,$CK$3:$CK$725)</f>
        <v>0</v>
      </c>
      <c r="CJ441" s="30">
        <f>SUMIF(Ingredients!$B$3:$B$230,M441,Ingredients!$I$3:$I$230)+SUMIF($B$3:$B$725,M441,$CK$3:$CK$725)</f>
        <v>0</v>
      </c>
      <c r="CK441" s="38">
        <f t="shared" si="84"/>
        <v>0</v>
      </c>
      <c r="CL441" s="30">
        <f>SUMIF(Ingredients!$B$3:$B$230,F441,Ingredients!$J$3:$J$230)+SUMIF($B$3:$B$725,F441,$CT$3:$CT$725)</f>
        <v>1</v>
      </c>
      <c r="CM441" s="30">
        <f>SUMIF(Ingredients!$B$3:$B$230,G441,Ingredients!$J$3:$J$230)+SUMIF($B$3:$B$725,G441,$CT$3:$CT$725)</f>
        <v>3</v>
      </c>
      <c r="CN441" s="30">
        <f>SUMIF(Ingredients!$B$3:$B$230,H441,Ingredients!$J$3:$J$230)+SUMIF($B$3:$B$725,H441,$CT$3:$CT$725)</f>
        <v>0</v>
      </c>
      <c r="CO441" s="30">
        <f>SUMIF(Ingredients!$B$3:$B$230,I441,Ingredients!$J$3:$J$230)+SUMIF($B$3:$B$725,I441,$CT$3:$CT$725)</f>
        <v>0</v>
      </c>
      <c r="CP441" s="30">
        <f>SUMIF(Ingredients!$B$3:$B$230,J441,Ingredients!$J$3:$J$230)+SUMIF($B$3:$B$725,J441,$CT$3:$CT$725)</f>
        <v>0</v>
      </c>
      <c r="CQ441" s="30">
        <f>SUMIF(Ingredients!$B$3:$B$230,K441,Ingredients!$J$3:$J$230)+SUMIF($B$3:$B$725,K441,$CT$3:$CT$725)</f>
        <v>0</v>
      </c>
      <c r="CR441" s="30">
        <f>SUMIF(Ingredients!$B$3:$B$230,L441,Ingredients!$J$3:$J$230)+SUMIF($B$3:$B$725,L441,$CT$3:$CT$725)</f>
        <v>0</v>
      </c>
      <c r="CS441" s="30">
        <f>SUMIF(Ingredients!$B$3:$B$230,M441,Ingredients!$J$3:$J$230)+SUMIF($B$3:$B$725,M441,$CT$3:$CT$725)</f>
        <v>0</v>
      </c>
      <c r="CT441" s="43">
        <f t="shared" si="85"/>
        <v>4</v>
      </c>
      <c r="CU441" s="34">
        <v>25</v>
      </c>
      <c r="CV441" s="30">
        <v>0</v>
      </c>
      <c r="CW441" s="30">
        <v>12</v>
      </c>
      <c r="CX441" s="35">
        <v>1</v>
      </c>
      <c r="CY441" s="36">
        <v>0</v>
      </c>
      <c r="CZ441" s="37">
        <v>4.5</v>
      </c>
      <c r="DA441" s="38">
        <v>0</v>
      </c>
      <c r="DB441" s="39">
        <v>4</v>
      </c>
      <c r="DC441" t="s">
        <v>202</v>
      </c>
      <c r="DD441" t="str">
        <f t="shared" ca="1" si="86"/>
        <v/>
      </c>
      <c r="DE441" t="str">
        <f t="shared" ca="1" si="87"/>
        <v>-</v>
      </c>
      <c r="DG441" t="s">
        <v>200</v>
      </c>
      <c r="DH441" t="str">
        <f t="shared" ca="1" si="88"/>
        <v>LASAGNAITEM(MEAL, ItemRegistry.lasagnaItem, 4 ,5f,0f,1f,4.5f,0f,0f,4f,1.75f),</v>
      </c>
      <c r="DI441" t="s">
        <v>2518</v>
      </c>
    </row>
    <row r="442" spans="2:113" x14ac:dyDescent="0.3">
      <c r="B442" t="s">
        <v>728</v>
      </c>
      <c r="C442" t="str">
        <f>INDEX('PH Itemnames'!$B$1:$B$723,MATCH(B442,'PH Itemnames'!$A$1:$A$723),1)</f>
        <v>netherwingsItem</v>
      </c>
      <c r="D442" t="s">
        <v>240</v>
      </c>
      <c r="E442" t="s">
        <v>1191</v>
      </c>
      <c r="F442" s="10" t="s">
        <v>79</v>
      </c>
      <c r="G442" s="11" t="s">
        <v>376</v>
      </c>
      <c r="H442" s="11" t="s">
        <v>729</v>
      </c>
      <c r="I442" s="11"/>
      <c r="J442" s="11"/>
      <c r="K442" s="11"/>
      <c r="L442" s="11"/>
      <c r="M442" s="11"/>
      <c r="N442" s="46">
        <f ca="1">SUMIF(Ingredients!$B$3:$B$230,'PH complex foods'!F442,Ingredients!$A$3:$A$119)+SUMIF($B$3:$B$725,F442,$V$3:$V$724)</f>
        <v>1</v>
      </c>
      <c r="O442" s="11">
        <f ca="1">SUMIF(Ingredients!$B$3:$B$230,'PH complex foods'!G442,Ingredients!$A$3:$A$119)+SUMIF($B$3:$B$725,G442,$V$3:$V$724)</f>
        <v>1</v>
      </c>
      <c r="P442" s="11">
        <f ca="1">SUMIF(Ingredients!$B$3:$B$230,'PH complex foods'!H442,Ingredients!$A$3:$A$119)+SUMIF($B$3:$B$725,H442,$V$3:$V$724)</f>
        <v>0</v>
      </c>
      <c r="Q442" s="11">
        <f ca="1">SUMIF(Ingredients!$B$3:$B$230,'PH complex foods'!I442,Ingredients!$A$3:$A$119)+SUMIF($B$3:$B$725,I442,$V$3:$V$724)</f>
        <v>0</v>
      </c>
      <c r="R442" s="11">
        <f ca="1">SUMIF(Ingredients!$B$3:$B$230,'PH complex foods'!J442,Ingredients!$A$3:$A$119)+SUMIF($B$3:$B$725,J442,$V$3:$V$724)</f>
        <v>0</v>
      </c>
      <c r="S442" s="11">
        <f ca="1">SUMIF(Ingredients!$B$3:$B$230,'PH complex foods'!K442,Ingredients!$A$3:$A$119)+SUMIF($B$3:$B$725,K442,$V$3:$V$724)</f>
        <v>0</v>
      </c>
      <c r="T442" s="11">
        <f ca="1">SUMIF(Ingredients!$B$3:$B$230,'PH complex foods'!L442,Ingredients!$A$3:$A$119)+SUMIF($B$3:$B$725,L442,$V$3:$V$724)</f>
        <v>0</v>
      </c>
      <c r="U442" s="11">
        <f ca="1">SUMIF(Ingredients!$B$3:$B$230,'PH complex foods'!M442,Ingredients!$A$3:$A$119)+SUMIF($B$3:$B$725,M442,$V$3:$V$724)</f>
        <v>0</v>
      </c>
      <c r="V442" s="10">
        <f t="shared" ca="1" si="89"/>
        <v>0</v>
      </c>
      <c r="W442" s="10">
        <v>0</v>
      </c>
      <c r="X442" s="11">
        <v>0</v>
      </c>
      <c r="Y442" s="11">
        <f>COUNTIF(F442:M1166,B442)</f>
        <v>0</v>
      </c>
      <c r="Z442" s="44" t="str">
        <f t="shared" ca="1" si="90"/>
        <v>No</v>
      </c>
      <c r="AA442" s="34">
        <f>SUMIF(Ingredients!$B$3:$B$230,F442,Ingredients!$C$3:$C$230)+SUMIF($B$3:$B$725,F442,$AI$3:$AI$725)</f>
        <v>10</v>
      </c>
      <c r="AB442" s="30">
        <f>SUMIF(Ingredients!$B$3:$B$230,G442,Ingredients!$C$3:$C$230)+SUMIF($B$3:$B$725,G442,$AI$3:$AI$725)</f>
        <v>3</v>
      </c>
      <c r="AC442" s="30">
        <f>SUMIF(Ingredients!$B$3:$B$230,H442,Ingredients!$C$3:$C$230)+SUMIF($B$3:$B$725,H442,$AI$3:$AI$725)</f>
        <v>0</v>
      </c>
      <c r="AD442" s="30">
        <f>SUMIF(Ingredients!$B$3:$B$230,I442,Ingredients!$C$3:$C$230)+SUMIF($B$3:$B$725,I442,$AI$3:$AI$725)</f>
        <v>0</v>
      </c>
      <c r="AE442" s="30">
        <f>SUMIF(Ingredients!$B$3:$B$230,J442,Ingredients!$C$3:$C$230)+SUMIF($B$3:$B$725,J442,$AI$3:$AI$725)</f>
        <v>0</v>
      </c>
      <c r="AF442" s="30">
        <f>SUMIF(Ingredients!$B$3:$B$230,K442,Ingredients!$C$3:$C$230)+SUMIF($B$3:$B$725,K442,$AI$3:$AI$725)</f>
        <v>0</v>
      </c>
      <c r="AG442" s="30">
        <f>SUMIF(Ingredients!$B$3:$B$230,L442,Ingredients!$C$3:$C$230)+SUMIF($B$3:$B$725,L442,$AI$3:$AI$725)</f>
        <v>0</v>
      </c>
      <c r="AH442" s="30">
        <f>SUMIF(Ingredients!$B$3:$B$230,M442,Ingredients!$C$3:$C$230)+SUMIF($B$3:$B$725,M442,$AI$3:$AI$725)</f>
        <v>0</v>
      </c>
      <c r="AI442" s="29">
        <f t="shared" si="78"/>
        <v>13</v>
      </c>
      <c r="AJ442" s="30">
        <f>SUMIF(Ingredients!$B$3:$B$230,F442,Ingredients!$D$3:$D$230)+SUMIF($B$3:$B$725,F442,$AR$3:$AR$725)</f>
        <v>0</v>
      </c>
      <c r="AK442" s="30">
        <f>SUMIF(Ingredients!$B$3:$B$230,G442,Ingredients!$D$3:$D$230)+SUMIF($B$3:$B$725,G442,$AR$3:$AR$725)</f>
        <v>10</v>
      </c>
      <c r="AL442" s="30">
        <f>SUMIF(Ingredients!$B$3:$B$230,H442,Ingredients!$D$3:$D$230)+SUMIF($B$3:$B$725,H442,$AR$3:$AR$725)</f>
        <v>0</v>
      </c>
      <c r="AM442" s="30">
        <f>SUMIF(Ingredients!$B$3:$B$230,I442,Ingredients!$D$3:$D$230)+SUMIF($B$3:$B$725,I442,$AR$3:$AR$725)</f>
        <v>0</v>
      </c>
      <c r="AN442" s="30">
        <f>SUMIF(Ingredients!$B$3:$B$230,J442,Ingredients!$D$3:$D$230)+SUMIF($B$3:$B$725,J442,$AR$3:$AR$725)</f>
        <v>0</v>
      </c>
      <c r="AO442" s="30">
        <f>SUMIF(Ingredients!$B$3:$B$230,K442,Ingredients!$D$3:$D$230)+SUMIF($B$3:$B$725,K442,$AR$3:$AR$725)</f>
        <v>0</v>
      </c>
      <c r="AP442" s="30">
        <f>SUMIF(Ingredients!$B$3:$B$230,L442,Ingredients!$D$3:$D$230)+SUMIF($B$3:$B$725,L442,$AR$3:$AR$725)</f>
        <v>0</v>
      </c>
      <c r="AQ442" s="30">
        <f>SUMIF(Ingredients!$B$3:$B$230,M442,Ingredients!$D$3:$D$230)+SUMIF($B$3:$B$725,M442,$AR$3:$AR$725)</f>
        <v>0</v>
      </c>
      <c r="AR442" s="29">
        <f t="shared" si="79"/>
        <v>10</v>
      </c>
      <c r="AS442" s="30">
        <f>SUMIF(Ingredients!$B$3:$B$230,F442,Ingredients!$E$3:$E$230)+SUMIF($B$3:$B$725,F442,$BA$3:$BA$730)</f>
        <v>9</v>
      </c>
      <c r="AT442" s="30">
        <f>SUMIF(Ingredients!$B$3:$B$230,G442,Ingredients!$E$3:$E$230)+SUMIF($B$3:$B$725,G442,$BA$3:$BA$730)</f>
        <v>29.2</v>
      </c>
      <c r="AU442" s="30">
        <f>SUMIF(Ingredients!$B$3:$B$230,H442,Ingredients!$E$3:$E$230)+SUMIF($B$3:$B$725,H442,$BA$3:$BA$730)</f>
        <v>0</v>
      </c>
      <c r="AV442" s="30">
        <f>SUMIF(Ingredients!$B$3:$B$230,I442,Ingredients!$E$3:$E$230)+SUMIF($B$3:$B$725,I442,$BA$3:$BA$730)</f>
        <v>0</v>
      </c>
      <c r="AW442" s="30">
        <f>SUMIF(Ingredients!$B$3:$B$230,J442,Ingredients!$E$3:$E$230)+SUMIF($B$3:$B$725,J442,$BA$3:$BA$730)</f>
        <v>0</v>
      </c>
      <c r="AX442" s="30">
        <f>SUMIF(Ingredients!$B$3:$B$230,K442,Ingredients!$E$3:$E$230)+SUMIF($B$3:$B$725,K442,$BA$3:$BA$730)</f>
        <v>0</v>
      </c>
      <c r="AY442" s="30">
        <f>SUMIF(Ingredients!$B$3:$B$230,L442,Ingredients!$E$3:$E$230)+SUMIF($B$3:$B$725,L442,$BA$3:$BA$730)</f>
        <v>0</v>
      </c>
      <c r="AZ442" s="30">
        <f>SUMIF(Ingredients!$B$3:$B$230,M442,Ingredients!$E$3:$E$230)+SUMIF($B$3:$B$725,M442,$BA$3:$BA$730)</f>
        <v>0</v>
      </c>
      <c r="BA442" s="29">
        <f t="shared" si="80"/>
        <v>12.733333333333334</v>
      </c>
      <c r="BB442" s="30">
        <f>SUMIF(Ingredients!$B$3:$B$230,F442,Ingredients!$F$3:$F$230)+SUMIF($B$3:$B$725,F442,$BJ$3:$BJ$725)</f>
        <v>0</v>
      </c>
      <c r="BC442" s="30">
        <f>SUMIF(Ingredients!$B$3:$B$230,G442,Ingredients!$F$3:$F$230)+SUMIF($B$3:$B$725,G442,$BJ$3:$BJ$725)</f>
        <v>0</v>
      </c>
      <c r="BD442" s="30">
        <f>SUMIF(Ingredients!$B$3:$B$230,H442,Ingredients!$F$3:$F$230)+SUMIF($B$3:$B$725,H442,$BJ$3:$BJ$725)</f>
        <v>0</v>
      </c>
      <c r="BE442" s="30">
        <f>SUMIF(Ingredients!$B$3:$B$230,I442,Ingredients!$F$3:$F$230)+SUMIF($B$3:$B$725,I442,$BJ$3:$BJ$725)</f>
        <v>0</v>
      </c>
      <c r="BF442" s="30">
        <f>SUMIF(Ingredients!$B$3:$B$230,J442,Ingredients!$F$3:$F$230)+SUMIF($B$3:$B$725,J442,$BJ$3:$BJ$725)</f>
        <v>0</v>
      </c>
      <c r="BG442" s="30">
        <f>SUMIF(Ingredients!$B$3:$B$230,K442,Ingredients!$F$3:$F$230)+SUMIF($B$3:$B$725,K442,$BJ$3:$BJ$725)</f>
        <v>0</v>
      </c>
      <c r="BH442" s="30">
        <f>SUMIF(Ingredients!$B$3:$B$230,L442,Ingredients!$F$3:$F$230)+SUMIF($B$3:$B$725,L442,$BJ$3:$BJ$725)</f>
        <v>0</v>
      </c>
      <c r="BI442" s="30">
        <f>SUMIF(Ingredients!$B$3:$B$230,M442,Ingredients!$F$3:$F$230)+SUMIF($B$3:$B$725,M442,$BJ$3:$BJ$725)</f>
        <v>0</v>
      </c>
      <c r="BJ442" s="35">
        <f t="shared" si="81"/>
        <v>0</v>
      </c>
      <c r="BK442" s="30">
        <f>SUMIF(Ingredients!$B$3:$B$230,F442,Ingredients!$G$3:$G$230)+SUMIF($B$3:$B$725,F442,$BS$3:$BS$725)</f>
        <v>0</v>
      </c>
      <c r="BL442" s="30">
        <f>SUMIF(Ingredients!$B$3:$B$230,G442,Ingredients!$G$3:$G$230)+SUMIF($B$3:$B$725,G442,$BS$3:$BS$725)</f>
        <v>0</v>
      </c>
      <c r="BM442" s="30">
        <f>SUMIF(Ingredients!$B$3:$B$230,H442,Ingredients!$G$3:$G$230)+SUMIF($B$3:$B$725,H442,$BS$3:$BS$725)</f>
        <v>0</v>
      </c>
      <c r="BN442" s="30">
        <f>SUMIF(Ingredients!$B$3:$B$230,I442,Ingredients!$G$3:$G$230)+SUMIF($B$3:$B$725,I442,$BS$3:$BS$725)</f>
        <v>0</v>
      </c>
      <c r="BO442" s="30">
        <f>SUMIF(Ingredients!$B$3:$B$230,J442,Ingredients!$G$3:$G$230)+SUMIF($B$3:$B$725,J442,$BS$3:$BS$725)</f>
        <v>0</v>
      </c>
      <c r="BP442" s="30">
        <f>SUMIF(Ingredients!$B$3:$B$230,K442,Ingredients!$G$3:$G$230)+SUMIF($B$3:$B$725,K442,$BS$3:$BS$725)</f>
        <v>0</v>
      </c>
      <c r="BQ442" s="30">
        <f>SUMIF(Ingredients!$B$3:$B$230,L442,Ingredients!$G$3:$G$230)+SUMIF($B$3:$B$725,L442,$BS$3:$BS$725)</f>
        <v>0</v>
      </c>
      <c r="BR442" s="30">
        <f>SUMIF(Ingredients!$B$3:$B$230,M442,Ingredients!$G$3:$G$230)+SUMIF($B$3:$B$725,M442,$BS$3:$BS$725)</f>
        <v>0</v>
      </c>
      <c r="BS442" s="36">
        <f t="shared" si="82"/>
        <v>0</v>
      </c>
      <c r="BT442" s="30">
        <f>SUMIF(Ingredients!$B$3:$B$230,F442,Ingredients!$H$3:$H$230)+SUMIF($B$3:$B$725,F442,$CB$3:$CB$725)</f>
        <v>0</v>
      </c>
      <c r="BU442" s="30">
        <f>SUMIF(Ingredients!$B$3:$B$230,G442,Ingredients!$H$3:$H$230)+SUMIF($B$3:$B$725,G442,$CB$3:$CB$725)</f>
        <v>2.5</v>
      </c>
      <c r="BV442" s="30">
        <f>SUMIF(Ingredients!$B$3:$B$230,H442,Ingredients!$H$3:$H$230)+SUMIF($B$3:$B$725,H442,$CB$3:$CB$725)</f>
        <v>0</v>
      </c>
      <c r="BW442" s="30">
        <f>SUMIF(Ingredients!$B$3:$B$230,I442,Ingredients!$H$3:$H$230)+SUMIF($B$3:$B$725,I442,$CB$3:$CB$725)</f>
        <v>0</v>
      </c>
      <c r="BX442" s="30">
        <f>SUMIF(Ingredients!$B$3:$B$230,J442,Ingredients!$H$3:$H$230)+SUMIF($B$3:$B$725,J442,$CB$3:$CB$725)</f>
        <v>0</v>
      </c>
      <c r="BY442" s="30">
        <f>SUMIF(Ingredients!$B$3:$B$230,K442,Ingredients!$H$3:$H$230)+SUMIF($B$3:$B$725,K442,$CB$3:$CB$725)</f>
        <v>0</v>
      </c>
      <c r="BZ442" s="30">
        <f>SUMIF(Ingredients!$B$3:$B$230,L442,Ingredients!$H$3:$H$230)+SUMIF($B$3:$B$725,L442,$CB$3:$CB$725)</f>
        <v>0</v>
      </c>
      <c r="CA442" s="30">
        <f>SUMIF(Ingredients!$B$3:$B$230,M442,Ingredients!$H$3:$H$230)+SUMIF($B$3:$B$725,M442,$CB$3:$CB$725)</f>
        <v>0</v>
      </c>
      <c r="CB442" s="42">
        <f t="shared" si="83"/>
        <v>2.5</v>
      </c>
      <c r="CC442" s="30">
        <f>SUMIF(Ingredients!$B$3:$B$230,F442,Ingredients!$I$3:$I$230)+SUMIF($B$3:$B$725,F442,$CK$3:$CK$725)</f>
        <v>2.5</v>
      </c>
      <c r="CD442" s="30">
        <f>SUMIF(Ingredients!$B$3:$B$230,G442,Ingredients!$I$3:$I$230)+SUMIF($B$3:$B$725,G442,$CK$3:$CK$725)</f>
        <v>0</v>
      </c>
      <c r="CE442" s="30">
        <f>SUMIF(Ingredients!$B$3:$B$230,H442,Ingredients!$I$3:$I$230)+SUMIF($B$3:$B$725,H442,$CK$3:$CK$725)</f>
        <v>0</v>
      </c>
      <c r="CF442" s="30">
        <f>SUMIF(Ingredients!$B$3:$B$230,I442,Ingredients!$I$3:$I$230)+SUMIF($B$3:$B$725,I442,$CK$3:$CK$725)</f>
        <v>0</v>
      </c>
      <c r="CG442" s="30">
        <f>SUMIF(Ingredients!$B$3:$B$230,J442,Ingredients!$I$3:$I$230)+SUMIF($B$3:$B$725,J442,$CK$3:$CK$725)</f>
        <v>0</v>
      </c>
      <c r="CH442" s="30">
        <f>SUMIF(Ingredients!$B$3:$B$230,K442,Ingredients!$I$3:$I$230)+SUMIF($B$3:$B$725,K442,$CK$3:$CK$725)</f>
        <v>0</v>
      </c>
      <c r="CI442" s="30">
        <f>SUMIF(Ingredients!$B$3:$B$230,L442,Ingredients!$I$3:$I$230)+SUMIF($B$3:$B$725,L442,$CK$3:$CK$725)</f>
        <v>0</v>
      </c>
      <c r="CJ442" s="30">
        <f>SUMIF(Ingredients!$B$3:$B$230,M442,Ingredients!$I$3:$I$230)+SUMIF($B$3:$B$725,M442,$CK$3:$CK$725)</f>
        <v>0</v>
      </c>
      <c r="CK442" s="38">
        <f t="shared" si="84"/>
        <v>2.5</v>
      </c>
      <c r="CL442" s="30">
        <f>SUMIF(Ingredients!$B$3:$B$230,F442,Ingredients!$J$3:$J$230)+SUMIF($B$3:$B$725,F442,$CT$3:$CT$725)</f>
        <v>0</v>
      </c>
      <c r="CM442" s="30">
        <f>SUMIF(Ingredients!$B$3:$B$230,G442,Ingredients!$J$3:$J$230)+SUMIF($B$3:$B$725,G442,$CT$3:$CT$725)</f>
        <v>0</v>
      </c>
      <c r="CN442" s="30">
        <f>SUMIF(Ingredients!$B$3:$B$230,H442,Ingredients!$J$3:$J$230)+SUMIF($B$3:$B$725,H442,$CT$3:$CT$725)</f>
        <v>0</v>
      </c>
      <c r="CO442" s="30">
        <f>SUMIF(Ingredients!$B$3:$B$230,I442,Ingredients!$J$3:$J$230)+SUMIF($B$3:$B$725,I442,$CT$3:$CT$725)</f>
        <v>0</v>
      </c>
      <c r="CP442" s="30">
        <f>SUMIF(Ingredients!$B$3:$B$230,J442,Ingredients!$J$3:$J$230)+SUMIF($B$3:$B$725,J442,$CT$3:$CT$725)</f>
        <v>0</v>
      </c>
      <c r="CQ442" s="30">
        <f>SUMIF(Ingredients!$B$3:$B$230,K442,Ingredients!$J$3:$J$230)+SUMIF($B$3:$B$725,K442,$CT$3:$CT$725)</f>
        <v>0</v>
      </c>
      <c r="CR442" s="30">
        <f>SUMIF(Ingredients!$B$3:$B$230,L442,Ingredients!$J$3:$J$230)+SUMIF($B$3:$B$725,L442,$CT$3:$CT$725)</f>
        <v>0</v>
      </c>
      <c r="CS442" s="30">
        <f>SUMIF(Ingredients!$B$3:$B$230,M442,Ingredients!$J$3:$J$230)+SUMIF($B$3:$B$725,M442,$CT$3:$CT$725)</f>
        <v>0</v>
      </c>
      <c r="CT442" s="43">
        <f t="shared" si="85"/>
        <v>0</v>
      </c>
      <c r="CU442" s="34">
        <v>13</v>
      </c>
      <c r="CV442" s="30">
        <v>10</v>
      </c>
      <c r="CW442" s="30">
        <v>12.733333333333334</v>
      </c>
      <c r="CX442" s="35">
        <v>0</v>
      </c>
      <c r="CY442" s="36">
        <v>0</v>
      </c>
      <c r="CZ442" s="37">
        <v>2.5</v>
      </c>
      <c r="DA442" s="38">
        <v>2.5</v>
      </c>
      <c r="DB442" s="39">
        <v>0</v>
      </c>
      <c r="DC442" t="s">
        <v>199</v>
      </c>
      <c r="DD442" t="str">
        <f t="shared" ca="1" si="86"/>
        <v/>
      </c>
      <c r="DE442" t="str">
        <f t="shared" ca="1" si="87"/>
        <v>No</v>
      </c>
      <c r="DF442" t="s">
        <v>730</v>
      </c>
      <c r="DG442" t="s">
        <v>200</v>
      </c>
      <c r="DH442" t="str">
        <f t="shared" ca="1" si="88"/>
        <v/>
      </c>
      <c r="DI442" t="s">
        <v>2271</v>
      </c>
    </row>
    <row r="443" spans="2:113" x14ac:dyDescent="0.3">
      <c r="B443" t="s">
        <v>731</v>
      </c>
      <c r="C443" t="str">
        <f>INDEX('PH Itemnames'!$B$1:$B$723,MATCH(B443,'PH Itemnames'!$A$1:$A$723),1)</f>
        <v>pizzasoupItem</v>
      </c>
      <c r="D443" t="s">
        <v>245</v>
      </c>
      <c r="E443" t="s">
        <v>1191</v>
      </c>
      <c r="F443" s="10" t="s">
        <v>321</v>
      </c>
      <c r="G443" s="11" t="s">
        <v>64</v>
      </c>
      <c r="H443" s="11" t="s">
        <v>132</v>
      </c>
      <c r="I443" s="11" t="s">
        <v>284</v>
      </c>
      <c r="J443" s="11" t="s">
        <v>62</v>
      </c>
      <c r="K443" s="11" t="s">
        <v>73</v>
      </c>
      <c r="L443" s="11"/>
      <c r="M443" s="11"/>
      <c r="N443" s="46">
        <f ca="1">SUMIF(Ingredients!$B$3:$B$230,'PH complex foods'!F443,Ingredients!$A$3:$A$119)+SUMIF($B$3:$B$725,F443,$V$3:$V$724)</f>
        <v>1</v>
      </c>
      <c r="O443" s="11">
        <f ca="1">SUMIF(Ingredients!$B$3:$B$230,'PH complex foods'!G443,Ingredients!$A$3:$A$119)+SUMIF($B$3:$B$725,G443,$V$3:$V$724)</f>
        <v>1</v>
      </c>
      <c r="P443" s="11">
        <f ca="1">SUMIF(Ingredients!$B$3:$B$230,'PH complex foods'!H443,Ingredients!$A$3:$A$119)+SUMIF($B$3:$B$725,H443,$V$3:$V$724)</f>
        <v>1</v>
      </c>
      <c r="Q443" s="11">
        <f ca="1">SUMIF(Ingredients!$B$3:$B$230,'PH complex foods'!I443,Ingredients!$A$3:$A$119)+SUMIF($B$3:$B$725,I443,$V$3:$V$724)</f>
        <v>1</v>
      </c>
      <c r="R443" s="11">
        <f ca="1">SUMIF(Ingredients!$B$3:$B$230,'PH complex foods'!J443,Ingredients!$A$3:$A$119)+SUMIF($B$3:$B$725,J443,$V$3:$V$724)</f>
        <v>1</v>
      </c>
      <c r="S443" s="11">
        <f ca="1">SUMIF(Ingredients!$B$3:$B$230,'PH complex foods'!K443,Ingredients!$A$3:$A$119)+SUMIF($B$3:$B$725,K443,$V$3:$V$724)</f>
        <v>1</v>
      </c>
      <c r="T443" s="11">
        <f ca="1">SUMIF(Ingredients!$B$3:$B$230,'PH complex foods'!L443,Ingredients!$A$3:$A$119)+SUMIF($B$3:$B$725,L443,$V$3:$V$724)</f>
        <v>0</v>
      </c>
      <c r="U443" s="11">
        <f ca="1">SUMIF(Ingredients!$B$3:$B$230,'PH complex foods'!M443,Ingredients!$A$3:$A$119)+SUMIF($B$3:$B$725,M443,$V$3:$V$724)</f>
        <v>0</v>
      </c>
      <c r="V443" s="10">
        <f t="shared" ca="1" si="89"/>
        <v>1</v>
      </c>
      <c r="W443" s="10">
        <v>1</v>
      </c>
      <c r="X443" s="11">
        <v>1</v>
      </c>
      <c r="Y443" s="11">
        <f>COUNTIF(F443:M1167,B443)</f>
        <v>0</v>
      </c>
      <c r="Z443" s="44" t="str">
        <f t="shared" ca="1" si="90"/>
        <v>Yes</v>
      </c>
      <c r="AA443" s="34">
        <f>SUMIF(Ingredients!$B$3:$B$230,F443,Ingredients!$C$3:$C$230)+SUMIF($B$3:$B$725,F443,$AI$3:$AI$725)</f>
        <v>14.30952380952381</v>
      </c>
      <c r="AB443" s="30">
        <f>SUMIF(Ingredients!$B$3:$B$230,G443,Ingredients!$C$3:$C$230)+SUMIF($B$3:$B$725,G443,$AI$3:$AI$725)</f>
        <v>2</v>
      </c>
      <c r="AC443" s="30">
        <f>SUMIF(Ingredients!$B$3:$B$230,H443,Ingredients!$C$3:$C$230)+SUMIF($B$3:$B$725,H443,$AI$3:$AI$725)</f>
        <v>4</v>
      </c>
      <c r="AD443" s="30">
        <f>SUMIF(Ingredients!$B$3:$B$230,I443,Ingredients!$C$3:$C$230)+SUMIF($B$3:$B$725,I443,$AI$3:$AI$725)</f>
        <v>2</v>
      </c>
      <c r="AE443" s="30">
        <f>SUMIF(Ingredients!$B$3:$B$230,J443,Ingredients!$C$3:$C$230)+SUMIF($B$3:$B$725,J443,$AI$3:$AI$725)</f>
        <v>2</v>
      </c>
      <c r="AF443" s="30">
        <f>SUMIF(Ingredients!$B$3:$B$230,K443,Ingredients!$C$3:$C$230)+SUMIF($B$3:$B$725,K443,$AI$3:$AI$725)</f>
        <v>10</v>
      </c>
      <c r="AG443" s="30">
        <f>SUMIF(Ingredients!$B$3:$B$230,L443,Ingredients!$C$3:$C$230)+SUMIF($B$3:$B$725,L443,$AI$3:$AI$725)</f>
        <v>0</v>
      </c>
      <c r="AH443" s="30">
        <f>SUMIF(Ingredients!$B$3:$B$230,M443,Ingredients!$C$3:$C$230)+SUMIF($B$3:$B$725,M443,$AI$3:$AI$725)</f>
        <v>0</v>
      </c>
      <c r="AI443" s="29">
        <f t="shared" si="78"/>
        <v>34.30952380952381</v>
      </c>
      <c r="AJ443" s="30">
        <f>SUMIF(Ingredients!$B$3:$B$230,F443,Ingredients!$D$3:$D$230)+SUMIF($B$3:$B$725,F443,$AR$3:$AR$725)</f>
        <v>5.3571428571428568</v>
      </c>
      <c r="AK443" s="30">
        <f>SUMIF(Ingredients!$B$3:$B$230,G443,Ingredients!$D$3:$D$230)+SUMIF($B$3:$B$725,G443,$AR$3:$AR$725)</f>
        <v>0</v>
      </c>
      <c r="AL443" s="30">
        <f>SUMIF(Ingredients!$B$3:$B$230,H443,Ingredients!$D$3:$D$230)+SUMIF($B$3:$B$725,H443,$AR$3:$AR$725)</f>
        <v>0</v>
      </c>
      <c r="AM443" s="30">
        <f>SUMIF(Ingredients!$B$3:$B$230,I443,Ingredients!$D$3:$D$230)+SUMIF($B$3:$B$725,I443,$AR$3:$AR$725)</f>
        <v>0</v>
      </c>
      <c r="AN443" s="30">
        <f>SUMIF(Ingredients!$B$3:$B$230,J443,Ingredients!$D$3:$D$230)+SUMIF($B$3:$B$725,J443,$AR$3:$AR$725)</f>
        <v>0</v>
      </c>
      <c r="AO443" s="30">
        <f>SUMIF(Ingredients!$B$3:$B$230,K443,Ingredients!$D$3:$D$230)+SUMIF($B$3:$B$725,K443,$AR$3:$AR$725)</f>
        <v>0</v>
      </c>
      <c r="AP443" s="30">
        <f>SUMIF(Ingredients!$B$3:$B$230,L443,Ingredients!$D$3:$D$230)+SUMIF($B$3:$B$725,L443,$AR$3:$AR$725)</f>
        <v>0</v>
      </c>
      <c r="AQ443" s="30">
        <f>SUMIF(Ingredients!$B$3:$B$230,M443,Ingredients!$D$3:$D$230)+SUMIF($B$3:$B$725,M443,$AR$3:$AR$725)</f>
        <v>0</v>
      </c>
      <c r="AR443" s="29">
        <f t="shared" si="79"/>
        <v>5.3571428571428568</v>
      </c>
      <c r="AS443" s="30">
        <f>SUMIF(Ingredients!$B$3:$B$230,F443,Ingredients!$E$3:$E$230)+SUMIF($B$3:$B$725,F443,$BA$3:$BA$730)</f>
        <v>7.7142857142857144</v>
      </c>
      <c r="AT443" s="30">
        <f>SUMIF(Ingredients!$B$3:$B$230,G443,Ingredients!$E$3:$E$230)+SUMIF($B$3:$B$725,G443,$BA$3:$BA$730)</f>
        <v>43</v>
      </c>
      <c r="AU443" s="30">
        <f>SUMIF(Ingredients!$B$3:$B$230,H443,Ingredients!$E$3:$E$230)+SUMIF($B$3:$B$725,H443,$BA$3:$BA$730)</f>
        <v>7.666666666666667</v>
      </c>
      <c r="AV443" s="30">
        <f>SUMIF(Ingredients!$B$3:$B$230,I443,Ingredients!$E$3:$E$230)+SUMIF($B$3:$B$725,I443,$BA$3:$BA$730)</f>
        <v>24</v>
      </c>
      <c r="AW443" s="30">
        <f>SUMIF(Ingredients!$B$3:$B$230,J443,Ingredients!$E$3:$E$230)+SUMIF($B$3:$B$725,J443,$BA$3:$BA$730)</f>
        <v>54</v>
      </c>
      <c r="AX443" s="30">
        <f>SUMIF(Ingredients!$B$3:$B$230,K443,Ingredients!$E$3:$E$230)+SUMIF($B$3:$B$725,K443,$BA$3:$BA$730)</f>
        <v>73</v>
      </c>
      <c r="AY443" s="30">
        <f>SUMIF(Ingredients!$B$3:$B$230,L443,Ingredients!$E$3:$E$230)+SUMIF($B$3:$B$725,L443,$BA$3:$BA$730)</f>
        <v>0</v>
      </c>
      <c r="AZ443" s="30">
        <f>SUMIF(Ingredients!$B$3:$B$230,M443,Ingredients!$E$3:$E$230)+SUMIF($B$3:$B$725,M443,$BA$3:$BA$730)</f>
        <v>0</v>
      </c>
      <c r="BA443" s="29">
        <f t="shared" si="80"/>
        <v>34.896825396825399</v>
      </c>
      <c r="BB443" s="30">
        <f>SUMIF(Ingredients!$B$3:$B$230,F443,Ingredients!$F$3:$F$230)+SUMIF($B$3:$B$725,F443,$BJ$3:$BJ$725)</f>
        <v>0</v>
      </c>
      <c r="BC443" s="30">
        <f>SUMIF(Ingredients!$B$3:$B$230,G443,Ingredients!$F$3:$F$230)+SUMIF($B$3:$B$725,G443,$BJ$3:$BJ$725)</f>
        <v>0</v>
      </c>
      <c r="BD443" s="30">
        <f>SUMIF(Ingredients!$B$3:$B$230,H443,Ingredients!$F$3:$F$230)+SUMIF($B$3:$B$725,H443,$BJ$3:$BJ$725)</f>
        <v>0</v>
      </c>
      <c r="BE443" s="30">
        <f>SUMIF(Ingredients!$B$3:$B$230,I443,Ingredients!$F$3:$F$230)+SUMIF($B$3:$B$725,I443,$BJ$3:$BJ$725)</f>
        <v>0</v>
      </c>
      <c r="BF443" s="30">
        <f>SUMIF(Ingredients!$B$3:$B$230,J443,Ingredients!$F$3:$F$230)+SUMIF($B$3:$B$725,J443,$BJ$3:$BJ$725)</f>
        <v>0</v>
      </c>
      <c r="BG443" s="30">
        <f>SUMIF(Ingredients!$B$3:$B$230,K443,Ingredients!$F$3:$F$230)+SUMIF($B$3:$B$725,K443,$BJ$3:$BJ$725)</f>
        <v>0</v>
      </c>
      <c r="BH443" s="30">
        <f>SUMIF(Ingredients!$B$3:$B$230,L443,Ingredients!$F$3:$F$230)+SUMIF($B$3:$B$725,L443,$BJ$3:$BJ$725)</f>
        <v>0</v>
      </c>
      <c r="BI443" s="30">
        <f>SUMIF(Ingredients!$B$3:$B$230,M443,Ingredients!$F$3:$F$230)+SUMIF($B$3:$B$725,M443,$BJ$3:$BJ$725)</f>
        <v>0</v>
      </c>
      <c r="BJ443" s="35">
        <f t="shared" si="81"/>
        <v>0</v>
      </c>
      <c r="BK443" s="30">
        <f>SUMIF(Ingredients!$B$3:$B$230,F443,Ingredients!$G$3:$G$230)+SUMIF($B$3:$B$725,F443,$BS$3:$BS$725)</f>
        <v>0</v>
      </c>
      <c r="BL443" s="30">
        <f>SUMIF(Ingredients!$B$3:$B$230,G443,Ingredients!$G$3:$G$230)+SUMIF($B$3:$B$725,G443,$BS$3:$BS$725)</f>
        <v>0</v>
      </c>
      <c r="BM443" s="30">
        <f>SUMIF(Ingredients!$B$3:$B$230,H443,Ingredients!$G$3:$G$230)+SUMIF($B$3:$B$725,H443,$BS$3:$BS$725)</f>
        <v>0</v>
      </c>
      <c r="BN443" s="30">
        <f>SUMIF(Ingredients!$B$3:$B$230,I443,Ingredients!$G$3:$G$230)+SUMIF($B$3:$B$725,I443,$BS$3:$BS$725)</f>
        <v>0</v>
      </c>
      <c r="BO443" s="30">
        <f>SUMIF(Ingredients!$B$3:$B$230,J443,Ingredients!$G$3:$G$230)+SUMIF($B$3:$B$725,J443,$BS$3:$BS$725)</f>
        <v>0</v>
      </c>
      <c r="BP443" s="30">
        <f>SUMIF(Ingredients!$B$3:$B$230,K443,Ingredients!$G$3:$G$230)+SUMIF($B$3:$B$725,K443,$BS$3:$BS$725)</f>
        <v>0</v>
      </c>
      <c r="BQ443" s="30">
        <f>SUMIF(Ingredients!$B$3:$B$230,L443,Ingredients!$G$3:$G$230)+SUMIF($B$3:$B$725,L443,$BS$3:$BS$725)</f>
        <v>0</v>
      </c>
      <c r="BR443" s="30">
        <f>SUMIF(Ingredients!$B$3:$B$230,M443,Ingredients!$G$3:$G$230)+SUMIF($B$3:$B$725,M443,$BS$3:$BS$725)</f>
        <v>0</v>
      </c>
      <c r="BS443" s="36">
        <f t="shared" si="82"/>
        <v>0</v>
      </c>
      <c r="BT443" s="30">
        <f>SUMIF(Ingredients!$B$3:$B$230,F443,Ingredients!$H$3:$H$230)+SUMIF($B$3:$B$725,F443,$CB$3:$CB$725)</f>
        <v>2.6428571428571428</v>
      </c>
      <c r="BU443" s="30">
        <f>SUMIF(Ingredients!$B$3:$B$230,G443,Ingredients!$H$3:$H$230)+SUMIF($B$3:$B$725,G443,$CB$3:$CB$725)</f>
        <v>1</v>
      </c>
      <c r="BV443" s="30">
        <f>SUMIF(Ingredients!$B$3:$B$230,H443,Ingredients!$H$3:$H$230)+SUMIF($B$3:$B$725,H443,$CB$3:$CB$725)</f>
        <v>1</v>
      </c>
      <c r="BW443" s="30">
        <f>SUMIF(Ingredients!$B$3:$B$230,I443,Ingredients!$H$3:$H$230)+SUMIF($B$3:$B$725,I443,$CB$3:$CB$725)</f>
        <v>0</v>
      </c>
      <c r="BX443" s="30">
        <f>SUMIF(Ingredients!$B$3:$B$230,J443,Ingredients!$H$3:$H$230)+SUMIF($B$3:$B$725,J443,$CB$3:$CB$725)</f>
        <v>2</v>
      </c>
      <c r="BY443" s="30">
        <f>SUMIF(Ingredients!$B$3:$B$230,K443,Ingredients!$H$3:$H$230)+SUMIF($B$3:$B$725,K443,$CB$3:$CB$725)</f>
        <v>0</v>
      </c>
      <c r="BZ443" s="30">
        <f>SUMIF(Ingredients!$B$3:$B$230,L443,Ingredients!$H$3:$H$230)+SUMIF($B$3:$B$725,L443,$CB$3:$CB$725)</f>
        <v>0</v>
      </c>
      <c r="CA443" s="30">
        <f>SUMIF(Ingredients!$B$3:$B$230,M443,Ingredients!$H$3:$H$230)+SUMIF($B$3:$B$725,M443,$CB$3:$CB$725)</f>
        <v>0</v>
      </c>
      <c r="CB443" s="42">
        <f t="shared" si="83"/>
        <v>6.6428571428571423</v>
      </c>
      <c r="CC443" s="30">
        <f>SUMIF(Ingredients!$B$3:$B$230,F443,Ingredients!$I$3:$I$230)+SUMIF($B$3:$B$725,F443,$CK$3:$CK$725)</f>
        <v>2.5</v>
      </c>
      <c r="CD443" s="30">
        <f>SUMIF(Ingredients!$B$3:$B$230,G443,Ingredients!$I$3:$I$230)+SUMIF($B$3:$B$725,G443,$CK$3:$CK$725)</f>
        <v>0</v>
      </c>
      <c r="CE443" s="30">
        <f>SUMIF(Ingredients!$B$3:$B$230,H443,Ingredients!$I$3:$I$230)+SUMIF($B$3:$B$725,H443,$CK$3:$CK$725)</f>
        <v>0</v>
      </c>
      <c r="CF443" s="30">
        <f>SUMIF(Ingredients!$B$3:$B$230,I443,Ingredients!$I$3:$I$230)+SUMIF($B$3:$B$725,I443,$CK$3:$CK$725)</f>
        <v>0.5</v>
      </c>
      <c r="CG443" s="30">
        <f>SUMIF(Ingredients!$B$3:$B$230,J443,Ingredients!$I$3:$I$230)+SUMIF($B$3:$B$725,J443,$CK$3:$CK$725)</f>
        <v>0</v>
      </c>
      <c r="CH443" s="30">
        <f>SUMIF(Ingredients!$B$3:$B$230,K443,Ingredients!$I$3:$I$230)+SUMIF($B$3:$B$725,K443,$CK$3:$CK$725)</f>
        <v>0</v>
      </c>
      <c r="CI443" s="30">
        <f>SUMIF(Ingredients!$B$3:$B$230,L443,Ingredients!$I$3:$I$230)+SUMIF($B$3:$B$725,L443,$CK$3:$CK$725)</f>
        <v>0</v>
      </c>
      <c r="CJ443" s="30">
        <f>SUMIF(Ingredients!$B$3:$B$230,M443,Ingredients!$I$3:$I$230)+SUMIF($B$3:$B$725,M443,$CK$3:$CK$725)</f>
        <v>0</v>
      </c>
      <c r="CK443" s="38">
        <f t="shared" si="84"/>
        <v>3</v>
      </c>
      <c r="CL443" s="30">
        <f>SUMIF(Ingredients!$B$3:$B$230,F443,Ingredients!$J$3:$J$230)+SUMIF($B$3:$B$725,F443,$CT$3:$CT$725)</f>
        <v>0</v>
      </c>
      <c r="CM443" s="30">
        <f>SUMIF(Ingredients!$B$3:$B$230,G443,Ingredients!$J$3:$J$230)+SUMIF($B$3:$B$725,G443,$CT$3:$CT$725)</f>
        <v>0</v>
      </c>
      <c r="CN443" s="30">
        <f>SUMIF(Ingredients!$B$3:$B$230,H443,Ingredients!$J$3:$J$230)+SUMIF($B$3:$B$725,H443,$CT$3:$CT$725)</f>
        <v>0</v>
      </c>
      <c r="CO443" s="30">
        <f>SUMIF(Ingredients!$B$3:$B$230,I443,Ingredients!$J$3:$J$230)+SUMIF($B$3:$B$725,I443,$CT$3:$CT$725)</f>
        <v>0</v>
      </c>
      <c r="CP443" s="30">
        <f>SUMIF(Ingredients!$B$3:$B$230,J443,Ingredients!$J$3:$J$230)+SUMIF($B$3:$B$725,J443,$CT$3:$CT$725)</f>
        <v>0</v>
      </c>
      <c r="CQ443" s="30">
        <f>SUMIF(Ingredients!$B$3:$B$230,K443,Ingredients!$J$3:$J$230)+SUMIF($B$3:$B$725,K443,$CT$3:$CT$725)</f>
        <v>3</v>
      </c>
      <c r="CR443" s="30">
        <f>SUMIF(Ingredients!$B$3:$B$230,L443,Ingredients!$J$3:$J$230)+SUMIF($B$3:$B$725,L443,$CT$3:$CT$725)</f>
        <v>0</v>
      </c>
      <c r="CS443" s="30">
        <f>SUMIF(Ingredients!$B$3:$B$230,M443,Ingredients!$J$3:$J$230)+SUMIF($B$3:$B$725,M443,$CT$3:$CT$725)</f>
        <v>0</v>
      </c>
      <c r="CT443" s="43">
        <f t="shared" si="85"/>
        <v>3</v>
      </c>
      <c r="CU443" s="34">
        <v>35</v>
      </c>
      <c r="CV443" s="30">
        <v>15</v>
      </c>
      <c r="CW443" s="30">
        <v>6</v>
      </c>
      <c r="CX443" s="35">
        <v>0</v>
      </c>
      <c r="CY443" s="36">
        <v>0</v>
      </c>
      <c r="CZ443" s="37">
        <v>6</v>
      </c>
      <c r="DA443" s="38">
        <v>3</v>
      </c>
      <c r="DB443" s="39">
        <v>3</v>
      </c>
      <c r="DC443" t="s">
        <v>202</v>
      </c>
      <c r="DD443" t="str">
        <f t="shared" ca="1" si="86"/>
        <v/>
      </c>
      <c r="DE443" t="str">
        <f t="shared" ca="1" si="87"/>
        <v>-</v>
      </c>
      <c r="DG443" t="s">
        <v>200</v>
      </c>
      <c r="DH443" t="str">
        <f t="shared" ca="1" si="88"/>
        <v>PIZZASOUPITEM(MEAL, ItemRegistry.pizzasoupItem, 4 ,7f,15f,0f,6f,0f,3f,3f,3.5f),</v>
      </c>
      <c r="DI443" t="s">
        <v>2519</v>
      </c>
    </row>
    <row r="444" spans="2:113" x14ac:dyDescent="0.3">
      <c r="B444" t="s">
        <v>732</v>
      </c>
      <c r="C444" t="str">
        <f>INDEX('PH Itemnames'!$B$1:$B$723,MATCH(B444,'PH Itemnames'!$A$1:$A$723),1)</f>
        <v>poutineItem</v>
      </c>
      <c r="D444" t="s">
        <v>240</v>
      </c>
      <c r="E444" t="s">
        <v>1191</v>
      </c>
      <c r="F444" s="10" t="s">
        <v>282</v>
      </c>
      <c r="G444" s="11" t="s">
        <v>73</v>
      </c>
      <c r="H444" s="11" t="s">
        <v>684</v>
      </c>
      <c r="I444" s="11"/>
      <c r="J444" s="11"/>
      <c r="K444" s="11"/>
      <c r="L444" s="11"/>
      <c r="M444" s="11"/>
      <c r="N444" s="46">
        <f ca="1">SUMIF(Ingredients!$B$3:$B$230,'PH complex foods'!F444,Ingredients!$A$3:$A$119)+SUMIF($B$3:$B$725,F444,$V$3:$V$724)</f>
        <v>1</v>
      </c>
      <c r="O444" s="11">
        <f ca="1">SUMIF(Ingredients!$B$3:$B$230,'PH complex foods'!G444,Ingredients!$A$3:$A$119)+SUMIF($B$3:$B$725,G444,$V$3:$V$724)</f>
        <v>1</v>
      </c>
      <c r="P444" s="11">
        <f ca="1">SUMIF(Ingredients!$B$3:$B$230,'PH complex foods'!H444,Ingredients!$A$3:$A$119)+SUMIF($B$3:$B$725,H444,$V$3:$V$724)</f>
        <v>1</v>
      </c>
      <c r="Q444" s="11">
        <f ca="1">SUMIF(Ingredients!$B$3:$B$230,'PH complex foods'!I444,Ingredients!$A$3:$A$119)+SUMIF($B$3:$B$725,I444,$V$3:$V$724)</f>
        <v>0</v>
      </c>
      <c r="R444" s="11">
        <f ca="1">SUMIF(Ingredients!$B$3:$B$230,'PH complex foods'!J444,Ingredients!$A$3:$A$119)+SUMIF($B$3:$B$725,J444,$V$3:$V$724)</f>
        <v>0</v>
      </c>
      <c r="S444" s="11">
        <f ca="1">SUMIF(Ingredients!$B$3:$B$230,'PH complex foods'!K444,Ingredients!$A$3:$A$119)+SUMIF($B$3:$B$725,K444,$V$3:$V$724)</f>
        <v>0</v>
      </c>
      <c r="T444" s="11">
        <f ca="1">SUMIF(Ingredients!$B$3:$B$230,'PH complex foods'!L444,Ingredients!$A$3:$A$119)+SUMIF($B$3:$B$725,L444,$V$3:$V$724)</f>
        <v>0</v>
      </c>
      <c r="U444" s="11">
        <f ca="1">SUMIF(Ingredients!$B$3:$B$230,'PH complex foods'!M444,Ingredients!$A$3:$A$119)+SUMIF($B$3:$B$725,M444,$V$3:$V$724)</f>
        <v>0</v>
      </c>
      <c r="V444" s="10">
        <f t="shared" ca="1" si="89"/>
        <v>1</v>
      </c>
      <c r="W444" s="10">
        <v>1</v>
      </c>
      <c r="X444" s="11">
        <v>1</v>
      </c>
      <c r="Y444" s="11">
        <f>COUNTIF(F444:M1168,B444)</f>
        <v>0</v>
      </c>
      <c r="Z444" s="44" t="str">
        <f t="shared" ca="1" si="90"/>
        <v>Yes</v>
      </c>
      <c r="AA444" s="34">
        <f>SUMIF(Ingredients!$B$3:$B$230,F444,Ingredients!$C$3:$C$230)+SUMIF($B$3:$B$725,F444,$AI$3:$AI$725)</f>
        <v>10</v>
      </c>
      <c r="AB444" s="30">
        <f>SUMIF(Ingredients!$B$3:$B$230,G444,Ingredients!$C$3:$C$230)+SUMIF($B$3:$B$725,G444,$AI$3:$AI$725)</f>
        <v>10</v>
      </c>
      <c r="AC444" s="30">
        <f>SUMIF(Ingredients!$B$3:$B$230,H444,Ingredients!$C$3:$C$230)+SUMIF($B$3:$B$725,H444,$AI$3:$AI$725)</f>
        <v>17.30952380952381</v>
      </c>
      <c r="AD444" s="30">
        <f>SUMIF(Ingredients!$B$3:$B$230,I444,Ingredients!$C$3:$C$230)+SUMIF($B$3:$B$725,I444,$AI$3:$AI$725)</f>
        <v>0</v>
      </c>
      <c r="AE444" s="30">
        <f>SUMIF(Ingredients!$B$3:$B$230,J444,Ingredients!$C$3:$C$230)+SUMIF($B$3:$B$725,J444,$AI$3:$AI$725)</f>
        <v>0</v>
      </c>
      <c r="AF444" s="30">
        <f>SUMIF(Ingredients!$B$3:$B$230,K444,Ingredients!$C$3:$C$230)+SUMIF($B$3:$B$725,K444,$AI$3:$AI$725)</f>
        <v>0</v>
      </c>
      <c r="AG444" s="30">
        <f>SUMIF(Ingredients!$B$3:$B$230,L444,Ingredients!$C$3:$C$230)+SUMIF($B$3:$B$725,L444,$AI$3:$AI$725)</f>
        <v>0</v>
      </c>
      <c r="AH444" s="30">
        <f>SUMIF(Ingredients!$B$3:$B$230,M444,Ingredients!$C$3:$C$230)+SUMIF($B$3:$B$725,M444,$AI$3:$AI$725)</f>
        <v>0</v>
      </c>
      <c r="AI444" s="29">
        <f t="shared" si="78"/>
        <v>37.30952380952381</v>
      </c>
      <c r="AJ444" s="30">
        <f>SUMIF(Ingredients!$B$3:$B$230,F444,Ingredients!$D$3:$D$230)+SUMIF($B$3:$B$725,F444,$AR$3:$AR$725)</f>
        <v>0</v>
      </c>
      <c r="AK444" s="30">
        <f>SUMIF(Ingredients!$B$3:$B$230,G444,Ingredients!$D$3:$D$230)+SUMIF($B$3:$B$725,G444,$AR$3:$AR$725)</f>
        <v>0</v>
      </c>
      <c r="AL444" s="30">
        <f>SUMIF(Ingredients!$B$3:$B$230,H444,Ingredients!$D$3:$D$230)+SUMIF($B$3:$B$725,H444,$AR$3:$AR$725)</f>
        <v>0.35714285714285715</v>
      </c>
      <c r="AM444" s="30">
        <f>SUMIF(Ingredients!$B$3:$B$230,I444,Ingredients!$D$3:$D$230)+SUMIF($B$3:$B$725,I444,$AR$3:$AR$725)</f>
        <v>0</v>
      </c>
      <c r="AN444" s="30">
        <f>SUMIF(Ingredients!$B$3:$B$230,J444,Ingredients!$D$3:$D$230)+SUMIF($B$3:$B$725,J444,$AR$3:$AR$725)</f>
        <v>0</v>
      </c>
      <c r="AO444" s="30">
        <f>SUMIF(Ingredients!$B$3:$B$230,K444,Ingredients!$D$3:$D$230)+SUMIF($B$3:$B$725,K444,$AR$3:$AR$725)</f>
        <v>0</v>
      </c>
      <c r="AP444" s="30">
        <f>SUMIF(Ingredients!$B$3:$B$230,L444,Ingredients!$D$3:$D$230)+SUMIF($B$3:$B$725,L444,$AR$3:$AR$725)</f>
        <v>0</v>
      </c>
      <c r="AQ444" s="30">
        <f>SUMIF(Ingredients!$B$3:$B$230,M444,Ingredients!$D$3:$D$230)+SUMIF($B$3:$B$725,M444,$AR$3:$AR$725)</f>
        <v>0</v>
      </c>
      <c r="AR444" s="29">
        <f t="shared" si="79"/>
        <v>0.35714285714285715</v>
      </c>
      <c r="AS444" s="30">
        <f>SUMIF(Ingredients!$B$3:$B$230,F444,Ingredients!$E$3:$E$230)+SUMIF($B$3:$B$725,F444,$BA$3:$BA$730)</f>
        <v>31</v>
      </c>
      <c r="AT444" s="30">
        <f>SUMIF(Ingredients!$B$3:$B$230,G444,Ingredients!$E$3:$E$230)+SUMIF($B$3:$B$725,G444,$BA$3:$BA$730)</f>
        <v>73</v>
      </c>
      <c r="AU444" s="30">
        <f>SUMIF(Ingredients!$B$3:$B$230,H444,Ingredients!$E$3:$E$230)+SUMIF($B$3:$B$725,H444,$BA$3:$BA$730)</f>
        <v>26.714285714285715</v>
      </c>
      <c r="AV444" s="30">
        <f>SUMIF(Ingredients!$B$3:$B$230,I444,Ingredients!$E$3:$E$230)+SUMIF($B$3:$B$725,I444,$BA$3:$BA$730)</f>
        <v>0</v>
      </c>
      <c r="AW444" s="30">
        <f>SUMIF(Ingredients!$B$3:$B$230,J444,Ingredients!$E$3:$E$230)+SUMIF($B$3:$B$725,J444,$BA$3:$BA$730)</f>
        <v>0</v>
      </c>
      <c r="AX444" s="30">
        <f>SUMIF(Ingredients!$B$3:$B$230,K444,Ingredients!$E$3:$E$230)+SUMIF($B$3:$B$725,K444,$BA$3:$BA$730)</f>
        <v>0</v>
      </c>
      <c r="AY444" s="30">
        <f>SUMIF(Ingredients!$B$3:$B$230,L444,Ingredients!$E$3:$E$230)+SUMIF($B$3:$B$725,L444,$BA$3:$BA$730)</f>
        <v>0</v>
      </c>
      <c r="AZ444" s="30">
        <f>SUMIF(Ingredients!$B$3:$B$230,M444,Ingredients!$E$3:$E$230)+SUMIF($B$3:$B$725,M444,$BA$3:$BA$730)</f>
        <v>0</v>
      </c>
      <c r="BA444" s="29">
        <f t="shared" si="80"/>
        <v>43.571428571428577</v>
      </c>
      <c r="BB444" s="30">
        <f>SUMIF(Ingredients!$B$3:$B$230,F444,Ingredients!$F$3:$F$230)+SUMIF($B$3:$B$725,F444,$BJ$3:$BJ$725)</f>
        <v>0</v>
      </c>
      <c r="BC444" s="30">
        <f>SUMIF(Ingredients!$B$3:$B$230,G444,Ingredients!$F$3:$F$230)+SUMIF($B$3:$B$725,G444,$BJ$3:$BJ$725)</f>
        <v>0</v>
      </c>
      <c r="BD444" s="30">
        <f>SUMIF(Ingredients!$B$3:$B$230,H444,Ingredients!$F$3:$F$230)+SUMIF($B$3:$B$725,H444,$BJ$3:$BJ$725)</f>
        <v>1</v>
      </c>
      <c r="BE444" s="30">
        <f>SUMIF(Ingredients!$B$3:$B$230,I444,Ingredients!$F$3:$F$230)+SUMIF($B$3:$B$725,I444,$BJ$3:$BJ$725)</f>
        <v>0</v>
      </c>
      <c r="BF444" s="30">
        <f>SUMIF(Ingredients!$B$3:$B$230,J444,Ingredients!$F$3:$F$230)+SUMIF($B$3:$B$725,J444,$BJ$3:$BJ$725)</f>
        <v>0</v>
      </c>
      <c r="BG444" s="30">
        <f>SUMIF(Ingredients!$B$3:$B$230,K444,Ingredients!$F$3:$F$230)+SUMIF($B$3:$B$725,K444,$BJ$3:$BJ$725)</f>
        <v>0</v>
      </c>
      <c r="BH444" s="30">
        <f>SUMIF(Ingredients!$B$3:$B$230,L444,Ingredients!$F$3:$F$230)+SUMIF($B$3:$B$725,L444,$BJ$3:$BJ$725)</f>
        <v>0</v>
      </c>
      <c r="BI444" s="30">
        <f>SUMIF(Ingredients!$B$3:$B$230,M444,Ingredients!$F$3:$F$230)+SUMIF($B$3:$B$725,M444,$BJ$3:$BJ$725)</f>
        <v>0</v>
      </c>
      <c r="BJ444" s="35">
        <f t="shared" si="81"/>
        <v>1</v>
      </c>
      <c r="BK444" s="30">
        <f>SUMIF(Ingredients!$B$3:$B$230,F444,Ingredients!$G$3:$G$230)+SUMIF($B$3:$B$725,F444,$BS$3:$BS$725)</f>
        <v>0</v>
      </c>
      <c r="BL444" s="30">
        <f>SUMIF(Ingredients!$B$3:$B$230,G444,Ingredients!$G$3:$G$230)+SUMIF($B$3:$B$725,G444,$BS$3:$BS$725)</f>
        <v>0</v>
      </c>
      <c r="BM444" s="30">
        <f>SUMIF(Ingredients!$B$3:$B$230,H444,Ingredients!$G$3:$G$230)+SUMIF($B$3:$B$725,H444,$BS$3:$BS$725)</f>
        <v>0</v>
      </c>
      <c r="BN444" s="30">
        <f>SUMIF(Ingredients!$B$3:$B$230,I444,Ingredients!$G$3:$G$230)+SUMIF($B$3:$B$725,I444,$BS$3:$BS$725)</f>
        <v>0</v>
      </c>
      <c r="BO444" s="30">
        <f>SUMIF(Ingredients!$B$3:$B$230,J444,Ingredients!$G$3:$G$230)+SUMIF($B$3:$B$725,J444,$BS$3:$BS$725)</f>
        <v>0</v>
      </c>
      <c r="BP444" s="30">
        <f>SUMIF(Ingredients!$B$3:$B$230,K444,Ingredients!$G$3:$G$230)+SUMIF($B$3:$B$725,K444,$BS$3:$BS$725)</f>
        <v>0</v>
      </c>
      <c r="BQ444" s="30">
        <f>SUMIF(Ingredients!$B$3:$B$230,L444,Ingredients!$G$3:$G$230)+SUMIF($B$3:$B$725,L444,$BS$3:$BS$725)</f>
        <v>0</v>
      </c>
      <c r="BR444" s="30">
        <f>SUMIF(Ingredients!$B$3:$B$230,M444,Ingredients!$G$3:$G$230)+SUMIF($B$3:$B$725,M444,$BS$3:$BS$725)</f>
        <v>0</v>
      </c>
      <c r="BS444" s="36">
        <f t="shared" si="82"/>
        <v>0</v>
      </c>
      <c r="BT444" s="30">
        <f>SUMIF(Ingredients!$B$3:$B$230,F444,Ingredients!$H$3:$H$230)+SUMIF($B$3:$B$725,F444,$CB$3:$CB$725)</f>
        <v>1.5</v>
      </c>
      <c r="BU444" s="30">
        <f>SUMIF(Ingredients!$B$3:$B$230,G444,Ingredients!$H$3:$H$230)+SUMIF($B$3:$B$725,G444,$CB$3:$CB$725)</f>
        <v>0</v>
      </c>
      <c r="BV444" s="30">
        <f>SUMIF(Ingredients!$B$3:$B$230,H444,Ingredients!$H$3:$H$230)+SUMIF($B$3:$B$725,H444,$CB$3:$CB$725)</f>
        <v>1.1428571428571428</v>
      </c>
      <c r="BW444" s="30">
        <f>SUMIF(Ingredients!$B$3:$B$230,I444,Ingredients!$H$3:$H$230)+SUMIF($B$3:$B$725,I444,$CB$3:$CB$725)</f>
        <v>0</v>
      </c>
      <c r="BX444" s="30">
        <f>SUMIF(Ingredients!$B$3:$B$230,J444,Ingredients!$H$3:$H$230)+SUMIF($B$3:$B$725,J444,$CB$3:$CB$725)</f>
        <v>0</v>
      </c>
      <c r="BY444" s="30">
        <f>SUMIF(Ingredients!$B$3:$B$230,K444,Ingredients!$H$3:$H$230)+SUMIF($B$3:$B$725,K444,$CB$3:$CB$725)</f>
        <v>0</v>
      </c>
      <c r="BZ444" s="30">
        <f>SUMIF(Ingredients!$B$3:$B$230,L444,Ingredients!$H$3:$H$230)+SUMIF($B$3:$B$725,L444,$CB$3:$CB$725)</f>
        <v>0</v>
      </c>
      <c r="CA444" s="30">
        <f>SUMIF(Ingredients!$B$3:$B$230,M444,Ingredients!$H$3:$H$230)+SUMIF($B$3:$B$725,M444,$CB$3:$CB$725)</f>
        <v>0</v>
      </c>
      <c r="CB444" s="42">
        <f t="shared" si="83"/>
        <v>2.6428571428571428</v>
      </c>
      <c r="CC444" s="30">
        <f>SUMIF(Ingredients!$B$3:$B$230,F444,Ingredients!$I$3:$I$230)+SUMIF($B$3:$B$725,F444,$CK$3:$CK$725)</f>
        <v>0</v>
      </c>
      <c r="CD444" s="30">
        <f>SUMIF(Ingredients!$B$3:$B$230,G444,Ingredients!$I$3:$I$230)+SUMIF($B$3:$B$725,G444,$CK$3:$CK$725)</f>
        <v>0</v>
      </c>
      <c r="CE444" s="30">
        <f>SUMIF(Ingredients!$B$3:$B$230,H444,Ingredients!$I$3:$I$230)+SUMIF($B$3:$B$725,H444,$CK$3:$CK$725)</f>
        <v>2.5</v>
      </c>
      <c r="CF444" s="30">
        <f>SUMIF(Ingredients!$B$3:$B$230,I444,Ingredients!$I$3:$I$230)+SUMIF($B$3:$B$725,I444,$CK$3:$CK$725)</f>
        <v>0</v>
      </c>
      <c r="CG444" s="30">
        <f>SUMIF(Ingredients!$B$3:$B$230,J444,Ingredients!$I$3:$I$230)+SUMIF($B$3:$B$725,J444,$CK$3:$CK$725)</f>
        <v>0</v>
      </c>
      <c r="CH444" s="30">
        <f>SUMIF(Ingredients!$B$3:$B$230,K444,Ingredients!$I$3:$I$230)+SUMIF($B$3:$B$725,K444,$CK$3:$CK$725)</f>
        <v>0</v>
      </c>
      <c r="CI444" s="30">
        <f>SUMIF(Ingredients!$B$3:$B$230,L444,Ingredients!$I$3:$I$230)+SUMIF($B$3:$B$725,L444,$CK$3:$CK$725)</f>
        <v>0</v>
      </c>
      <c r="CJ444" s="30">
        <f>SUMIF(Ingredients!$B$3:$B$230,M444,Ingredients!$I$3:$I$230)+SUMIF($B$3:$B$725,M444,$CK$3:$CK$725)</f>
        <v>0</v>
      </c>
      <c r="CK444" s="38">
        <f t="shared" si="84"/>
        <v>2.5</v>
      </c>
      <c r="CL444" s="30">
        <f>SUMIF(Ingredients!$B$3:$B$230,F444,Ingredients!$J$3:$J$230)+SUMIF($B$3:$B$725,F444,$CT$3:$CT$725)</f>
        <v>0</v>
      </c>
      <c r="CM444" s="30">
        <f>SUMIF(Ingredients!$B$3:$B$230,G444,Ingredients!$J$3:$J$230)+SUMIF($B$3:$B$725,G444,$CT$3:$CT$725)</f>
        <v>3</v>
      </c>
      <c r="CN444" s="30">
        <f>SUMIF(Ingredients!$B$3:$B$230,H444,Ingredients!$J$3:$J$230)+SUMIF($B$3:$B$725,H444,$CT$3:$CT$725)</f>
        <v>0</v>
      </c>
      <c r="CO444" s="30">
        <f>SUMIF(Ingredients!$B$3:$B$230,I444,Ingredients!$J$3:$J$230)+SUMIF($B$3:$B$725,I444,$CT$3:$CT$725)</f>
        <v>0</v>
      </c>
      <c r="CP444" s="30">
        <f>SUMIF(Ingredients!$B$3:$B$230,J444,Ingredients!$J$3:$J$230)+SUMIF($B$3:$B$725,J444,$CT$3:$CT$725)</f>
        <v>0</v>
      </c>
      <c r="CQ444" s="30">
        <f>SUMIF(Ingredients!$B$3:$B$230,K444,Ingredients!$J$3:$J$230)+SUMIF($B$3:$B$725,K444,$CT$3:$CT$725)</f>
        <v>0</v>
      </c>
      <c r="CR444" s="30">
        <f>SUMIF(Ingredients!$B$3:$B$230,L444,Ingredients!$J$3:$J$230)+SUMIF($B$3:$B$725,L444,$CT$3:$CT$725)</f>
        <v>0</v>
      </c>
      <c r="CS444" s="30">
        <f>SUMIF(Ingredients!$B$3:$B$230,M444,Ingredients!$J$3:$J$230)+SUMIF($B$3:$B$725,M444,$CT$3:$CT$725)</f>
        <v>0</v>
      </c>
      <c r="CT444" s="43">
        <f t="shared" si="85"/>
        <v>3</v>
      </c>
      <c r="CU444" s="34">
        <v>35</v>
      </c>
      <c r="CV444" s="30">
        <v>0.35714285714285715</v>
      </c>
      <c r="CW444" s="30">
        <v>18</v>
      </c>
      <c r="CX444" s="35">
        <v>1</v>
      </c>
      <c r="CY444" s="36">
        <v>0</v>
      </c>
      <c r="CZ444" s="37">
        <v>2.5</v>
      </c>
      <c r="DA444" s="38">
        <v>2.5</v>
      </c>
      <c r="DB444" s="39">
        <v>3</v>
      </c>
      <c r="DC444" t="s">
        <v>202</v>
      </c>
      <c r="DD444" t="str">
        <f t="shared" ca="1" si="86"/>
        <v/>
      </c>
      <c r="DE444" t="str">
        <f t="shared" ca="1" si="87"/>
        <v>-</v>
      </c>
      <c r="DG444" t="s">
        <v>200</v>
      </c>
      <c r="DH444" t="str">
        <f t="shared" ca="1" si="88"/>
        <v>POUTINEITEM(MEAL, ItemRegistry.poutineItem, 4 ,7f,0.36f,1f,2.5f,0f,2.5f,3f,1.17f),</v>
      </c>
      <c r="DI444" t="s">
        <v>2520</v>
      </c>
    </row>
    <row r="445" spans="2:113" x14ac:dyDescent="0.3">
      <c r="B445" t="s">
        <v>733</v>
      </c>
      <c r="C445" t="str">
        <f>INDEX('PH Itemnames'!$B$1:$B$723,MATCH(B445,'PH Itemnames'!$A$1:$A$723),1)</f>
        <v>lemondrizzlecakeItem</v>
      </c>
      <c r="D445" t="s">
        <v>220</v>
      </c>
      <c r="E445" t="s">
        <v>1191</v>
      </c>
      <c r="F445" s="10" t="s">
        <v>20</v>
      </c>
      <c r="G445" s="11" t="s">
        <v>247</v>
      </c>
      <c r="H445" s="11" t="s">
        <v>210</v>
      </c>
      <c r="I445" s="11" t="s">
        <v>216</v>
      </c>
      <c r="J445" s="11"/>
      <c r="K445" s="11"/>
      <c r="L445" s="11"/>
      <c r="M445" s="11"/>
      <c r="N445" s="46">
        <f ca="1">SUMIF(Ingredients!$B$3:$B$230,'PH complex foods'!F445,Ingredients!$A$3:$A$119)+SUMIF($B$3:$B$725,F445,$V$3:$V$724)</f>
        <v>1</v>
      </c>
      <c r="O445" s="11">
        <f ca="1">SUMIF(Ingredients!$B$3:$B$230,'PH complex foods'!G445,Ingredients!$A$3:$A$119)+SUMIF($B$3:$B$725,G445,$V$3:$V$724)</f>
        <v>1</v>
      </c>
      <c r="P445" s="11">
        <f ca="1">SUMIF(Ingredients!$B$3:$B$230,'PH complex foods'!H445,Ingredients!$A$3:$A$119)+SUMIF($B$3:$B$725,H445,$V$3:$V$724)</f>
        <v>1</v>
      </c>
      <c r="Q445" s="11">
        <f ca="1">SUMIF(Ingredients!$B$3:$B$230,'PH complex foods'!I445,Ingredients!$A$3:$A$119)+SUMIF($B$3:$B$725,I445,$V$3:$V$724)</f>
        <v>1</v>
      </c>
      <c r="R445" s="11">
        <f ca="1">SUMIF(Ingredients!$B$3:$B$230,'PH complex foods'!J445,Ingredients!$A$3:$A$119)+SUMIF($B$3:$B$725,J445,$V$3:$V$724)</f>
        <v>0</v>
      </c>
      <c r="S445" s="11">
        <f ca="1">SUMIF(Ingredients!$B$3:$B$230,'PH complex foods'!K445,Ingredients!$A$3:$A$119)+SUMIF($B$3:$B$725,K445,$V$3:$V$724)</f>
        <v>0</v>
      </c>
      <c r="T445" s="11">
        <f ca="1">SUMIF(Ingredients!$B$3:$B$230,'PH complex foods'!L445,Ingredients!$A$3:$A$119)+SUMIF($B$3:$B$725,L445,$V$3:$V$724)</f>
        <v>0</v>
      </c>
      <c r="U445" s="11">
        <f ca="1">SUMIF(Ingredients!$B$3:$B$230,'PH complex foods'!M445,Ingredients!$A$3:$A$119)+SUMIF($B$3:$B$725,M445,$V$3:$V$724)</f>
        <v>0</v>
      </c>
      <c r="V445" s="10">
        <f t="shared" ca="1" si="89"/>
        <v>1</v>
      </c>
      <c r="W445" s="10">
        <v>1</v>
      </c>
      <c r="X445" s="11">
        <v>1</v>
      </c>
      <c r="Y445" s="11">
        <f>COUNTIF(F445:M1169,B445)</f>
        <v>0</v>
      </c>
      <c r="Z445" s="44" t="str">
        <f t="shared" ca="1" si="90"/>
        <v>Yes</v>
      </c>
      <c r="AA445" s="34">
        <f>SUMIF(Ingredients!$B$3:$B$230,F445,Ingredients!$C$3:$C$230)+SUMIF($B$3:$B$725,F445,$AI$3:$AI$725)</f>
        <v>1</v>
      </c>
      <c r="AB445" s="30">
        <f>SUMIF(Ingredients!$B$3:$B$230,G445,Ingredients!$C$3:$C$230)+SUMIF($B$3:$B$725,G445,$AI$3:$AI$725)</f>
        <v>5</v>
      </c>
      <c r="AC445" s="30">
        <f>SUMIF(Ingredients!$B$3:$B$230,H445,Ingredients!$C$3:$C$230)+SUMIF($B$3:$B$725,H445,$AI$3:$AI$725)</f>
        <v>0</v>
      </c>
      <c r="AD445" s="30">
        <f>SUMIF(Ingredients!$B$3:$B$230,I445,Ingredients!$C$3:$C$230)+SUMIF($B$3:$B$725,I445,$AI$3:$AI$725)</f>
        <v>5</v>
      </c>
      <c r="AE445" s="30">
        <f>SUMIF(Ingredients!$B$3:$B$230,J445,Ingredients!$C$3:$C$230)+SUMIF($B$3:$B$725,J445,$AI$3:$AI$725)</f>
        <v>0</v>
      </c>
      <c r="AF445" s="30">
        <f>SUMIF(Ingredients!$B$3:$B$230,K445,Ingredients!$C$3:$C$230)+SUMIF($B$3:$B$725,K445,$AI$3:$AI$725)</f>
        <v>0</v>
      </c>
      <c r="AG445" s="30">
        <f>SUMIF(Ingredients!$B$3:$B$230,L445,Ingredients!$C$3:$C$230)+SUMIF($B$3:$B$725,L445,$AI$3:$AI$725)</f>
        <v>0</v>
      </c>
      <c r="AH445" s="30">
        <f>SUMIF(Ingredients!$B$3:$B$230,M445,Ingredients!$C$3:$C$230)+SUMIF($B$3:$B$725,M445,$AI$3:$AI$725)</f>
        <v>0</v>
      </c>
      <c r="AI445" s="29">
        <f t="shared" si="78"/>
        <v>11</v>
      </c>
      <c r="AJ445" s="30">
        <f>SUMIF(Ingredients!$B$3:$B$230,F445,Ingredients!$D$3:$D$230)+SUMIF($B$3:$B$725,F445,$AR$3:$AR$725)</f>
        <v>5</v>
      </c>
      <c r="AK445" s="30">
        <f>SUMIF(Ingredients!$B$3:$B$230,G445,Ingredients!$D$3:$D$230)+SUMIF($B$3:$B$725,G445,$AR$3:$AR$725)</f>
        <v>0</v>
      </c>
      <c r="AL445" s="30">
        <f>SUMIF(Ingredients!$B$3:$B$230,H445,Ingredients!$D$3:$D$230)+SUMIF($B$3:$B$725,H445,$AR$3:$AR$725)</f>
        <v>0</v>
      </c>
      <c r="AM445" s="30">
        <f>SUMIF(Ingredients!$B$3:$B$230,I445,Ingredients!$D$3:$D$230)+SUMIF($B$3:$B$725,I445,$AR$3:$AR$725)</f>
        <v>0</v>
      </c>
      <c r="AN445" s="30">
        <f>SUMIF(Ingredients!$B$3:$B$230,J445,Ingredients!$D$3:$D$230)+SUMIF($B$3:$B$725,J445,$AR$3:$AR$725)</f>
        <v>0</v>
      </c>
      <c r="AO445" s="30">
        <f>SUMIF(Ingredients!$B$3:$B$230,K445,Ingredients!$D$3:$D$230)+SUMIF($B$3:$B$725,K445,$AR$3:$AR$725)</f>
        <v>0</v>
      </c>
      <c r="AP445" s="30">
        <f>SUMIF(Ingredients!$B$3:$B$230,L445,Ingredients!$D$3:$D$230)+SUMIF($B$3:$B$725,L445,$AR$3:$AR$725)</f>
        <v>0</v>
      </c>
      <c r="AQ445" s="30">
        <f>SUMIF(Ingredients!$B$3:$B$230,M445,Ingredients!$D$3:$D$230)+SUMIF($B$3:$B$725,M445,$AR$3:$AR$725)</f>
        <v>0</v>
      </c>
      <c r="AR445" s="29">
        <f t="shared" si="79"/>
        <v>5</v>
      </c>
      <c r="AS445" s="30">
        <f>SUMIF(Ingredients!$B$3:$B$230,F445,Ingredients!$E$3:$E$230)+SUMIF($B$3:$B$725,F445,$BA$3:$BA$730)</f>
        <v>10</v>
      </c>
      <c r="AT445" s="30">
        <f>SUMIF(Ingredients!$B$3:$B$230,G445,Ingredients!$E$3:$E$230)+SUMIF($B$3:$B$725,G445,$BA$3:$BA$730)</f>
        <v>12</v>
      </c>
      <c r="AU445" s="30">
        <f>SUMIF(Ingredients!$B$3:$B$230,H445,Ingredients!$E$3:$E$230)+SUMIF($B$3:$B$725,H445,$BA$3:$BA$730)</f>
        <v>30</v>
      </c>
      <c r="AV445" s="30">
        <f>SUMIF(Ingredients!$B$3:$B$230,I445,Ingredients!$E$3:$E$230)+SUMIF($B$3:$B$725,I445,$BA$3:$BA$730)</f>
        <v>29.5</v>
      </c>
      <c r="AW445" s="30">
        <f>SUMIF(Ingredients!$B$3:$B$230,J445,Ingredients!$E$3:$E$230)+SUMIF($B$3:$B$725,J445,$BA$3:$BA$730)</f>
        <v>0</v>
      </c>
      <c r="AX445" s="30">
        <f>SUMIF(Ingredients!$B$3:$B$230,K445,Ingredients!$E$3:$E$230)+SUMIF($B$3:$B$725,K445,$BA$3:$BA$730)</f>
        <v>0</v>
      </c>
      <c r="AY445" s="30">
        <f>SUMIF(Ingredients!$B$3:$B$230,L445,Ingredients!$E$3:$E$230)+SUMIF($B$3:$B$725,L445,$BA$3:$BA$730)</f>
        <v>0</v>
      </c>
      <c r="AZ445" s="30">
        <f>SUMIF(Ingredients!$B$3:$B$230,M445,Ingredients!$E$3:$E$230)+SUMIF($B$3:$B$725,M445,$BA$3:$BA$730)</f>
        <v>0</v>
      </c>
      <c r="BA445" s="29">
        <f t="shared" si="80"/>
        <v>20.375</v>
      </c>
      <c r="BB445" s="30">
        <f>SUMIF(Ingredients!$B$3:$B$230,F445,Ingredients!$F$3:$F$230)+SUMIF($B$3:$B$725,F445,$BJ$3:$BJ$725)</f>
        <v>0</v>
      </c>
      <c r="BC445" s="30">
        <f>SUMIF(Ingredients!$B$3:$B$230,G445,Ingredients!$F$3:$F$230)+SUMIF($B$3:$B$725,G445,$BJ$3:$BJ$725)</f>
        <v>0</v>
      </c>
      <c r="BD445" s="30">
        <f>SUMIF(Ingredients!$B$3:$B$230,H445,Ingredients!$F$3:$F$230)+SUMIF($B$3:$B$725,H445,$BJ$3:$BJ$725)</f>
        <v>0</v>
      </c>
      <c r="BE445" s="30">
        <f>SUMIF(Ingredients!$B$3:$B$230,I445,Ingredients!$F$3:$F$230)+SUMIF($B$3:$B$725,I445,$BJ$3:$BJ$725)</f>
        <v>1</v>
      </c>
      <c r="BF445" s="30">
        <f>SUMIF(Ingredients!$B$3:$B$230,J445,Ingredients!$F$3:$F$230)+SUMIF($B$3:$B$725,J445,$BJ$3:$BJ$725)</f>
        <v>0</v>
      </c>
      <c r="BG445" s="30">
        <f>SUMIF(Ingredients!$B$3:$B$230,K445,Ingredients!$F$3:$F$230)+SUMIF($B$3:$B$725,K445,$BJ$3:$BJ$725)</f>
        <v>0</v>
      </c>
      <c r="BH445" s="30">
        <f>SUMIF(Ingredients!$B$3:$B$230,L445,Ingredients!$F$3:$F$230)+SUMIF($B$3:$B$725,L445,$BJ$3:$BJ$725)</f>
        <v>0</v>
      </c>
      <c r="BI445" s="30">
        <f>SUMIF(Ingredients!$B$3:$B$230,M445,Ingredients!$F$3:$F$230)+SUMIF($B$3:$B$725,M445,$BJ$3:$BJ$725)</f>
        <v>0</v>
      </c>
      <c r="BJ445" s="35">
        <f t="shared" si="81"/>
        <v>1</v>
      </c>
      <c r="BK445" s="30">
        <f>SUMIF(Ingredients!$B$3:$B$230,F445,Ingredients!$G$3:$G$230)+SUMIF($B$3:$B$725,F445,$BS$3:$BS$725)</f>
        <v>0.8</v>
      </c>
      <c r="BL445" s="30">
        <f>SUMIF(Ingredients!$B$3:$B$230,G445,Ingredients!$G$3:$G$230)+SUMIF($B$3:$B$725,G445,$BS$3:$BS$725)</f>
        <v>0</v>
      </c>
      <c r="BM445" s="30">
        <f>SUMIF(Ingredients!$B$3:$B$230,H445,Ingredients!$G$3:$G$230)+SUMIF($B$3:$B$725,H445,$BS$3:$BS$725)</f>
        <v>0</v>
      </c>
      <c r="BN445" s="30">
        <f>SUMIF(Ingredients!$B$3:$B$230,I445,Ingredients!$G$3:$G$230)+SUMIF($B$3:$B$725,I445,$BS$3:$BS$725)</f>
        <v>0</v>
      </c>
      <c r="BO445" s="30">
        <f>SUMIF(Ingredients!$B$3:$B$230,J445,Ingredients!$G$3:$G$230)+SUMIF($B$3:$B$725,J445,$BS$3:$BS$725)</f>
        <v>0</v>
      </c>
      <c r="BP445" s="30">
        <f>SUMIF(Ingredients!$B$3:$B$230,K445,Ingredients!$G$3:$G$230)+SUMIF($B$3:$B$725,K445,$BS$3:$BS$725)</f>
        <v>0</v>
      </c>
      <c r="BQ445" s="30">
        <f>SUMIF(Ingredients!$B$3:$B$230,L445,Ingredients!$G$3:$G$230)+SUMIF($B$3:$B$725,L445,$BS$3:$BS$725)</f>
        <v>0</v>
      </c>
      <c r="BR445" s="30">
        <f>SUMIF(Ingredients!$B$3:$B$230,M445,Ingredients!$G$3:$G$230)+SUMIF($B$3:$B$725,M445,$BS$3:$BS$725)</f>
        <v>0</v>
      </c>
      <c r="BS445" s="36">
        <f t="shared" si="82"/>
        <v>0.8</v>
      </c>
      <c r="BT445" s="30">
        <f>SUMIF(Ingredients!$B$3:$B$230,F445,Ingredients!$H$3:$H$230)+SUMIF($B$3:$B$725,F445,$CB$3:$CB$725)</f>
        <v>0</v>
      </c>
      <c r="BU445" s="30">
        <f>SUMIF(Ingredients!$B$3:$B$230,G445,Ingredients!$H$3:$H$230)+SUMIF($B$3:$B$725,G445,$CB$3:$CB$725)</f>
        <v>0</v>
      </c>
      <c r="BV445" s="30">
        <f>SUMIF(Ingredients!$B$3:$B$230,H445,Ingredients!$H$3:$H$230)+SUMIF($B$3:$B$725,H445,$CB$3:$CB$725)</f>
        <v>0</v>
      </c>
      <c r="BW445" s="30">
        <f>SUMIF(Ingredients!$B$3:$B$230,I445,Ingredients!$H$3:$H$230)+SUMIF($B$3:$B$725,I445,$CB$3:$CB$725)</f>
        <v>0</v>
      </c>
      <c r="BX445" s="30">
        <f>SUMIF(Ingredients!$B$3:$B$230,J445,Ingredients!$H$3:$H$230)+SUMIF($B$3:$B$725,J445,$CB$3:$CB$725)</f>
        <v>0</v>
      </c>
      <c r="BY445" s="30">
        <f>SUMIF(Ingredients!$B$3:$B$230,K445,Ingredients!$H$3:$H$230)+SUMIF($B$3:$B$725,K445,$CB$3:$CB$725)</f>
        <v>0</v>
      </c>
      <c r="BZ445" s="30">
        <f>SUMIF(Ingredients!$B$3:$B$230,L445,Ingredients!$H$3:$H$230)+SUMIF($B$3:$B$725,L445,$CB$3:$CB$725)</f>
        <v>0</v>
      </c>
      <c r="CA445" s="30">
        <f>SUMIF(Ingredients!$B$3:$B$230,M445,Ingredients!$H$3:$H$230)+SUMIF($B$3:$B$725,M445,$CB$3:$CB$725)</f>
        <v>0</v>
      </c>
      <c r="CB445" s="42">
        <f t="shared" si="83"/>
        <v>0</v>
      </c>
      <c r="CC445" s="30">
        <f>SUMIF(Ingredients!$B$3:$B$230,F445,Ingredients!$I$3:$I$230)+SUMIF($B$3:$B$725,F445,$CK$3:$CK$725)</f>
        <v>0</v>
      </c>
      <c r="CD445" s="30">
        <f>SUMIF(Ingredients!$B$3:$B$230,G445,Ingredients!$I$3:$I$230)+SUMIF($B$3:$B$725,G445,$CK$3:$CK$725)</f>
        <v>0</v>
      </c>
      <c r="CE445" s="30">
        <f>SUMIF(Ingredients!$B$3:$B$230,H445,Ingredients!$I$3:$I$230)+SUMIF($B$3:$B$725,H445,$CK$3:$CK$725)</f>
        <v>0</v>
      </c>
      <c r="CF445" s="30">
        <f>SUMIF(Ingredients!$B$3:$B$230,I445,Ingredients!$I$3:$I$230)+SUMIF($B$3:$B$725,I445,$CK$3:$CK$725)</f>
        <v>0</v>
      </c>
      <c r="CG445" s="30">
        <f>SUMIF(Ingredients!$B$3:$B$230,J445,Ingredients!$I$3:$I$230)+SUMIF($B$3:$B$725,J445,$CK$3:$CK$725)</f>
        <v>0</v>
      </c>
      <c r="CH445" s="30">
        <f>SUMIF(Ingredients!$B$3:$B$230,K445,Ingredients!$I$3:$I$230)+SUMIF($B$3:$B$725,K445,$CK$3:$CK$725)</f>
        <v>0</v>
      </c>
      <c r="CI445" s="30">
        <f>SUMIF(Ingredients!$B$3:$B$230,L445,Ingredients!$I$3:$I$230)+SUMIF($B$3:$B$725,L445,$CK$3:$CK$725)</f>
        <v>0</v>
      </c>
      <c r="CJ445" s="30">
        <f>SUMIF(Ingredients!$B$3:$B$230,M445,Ingredients!$I$3:$I$230)+SUMIF($B$3:$B$725,M445,$CK$3:$CK$725)</f>
        <v>0</v>
      </c>
      <c r="CK445" s="38">
        <f t="shared" si="84"/>
        <v>0</v>
      </c>
      <c r="CL445" s="30">
        <f>SUMIF(Ingredients!$B$3:$B$230,F445,Ingredients!$J$3:$J$230)+SUMIF($B$3:$B$725,F445,$CT$3:$CT$725)</f>
        <v>0</v>
      </c>
      <c r="CM445" s="30">
        <f>SUMIF(Ingredients!$B$3:$B$230,G445,Ingredients!$J$3:$J$230)+SUMIF($B$3:$B$725,G445,$CT$3:$CT$725)</f>
        <v>1</v>
      </c>
      <c r="CN445" s="30">
        <f>SUMIF(Ingredients!$B$3:$B$230,H445,Ingredients!$J$3:$J$230)+SUMIF($B$3:$B$725,H445,$CT$3:$CT$725)</f>
        <v>0</v>
      </c>
      <c r="CO445" s="30">
        <f>SUMIF(Ingredients!$B$3:$B$230,I445,Ingredients!$J$3:$J$230)+SUMIF($B$3:$B$725,I445,$CT$3:$CT$725)</f>
        <v>0</v>
      </c>
      <c r="CP445" s="30">
        <f>SUMIF(Ingredients!$B$3:$B$230,J445,Ingredients!$J$3:$J$230)+SUMIF($B$3:$B$725,J445,$CT$3:$CT$725)</f>
        <v>0</v>
      </c>
      <c r="CQ445" s="30">
        <f>SUMIF(Ingredients!$B$3:$B$230,K445,Ingredients!$J$3:$J$230)+SUMIF($B$3:$B$725,K445,$CT$3:$CT$725)</f>
        <v>0</v>
      </c>
      <c r="CR445" s="30">
        <f>SUMIF(Ingredients!$B$3:$B$230,L445,Ingredients!$J$3:$J$230)+SUMIF($B$3:$B$725,L445,$CT$3:$CT$725)</f>
        <v>0</v>
      </c>
      <c r="CS445" s="30">
        <f>SUMIF(Ingredients!$B$3:$B$230,M445,Ingredients!$J$3:$J$230)+SUMIF($B$3:$B$725,M445,$CT$3:$CT$725)</f>
        <v>0</v>
      </c>
      <c r="CT445" s="43">
        <f t="shared" si="85"/>
        <v>1</v>
      </c>
      <c r="CU445" s="34">
        <v>15</v>
      </c>
      <c r="CV445" s="30">
        <v>0</v>
      </c>
      <c r="CW445" s="30">
        <v>20.375</v>
      </c>
      <c r="CX445" s="35">
        <v>1</v>
      </c>
      <c r="CY445" s="36">
        <v>0.8</v>
      </c>
      <c r="CZ445" s="37">
        <v>0</v>
      </c>
      <c r="DA445" s="38">
        <v>0</v>
      </c>
      <c r="DB445" s="39">
        <v>1</v>
      </c>
      <c r="DC445" t="s">
        <v>202</v>
      </c>
      <c r="DD445" t="str">
        <f t="shared" ca="1" si="86"/>
        <v/>
      </c>
      <c r="DE445" t="str">
        <f t="shared" ca="1" si="87"/>
        <v>-</v>
      </c>
      <c r="DG445" t="s">
        <v>200</v>
      </c>
      <c r="DH445" t="str">
        <f t="shared" ca="1" si="88"/>
        <v>LEMONDRIZZLECAKEITEM(MEAL, ItemRegistry.lemondrizzlecakeItem, 4 ,3f,0f,1f,0f,0.8f,0f,1f,1.03f),</v>
      </c>
      <c r="DI445" t="s">
        <v>2521</v>
      </c>
    </row>
    <row r="446" spans="2:113" x14ac:dyDescent="0.3">
      <c r="B446" t="s">
        <v>734</v>
      </c>
      <c r="C446" t="str">
        <f>INDEX('PH Itemnames'!$B$1:$B$723,MATCH(B446,'PH Itemnames'!$A$1:$A$723),1)</f>
        <v>meatloafItem</v>
      </c>
      <c r="D446" t="s">
        <v>245</v>
      </c>
      <c r="E446" t="s">
        <v>1191</v>
      </c>
      <c r="F446" s="10" t="s">
        <v>75</v>
      </c>
      <c r="G446" s="11" t="s">
        <v>246</v>
      </c>
      <c r="H446" s="11" t="s">
        <v>64</v>
      </c>
      <c r="I446" s="11" t="s">
        <v>62</v>
      </c>
      <c r="J446" s="11" t="s">
        <v>322</v>
      </c>
      <c r="K446" s="11"/>
      <c r="L446" s="11"/>
      <c r="M446" s="11"/>
      <c r="N446" s="46">
        <f ca="1">SUMIF(Ingredients!$B$3:$B$230,'PH complex foods'!F446,Ingredients!$A$3:$A$119)+SUMIF($B$3:$B$725,F446,$V$3:$V$724)</f>
        <v>1</v>
      </c>
      <c r="O446" s="11">
        <f ca="1">SUMIF(Ingredients!$B$3:$B$230,'PH complex foods'!G446,Ingredients!$A$3:$A$119)+SUMIF($B$3:$B$725,G446,$V$3:$V$724)</f>
        <v>1</v>
      </c>
      <c r="P446" s="11">
        <f ca="1">SUMIF(Ingredients!$B$3:$B$230,'PH complex foods'!H446,Ingredients!$A$3:$A$119)+SUMIF($B$3:$B$725,H446,$V$3:$V$724)</f>
        <v>1</v>
      </c>
      <c r="Q446" s="11">
        <f ca="1">SUMIF(Ingredients!$B$3:$B$230,'PH complex foods'!I446,Ingredients!$A$3:$A$119)+SUMIF($B$3:$B$725,I446,$V$3:$V$724)</f>
        <v>1</v>
      </c>
      <c r="R446" s="11">
        <f ca="1">SUMIF(Ingredients!$B$3:$B$230,'PH complex foods'!J446,Ingredients!$A$3:$A$119)+SUMIF($B$3:$B$725,J446,$V$3:$V$724)</f>
        <v>1</v>
      </c>
      <c r="S446" s="11">
        <f ca="1">SUMIF(Ingredients!$B$3:$B$230,'PH complex foods'!K446,Ingredients!$A$3:$A$119)+SUMIF($B$3:$B$725,K446,$V$3:$V$724)</f>
        <v>0</v>
      </c>
      <c r="T446" s="11">
        <f ca="1">SUMIF(Ingredients!$B$3:$B$230,'PH complex foods'!L446,Ingredients!$A$3:$A$119)+SUMIF($B$3:$B$725,L446,$V$3:$V$724)</f>
        <v>0</v>
      </c>
      <c r="U446" s="11">
        <f ca="1">SUMIF(Ingredients!$B$3:$B$230,'PH complex foods'!M446,Ingredients!$A$3:$A$119)+SUMIF($B$3:$B$725,M446,$V$3:$V$724)</f>
        <v>0</v>
      </c>
      <c r="V446" s="10">
        <f t="shared" ca="1" si="89"/>
        <v>1</v>
      </c>
      <c r="W446" s="10">
        <v>1</v>
      </c>
      <c r="X446" s="11">
        <v>1</v>
      </c>
      <c r="Y446" s="11">
        <f>COUNTIF(F446:M1170,B446)</f>
        <v>1</v>
      </c>
      <c r="Z446" s="44" t="str">
        <f t="shared" ca="1" si="90"/>
        <v>Yes</v>
      </c>
      <c r="AA446" s="34">
        <f>SUMIF(Ingredients!$B$3:$B$230,F446,Ingredients!$C$3:$C$230)+SUMIF($B$3:$B$725,F446,$AI$3:$AI$725)</f>
        <v>10</v>
      </c>
      <c r="AB446" s="30">
        <f>SUMIF(Ingredients!$B$3:$B$230,G446,Ingredients!$C$3:$C$230)+SUMIF($B$3:$B$725,G446,$AI$3:$AI$725)</f>
        <v>5</v>
      </c>
      <c r="AC446" s="30">
        <f>SUMIF(Ingredients!$B$3:$B$230,H446,Ingredients!$C$3:$C$230)+SUMIF($B$3:$B$725,H446,$AI$3:$AI$725)</f>
        <v>2</v>
      </c>
      <c r="AD446" s="30">
        <f>SUMIF(Ingredients!$B$3:$B$230,I446,Ingredients!$C$3:$C$230)+SUMIF($B$3:$B$725,I446,$AI$3:$AI$725)</f>
        <v>2</v>
      </c>
      <c r="AE446" s="30">
        <f>SUMIF(Ingredients!$B$3:$B$230,J446,Ingredients!$C$3:$C$230)+SUMIF($B$3:$B$725,J446,$AI$3:$AI$725)</f>
        <v>2</v>
      </c>
      <c r="AF446" s="30">
        <f>SUMIF(Ingredients!$B$3:$B$230,K446,Ingredients!$C$3:$C$230)+SUMIF($B$3:$B$725,K446,$AI$3:$AI$725)</f>
        <v>0</v>
      </c>
      <c r="AG446" s="30">
        <f>SUMIF(Ingredients!$B$3:$B$230,L446,Ingredients!$C$3:$C$230)+SUMIF($B$3:$B$725,L446,$AI$3:$AI$725)</f>
        <v>0</v>
      </c>
      <c r="AH446" s="30">
        <f>SUMIF(Ingredients!$B$3:$B$230,M446,Ingredients!$C$3:$C$230)+SUMIF($B$3:$B$725,M446,$AI$3:$AI$725)</f>
        <v>0</v>
      </c>
      <c r="AI446" s="29">
        <f t="shared" si="78"/>
        <v>21</v>
      </c>
      <c r="AJ446" s="30">
        <f>SUMIF(Ingredients!$B$3:$B$230,F446,Ingredients!$D$3:$D$230)+SUMIF($B$3:$B$725,F446,$AR$3:$AR$725)</f>
        <v>0</v>
      </c>
      <c r="AK446" s="30">
        <f>SUMIF(Ingredients!$B$3:$B$230,G446,Ingredients!$D$3:$D$230)+SUMIF($B$3:$B$725,G446,$AR$3:$AR$725)</f>
        <v>0</v>
      </c>
      <c r="AL446" s="30">
        <f>SUMIF(Ingredients!$B$3:$B$230,H446,Ingredients!$D$3:$D$230)+SUMIF($B$3:$B$725,H446,$AR$3:$AR$725)</f>
        <v>0</v>
      </c>
      <c r="AM446" s="30">
        <f>SUMIF(Ingredients!$B$3:$B$230,I446,Ingredients!$D$3:$D$230)+SUMIF($B$3:$B$725,I446,$AR$3:$AR$725)</f>
        <v>0</v>
      </c>
      <c r="AN446" s="30">
        <f>SUMIF(Ingredients!$B$3:$B$230,J446,Ingredients!$D$3:$D$230)+SUMIF($B$3:$B$725,J446,$AR$3:$AR$725)</f>
        <v>5</v>
      </c>
      <c r="AO446" s="30">
        <f>SUMIF(Ingredients!$B$3:$B$230,K446,Ingredients!$D$3:$D$230)+SUMIF($B$3:$B$725,K446,$AR$3:$AR$725)</f>
        <v>0</v>
      </c>
      <c r="AP446" s="30">
        <f>SUMIF(Ingredients!$B$3:$B$230,L446,Ingredients!$D$3:$D$230)+SUMIF($B$3:$B$725,L446,$AR$3:$AR$725)</f>
        <v>0</v>
      </c>
      <c r="AQ446" s="30">
        <f>SUMIF(Ingredients!$B$3:$B$230,M446,Ingredients!$D$3:$D$230)+SUMIF($B$3:$B$725,M446,$AR$3:$AR$725)</f>
        <v>0</v>
      </c>
      <c r="AR446" s="29">
        <f t="shared" si="79"/>
        <v>5</v>
      </c>
      <c r="AS446" s="30">
        <f>SUMIF(Ingredients!$B$3:$B$230,F446,Ingredients!$E$3:$E$230)+SUMIF($B$3:$B$725,F446,$BA$3:$BA$730)</f>
        <v>10</v>
      </c>
      <c r="AT446" s="30">
        <f>SUMIF(Ingredients!$B$3:$B$230,G446,Ingredients!$E$3:$E$230)+SUMIF($B$3:$B$725,G446,$BA$3:$BA$730)</f>
        <v>21</v>
      </c>
      <c r="AU446" s="30">
        <f>SUMIF(Ingredients!$B$3:$B$230,H446,Ingredients!$E$3:$E$230)+SUMIF($B$3:$B$725,H446,$BA$3:$BA$730)</f>
        <v>43</v>
      </c>
      <c r="AV446" s="30">
        <f>SUMIF(Ingredients!$B$3:$B$230,I446,Ingredients!$E$3:$E$230)+SUMIF($B$3:$B$725,I446,$BA$3:$BA$730)</f>
        <v>54</v>
      </c>
      <c r="AW446" s="30">
        <f>SUMIF(Ingredients!$B$3:$B$230,J446,Ingredients!$E$3:$E$230)+SUMIF($B$3:$B$725,J446,$BA$3:$BA$730)</f>
        <v>5</v>
      </c>
      <c r="AX446" s="30">
        <f>SUMIF(Ingredients!$B$3:$B$230,K446,Ingredients!$E$3:$E$230)+SUMIF($B$3:$B$725,K446,$BA$3:$BA$730)</f>
        <v>0</v>
      </c>
      <c r="AY446" s="30">
        <f>SUMIF(Ingredients!$B$3:$B$230,L446,Ingredients!$E$3:$E$230)+SUMIF($B$3:$B$725,L446,$BA$3:$BA$730)</f>
        <v>0</v>
      </c>
      <c r="AZ446" s="30">
        <f>SUMIF(Ingredients!$B$3:$B$230,M446,Ingredients!$E$3:$E$230)+SUMIF($B$3:$B$725,M446,$BA$3:$BA$730)</f>
        <v>0</v>
      </c>
      <c r="BA446" s="29">
        <f t="shared" si="80"/>
        <v>26.6</v>
      </c>
      <c r="BB446" s="30">
        <f>SUMIF(Ingredients!$B$3:$B$230,F446,Ingredients!$F$3:$F$230)+SUMIF($B$3:$B$725,F446,$BJ$3:$BJ$725)</f>
        <v>0</v>
      </c>
      <c r="BC446" s="30">
        <f>SUMIF(Ingredients!$B$3:$B$230,G446,Ingredients!$F$3:$F$230)+SUMIF($B$3:$B$725,G446,$BJ$3:$BJ$725)</f>
        <v>1.5</v>
      </c>
      <c r="BD446" s="30">
        <f>SUMIF(Ingredients!$B$3:$B$230,H446,Ingredients!$F$3:$F$230)+SUMIF($B$3:$B$725,H446,$BJ$3:$BJ$725)</f>
        <v>0</v>
      </c>
      <c r="BE446" s="30">
        <f>SUMIF(Ingredients!$B$3:$B$230,I446,Ingredients!$F$3:$F$230)+SUMIF($B$3:$B$725,I446,$BJ$3:$BJ$725)</f>
        <v>0</v>
      </c>
      <c r="BF446" s="30">
        <f>SUMIF(Ingredients!$B$3:$B$230,J446,Ingredients!$F$3:$F$230)+SUMIF($B$3:$B$725,J446,$BJ$3:$BJ$725)</f>
        <v>0</v>
      </c>
      <c r="BG446" s="30">
        <f>SUMIF(Ingredients!$B$3:$B$230,K446,Ingredients!$F$3:$F$230)+SUMIF($B$3:$B$725,K446,$BJ$3:$BJ$725)</f>
        <v>0</v>
      </c>
      <c r="BH446" s="30">
        <f>SUMIF(Ingredients!$B$3:$B$230,L446,Ingredients!$F$3:$F$230)+SUMIF($B$3:$B$725,L446,$BJ$3:$BJ$725)</f>
        <v>0</v>
      </c>
      <c r="BI446" s="30">
        <f>SUMIF(Ingredients!$B$3:$B$230,M446,Ingredients!$F$3:$F$230)+SUMIF($B$3:$B$725,M446,$BJ$3:$BJ$725)</f>
        <v>0</v>
      </c>
      <c r="BJ446" s="35">
        <f t="shared" si="81"/>
        <v>1.5</v>
      </c>
      <c r="BK446" s="30">
        <f>SUMIF(Ingredients!$B$3:$B$230,F446,Ingredients!$G$3:$G$230)+SUMIF($B$3:$B$725,F446,$BS$3:$BS$725)</f>
        <v>0</v>
      </c>
      <c r="BL446" s="30">
        <f>SUMIF(Ingredients!$B$3:$B$230,G446,Ingredients!$G$3:$G$230)+SUMIF($B$3:$B$725,G446,$BS$3:$BS$725)</f>
        <v>0</v>
      </c>
      <c r="BM446" s="30">
        <f>SUMIF(Ingredients!$B$3:$B$230,H446,Ingredients!$G$3:$G$230)+SUMIF($B$3:$B$725,H446,$BS$3:$BS$725)</f>
        <v>0</v>
      </c>
      <c r="BN446" s="30">
        <f>SUMIF(Ingredients!$B$3:$B$230,I446,Ingredients!$G$3:$G$230)+SUMIF($B$3:$B$725,I446,$BS$3:$BS$725)</f>
        <v>0</v>
      </c>
      <c r="BO446" s="30">
        <f>SUMIF(Ingredients!$B$3:$B$230,J446,Ingredients!$G$3:$G$230)+SUMIF($B$3:$B$725,J446,$BS$3:$BS$725)</f>
        <v>0</v>
      </c>
      <c r="BP446" s="30">
        <f>SUMIF(Ingredients!$B$3:$B$230,K446,Ingredients!$G$3:$G$230)+SUMIF($B$3:$B$725,K446,$BS$3:$BS$725)</f>
        <v>0</v>
      </c>
      <c r="BQ446" s="30">
        <f>SUMIF(Ingredients!$B$3:$B$230,L446,Ingredients!$G$3:$G$230)+SUMIF($B$3:$B$725,L446,$BS$3:$BS$725)</f>
        <v>0</v>
      </c>
      <c r="BR446" s="30">
        <f>SUMIF(Ingredients!$B$3:$B$230,M446,Ingredients!$G$3:$G$230)+SUMIF($B$3:$B$725,M446,$BS$3:$BS$725)</f>
        <v>0</v>
      </c>
      <c r="BS446" s="36">
        <f t="shared" si="82"/>
        <v>0</v>
      </c>
      <c r="BT446" s="30">
        <f>SUMIF(Ingredients!$B$3:$B$230,F446,Ingredients!$H$3:$H$230)+SUMIF($B$3:$B$725,F446,$CB$3:$CB$725)</f>
        <v>0</v>
      </c>
      <c r="BU446" s="30">
        <f>SUMIF(Ingredients!$B$3:$B$230,G446,Ingredients!$H$3:$H$230)+SUMIF($B$3:$B$725,G446,$CB$3:$CB$725)</f>
        <v>0</v>
      </c>
      <c r="BV446" s="30">
        <f>SUMIF(Ingredients!$B$3:$B$230,H446,Ingredients!$H$3:$H$230)+SUMIF($B$3:$B$725,H446,$CB$3:$CB$725)</f>
        <v>1</v>
      </c>
      <c r="BW446" s="30">
        <f>SUMIF(Ingredients!$B$3:$B$230,I446,Ingredients!$H$3:$H$230)+SUMIF($B$3:$B$725,I446,$CB$3:$CB$725)</f>
        <v>2</v>
      </c>
      <c r="BX446" s="30">
        <f>SUMIF(Ingredients!$B$3:$B$230,J446,Ingredients!$H$3:$H$230)+SUMIF($B$3:$B$725,J446,$CB$3:$CB$725)</f>
        <v>1.5</v>
      </c>
      <c r="BY446" s="30">
        <f>SUMIF(Ingredients!$B$3:$B$230,K446,Ingredients!$H$3:$H$230)+SUMIF($B$3:$B$725,K446,$CB$3:$CB$725)</f>
        <v>0</v>
      </c>
      <c r="BZ446" s="30">
        <f>SUMIF(Ingredients!$B$3:$B$230,L446,Ingredients!$H$3:$H$230)+SUMIF($B$3:$B$725,L446,$CB$3:$CB$725)</f>
        <v>0</v>
      </c>
      <c r="CA446" s="30">
        <f>SUMIF(Ingredients!$B$3:$B$230,M446,Ingredients!$H$3:$H$230)+SUMIF($B$3:$B$725,M446,$CB$3:$CB$725)</f>
        <v>0</v>
      </c>
      <c r="CB446" s="42">
        <f t="shared" si="83"/>
        <v>4.5</v>
      </c>
      <c r="CC446" s="30">
        <f>SUMIF(Ingredients!$B$3:$B$230,F446,Ingredients!$I$3:$I$230)+SUMIF($B$3:$B$725,F446,$CK$3:$CK$725)</f>
        <v>2</v>
      </c>
      <c r="CD446" s="30">
        <f>SUMIF(Ingredients!$B$3:$B$230,G446,Ingredients!$I$3:$I$230)+SUMIF($B$3:$B$725,G446,$CK$3:$CK$725)</f>
        <v>0</v>
      </c>
      <c r="CE446" s="30">
        <f>SUMIF(Ingredients!$B$3:$B$230,H446,Ingredients!$I$3:$I$230)+SUMIF($B$3:$B$725,H446,$CK$3:$CK$725)</f>
        <v>0</v>
      </c>
      <c r="CF446" s="30">
        <f>SUMIF(Ingredients!$B$3:$B$230,I446,Ingredients!$I$3:$I$230)+SUMIF($B$3:$B$725,I446,$CK$3:$CK$725)</f>
        <v>0</v>
      </c>
      <c r="CG446" s="30">
        <f>SUMIF(Ingredients!$B$3:$B$230,J446,Ingredients!$I$3:$I$230)+SUMIF($B$3:$B$725,J446,$CK$3:$CK$725)</f>
        <v>0</v>
      </c>
      <c r="CH446" s="30">
        <f>SUMIF(Ingredients!$B$3:$B$230,K446,Ingredients!$I$3:$I$230)+SUMIF($B$3:$B$725,K446,$CK$3:$CK$725)</f>
        <v>0</v>
      </c>
      <c r="CI446" s="30">
        <f>SUMIF(Ingredients!$B$3:$B$230,L446,Ingredients!$I$3:$I$230)+SUMIF($B$3:$B$725,L446,$CK$3:$CK$725)</f>
        <v>0</v>
      </c>
      <c r="CJ446" s="30">
        <f>SUMIF(Ingredients!$B$3:$B$230,M446,Ingredients!$I$3:$I$230)+SUMIF($B$3:$B$725,M446,$CK$3:$CK$725)</f>
        <v>0</v>
      </c>
      <c r="CK446" s="38">
        <f t="shared" si="84"/>
        <v>2</v>
      </c>
      <c r="CL446" s="30">
        <f>SUMIF(Ingredients!$B$3:$B$230,F446,Ingredients!$J$3:$J$230)+SUMIF($B$3:$B$725,F446,$CT$3:$CT$725)</f>
        <v>0</v>
      </c>
      <c r="CM446" s="30">
        <f>SUMIF(Ingredients!$B$3:$B$230,G446,Ingredients!$J$3:$J$230)+SUMIF($B$3:$B$725,G446,$CT$3:$CT$725)</f>
        <v>0</v>
      </c>
      <c r="CN446" s="30">
        <f>SUMIF(Ingredients!$B$3:$B$230,H446,Ingredients!$J$3:$J$230)+SUMIF($B$3:$B$725,H446,$CT$3:$CT$725)</f>
        <v>0</v>
      </c>
      <c r="CO446" s="30">
        <f>SUMIF(Ingredients!$B$3:$B$230,I446,Ingredients!$J$3:$J$230)+SUMIF($B$3:$B$725,I446,$CT$3:$CT$725)</f>
        <v>0</v>
      </c>
      <c r="CP446" s="30">
        <f>SUMIF(Ingredients!$B$3:$B$230,J446,Ingredients!$J$3:$J$230)+SUMIF($B$3:$B$725,J446,$CT$3:$CT$725)</f>
        <v>0</v>
      </c>
      <c r="CQ446" s="30">
        <f>SUMIF(Ingredients!$B$3:$B$230,K446,Ingredients!$J$3:$J$230)+SUMIF($B$3:$B$725,K446,$CT$3:$CT$725)</f>
        <v>0</v>
      </c>
      <c r="CR446" s="30">
        <f>SUMIF(Ingredients!$B$3:$B$230,L446,Ingredients!$J$3:$J$230)+SUMIF($B$3:$B$725,L446,$CT$3:$CT$725)</f>
        <v>0</v>
      </c>
      <c r="CS446" s="30">
        <f>SUMIF(Ingredients!$B$3:$B$230,M446,Ingredients!$J$3:$J$230)+SUMIF($B$3:$B$725,M446,$CT$3:$CT$725)</f>
        <v>0</v>
      </c>
      <c r="CT446" s="43">
        <f t="shared" si="85"/>
        <v>0</v>
      </c>
      <c r="CU446" s="34">
        <v>20</v>
      </c>
      <c r="CV446" s="30">
        <v>0</v>
      </c>
      <c r="CW446" s="30">
        <v>21</v>
      </c>
      <c r="CX446" s="35">
        <v>1.5</v>
      </c>
      <c r="CY446" s="36">
        <v>0</v>
      </c>
      <c r="CZ446" s="37">
        <v>4.5</v>
      </c>
      <c r="DA446" s="38">
        <v>2</v>
      </c>
      <c r="DB446" s="39">
        <v>0</v>
      </c>
      <c r="DC446" t="s">
        <v>202</v>
      </c>
      <c r="DD446" t="str">
        <f t="shared" ca="1" si="86"/>
        <v/>
      </c>
      <c r="DE446" t="str">
        <f t="shared" ca="1" si="87"/>
        <v>-</v>
      </c>
      <c r="DG446" t="s">
        <v>200</v>
      </c>
      <c r="DH446" t="str">
        <f t="shared" ca="1" si="88"/>
        <v>MEATLOAFITEM(MEAL, ItemRegistry.meatloafItem, 4 ,4f,0f,1.5f,4.5f,0f,2f,0f,1f),</v>
      </c>
      <c r="DI446" t="s">
        <v>2522</v>
      </c>
    </row>
    <row r="447" spans="2:113" x14ac:dyDescent="0.3">
      <c r="B447" t="s">
        <v>735</v>
      </c>
      <c r="C447" t="str">
        <f>INDEX('PH Itemnames'!$B$1:$B$723,MATCH(B447,'PH Itemnames'!$A$1:$A$723),1)</f>
        <v>mushroomlasagnaItem</v>
      </c>
      <c r="D447" t="s">
        <v>245</v>
      </c>
      <c r="E447" t="s">
        <v>1191</v>
      </c>
      <c r="F447" s="10" t="s">
        <v>267</v>
      </c>
      <c r="G447" s="11" t="s">
        <v>73</v>
      </c>
      <c r="H447" s="11" t="s">
        <v>70</v>
      </c>
      <c r="I447" s="11" t="s">
        <v>64</v>
      </c>
      <c r="J447" s="11" t="s">
        <v>62</v>
      </c>
      <c r="K447" s="11" t="s">
        <v>284</v>
      </c>
      <c r="L447" s="11"/>
      <c r="M447" s="11"/>
      <c r="N447" s="46">
        <f ca="1">SUMIF(Ingredients!$B$3:$B$230,'PH complex foods'!F447,Ingredients!$A$3:$A$119)+SUMIF($B$3:$B$725,F447,$V$3:$V$724)</f>
        <v>1</v>
      </c>
      <c r="O447" s="11">
        <f ca="1">SUMIF(Ingredients!$B$3:$B$230,'PH complex foods'!G447,Ingredients!$A$3:$A$119)+SUMIF($B$3:$B$725,G447,$V$3:$V$724)</f>
        <v>1</v>
      </c>
      <c r="P447" s="11">
        <f ca="1">SUMIF(Ingredients!$B$3:$B$230,'PH complex foods'!H447,Ingredients!$A$3:$A$119)+SUMIF($B$3:$B$725,H447,$V$3:$V$724)</f>
        <v>1</v>
      </c>
      <c r="Q447" s="11">
        <f ca="1">SUMIF(Ingredients!$B$3:$B$230,'PH complex foods'!I447,Ingredients!$A$3:$A$119)+SUMIF($B$3:$B$725,I447,$V$3:$V$724)</f>
        <v>1</v>
      </c>
      <c r="R447" s="11">
        <f ca="1">SUMIF(Ingredients!$B$3:$B$230,'PH complex foods'!J447,Ingredients!$A$3:$A$119)+SUMIF($B$3:$B$725,J447,$V$3:$V$724)</f>
        <v>1</v>
      </c>
      <c r="S447" s="11">
        <f ca="1">SUMIF(Ingredients!$B$3:$B$230,'PH complex foods'!K447,Ingredients!$A$3:$A$119)+SUMIF($B$3:$B$725,K447,$V$3:$V$724)</f>
        <v>1</v>
      </c>
      <c r="T447" s="11">
        <f ca="1">SUMIF(Ingredients!$B$3:$B$230,'PH complex foods'!L447,Ingredients!$A$3:$A$119)+SUMIF($B$3:$B$725,L447,$V$3:$V$724)</f>
        <v>0</v>
      </c>
      <c r="U447" s="11">
        <f ca="1">SUMIF(Ingredients!$B$3:$B$230,'PH complex foods'!M447,Ingredients!$A$3:$A$119)+SUMIF($B$3:$B$725,M447,$V$3:$V$724)</f>
        <v>0</v>
      </c>
      <c r="V447" s="10">
        <f t="shared" ca="1" si="89"/>
        <v>1</v>
      </c>
      <c r="W447" s="10">
        <v>1</v>
      </c>
      <c r="X447" s="11">
        <v>1</v>
      </c>
      <c r="Y447" s="11">
        <f>COUNTIF(F447:M1171,B447)</f>
        <v>0</v>
      </c>
      <c r="Z447" s="44" t="str">
        <f t="shared" ca="1" si="90"/>
        <v>Yes</v>
      </c>
      <c r="AA447" s="34">
        <f>SUMIF(Ingredients!$B$3:$B$230,F447,Ingredients!$C$3:$C$230)+SUMIF($B$3:$B$725,F447,$AI$3:$AI$725)</f>
        <v>10</v>
      </c>
      <c r="AB447" s="30">
        <f>SUMIF(Ingredients!$B$3:$B$230,G447,Ingredients!$C$3:$C$230)+SUMIF($B$3:$B$725,G447,$AI$3:$AI$725)</f>
        <v>10</v>
      </c>
      <c r="AC447" s="30">
        <f>SUMIF(Ingredients!$B$3:$B$230,H447,Ingredients!$C$3:$C$230)+SUMIF($B$3:$B$725,H447,$AI$3:$AI$725)</f>
        <v>2</v>
      </c>
      <c r="AD447" s="30">
        <f>SUMIF(Ingredients!$B$3:$B$230,I447,Ingredients!$C$3:$C$230)+SUMIF($B$3:$B$725,I447,$AI$3:$AI$725)</f>
        <v>2</v>
      </c>
      <c r="AE447" s="30">
        <f>SUMIF(Ingredients!$B$3:$B$230,J447,Ingredients!$C$3:$C$230)+SUMIF($B$3:$B$725,J447,$AI$3:$AI$725)</f>
        <v>2</v>
      </c>
      <c r="AF447" s="30">
        <f>SUMIF(Ingredients!$B$3:$B$230,K447,Ingredients!$C$3:$C$230)+SUMIF($B$3:$B$725,K447,$AI$3:$AI$725)</f>
        <v>2</v>
      </c>
      <c r="AG447" s="30">
        <f>SUMIF(Ingredients!$B$3:$B$230,L447,Ingredients!$C$3:$C$230)+SUMIF($B$3:$B$725,L447,$AI$3:$AI$725)</f>
        <v>0</v>
      </c>
      <c r="AH447" s="30">
        <f>SUMIF(Ingredients!$B$3:$B$230,M447,Ingredients!$C$3:$C$230)+SUMIF($B$3:$B$725,M447,$AI$3:$AI$725)</f>
        <v>0</v>
      </c>
      <c r="AI447" s="29">
        <f t="shared" si="78"/>
        <v>28</v>
      </c>
      <c r="AJ447" s="30">
        <f>SUMIF(Ingredients!$B$3:$B$230,F447,Ingredients!$D$3:$D$230)+SUMIF($B$3:$B$725,F447,$AR$3:$AR$725)</f>
        <v>0</v>
      </c>
      <c r="AK447" s="30">
        <f>SUMIF(Ingredients!$B$3:$B$230,G447,Ingredients!$D$3:$D$230)+SUMIF($B$3:$B$725,G447,$AR$3:$AR$725)</f>
        <v>0</v>
      </c>
      <c r="AL447" s="30">
        <f>SUMIF(Ingredients!$B$3:$B$230,H447,Ingredients!$D$3:$D$230)+SUMIF($B$3:$B$725,H447,$AR$3:$AR$725)</f>
        <v>5</v>
      </c>
      <c r="AM447" s="30">
        <f>SUMIF(Ingredients!$B$3:$B$230,I447,Ingredients!$D$3:$D$230)+SUMIF($B$3:$B$725,I447,$AR$3:$AR$725)</f>
        <v>0</v>
      </c>
      <c r="AN447" s="30">
        <f>SUMIF(Ingredients!$B$3:$B$230,J447,Ingredients!$D$3:$D$230)+SUMIF($B$3:$B$725,J447,$AR$3:$AR$725)</f>
        <v>0</v>
      </c>
      <c r="AO447" s="30">
        <f>SUMIF(Ingredients!$B$3:$B$230,K447,Ingredients!$D$3:$D$230)+SUMIF($B$3:$B$725,K447,$AR$3:$AR$725)</f>
        <v>0</v>
      </c>
      <c r="AP447" s="30">
        <f>SUMIF(Ingredients!$B$3:$B$230,L447,Ingredients!$D$3:$D$230)+SUMIF($B$3:$B$725,L447,$AR$3:$AR$725)</f>
        <v>0</v>
      </c>
      <c r="AQ447" s="30">
        <f>SUMIF(Ingredients!$B$3:$B$230,M447,Ingredients!$D$3:$D$230)+SUMIF($B$3:$B$725,M447,$AR$3:$AR$725)</f>
        <v>0</v>
      </c>
      <c r="AR447" s="29">
        <f t="shared" si="79"/>
        <v>5</v>
      </c>
      <c r="AS447" s="30">
        <f>SUMIF(Ingredients!$B$3:$B$230,F447,Ingredients!$E$3:$E$230)+SUMIF($B$3:$B$725,F447,$BA$3:$BA$730)</f>
        <v>9.5</v>
      </c>
      <c r="AT447" s="30">
        <f>SUMIF(Ingredients!$B$3:$B$230,G447,Ingredients!$E$3:$E$230)+SUMIF($B$3:$B$725,G447,$BA$3:$BA$730)</f>
        <v>73</v>
      </c>
      <c r="AU447" s="30">
        <f>SUMIF(Ingredients!$B$3:$B$230,H447,Ingredients!$E$3:$E$230)+SUMIF($B$3:$B$725,H447,$BA$3:$BA$730)</f>
        <v>5</v>
      </c>
      <c r="AV447" s="30">
        <f>SUMIF(Ingredients!$B$3:$B$230,I447,Ingredients!$E$3:$E$230)+SUMIF($B$3:$B$725,I447,$BA$3:$BA$730)</f>
        <v>43</v>
      </c>
      <c r="AW447" s="30">
        <f>SUMIF(Ingredients!$B$3:$B$230,J447,Ingredients!$E$3:$E$230)+SUMIF($B$3:$B$725,J447,$BA$3:$BA$730)</f>
        <v>54</v>
      </c>
      <c r="AX447" s="30">
        <f>SUMIF(Ingredients!$B$3:$B$230,K447,Ingredients!$E$3:$E$230)+SUMIF($B$3:$B$725,K447,$BA$3:$BA$730)</f>
        <v>24</v>
      </c>
      <c r="AY447" s="30">
        <f>SUMIF(Ingredients!$B$3:$B$230,L447,Ingredients!$E$3:$E$230)+SUMIF($B$3:$B$725,L447,$BA$3:$BA$730)</f>
        <v>0</v>
      </c>
      <c r="AZ447" s="30">
        <f>SUMIF(Ingredients!$B$3:$B$230,M447,Ingredients!$E$3:$E$230)+SUMIF($B$3:$B$725,M447,$BA$3:$BA$730)</f>
        <v>0</v>
      </c>
      <c r="BA447" s="29">
        <f t="shared" si="80"/>
        <v>34.75</v>
      </c>
      <c r="BB447" s="30">
        <f>SUMIF(Ingredients!$B$3:$B$230,F447,Ingredients!$F$3:$F$230)+SUMIF($B$3:$B$725,F447,$BJ$3:$BJ$725)</f>
        <v>1</v>
      </c>
      <c r="BC447" s="30">
        <f>SUMIF(Ingredients!$B$3:$B$230,G447,Ingredients!$F$3:$F$230)+SUMIF($B$3:$B$725,G447,$BJ$3:$BJ$725)</f>
        <v>0</v>
      </c>
      <c r="BD447" s="30">
        <f>SUMIF(Ingredients!$B$3:$B$230,H447,Ingredients!$F$3:$F$230)+SUMIF($B$3:$B$725,H447,$BJ$3:$BJ$725)</f>
        <v>0</v>
      </c>
      <c r="BE447" s="30">
        <f>SUMIF(Ingredients!$B$3:$B$230,I447,Ingredients!$F$3:$F$230)+SUMIF($B$3:$B$725,I447,$BJ$3:$BJ$725)</f>
        <v>0</v>
      </c>
      <c r="BF447" s="30">
        <f>SUMIF(Ingredients!$B$3:$B$230,J447,Ingredients!$F$3:$F$230)+SUMIF($B$3:$B$725,J447,$BJ$3:$BJ$725)</f>
        <v>0</v>
      </c>
      <c r="BG447" s="30">
        <f>SUMIF(Ingredients!$B$3:$B$230,K447,Ingredients!$F$3:$F$230)+SUMIF($B$3:$B$725,K447,$BJ$3:$BJ$725)</f>
        <v>0</v>
      </c>
      <c r="BH447" s="30">
        <f>SUMIF(Ingredients!$B$3:$B$230,L447,Ingredients!$F$3:$F$230)+SUMIF($B$3:$B$725,L447,$BJ$3:$BJ$725)</f>
        <v>0</v>
      </c>
      <c r="BI447" s="30">
        <f>SUMIF(Ingredients!$B$3:$B$230,M447,Ingredients!$F$3:$F$230)+SUMIF($B$3:$B$725,M447,$BJ$3:$BJ$725)</f>
        <v>0</v>
      </c>
      <c r="BJ447" s="35">
        <f t="shared" si="81"/>
        <v>1</v>
      </c>
      <c r="BK447" s="30">
        <f>SUMIF(Ingredients!$B$3:$B$230,F447,Ingredients!$G$3:$G$230)+SUMIF($B$3:$B$725,F447,$BS$3:$BS$725)</f>
        <v>0</v>
      </c>
      <c r="BL447" s="30">
        <f>SUMIF(Ingredients!$B$3:$B$230,G447,Ingredients!$G$3:$G$230)+SUMIF($B$3:$B$725,G447,$BS$3:$BS$725)</f>
        <v>0</v>
      </c>
      <c r="BM447" s="30">
        <f>SUMIF(Ingredients!$B$3:$B$230,H447,Ingredients!$G$3:$G$230)+SUMIF($B$3:$B$725,H447,$BS$3:$BS$725)</f>
        <v>0</v>
      </c>
      <c r="BN447" s="30">
        <f>SUMIF(Ingredients!$B$3:$B$230,I447,Ingredients!$G$3:$G$230)+SUMIF($B$3:$B$725,I447,$BS$3:$BS$725)</f>
        <v>0</v>
      </c>
      <c r="BO447" s="30">
        <f>SUMIF(Ingredients!$B$3:$B$230,J447,Ingredients!$G$3:$G$230)+SUMIF($B$3:$B$725,J447,$BS$3:$BS$725)</f>
        <v>0</v>
      </c>
      <c r="BP447" s="30">
        <f>SUMIF(Ingredients!$B$3:$B$230,K447,Ingredients!$G$3:$G$230)+SUMIF($B$3:$B$725,K447,$BS$3:$BS$725)</f>
        <v>0</v>
      </c>
      <c r="BQ447" s="30">
        <f>SUMIF(Ingredients!$B$3:$B$230,L447,Ingredients!$G$3:$G$230)+SUMIF($B$3:$B$725,L447,$BS$3:$BS$725)</f>
        <v>0</v>
      </c>
      <c r="BR447" s="30">
        <f>SUMIF(Ingredients!$B$3:$B$230,M447,Ingredients!$G$3:$G$230)+SUMIF($B$3:$B$725,M447,$BS$3:$BS$725)</f>
        <v>0</v>
      </c>
      <c r="BS447" s="36">
        <f t="shared" si="82"/>
        <v>0</v>
      </c>
      <c r="BT447" s="30">
        <f>SUMIF(Ingredients!$B$3:$B$230,F447,Ingredients!$H$3:$H$230)+SUMIF($B$3:$B$725,F447,$CB$3:$CB$725)</f>
        <v>0</v>
      </c>
      <c r="BU447" s="30">
        <f>SUMIF(Ingredients!$B$3:$B$230,G447,Ingredients!$H$3:$H$230)+SUMIF($B$3:$B$725,G447,$CB$3:$CB$725)</f>
        <v>0</v>
      </c>
      <c r="BV447" s="30">
        <f>SUMIF(Ingredients!$B$3:$B$230,H447,Ingredients!$H$3:$H$230)+SUMIF($B$3:$B$725,H447,$CB$3:$CB$725)</f>
        <v>1.5</v>
      </c>
      <c r="BW447" s="30">
        <f>SUMIF(Ingredients!$B$3:$B$230,I447,Ingredients!$H$3:$H$230)+SUMIF($B$3:$B$725,I447,$CB$3:$CB$725)</f>
        <v>1</v>
      </c>
      <c r="BX447" s="30">
        <f>SUMIF(Ingredients!$B$3:$B$230,J447,Ingredients!$H$3:$H$230)+SUMIF($B$3:$B$725,J447,$CB$3:$CB$725)</f>
        <v>2</v>
      </c>
      <c r="BY447" s="30">
        <f>SUMIF(Ingredients!$B$3:$B$230,K447,Ingredients!$H$3:$H$230)+SUMIF($B$3:$B$725,K447,$CB$3:$CB$725)</f>
        <v>0</v>
      </c>
      <c r="BZ447" s="30">
        <f>SUMIF(Ingredients!$B$3:$B$230,L447,Ingredients!$H$3:$H$230)+SUMIF($B$3:$B$725,L447,$CB$3:$CB$725)</f>
        <v>0</v>
      </c>
      <c r="CA447" s="30">
        <f>SUMIF(Ingredients!$B$3:$B$230,M447,Ingredients!$H$3:$H$230)+SUMIF($B$3:$B$725,M447,$CB$3:$CB$725)</f>
        <v>0</v>
      </c>
      <c r="CB447" s="42">
        <f t="shared" si="83"/>
        <v>4.5</v>
      </c>
      <c r="CC447" s="30">
        <f>SUMIF(Ingredients!$B$3:$B$230,F447,Ingredients!$I$3:$I$230)+SUMIF($B$3:$B$725,F447,$CK$3:$CK$725)</f>
        <v>0</v>
      </c>
      <c r="CD447" s="30">
        <f>SUMIF(Ingredients!$B$3:$B$230,G447,Ingredients!$I$3:$I$230)+SUMIF($B$3:$B$725,G447,$CK$3:$CK$725)</f>
        <v>0</v>
      </c>
      <c r="CE447" s="30">
        <f>SUMIF(Ingredients!$B$3:$B$230,H447,Ingredients!$I$3:$I$230)+SUMIF($B$3:$B$725,H447,$CK$3:$CK$725)</f>
        <v>0</v>
      </c>
      <c r="CF447" s="30">
        <f>SUMIF(Ingredients!$B$3:$B$230,I447,Ingredients!$I$3:$I$230)+SUMIF($B$3:$B$725,I447,$CK$3:$CK$725)</f>
        <v>0</v>
      </c>
      <c r="CG447" s="30">
        <f>SUMIF(Ingredients!$B$3:$B$230,J447,Ingredients!$I$3:$I$230)+SUMIF($B$3:$B$725,J447,$CK$3:$CK$725)</f>
        <v>0</v>
      </c>
      <c r="CH447" s="30">
        <f>SUMIF(Ingredients!$B$3:$B$230,K447,Ingredients!$I$3:$I$230)+SUMIF($B$3:$B$725,K447,$CK$3:$CK$725)</f>
        <v>0.5</v>
      </c>
      <c r="CI447" s="30">
        <f>SUMIF(Ingredients!$B$3:$B$230,L447,Ingredients!$I$3:$I$230)+SUMIF($B$3:$B$725,L447,$CK$3:$CK$725)</f>
        <v>0</v>
      </c>
      <c r="CJ447" s="30">
        <f>SUMIF(Ingredients!$B$3:$B$230,M447,Ingredients!$I$3:$I$230)+SUMIF($B$3:$B$725,M447,$CK$3:$CK$725)</f>
        <v>0</v>
      </c>
      <c r="CK447" s="38">
        <f t="shared" si="84"/>
        <v>0.5</v>
      </c>
      <c r="CL447" s="30">
        <f>SUMIF(Ingredients!$B$3:$B$230,F447,Ingredients!$J$3:$J$230)+SUMIF($B$3:$B$725,F447,$CT$3:$CT$725)</f>
        <v>1</v>
      </c>
      <c r="CM447" s="30">
        <f>SUMIF(Ingredients!$B$3:$B$230,G447,Ingredients!$J$3:$J$230)+SUMIF($B$3:$B$725,G447,$CT$3:$CT$725)</f>
        <v>3</v>
      </c>
      <c r="CN447" s="30">
        <f>SUMIF(Ingredients!$B$3:$B$230,H447,Ingredients!$J$3:$J$230)+SUMIF($B$3:$B$725,H447,$CT$3:$CT$725)</f>
        <v>0</v>
      </c>
      <c r="CO447" s="30">
        <f>SUMIF(Ingredients!$B$3:$B$230,I447,Ingredients!$J$3:$J$230)+SUMIF($B$3:$B$725,I447,$CT$3:$CT$725)</f>
        <v>0</v>
      </c>
      <c r="CP447" s="30">
        <f>SUMIF(Ingredients!$B$3:$B$230,J447,Ingredients!$J$3:$J$230)+SUMIF($B$3:$B$725,J447,$CT$3:$CT$725)</f>
        <v>0</v>
      </c>
      <c r="CQ447" s="30">
        <f>SUMIF(Ingredients!$B$3:$B$230,K447,Ingredients!$J$3:$J$230)+SUMIF($B$3:$B$725,K447,$CT$3:$CT$725)</f>
        <v>0</v>
      </c>
      <c r="CR447" s="30">
        <f>SUMIF(Ingredients!$B$3:$B$230,L447,Ingredients!$J$3:$J$230)+SUMIF($B$3:$B$725,L447,$CT$3:$CT$725)</f>
        <v>0</v>
      </c>
      <c r="CS447" s="30">
        <f>SUMIF(Ingredients!$B$3:$B$230,M447,Ingredients!$J$3:$J$230)+SUMIF($B$3:$B$725,M447,$CT$3:$CT$725)</f>
        <v>0</v>
      </c>
      <c r="CT447" s="43">
        <f t="shared" si="85"/>
        <v>4</v>
      </c>
      <c r="CU447" s="34">
        <v>25</v>
      </c>
      <c r="CV447" s="30">
        <v>0</v>
      </c>
      <c r="CW447" s="30">
        <v>18</v>
      </c>
      <c r="CX447" s="35">
        <v>1</v>
      </c>
      <c r="CY447" s="36">
        <v>0</v>
      </c>
      <c r="CZ447" s="37">
        <v>4.5</v>
      </c>
      <c r="DA447" s="38">
        <v>0.5</v>
      </c>
      <c r="DB447" s="39">
        <v>4</v>
      </c>
      <c r="DC447" t="s">
        <v>202</v>
      </c>
      <c r="DD447" t="str">
        <f t="shared" ca="1" si="86"/>
        <v/>
      </c>
      <c r="DE447" t="str">
        <f t="shared" ca="1" si="87"/>
        <v>-</v>
      </c>
      <c r="DG447" t="s">
        <v>200</v>
      </c>
      <c r="DH447" t="str">
        <f t="shared" ca="1" si="88"/>
        <v>MUSHROOMLASAGNAITEM(MEAL, ItemRegistry.mushroomlasagnaItem, 4 ,5f,0f,1f,4.5f,0f,0.5f,4f,1.17f),</v>
      </c>
      <c r="DI447" t="s">
        <v>2523</v>
      </c>
    </row>
    <row r="448" spans="2:113" x14ac:dyDescent="0.3">
      <c r="B448" t="s">
        <v>736</v>
      </c>
      <c r="C448" t="str">
        <f>INDEX('PH Itemnames'!$B$1:$B$723,MATCH(B448,'PH Itemnames'!$A$1:$A$723),1)</f>
        <v>salsaItem</v>
      </c>
      <c r="D448" t="s">
        <v>245</v>
      </c>
      <c r="E448" t="s">
        <v>1191</v>
      </c>
      <c r="F448" s="10" t="s">
        <v>70</v>
      </c>
      <c r="G448" s="11" t="s">
        <v>64</v>
      </c>
      <c r="H448" s="11" t="s">
        <v>122</v>
      </c>
      <c r="I448" s="11" t="s">
        <v>179</v>
      </c>
      <c r="J448" s="11" t="s">
        <v>62</v>
      </c>
      <c r="K448" s="11"/>
      <c r="L448" s="11"/>
      <c r="M448" s="11"/>
      <c r="N448" s="46">
        <f ca="1">SUMIF(Ingredients!$B$3:$B$230,'PH complex foods'!F448,Ingredients!$A$3:$A$119)+SUMIF($B$3:$B$725,F448,$V$3:$V$724)</f>
        <v>1</v>
      </c>
      <c r="O448" s="11">
        <f ca="1">SUMIF(Ingredients!$B$3:$B$230,'PH complex foods'!G448,Ingredients!$A$3:$A$119)+SUMIF($B$3:$B$725,G448,$V$3:$V$724)</f>
        <v>1</v>
      </c>
      <c r="P448" s="11">
        <f ca="1">SUMIF(Ingredients!$B$3:$B$230,'PH complex foods'!H448,Ingredients!$A$3:$A$119)+SUMIF($B$3:$B$725,H448,$V$3:$V$724)</f>
        <v>1</v>
      </c>
      <c r="Q448" s="11">
        <f ca="1">SUMIF(Ingredients!$B$3:$B$230,'PH complex foods'!I448,Ingredients!$A$3:$A$119)+SUMIF($B$3:$B$725,I448,$V$3:$V$724)</f>
        <v>0</v>
      </c>
      <c r="R448" s="11">
        <f ca="1">SUMIF(Ingredients!$B$3:$B$230,'PH complex foods'!J448,Ingredients!$A$3:$A$119)+SUMIF($B$3:$B$725,J448,$V$3:$V$724)</f>
        <v>1</v>
      </c>
      <c r="S448" s="11">
        <f ca="1">SUMIF(Ingredients!$B$3:$B$230,'PH complex foods'!K448,Ingredients!$A$3:$A$119)+SUMIF($B$3:$B$725,K448,$V$3:$V$724)</f>
        <v>0</v>
      </c>
      <c r="T448" s="11">
        <f ca="1">SUMIF(Ingredients!$B$3:$B$230,'PH complex foods'!L448,Ingredients!$A$3:$A$119)+SUMIF($B$3:$B$725,L448,$V$3:$V$724)</f>
        <v>0</v>
      </c>
      <c r="U448" s="11">
        <f ca="1">SUMIF(Ingredients!$B$3:$B$230,'PH complex foods'!M448,Ingredients!$A$3:$A$119)+SUMIF($B$3:$B$725,M448,$V$3:$V$724)</f>
        <v>0</v>
      </c>
      <c r="V448" s="10">
        <f t="shared" ca="1" si="89"/>
        <v>0</v>
      </c>
      <c r="W448" s="10">
        <v>0</v>
      </c>
      <c r="X448" s="11">
        <v>0</v>
      </c>
      <c r="Y448" s="11">
        <f>COUNTIF(F448:M1172,B448)</f>
        <v>3</v>
      </c>
      <c r="Z448" s="44" t="str">
        <f t="shared" ca="1" si="90"/>
        <v>No</v>
      </c>
      <c r="AA448" s="34">
        <f>SUMIF(Ingredients!$B$3:$B$230,F448,Ingredients!$C$3:$C$230)+SUMIF($B$3:$B$725,F448,$AI$3:$AI$725)</f>
        <v>2</v>
      </c>
      <c r="AB448" s="30">
        <f>SUMIF(Ingredients!$B$3:$B$230,G448,Ingredients!$C$3:$C$230)+SUMIF($B$3:$B$725,G448,$AI$3:$AI$725)</f>
        <v>2</v>
      </c>
      <c r="AC448" s="30">
        <f>SUMIF(Ingredients!$B$3:$B$230,H448,Ingredients!$C$3:$C$230)+SUMIF($B$3:$B$725,H448,$AI$3:$AI$725)</f>
        <v>0</v>
      </c>
      <c r="AD448" s="30">
        <f>SUMIF(Ingredients!$B$3:$B$230,I448,Ingredients!$C$3:$C$230)+SUMIF($B$3:$B$725,I448,$AI$3:$AI$725)</f>
        <v>1</v>
      </c>
      <c r="AE448" s="30">
        <f>SUMIF(Ingredients!$B$3:$B$230,J448,Ingredients!$C$3:$C$230)+SUMIF($B$3:$B$725,J448,$AI$3:$AI$725)</f>
        <v>2</v>
      </c>
      <c r="AF448" s="30">
        <f>SUMIF(Ingredients!$B$3:$B$230,K448,Ingredients!$C$3:$C$230)+SUMIF($B$3:$B$725,K448,$AI$3:$AI$725)</f>
        <v>0</v>
      </c>
      <c r="AG448" s="30">
        <f>SUMIF(Ingredients!$B$3:$B$230,L448,Ingredients!$C$3:$C$230)+SUMIF($B$3:$B$725,L448,$AI$3:$AI$725)</f>
        <v>0</v>
      </c>
      <c r="AH448" s="30">
        <f>SUMIF(Ingredients!$B$3:$B$230,M448,Ingredients!$C$3:$C$230)+SUMIF($B$3:$B$725,M448,$AI$3:$AI$725)</f>
        <v>0</v>
      </c>
      <c r="AI448" s="29">
        <f t="shared" si="78"/>
        <v>7</v>
      </c>
      <c r="AJ448" s="30">
        <f>SUMIF(Ingredients!$B$3:$B$230,F448,Ingredients!$D$3:$D$230)+SUMIF($B$3:$B$725,F448,$AR$3:$AR$725)</f>
        <v>5</v>
      </c>
      <c r="AK448" s="30">
        <f>SUMIF(Ingredients!$B$3:$B$230,G448,Ingredients!$D$3:$D$230)+SUMIF($B$3:$B$725,G448,$AR$3:$AR$725)</f>
        <v>0</v>
      </c>
      <c r="AL448" s="30">
        <f>SUMIF(Ingredients!$B$3:$B$230,H448,Ingredients!$D$3:$D$230)+SUMIF($B$3:$B$725,H448,$AR$3:$AR$725)</f>
        <v>0</v>
      </c>
      <c r="AM448" s="30">
        <f>SUMIF(Ingredients!$B$3:$B$230,I448,Ingredients!$D$3:$D$230)+SUMIF($B$3:$B$725,I448,$AR$3:$AR$725)</f>
        <v>5</v>
      </c>
      <c r="AN448" s="30">
        <f>SUMIF(Ingredients!$B$3:$B$230,J448,Ingredients!$D$3:$D$230)+SUMIF($B$3:$B$725,J448,$AR$3:$AR$725)</f>
        <v>0</v>
      </c>
      <c r="AO448" s="30">
        <f>SUMIF(Ingredients!$B$3:$B$230,K448,Ingredients!$D$3:$D$230)+SUMIF($B$3:$B$725,K448,$AR$3:$AR$725)</f>
        <v>0</v>
      </c>
      <c r="AP448" s="30">
        <f>SUMIF(Ingredients!$B$3:$B$230,L448,Ingredients!$D$3:$D$230)+SUMIF($B$3:$B$725,L448,$AR$3:$AR$725)</f>
        <v>0</v>
      </c>
      <c r="AQ448" s="30">
        <f>SUMIF(Ingredients!$B$3:$B$230,M448,Ingredients!$D$3:$D$230)+SUMIF($B$3:$B$725,M448,$AR$3:$AR$725)</f>
        <v>0</v>
      </c>
      <c r="AR448" s="29">
        <f t="shared" si="79"/>
        <v>10</v>
      </c>
      <c r="AS448" s="30">
        <f>SUMIF(Ingredients!$B$3:$B$230,F448,Ingredients!$E$3:$E$230)+SUMIF($B$3:$B$725,F448,$BA$3:$BA$730)</f>
        <v>5</v>
      </c>
      <c r="AT448" s="30">
        <f>SUMIF(Ingredients!$B$3:$B$230,G448,Ingredients!$E$3:$E$230)+SUMIF($B$3:$B$725,G448,$BA$3:$BA$730)</f>
        <v>43</v>
      </c>
      <c r="AU448" s="30">
        <f>SUMIF(Ingredients!$B$3:$B$230,H448,Ingredients!$E$3:$E$230)+SUMIF($B$3:$B$725,H448,$BA$3:$BA$730)</f>
        <v>48</v>
      </c>
      <c r="AV448" s="30">
        <f>SUMIF(Ingredients!$B$3:$B$230,I448,Ingredients!$E$3:$E$230)+SUMIF($B$3:$B$725,I448,$BA$3:$BA$730)</f>
        <v>10</v>
      </c>
      <c r="AW448" s="30">
        <f>SUMIF(Ingredients!$B$3:$B$230,J448,Ingredients!$E$3:$E$230)+SUMIF($B$3:$B$725,J448,$BA$3:$BA$730)</f>
        <v>54</v>
      </c>
      <c r="AX448" s="30">
        <f>SUMIF(Ingredients!$B$3:$B$230,K448,Ingredients!$E$3:$E$230)+SUMIF($B$3:$B$725,K448,$BA$3:$BA$730)</f>
        <v>0</v>
      </c>
      <c r="AY448" s="30">
        <f>SUMIF(Ingredients!$B$3:$B$230,L448,Ingredients!$E$3:$E$230)+SUMIF($B$3:$B$725,L448,$BA$3:$BA$730)</f>
        <v>0</v>
      </c>
      <c r="AZ448" s="30">
        <f>SUMIF(Ingredients!$B$3:$B$230,M448,Ingredients!$E$3:$E$230)+SUMIF($B$3:$B$725,M448,$BA$3:$BA$730)</f>
        <v>0</v>
      </c>
      <c r="BA448" s="29">
        <f t="shared" si="80"/>
        <v>32</v>
      </c>
      <c r="BB448" s="30">
        <f>SUMIF(Ingredients!$B$3:$B$230,F448,Ingredients!$F$3:$F$230)+SUMIF($B$3:$B$725,F448,$BJ$3:$BJ$725)</f>
        <v>0</v>
      </c>
      <c r="BC448" s="30">
        <f>SUMIF(Ingredients!$B$3:$B$230,G448,Ingredients!$F$3:$F$230)+SUMIF($B$3:$B$725,G448,$BJ$3:$BJ$725)</f>
        <v>0</v>
      </c>
      <c r="BD448" s="30">
        <f>SUMIF(Ingredients!$B$3:$B$230,H448,Ingredients!$F$3:$F$230)+SUMIF($B$3:$B$725,H448,$BJ$3:$BJ$725)</f>
        <v>0</v>
      </c>
      <c r="BE448" s="30">
        <f>SUMIF(Ingredients!$B$3:$B$230,I448,Ingredients!$F$3:$F$230)+SUMIF($B$3:$B$725,I448,$BJ$3:$BJ$725)</f>
        <v>0</v>
      </c>
      <c r="BF448" s="30">
        <f>SUMIF(Ingredients!$B$3:$B$230,J448,Ingredients!$F$3:$F$230)+SUMIF($B$3:$B$725,J448,$BJ$3:$BJ$725)</f>
        <v>0</v>
      </c>
      <c r="BG448" s="30">
        <f>SUMIF(Ingredients!$B$3:$B$230,K448,Ingredients!$F$3:$F$230)+SUMIF($B$3:$B$725,K448,$BJ$3:$BJ$725)</f>
        <v>0</v>
      </c>
      <c r="BH448" s="30">
        <f>SUMIF(Ingredients!$B$3:$B$230,L448,Ingredients!$F$3:$F$230)+SUMIF($B$3:$B$725,L448,$BJ$3:$BJ$725)</f>
        <v>0</v>
      </c>
      <c r="BI448" s="30">
        <f>SUMIF(Ingredients!$B$3:$B$230,M448,Ingredients!$F$3:$F$230)+SUMIF($B$3:$B$725,M448,$BJ$3:$BJ$725)</f>
        <v>0</v>
      </c>
      <c r="BJ448" s="35">
        <f t="shared" si="81"/>
        <v>0</v>
      </c>
      <c r="BK448" s="30">
        <f>SUMIF(Ingredients!$B$3:$B$230,F448,Ingredients!$G$3:$G$230)+SUMIF($B$3:$B$725,F448,$BS$3:$BS$725)</f>
        <v>0</v>
      </c>
      <c r="BL448" s="30">
        <f>SUMIF(Ingredients!$B$3:$B$230,G448,Ingredients!$G$3:$G$230)+SUMIF($B$3:$B$725,G448,$BS$3:$BS$725)</f>
        <v>0</v>
      </c>
      <c r="BM448" s="30">
        <f>SUMIF(Ingredients!$B$3:$B$230,H448,Ingredients!$G$3:$G$230)+SUMIF($B$3:$B$725,H448,$BS$3:$BS$725)</f>
        <v>0</v>
      </c>
      <c r="BN448" s="30">
        <f>SUMIF(Ingredients!$B$3:$B$230,I448,Ingredients!$G$3:$G$230)+SUMIF($B$3:$B$725,I448,$BS$3:$BS$725)</f>
        <v>0.8</v>
      </c>
      <c r="BO448" s="30">
        <f>SUMIF(Ingredients!$B$3:$B$230,J448,Ingredients!$G$3:$G$230)+SUMIF($B$3:$B$725,J448,$BS$3:$BS$725)</f>
        <v>0</v>
      </c>
      <c r="BP448" s="30">
        <f>SUMIF(Ingredients!$B$3:$B$230,K448,Ingredients!$G$3:$G$230)+SUMIF($B$3:$B$725,K448,$BS$3:$BS$725)</f>
        <v>0</v>
      </c>
      <c r="BQ448" s="30">
        <f>SUMIF(Ingredients!$B$3:$B$230,L448,Ingredients!$G$3:$G$230)+SUMIF($B$3:$B$725,L448,$BS$3:$BS$725)</f>
        <v>0</v>
      </c>
      <c r="BR448" s="30">
        <f>SUMIF(Ingredients!$B$3:$B$230,M448,Ingredients!$G$3:$G$230)+SUMIF($B$3:$B$725,M448,$BS$3:$BS$725)</f>
        <v>0</v>
      </c>
      <c r="BS448" s="36">
        <f t="shared" si="82"/>
        <v>0.8</v>
      </c>
      <c r="BT448" s="30">
        <f>SUMIF(Ingredients!$B$3:$B$230,F448,Ingredients!$H$3:$H$230)+SUMIF($B$3:$B$725,F448,$CB$3:$CB$725)</f>
        <v>1.5</v>
      </c>
      <c r="BU448" s="30">
        <f>SUMIF(Ingredients!$B$3:$B$230,G448,Ingredients!$H$3:$H$230)+SUMIF($B$3:$B$725,G448,$CB$3:$CB$725)</f>
        <v>1</v>
      </c>
      <c r="BV448" s="30">
        <f>SUMIF(Ingredients!$B$3:$B$230,H448,Ingredients!$H$3:$H$230)+SUMIF($B$3:$B$725,H448,$CB$3:$CB$725)</f>
        <v>0</v>
      </c>
      <c r="BW448" s="30">
        <f>SUMIF(Ingredients!$B$3:$B$230,I448,Ingredients!$H$3:$H$230)+SUMIF($B$3:$B$725,I448,$CB$3:$CB$725)</f>
        <v>0</v>
      </c>
      <c r="BX448" s="30">
        <f>SUMIF(Ingredients!$B$3:$B$230,J448,Ingredients!$H$3:$H$230)+SUMIF($B$3:$B$725,J448,$CB$3:$CB$725)</f>
        <v>2</v>
      </c>
      <c r="BY448" s="30">
        <f>SUMIF(Ingredients!$B$3:$B$230,K448,Ingredients!$H$3:$H$230)+SUMIF($B$3:$B$725,K448,$CB$3:$CB$725)</f>
        <v>0</v>
      </c>
      <c r="BZ448" s="30">
        <f>SUMIF(Ingredients!$B$3:$B$230,L448,Ingredients!$H$3:$H$230)+SUMIF($B$3:$B$725,L448,$CB$3:$CB$725)</f>
        <v>0</v>
      </c>
      <c r="CA448" s="30">
        <f>SUMIF(Ingredients!$B$3:$B$230,M448,Ingredients!$H$3:$H$230)+SUMIF($B$3:$B$725,M448,$CB$3:$CB$725)</f>
        <v>0</v>
      </c>
      <c r="CB448" s="42">
        <f t="shared" si="83"/>
        <v>4.5</v>
      </c>
      <c r="CC448" s="30">
        <f>SUMIF(Ingredients!$B$3:$B$230,F448,Ingredients!$I$3:$I$230)+SUMIF($B$3:$B$725,F448,$CK$3:$CK$725)</f>
        <v>0</v>
      </c>
      <c r="CD448" s="30">
        <f>SUMIF(Ingredients!$B$3:$B$230,G448,Ingredients!$I$3:$I$230)+SUMIF($B$3:$B$725,G448,$CK$3:$CK$725)</f>
        <v>0</v>
      </c>
      <c r="CE448" s="30">
        <f>SUMIF(Ingredients!$B$3:$B$230,H448,Ingredients!$I$3:$I$230)+SUMIF($B$3:$B$725,H448,$CK$3:$CK$725)</f>
        <v>0</v>
      </c>
      <c r="CF448" s="30">
        <f>SUMIF(Ingredients!$B$3:$B$230,I448,Ingredients!$I$3:$I$230)+SUMIF($B$3:$B$725,I448,$CK$3:$CK$725)</f>
        <v>0</v>
      </c>
      <c r="CG448" s="30">
        <f>SUMIF(Ingredients!$B$3:$B$230,J448,Ingredients!$I$3:$I$230)+SUMIF($B$3:$B$725,J448,$CK$3:$CK$725)</f>
        <v>0</v>
      </c>
      <c r="CH448" s="30">
        <f>SUMIF(Ingredients!$B$3:$B$230,K448,Ingredients!$I$3:$I$230)+SUMIF($B$3:$B$725,K448,$CK$3:$CK$725)</f>
        <v>0</v>
      </c>
      <c r="CI448" s="30">
        <f>SUMIF(Ingredients!$B$3:$B$230,L448,Ingredients!$I$3:$I$230)+SUMIF($B$3:$B$725,L448,$CK$3:$CK$725)</f>
        <v>0</v>
      </c>
      <c r="CJ448" s="30">
        <f>SUMIF(Ingredients!$B$3:$B$230,M448,Ingredients!$I$3:$I$230)+SUMIF($B$3:$B$725,M448,$CK$3:$CK$725)</f>
        <v>0</v>
      </c>
      <c r="CK448" s="38">
        <f t="shared" si="84"/>
        <v>0</v>
      </c>
      <c r="CL448" s="30">
        <f>SUMIF(Ingredients!$B$3:$B$230,F448,Ingredients!$J$3:$J$230)+SUMIF($B$3:$B$725,F448,$CT$3:$CT$725)</f>
        <v>0</v>
      </c>
      <c r="CM448" s="30">
        <f>SUMIF(Ingredients!$B$3:$B$230,G448,Ingredients!$J$3:$J$230)+SUMIF($B$3:$B$725,G448,$CT$3:$CT$725)</f>
        <v>0</v>
      </c>
      <c r="CN448" s="30">
        <f>SUMIF(Ingredients!$B$3:$B$230,H448,Ingredients!$J$3:$J$230)+SUMIF($B$3:$B$725,H448,$CT$3:$CT$725)</f>
        <v>0</v>
      </c>
      <c r="CO448" s="30">
        <f>SUMIF(Ingredients!$B$3:$B$230,I448,Ingredients!$J$3:$J$230)+SUMIF($B$3:$B$725,I448,$CT$3:$CT$725)</f>
        <v>0</v>
      </c>
      <c r="CP448" s="30">
        <f>SUMIF(Ingredients!$B$3:$B$230,J448,Ingredients!$J$3:$J$230)+SUMIF($B$3:$B$725,J448,$CT$3:$CT$725)</f>
        <v>0</v>
      </c>
      <c r="CQ448" s="30">
        <f>SUMIF(Ingredients!$B$3:$B$230,K448,Ingredients!$J$3:$J$230)+SUMIF($B$3:$B$725,K448,$CT$3:$CT$725)</f>
        <v>0</v>
      </c>
      <c r="CR448" s="30">
        <f>SUMIF(Ingredients!$B$3:$B$230,L448,Ingredients!$J$3:$J$230)+SUMIF($B$3:$B$725,L448,$CT$3:$CT$725)</f>
        <v>0</v>
      </c>
      <c r="CS448" s="30">
        <f>SUMIF(Ingredients!$B$3:$B$230,M448,Ingredients!$J$3:$J$230)+SUMIF($B$3:$B$725,M448,$CT$3:$CT$725)</f>
        <v>0</v>
      </c>
      <c r="CT448" s="43">
        <f t="shared" si="85"/>
        <v>0</v>
      </c>
      <c r="CU448" s="34">
        <v>7</v>
      </c>
      <c r="CV448" s="30">
        <v>0</v>
      </c>
      <c r="CW448" s="30">
        <v>11</v>
      </c>
      <c r="CX448" s="35">
        <v>0</v>
      </c>
      <c r="CY448" s="36">
        <v>0.8</v>
      </c>
      <c r="CZ448" s="37">
        <v>4.5</v>
      </c>
      <c r="DA448" s="38">
        <v>0</v>
      </c>
      <c r="DB448" s="39">
        <v>0</v>
      </c>
      <c r="DC448" t="s">
        <v>202</v>
      </c>
      <c r="DD448" t="str">
        <f t="shared" ca="1" si="86"/>
        <v/>
      </c>
      <c r="DE448" t="str">
        <f t="shared" ca="1" si="87"/>
        <v>No</v>
      </c>
      <c r="DG448" t="s">
        <v>200</v>
      </c>
      <c r="DH448" t="str">
        <f t="shared" ca="1" si="88"/>
        <v/>
      </c>
      <c r="DI448" t="s">
        <v>2524</v>
      </c>
    </row>
    <row r="449" spans="2:113" x14ac:dyDescent="0.3">
      <c r="B449" t="s">
        <v>737</v>
      </c>
      <c r="C449" t="str">
        <f>INDEX('PH Itemnames'!$B$1:$B$723,MATCH(B449,'PH Itemnames'!$A$1:$A$723),1)</f>
        <v>sardinesinhotsauceItem</v>
      </c>
      <c r="D449" t="s">
        <v>240</v>
      </c>
      <c r="E449" t="s">
        <v>1191</v>
      </c>
      <c r="F449" s="10" t="s">
        <v>738</v>
      </c>
      <c r="G449" s="11" t="s">
        <v>376</v>
      </c>
      <c r="H449" s="11"/>
      <c r="I449" s="11"/>
      <c r="J449" s="11"/>
      <c r="K449" s="11"/>
      <c r="L449" s="11"/>
      <c r="M449" s="11"/>
      <c r="N449" s="46">
        <f ca="1">SUMIF(Ingredients!$B$3:$B$230,'PH complex foods'!F449,Ingredients!$A$3:$A$119)+SUMIF($B$3:$B$725,F449,$V$3:$V$724)</f>
        <v>0</v>
      </c>
      <c r="O449" s="11">
        <f ca="1">SUMIF(Ingredients!$B$3:$B$230,'PH complex foods'!G449,Ingredients!$A$3:$A$119)+SUMIF($B$3:$B$725,G449,$V$3:$V$724)</f>
        <v>1</v>
      </c>
      <c r="P449" s="11">
        <f ca="1">SUMIF(Ingredients!$B$3:$B$230,'PH complex foods'!H449,Ingredients!$A$3:$A$119)+SUMIF($B$3:$B$725,H449,$V$3:$V$724)</f>
        <v>0</v>
      </c>
      <c r="Q449" s="11">
        <f ca="1">SUMIF(Ingredients!$B$3:$B$230,'PH complex foods'!I449,Ingredients!$A$3:$A$119)+SUMIF($B$3:$B$725,I449,$V$3:$V$724)</f>
        <v>0</v>
      </c>
      <c r="R449" s="11">
        <f ca="1">SUMIF(Ingredients!$B$3:$B$230,'PH complex foods'!J449,Ingredients!$A$3:$A$119)+SUMIF($B$3:$B$725,J449,$V$3:$V$724)</f>
        <v>0</v>
      </c>
      <c r="S449" s="11">
        <f ca="1">SUMIF(Ingredients!$B$3:$B$230,'PH complex foods'!K449,Ingredients!$A$3:$A$119)+SUMIF($B$3:$B$725,K449,$V$3:$V$724)</f>
        <v>0</v>
      </c>
      <c r="T449" s="11">
        <f ca="1">SUMIF(Ingredients!$B$3:$B$230,'PH complex foods'!L449,Ingredients!$A$3:$A$119)+SUMIF($B$3:$B$725,L449,$V$3:$V$724)</f>
        <v>0</v>
      </c>
      <c r="U449" s="11">
        <f ca="1">SUMIF(Ingredients!$B$3:$B$230,'PH complex foods'!M449,Ingredients!$A$3:$A$119)+SUMIF($B$3:$B$725,M449,$V$3:$V$724)</f>
        <v>0</v>
      </c>
      <c r="V449" s="10">
        <f t="shared" ca="1" si="89"/>
        <v>0</v>
      </c>
      <c r="W449" s="10">
        <v>0</v>
      </c>
      <c r="X449" s="11">
        <v>0</v>
      </c>
      <c r="Y449" s="11">
        <f>COUNTIF(F449:M1173,B449)</f>
        <v>0</v>
      </c>
      <c r="Z449" s="44" t="str">
        <f t="shared" ca="1" si="90"/>
        <v>No</v>
      </c>
      <c r="AA449" s="34">
        <f>SUMIF(Ingredients!$B$3:$B$230,F449,Ingredients!$C$3:$C$230)+SUMIF($B$3:$B$725,F449,$AI$3:$AI$725)</f>
        <v>5</v>
      </c>
      <c r="AB449" s="30">
        <f>SUMIF(Ingredients!$B$3:$B$230,G449,Ingredients!$C$3:$C$230)+SUMIF($B$3:$B$725,G449,$AI$3:$AI$725)</f>
        <v>3</v>
      </c>
      <c r="AC449" s="30">
        <f>SUMIF(Ingredients!$B$3:$B$230,H449,Ingredients!$C$3:$C$230)+SUMIF($B$3:$B$725,H449,$AI$3:$AI$725)</f>
        <v>0</v>
      </c>
      <c r="AD449" s="30">
        <f>SUMIF(Ingredients!$B$3:$B$230,I449,Ingredients!$C$3:$C$230)+SUMIF($B$3:$B$725,I449,$AI$3:$AI$725)</f>
        <v>0</v>
      </c>
      <c r="AE449" s="30">
        <f>SUMIF(Ingredients!$B$3:$B$230,J449,Ingredients!$C$3:$C$230)+SUMIF($B$3:$B$725,J449,$AI$3:$AI$725)</f>
        <v>0</v>
      </c>
      <c r="AF449" s="30">
        <f>SUMIF(Ingredients!$B$3:$B$230,K449,Ingredients!$C$3:$C$230)+SUMIF($B$3:$B$725,K449,$AI$3:$AI$725)</f>
        <v>0</v>
      </c>
      <c r="AG449" s="30">
        <f>SUMIF(Ingredients!$B$3:$B$230,L449,Ingredients!$C$3:$C$230)+SUMIF($B$3:$B$725,L449,$AI$3:$AI$725)</f>
        <v>0</v>
      </c>
      <c r="AH449" s="30">
        <f>SUMIF(Ingredients!$B$3:$B$230,M449,Ingredients!$C$3:$C$230)+SUMIF($B$3:$B$725,M449,$AI$3:$AI$725)</f>
        <v>0</v>
      </c>
      <c r="AI449" s="29">
        <f t="shared" si="78"/>
        <v>8</v>
      </c>
      <c r="AJ449" s="30">
        <f>SUMIF(Ingredients!$B$3:$B$230,F449,Ingredients!$D$3:$D$230)+SUMIF($B$3:$B$725,F449,$AR$3:$AR$725)</f>
        <v>0</v>
      </c>
      <c r="AK449" s="30">
        <f>SUMIF(Ingredients!$B$3:$B$230,G449,Ingredients!$D$3:$D$230)+SUMIF($B$3:$B$725,G449,$AR$3:$AR$725)</f>
        <v>10</v>
      </c>
      <c r="AL449" s="30">
        <f>SUMIF(Ingredients!$B$3:$B$230,H449,Ingredients!$D$3:$D$230)+SUMIF($B$3:$B$725,H449,$AR$3:$AR$725)</f>
        <v>0</v>
      </c>
      <c r="AM449" s="30">
        <f>SUMIF(Ingredients!$B$3:$B$230,I449,Ingredients!$D$3:$D$230)+SUMIF($B$3:$B$725,I449,$AR$3:$AR$725)</f>
        <v>0</v>
      </c>
      <c r="AN449" s="30">
        <f>SUMIF(Ingredients!$B$3:$B$230,J449,Ingredients!$D$3:$D$230)+SUMIF($B$3:$B$725,J449,$AR$3:$AR$725)</f>
        <v>0</v>
      </c>
      <c r="AO449" s="30">
        <f>SUMIF(Ingredients!$B$3:$B$230,K449,Ingredients!$D$3:$D$230)+SUMIF($B$3:$B$725,K449,$AR$3:$AR$725)</f>
        <v>0</v>
      </c>
      <c r="AP449" s="30">
        <f>SUMIF(Ingredients!$B$3:$B$230,L449,Ingredients!$D$3:$D$230)+SUMIF($B$3:$B$725,L449,$AR$3:$AR$725)</f>
        <v>0</v>
      </c>
      <c r="AQ449" s="30">
        <f>SUMIF(Ingredients!$B$3:$B$230,M449,Ingredients!$D$3:$D$230)+SUMIF($B$3:$B$725,M449,$AR$3:$AR$725)</f>
        <v>0</v>
      </c>
      <c r="AR449" s="29">
        <f t="shared" si="79"/>
        <v>10</v>
      </c>
      <c r="AS449" s="30">
        <f>SUMIF(Ingredients!$B$3:$B$230,F449,Ingredients!$E$3:$E$230)+SUMIF($B$3:$B$725,F449,$BA$3:$BA$730)</f>
        <v>7</v>
      </c>
      <c r="AT449" s="30">
        <f>SUMIF(Ingredients!$B$3:$B$230,G449,Ingredients!$E$3:$E$230)+SUMIF($B$3:$B$725,G449,$BA$3:$BA$730)</f>
        <v>29.2</v>
      </c>
      <c r="AU449" s="30">
        <f>SUMIF(Ingredients!$B$3:$B$230,H449,Ingredients!$E$3:$E$230)+SUMIF($B$3:$B$725,H449,$BA$3:$BA$730)</f>
        <v>0</v>
      </c>
      <c r="AV449" s="30">
        <f>SUMIF(Ingredients!$B$3:$B$230,I449,Ingredients!$E$3:$E$230)+SUMIF($B$3:$B$725,I449,$BA$3:$BA$730)</f>
        <v>0</v>
      </c>
      <c r="AW449" s="30">
        <f>SUMIF(Ingredients!$B$3:$B$230,J449,Ingredients!$E$3:$E$230)+SUMIF($B$3:$B$725,J449,$BA$3:$BA$730)</f>
        <v>0</v>
      </c>
      <c r="AX449" s="30">
        <f>SUMIF(Ingredients!$B$3:$B$230,K449,Ingredients!$E$3:$E$230)+SUMIF($B$3:$B$725,K449,$BA$3:$BA$730)</f>
        <v>0</v>
      </c>
      <c r="AY449" s="30">
        <f>SUMIF(Ingredients!$B$3:$B$230,L449,Ingredients!$E$3:$E$230)+SUMIF($B$3:$B$725,L449,$BA$3:$BA$730)</f>
        <v>0</v>
      </c>
      <c r="AZ449" s="30">
        <f>SUMIF(Ingredients!$B$3:$B$230,M449,Ingredients!$E$3:$E$230)+SUMIF($B$3:$B$725,M449,$BA$3:$BA$730)</f>
        <v>0</v>
      </c>
      <c r="BA449" s="29">
        <f t="shared" si="80"/>
        <v>18.100000000000001</v>
      </c>
      <c r="BB449" s="30">
        <f>SUMIF(Ingredients!$B$3:$B$230,F449,Ingredients!$F$3:$F$230)+SUMIF($B$3:$B$725,F449,$BJ$3:$BJ$725)</f>
        <v>0</v>
      </c>
      <c r="BC449" s="30">
        <f>SUMIF(Ingredients!$B$3:$B$230,G449,Ingredients!$F$3:$F$230)+SUMIF($B$3:$B$725,G449,$BJ$3:$BJ$725)</f>
        <v>0</v>
      </c>
      <c r="BD449" s="30">
        <f>SUMIF(Ingredients!$B$3:$B$230,H449,Ingredients!$F$3:$F$230)+SUMIF($B$3:$B$725,H449,$BJ$3:$BJ$725)</f>
        <v>0</v>
      </c>
      <c r="BE449" s="30">
        <f>SUMIF(Ingredients!$B$3:$B$230,I449,Ingredients!$F$3:$F$230)+SUMIF($B$3:$B$725,I449,$BJ$3:$BJ$725)</f>
        <v>0</v>
      </c>
      <c r="BF449" s="30">
        <f>SUMIF(Ingredients!$B$3:$B$230,J449,Ingredients!$F$3:$F$230)+SUMIF($B$3:$B$725,J449,$BJ$3:$BJ$725)</f>
        <v>0</v>
      </c>
      <c r="BG449" s="30">
        <f>SUMIF(Ingredients!$B$3:$B$230,K449,Ingredients!$F$3:$F$230)+SUMIF($B$3:$B$725,K449,$BJ$3:$BJ$725)</f>
        <v>0</v>
      </c>
      <c r="BH449" s="30">
        <f>SUMIF(Ingredients!$B$3:$B$230,L449,Ingredients!$F$3:$F$230)+SUMIF($B$3:$B$725,L449,$BJ$3:$BJ$725)</f>
        <v>0</v>
      </c>
      <c r="BI449" s="30">
        <f>SUMIF(Ingredients!$B$3:$B$230,M449,Ingredients!$F$3:$F$230)+SUMIF($B$3:$B$725,M449,$BJ$3:$BJ$725)</f>
        <v>0</v>
      </c>
      <c r="BJ449" s="35">
        <f t="shared" si="81"/>
        <v>0</v>
      </c>
      <c r="BK449" s="30">
        <f>SUMIF(Ingredients!$B$3:$B$230,F449,Ingredients!$G$3:$G$230)+SUMIF($B$3:$B$725,F449,$BS$3:$BS$725)</f>
        <v>0</v>
      </c>
      <c r="BL449" s="30">
        <f>SUMIF(Ingredients!$B$3:$B$230,G449,Ingredients!$G$3:$G$230)+SUMIF($B$3:$B$725,G449,$BS$3:$BS$725)</f>
        <v>0</v>
      </c>
      <c r="BM449" s="30">
        <f>SUMIF(Ingredients!$B$3:$B$230,H449,Ingredients!$G$3:$G$230)+SUMIF($B$3:$B$725,H449,$BS$3:$BS$725)</f>
        <v>0</v>
      </c>
      <c r="BN449" s="30">
        <f>SUMIF(Ingredients!$B$3:$B$230,I449,Ingredients!$G$3:$G$230)+SUMIF($B$3:$B$725,I449,$BS$3:$BS$725)</f>
        <v>0</v>
      </c>
      <c r="BO449" s="30">
        <f>SUMIF(Ingredients!$B$3:$B$230,J449,Ingredients!$G$3:$G$230)+SUMIF($B$3:$B$725,J449,$BS$3:$BS$725)</f>
        <v>0</v>
      </c>
      <c r="BP449" s="30">
        <f>SUMIF(Ingredients!$B$3:$B$230,K449,Ingredients!$G$3:$G$230)+SUMIF($B$3:$B$725,K449,$BS$3:$BS$725)</f>
        <v>0</v>
      </c>
      <c r="BQ449" s="30">
        <f>SUMIF(Ingredients!$B$3:$B$230,L449,Ingredients!$G$3:$G$230)+SUMIF($B$3:$B$725,L449,$BS$3:$BS$725)</f>
        <v>0</v>
      </c>
      <c r="BR449" s="30">
        <f>SUMIF(Ingredients!$B$3:$B$230,M449,Ingredients!$G$3:$G$230)+SUMIF($B$3:$B$725,M449,$BS$3:$BS$725)</f>
        <v>0</v>
      </c>
      <c r="BS449" s="36">
        <f t="shared" si="82"/>
        <v>0</v>
      </c>
      <c r="BT449" s="30">
        <f>SUMIF(Ingredients!$B$3:$B$230,F449,Ingredients!$H$3:$H$230)+SUMIF($B$3:$B$725,F449,$CB$3:$CB$725)</f>
        <v>0</v>
      </c>
      <c r="BU449" s="30">
        <f>SUMIF(Ingredients!$B$3:$B$230,G449,Ingredients!$H$3:$H$230)+SUMIF($B$3:$B$725,G449,$CB$3:$CB$725)</f>
        <v>2.5</v>
      </c>
      <c r="BV449" s="30">
        <f>SUMIF(Ingredients!$B$3:$B$230,H449,Ingredients!$H$3:$H$230)+SUMIF($B$3:$B$725,H449,$CB$3:$CB$725)</f>
        <v>0</v>
      </c>
      <c r="BW449" s="30">
        <f>SUMIF(Ingredients!$B$3:$B$230,I449,Ingredients!$H$3:$H$230)+SUMIF($B$3:$B$725,I449,$CB$3:$CB$725)</f>
        <v>0</v>
      </c>
      <c r="BX449" s="30">
        <f>SUMIF(Ingredients!$B$3:$B$230,J449,Ingredients!$H$3:$H$230)+SUMIF($B$3:$B$725,J449,$CB$3:$CB$725)</f>
        <v>0</v>
      </c>
      <c r="BY449" s="30">
        <f>SUMIF(Ingredients!$B$3:$B$230,K449,Ingredients!$H$3:$H$230)+SUMIF($B$3:$B$725,K449,$CB$3:$CB$725)</f>
        <v>0</v>
      </c>
      <c r="BZ449" s="30">
        <f>SUMIF(Ingredients!$B$3:$B$230,L449,Ingredients!$H$3:$H$230)+SUMIF($B$3:$B$725,L449,$CB$3:$CB$725)</f>
        <v>0</v>
      </c>
      <c r="CA449" s="30">
        <f>SUMIF(Ingredients!$B$3:$B$230,M449,Ingredients!$H$3:$H$230)+SUMIF($B$3:$B$725,M449,$CB$3:$CB$725)</f>
        <v>0</v>
      </c>
      <c r="CB449" s="42">
        <f t="shared" si="83"/>
        <v>2.5</v>
      </c>
      <c r="CC449" s="30">
        <f>SUMIF(Ingredients!$B$3:$B$230,F449,Ingredients!$I$3:$I$230)+SUMIF($B$3:$B$725,F449,$CK$3:$CK$725)</f>
        <v>1</v>
      </c>
      <c r="CD449" s="30">
        <f>SUMIF(Ingredients!$B$3:$B$230,G449,Ingredients!$I$3:$I$230)+SUMIF($B$3:$B$725,G449,$CK$3:$CK$725)</f>
        <v>0</v>
      </c>
      <c r="CE449" s="30">
        <f>SUMIF(Ingredients!$B$3:$B$230,H449,Ingredients!$I$3:$I$230)+SUMIF($B$3:$B$725,H449,$CK$3:$CK$725)</f>
        <v>0</v>
      </c>
      <c r="CF449" s="30">
        <f>SUMIF(Ingredients!$B$3:$B$230,I449,Ingredients!$I$3:$I$230)+SUMIF($B$3:$B$725,I449,$CK$3:$CK$725)</f>
        <v>0</v>
      </c>
      <c r="CG449" s="30">
        <f>SUMIF(Ingredients!$B$3:$B$230,J449,Ingredients!$I$3:$I$230)+SUMIF($B$3:$B$725,J449,$CK$3:$CK$725)</f>
        <v>0</v>
      </c>
      <c r="CH449" s="30">
        <f>SUMIF(Ingredients!$B$3:$B$230,K449,Ingredients!$I$3:$I$230)+SUMIF($B$3:$B$725,K449,$CK$3:$CK$725)</f>
        <v>0</v>
      </c>
      <c r="CI449" s="30">
        <f>SUMIF(Ingredients!$B$3:$B$230,L449,Ingredients!$I$3:$I$230)+SUMIF($B$3:$B$725,L449,$CK$3:$CK$725)</f>
        <v>0</v>
      </c>
      <c r="CJ449" s="30">
        <f>SUMIF(Ingredients!$B$3:$B$230,M449,Ingredients!$I$3:$I$230)+SUMIF($B$3:$B$725,M449,$CK$3:$CK$725)</f>
        <v>0</v>
      </c>
      <c r="CK449" s="38">
        <f t="shared" si="84"/>
        <v>1</v>
      </c>
      <c r="CL449" s="30">
        <f>SUMIF(Ingredients!$B$3:$B$230,F449,Ingredients!$J$3:$J$230)+SUMIF($B$3:$B$725,F449,$CT$3:$CT$725)</f>
        <v>0</v>
      </c>
      <c r="CM449" s="30">
        <f>SUMIF(Ingredients!$B$3:$B$230,G449,Ingredients!$J$3:$J$230)+SUMIF($B$3:$B$725,G449,$CT$3:$CT$725)</f>
        <v>0</v>
      </c>
      <c r="CN449" s="30">
        <f>SUMIF(Ingredients!$B$3:$B$230,H449,Ingredients!$J$3:$J$230)+SUMIF($B$3:$B$725,H449,$CT$3:$CT$725)</f>
        <v>0</v>
      </c>
      <c r="CO449" s="30">
        <f>SUMIF(Ingredients!$B$3:$B$230,I449,Ingredients!$J$3:$J$230)+SUMIF($B$3:$B$725,I449,$CT$3:$CT$725)</f>
        <v>0</v>
      </c>
      <c r="CP449" s="30">
        <f>SUMIF(Ingredients!$B$3:$B$230,J449,Ingredients!$J$3:$J$230)+SUMIF($B$3:$B$725,J449,$CT$3:$CT$725)</f>
        <v>0</v>
      </c>
      <c r="CQ449" s="30">
        <f>SUMIF(Ingredients!$B$3:$B$230,K449,Ingredients!$J$3:$J$230)+SUMIF($B$3:$B$725,K449,$CT$3:$CT$725)</f>
        <v>0</v>
      </c>
      <c r="CR449" s="30">
        <f>SUMIF(Ingredients!$B$3:$B$230,L449,Ingredients!$J$3:$J$230)+SUMIF($B$3:$B$725,L449,$CT$3:$CT$725)</f>
        <v>0</v>
      </c>
      <c r="CS449" s="30">
        <f>SUMIF(Ingredients!$B$3:$B$230,M449,Ingredients!$J$3:$J$230)+SUMIF($B$3:$B$725,M449,$CT$3:$CT$725)</f>
        <v>0</v>
      </c>
      <c r="CT449" s="43">
        <f t="shared" si="85"/>
        <v>0</v>
      </c>
      <c r="CU449" s="34">
        <v>10</v>
      </c>
      <c r="CV449" s="30">
        <v>0</v>
      </c>
      <c r="CW449" s="30">
        <v>18.100000000000001</v>
      </c>
      <c r="CX449" s="35">
        <v>0</v>
      </c>
      <c r="CY449" s="36">
        <v>0</v>
      </c>
      <c r="CZ449" s="37">
        <v>2.5</v>
      </c>
      <c r="DA449" s="38">
        <v>1</v>
      </c>
      <c r="DB449" s="39">
        <v>0</v>
      </c>
      <c r="DC449" t="s">
        <v>202</v>
      </c>
      <c r="DD449" t="str">
        <f t="shared" ca="1" si="86"/>
        <v/>
      </c>
      <c r="DE449" t="str">
        <f t="shared" ca="1" si="87"/>
        <v>No</v>
      </c>
      <c r="DG449" t="s">
        <v>200</v>
      </c>
      <c r="DH449" t="str">
        <f t="shared" ca="1" si="88"/>
        <v/>
      </c>
      <c r="DI449" t="s">
        <v>2271</v>
      </c>
    </row>
    <row r="450" spans="2:113" x14ac:dyDescent="0.3">
      <c r="B450" t="s">
        <v>739</v>
      </c>
      <c r="C450" t="str">
        <f>INDEX('PH Itemnames'!$B$1:$B$723,MATCH(B450,'PH Itemnames'!$A$1:$A$723),1)</f>
        <v>teriyakichickenItem</v>
      </c>
      <c r="D450" t="s">
        <v>245</v>
      </c>
      <c r="E450" t="s">
        <v>1191</v>
      </c>
      <c r="F450" s="10" t="s">
        <v>287</v>
      </c>
      <c r="G450" s="11" t="s">
        <v>44</v>
      </c>
      <c r="H450" s="11" t="s">
        <v>662</v>
      </c>
      <c r="I450" s="11" t="s">
        <v>551</v>
      </c>
      <c r="J450" s="11" t="s">
        <v>129</v>
      </c>
      <c r="K450" s="11" t="s">
        <v>346</v>
      </c>
      <c r="L450" s="11"/>
      <c r="M450" s="11"/>
      <c r="N450" s="46">
        <f ca="1">SUMIF(Ingredients!$B$3:$B$230,'PH complex foods'!F450,Ingredients!$A$3:$A$119)+SUMIF($B$3:$B$725,F450,$V$3:$V$724)</f>
        <v>1</v>
      </c>
      <c r="O450" s="11">
        <f ca="1">SUMIF(Ingredients!$B$3:$B$230,'PH complex foods'!G450,Ingredients!$A$3:$A$119)+SUMIF($B$3:$B$725,G450,$V$3:$V$724)</f>
        <v>1</v>
      </c>
      <c r="P450" s="11">
        <f ca="1">SUMIF(Ingredients!$B$3:$B$230,'PH complex foods'!H450,Ingredients!$A$3:$A$119)+SUMIF($B$3:$B$725,H450,$V$3:$V$724)</f>
        <v>1</v>
      </c>
      <c r="Q450" s="11">
        <f ca="1">SUMIF(Ingredients!$B$3:$B$230,'PH complex foods'!I450,Ingredients!$A$3:$A$119)+SUMIF($B$3:$B$725,I450,$V$3:$V$724)</f>
        <v>1</v>
      </c>
      <c r="R450" s="11">
        <f ca="1">SUMIF(Ingredients!$B$3:$B$230,'PH complex foods'!J450,Ingredients!$A$3:$A$119)+SUMIF($B$3:$B$725,J450,$V$3:$V$724)</f>
        <v>1</v>
      </c>
      <c r="S450" s="11">
        <f ca="1">SUMIF(Ingredients!$B$3:$B$230,'PH complex foods'!K450,Ingredients!$A$3:$A$119)+SUMIF($B$3:$B$725,K450,$V$3:$V$724)</f>
        <v>1</v>
      </c>
      <c r="T450" s="11">
        <f ca="1">SUMIF(Ingredients!$B$3:$B$230,'PH complex foods'!L450,Ingredients!$A$3:$A$119)+SUMIF($B$3:$B$725,L450,$V$3:$V$724)</f>
        <v>0</v>
      </c>
      <c r="U450" s="11">
        <f ca="1">SUMIF(Ingredients!$B$3:$B$230,'PH complex foods'!M450,Ingredients!$A$3:$A$119)+SUMIF($B$3:$B$725,M450,$V$3:$V$724)</f>
        <v>0</v>
      </c>
      <c r="V450" s="10">
        <f t="shared" ca="1" si="89"/>
        <v>1</v>
      </c>
      <c r="W450" s="10">
        <v>1</v>
      </c>
      <c r="X450" s="11">
        <v>1</v>
      </c>
      <c r="Y450" s="11">
        <f>COUNTIF(F450:M1174,B450)</f>
        <v>1</v>
      </c>
      <c r="Z450" s="44" t="str">
        <f t="shared" ca="1" si="90"/>
        <v>Yes</v>
      </c>
      <c r="AA450" s="34">
        <f>SUMIF(Ingredients!$B$3:$B$230,F450,Ingredients!$C$3:$C$230)+SUMIF($B$3:$B$725,F450,$AI$3:$AI$725)</f>
        <v>10</v>
      </c>
      <c r="AB450" s="30">
        <f>SUMIF(Ingredients!$B$3:$B$230,G450,Ingredients!$C$3:$C$230)+SUMIF($B$3:$B$725,G450,$AI$3:$AI$725)</f>
        <v>0</v>
      </c>
      <c r="AC450" s="30">
        <f>SUMIF(Ingredients!$B$3:$B$230,H450,Ingredients!$C$3:$C$230)+SUMIF($B$3:$B$725,H450,$AI$3:$AI$725)</f>
        <v>10</v>
      </c>
      <c r="AD450" s="30">
        <f>SUMIF(Ingredients!$B$3:$B$230,I450,Ingredients!$C$3:$C$230)+SUMIF($B$3:$B$725,I450,$AI$3:$AI$725)</f>
        <v>1</v>
      </c>
      <c r="AE450" s="30">
        <f>SUMIF(Ingredients!$B$3:$B$230,J450,Ingredients!$C$3:$C$230)+SUMIF($B$3:$B$725,J450,$AI$3:$AI$725)</f>
        <v>2</v>
      </c>
      <c r="AF450" s="30">
        <f>SUMIF(Ingredients!$B$3:$B$230,K450,Ingredients!$C$3:$C$230)+SUMIF($B$3:$B$725,K450,$AI$3:$AI$725)</f>
        <v>4</v>
      </c>
      <c r="AG450" s="30">
        <f>SUMIF(Ingredients!$B$3:$B$230,L450,Ingredients!$C$3:$C$230)+SUMIF($B$3:$B$725,L450,$AI$3:$AI$725)</f>
        <v>0</v>
      </c>
      <c r="AH450" s="30">
        <f>SUMIF(Ingredients!$B$3:$B$230,M450,Ingredients!$C$3:$C$230)+SUMIF($B$3:$B$725,M450,$AI$3:$AI$725)</f>
        <v>0</v>
      </c>
      <c r="AI450" s="29">
        <f t="shared" si="78"/>
        <v>27</v>
      </c>
      <c r="AJ450" s="30">
        <f>SUMIF(Ingredients!$B$3:$B$230,F450,Ingredients!$D$3:$D$230)+SUMIF($B$3:$B$725,F450,$AR$3:$AR$725)</f>
        <v>0</v>
      </c>
      <c r="AK450" s="30">
        <f>SUMIF(Ingredients!$B$3:$B$230,G450,Ingredients!$D$3:$D$230)+SUMIF($B$3:$B$725,G450,$AR$3:$AR$725)</f>
        <v>0</v>
      </c>
      <c r="AL450" s="30">
        <f>SUMIF(Ingredients!$B$3:$B$230,H450,Ingredients!$D$3:$D$230)+SUMIF($B$3:$B$725,H450,$AR$3:$AR$725)</f>
        <v>10</v>
      </c>
      <c r="AM450" s="30">
        <f>SUMIF(Ingredients!$B$3:$B$230,I450,Ingredients!$D$3:$D$230)+SUMIF($B$3:$B$725,I450,$AR$3:$AR$725)</f>
        <v>0</v>
      </c>
      <c r="AN450" s="30">
        <f>SUMIF(Ingredients!$B$3:$B$230,J450,Ingredients!$D$3:$D$230)+SUMIF($B$3:$B$725,J450,$AR$3:$AR$725)</f>
        <v>0</v>
      </c>
      <c r="AO450" s="30">
        <f>SUMIF(Ingredients!$B$3:$B$230,K450,Ingredients!$D$3:$D$230)+SUMIF($B$3:$B$725,K450,$AR$3:$AR$725)</f>
        <v>0</v>
      </c>
      <c r="AP450" s="30">
        <f>SUMIF(Ingredients!$B$3:$B$230,L450,Ingredients!$D$3:$D$230)+SUMIF($B$3:$B$725,L450,$AR$3:$AR$725)</f>
        <v>0</v>
      </c>
      <c r="AQ450" s="30">
        <f>SUMIF(Ingredients!$B$3:$B$230,M450,Ingredients!$D$3:$D$230)+SUMIF($B$3:$B$725,M450,$AR$3:$AR$725)</f>
        <v>0</v>
      </c>
      <c r="AR450" s="29">
        <f t="shared" si="79"/>
        <v>10</v>
      </c>
      <c r="AS450" s="30">
        <f>SUMIF(Ingredients!$B$3:$B$230,F450,Ingredients!$E$3:$E$230)+SUMIF($B$3:$B$725,F450,$BA$3:$BA$730)</f>
        <v>7</v>
      </c>
      <c r="AT450" s="30">
        <f>SUMIF(Ingredients!$B$3:$B$230,G450,Ingredients!$E$3:$E$230)+SUMIF($B$3:$B$725,G450,$BA$3:$BA$730)</f>
        <v>10</v>
      </c>
      <c r="AU450" s="30">
        <f>SUMIF(Ingredients!$B$3:$B$230,H450,Ingredients!$E$3:$E$230)+SUMIF($B$3:$B$725,H450,$BA$3:$BA$730)</f>
        <v>12.666666666666666</v>
      </c>
      <c r="AV450" s="30">
        <f>SUMIF(Ingredients!$B$3:$B$230,I450,Ingredients!$E$3:$E$230)+SUMIF($B$3:$B$725,I450,$BA$3:$BA$730)</f>
        <v>30</v>
      </c>
      <c r="AW450" s="30">
        <f>SUMIF(Ingredients!$B$3:$B$230,J450,Ingredients!$E$3:$E$230)+SUMIF($B$3:$B$725,J450,$BA$3:$BA$730)</f>
        <v>12</v>
      </c>
      <c r="AX450" s="30">
        <f>SUMIF(Ingredients!$B$3:$B$230,K450,Ingredients!$E$3:$E$230)+SUMIF($B$3:$B$725,K450,$BA$3:$BA$730)</f>
        <v>0</v>
      </c>
      <c r="AY450" s="30">
        <f>SUMIF(Ingredients!$B$3:$B$230,L450,Ingredients!$E$3:$E$230)+SUMIF($B$3:$B$725,L450,$BA$3:$BA$730)</f>
        <v>0</v>
      </c>
      <c r="AZ450" s="30">
        <f>SUMIF(Ingredients!$B$3:$B$230,M450,Ingredients!$E$3:$E$230)+SUMIF($B$3:$B$725,M450,$BA$3:$BA$730)</f>
        <v>0</v>
      </c>
      <c r="BA450" s="29">
        <f t="shared" si="80"/>
        <v>11.944444444444443</v>
      </c>
      <c r="BB450" s="30">
        <f>SUMIF(Ingredients!$B$3:$B$230,F450,Ingredients!$F$3:$F$230)+SUMIF($B$3:$B$725,F450,$BJ$3:$BJ$725)</f>
        <v>0</v>
      </c>
      <c r="BC450" s="30">
        <f>SUMIF(Ingredients!$B$3:$B$230,G450,Ingredients!$F$3:$F$230)+SUMIF($B$3:$B$725,G450,$BJ$3:$BJ$725)</f>
        <v>0</v>
      </c>
      <c r="BD450" s="30">
        <f>SUMIF(Ingredients!$B$3:$B$230,H450,Ingredients!$F$3:$F$230)+SUMIF($B$3:$B$725,H450,$BJ$3:$BJ$725)</f>
        <v>0</v>
      </c>
      <c r="BE450" s="30">
        <f>SUMIF(Ingredients!$B$3:$B$230,I450,Ingredients!$F$3:$F$230)+SUMIF($B$3:$B$725,I450,$BJ$3:$BJ$725)</f>
        <v>0</v>
      </c>
      <c r="BF450" s="30">
        <f>SUMIF(Ingredients!$B$3:$B$230,J450,Ingredients!$F$3:$F$230)+SUMIF($B$3:$B$725,J450,$BJ$3:$BJ$725)</f>
        <v>0</v>
      </c>
      <c r="BG450" s="30">
        <f>SUMIF(Ingredients!$B$3:$B$230,K450,Ingredients!$F$3:$F$230)+SUMIF($B$3:$B$725,K450,$BJ$3:$BJ$725)</f>
        <v>0</v>
      </c>
      <c r="BH450" s="30">
        <f>SUMIF(Ingredients!$B$3:$B$230,L450,Ingredients!$F$3:$F$230)+SUMIF($B$3:$B$725,L450,$BJ$3:$BJ$725)</f>
        <v>0</v>
      </c>
      <c r="BI450" s="30">
        <f>SUMIF(Ingredients!$B$3:$B$230,M450,Ingredients!$F$3:$F$230)+SUMIF($B$3:$B$725,M450,$BJ$3:$BJ$725)</f>
        <v>0</v>
      </c>
      <c r="BJ450" s="35">
        <f t="shared" si="81"/>
        <v>0</v>
      </c>
      <c r="BK450" s="30">
        <f>SUMIF(Ingredients!$B$3:$B$230,F450,Ingredients!$G$3:$G$230)+SUMIF($B$3:$B$725,F450,$BS$3:$BS$725)</f>
        <v>0</v>
      </c>
      <c r="BL450" s="30">
        <f>SUMIF(Ingredients!$B$3:$B$230,G450,Ingredients!$G$3:$G$230)+SUMIF($B$3:$B$725,G450,$BS$3:$BS$725)</f>
        <v>0</v>
      </c>
      <c r="BM450" s="30">
        <f>SUMIF(Ingredients!$B$3:$B$230,H450,Ingredients!$G$3:$G$230)+SUMIF($B$3:$B$725,H450,$BS$3:$BS$725)</f>
        <v>0</v>
      </c>
      <c r="BN450" s="30">
        <f>SUMIF(Ingredients!$B$3:$B$230,I450,Ingredients!$G$3:$G$230)+SUMIF($B$3:$B$725,I450,$BS$3:$BS$725)</f>
        <v>0</v>
      </c>
      <c r="BO450" s="30">
        <f>SUMIF(Ingredients!$B$3:$B$230,J450,Ingredients!$G$3:$G$230)+SUMIF($B$3:$B$725,J450,$BS$3:$BS$725)</f>
        <v>0</v>
      </c>
      <c r="BP450" s="30">
        <f>SUMIF(Ingredients!$B$3:$B$230,K450,Ingredients!$G$3:$G$230)+SUMIF($B$3:$B$725,K450,$BS$3:$BS$725)</f>
        <v>0</v>
      </c>
      <c r="BQ450" s="30">
        <f>SUMIF(Ingredients!$B$3:$B$230,L450,Ingredients!$G$3:$G$230)+SUMIF($B$3:$B$725,L450,$BS$3:$BS$725)</f>
        <v>0</v>
      </c>
      <c r="BR450" s="30">
        <f>SUMIF(Ingredients!$B$3:$B$230,M450,Ingredients!$G$3:$G$230)+SUMIF($B$3:$B$725,M450,$BS$3:$BS$725)</f>
        <v>0</v>
      </c>
      <c r="BS450" s="36">
        <f t="shared" si="82"/>
        <v>0</v>
      </c>
      <c r="BT450" s="30">
        <f>SUMIF(Ingredients!$B$3:$B$230,F450,Ingredients!$H$3:$H$230)+SUMIF($B$3:$B$725,F450,$CB$3:$CB$725)</f>
        <v>0</v>
      </c>
      <c r="BU450" s="30">
        <f>SUMIF(Ingredients!$B$3:$B$230,G450,Ingredients!$H$3:$H$230)+SUMIF($B$3:$B$725,G450,$CB$3:$CB$725)</f>
        <v>0</v>
      </c>
      <c r="BV450" s="30">
        <f>SUMIF(Ingredients!$B$3:$B$230,H450,Ingredients!$H$3:$H$230)+SUMIF($B$3:$B$725,H450,$CB$3:$CB$725)</f>
        <v>0.5</v>
      </c>
      <c r="BW450" s="30">
        <f>SUMIF(Ingredients!$B$3:$B$230,I450,Ingredients!$H$3:$H$230)+SUMIF($B$3:$B$725,I450,$CB$3:$CB$725)</f>
        <v>0</v>
      </c>
      <c r="BX450" s="30">
        <f>SUMIF(Ingredients!$B$3:$B$230,J450,Ingredients!$H$3:$H$230)+SUMIF($B$3:$B$725,J450,$CB$3:$CB$725)</f>
        <v>1</v>
      </c>
      <c r="BY450" s="30">
        <f>SUMIF(Ingredients!$B$3:$B$230,K450,Ingredients!$H$3:$H$230)+SUMIF($B$3:$B$725,K450,$CB$3:$CB$725)</f>
        <v>0</v>
      </c>
      <c r="BZ450" s="30">
        <f>SUMIF(Ingredients!$B$3:$B$230,L450,Ingredients!$H$3:$H$230)+SUMIF($B$3:$B$725,L450,$CB$3:$CB$725)</f>
        <v>0</v>
      </c>
      <c r="CA450" s="30">
        <f>SUMIF(Ingredients!$B$3:$B$230,M450,Ingredients!$H$3:$H$230)+SUMIF($B$3:$B$725,M450,$CB$3:$CB$725)</f>
        <v>0</v>
      </c>
      <c r="CB450" s="42">
        <f t="shared" si="83"/>
        <v>1.5</v>
      </c>
      <c r="CC450" s="30">
        <f>SUMIF(Ingredients!$B$3:$B$230,F450,Ingredients!$I$3:$I$230)+SUMIF($B$3:$B$725,F450,$CK$3:$CK$725)</f>
        <v>2.5</v>
      </c>
      <c r="CD450" s="30">
        <f>SUMIF(Ingredients!$B$3:$B$230,G450,Ingredients!$I$3:$I$230)+SUMIF($B$3:$B$725,G450,$CK$3:$CK$725)</f>
        <v>0</v>
      </c>
      <c r="CE450" s="30">
        <f>SUMIF(Ingredients!$B$3:$B$230,H450,Ingredients!$I$3:$I$230)+SUMIF($B$3:$B$725,H450,$CK$3:$CK$725)</f>
        <v>1</v>
      </c>
      <c r="CF450" s="30">
        <f>SUMIF(Ingredients!$B$3:$B$230,I450,Ingredients!$I$3:$I$230)+SUMIF($B$3:$B$725,I450,$CK$3:$CK$725)</f>
        <v>0</v>
      </c>
      <c r="CG450" s="30">
        <f>SUMIF(Ingredients!$B$3:$B$230,J450,Ingredients!$I$3:$I$230)+SUMIF($B$3:$B$725,J450,$CK$3:$CK$725)</f>
        <v>0</v>
      </c>
      <c r="CH450" s="30">
        <f>SUMIF(Ingredients!$B$3:$B$230,K450,Ingredients!$I$3:$I$230)+SUMIF($B$3:$B$725,K450,$CK$3:$CK$725)</f>
        <v>0</v>
      </c>
      <c r="CI450" s="30">
        <f>SUMIF(Ingredients!$B$3:$B$230,L450,Ingredients!$I$3:$I$230)+SUMIF($B$3:$B$725,L450,$CK$3:$CK$725)</f>
        <v>0</v>
      </c>
      <c r="CJ450" s="30">
        <f>SUMIF(Ingredients!$B$3:$B$230,M450,Ingredients!$I$3:$I$230)+SUMIF($B$3:$B$725,M450,$CK$3:$CK$725)</f>
        <v>0</v>
      </c>
      <c r="CK450" s="38">
        <f t="shared" si="84"/>
        <v>3.5</v>
      </c>
      <c r="CL450" s="30">
        <f>SUMIF(Ingredients!$B$3:$B$230,F450,Ingredients!$J$3:$J$230)+SUMIF($B$3:$B$725,F450,$CT$3:$CT$725)</f>
        <v>0</v>
      </c>
      <c r="CM450" s="30">
        <f>SUMIF(Ingredients!$B$3:$B$230,G450,Ingredients!$J$3:$J$230)+SUMIF($B$3:$B$725,G450,$CT$3:$CT$725)</f>
        <v>0</v>
      </c>
      <c r="CN450" s="30">
        <f>SUMIF(Ingredients!$B$3:$B$230,H450,Ingredients!$J$3:$J$230)+SUMIF($B$3:$B$725,H450,$CT$3:$CT$725)</f>
        <v>0</v>
      </c>
      <c r="CO450" s="30">
        <f>SUMIF(Ingredients!$B$3:$B$230,I450,Ingredients!$J$3:$J$230)+SUMIF($B$3:$B$725,I450,$CT$3:$CT$725)</f>
        <v>0</v>
      </c>
      <c r="CP450" s="30">
        <f>SUMIF(Ingredients!$B$3:$B$230,J450,Ingredients!$J$3:$J$230)+SUMIF($B$3:$B$725,J450,$CT$3:$CT$725)</f>
        <v>0</v>
      </c>
      <c r="CQ450" s="30">
        <f>SUMIF(Ingredients!$B$3:$B$230,K450,Ingredients!$J$3:$J$230)+SUMIF($B$3:$B$725,K450,$CT$3:$CT$725)</f>
        <v>0</v>
      </c>
      <c r="CR450" s="30">
        <f>SUMIF(Ingredients!$B$3:$B$230,L450,Ingredients!$J$3:$J$230)+SUMIF($B$3:$B$725,L450,$CT$3:$CT$725)</f>
        <v>0</v>
      </c>
      <c r="CS450" s="30">
        <f>SUMIF(Ingredients!$B$3:$B$230,M450,Ingredients!$J$3:$J$230)+SUMIF($B$3:$B$725,M450,$CT$3:$CT$725)</f>
        <v>0</v>
      </c>
      <c r="CT450" s="43">
        <f t="shared" si="85"/>
        <v>0</v>
      </c>
      <c r="CU450" s="34">
        <v>25</v>
      </c>
      <c r="CV450" s="30">
        <v>0</v>
      </c>
      <c r="CW450" s="30">
        <v>11.944444444444443</v>
      </c>
      <c r="CX450" s="35">
        <v>0</v>
      </c>
      <c r="CY450" s="36">
        <v>0</v>
      </c>
      <c r="CZ450" s="37">
        <v>1.5</v>
      </c>
      <c r="DA450" s="38">
        <v>3.5</v>
      </c>
      <c r="DB450" s="39">
        <v>0</v>
      </c>
      <c r="DC450" t="s">
        <v>202</v>
      </c>
      <c r="DD450" t="str">
        <f t="shared" ca="1" si="86"/>
        <v/>
      </c>
      <c r="DE450" t="str">
        <f t="shared" ca="1" si="87"/>
        <v>-</v>
      </c>
      <c r="DG450" t="s">
        <v>200</v>
      </c>
      <c r="DH450" t="str">
        <f t="shared" ca="1" si="88"/>
        <v>TERIYAKICHICKENITEM(MEAL, ItemRegistry.teriyakichickenItem, 4 ,5f,0f,0f,1.5f,0f,3.5f,0f,1.76f),</v>
      </c>
      <c r="DI450" t="s">
        <v>2525</v>
      </c>
    </row>
    <row r="451" spans="2:113" x14ac:dyDescent="0.3">
      <c r="B451" t="s">
        <v>740</v>
      </c>
      <c r="C451" t="str">
        <f>INDEX('PH Itemnames'!$B$1:$B$723,MATCH(B451,'PH Itemnames'!$A$1:$A$723),1)</f>
        <v>turkishdelightItem</v>
      </c>
      <c r="D451" t="s">
        <v>240</v>
      </c>
      <c r="E451" t="s">
        <v>1191</v>
      </c>
      <c r="F451" s="10" t="s">
        <v>9</v>
      </c>
      <c r="G451" s="11" t="s">
        <v>210</v>
      </c>
      <c r="H451" s="11" t="s">
        <v>22</v>
      </c>
      <c r="I451" s="11" t="s">
        <v>741</v>
      </c>
      <c r="J451" s="11" t="s">
        <v>177</v>
      </c>
      <c r="K451" s="11"/>
      <c r="L451" s="11"/>
      <c r="M451" s="11"/>
      <c r="N451" s="46">
        <f ca="1">SUMIF(Ingredients!$B$3:$B$230,'PH complex foods'!F451,Ingredients!$A$3:$A$119)+SUMIF($B$3:$B$725,F451,$V$3:$V$724)</f>
        <v>1</v>
      </c>
      <c r="O451" s="11">
        <f ca="1">SUMIF(Ingredients!$B$3:$B$230,'PH complex foods'!G451,Ingredients!$A$3:$A$119)+SUMIF($B$3:$B$725,G451,$V$3:$V$724)</f>
        <v>1</v>
      </c>
      <c r="P451" s="11">
        <f ca="1">SUMIF(Ingredients!$B$3:$B$230,'PH complex foods'!H451,Ingredients!$A$3:$A$119)+SUMIF($B$3:$B$725,H451,$V$3:$V$724)</f>
        <v>1</v>
      </c>
      <c r="Q451" s="11">
        <f ca="1">SUMIF(Ingredients!$B$3:$B$230,'PH complex foods'!I451,Ingredients!$A$3:$A$119)+SUMIF($B$3:$B$725,I451,$V$3:$V$724)</f>
        <v>0</v>
      </c>
      <c r="R451" s="11">
        <f ca="1">SUMIF(Ingredients!$B$3:$B$230,'PH complex foods'!J451,Ingredients!$A$3:$A$119)+SUMIF($B$3:$B$725,J451,$V$3:$V$724)</f>
        <v>0</v>
      </c>
      <c r="S451" s="11">
        <f ca="1">SUMIF(Ingredients!$B$3:$B$230,'PH complex foods'!K451,Ingredients!$A$3:$A$119)+SUMIF($B$3:$B$725,K451,$V$3:$V$724)</f>
        <v>0</v>
      </c>
      <c r="T451" s="11">
        <f ca="1">SUMIF(Ingredients!$B$3:$B$230,'PH complex foods'!L451,Ingredients!$A$3:$A$119)+SUMIF($B$3:$B$725,L451,$V$3:$V$724)</f>
        <v>0</v>
      </c>
      <c r="U451" s="11">
        <f ca="1">SUMIF(Ingredients!$B$3:$B$230,'PH complex foods'!M451,Ingredients!$A$3:$A$119)+SUMIF($B$3:$B$725,M451,$V$3:$V$724)</f>
        <v>0</v>
      </c>
      <c r="V451" s="10">
        <f t="shared" ca="1" si="89"/>
        <v>-1</v>
      </c>
      <c r="W451" s="10">
        <v>-1</v>
      </c>
      <c r="X451" s="11">
        <v>-1</v>
      </c>
      <c r="Y451" s="11">
        <f>COUNTIF(F451:M1175,B451)</f>
        <v>0</v>
      </c>
      <c r="Z451" s="44" t="str">
        <f t="shared" ca="1" si="90"/>
        <v>No</v>
      </c>
      <c r="AA451" s="34">
        <f>SUMIF(Ingredients!$B$3:$B$230,F451,Ingredients!$C$3:$C$230)+SUMIF($B$3:$B$725,F451,$AI$3:$AI$725)</f>
        <v>0</v>
      </c>
      <c r="AB451" s="30">
        <f>SUMIF(Ingredients!$B$3:$B$230,G451,Ingredients!$C$3:$C$230)+SUMIF($B$3:$B$725,G451,$AI$3:$AI$725)</f>
        <v>0</v>
      </c>
      <c r="AC451" s="30">
        <f>SUMIF(Ingredients!$B$3:$B$230,H451,Ingredients!$C$3:$C$230)+SUMIF($B$3:$B$725,H451,$AI$3:$AI$725)</f>
        <v>2</v>
      </c>
      <c r="AD451" s="30">
        <f>SUMIF(Ingredients!$B$3:$B$230,I451,Ingredients!$C$3:$C$230)+SUMIF($B$3:$B$725,I451,$AI$3:$AI$725)</f>
        <v>0</v>
      </c>
      <c r="AE451" s="30">
        <f>SUMIF(Ingredients!$B$3:$B$230,J451,Ingredients!$C$3:$C$230)+SUMIF($B$3:$B$725,J451,$AI$3:$AI$725)</f>
        <v>0</v>
      </c>
      <c r="AF451" s="30">
        <f>SUMIF(Ingredients!$B$3:$B$230,K451,Ingredients!$C$3:$C$230)+SUMIF($B$3:$B$725,K451,$AI$3:$AI$725)</f>
        <v>0</v>
      </c>
      <c r="AG451" s="30">
        <f>SUMIF(Ingredients!$B$3:$B$230,L451,Ingredients!$C$3:$C$230)+SUMIF($B$3:$B$725,L451,$AI$3:$AI$725)</f>
        <v>0</v>
      </c>
      <c r="AH451" s="30">
        <f>SUMIF(Ingredients!$B$3:$B$230,M451,Ingredients!$C$3:$C$230)+SUMIF($B$3:$B$725,M451,$AI$3:$AI$725)</f>
        <v>0</v>
      </c>
      <c r="AI451" s="29">
        <f t="shared" si="78"/>
        <v>2</v>
      </c>
      <c r="AJ451" s="30">
        <f>SUMIF(Ingredients!$B$3:$B$230,F451,Ingredients!$D$3:$D$230)+SUMIF($B$3:$B$725,F451,$AR$3:$AR$725)</f>
        <v>10</v>
      </c>
      <c r="AK451" s="30">
        <f>SUMIF(Ingredients!$B$3:$B$230,G451,Ingredients!$D$3:$D$230)+SUMIF($B$3:$B$725,G451,$AR$3:$AR$725)</f>
        <v>0</v>
      </c>
      <c r="AL451" s="30">
        <f>SUMIF(Ingredients!$B$3:$B$230,H451,Ingredients!$D$3:$D$230)+SUMIF($B$3:$B$725,H451,$AR$3:$AR$725)</f>
        <v>10</v>
      </c>
      <c r="AM451" s="30">
        <f>SUMIF(Ingredients!$B$3:$B$230,I451,Ingredients!$D$3:$D$230)+SUMIF($B$3:$B$725,I451,$AR$3:$AR$725)</f>
        <v>0</v>
      </c>
      <c r="AN451" s="30">
        <f>SUMIF(Ingredients!$B$3:$B$230,J451,Ingredients!$D$3:$D$230)+SUMIF($B$3:$B$725,J451,$AR$3:$AR$725)</f>
        <v>0</v>
      </c>
      <c r="AO451" s="30">
        <f>SUMIF(Ingredients!$B$3:$B$230,K451,Ingredients!$D$3:$D$230)+SUMIF($B$3:$B$725,K451,$AR$3:$AR$725)</f>
        <v>0</v>
      </c>
      <c r="AP451" s="30">
        <f>SUMIF(Ingredients!$B$3:$B$230,L451,Ingredients!$D$3:$D$230)+SUMIF($B$3:$B$725,L451,$AR$3:$AR$725)</f>
        <v>0</v>
      </c>
      <c r="AQ451" s="30">
        <f>SUMIF(Ingredients!$B$3:$B$230,M451,Ingredients!$D$3:$D$230)+SUMIF($B$3:$B$725,M451,$AR$3:$AR$725)</f>
        <v>0</v>
      </c>
      <c r="AR451" s="29">
        <f t="shared" si="79"/>
        <v>20</v>
      </c>
      <c r="AS451" s="30">
        <f>SUMIF(Ingredients!$B$3:$B$230,F451,Ingredients!$E$3:$E$230)+SUMIF($B$3:$B$725,F451,$BA$3:$BA$730)</f>
        <v>0</v>
      </c>
      <c r="AT451" s="30">
        <f>SUMIF(Ingredients!$B$3:$B$230,G451,Ingredients!$E$3:$E$230)+SUMIF($B$3:$B$725,G451,$BA$3:$BA$730)</f>
        <v>30</v>
      </c>
      <c r="AU451" s="30">
        <f>SUMIF(Ingredients!$B$3:$B$230,H451,Ingredients!$E$3:$E$230)+SUMIF($B$3:$B$725,H451,$BA$3:$BA$730)</f>
        <v>9</v>
      </c>
      <c r="AV451" s="30">
        <f>SUMIF(Ingredients!$B$3:$B$230,I451,Ingredients!$E$3:$E$230)+SUMIF($B$3:$B$725,I451,$BA$3:$BA$730)</f>
        <v>0</v>
      </c>
      <c r="AW451" s="30">
        <f>SUMIF(Ingredients!$B$3:$B$230,J451,Ingredients!$E$3:$E$230)+SUMIF($B$3:$B$725,J451,$BA$3:$BA$730)</f>
        <v>0</v>
      </c>
      <c r="AX451" s="30">
        <f>SUMIF(Ingredients!$B$3:$B$230,K451,Ingredients!$E$3:$E$230)+SUMIF($B$3:$B$725,K451,$BA$3:$BA$730)</f>
        <v>0</v>
      </c>
      <c r="AY451" s="30">
        <f>SUMIF(Ingredients!$B$3:$B$230,L451,Ingredients!$E$3:$E$230)+SUMIF($B$3:$B$725,L451,$BA$3:$BA$730)</f>
        <v>0</v>
      </c>
      <c r="AZ451" s="30">
        <f>SUMIF(Ingredients!$B$3:$B$230,M451,Ingredients!$E$3:$E$230)+SUMIF($B$3:$B$725,M451,$BA$3:$BA$730)</f>
        <v>0</v>
      </c>
      <c r="BA451" s="29">
        <f t="shared" si="80"/>
        <v>7.8</v>
      </c>
      <c r="BB451" s="30">
        <f>SUMIF(Ingredients!$B$3:$B$230,F451,Ingredients!$F$3:$F$230)+SUMIF($B$3:$B$725,F451,$BJ$3:$BJ$725)</f>
        <v>0</v>
      </c>
      <c r="BC451" s="30">
        <f>SUMIF(Ingredients!$B$3:$B$230,G451,Ingredients!$F$3:$F$230)+SUMIF($B$3:$B$725,G451,$BJ$3:$BJ$725)</f>
        <v>0</v>
      </c>
      <c r="BD451" s="30">
        <f>SUMIF(Ingredients!$B$3:$B$230,H451,Ingredients!$F$3:$F$230)+SUMIF($B$3:$B$725,H451,$BJ$3:$BJ$725)</f>
        <v>0</v>
      </c>
      <c r="BE451" s="30">
        <f>SUMIF(Ingredients!$B$3:$B$230,I451,Ingredients!$F$3:$F$230)+SUMIF($B$3:$B$725,I451,$BJ$3:$BJ$725)</f>
        <v>0</v>
      </c>
      <c r="BF451" s="30">
        <f>SUMIF(Ingredients!$B$3:$B$230,J451,Ingredients!$F$3:$F$230)+SUMIF($B$3:$B$725,J451,$BJ$3:$BJ$725)</f>
        <v>0</v>
      </c>
      <c r="BG451" s="30">
        <f>SUMIF(Ingredients!$B$3:$B$230,K451,Ingredients!$F$3:$F$230)+SUMIF($B$3:$B$725,K451,$BJ$3:$BJ$725)</f>
        <v>0</v>
      </c>
      <c r="BH451" s="30">
        <f>SUMIF(Ingredients!$B$3:$B$230,L451,Ingredients!$F$3:$F$230)+SUMIF($B$3:$B$725,L451,$BJ$3:$BJ$725)</f>
        <v>0</v>
      </c>
      <c r="BI451" s="30">
        <f>SUMIF(Ingredients!$B$3:$B$230,M451,Ingredients!$F$3:$F$230)+SUMIF($B$3:$B$725,M451,$BJ$3:$BJ$725)</f>
        <v>0</v>
      </c>
      <c r="BJ451" s="35">
        <f t="shared" si="81"/>
        <v>0</v>
      </c>
      <c r="BK451" s="30">
        <f>SUMIF(Ingredients!$B$3:$B$230,F451,Ingredients!$G$3:$G$230)+SUMIF($B$3:$B$725,F451,$BS$3:$BS$725)</f>
        <v>0</v>
      </c>
      <c r="BL451" s="30">
        <f>SUMIF(Ingredients!$B$3:$B$230,G451,Ingredients!$G$3:$G$230)+SUMIF($B$3:$B$725,G451,$BS$3:$BS$725)</f>
        <v>0</v>
      </c>
      <c r="BM451" s="30">
        <f>SUMIF(Ingredients!$B$3:$B$230,H451,Ingredients!$G$3:$G$230)+SUMIF($B$3:$B$725,H451,$BS$3:$BS$725)</f>
        <v>0.5</v>
      </c>
      <c r="BN451" s="30">
        <f>SUMIF(Ingredients!$B$3:$B$230,I451,Ingredients!$G$3:$G$230)+SUMIF($B$3:$B$725,I451,$BS$3:$BS$725)</f>
        <v>0</v>
      </c>
      <c r="BO451" s="30">
        <f>SUMIF(Ingredients!$B$3:$B$230,J451,Ingredients!$G$3:$G$230)+SUMIF($B$3:$B$725,J451,$BS$3:$BS$725)</f>
        <v>0</v>
      </c>
      <c r="BP451" s="30">
        <f>SUMIF(Ingredients!$B$3:$B$230,K451,Ingredients!$G$3:$G$230)+SUMIF($B$3:$B$725,K451,$BS$3:$BS$725)</f>
        <v>0</v>
      </c>
      <c r="BQ451" s="30">
        <f>SUMIF(Ingredients!$B$3:$B$230,L451,Ingredients!$G$3:$G$230)+SUMIF($B$3:$B$725,L451,$BS$3:$BS$725)</f>
        <v>0</v>
      </c>
      <c r="BR451" s="30">
        <f>SUMIF(Ingredients!$B$3:$B$230,M451,Ingredients!$G$3:$G$230)+SUMIF($B$3:$B$725,M451,$BS$3:$BS$725)</f>
        <v>0</v>
      </c>
      <c r="BS451" s="36">
        <f t="shared" si="82"/>
        <v>0.5</v>
      </c>
      <c r="BT451" s="30">
        <f>SUMIF(Ingredients!$B$3:$B$230,F451,Ingredients!$H$3:$H$230)+SUMIF($B$3:$B$725,F451,$CB$3:$CB$725)</f>
        <v>0</v>
      </c>
      <c r="BU451" s="30">
        <f>SUMIF(Ingredients!$B$3:$B$230,G451,Ingredients!$H$3:$H$230)+SUMIF($B$3:$B$725,G451,$CB$3:$CB$725)</f>
        <v>0</v>
      </c>
      <c r="BV451" s="30">
        <f>SUMIF(Ingredients!$B$3:$B$230,H451,Ingredients!$H$3:$H$230)+SUMIF($B$3:$B$725,H451,$CB$3:$CB$725)</f>
        <v>0</v>
      </c>
      <c r="BW451" s="30">
        <f>SUMIF(Ingredients!$B$3:$B$230,I451,Ingredients!$H$3:$H$230)+SUMIF($B$3:$B$725,I451,$CB$3:$CB$725)</f>
        <v>0</v>
      </c>
      <c r="BX451" s="30">
        <f>SUMIF(Ingredients!$B$3:$B$230,J451,Ingredients!$H$3:$H$230)+SUMIF($B$3:$B$725,J451,$CB$3:$CB$725)</f>
        <v>0</v>
      </c>
      <c r="BY451" s="30">
        <f>SUMIF(Ingredients!$B$3:$B$230,K451,Ingredients!$H$3:$H$230)+SUMIF($B$3:$B$725,K451,$CB$3:$CB$725)</f>
        <v>0</v>
      </c>
      <c r="BZ451" s="30">
        <f>SUMIF(Ingredients!$B$3:$B$230,L451,Ingredients!$H$3:$H$230)+SUMIF($B$3:$B$725,L451,$CB$3:$CB$725)</f>
        <v>0</v>
      </c>
      <c r="CA451" s="30">
        <f>SUMIF(Ingredients!$B$3:$B$230,M451,Ingredients!$H$3:$H$230)+SUMIF($B$3:$B$725,M451,$CB$3:$CB$725)</f>
        <v>0</v>
      </c>
      <c r="CB451" s="42">
        <f t="shared" si="83"/>
        <v>0</v>
      </c>
      <c r="CC451" s="30">
        <f>SUMIF(Ingredients!$B$3:$B$230,F451,Ingredients!$I$3:$I$230)+SUMIF($B$3:$B$725,F451,$CK$3:$CK$725)</f>
        <v>0</v>
      </c>
      <c r="CD451" s="30">
        <f>SUMIF(Ingredients!$B$3:$B$230,G451,Ingredients!$I$3:$I$230)+SUMIF($B$3:$B$725,G451,$CK$3:$CK$725)</f>
        <v>0</v>
      </c>
      <c r="CE451" s="30">
        <f>SUMIF(Ingredients!$B$3:$B$230,H451,Ingredients!$I$3:$I$230)+SUMIF($B$3:$B$725,H451,$CK$3:$CK$725)</f>
        <v>0</v>
      </c>
      <c r="CF451" s="30">
        <f>SUMIF(Ingredients!$B$3:$B$230,I451,Ingredients!$I$3:$I$230)+SUMIF($B$3:$B$725,I451,$CK$3:$CK$725)</f>
        <v>0</v>
      </c>
      <c r="CG451" s="30">
        <f>SUMIF(Ingredients!$B$3:$B$230,J451,Ingredients!$I$3:$I$230)+SUMIF($B$3:$B$725,J451,$CK$3:$CK$725)</f>
        <v>0</v>
      </c>
      <c r="CH451" s="30">
        <f>SUMIF(Ingredients!$B$3:$B$230,K451,Ingredients!$I$3:$I$230)+SUMIF($B$3:$B$725,K451,$CK$3:$CK$725)</f>
        <v>0</v>
      </c>
      <c r="CI451" s="30">
        <f>SUMIF(Ingredients!$B$3:$B$230,L451,Ingredients!$I$3:$I$230)+SUMIF($B$3:$B$725,L451,$CK$3:$CK$725)</f>
        <v>0</v>
      </c>
      <c r="CJ451" s="30">
        <f>SUMIF(Ingredients!$B$3:$B$230,M451,Ingredients!$I$3:$I$230)+SUMIF($B$3:$B$725,M451,$CK$3:$CK$725)</f>
        <v>0</v>
      </c>
      <c r="CK451" s="38">
        <f t="shared" si="84"/>
        <v>0</v>
      </c>
      <c r="CL451" s="30">
        <f>SUMIF(Ingredients!$B$3:$B$230,F451,Ingredients!$J$3:$J$230)+SUMIF($B$3:$B$725,F451,$CT$3:$CT$725)</f>
        <v>0</v>
      </c>
      <c r="CM451" s="30">
        <f>SUMIF(Ingredients!$B$3:$B$230,G451,Ingredients!$J$3:$J$230)+SUMIF($B$3:$B$725,G451,$CT$3:$CT$725)</f>
        <v>0</v>
      </c>
      <c r="CN451" s="30">
        <f>SUMIF(Ingredients!$B$3:$B$230,H451,Ingredients!$J$3:$J$230)+SUMIF($B$3:$B$725,H451,$CT$3:$CT$725)</f>
        <v>0</v>
      </c>
      <c r="CO451" s="30">
        <f>SUMIF(Ingredients!$B$3:$B$230,I451,Ingredients!$J$3:$J$230)+SUMIF($B$3:$B$725,I451,$CT$3:$CT$725)</f>
        <v>0</v>
      </c>
      <c r="CP451" s="30">
        <f>SUMIF(Ingredients!$B$3:$B$230,J451,Ingredients!$J$3:$J$230)+SUMIF($B$3:$B$725,J451,$CT$3:$CT$725)</f>
        <v>0</v>
      </c>
      <c r="CQ451" s="30">
        <f>SUMIF(Ingredients!$B$3:$B$230,K451,Ingredients!$J$3:$J$230)+SUMIF($B$3:$B$725,K451,$CT$3:$CT$725)</f>
        <v>0</v>
      </c>
      <c r="CR451" s="30">
        <f>SUMIF(Ingredients!$B$3:$B$230,L451,Ingredients!$J$3:$J$230)+SUMIF($B$3:$B$725,L451,$CT$3:$CT$725)</f>
        <v>0</v>
      </c>
      <c r="CS451" s="30">
        <f>SUMIF(Ingredients!$B$3:$B$230,M451,Ingredients!$J$3:$J$230)+SUMIF($B$3:$B$725,M451,$CT$3:$CT$725)</f>
        <v>0</v>
      </c>
      <c r="CT451" s="43">
        <f t="shared" si="85"/>
        <v>0</v>
      </c>
      <c r="CU451" s="34">
        <v>2</v>
      </c>
      <c r="CV451" s="30">
        <v>20</v>
      </c>
      <c r="CW451" s="30">
        <v>7.8</v>
      </c>
      <c r="CX451" s="35">
        <v>0</v>
      </c>
      <c r="CY451" s="36">
        <v>0.5</v>
      </c>
      <c r="CZ451" s="37">
        <v>0</v>
      </c>
      <c r="DA451" s="38">
        <v>0</v>
      </c>
      <c r="DB451" s="39">
        <v>0</v>
      </c>
      <c r="DC451" t="s">
        <v>199</v>
      </c>
      <c r="DD451" t="str">
        <f t="shared" ca="1" si="86"/>
        <v/>
      </c>
      <c r="DE451" t="str">
        <f t="shared" ca="1" si="87"/>
        <v>No</v>
      </c>
      <c r="DG451" t="s">
        <v>200</v>
      </c>
      <c r="DH451" t="str">
        <f t="shared" ca="1" si="88"/>
        <v/>
      </c>
      <c r="DI451" t="s">
        <v>2271</v>
      </c>
    </row>
    <row r="452" spans="2:113" x14ac:dyDescent="0.3">
      <c r="B452" t="s">
        <v>742</v>
      </c>
      <c r="C452" t="str">
        <f>INDEX('PH Itemnames'!$B$1:$B$723,MATCH(B452,'PH Itemnames'!$A$1:$A$723),1)</f>
        <v>greeneggsandhamItem</v>
      </c>
      <c r="D452" t="s">
        <v>245</v>
      </c>
      <c r="E452" t="s">
        <v>1191</v>
      </c>
      <c r="F452" s="10" t="s">
        <v>77</v>
      </c>
      <c r="G452" s="11" t="s">
        <v>226</v>
      </c>
      <c r="H452" s="11" t="s">
        <v>223</v>
      </c>
      <c r="I452" s="11"/>
      <c r="J452" s="11"/>
      <c r="K452" s="11"/>
      <c r="L452" s="11"/>
      <c r="M452" s="11"/>
      <c r="N452" s="46">
        <f ca="1">SUMIF(Ingredients!$B$3:$B$230,'PH complex foods'!F452,Ingredients!$A$3:$A$119)+SUMIF($B$3:$B$725,F452,$V$3:$V$724)</f>
        <v>1</v>
      </c>
      <c r="O452" s="11">
        <f ca="1">SUMIF(Ingredients!$B$3:$B$230,'PH complex foods'!G452,Ingredients!$A$3:$A$119)+SUMIF($B$3:$B$725,G452,$V$3:$V$724)</f>
        <v>1</v>
      </c>
      <c r="P452" s="11">
        <f ca="1">SUMIF(Ingredients!$B$3:$B$230,'PH complex foods'!H452,Ingredients!$A$3:$A$119)+SUMIF($B$3:$B$725,H452,$V$3:$V$724)</f>
        <v>1</v>
      </c>
      <c r="Q452" s="11">
        <f ca="1">SUMIF(Ingredients!$B$3:$B$230,'PH complex foods'!I452,Ingredients!$A$3:$A$119)+SUMIF($B$3:$B$725,I452,$V$3:$V$724)</f>
        <v>0</v>
      </c>
      <c r="R452" s="11">
        <f ca="1">SUMIF(Ingredients!$B$3:$B$230,'PH complex foods'!J452,Ingredients!$A$3:$A$119)+SUMIF($B$3:$B$725,J452,$V$3:$V$724)</f>
        <v>0</v>
      </c>
      <c r="S452" s="11">
        <f ca="1">SUMIF(Ingredients!$B$3:$B$230,'PH complex foods'!K452,Ingredients!$A$3:$A$119)+SUMIF($B$3:$B$725,K452,$V$3:$V$724)</f>
        <v>0</v>
      </c>
      <c r="T452" s="11">
        <f ca="1">SUMIF(Ingredients!$B$3:$B$230,'PH complex foods'!L452,Ingredients!$A$3:$A$119)+SUMIF($B$3:$B$725,L452,$V$3:$V$724)</f>
        <v>0</v>
      </c>
      <c r="U452" s="11">
        <f ca="1">SUMIF(Ingredients!$B$3:$B$230,'PH complex foods'!M452,Ingredients!$A$3:$A$119)+SUMIF($B$3:$B$725,M452,$V$3:$V$724)</f>
        <v>0</v>
      </c>
      <c r="V452" s="10">
        <f t="shared" ca="1" si="89"/>
        <v>1</v>
      </c>
      <c r="W452" s="10">
        <v>1</v>
      </c>
      <c r="X452" s="11">
        <v>1</v>
      </c>
      <c r="Y452" s="11">
        <f>COUNTIF(F452:M1176,B452)</f>
        <v>0</v>
      </c>
      <c r="Z452" s="44" t="str">
        <f t="shared" ca="1" si="90"/>
        <v>Yes</v>
      </c>
      <c r="AA452" s="34">
        <f>SUMIF(Ingredients!$B$3:$B$230,F452,Ingredients!$C$3:$C$230)+SUMIF($B$3:$B$725,F452,$AI$3:$AI$725)</f>
        <v>10</v>
      </c>
      <c r="AB452" s="30">
        <f>SUMIF(Ingredients!$B$3:$B$230,G452,Ingredients!$C$3:$C$230)+SUMIF($B$3:$B$725,G452,$AI$3:$AI$725)</f>
        <v>0</v>
      </c>
      <c r="AC452" s="30">
        <f>SUMIF(Ingredients!$B$3:$B$230,H452,Ingredients!$C$3:$C$230)+SUMIF($B$3:$B$725,H452,$AI$3:$AI$725)</f>
        <v>0</v>
      </c>
      <c r="AD452" s="30">
        <f>SUMIF(Ingredients!$B$3:$B$230,I452,Ingredients!$C$3:$C$230)+SUMIF($B$3:$B$725,I452,$AI$3:$AI$725)</f>
        <v>0</v>
      </c>
      <c r="AE452" s="30">
        <f>SUMIF(Ingredients!$B$3:$B$230,J452,Ingredients!$C$3:$C$230)+SUMIF($B$3:$B$725,J452,$AI$3:$AI$725)</f>
        <v>0</v>
      </c>
      <c r="AF452" s="30">
        <f>SUMIF(Ingredients!$B$3:$B$230,K452,Ingredients!$C$3:$C$230)+SUMIF($B$3:$B$725,K452,$AI$3:$AI$725)</f>
        <v>0</v>
      </c>
      <c r="AG452" s="30">
        <f>SUMIF(Ingredients!$B$3:$B$230,L452,Ingredients!$C$3:$C$230)+SUMIF($B$3:$B$725,L452,$AI$3:$AI$725)</f>
        <v>0</v>
      </c>
      <c r="AH452" s="30">
        <f>SUMIF(Ingredients!$B$3:$B$230,M452,Ingredients!$C$3:$C$230)+SUMIF($B$3:$B$725,M452,$AI$3:$AI$725)</f>
        <v>0</v>
      </c>
      <c r="AI452" s="29">
        <f t="shared" si="78"/>
        <v>10</v>
      </c>
      <c r="AJ452" s="30">
        <f>SUMIF(Ingredients!$B$3:$B$230,F452,Ingredients!$D$3:$D$230)+SUMIF($B$3:$B$725,F452,$AR$3:$AR$725)</f>
        <v>0</v>
      </c>
      <c r="AK452" s="30">
        <f>SUMIF(Ingredients!$B$3:$B$230,G452,Ingredients!$D$3:$D$230)+SUMIF($B$3:$B$725,G452,$AR$3:$AR$725)</f>
        <v>0</v>
      </c>
      <c r="AL452" s="30">
        <f>SUMIF(Ingredients!$B$3:$B$230,H452,Ingredients!$D$3:$D$230)+SUMIF($B$3:$B$725,H452,$AR$3:$AR$725)</f>
        <v>0</v>
      </c>
      <c r="AM452" s="30">
        <f>SUMIF(Ingredients!$B$3:$B$230,I452,Ingredients!$D$3:$D$230)+SUMIF($B$3:$B$725,I452,$AR$3:$AR$725)</f>
        <v>0</v>
      </c>
      <c r="AN452" s="30">
        <f>SUMIF(Ingredients!$B$3:$B$230,J452,Ingredients!$D$3:$D$230)+SUMIF($B$3:$B$725,J452,$AR$3:$AR$725)</f>
        <v>0</v>
      </c>
      <c r="AO452" s="30">
        <f>SUMIF(Ingredients!$B$3:$B$230,K452,Ingredients!$D$3:$D$230)+SUMIF($B$3:$B$725,K452,$AR$3:$AR$725)</f>
        <v>0</v>
      </c>
      <c r="AP452" s="30">
        <f>SUMIF(Ingredients!$B$3:$B$230,L452,Ingredients!$D$3:$D$230)+SUMIF($B$3:$B$725,L452,$AR$3:$AR$725)</f>
        <v>0</v>
      </c>
      <c r="AQ452" s="30">
        <f>SUMIF(Ingredients!$B$3:$B$230,M452,Ingredients!$D$3:$D$230)+SUMIF($B$3:$B$725,M452,$AR$3:$AR$725)</f>
        <v>0</v>
      </c>
      <c r="AR452" s="29">
        <f t="shared" si="79"/>
        <v>0</v>
      </c>
      <c r="AS452" s="30">
        <f>SUMIF(Ingredients!$B$3:$B$230,F452,Ingredients!$E$3:$E$230)+SUMIF($B$3:$B$725,F452,$BA$3:$BA$730)</f>
        <v>14</v>
      </c>
      <c r="AT452" s="30">
        <f>SUMIF(Ingredients!$B$3:$B$230,G452,Ingredients!$E$3:$E$230)+SUMIF($B$3:$B$725,G452,$BA$3:$BA$730)</f>
        <v>16</v>
      </c>
      <c r="AU452" s="30">
        <f>SUMIF(Ingredients!$B$3:$B$230,H452,Ingredients!$E$3:$E$230)+SUMIF($B$3:$B$725,H452,$BA$3:$BA$730)</f>
        <v>0</v>
      </c>
      <c r="AV452" s="30">
        <f>SUMIF(Ingredients!$B$3:$B$230,I452,Ingredients!$E$3:$E$230)+SUMIF($B$3:$B$725,I452,$BA$3:$BA$730)</f>
        <v>0</v>
      </c>
      <c r="AW452" s="30">
        <f>SUMIF(Ingredients!$B$3:$B$230,J452,Ingredients!$E$3:$E$230)+SUMIF($B$3:$B$725,J452,$BA$3:$BA$730)</f>
        <v>0</v>
      </c>
      <c r="AX452" s="30">
        <f>SUMIF(Ingredients!$B$3:$B$230,K452,Ingredients!$E$3:$E$230)+SUMIF($B$3:$B$725,K452,$BA$3:$BA$730)</f>
        <v>0</v>
      </c>
      <c r="AY452" s="30">
        <f>SUMIF(Ingredients!$B$3:$B$230,L452,Ingredients!$E$3:$E$230)+SUMIF($B$3:$B$725,L452,$BA$3:$BA$730)</f>
        <v>0</v>
      </c>
      <c r="AZ452" s="30">
        <f>SUMIF(Ingredients!$B$3:$B$230,M452,Ingredients!$E$3:$E$230)+SUMIF($B$3:$B$725,M452,$BA$3:$BA$730)</f>
        <v>0</v>
      </c>
      <c r="BA452" s="29">
        <f t="shared" si="80"/>
        <v>10</v>
      </c>
      <c r="BB452" s="30">
        <f>SUMIF(Ingredients!$B$3:$B$230,F452,Ingredients!$F$3:$F$230)+SUMIF($B$3:$B$725,F452,$BJ$3:$BJ$725)</f>
        <v>0</v>
      </c>
      <c r="BC452" s="30">
        <f>SUMIF(Ingredients!$B$3:$B$230,G452,Ingredients!$F$3:$F$230)+SUMIF($B$3:$B$725,G452,$BJ$3:$BJ$725)</f>
        <v>0</v>
      </c>
      <c r="BD452" s="30">
        <f>SUMIF(Ingredients!$B$3:$B$230,H452,Ingredients!$F$3:$F$230)+SUMIF($B$3:$B$725,H452,$BJ$3:$BJ$725)</f>
        <v>0</v>
      </c>
      <c r="BE452" s="30">
        <f>SUMIF(Ingredients!$B$3:$B$230,I452,Ingredients!$F$3:$F$230)+SUMIF($B$3:$B$725,I452,$BJ$3:$BJ$725)</f>
        <v>0</v>
      </c>
      <c r="BF452" s="30">
        <f>SUMIF(Ingredients!$B$3:$B$230,J452,Ingredients!$F$3:$F$230)+SUMIF($B$3:$B$725,J452,$BJ$3:$BJ$725)</f>
        <v>0</v>
      </c>
      <c r="BG452" s="30">
        <f>SUMIF(Ingredients!$B$3:$B$230,K452,Ingredients!$F$3:$F$230)+SUMIF($B$3:$B$725,K452,$BJ$3:$BJ$725)</f>
        <v>0</v>
      </c>
      <c r="BH452" s="30">
        <f>SUMIF(Ingredients!$B$3:$B$230,L452,Ingredients!$F$3:$F$230)+SUMIF($B$3:$B$725,L452,$BJ$3:$BJ$725)</f>
        <v>0</v>
      </c>
      <c r="BI452" s="30">
        <f>SUMIF(Ingredients!$B$3:$B$230,M452,Ingredients!$F$3:$F$230)+SUMIF($B$3:$B$725,M452,$BJ$3:$BJ$725)</f>
        <v>0</v>
      </c>
      <c r="BJ452" s="35">
        <f t="shared" si="81"/>
        <v>0</v>
      </c>
      <c r="BK452" s="30">
        <f>SUMIF(Ingredients!$B$3:$B$230,F452,Ingredients!$G$3:$G$230)+SUMIF($B$3:$B$725,F452,$BS$3:$BS$725)</f>
        <v>0</v>
      </c>
      <c r="BL452" s="30">
        <f>SUMIF(Ingredients!$B$3:$B$230,G452,Ingredients!$G$3:$G$230)+SUMIF($B$3:$B$725,G452,$BS$3:$BS$725)</f>
        <v>0</v>
      </c>
      <c r="BM452" s="30">
        <f>SUMIF(Ingredients!$B$3:$B$230,H452,Ingredients!$G$3:$G$230)+SUMIF($B$3:$B$725,H452,$BS$3:$BS$725)</f>
        <v>0</v>
      </c>
      <c r="BN452" s="30">
        <f>SUMIF(Ingredients!$B$3:$B$230,I452,Ingredients!$G$3:$G$230)+SUMIF($B$3:$B$725,I452,$BS$3:$BS$725)</f>
        <v>0</v>
      </c>
      <c r="BO452" s="30">
        <f>SUMIF(Ingredients!$B$3:$B$230,J452,Ingredients!$G$3:$G$230)+SUMIF($B$3:$B$725,J452,$BS$3:$BS$725)</f>
        <v>0</v>
      </c>
      <c r="BP452" s="30">
        <f>SUMIF(Ingredients!$B$3:$B$230,K452,Ingredients!$G$3:$G$230)+SUMIF($B$3:$B$725,K452,$BS$3:$BS$725)</f>
        <v>0</v>
      </c>
      <c r="BQ452" s="30">
        <f>SUMIF(Ingredients!$B$3:$B$230,L452,Ingredients!$G$3:$G$230)+SUMIF($B$3:$B$725,L452,$BS$3:$BS$725)</f>
        <v>0</v>
      </c>
      <c r="BR452" s="30">
        <f>SUMIF(Ingredients!$B$3:$B$230,M452,Ingredients!$G$3:$G$230)+SUMIF($B$3:$B$725,M452,$BS$3:$BS$725)</f>
        <v>0</v>
      </c>
      <c r="BS452" s="36">
        <f t="shared" si="82"/>
        <v>0</v>
      </c>
      <c r="BT452" s="30">
        <f>SUMIF(Ingredients!$B$3:$B$230,F452,Ingredients!$H$3:$H$230)+SUMIF($B$3:$B$725,F452,$CB$3:$CB$725)</f>
        <v>0</v>
      </c>
      <c r="BU452" s="30">
        <f>SUMIF(Ingredients!$B$3:$B$230,G452,Ingredients!$H$3:$H$230)+SUMIF($B$3:$B$725,G452,$CB$3:$CB$725)</f>
        <v>0</v>
      </c>
      <c r="BV452" s="30">
        <f>SUMIF(Ingredients!$B$3:$B$230,H452,Ingredients!$H$3:$H$230)+SUMIF($B$3:$B$725,H452,$CB$3:$CB$725)</f>
        <v>0</v>
      </c>
      <c r="BW452" s="30">
        <f>SUMIF(Ingredients!$B$3:$B$230,I452,Ingredients!$H$3:$H$230)+SUMIF($B$3:$B$725,I452,$CB$3:$CB$725)</f>
        <v>0</v>
      </c>
      <c r="BX452" s="30">
        <f>SUMIF(Ingredients!$B$3:$B$230,J452,Ingredients!$H$3:$H$230)+SUMIF($B$3:$B$725,J452,$CB$3:$CB$725)</f>
        <v>0</v>
      </c>
      <c r="BY452" s="30">
        <f>SUMIF(Ingredients!$B$3:$B$230,K452,Ingredients!$H$3:$H$230)+SUMIF($B$3:$B$725,K452,$CB$3:$CB$725)</f>
        <v>0</v>
      </c>
      <c r="BZ452" s="30">
        <f>SUMIF(Ingredients!$B$3:$B$230,L452,Ingredients!$H$3:$H$230)+SUMIF($B$3:$B$725,L452,$CB$3:$CB$725)</f>
        <v>0</v>
      </c>
      <c r="CA452" s="30">
        <f>SUMIF(Ingredients!$B$3:$B$230,M452,Ingredients!$H$3:$H$230)+SUMIF($B$3:$B$725,M452,$CB$3:$CB$725)</f>
        <v>0</v>
      </c>
      <c r="CB452" s="42">
        <f t="shared" si="83"/>
        <v>0</v>
      </c>
      <c r="CC452" s="30">
        <f>SUMIF(Ingredients!$B$3:$B$230,F452,Ingredients!$I$3:$I$230)+SUMIF($B$3:$B$725,F452,$CK$3:$CK$725)</f>
        <v>2.5</v>
      </c>
      <c r="CD452" s="30">
        <f>SUMIF(Ingredients!$B$3:$B$230,G452,Ingredients!$I$3:$I$230)+SUMIF($B$3:$B$725,G452,$CK$3:$CK$725)</f>
        <v>0</v>
      </c>
      <c r="CE452" s="30">
        <f>SUMIF(Ingredients!$B$3:$B$230,H452,Ingredients!$I$3:$I$230)+SUMIF($B$3:$B$725,H452,$CK$3:$CK$725)</f>
        <v>0</v>
      </c>
      <c r="CF452" s="30">
        <f>SUMIF(Ingredients!$B$3:$B$230,I452,Ingredients!$I$3:$I$230)+SUMIF($B$3:$B$725,I452,$CK$3:$CK$725)</f>
        <v>0</v>
      </c>
      <c r="CG452" s="30">
        <f>SUMIF(Ingredients!$B$3:$B$230,J452,Ingredients!$I$3:$I$230)+SUMIF($B$3:$B$725,J452,$CK$3:$CK$725)</f>
        <v>0</v>
      </c>
      <c r="CH452" s="30">
        <f>SUMIF(Ingredients!$B$3:$B$230,K452,Ingredients!$I$3:$I$230)+SUMIF($B$3:$B$725,K452,$CK$3:$CK$725)</f>
        <v>0</v>
      </c>
      <c r="CI452" s="30">
        <f>SUMIF(Ingredients!$B$3:$B$230,L452,Ingredients!$I$3:$I$230)+SUMIF($B$3:$B$725,L452,$CK$3:$CK$725)</f>
        <v>0</v>
      </c>
      <c r="CJ452" s="30">
        <f>SUMIF(Ingredients!$B$3:$B$230,M452,Ingredients!$I$3:$I$230)+SUMIF($B$3:$B$725,M452,$CK$3:$CK$725)</f>
        <v>0</v>
      </c>
      <c r="CK452" s="38">
        <f t="shared" si="84"/>
        <v>2.5</v>
      </c>
      <c r="CL452" s="30">
        <f>SUMIF(Ingredients!$B$3:$B$230,F452,Ingredients!$J$3:$J$230)+SUMIF($B$3:$B$725,F452,$CT$3:$CT$725)</f>
        <v>0</v>
      </c>
      <c r="CM452" s="30">
        <f>SUMIF(Ingredients!$B$3:$B$230,G452,Ingredients!$J$3:$J$230)+SUMIF($B$3:$B$725,G452,$CT$3:$CT$725)</f>
        <v>0</v>
      </c>
      <c r="CN452" s="30">
        <f>SUMIF(Ingredients!$B$3:$B$230,H452,Ingredients!$J$3:$J$230)+SUMIF($B$3:$B$725,H452,$CT$3:$CT$725)</f>
        <v>0</v>
      </c>
      <c r="CO452" s="30">
        <f>SUMIF(Ingredients!$B$3:$B$230,I452,Ingredients!$J$3:$J$230)+SUMIF($B$3:$B$725,I452,$CT$3:$CT$725)</f>
        <v>0</v>
      </c>
      <c r="CP452" s="30">
        <f>SUMIF(Ingredients!$B$3:$B$230,J452,Ingredients!$J$3:$J$230)+SUMIF($B$3:$B$725,J452,$CT$3:$CT$725)</f>
        <v>0</v>
      </c>
      <c r="CQ452" s="30">
        <f>SUMIF(Ingredients!$B$3:$B$230,K452,Ingredients!$J$3:$J$230)+SUMIF($B$3:$B$725,K452,$CT$3:$CT$725)</f>
        <v>0</v>
      </c>
      <c r="CR452" s="30">
        <f>SUMIF(Ingredients!$B$3:$B$230,L452,Ingredients!$J$3:$J$230)+SUMIF($B$3:$B$725,L452,$CT$3:$CT$725)</f>
        <v>0</v>
      </c>
      <c r="CS452" s="30">
        <f>SUMIF(Ingredients!$B$3:$B$230,M452,Ingredients!$J$3:$J$230)+SUMIF($B$3:$B$725,M452,$CT$3:$CT$725)</f>
        <v>0</v>
      </c>
      <c r="CT452" s="43">
        <f t="shared" si="85"/>
        <v>0</v>
      </c>
      <c r="CU452" s="34">
        <v>10</v>
      </c>
      <c r="CV452" s="30">
        <v>0</v>
      </c>
      <c r="CW452" s="30">
        <v>10</v>
      </c>
      <c r="CX452" s="35">
        <v>0</v>
      </c>
      <c r="CY452" s="36">
        <v>0</v>
      </c>
      <c r="CZ452" s="37">
        <v>0</v>
      </c>
      <c r="DA452" s="38">
        <v>2.5</v>
      </c>
      <c r="DB452" s="39">
        <v>0.3</v>
      </c>
      <c r="DC452" t="s">
        <v>202</v>
      </c>
      <c r="DD452" t="str">
        <f t="shared" ref="DD452:DD515" ca="1" si="99">IF(AND(V452=1, DC452="No"),"NB","")</f>
        <v/>
      </c>
      <c r="DE452" t="str">
        <f t="shared" ca="1" si="87"/>
        <v>-</v>
      </c>
      <c r="DG452" t="s">
        <v>200</v>
      </c>
      <c r="DH452" t="str">
        <f t="shared" ca="1" si="88"/>
        <v>GREENEGGSANDHAMITEM(MEAL, ItemRegistry.greeneggsandhamItem, 4 ,2f,0f,0f,0f,0f,2.5f,0.3f,2.1f),</v>
      </c>
      <c r="DI452" t="s">
        <v>2526</v>
      </c>
    </row>
    <row r="453" spans="2:113" x14ac:dyDescent="0.3">
      <c r="B453" t="s">
        <v>1139</v>
      </c>
      <c r="C453" t="str">
        <f>INDEX('PH Itemnames'!$B$1:$B$723,MATCH(B453,'PH Itemnames'!$A$1:$A$723),1)</f>
        <v>theatreboxItem</v>
      </c>
      <c r="D453" t="s">
        <v>240</v>
      </c>
      <c r="E453" t="s">
        <v>1191</v>
      </c>
      <c r="F453" s="10" t="s">
        <v>34</v>
      </c>
      <c r="G453" s="11" t="s">
        <v>247</v>
      </c>
      <c r="H453" s="11" t="s">
        <v>230</v>
      </c>
      <c r="I453" s="11" t="s">
        <v>743</v>
      </c>
      <c r="J453" s="11"/>
      <c r="K453" s="11"/>
      <c r="L453" s="11"/>
      <c r="M453" s="11"/>
      <c r="N453" s="46">
        <f ca="1">SUMIF(Ingredients!$B$3:$B$230,'PH complex foods'!F453,Ingredients!$A$3:$A$119)+SUMIF($B$3:$B$725,F453,$V$3:$V$724)</f>
        <v>1</v>
      </c>
      <c r="O453" s="11">
        <f ca="1">SUMIF(Ingredients!$B$3:$B$230,'PH complex foods'!G453,Ingredients!$A$3:$A$119)+SUMIF($B$3:$B$725,G453,$V$3:$V$724)</f>
        <v>1</v>
      </c>
      <c r="P453" s="11">
        <f ca="1">SUMIF(Ingredients!$B$3:$B$230,'PH complex foods'!H453,Ingredients!$A$3:$A$119)+SUMIF($B$3:$B$725,H453,$V$3:$V$724)</f>
        <v>1</v>
      </c>
      <c r="Q453" s="11">
        <f ca="1">SUMIF(Ingredients!$B$3:$B$230,'PH complex foods'!I453,Ingredients!$A$3:$A$119)+SUMIF($B$3:$B$725,I453,$V$3:$V$724)</f>
        <v>1</v>
      </c>
      <c r="R453" s="11">
        <f ca="1">SUMIF(Ingredients!$B$3:$B$230,'PH complex foods'!J453,Ingredients!$A$3:$A$119)+SUMIF($B$3:$B$725,J453,$V$3:$V$724)</f>
        <v>0</v>
      </c>
      <c r="S453" s="11">
        <f ca="1">SUMIF(Ingredients!$B$3:$B$230,'PH complex foods'!K453,Ingredients!$A$3:$A$119)+SUMIF($B$3:$B$725,K453,$V$3:$V$724)</f>
        <v>0</v>
      </c>
      <c r="T453" s="11">
        <f ca="1">SUMIF(Ingredients!$B$3:$B$230,'PH complex foods'!L453,Ingredients!$A$3:$A$119)+SUMIF($B$3:$B$725,L453,$V$3:$V$724)</f>
        <v>0</v>
      </c>
      <c r="U453" s="11">
        <f ca="1">SUMIF(Ingredients!$B$3:$B$230,'PH complex foods'!M453,Ingredients!$A$3:$A$119)+SUMIF($B$3:$B$725,M453,$V$3:$V$724)</f>
        <v>0</v>
      </c>
      <c r="V453" s="10">
        <f t="shared" ca="1" si="89"/>
        <v>1</v>
      </c>
      <c r="W453" s="10">
        <v>1</v>
      </c>
      <c r="X453" s="11">
        <v>0</v>
      </c>
      <c r="Y453" s="11">
        <f>COUNTIF(F453:M1177,B453)</f>
        <v>0</v>
      </c>
      <c r="Z453" s="44" t="str">
        <f t="shared" ca="1" si="90"/>
        <v>Yes</v>
      </c>
      <c r="AA453" s="34">
        <f>SUMIF(Ingredients!$B$3:$B$230,F453,Ingredients!$C$3:$C$230)+SUMIF($B$3:$B$725,F453,$AI$3:$AI$725)</f>
        <v>0</v>
      </c>
      <c r="AB453" s="30">
        <f>SUMIF(Ingredients!$B$3:$B$230,G453,Ingredients!$C$3:$C$230)+SUMIF($B$3:$B$725,G453,$AI$3:$AI$725)</f>
        <v>5</v>
      </c>
      <c r="AC453" s="30">
        <f>SUMIF(Ingredients!$B$3:$B$230,H453,Ingredients!$C$3:$C$230)+SUMIF($B$3:$B$725,H453,$AI$3:$AI$725)</f>
        <v>1</v>
      </c>
      <c r="AD453" s="30">
        <f>SUMIF(Ingredients!$B$3:$B$230,I453,Ingredients!$C$3:$C$230)+SUMIF($B$3:$B$725,I453,$AI$3:$AI$725)</f>
        <v>0</v>
      </c>
      <c r="AE453" s="30">
        <f>SUMIF(Ingredients!$B$3:$B$230,J453,Ingredients!$C$3:$C$230)+SUMIF($B$3:$B$725,J453,$AI$3:$AI$725)</f>
        <v>0</v>
      </c>
      <c r="AF453" s="30">
        <f>SUMIF(Ingredients!$B$3:$B$230,K453,Ingredients!$C$3:$C$230)+SUMIF($B$3:$B$725,K453,$AI$3:$AI$725)</f>
        <v>0</v>
      </c>
      <c r="AG453" s="30">
        <f>SUMIF(Ingredients!$B$3:$B$230,L453,Ingredients!$C$3:$C$230)+SUMIF($B$3:$B$725,L453,$AI$3:$AI$725)</f>
        <v>0</v>
      </c>
      <c r="AH453" s="30">
        <f>SUMIF(Ingredients!$B$3:$B$230,M453,Ingredients!$C$3:$C$230)+SUMIF($B$3:$B$725,M453,$AI$3:$AI$725)</f>
        <v>0</v>
      </c>
      <c r="AI453" s="29">
        <f t="shared" ref="AI453:AI516" si="100">SUM(AA453:AH453)</f>
        <v>6</v>
      </c>
      <c r="AJ453" s="30">
        <f>SUMIF(Ingredients!$B$3:$B$230,F453,Ingredients!$D$3:$D$230)+SUMIF($B$3:$B$725,F453,$AR$3:$AR$725)</f>
        <v>0</v>
      </c>
      <c r="AK453" s="30">
        <f>SUMIF(Ingredients!$B$3:$B$230,G453,Ingredients!$D$3:$D$230)+SUMIF($B$3:$B$725,G453,$AR$3:$AR$725)</f>
        <v>0</v>
      </c>
      <c r="AL453" s="30">
        <f>SUMIF(Ingredients!$B$3:$B$230,H453,Ingredients!$D$3:$D$230)+SUMIF($B$3:$B$725,H453,$AR$3:$AR$725)</f>
        <v>0</v>
      </c>
      <c r="AM453" s="30">
        <f>SUMIF(Ingredients!$B$3:$B$230,I453,Ingredients!$D$3:$D$230)+SUMIF($B$3:$B$725,I453,$AR$3:$AR$725)</f>
        <v>20</v>
      </c>
      <c r="AN453" s="30">
        <f>SUMIF(Ingredients!$B$3:$B$230,J453,Ingredients!$D$3:$D$230)+SUMIF($B$3:$B$725,J453,$AR$3:$AR$725)</f>
        <v>0</v>
      </c>
      <c r="AO453" s="30">
        <f>SUMIF(Ingredients!$B$3:$B$230,K453,Ingredients!$D$3:$D$230)+SUMIF($B$3:$B$725,K453,$AR$3:$AR$725)</f>
        <v>0</v>
      </c>
      <c r="AP453" s="30">
        <f>SUMIF(Ingredients!$B$3:$B$230,L453,Ingredients!$D$3:$D$230)+SUMIF($B$3:$B$725,L453,$AR$3:$AR$725)</f>
        <v>0</v>
      </c>
      <c r="AQ453" s="30">
        <f>SUMIF(Ingredients!$B$3:$B$230,M453,Ingredients!$D$3:$D$230)+SUMIF($B$3:$B$725,M453,$AR$3:$AR$725)</f>
        <v>0</v>
      </c>
      <c r="AR453" s="29">
        <f t="shared" ref="AR453:AR516" si="101">SUM(AJ453:AQ453)</f>
        <v>20</v>
      </c>
      <c r="AS453" s="30">
        <f>SUMIF(Ingredients!$B$3:$B$230,F453,Ingredients!$E$3:$E$230)+SUMIF($B$3:$B$725,F453,$BA$3:$BA$730)</f>
        <v>10</v>
      </c>
      <c r="AT453" s="30">
        <f>SUMIF(Ingredients!$B$3:$B$230,G453,Ingredients!$E$3:$E$230)+SUMIF($B$3:$B$725,G453,$BA$3:$BA$730)</f>
        <v>12</v>
      </c>
      <c r="AU453" s="30">
        <f>SUMIF(Ingredients!$B$3:$B$230,H453,Ingredients!$E$3:$E$230)+SUMIF($B$3:$B$725,H453,$BA$3:$BA$730)</f>
        <v>19</v>
      </c>
      <c r="AV453" s="30">
        <f>SUMIF(Ingredients!$B$3:$B$230,I453,Ingredients!$E$3:$E$230)+SUMIF($B$3:$B$725,I453,$BA$3:$BA$730)</f>
        <v>30</v>
      </c>
      <c r="AW453" s="30">
        <f>SUMIF(Ingredients!$B$3:$B$230,J453,Ingredients!$E$3:$E$230)+SUMIF($B$3:$B$725,J453,$BA$3:$BA$730)</f>
        <v>0</v>
      </c>
      <c r="AX453" s="30">
        <f>SUMIF(Ingredients!$B$3:$B$230,K453,Ingredients!$E$3:$E$230)+SUMIF($B$3:$B$725,K453,$BA$3:$BA$730)</f>
        <v>0</v>
      </c>
      <c r="AY453" s="30">
        <f>SUMIF(Ingredients!$B$3:$B$230,L453,Ingredients!$E$3:$E$230)+SUMIF($B$3:$B$725,L453,$BA$3:$BA$730)</f>
        <v>0</v>
      </c>
      <c r="AZ453" s="30">
        <f>SUMIF(Ingredients!$B$3:$B$230,M453,Ingredients!$E$3:$E$230)+SUMIF($B$3:$B$725,M453,$BA$3:$BA$730)</f>
        <v>0</v>
      </c>
      <c r="BA453" s="29">
        <f t="shared" ref="BA453:BA516" si="102">SUM(AS453:AZ453)/COUNTA(F453:M453)</f>
        <v>17.75</v>
      </c>
      <c r="BB453" s="30">
        <f>SUMIF(Ingredients!$B$3:$B$230,F453,Ingredients!$F$3:$F$230)+SUMIF($B$3:$B$725,F453,$BJ$3:$BJ$725)</f>
        <v>0</v>
      </c>
      <c r="BC453" s="30">
        <f>SUMIF(Ingredients!$B$3:$B$230,G453,Ingredients!$F$3:$F$230)+SUMIF($B$3:$B$725,G453,$BJ$3:$BJ$725)</f>
        <v>0</v>
      </c>
      <c r="BD453" s="30">
        <f>SUMIF(Ingredients!$B$3:$B$230,H453,Ingredients!$F$3:$F$230)+SUMIF($B$3:$B$725,H453,$BJ$3:$BJ$725)</f>
        <v>0</v>
      </c>
      <c r="BE453" s="30">
        <f>SUMIF(Ingredients!$B$3:$B$230,I453,Ingredients!$F$3:$F$230)+SUMIF($B$3:$B$725,I453,$BJ$3:$BJ$725)</f>
        <v>0</v>
      </c>
      <c r="BF453" s="30">
        <f>SUMIF(Ingredients!$B$3:$B$230,J453,Ingredients!$F$3:$F$230)+SUMIF($B$3:$B$725,J453,$BJ$3:$BJ$725)</f>
        <v>0</v>
      </c>
      <c r="BG453" s="30">
        <f>SUMIF(Ingredients!$B$3:$B$230,K453,Ingredients!$F$3:$F$230)+SUMIF($B$3:$B$725,K453,$BJ$3:$BJ$725)</f>
        <v>0</v>
      </c>
      <c r="BH453" s="30">
        <f>SUMIF(Ingredients!$B$3:$B$230,L453,Ingredients!$F$3:$F$230)+SUMIF($B$3:$B$725,L453,$BJ$3:$BJ$725)</f>
        <v>0</v>
      </c>
      <c r="BI453" s="30">
        <f>SUMIF(Ingredients!$B$3:$B$230,M453,Ingredients!$F$3:$F$230)+SUMIF($B$3:$B$725,M453,$BJ$3:$BJ$725)</f>
        <v>0</v>
      </c>
      <c r="BJ453" s="35">
        <f t="shared" ref="BJ453:BJ516" si="103">SUM(BB453:BI453)</f>
        <v>0</v>
      </c>
      <c r="BK453" s="30">
        <f>SUMIF(Ingredients!$B$3:$B$230,F453,Ingredients!$G$3:$G$230)+SUMIF($B$3:$B$725,F453,$BS$3:$BS$725)</f>
        <v>0</v>
      </c>
      <c r="BL453" s="30">
        <f>SUMIF(Ingredients!$B$3:$B$230,G453,Ingredients!$G$3:$G$230)+SUMIF($B$3:$B$725,G453,$BS$3:$BS$725)</f>
        <v>0</v>
      </c>
      <c r="BM453" s="30">
        <f>SUMIF(Ingredients!$B$3:$B$230,H453,Ingredients!$G$3:$G$230)+SUMIF($B$3:$B$725,H453,$BS$3:$BS$725)</f>
        <v>0</v>
      </c>
      <c r="BN453" s="30">
        <f>SUMIF(Ingredients!$B$3:$B$230,I453,Ingredients!$G$3:$G$230)+SUMIF($B$3:$B$725,I453,$BS$3:$BS$725)</f>
        <v>0</v>
      </c>
      <c r="BO453" s="30">
        <f>SUMIF(Ingredients!$B$3:$B$230,J453,Ingredients!$G$3:$G$230)+SUMIF($B$3:$B$725,J453,$BS$3:$BS$725)</f>
        <v>0</v>
      </c>
      <c r="BP453" s="30">
        <f>SUMIF(Ingredients!$B$3:$B$230,K453,Ingredients!$G$3:$G$230)+SUMIF($B$3:$B$725,K453,$BS$3:$BS$725)</f>
        <v>0</v>
      </c>
      <c r="BQ453" s="30">
        <f>SUMIF(Ingredients!$B$3:$B$230,L453,Ingredients!$G$3:$G$230)+SUMIF($B$3:$B$725,L453,$BS$3:$BS$725)</f>
        <v>0</v>
      </c>
      <c r="BR453" s="30">
        <f>SUMIF(Ingredients!$B$3:$B$230,M453,Ingredients!$G$3:$G$230)+SUMIF($B$3:$B$725,M453,$BS$3:$BS$725)</f>
        <v>0</v>
      </c>
      <c r="BS453" s="36">
        <f t="shared" ref="BS453:BS516" si="104">SUM(BK453:BR453)</f>
        <v>0</v>
      </c>
      <c r="BT453" s="30">
        <f>SUMIF(Ingredients!$B$3:$B$230,F453,Ingredients!$H$3:$H$230)+SUMIF($B$3:$B$725,F453,$CB$3:$CB$725)</f>
        <v>0</v>
      </c>
      <c r="BU453" s="30">
        <f>SUMIF(Ingredients!$B$3:$B$230,G453,Ingredients!$H$3:$H$230)+SUMIF($B$3:$B$725,G453,$CB$3:$CB$725)</f>
        <v>0</v>
      </c>
      <c r="BV453" s="30">
        <f>SUMIF(Ingredients!$B$3:$B$230,H453,Ingredients!$H$3:$H$230)+SUMIF($B$3:$B$725,H453,$CB$3:$CB$725)</f>
        <v>0</v>
      </c>
      <c r="BW453" s="30">
        <f>SUMIF(Ingredients!$B$3:$B$230,I453,Ingredients!$H$3:$H$230)+SUMIF($B$3:$B$725,I453,$CB$3:$CB$725)</f>
        <v>0</v>
      </c>
      <c r="BX453" s="30">
        <f>SUMIF(Ingredients!$B$3:$B$230,J453,Ingredients!$H$3:$H$230)+SUMIF($B$3:$B$725,J453,$CB$3:$CB$725)</f>
        <v>0</v>
      </c>
      <c r="BY453" s="30">
        <f>SUMIF(Ingredients!$B$3:$B$230,K453,Ingredients!$H$3:$H$230)+SUMIF($B$3:$B$725,K453,$CB$3:$CB$725)</f>
        <v>0</v>
      </c>
      <c r="BZ453" s="30">
        <f>SUMIF(Ingredients!$B$3:$B$230,L453,Ingredients!$H$3:$H$230)+SUMIF($B$3:$B$725,L453,$CB$3:$CB$725)</f>
        <v>0</v>
      </c>
      <c r="CA453" s="30">
        <f>SUMIF(Ingredients!$B$3:$B$230,M453,Ingredients!$H$3:$H$230)+SUMIF($B$3:$B$725,M453,$CB$3:$CB$725)</f>
        <v>0</v>
      </c>
      <c r="CB453" s="42">
        <f t="shared" ref="CB453:CB516" si="105">SUM(BT453:CA453)</f>
        <v>0</v>
      </c>
      <c r="CC453" s="30">
        <f>SUMIF(Ingredients!$B$3:$B$230,F453,Ingredients!$I$3:$I$230)+SUMIF($B$3:$B$725,F453,$CK$3:$CK$725)</f>
        <v>0</v>
      </c>
      <c r="CD453" s="30">
        <f>SUMIF(Ingredients!$B$3:$B$230,G453,Ingredients!$I$3:$I$230)+SUMIF($B$3:$B$725,G453,$CK$3:$CK$725)</f>
        <v>0</v>
      </c>
      <c r="CE453" s="30">
        <f>SUMIF(Ingredients!$B$3:$B$230,H453,Ingredients!$I$3:$I$230)+SUMIF($B$3:$B$725,H453,$CK$3:$CK$725)</f>
        <v>0</v>
      </c>
      <c r="CF453" s="30">
        <f>SUMIF(Ingredients!$B$3:$B$230,I453,Ingredients!$I$3:$I$230)+SUMIF($B$3:$B$725,I453,$CK$3:$CK$725)</f>
        <v>0</v>
      </c>
      <c r="CG453" s="30">
        <f>SUMIF(Ingredients!$B$3:$B$230,J453,Ingredients!$I$3:$I$230)+SUMIF($B$3:$B$725,J453,$CK$3:$CK$725)</f>
        <v>0</v>
      </c>
      <c r="CH453" s="30">
        <f>SUMIF(Ingredients!$B$3:$B$230,K453,Ingredients!$I$3:$I$230)+SUMIF($B$3:$B$725,K453,$CK$3:$CK$725)</f>
        <v>0</v>
      </c>
      <c r="CI453" s="30">
        <f>SUMIF(Ingredients!$B$3:$B$230,L453,Ingredients!$I$3:$I$230)+SUMIF($B$3:$B$725,L453,$CK$3:$CK$725)</f>
        <v>0</v>
      </c>
      <c r="CJ453" s="30">
        <f>SUMIF(Ingredients!$B$3:$B$230,M453,Ingredients!$I$3:$I$230)+SUMIF($B$3:$B$725,M453,$CK$3:$CK$725)</f>
        <v>0</v>
      </c>
      <c r="CK453" s="38">
        <f t="shared" ref="CK453:CK516" si="106">SUM(CC453:CJ453)</f>
        <v>0</v>
      </c>
      <c r="CL453" s="30">
        <f>SUMIF(Ingredients!$B$3:$B$230,F453,Ingredients!$J$3:$J$230)+SUMIF($B$3:$B$725,F453,$CT$3:$CT$725)</f>
        <v>0</v>
      </c>
      <c r="CM453" s="30">
        <f>SUMIF(Ingredients!$B$3:$B$230,G453,Ingredients!$J$3:$J$230)+SUMIF($B$3:$B$725,G453,$CT$3:$CT$725)</f>
        <v>1</v>
      </c>
      <c r="CN453" s="30">
        <f>SUMIF(Ingredients!$B$3:$B$230,H453,Ingredients!$J$3:$J$230)+SUMIF($B$3:$B$725,H453,$CT$3:$CT$725)</f>
        <v>0.2</v>
      </c>
      <c r="CO453" s="30">
        <f>SUMIF(Ingredients!$B$3:$B$230,I453,Ingredients!$J$3:$J$230)+SUMIF($B$3:$B$725,I453,$CT$3:$CT$725)</f>
        <v>0</v>
      </c>
      <c r="CP453" s="30">
        <f>SUMIF(Ingredients!$B$3:$B$230,J453,Ingredients!$J$3:$J$230)+SUMIF($B$3:$B$725,J453,$CT$3:$CT$725)</f>
        <v>0</v>
      </c>
      <c r="CQ453" s="30">
        <f>SUMIF(Ingredients!$B$3:$B$230,K453,Ingredients!$J$3:$J$230)+SUMIF($B$3:$B$725,K453,$CT$3:$CT$725)</f>
        <v>0</v>
      </c>
      <c r="CR453" s="30">
        <f>SUMIF(Ingredients!$B$3:$B$230,L453,Ingredients!$J$3:$J$230)+SUMIF($B$3:$B$725,L453,$CT$3:$CT$725)</f>
        <v>0</v>
      </c>
      <c r="CS453" s="30">
        <f>SUMIF(Ingredients!$B$3:$B$230,M453,Ingredients!$J$3:$J$230)+SUMIF($B$3:$B$725,M453,$CT$3:$CT$725)</f>
        <v>0</v>
      </c>
      <c r="CT453" s="43">
        <f t="shared" ref="CT453:CT516" si="107">SUM(CL453:CS453)</f>
        <v>1.2</v>
      </c>
      <c r="CU453" s="34">
        <v>10</v>
      </c>
      <c r="CV453" s="30">
        <v>15</v>
      </c>
      <c r="CW453" s="30">
        <v>9</v>
      </c>
      <c r="CX453" s="35">
        <v>0</v>
      </c>
      <c r="CY453" s="36">
        <v>0</v>
      </c>
      <c r="CZ453" s="37">
        <v>0</v>
      </c>
      <c r="DA453" s="38">
        <v>0</v>
      </c>
      <c r="DB453" s="39">
        <v>1.2</v>
      </c>
      <c r="DC453" t="s">
        <v>202</v>
      </c>
      <c r="DD453" t="str">
        <f t="shared" ca="1" si="99"/>
        <v/>
      </c>
      <c r="DE453" t="str">
        <f t="shared" ref="DE453:DE516" ca="1" si="108">IF(Z453="No", "No", "-")</f>
        <v>-</v>
      </c>
      <c r="DF453" t="s">
        <v>1157</v>
      </c>
      <c r="DG453" t="s">
        <v>200</v>
      </c>
      <c r="DH453" t="str">
        <f t="shared" ref="DH453:DH516" ca="1" si="109">IF(AND(Z453="Yes",NOT(DG453="No")),CONCATENATE(UPPER(C453), "(", E453, ", ItemRegistry.",C453,", ",4," ,", ROUND(CU453/5,2),"f,",ROUND(CV453,2),"f,",ROUND(CX453,2),"f,",ROUND(CZ453,2),"f,",ROUND(CY453,2),"f,",ROUND(DA453,2),"f,",ROUND(DB453,2),"f,",ROUND(21/CW453,2), "f),"),"")</f>
        <v>THEATREBOXITEM(MEAL, ItemRegistry.theatreboxItem, 4 ,2f,15f,0f,0f,0f,0f,1.2f,2.33f),</v>
      </c>
      <c r="DI453" t="s">
        <v>2271</v>
      </c>
    </row>
    <row r="454" spans="2:113" x14ac:dyDescent="0.3">
      <c r="B454" t="s">
        <v>744</v>
      </c>
      <c r="C454" t="str">
        <f>INDEX('PH Itemnames'!$B$1:$B$723,MATCH(B454,'PH Itemnames'!$A$1:$A$723),1)</f>
        <v>cookiesandmilkItem</v>
      </c>
      <c r="D454" t="s">
        <v>240</v>
      </c>
      <c r="E454" t="s">
        <v>1191</v>
      </c>
      <c r="F454" s="10" t="s">
        <v>238</v>
      </c>
      <c r="G454" s="11" t="s">
        <v>745</v>
      </c>
      <c r="H454" s="11"/>
      <c r="I454" s="11"/>
      <c r="J454" s="11"/>
      <c r="K454" s="11"/>
      <c r="L454" s="11"/>
      <c r="M454" s="11"/>
      <c r="N454" s="46">
        <f ca="1">SUMIF(Ingredients!$B$3:$B$230,'PH complex foods'!F454,Ingredients!$A$3:$A$119)+SUMIF($B$3:$B$725,F454,$V$3:$V$724)</f>
        <v>1</v>
      </c>
      <c r="O454" s="11">
        <f ca="1">SUMIF(Ingredients!$B$3:$B$230,'PH complex foods'!G454,Ingredients!$A$3:$A$119)+SUMIF($B$3:$B$725,G454,$V$3:$V$724)</f>
        <v>0</v>
      </c>
      <c r="P454" s="11">
        <f ca="1">SUMIF(Ingredients!$B$3:$B$230,'PH complex foods'!H454,Ingredients!$A$3:$A$119)+SUMIF($B$3:$B$725,H454,$V$3:$V$724)</f>
        <v>0</v>
      </c>
      <c r="Q454" s="11">
        <f ca="1">SUMIF(Ingredients!$B$3:$B$230,'PH complex foods'!I454,Ingredients!$A$3:$A$119)+SUMIF($B$3:$B$725,I454,$V$3:$V$724)</f>
        <v>0</v>
      </c>
      <c r="R454" s="11">
        <f ca="1">SUMIF(Ingredients!$B$3:$B$230,'PH complex foods'!J454,Ingredients!$A$3:$A$119)+SUMIF($B$3:$B$725,J454,$V$3:$V$724)</f>
        <v>0</v>
      </c>
      <c r="S454" s="11">
        <f ca="1">SUMIF(Ingredients!$B$3:$B$230,'PH complex foods'!K454,Ingredients!$A$3:$A$119)+SUMIF($B$3:$B$725,K454,$V$3:$V$724)</f>
        <v>0</v>
      </c>
      <c r="T454" s="11">
        <f ca="1">SUMIF(Ingredients!$B$3:$B$230,'PH complex foods'!L454,Ingredients!$A$3:$A$119)+SUMIF($B$3:$B$725,L454,$V$3:$V$724)</f>
        <v>0</v>
      </c>
      <c r="U454" s="11">
        <f ca="1">SUMIF(Ingredients!$B$3:$B$230,'PH complex foods'!M454,Ingredients!$A$3:$A$119)+SUMIF($B$3:$B$725,M454,$V$3:$V$724)</f>
        <v>0</v>
      </c>
      <c r="V454" s="10">
        <f t="shared" ca="1" si="89"/>
        <v>0</v>
      </c>
      <c r="W454" s="10">
        <v>0</v>
      </c>
      <c r="X454" s="11">
        <v>0</v>
      </c>
      <c r="Y454" s="11">
        <f>COUNTIF(F454:M1178,B454)</f>
        <v>0</v>
      </c>
      <c r="Z454" s="44" t="str">
        <f t="shared" ca="1" si="90"/>
        <v>No</v>
      </c>
      <c r="AA454" s="34">
        <f>SUMIF(Ingredients!$B$3:$B$230,F454,Ingredients!$C$3:$C$230)+SUMIF($B$3:$B$725,F454,$AI$3:$AI$725)</f>
        <v>5</v>
      </c>
      <c r="AB454" s="30">
        <f>SUMIF(Ingredients!$B$3:$B$230,G454,Ingredients!$C$3:$C$230)+SUMIF($B$3:$B$725,G454,$AI$3:$AI$725)</f>
        <v>0</v>
      </c>
      <c r="AC454" s="30">
        <f>SUMIF(Ingredients!$B$3:$B$230,H454,Ingredients!$C$3:$C$230)+SUMIF($B$3:$B$725,H454,$AI$3:$AI$725)</f>
        <v>0</v>
      </c>
      <c r="AD454" s="30">
        <f>SUMIF(Ingredients!$B$3:$B$230,I454,Ingredients!$C$3:$C$230)+SUMIF($B$3:$B$725,I454,$AI$3:$AI$725)</f>
        <v>0</v>
      </c>
      <c r="AE454" s="30">
        <f>SUMIF(Ingredients!$B$3:$B$230,J454,Ingredients!$C$3:$C$230)+SUMIF($B$3:$B$725,J454,$AI$3:$AI$725)</f>
        <v>0</v>
      </c>
      <c r="AF454" s="30">
        <f>SUMIF(Ingredients!$B$3:$B$230,K454,Ingredients!$C$3:$C$230)+SUMIF($B$3:$B$725,K454,$AI$3:$AI$725)</f>
        <v>0</v>
      </c>
      <c r="AG454" s="30">
        <f>SUMIF(Ingredients!$B$3:$B$230,L454,Ingredients!$C$3:$C$230)+SUMIF($B$3:$B$725,L454,$AI$3:$AI$725)</f>
        <v>0</v>
      </c>
      <c r="AH454" s="30">
        <f>SUMIF(Ingredients!$B$3:$B$230,M454,Ingredients!$C$3:$C$230)+SUMIF($B$3:$B$725,M454,$AI$3:$AI$725)</f>
        <v>0</v>
      </c>
      <c r="AI454" s="29">
        <f t="shared" si="100"/>
        <v>5</v>
      </c>
      <c r="AJ454" s="30">
        <f>SUMIF(Ingredients!$B$3:$B$230,F454,Ingredients!$D$3:$D$230)+SUMIF($B$3:$B$725,F454,$AR$3:$AR$725)</f>
        <v>5</v>
      </c>
      <c r="AK454" s="30">
        <f>SUMIF(Ingredients!$B$3:$B$230,G454,Ingredients!$D$3:$D$230)+SUMIF($B$3:$B$725,G454,$AR$3:$AR$725)</f>
        <v>0</v>
      </c>
      <c r="AL454" s="30">
        <f>SUMIF(Ingredients!$B$3:$B$230,H454,Ingredients!$D$3:$D$230)+SUMIF($B$3:$B$725,H454,$AR$3:$AR$725)</f>
        <v>0</v>
      </c>
      <c r="AM454" s="30">
        <f>SUMIF(Ingredients!$B$3:$B$230,I454,Ingredients!$D$3:$D$230)+SUMIF($B$3:$B$725,I454,$AR$3:$AR$725)</f>
        <v>0</v>
      </c>
      <c r="AN454" s="30">
        <f>SUMIF(Ingredients!$B$3:$B$230,J454,Ingredients!$D$3:$D$230)+SUMIF($B$3:$B$725,J454,$AR$3:$AR$725)</f>
        <v>0</v>
      </c>
      <c r="AO454" s="30">
        <f>SUMIF(Ingredients!$B$3:$B$230,K454,Ingredients!$D$3:$D$230)+SUMIF($B$3:$B$725,K454,$AR$3:$AR$725)</f>
        <v>0</v>
      </c>
      <c r="AP454" s="30">
        <f>SUMIF(Ingredients!$B$3:$B$230,L454,Ingredients!$D$3:$D$230)+SUMIF($B$3:$B$725,L454,$AR$3:$AR$725)</f>
        <v>0</v>
      </c>
      <c r="AQ454" s="30">
        <f>SUMIF(Ingredients!$B$3:$B$230,M454,Ingredients!$D$3:$D$230)+SUMIF($B$3:$B$725,M454,$AR$3:$AR$725)</f>
        <v>0</v>
      </c>
      <c r="AR454" s="29">
        <f t="shared" si="101"/>
        <v>5</v>
      </c>
      <c r="AS454" s="30">
        <f>SUMIF(Ingredients!$B$3:$B$230,F454,Ingredients!$E$3:$E$230)+SUMIF($B$3:$B$725,F454,$BA$3:$BA$730)</f>
        <v>23</v>
      </c>
      <c r="AT454" s="30">
        <f>SUMIF(Ingredients!$B$3:$B$230,G454,Ingredients!$E$3:$E$230)+SUMIF($B$3:$B$725,G454,$BA$3:$BA$730)</f>
        <v>0</v>
      </c>
      <c r="AU454" s="30">
        <f>SUMIF(Ingredients!$B$3:$B$230,H454,Ingredients!$E$3:$E$230)+SUMIF($B$3:$B$725,H454,$BA$3:$BA$730)</f>
        <v>0</v>
      </c>
      <c r="AV454" s="30">
        <f>SUMIF(Ingredients!$B$3:$B$230,I454,Ingredients!$E$3:$E$230)+SUMIF($B$3:$B$725,I454,$BA$3:$BA$730)</f>
        <v>0</v>
      </c>
      <c r="AW454" s="30">
        <f>SUMIF(Ingredients!$B$3:$B$230,J454,Ingredients!$E$3:$E$230)+SUMIF($B$3:$B$725,J454,$BA$3:$BA$730)</f>
        <v>0</v>
      </c>
      <c r="AX454" s="30">
        <f>SUMIF(Ingredients!$B$3:$B$230,K454,Ingredients!$E$3:$E$230)+SUMIF($B$3:$B$725,K454,$BA$3:$BA$730)</f>
        <v>0</v>
      </c>
      <c r="AY454" s="30">
        <f>SUMIF(Ingredients!$B$3:$B$230,L454,Ingredients!$E$3:$E$230)+SUMIF($B$3:$B$725,L454,$BA$3:$BA$730)</f>
        <v>0</v>
      </c>
      <c r="AZ454" s="30">
        <f>SUMIF(Ingredients!$B$3:$B$230,M454,Ingredients!$E$3:$E$230)+SUMIF($B$3:$B$725,M454,$BA$3:$BA$730)</f>
        <v>0</v>
      </c>
      <c r="BA454" s="29">
        <f t="shared" si="102"/>
        <v>11.5</v>
      </c>
      <c r="BB454" s="30">
        <f>SUMIF(Ingredients!$B$3:$B$230,F454,Ingredients!$F$3:$F$230)+SUMIF($B$3:$B$725,F454,$BJ$3:$BJ$725)</f>
        <v>0</v>
      </c>
      <c r="BC454" s="30">
        <f>SUMIF(Ingredients!$B$3:$B$230,G454,Ingredients!$F$3:$F$230)+SUMIF($B$3:$B$725,G454,$BJ$3:$BJ$725)</f>
        <v>0</v>
      </c>
      <c r="BD454" s="30">
        <f>SUMIF(Ingredients!$B$3:$B$230,H454,Ingredients!$F$3:$F$230)+SUMIF($B$3:$B$725,H454,$BJ$3:$BJ$725)</f>
        <v>0</v>
      </c>
      <c r="BE454" s="30">
        <f>SUMIF(Ingredients!$B$3:$B$230,I454,Ingredients!$F$3:$F$230)+SUMIF($B$3:$B$725,I454,$BJ$3:$BJ$725)</f>
        <v>0</v>
      </c>
      <c r="BF454" s="30">
        <f>SUMIF(Ingredients!$B$3:$B$230,J454,Ingredients!$F$3:$F$230)+SUMIF($B$3:$B$725,J454,$BJ$3:$BJ$725)</f>
        <v>0</v>
      </c>
      <c r="BG454" s="30">
        <f>SUMIF(Ingredients!$B$3:$B$230,K454,Ingredients!$F$3:$F$230)+SUMIF($B$3:$B$725,K454,$BJ$3:$BJ$725)</f>
        <v>0</v>
      </c>
      <c r="BH454" s="30">
        <f>SUMIF(Ingredients!$B$3:$B$230,L454,Ingredients!$F$3:$F$230)+SUMIF($B$3:$B$725,L454,$BJ$3:$BJ$725)</f>
        <v>0</v>
      </c>
      <c r="BI454" s="30">
        <f>SUMIF(Ingredients!$B$3:$B$230,M454,Ingredients!$F$3:$F$230)+SUMIF($B$3:$B$725,M454,$BJ$3:$BJ$725)</f>
        <v>0</v>
      </c>
      <c r="BJ454" s="35">
        <f t="shared" si="103"/>
        <v>0</v>
      </c>
      <c r="BK454" s="30">
        <f>SUMIF(Ingredients!$B$3:$B$230,F454,Ingredients!$G$3:$G$230)+SUMIF($B$3:$B$725,F454,$BS$3:$BS$725)</f>
        <v>0</v>
      </c>
      <c r="BL454" s="30">
        <f>SUMIF(Ingredients!$B$3:$B$230,G454,Ingredients!$G$3:$G$230)+SUMIF($B$3:$B$725,G454,$BS$3:$BS$725)</f>
        <v>0</v>
      </c>
      <c r="BM454" s="30">
        <f>SUMIF(Ingredients!$B$3:$B$230,H454,Ingredients!$G$3:$G$230)+SUMIF($B$3:$B$725,H454,$BS$3:$BS$725)</f>
        <v>0</v>
      </c>
      <c r="BN454" s="30">
        <f>SUMIF(Ingredients!$B$3:$B$230,I454,Ingredients!$G$3:$G$230)+SUMIF($B$3:$B$725,I454,$BS$3:$BS$725)</f>
        <v>0</v>
      </c>
      <c r="BO454" s="30">
        <f>SUMIF(Ingredients!$B$3:$B$230,J454,Ingredients!$G$3:$G$230)+SUMIF($B$3:$B$725,J454,$BS$3:$BS$725)</f>
        <v>0</v>
      </c>
      <c r="BP454" s="30">
        <f>SUMIF(Ingredients!$B$3:$B$230,K454,Ingredients!$G$3:$G$230)+SUMIF($B$3:$B$725,K454,$BS$3:$BS$725)</f>
        <v>0</v>
      </c>
      <c r="BQ454" s="30">
        <f>SUMIF(Ingredients!$B$3:$B$230,L454,Ingredients!$G$3:$G$230)+SUMIF($B$3:$B$725,L454,$BS$3:$BS$725)</f>
        <v>0</v>
      </c>
      <c r="BR454" s="30">
        <f>SUMIF(Ingredients!$B$3:$B$230,M454,Ingredients!$G$3:$G$230)+SUMIF($B$3:$B$725,M454,$BS$3:$BS$725)</f>
        <v>0</v>
      </c>
      <c r="BS454" s="36">
        <f t="shared" si="104"/>
        <v>0</v>
      </c>
      <c r="BT454" s="30">
        <f>SUMIF(Ingredients!$B$3:$B$230,F454,Ingredients!$H$3:$H$230)+SUMIF($B$3:$B$725,F454,$CB$3:$CB$725)</f>
        <v>0</v>
      </c>
      <c r="BU454" s="30">
        <f>SUMIF(Ingredients!$B$3:$B$230,G454,Ingredients!$H$3:$H$230)+SUMIF($B$3:$B$725,G454,$CB$3:$CB$725)</f>
        <v>0</v>
      </c>
      <c r="BV454" s="30">
        <f>SUMIF(Ingredients!$B$3:$B$230,H454,Ingredients!$H$3:$H$230)+SUMIF($B$3:$B$725,H454,$CB$3:$CB$725)</f>
        <v>0</v>
      </c>
      <c r="BW454" s="30">
        <f>SUMIF(Ingredients!$B$3:$B$230,I454,Ingredients!$H$3:$H$230)+SUMIF($B$3:$B$725,I454,$CB$3:$CB$725)</f>
        <v>0</v>
      </c>
      <c r="BX454" s="30">
        <f>SUMIF(Ingredients!$B$3:$B$230,J454,Ingredients!$H$3:$H$230)+SUMIF($B$3:$B$725,J454,$CB$3:$CB$725)</f>
        <v>0</v>
      </c>
      <c r="BY454" s="30">
        <f>SUMIF(Ingredients!$B$3:$B$230,K454,Ingredients!$H$3:$H$230)+SUMIF($B$3:$B$725,K454,$CB$3:$CB$725)</f>
        <v>0</v>
      </c>
      <c r="BZ454" s="30">
        <f>SUMIF(Ingredients!$B$3:$B$230,L454,Ingredients!$H$3:$H$230)+SUMIF($B$3:$B$725,L454,$CB$3:$CB$725)</f>
        <v>0</v>
      </c>
      <c r="CA454" s="30">
        <f>SUMIF(Ingredients!$B$3:$B$230,M454,Ingredients!$H$3:$H$230)+SUMIF($B$3:$B$725,M454,$CB$3:$CB$725)</f>
        <v>0</v>
      </c>
      <c r="CB454" s="42">
        <f t="shared" si="105"/>
        <v>0</v>
      </c>
      <c r="CC454" s="30">
        <f>SUMIF(Ingredients!$B$3:$B$230,F454,Ingredients!$I$3:$I$230)+SUMIF($B$3:$B$725,F454,$CK$3:$CK$725)</f>
        <v>0</v>
      </c>
      <c r="CD454" s="30">
        <f>SUMIF(Ingredients!$B$3:$B$230,G454,Ingredients!$I$3:$I$230)+SUMIF($B$3:$B$725,G454,$CK$3:$CK$725)</f>
        <v>0</v>
      </c>
      <c r="CE454" s="30">
        <f>SUMIF(Ingredients!$B$3:$B$230,H454,Ingredients!$I$3:$I$230)+SUMIF($B$3:$B$725,H454,$CK$3:$CK$725)</f>
        <v>0</v>
      </c>
      <c r="CF454" s="30">
        <f>SUMIF(Ingredients!$B$3:$B$230,I454,Ingredients!$I$3:$I$230)+SUMIF($B$3:$B$725,I454,$CK$3:$CK$725)</f>
        <v>0</v>
      </c>
      <c r="CG454" s="30">
        <f>SUMIF(Ingredients!$B$3:$B$230,J454,Ingredients!$I$3:$I$230)+SUMIF($B$3:$B$725,J454,$CK$3:$CK$725)</f>
        <v>0</v>
      </c>
      <c r="CH454" s="30">
        <f>SUMIF(Ingredients!$B$3:$B$230,K454,Ingredients!$I$3:$I$230)+SUMIF($B$3:$B$725,K454,$CK$3:$CK$725)</f>
        <v>0</v>
      </c>
      <c r="CI454" s="30">
        <f>SUMIF(Ingredients!$B$3:$B$230,L454,Ingredients!$I$3:$I$230)+SUMIF($B$3:$B$725,L454,$CK$3:$CK$725)</f>
        <v>0</v>
      </c>
      <c r="CJ454" s="30">
        <f>SUMIF(Ingredients!$B$3:$B$230,M454,Ingredients!$I$3:$I$230)+SUMIF($B$3:$B$725,M454,$CK$3:$CK$725)</f>
        <v>0</v>
      </c>
      <c r="CK454" s="38">
        <f t="shared" si="106"/>
        <v>0</v>
      </c>
      <c r="CL454" s="30">
        <f>SUMIF(Ingredients!$B$3:$B$230,F454,Ingredients!$J$3:$J$230)+SUMIF($B$3:$B$725,F454,$CT$3:$CT$725)</f>
        <v>2</v>
      </c>
      <c r="CM454" s="30">
        <f>SUMIF(Ingredients!$B$3:$B$230,G454,Ingredients!$J$3:$J$230)+SUMIF($B$3:$B$725,G454,$CT$3:$CT$725)</f>
        <v>0</v>
      </c>
      <c r="CN454" s="30">
        <f>SUMIF(Ingredients!$B$3:$B$230,H454,Ingredients!$J$3:$J$230)+SUMIF($B$3:$B$725,H454,$CT$3:$CT$725)</f>
        <v>0</v>
      </c>
      <c r="CO454" s="30">
        <f>SUMIF(Ingredients!$B$3:$B$230,I454,Ingredients!$J$3:$J$230)+SUMIF($B$3:$B$725,I454,$CT$3:$CT$725)</f>
        <v>0</v>
      </c>
      <c r="CP454" s="30">
        <f>SUMIF(Ingredients!$B$3:$B$230,J454,Ingredients!$J$3:$J$230)+SUMIF($B$3:$B$725,J454,$CT$3:$CT$725)</f>
        <v>0</v>
      </c>
      <c r="CQ454" s="30">
        <f>SUMIF(Ingredients!$B$3:$B$230,K454,Ingredients!$J$3:$J$230)+SUMIF($B$3:$B$725,K454,$CT$3:$CT$725)</f>
        <v>0</v>
      </c>
      <c r="CR454" s="30">
        <f>SUMIF(Ingredients!$B$3:$B$230,L454,Ingredients!$J$3:$J$230)+SUMIF($B$3:$B$725,L454,$CT$3:$CT$725)</f>
        <v>0</v>
      </c>
      <c r="CS454" s="30">
        <f>SUMIF(Ingredients!$B$3:$B$230,M454,Ingredients!$J$3:$J$230)+SUMIF($B$3:$B$725,M454,$CT$3:$CT$725)</f>
        <v>0</v>
      </c>
      <c r="CT454" s="43">
        <f t="shared" si="107"/>
        <v>2</v>
      </c>
      <c r="CU454" s="34">
        <v>5</v>
      </c>
      <c r="CV454" s="30">
        <v>5</v>
      </c>
      <c r="CW454" s="30">
        <v>11.5</v>
      </c>
      <c r="CX454" s="35">
        <v>0</v>
      </c>
      <c r="CY454" s="36">
        <v>0</v>
      </c>
      <c r="CZ454" s="37">
        <v>0</v>
      </c>
      <c r="DA454" s="38">
        <v>0</v>
      </c>
      <c r="DB454" s="39">
        <v>2</v>
      </c>
      <c r="DC454" t="s">
        <v>199</v>
      </c>
      <c r="DD454" t="str">
        <f t="shared" ca="1" si="99"/>
        <v/>
      </c>
      <c r="DE454" t="str">
        <f t="shared" ca="1" si="108"/>
        <v>No</v>
      </c>
      <c r="DF454" t="s">
        <v>1158</v>
      </c>
      <c r="DG454" t="s">
        <v>200</v>
      </c>
      <c r="DH454" t="str">
        <f t="shared" ca="1" si="109"/>
        <v/>
      </c>
      <c r="DI454" t="s">
        <v>2271</v>
      </c>
    </row>
    <row r="455" spans="2:113" x14ac:dyDescent="0.3">
      <c r="B455" t="s">
        <v>746</v>
      </c>
      <c r="C455" t="str">
        <f>INDEX('PH Itemnames'!$B$1:$B$723,MATCH(B455,'PH Itemnames'!$A$1:$A$723),1)</f>
        <v>crackersandcheeseItem</v>
      </c>
      <c r="D455" t="s">
        <v>240</v>
      </c>
      <c r="E455" t="s">
        <v>1191</v>
      </c>
      <c r="F455" s="10" t="s">
        <v>73</v>
      </c>
      <c r="G455" s="11" t="s">
        <v>718</v>
      </c>
      <c r="H455" s="11"/>
      <c r="I455" s="11"/>
      <c r="J455" s="11"/>
      <c r="K455" s="11"/>
      <c r="L455" s="11"/>
      <c r="M455" s="11"/>
      <c r="N455" s="46">
        <f ca="1">SUMIF(Ingredients!$B$3:$B$230,'PH complex foods'!F455,Ingredients!$A$3:$A$119)+SUMIF($B$3:$B$725,F455,$V$3:$V$724)</f>
        <v>1</v>
      </c>
      <c r="O455" s="11">
        <f ca="1">SUMIF(Ingredients!$B$3:$B$230,'PH complex foods'!G455,Ingredients!$A$3:$A$119)+SUMIF($B$3:$B$725,G455,$V$3:$V$724)</f>
        <v>1</v>
      </c>
      <c r="P455" s="11">
        <f ca="1">SUMIF(Ingredients!$B$3:$B$230,'PH complex foods'!H455,Ingredients!$A$3:$A$119)+SUMIF($B$3:$B$725,H455,$V$3:$V$724)</f>
        <v>0</v>
      </c>
      <c r="Q455" s="11">
        <f ca="1">SUMIF(Ingredients!$B$3:$B$230,'PH complex foods'!I455,Ingredients!$A$3:$A$119)+SUMIF($B$3:$B$725,I455,$V$3:$V$724)</f>
        <v>0</v>
      </c>
      <c r="R455" s="11">
        <f ca="1">SUMIF(Ingredients!$B$3:$B$230,'PH complex foods'!J455,Ingredients!$A$3:$A$119)+SUMIF($B$3:$B$725,J455,$V$3:$V$724)</f>
        <v>0</v>
      </c>
      <c r="S455" s="11">
        <f ca="1">SUMIF(Ingredients!$B$3:$B$230,'PH complex foods'!K455,Ingredients!$A$3:$A$119)+SUMIF($B$3:$B$725,K455,$V$3:$V$724)</f>
        <v>0</v>
      </c>
      <c r="T455" s="11">
        <f ca="1">SUMIF(Ingredients!$B$3:$B$230,'PH complex foods'!L455,Ingredients!$A$3:$A$119)+SUMIF($B$3:$B$725,L455,$V$3:$V$724)</f>
        <v>0</v>
      </c>
      <c r="U455" s="11">
        <f ca="1">SUMIF(Ingredients!$B$3:$B$230,'PH complex foods'!M455,Ingredients!$A$3:$A$119)+SUMIF($B$3:$B$725,M455,$V$3:$V$724)</f>
        <v>0</v>
      </c>
      <c r="V455" s="10">
        <f t="shared" ref="V455:V518" ca="1" si="110">SUM(N455:U455)-COUNTA(F455:M455)+1</f>
        <v>1</v>
      </c>
      <c r="W455" s="10">
        <v>1</v>
      </c>
      <c r="X455" s="11">
        <v>1</v>
      </c>
      <c r="Y455" s="11">
        <f>COUNTIF(F455:M1179,B455)</f>
        <v>0</v>
      </c>
      <c r="Z455" s="44" t="str">
        <f t="shared" ca="1" si="90"/>
        <v>Yes</v>
      </c>
      <c r="AA455" s="34">
        <f>SUMIF(Ingredients!$B$3:$B$230,F455,Ingredients!$C$3:$C$230)+SUMIF($B$3:$B$725,F455,$AI$3:$AI$725)</f>
        <v>10</v>
      </c>
      <c r="AB455" s="30">
        <f>SUMIF(Ingredients!$B$3:$B$230,G455,Ingredients!$C$3:$C$230)+SUMIF($B$3:$B$725,G455,$AI$3:$AI$725)</f>
        <v>10</v>
      </c>
      <c r="AC455" s="30">
        <f>SUMIF(Ingredients!$B$3:$B$230,H455,Ingredients!$C$3:$C$230)+SUMIF($B$3:$B$725,H455,$AI$3:$AI$725)</f>
        <v>0</v>
      </c>
      <c r="AD455" s="30">
        <f>SUMIF(Ingredients!$B$3:$B$230,I455,Ingredients!$C$3:$C$230)+SUMIF($B$3:$B$725,I455,$AI$3:$AI$725)</f>
        <v>0</v>
      </c>
      <c r="AE455" s="30">
        <f>SUMIF(Ingredients!$B$3:$B$230,J455,Ingredients!$C$3:$C$230)+SUMIF($B$3:$B$725,J455,$AI$3:$AI$725)</f>
        <v>0</v>
      </c>
      <c r="AF455" s="30">
        <f>SUMIF(Ingredients!$B$3:$B$230,K455,Ingredients!$C$3:$C$230)+SUMIF($B$3:$B$725,K455,$AI$3:$AI$725)</f>
        <v>0</v>
      </c>
      <c r="AG455" s="30">
        <f>SUMIF(Ingredients!$B$3:$B$230,L455,Ingredients!$C$3:$C$230)+SUMIF($B$3:$B$725,L455,$AI$3:$AI$725)</f>
        <v>0</v>
      </c>
      <c r="AH455" s="30">
        <f>SUMIF(Ingredients!$B$3:$B$230,M455,Ingredients!$C$3:$C$230)+SUMIF($B$3:$B$725,M455,$AI$3:$AI$725)</f>
        <v>0</v>
      </c>
      <c r="AI455" s="29">
        <f t="shared" si="100"/>
        <v>20</v>
      </c>
      <c r="AJ455" s="30">
        <f>SUMIF(Ingredients!$B$3:$B$230,F455,Ingredients!$D$3:$D$230)+SUMIF($B$3:$B$725,F455,$AR$3:$AR$725)</f>
        <v>0</v>
      </c>
      <c r="AK455" s="30">
        <f>SUMIF(Ingredients!$B$3:$B$230,G455,Ingredients!$D$3:$D$230)+SUMIF($B$3:$B$725,G455,$AR$3:$AR$725)</f>
        <v>0</v>
      </c>
      <c r="AL455" s="30">
        <f>SUMIF(Ingredients!$B$3:$B$230,H455,Ingredients!$D$3:$D$230)+SUMIF($B$3:$B$725,H455,$AR$3:$AR$725)</f>
        <v>0</v>
      </c>
      <c r="AM455" s="30">
        <f>SUMIF(Ingredients!$B$3:$B$230,I455,Ingredients!$D$3:$D$230)+SUMIF($B$3:$B$725,I455,$AR$3:$AR$725)</f>
        <v>0</v>
      </c>
      <c r="AN455" s="30">
        <f>SUMIF(Ingredients!$B$3:$B$230,J455,Ingredients!$D$3:$D$230)+SUMIF($B$3:$B$725,J455,$AR$3:$AR$725)</f>
        <v>0</v>
      </c>
      <c r="AO455" s="30">
        <f>SUMIF(Ingredients!$B$3:$B$230,K455,Ingredients!$D$3:$D$230)+SUMIF($B$3:$B$725,K455,$AR$3:$AR$725)</f>
        <v>0</v>
      </c>
      <c r="AP455" s="30">
        <f>SUMIF(Ingredients!$B$3:$B$230,L455,Ingredients!$D$3:$D$230)+SUMIF($B$3:$B$725,L455,$AR$3:$AR$725)</f>
        <v>0</v>
      </c>
      <c r="AQ455" s="30">
        <f>SUMIF(Ingredients!$B$3:$B$230,M455,Ingredients!$D$3:$D$230)+SUMIF($B$3:$B$725,M455,$AR$3:$AR$725)</f>
        <v>0</v>
      </c>
      <c r="AR455" s="29">
        <f t="shared" si="101"/>
        <v>0</v>
      </c>
      <c r="AS455" s="30">
        <f>SUMIF(Ingredients!$B$3:$B$230,F455,Ingredients!$E$3:$E$230)+SUMIF($B$3:$B$725,F455,$BA$3:$BA$730)</f>
        <v>73</v>
      </c>
      <c r="AT455" s="30">
        <f>SUMIF(Ingredients!$B$3:$B$230,G455,Ingredients!$E$3:$E$230)+SUMIF($B$3:$B$725,G455,$BA$3:$BA$730)</f>
        <v>16.333333333333332</v>
      </c>
      <c r="AU455" s="30">
        <f>SUMIF(Ingredients!$B$3:$B$230,H455,Ingredients!$E$3:$E$230)+SUMIF($B$3:$B$725,H455,$BA$3:$BA$730)</f>
        <v>0</v>
      </c>
      <c r="AV455" s="30">
        <f>SUMIF(Ingredients!$B$3:$B$230,I455,Ingredients!$E$3:$E$230)+SUMIF($B$3:$B$725,I455,$BA$3:$BA$730)</f>
        <v>0</v>
      </c>
      <c r="AW455" s="30">
        <f>SUMIF(Ingredients!$B$3:$B$230,J455,Ingredients!$E$3:$E$230)+SUMIF($B$3:$B$725,J455,$BA$3:$BA$730)</f>
        <v>0</v>
      </c>
      <c r="AX455" s="30">
        <f>SUMIF(Ingredients!$B$3:$B$230,K455,Ingredients!$E$3:$E$230)+SUMIF($B$3:$B$725,K455,$BA$3:$BA$730)</f>
        <v>0</v>
      </c>
      <c r="AY455" s="30">
        <f>SUMIF(Ingredients!$B$3:$B$230,L455,Ingredients!$E$3:$E$230)+SUMIF($B$3:$B$725,L455,$BA$3:$BA$730)</f>
        <v>0</v>
      </c>
      <c r="AZ455" s="30">
        <f>SUMIF(Ingredients!$B$3:$B$230,M455,Ingredients!$E$3:$E$230)+SUMIF($B$3:$B$725,M455,$BA$3:$BA$730)</f>
        <v>0</v>
      </c>
      <c r="BA455" s="29">
        <f t="shared" si="102"/>
        <v>44.666666666666664</v>
      </c>
      <c r="BB455" s="30">
        <f>SUMIF(Ingredients!$B$3:$B$230,F455,Ingredients!$F$3:$F$230)+SUMIF($B$3:$B$725,F455,$BJ$3:$BJ$725)</f>
        <v>0</v>
      </c>
      <c r="BC455" s="30">
        <f>SUMIF(Ingredients!$B$3:$B$230,G455,Ingredients!$F$3:$F$230)+SUMIF($B$3:$B$725,G455,$BJ$3:$BJ$725)</f>
        <v>1</v>
      </c>
      <c r="BD455" s="30">
        <f>SUMIF(Ingredients!$B$3:$B$230,H455,Ingredients!$F$3:$F$230)+SUMIF($B$3:$B$725,H455,$BJ$3:$BJ$725)</f>
        <v>0</v>
      </c>
      <c r="BE455" s="30">
        <f>SUMIF(Ingredients!$B$3:$B$230,I455,Ingredients!$F$3:$F$230)+SUMIF($B$3:$B$725,I455,$BJ$3:$BJ$725)</f>
        <v>0</v>
      </c>
      <c r="BF455" s="30">
        <f>SUMIF(Ingredients!$B$3:$B$230,J455,Ingredients!$F$3:$F$230)+SUMIF($B$3:$B$725,J455,$BJ$3:$BJ$725)</f>
        <v>0</v>
      </c>
      <c r="BG455" s="30">
        <f>SUMIF(Ingredients!$B$3:$B$230,K455,Ingredients!$F$3:$F$230)+SUMIF($B$3:$B$725,K455,$BJ$3:$BJ$725)</f>
        <v>0</v>
      </c>
      <c r="BH455" s="30">
        <f>SUMIF(Ingredients!$B$3:$B$230,L455,Ingredients!$F$3:$F$230)+SUMIF($B$3:$B$725,L455,$BJ$3:$BJ$725)</f>
        <v>0</v>
      </c>
      <c r="BI455" s="30">
        <f>SUMIF(Ingredients!$B$3:$B$230,M455,Ingredients!$F$3:$F$230)+SUMIF($B$3:$B$725,M455,$BJ$3:$BJ$725)</f>
        <v>0</v>
      </c>
      <c r="BJ455" s="35">
        <f t="shared" si="103"/>
        <v>1</v>
      </c>
      <c r="BK455" s="30">
        <f>SUMIF(Ingredients!$B$3:$B$230,F455,Ingredients!$G$3:$G$230)+SUMIF($B$3:$B$725,F455,$BS$3:$BS$725)</f>
        <v>0</v>
      </c>
      <c r="BL455" s="30">
        <f>SUMIF(Ingredients!$B$3:$B$230,G455,Ingredients!$G$3:$G$230)+SUMIF($B$3:$B$725,G455,$BS$3:$BS$725)</f>
        <v>0</v>
      </c>
      <c r="BM455" s="30">
        <f>SUMIF(Ingredients!$B$3:$B$230,H455,Ingredients!$G$3:$G$230)+SUMIF($B$3:$B$725,H455,$BS$3:$BS$725)</f>
        <v>0</v>
      </c>
      <c r="BN455" s="30">
        <f>SUMIF(Ingredients!$B$3:$B$230,I455,Ingredients!$G$3:$G$230)+SUMIF($B$3:$B$725,I455,$BS$3:$BS$725)</f>
        <v>0</v>
      </c>
      <c r="BO455" s="30">
        <f>SUMIF(Ingredients!$B$3:$B$230,J455,Ingredients!$G$3:$G$230)+SUMIF($B$3:$B$725,J455,$BS$3:$BS$725)</f>
        <v>0</v>
      </c>
      <c r="BP455" s="30">
        <f>SUMIF(Ingredients!$B$3:$B$230,K455,Ingredients!$G$3:$G$230)+SUMIF($B$3:$B$725,K455,$BS$3:$BS$725)</f>
        <v>0</v>
      </c>
      <c r="BQ455" s="30">
        <f>SUMIF(Ingredients!$B$3:$B$230,L455,Ingredients!$G$3:$G$230)+SUMIF($B$3:$B$725,L455,$BS$3:$BS$725)</f>
        <v>0</v>
      </c>
      <c r="BR455" s="30">
        <f>SUMIF(Ingredients!$B$3:$B$230,M455,Ingredients!$G$3:$G$230)+SUMIF($B$3:$B$725,M455,$BS$3:$BS$725)</f>
        <v>0</v>
      </c>
      <c r="BS455" s="36">
        <f t="shared" si="104"/>
        <v>0</v>
      </c>
      <c r="BT455" s="30">
        <f>SUMIF(Ingredients!$B$3:$B$230,F455,Ingredients!$H$3:$H$230)+SUMIF($B$3:$B$725,F455,$CB$3:$CB$725)</f>
        <v>0</v>
      </c>
      <c r="BU455" s="30">
        <f>SUMIF(Ingredients!$B$3:$B$230,G455,Ingredients!$H$3:$H$230)+SUMIF($B$3:$B$725,G455,$CB$3:$CB$725)</f>
        <v>0</v>
      </c>
      <c r="BV455" s="30">
        <f>SUMIF(Ingredients!$B$3:$B$230,H455,Ingredients!$H$3:$H$230)+SUMIF($B$3:$B$725,H455,$CB$3:$CB$725)</f>
        <v>0</v>
      </c>
      <c r="BW455" s="30">
        <f>SUMIF(Ingredients!$B$3:$B$230,I455,Ingredients!$H$3:$H$230)+SUMIF($B$3:$B$725,I455,$CB$3:$CB$725)</f>
        <v>0</v>
      </c>
      <c r="BX455" s="30">
        <f>SUMIF(Ingredients!$B$3:$B$230,J455,Ingredients!$H$3:$H$230)+SUMIF($B$3:$B$725,J455,$CB$3:$CB$725)</f>
        <v>0</v>
      </c>
      <c r="BY455" s="30">
        <f>SUMIF(Ingredients!$B$3:$B$230,K455,Ingredients!$H$3:$H$230)+SUMIF($B$3:$B$725,K455,$CB$3:$CB$725)</f>
        <v>0</v>
      </c>
      <c r="BZ455" s="30">
        <f>SUMIF(Ingredients!$B$3:$B$230,L455,Ingredients!$H$3:$H$230)+SUMIF($B$3:$B$725,L455,$CB$3:$CB$725)</f>
        <v>0</v>
      </c>
      <c r="CA455" s="30">
        <f>SUMIF(Ingredients!$B$3:$B$230,M455,Ingredients!$H$3:$H$230)+SUMIF($B$3:$B$725,M455,$CB$3:$CB$725)</f>
        <v>0</v>
      </c>
      <c r="CB455" s="42">
        <f t="shared" si="105"/>
        <v>0</v>
      </c>
      <c r="CC455" s="30">
        <f>SUMIF(Ingredients!$B$3:$B$230,F455,Ingredients!$I$3:$I$230)+SUMIF($B$3:$B$725,F455,$CK$3:$CK$725)</f>
        <v>0</v>
      </c>
      <c r="CD455" s="30">
        <f>SUMIF(Ingredients!$B$3:$B$230,G455,Ingredients!$I$3:$I$230)+SUMIF($B$3:$B$725,G455,$CK$3:$CK$725)</f>
        <v>0</v>
      </c>
      <c r="CE455" s="30">
        <f>SUMIF(Ingredients!$B$3:$B$230,H455,Ingredients!$I$3:$I$230)+SUMIF($B$3:$B$725,H455,$CK$3:$CK$725)</f>
        <v>0</v>
      </c>
      <c r="CF455" s="30">
        <f>SUMIF(Ingredients!$B$3:$B$230,I455,Ingredients!$I$3:$I$230)+SUMIF($B$3:$B$725,I455,$CK$3:$CK$725)</f>
        <v>0</v>
      </c>
      <c r="CG455" s="30">
        <f>SUMIF(Ingredients!$B$3:$B$230,J455,Ingredients!$I$3:$I$230)+SUMIF($B$3:$B$725,J455,$CK$3:$CK$725)</f>
        <v>0</v>
      </c>
      <c r="CH455" s="30">
        <f>SUMIF(Ingredients!$B$3:$B$230,K455,Ingredients!$I$3:$I$230)+SUMIF($B$3:$B$725,K455,$CK$3:$CK$725)</f>
        <v>0</v>
      </c>
      <c r="CI455" s="30">
        <f>SUMIF(Ingredients!$B$3:$B$230,L455,Ingredients!$I$3:$I$230)+SUMIF($B$3:$B$725,L455,$CK$3:$CK$725)</f>
        <v>0</v>
      </c>
      <c r="CJ455" s="30">
        <f>SUMIF(Ingredients!$B$3:$B$230,M455,Ingredients!$I$3:$I$230)+SUMIF($B$3:$B$725,M455,$CK$3:$CK$725)</f>
        <v>0</v>
      </c>
      <c r="CK455" s="38">
        <f t="shared" si="106"/>
        <v>0</v>
      </c>
      <c r="CL455" s="30">
        <f>SUMIF(Ingredients!$B$3:$B$230,F455,Ingredients!$J$3:$J$230)+SUMIF($B$3:$B$725,F455,$CT$3:$CT$725)</f>
        <v>3</v>
      </c>
      <c r="CM455" s="30">
        <f>SUMIF(Ingredients!$B$3:$B$230,G455,Ingredients!$J$3:$J$230)+SUMIF($B$3:$B$725,G455,$CT$3:$CT$725)</f>
        <v>1</v>
      </c>
      <c r="CN455" s="30">
        <f>SUMIF(Ingredients!$B$3:$B$230,H455,Ingredients!$J$3:$J$230)+SUMIF($B$3:$B$725,H455,$CT$3:$CT$725)</f>
        <v>0</v>
      </c>
      <c r="CO455" s="30">
        <f>SUMIF(Ingredients!$B$3:$B$230,I455,Ingredients!$J$3:$J$230)+SUMIF($B$3:$B$725,I455,$CT$3:$CT$725)</f>
        <v>0</v>
      </c>
      <c r="CP455" s="30">
        <f>SUMIF(Ingredients!$B$3:$B$230,J455,Ingredients!$J$3:$J$230)+SUMIF($B$3:$B$725,J455,$CT$3:$CT$725)</f>
        <v>0</v>
      </c>
      <c r="CQ455" s="30">
        <f>SUMIF(Ingredients!$B$3:$B$230,K455,Ingredients!$J$3:$J$230)+SUMIF($B$3:$B$725,K455,$CT$3:$CT$725)</f>
        <v>0</v>
      </c>
      <c r="CR455" s="30">
        <f>SUMIF(Ingredients!$B$3:$B$230,L455,Ingredients!$J$3:$J$230)+SUMIF($B$3:$B$725,L455,$CT$3:$CT$725)</f>
        <v>0</v>
      </c>
      <c r="CS455" s="30">
        <f>SUMIF(Ingredients!$B$3:$B$230,M455,Ingredients!$J$3:$J$230)+SUMIF($B$3:$B$725,M455,$CT$3:$CT$725)</f>
        <v>0</v>
      </c>
      <c r="CT455" s="43">
        <f t="shared" si="107"/>
        <v>4</v>
      </c>
      <c r="CU455" s="34">
        <v>20</v>
      </c>
      <c r="CV455" s="30">
        <v>0</v>
      </c>
      <c r="CW455" s="30">
        <v>21</v>
      </c>
      <c r="CX455" s="35">
        <v>1</v>
      </c>
      <c r="CY455" s="36">
        <v>0</v>
      </c>
      <c r="CZ455" s="37">
        <v>0</v>
      </c>
      <c r="DA455" s="38">
        <v>0</v>
      </c>
      <c r="DB455" s="39">
        <v>4</v>
      </c>
      <c r="DC455" t="s">
        <v>202</v>
      </c>
      <c r="DD455" t="str">
        <f t="shared" ca="1" si="99"/>
        <v/>
      </c>
      <c r="DE455" t="str">
        <f t="shared" ca="1" si="108"/>
        <v>-</v>
      </c>
      <c r="DG455" t="s">
        <v>200</v>
      </c>
      <c r="DH455" t="str">
        <f t="shared" ca="1" si="109"/>
        <v>CRACKERSANDCHEESEITEM(MEAL, ItemRegistry.crackersandcheeseItem, 4 ,4f,0f,1f,0f,0f,0f,4f,1f),</v>
      </c>
      <c r="DI455" t="s">
        <v>2292</v>
      </c>
    </row>
    <row r="456" spans="2:113" x14ac:dyDescent="0.3">
      <c r="B456" t="s">
        <v>747</v>
      </c>
      <c r="C456" t="str">
        <f>INDEX('PH Itemnames'!$B$1:$B$723,MATCH(B456,'PH Itemnames'!$A$1:$A$723),1)</f>
        <v>chickendinnerItem</v>
      </c>
      <c r="D456" t="s">
        <v>245</v>
      </c>
      <c r="E456" t="s">
        <v>1191</v>
      </c>
      <c r="F456" s="10" t="s">
        <v>287</v>
      </c>
      <c r="G456" s="11" t="s">
        <v>278</v>
      </c>
      <c r="H456" s="11" t="s">
        <v>132</v>
      </c>
      <c r="I456" s="11" t="s">
        <v>238</v>
      </c>
      <c r="J456" s="11"/>
      <c r="K456" s="11"/>
      <c r="L456" s="11"/>
      <c r="M456" s="11"/>
      <c r="N456" s="46">
        <f ca="1">SUMIF(Ingredients!$B$3:$B$230,'PH complex foods'!F456,Ingredients!$A$3:$A$119)+SUMIF($B$3:$B$725,F456,$V$3:$V$724)</f>
        <v>1</v>
      </c>
      <c r="O456" s="11">
        <f ca="1">SUMIF(Ingredients!$B$3:$B$230,'PH complex foods'!G456,Ingredients!$A$3:$A$119)+SUMIF($B$3:$B$725,G456,$V$3:$V$724)</f>
        <v>1</v>
      </c>
      <c r="P456" s="11">
        <f ca="1">SUMIF(Ingredients!$B$3:$B$230,'PH complex foods'!H456,Ingredients!$A$3:$A$119)+SUMIF($B$3:$B$725,H456,$V$3:$V$724)</f>
        <v>1</v>
      </c>
      <c r="Q456" s="11">
        <f ca="1">SUMIF(Ingredients!$B$3:$B$230,'PH complex foods'!I456,Ingredients!$A$3:$A$119)+SUMIF($B$3:$B$725,I456,$V$3:$V$724)</f>
        <v>1</v>
      </c>
      <c r="R456" s="11">
        <f ca="1">SUMIF(Ingredients!$B$3:$B$230,'PH complex foods'!J456,Ingredients!$A$3:$A$119)+SUMIF($B$3:$B$725,J456,$V$3:$V$724)</f>
        <v>0</v>
      </c>
      <c r="S456" s="11">
        <f ca="1">SUMIF(Ingredients!$B$3:$B$230,'PH complex foods'!K456,Ingredients!$A$3:$A$119)+SUMIF($B$3:$B$725,K456,$V$3:$V$724)</f>
        <v>0</v>
      </c>
      <c r="T456" s="11">
        <f ca="1">SUMIF(Ingredients!$B$3:$B$230,'PH complex foods'!L456,Ingredients!$A$3:$A$119)+SUMIF($B$3:$B$725,L456,$V$3:$V$724)</f>
        <v>0</v>
      </c>
      <c r="U456" s="11">
        <f ca="1">SUMIF(Ingredients!$B$3:$B$230,'PH complex foods'!M456,Ingredients!$A$3:$A$119)+SUMIF($B$3:$B$725,M456,$V$3:$V$724)</f>
        <v>0</v>
      </c>
      <c r="V456" s="10">
        <f t="shared" ca="1" si="110"/>
        <v>1</v>
      </c>
      <c r="W456" s="10">
        <v>1</v>
      </c>
      <c r="X456" s="11">
        <v>1</v>
      </c>
      <c r="Y456" s="11">
        <f>COUNTIF(F456:M1180,B456)</f>
        <v>0</v>
      </c>
      <c r="Z456" s="44" t="str">
        <f t="shared" ref="Z456:Z519" ca="1" si="111">IF(V456=1,"Yes","No")</f>
        <v>Yes</v>
      </c>
      <c r="AA456" s="34">
        <f>SUMIF(Ingredients!$B$3:$B$230,F456,Ingredients!$C$3:$C$230)+SUMIF($B$3:$B$725,F456,$AI$3:$AI$725)</f>
        <v>10</v>
      </c>
      <c r="AB456" s="30">
        <f>SUMIF(Ingredients!$B$3:$B$230,G456,Ingredients!$C$3:$C$230)+SUMIF($B$3:$B$725,G456,$AI$3:$AI$725)</f>
        <v>15</v>
      </c>
      <c r="AC456" s="30">
        <f>SUMIF(Ingredients!$B$3:$B$230,H456,Ingredients!$C$3:$C$230)+SUMIF($B$3:$B$725,H456,$AI$3:$AI$725)</f>
        <v>4</v>
      </c>
      <c r="AD456" s="30">
        <f>SUMIF(Ingredients!$B$3:$B$230,I456,Ingredients!$C$3:$C$230)+SUMIF($B$3:$B$725,I456,$AI$3:$AI$725)</f>
        <v>5</v>
      </c>
      <c r="AE456" s="30">
        <f>SUMIF(Ingredients!$B$3:$B$230,J456,Ingredients!$C$3:$C$230)+SUMIF($B$3:$B$725,J456,$AI$3:$AI$725)</f>
        <v>0</v>
      </c>
      <c r="AF456" s="30">
        <f>SUMIF(Ingredients!$B$3:$B$230,K456,Ingredients!$C$3:$C$230)+SUMIF($B$3:$B$725,K456,$AI$3:$AI$725)</f>
        <v>0</v>
      </c>
      <c r="AG456" s="30">
        <f>SUMIF(Ingredients!$B$3:$B$230,L456,Ingredients!$C$3:$C$230)+SUMIF($B$3:$B$725,L456,$AI$3:$AI$725)</f>
        <v>0</v>
      </c>
      <c r="AH456" s="30">
        <f>SUMIF(Ingredients!$B$3:$B$230,M456,Ingredients!$C$3:$C$230)+SUMIF($B$3:$B$725,M456,$AI$3:$AI$725)</f>
        <v>0</v>
      </c>
      <c r="AI456" s="29">
        <f t="shared" si="100"/>
        <v>34</v>
      </c>
      <c r="AJ456" s="30">
        <f>SUMIF(Ingredients!$B$3:$B$230,F456,Ingredients!$D$3:$D$230)+SUMIF($B$3:$B$725,F456,$AR$3:$AR$725)</f>
        <v>0</v>
      </c>
      <c r="AK456" s="30">
        <f>SUMIF(Ingredients!$B$3:$B$230,G456,Ingredients!$D$3:$D$230)+SUMIF($B$3:$B$725,G456,$AR$3:$AR$725)</f>
        <v>0</v>
      </c>
      <c r="AL456" s="30">
        <f>SUMIF(Ingredients!$B$3:$B$230,H456,Ingredients!$D$3:$D$230)+SUMIF($B$3:$B$725,H456,$AR$3:$AR$725)</f>
        <v>0</v>
      </c>
      <c r="AM456" s="30">
        <f>SUMIF(Ingredients!$B$3:$B$230,I456,Ingredients!$D$3:$D$230)+SUMIF($B$3:$B$725,I456,$AR$3:$AR$725)</f>
        <v>5</v>
      </c>
      <c r="AN456" s="30">
        <f>SUMIF(Ingredients!$B$3:$B$230,J456,Ingredients!$D$3:$D$230)+SUMIF($B$3:$B$725,J456,$AR$3:$AR$725)</f>
        <v>0</v>
      </c>
      <c r="AO456" s="30">
        <f>SUMIF(Ingredients!$B$3:$B$230,K456,Ingredients!$D$3:$D$230)+SUMIF($B$3:$B$725,K456,$AR$3:$AR$725)</f>
        <v>0</v>
      </c>
      <c r="AP456" s="30">
        <f>SUMIF(Ingredients!$B$3:$B$230,L456,Ingredients!$D$3:$D$230)+SUMIF($B$3:$B$725,L456,$AR$3:$AR$725)</f>
        <v>0</v>
      </c>
      <c r="AQ456" s="30">
        <f>SUMIF(Ingredients!$B$3:$B$230,M456,Ingredients!$D$3:$D$230)+SUMIF($B$3:$B$725,M456,$AR$3:$AR$725)</f>
        <v>0</v>
      </c>
      <c r="AR456" s="29">
        <f t="shared" si="101"/>
        <v>5</v>
      </c>
      <c r="AS456" s="30">
        <f>SUMIF(Ingredients!$B$3:$B$230,F456,Ingredients!$E$3:$E$230)+SUMIF($B$3:$B$725,F456,$BA$3:$BA$730)</f>
        <v>7</v>
      </c>
      <c r="AT456" s="30">
        <f>SUMIF(Ingredients!$B$3:$B$230,G456,Ingredients!$E$3:$E$230)+SUMIF($B$3:$B$725,G456,$BA$3:$BA$730)</f>
        <v>26</v>
      </c>
      <c r="AU456" s="30">
        <f>SUMIF(Ingredients!$B$3:$B$230,H456,Ingredients!$E$3:$E$230)+SUMIF($B$3:$B$725,H456,$BA$3:$BA$730)</f>
        <v>7.666666666666667</v>
      </c>
      <c r="AV456" s="30">
        <f>SUMIF(Ingredients!$B$3:$B$230,I456,Ingredients!$E$3:$E$230)+SUMIF($B$3:$B$725,I456,$BA$3:$BA$730)</f>
        <v>23</v>
      </c>
      <c r="AW456" s="30">
        <f>SUMIF(Ingredients!$B$3:$B$230,J456,Ingredients!$E$3:$E$230)+SUMIF($B$3:$B$725,J456,$BA$3:$BA$730)</f>
        <v>0</v>
      </c>
      <c r="AX456" s="30">
        <f>SUMIF(Ingredients!$B$3:$B$230,K456,Ingredients!$E$3:$E$230)+SUMIF($B$3:$B$725,K456,$BA$3:$BA$730)</f>
        <v>0</v>
      </c>
      <c r="AY456" s="30">
        <f>SUMIF(Ingredients!$B$3:$B$230,L456,Ingredients!$E$3:$E$230)+SUMIF($B$3:$B$725,L456,$BA$3:$BA$730)</f>
        <v>0</v>
      </c>
      <c r="AZ456" s="30">
        <f>SUMIF(Ingredients!$B$3:$B$230,M456,Ingredients!$E$3:$E$230)+SUMIF($B$3:$B$725,M456,$BA$3:$BA$730)</f>
        <v>0</v>
      </c>
      <c r="BA456" s="29">
        <f t="shared" si="102"/>
        <v>15.916666666666666</v>
      </c>
      <c r="BB456" s="30">
        <f>SUMIF(Ingredients!$B$3:$B$230,F456,Ingredients!$F$3:$F$230)+SUMIF($B$3:$B$725,F456,$BJ$3:$BJ$725)</f>
        <v>0</v>
      </c>
      <c r="BC456" s="30">
        <f>SUMIF(Ingredients!$B$3:$B$230,G456,Ingredients!$F$3:$F$230)+SUMIF($B$3:$B$725,G456,$BJ$3:$BJ$725)</f>
        <v>0</v>
      </c>
      <c r="BD456" s="30">
        <f>SUMIF(Ingredients!$B$3:$B$230,H456,Ingredients!$F$3:$F$230)+SUMIF($B$3:$B$725,H456,$BJ$3:$BJ$725)</f>
        <v>0</v>
      </c>
      <c r="BE456" s="30">
        <f>SUMIF(Ingredients!$B$3:$B$230,I456,Ingredients!$F$3:$F$230)+SUMIF($B$3:$B$725,I456,$BJ$3:$BJ$725)</f>
        <v>0</v>
      </c>
      <c r="BF456" s="30">
        <f>SUMIF(Ingredients!$B$3:$B$230,J456,Ingredients!$F$3:$F$230)+SUMIF($B$3:$B$725,J456,$BJ$3:$BJ$725)</f>
        <v>0</v>
      </c>
      <c r="BG456" s="30">
        <f>SUMIF(Ingredients!$B$3:$B$230,K456,Ingredients!$F$3:$F$230)+SUMIF($B$3:$B$725,K456,$BJ$3:$BJ$725)</f>
        <v>0</v>
      </c>
      <c r="BH456" s="30">
        <f>SUMIF(Ingredients!$B$3:$B$230,L456,Ingredients!$F$3:$F$230)+SUMIF($B$3:$B$725,L456,$BJ$3:$BJ$725)</f>
        <v>0</v>
      </c>
      <c r="BI456" s="30">
        <f>SUMIF(Ingredients!$B$3:$B$230,M456,Ingredients!$F$3:$F$230)+SUMIF($B$3:$B$725,M456,$BJ$3:$BJ$725)</f>
        <v>0</v>
      </c>
      <c r="BJ456" s="35">
        <f t="shared" si="103"/>
        <v>0</v>
      </c>
      <c r="BK456" s="30">
        <f>SUMIF(Ingredients!$B$3:$B$230,F456,Ingredients!$G$3:$G$230)+SUMIF($B$3:$B$725,F456,$BS$3:$BS$725)</f>
        <v>0</v>
      </c>
      <c r="BL456" s="30">
        <f>SUMIF(Ingredients!$B$3:$B$230,G456,Ingredients!$G$3:$G$230)+SUMIF($B$3:$B$725,G456,$BS$3:$BS$725)</f>
        <v>0</v>
      </c>
      <c r="BM456" s="30">
        <f>SUMIF(Ingredients!$B$3:$B$230,H456,Ingredients!$G$3:$G$230)+SUMIF($B$3:$B$725,H456,$BS$3:$BS$725)</f>
        <v>0</v>
      </c>
      <c r="BN456" s="30">
        <f>SUMIF(Ingredients!$B$3:$B$230,I456,Ingredients!$G$3:$G$230)+SUMIF($B$3:$B$725,I456,$BS$3:$BS$725)</f>
        <v>0</v>
      </c>
      <c r="BO456" s="30">
        <f>SUMIF(Ingredients!$B$3:$B$230,J456,Ingredients!$G$3:$G$230)+SUMIF($B$3:$B$725,J456,$BS$3:$BS$725)</f>
        <v>0</v>
      </c>
      <c r="BP456" s="30">
        <f>SUMIF(Ingredients!$B$3:$B$230,K456,Ingredients!$G$3:$G$230)+SUMIF($B$3:$B$725,K456,$BS$3:$BS$725)</f>
        <v>0</v>
      </c>
      <c r="BQ456" s="30">
        <f>SUMIF(Ingredients!$B$3:$B$230,L456,Ingredients!$G$3:$G$230)+SUMIF($B$3:$B$725,L456,$BS$3:$BS$725)</f>
        <v>0</v>
      </c>
      <c r="BR456" s="30">
        <f>SUMIF(Ingredients!$B$3:$B$230,M456,Ingredients!$G$3:$G$230)+SUMIF($B$3:$B$725,M456,$BS$3:$BS$725)</f>
        <v>0</v>
      </c>
      <c r="BS456" s="36">
        <f t="shared" si="104"/>
        <v>0</v>
      </c>
      <c r="BT456" s="30">
        <f>SUMIF(Ingredients!$B$3:$B$230,F456,Ingredients!$H$3:$H$230)+SUMIF($B$3:$B$725,F456,$CB$3:$CB$725)</f>
        <v>0</v>
      </c>
      <c r="BU456" s="30">
        <f>SUMIF(Ingredients!$B$3:$B$230,G456,Ingredients!$H$3:$H$230)+SUMIF($B$3:$B$725,G456,$CB$3:$CB$725)</f>
        <v>1.5</v>
      </c>
      <c r="BV456" s="30">
        <f>SUMIF(Ingredients!$B$3:$B$230,H456,Ingredients!$H$3:$H$230)+SUMIF($B$3:$B$725,H456,$CB$3:$CB$725)</f>
        <v>1</v>
      </c>
      <c r="BW456" s="30">
        <f>SUMIF(Ingredients!$B$3:$B$230,I456,Ingredients!$H$3:$H$230)+SUMIF($B$3:$B$725,I456,$CB$3:$CB$725)</f>
        <v>0</v>
      </c>
      <c r="BX456" s="30">
        <f>SUMIF(Ingredients!$B$3:$B$230,J456,Ingredients!$H$3:$H$230)+SUMIF($B$3:$B$725,J456,$CB$3:$CB$725)</f>
        <v>0</v>
      </c>
      <c r="BY456" s="30">
        <f>SUMIF(Ingredients!$B$3:$B$230,K456,Ingredients!$H$3:$H$230)+SUMIF($B$3:$B$725,K456,$CB$3:$CB$725)</f>
        <v>0</v>
      </c>
      <c r="BZ456" s="30">
        <f>SUMIF(Ingredients!$B$3:$B$230,L456,Ingredients!$H$3:$H$230)+SUMIF($B$3:$B$725,L456,$CB$3:$CB$725)</f>
        <v>0</v>
      </c>
      <c r="CA456" s="30">
        <f>SUMIF(Ingredients!$B$3:$B$230,M456,Ingredients!$H$3:$H$230)+SUMIF($B$3:$B$725,M456,$CB$3:$CB$725)</f>
        <v>0</v>
      </c>
      <c r="CB456" s="42">
        <f t="shared" si="105"/>
        <v>2.5</v>
      </c>
      <c r="CC456" s="30">
        <f>SUMIF(Ingredients!$B$3:$B$230,F456,Ingredients!$I$3:$I$230)+SUMIF($B$3:$B$725,F456,$CK$3:$CK$725)</f>
        <v>2.5</v>
      </c>
      <c r="CD456" s="30">
        <f>SUMIF(Ingredients!$B$3:$B$230,G456,Ingredients!$I$3:$I$230)+SUMIF($B$3:$B$725,G456,$CK$3:$CK$725)</f>
        <v>0</v>
      </c>
      <c r="CE456" s="30">
        <f>SUMIF(Ingredients!$B$3:$B$230,H456,Ingredients!$I$3:$I$230)+SUMIF($B$3:$B$725,H456,$CK$3:$CK$725)</f>
        <v>0</v>
      </c>
      <c r="CF456" s="30">
        <f>SUMIF(Ingredients!$B$3:$B$230,I456,Ingredients!$I$3:$I$230)+SUMIF($B$3:$B$725,I456,$CK$3:$CK$725)</f>
        <v>0</v>
      </c>
      <c r="CG456" s="30">
        <f>SUMIF(Ingredients!$B$3:$B$230,J456,Ingredients!$I$3:$I$230)+SUMIF($B$3:$B$725,J456,$CK$3:$CK$725)</f>
        <v>0</v>
      </c>
      <c r="CH456" s="30">
        <f>SUMIF(Ingredients!$B$3:$B$230,K456,Ingredients!$I$3:$I$230)+SUMIF($B$3:$B$725,K456,$CK$3:$CK$725)</f>
        <v>0</v>
      </c>
      <c r="CI456" s="30">
        <f>SUMIF(Ingredients!$B$3:$B$230,L456,Ingredients!$I$3:$I$230)+SUMIF($B$3:$B$725,L456,$CK$3:$CK$725)</f>
        <v>0</v>
      </c>
      <c r="CJ456" s="30">
        <f>SUMIF(Ingredients!$B$3:$B$230,M456,Ingredients!$I$3:$I$230)+SUMIF($B$3:$B$725,M456,$CK$3:$CK$725)</f>
        <v>0</v>
      </c>
      <c r="CK456" s="38">
        <f t="shared" si="106"/>
        <v>2.5</v>
      </c>
      <c r="CL456" s="30">
        <f>SUMIF(Ingredients!$B$3:$B$230,F456,Ingredients!$J$3:$J$230)+SUMIF($B$3:$B$725,F456,$CT$3:$CT$725)</f>
        <v>0</v>
      </c>
      <c r="CM456" s="30">
        <f>SUMIF(Ingredients!$B$3:$B$230,G456,Ingredients!$J$3:$J$230)+SUMIF($B$3:$B$725,G456,$CT$3:$CT$725)</f>
        <v>1</v>
      </c>
      <c r="CN456" s="30">
        <f>SUMIF(Ingredients!$B$3:$B$230,H456,Ingredients!$J$3:$J$230)+SUMIF($B$3:$B$725,H456,$CT$3:$CT$725)</f>
        <v>0</v>
      </c>
      <c r="CO456" s="30">
        <f>SUMIF(Ingredients!$B$3:$B$230,I456,Ingredients!$J$3:$J$230)+SUMIF($B$3:$B$725,I456,$CT$3:$CT$725)</f>
        <v>2</v>
      </c>
      <c r="CP456" s="30">
        <f>SUMIF(Ingredients!$B$3:$B$230,J456,Ingredients!$J$3:$J$230)+SUMIF($B$3:$B$725,J456,$CT$3:$CT$725)</f>
        <v>0</v>
      </c>
      <c r="CQ456" s="30">
        <f>SUMIF(Ingredients!$B$3:$B$230,K456,Ingredients!$J$3:$J$230)+SUMIF($B$3:$B$725,K456,$CT$3:$CT$725)</f>
        <v>0</v>
      </c>
      <c r="CR456" s="30">
        <f>SUMIF(Ingredients!$B$3:$B$230,L456,Ingredients!$J$3:$J$230)+SUMIF($B$3:$B$725,L456,$CT$3:$CT$725)</f>
        <v>0</v>
      </c>
      <c r="CS456" s="30">
        <f>SUMIF(Ingredients!$B$3:$B$230,M456,Ingredients!$J$3:$J$230)+SUMIF($B$3:$B$725,M456,$CT$3:$CT$725)</f>
        <v>0</v>
      </c>
      <c r="CT456" s="43">
        <f t="shared" si="107"/>
        <v>3</v>
      </c>
      <c r="CU456" s="34">
        <v>35</v>
      </c>
      <c r="CV456" s="30">
        <v>5</v>
      </c>
      <c r="CW456" s="30">
        <v>12</v>
      </c>
      <c r="CX456" s="35">
        <v>0</v>
      </c>
      <c r="CY456" s="36">
        <v>0</v>
      </c>
      <c r="CZ456" s="37">
        <v>2.5</v>
      </c>
      <c r="DA456" s="38">
        <v>2.5</v>
      </c>
      <c r="DB456" s="39">
        <v>3</v>
      </c>
      <c r="DC456" t="s">
        <v>202</v>
      </c>
      <c r="DD456" t="str">
        <f t="shared" ca="1" si="99"/>
        <v/>
      </c>
      <c r="DE456" t="str">
        <f t="shared" ca="1" si="108"/>
        <v>-</v>
      </c>
      <c r="DG456" t="s">
        <v>200</v>
      </c>
      <c r="DH456" t="str">
        <f t="shared" ca="1" si="109"/>
        <v>CHICKENDINNERITEM(MEAL, ItemRegistry.chickendinnerItem, 4 ,7f,5f,0f,2.5f,0f,2.5f,3f,1.75f),</v>
      </c>
      <c r="DI456" t="s">
        <v>2527</v>
      </c>
    </row>
    <row r="457" spans="2:113" x14ac:dyDescent="0.3">
      <c r="B457" t="s">
        <v>748</v>
      </c>
      <c r="C457" t="str">
        <f>INDEX('PH Itemnames'!$B$1:$B$723,MATCH(B457,'PH Itemnames'!$A$1:$A$723),1)</f>
        <v>corndogItem</v>
      </c>
      <c r="D457" t="s">
        <v>240</v>
      </c>
      <c r="E457" t="s">
        <v>1191</v>
      </c>
      <c r="F457" s="10" t="s">
        <v>216</v>
      </c>
      <c r="G457" s="11" t="s">
        <v>76</v>
      </c>
      <c r="H457" s="11"/>
      <c r="I457" s="11"/>
      <c r="J457" s="11"/>
      <c r="K457" s="11"/>
      <c r="L457" s="11"/>
      <c r="M457" s="11"/>
      <c r="N457" s="46">
        <f ca="1">SUMIF(Ingredients!$B$3:$B$230,'PH complex foods'!F457,Ingredients!$A$3:$A$119)+SUMIF($B$3:$B$725,F457,$V$3:$V$724)</f>
        <v>1</v>
      </c>
      <c r="O457" s="11">
        <f ca="1">SUMIF(Ingredients!$B$3:$B$230,'PH complex foods'!G457,Ingredients!$A$3:$A$119)+SUMIF($B$3:$B$725,G457,$V$3:$V$724)</f>
        <v>1</v>
      </c>
      <c r="P457" s="11">
        <f ca="1">SUMIF(Ingredients!$B$3:$B$230,'PH complex foods'!H457,Ingredients!$A$3:$A$119)+SUMIF($B$3:$B$725,H457,$V$3:$V$724)</f>
        <v>0</v>
      </c>
      <c r="Q457" s="11">
        <f ca="1">SUMIF(Ingredients!$B$3:$B$230,'PH complex foods'!I457,Ingredients!$A$3:$A$119)+SUMIF($B$3:$B$725,I457,$V$3:$V$724)</f>
        <v>0</v>
      </c>
      <c r="R457" s="11">
        <f ca="1">SUMIF(Ingredients!$B$3:$B$230,'PH complex foods'!J457,Ingredients!$A$3:$A$119)+SUMIF($B$3:$B$725,J457,$V$3:$V$724)</f>
        <v>0</v>
      </c>
      <c r="S457" s="11">
        <f ca="1">SUMIF(Ingredients!$B$3:$B$230,'PH complex foods'!K457,Ingredients!$A$3:$A$119)+SUMIF($B$3:$B$725,K457,$V$3:$V$724)</f>
        <v>0</v>
      </c>
      <c r="T457" s="11">
        <f ca="1">SUMIF(Ingredients!$B$3:$B$230,'PH complex foods'!L457,Ingredients!$A$3:$A$119)+SUMIF($B$3:$B$725,L457,$V$3:$V$724)</f>
        <v>0</v>
      </c>
      <c r="U457" s="11">
        <f ca="1">SUMIF(Ingredients!$B$3:$B$230,'PH complex foods'!M457,Ingredients!$A$3:$A$119)+SUMIF($B$3:$B$725,M457,$V$3:$V$724)</f>
        <v>0</v>
      </c>
      <c r="V457" s="10">
        <f t="shared" ca="1" si="110"/>
        <v>1</v>
      </c>
      <c r="W457" s="10">
        <v>1</v>
      </c>
      <c r="X457" s="11">
        <v>1</v>
      </c>
      <c r="Y457" s="11">
        <f>COUNTIF(F457:M1181,B457)</f>
        <v>0</v>
      </c>
      <c r="Z457" s="44" t="str">
        <f t="shared" ca="1" si="111"/>
        <v>Yes</v>
      </c>
      <c r="AA457" s="34">
        <f>SUMIF(Ingredients!$B$3:$B$230,F457,Ingredients!$C$3:$C$230)+SUMIF($B$3:$B$725,F457,$AI$3:$AI$725)</f>
        <v>5</v>
      </c>
      <c r="AB457" s="30">
        <f>SUMIF(Ingredients!$B$3:$B$230,G457,Ingredients!$C$3:$C$230)+SUMIF($B$3:$B$725,G457,$AI$3:$AI$725)</f>
        <v>10</v>
      </c>
      <c r="AC457" s="30">
        <f>SUMIF(Ingredients!$B$3:$B$230,H457,Ingredients!$C$3:$C$230)+SUMIF($B$3:$B$725,H457,$AI$3:$AI$725)</f>
        <v>0</v>
      </c>
      <c r="AD457" s="30">
        <f>SUMIF(Ingredients!$B$3:$B$230,I457,Ingredients!$C$3:$C$230)+SUMIF($B$3:$B$725,I457,$AI$3:$AI$725)</f>
        <v>0</v>
      </c>
      <c r="AE457" s="30">
        <f>SUMIF(Ingredients!$B$3:$B$230,J457,Ingredients!$C$3:$C$230)+SUMIF($B$3:$B$725,J457,$AI$3:$AI$725)</f>
        <v>0</v>
      </c>
      <c r="AF457" s="30">
        <f>SUMIF(Ingredients!$B$3:$B$230,K457,Ingredients!$C$3:$C$230)+SUMIF($B$3:$B$725,K457,$AI$3:$AI$725)</f>
        <v>0</v>
      </c>
      <c r="AG457" s="30">
        <f>SUMIF(Ingredients!$B$3:$B$230,L457,Ingredients!$C$3:$C$230)+SUMIF($B$3:$B$725,L457,$AI$3:$AI$725)</f>
        <v>0</v>
      </c>
      <c r="AH457" s="30">
        <f>SUMIF(Ingredients!$B$3:$B$230,M457,Ingredients!$C$3:$C$230)+SUMIF($B$3:$B$725,M457,$AI$3:$AI$725)</f>
        <v>0</v>
      </c>
      <c r="AI457" s="29">
        <f t="shared" si="100"/>
        <v>15</v>
      </c>
      <c r="AJ457" s="30">
        <f>SUMIF(Ingredients!$B$3:$B$230,F457,Ingredients!$D$3:$D$230)+SUMIF($B$3:$B$725,F457,$AR$3:$AR$725)</f>
        <v>0</v>
      </c>
      <c r="AK457" s="30">
        <f>SUMIF(Ingredients!$B$3:$B$230,G457,Ingredients!$D$3:$D$230)+SUMIF($B$3:$B$725,G457,$AR$3:$AR$725)</f>
        <v>0</v>
      </c>
      <c r="AL457" s="30">
        <f>SUMIF(Ingredients!$B$3:$B$230,H457,Ingredients!$D$3:$D$230)+SUMIF($B$3:$B$725,H457,$AR$3:$AR$725)</f>
        <v>0</v>
      </c>
      <c r="AM457" s="30">
        <f>SUMIF(Ingredients!$B$3:$B$230,I457,Ingredients!$D$3:$D$230)+SUMIF($B$3:$B$725,I457,$AR$3:$AR$725)</f>
        <v>0</v>
      </c>
      <c r="AN457" s="30">
        <f>SUMIF(Ingredients!$B$3:$B$230,J457,Ingredients!$D$3:$D$230)+SUMIF($B$3:$B$725,J457,$AR$3:$AR$725)</f>
        <v>0</v>
      </c>
      <c r="AO457" s="30">
        <f>SUMIF(Ingredients!$B$3:$B$230,K457,Ingredients!$D$3:$D$230)+SUMIF($B$3:$B$725,K457,$AR$3:$AR$725)</f>
        <v>0</v>
      </c>
      <c r="AP457" s="30">
        <f>SUMIF(Ingredients!$B$3:$B$230,L457,Ingredients!$D$3:$D$230)+SUMIF($B$3:$B$725,L457,$AR$3:$AR$725)</f>
        <v>0</v>
      </c>
      <c r="AQ457" s="30">
        <f>SUMIF(Ingredients!$B$3:$B$230,M457,Ingredients!$D$3:$D$230)+SUMIF($B$3:$B$725,M457,$AR$3:$AR$725)</f>
        <v>0</v>
      </c>
      <c r="AR457" s="29">
        <f t="shared" si="101"/>
        <v>0</v>
      </c>
      <c r="AS457" s="30">
        <f>SUMIF(Ingredients!$B$3:$B$230,F457,Ingredients!$E$3:$E$230)+SUMIF($B$3:$B$725,F457,$BA$3:$BA$730)</f>
        <v>29.5</v>
      </c>
      <c r="AT457" s="30">
        <f>SUMIF(Ingredients!$B$3:$B$230,G457,Ingredients!$E$3:$E$230)+SUMIF($B$3:$B$725,G457,$BA$3:$BA$730)</f>
        <v>10</v>
      </c>
      <c r="AU457" s="30">
        <f>SUMIF(Ingredients!$B$3:$B$230,H457,Ingredients!$E$3:$E$230)+SUMIF($B$3:$B$725,H457,$BA$3:$BA$730)</f>
        <v>0</v>
      </c>
      <c r="AV457" s="30">
        <f>SUMIF(Ingredients!$B$3:$B$230,I457,Ingredients!$E$3:$E$230)+SUMIF($B$3:$B$725,I457,$BA$3:$BA$730)</f>
        <v>0</v>
      </c>
      <c r="AW457" s="30">
        <f>SUMIF(Ingredients!$B$3:$B$230,J457,Ingredients!$E$3:$E$230)+SUMIF($B$3:$B$725,J457,$BA$3:$BA$730)</f>
        <v>0</v>
      </c>
      <c r="AX457" s="30">
        <f>SUMIF(Ingredients!$B$3:$B$230,K457,Ingredients!$E$3:$E$230)+SUMIF($B$3:$B$725,K457,$BA$3:$BA$730)</f>
        <v>0</v>
      </c>
      <c r="AY457" s="30">
        <f>SUMIF(Ingredients!$B$3:$B$230,L457,Ingredients!$E$3:$E$230)+SUMIF($B$3:$B$725,L457,$BA$3:$BA$730)</f>
        <v>0</v>
      </c>
      <c r="AZ457" s="30">
        <f>SUMIF(Ingredients!$B$3:$B$230,M457,Ingredients!$E$3:$E$230)+SUMIF($B$3:$B$725,M457,$BA$3:$BA$730)</f>
        <v>0</v>
      </c>
      <c r="BA457" s="29">
        <f t="shared" si="102"/>
        <v>19.75</v>
      </c>
      <c r="BB457" s="30">
        <f>SUMIF(Ingredients!$B$3:$B$230,F457,Ingredients!$F$3:$F$230)+SUMIF($B$3:$B$725,F457,$BJ$3:$BJ$725)</f>
        <v>1</v>
      </c>
      <c r="BC457" s="30">
        <f>SUMIF(Ingredients!$B$3:$B$230,G457,Ingredients!$F$3:$F$230)+SUMIF($B$3:$B$725,G457,$BJ$3:$BJ$725)</f>
        <v>0</v>
      </c>
      <c r="BD457" s="30">
        <f>SUMIF(Ingredients!$B$3:$B$230,H457,Ingredients!$F$3:$F$230)+SUMIF($B$3:$B$725,H457,$BJ$3:$BJ$725)</f>
        <v>0</v>
      </c>
      <c r="BE457" s="30">
        <f>SUMIF(Ingredients!$B$3:$B$230,I457,Ingredients!$F$3:$F$230)+SUMIF($B$3:$B$725,I457,$BJ$3:$BJ$725)</f>
        <v>0</v>
      </c>
      <c r="BF457" s="30">
        <f>SUMIF(Ingredients!$B$3:$B$230,J457,Ingredients!$F$3:$F$230)+SUMIF($B$3:$B$725,J457,$BJ$3:$BJ$725)</f>
        <v>0</v>
      </c>
      <c r="BG457" s="30">
        <f>SUMIF(Ingredients!$B$3:$B$230,K457,Ingredients!$F$3:$F$230)+SUMIF($B$3:$B$725,K457,$BJ$3:$BJ$725)</f>
        <v>0</v>
      </c>
      <c r="BH457" s="30">
        <f>SUMIF(Ingredients!$B$3:$B$230,L457,Ingredients!$F$3:$F$230)+SUMIF($B$3:$B$725,L457,$BJ$3:$BJ$725)</f>
        <v>0</v>
      </c>
      <c r="BI457" s="30">
        <f>SUMIF(Ingredients!$B$3:$B$230,M457,Ingredients!$F$3:$F$230)+SUMIF($B$3:$B$725,M457,$BJ$3:$BJ$725)</f>
        <v>0</v>
      </c>
      <c r="BJ457" s="35">
        <f t="shared" si="103"/>
        <v>1</v>
      </c>
      <c r="BK457" s="30">
        <f>SUMIF(Ingredients!$B$3:$B$230,F457,Ingredients!$G$3:$G$230)+SUMIF($B$3:$B$725,F457,$BS$3:$BS$725)</f>
        <v>0</v>
      </c>
      <c r="BL457" s="30">
        <f>SUMIF(Ingredients!$B$3:$B$230,G457,Ingredients!$G$3:$G$230)+SUMIF($B$3:$B$725,G457,$BS$3:$BS$725)</f>
        <v>0</v>
      </c>
      <c r="BM457" s="30">
        <f>SUMIF(Ingredients!$B$3:$B$230,H457,Ingredients!$G$3:$G$230)+SUMIF($B$3:$B$725,H457,$BS$3:$BS$725)</f>
        <v>0</v>
      </c>
      <c r="BN457" s="30">
        <f>SUMIF(Ingredients!$B$3:$B$230,I457,Ingredients!$G$3:$G$230)+SUMIF($B$3:$B$725,I457,$BS$3:$BS$725)</f>
        <v>0</v>
      </c>
      <c r="BO457" s="30">
        <f>SUMIF(Ingredients!$B$3:$B$230,J457,Ingredients!$G$3:$G$230)+SUMIF($B$3:$B$725,J457,$BS$3:$BS$725)</f>
        <v>0</v>
      </c>
      <c r="BP457" s="30">
        <f>SUMIF(Ingredients!$B$3:$B$230,K457,Ingredients!$G$3:$G$230)+SUMIF($B$3:$B$725,K457,$BS$3:$BS$725)</f>
        <v>0</v>
      </c>
      <c r="BQ457" s="30">
        <f>SUMIF(Ingredients!$B$3:$B$230,L457,Ingredients!$G$3:$G$230)+SUMIF($B$3:$B$725,L457,$BS$3:$BS$725)</f>
        <v>0</v>
      </c>
      <c r="BR457" s="30">
        <f>SUMIF(Ingredients!$B$3:$B$230,M457,Ingredients!$G$3:$G$230)+SUMIF($B$3:$B$725,M457,$BS$3:$BS$725)</f>
        <v>0</v>
      </c>
      <c r="BS457" s="36">
        <f t="shared" si="104"/>
        <v>0</v>
      </c>
      <c r="BT457" s="30">
        <f>SUMIF(Ingredients!$B$3:$B$230,F457,Ingredients!$H$3:$H$230)+SUMIF($B$3:$B$725,F457,$CB$3:$CB$725)</f>
        <v>0</v>
      </c>
      <c r="BU457" s="30">
        <f>SUMIF(Ingredients!$B$3:$B$230,G457,Ingredients!$H$3:$H$230)+SUMIF($B$3:$B$725,G457,$CB$3:$CB$725)</f>
        <v>0</v>
      </c>
      <c r="BV457" s="30">
        <f>SUMIF(Ingredients!$B$3:$B$230,H457,Ingredients!$H$3:$H$230)+SUMIF($B$3:$B$725,H457,$CB$3:$CB$725)</f>
        <v>0</v>
      </c>
      <c r="BW457" s="30">
        <f>SUMIF(Ingredients!$B$3:$B$230,I457,Ingredients!$H$3:$H$230)+SUMIF($B$3:$B$725,I457,$CB$3:$CB$725)</f>
        <v>0</v>
      </c>
      <c r="BX457" s="30">
        <f>SUMIF(Ingredients!$B$3:$B$230,J457,Ingredients!$H$3:$H$230)+SUMIF($B$3:$B$725,J457,$CB$3:$CB$725)</f>
        <v>0</v>
      </c>
      <c r="BY457" s="30">
        <f>SUMIF(Ingredients!$B$3:$B$230,K457,Ingredients!$H$3:$H$230)+SUMIF($B$3:$B$725,K457,$CB$3:$CB$725)</f>
        <v>0</v>
      </c>
      <c r="BZ457" s="30">
        <f>SUMIF(Ingredients!$B$3:$B$230,L457,Ingredients!$H$3:$H$230)+SUMIF($B$3:$B$725,L457,$CB$3:$CB$725)</f>
        <v>0</v>
      </c>
      <c r="CA457" s="30">
        <f>SUMIF(Ingredients!$B$3:$B$230,M457,Ingredients!$H$3:$H$230)+SUMIF($B$3:$B$725,M457,$CB$3:$CB$725)</f>
        <v>0</v>
      </c>
      <c r="CB457" s="42">
        <f t="shared" si="105"/>
        <v>0</v>
      </c>
      <c r="CC457" s="30">
        <f>SUMIF(Ingredients!$B$3:$B$230,F457,Ingredients!$I$3:$I$230)+SUMIF($B$3:$B$725,F457,$CK$3:$CK$725)</f>
        <v>0</v>
      </c>
      <c r="CD457" s="30">
        <f>SUMIF(Ingredients!$B$3:$B$230,G457,Ingredients!$I$3:$I$230)+SUMIF($B$3:$B$725,G457,$CK$3:$CK$725)</f>
        <v>1.5</v>
      </c>
      <c r="CE457" s="30">
        <f>SUMIF(Ingredients!$B$3:$B$230,H457,Ingredients!$I$3:$I$230)+SUMIF($B$3:$B$725,H457,$CK$3:$CK$725)</f>
        <v>0</v>
      </c>
      <c r="CF457" s="30">
        <f>SUMIF(Ingredients!$B$3:$B$230,I457,Ingredients!$I$3:$I$230)+SUMIF($B$3:$B$725,I457,$CK$3:$CK$725)</f>
        <v>0</v>
      </c>
      <c r="CG457" s="30">
        <f>SUMIF(Ingredients!$B$3:$B$230,J457,Ingredients!$I$3:$I$230)+SUMIF($B$3:$B$725,J457,$CK$3:$CK$725)</f>
        <v>0</v>
      </c>
      <c r="CH457" s="30">
        <f>SUMIF(Ingredients!$B$3:$B$230,K457,Ingredients!$I$3:$I$230)+SUMIF($B$3:$B$725,K457,$CK$3:$CK$725)</f>
        <v>0</v>
      </c>
      <c r="CI457" s="30">
        <f>SUMIF(Ingredients!$B$3:$B$230,L457,Ingredients!$I$3:$I$230)+SUMIF($B$3:$B$725,L457,$CK$3:$CK$725)</f>
        <v>0</v>
      </c>
      <c r="CJ457" s="30">
        <f>SUMIF(Ingredients!$B$3:$B$230,M457,Ingredients!$I$3:$I$230)+SUMIF($B$3:$B$725,M457,$CK$3:$CK$725)</f>
        <v>0</v>
      </c>
      <c r="CK457" s="38">
        <f t="shared" si="106"/>
        <v>1.5</v>
      </c>
      <c r="CL457" s="30">
        <f>SUMIF(Ingredients!$B$3:$B$230,F457,Ingredients!$J$3:$J$230)+SUMIF($B$3:$B$725,F457,$CT$3:$CT$725)</f>
        <v>0</v>
      </c>
      <c r="CM457" s="30">
        <f>SUMIF(Ingredients!$B$3:$B$230,G457,Ingredients!$J$3:$J$230)+SUMIF($B$3:$B$725,G457,$CT$3:$CT$725)</f>
        <v>0</v>
      </c>
      <c r="CN457" s="30">
        <f>SUMIF(Ingredients!$B$3:$B$230,H457,Ingredients!$J$3:$J$230)+SUMIF($B$3:$B$725,H457,$CT$3:$CT$725)</f>
        <v>0</v>
      </c>
      <c r="CO457" s="30">
        <f>SUMIF(Ingredients!$B$3:$B$230,I457,Ingredients!$J$3:$J$230)+SUMIF($B$3:$B$725,I457,$CT$3:$CT$725)</f>
        <v>0</v>
      </c>
      <c r="CP457" s="30">
        <f>SUMIF(Ingredients!$B$3:$B$230,J457,Ingredients!$J$3:$J$230)+SUMIF($B$3:$B$725,J457,$CT$3:$CT$725)</f>
        <v>0</v>
      </c>
      <c r="CQ457" s="30">
        <f>SUMIF(Ingredients!$B$3:$B$230,K457,Ingredients!$J$3:$J$230)+SUMIF($B$3:$B$725,K457,$CT$3:$CT$725)</f>
        <v>0</v>
      </c>
      <c r="CR457" s="30">
        <f>SUMIF(Ingredients!$B$3:$B$230,L457,Ingredients!$J$3:$J$230)+SUMIF($B$3:$B$725,L457,$CT$3:$CT$725)</f>
        <v>0</v>
      </c>
      <c r="CS457" s="30">
        <f>SUMIF(Ingredients!$B$3:$B$230,M457,Ingredients!$J$3:$J$230)+SUMIF($B$3:$B$725,M457,$CT$3:$CT$725)</f>
        <v>0</v>
      </c>
      <c r="CT457" s="43">
        <f t="shared" si="107"/>
        <v>0</v>
      </c>
      <c r="CU457" s="34">
        <v>15</v>
      </c>
      <c r="CV457" s="30">
        <v>0</v>
      </c>
      <c r="CW457" s="30">
        <v>19.75</v>
      </c>
      <c r="CX457" s="35">
        <v>1</v>
      </c>
      <c r="CY457" s="36">
        <v>0</v>
      </c>
      <c r="CZ457" s="37">
        <v>0</v>
      </c>
      <c r="DA457" s="38">
        <v>1.5</v>
      </c>
      <c r="DB457" s="39">
        <v>0</v>
      </c>
      <c r="DC457" t="s">
        <v>202</v>
      </c>
      <c r="DD457" t="str">
        <f t="shared" ca="1" si="99"/>
        <v/>
      </c>
      <c r="DE457" t="str">
        <f t="shared" ca="1" si="108"/>
        <v>-</v>
      </c>
      <c r="DG457" t="s">
        <v>200</v>
      </c>
      <c r="DH457" t="str">
        <f t="shared" ca="1" si="109"/>
        <v>CORNDOGITEM(MEAL, ItemRegistry.corndogItem, 4 ,3f,0f,1f,0f,0f,1.5f,0f,1.06f),</v>
      </c>
      <c r="DI457" t="s">
        <v>2528</v>
      </c>
    </row>
    <row r="458" spans="2:113" x14ac:dyDescent="0.3">
      <c r="B458" t="s">
        <v>749</v>
      </c>
      <c r="C458" t="str">
        <f>INDEX('PH Itemnames'!$B$1:$B$723,MATCH(B458,'PH Itemnames'!$A$1:$A$723),1)</f>
        <v>hamandcheesesandwichItem</v>
      </c>
      <c r="D458" t="s">
        <v>240</v>
      </c>
      <c r="E458" t="s">
        <v>1191</v>
      </c>
      <c r="F458" s="10" t="s">
        <v>246</v>
      </c>
      <c r="G458" s="11" t="s">
        <v>367</v>
      </c>
      <c r="H458" s="11" t="s">
        <v>73</v>
      </c>
      <c r="I458" s="11"/>
      <c r="J458" s="11"/>
      <c r="K458" s="11"/>
      <c r="L458" s="11"/>
      <c r="M458" s="11"/>
      <c r="N458" s="46">
        <f ca="1">SUMIF(Ingredients!$B$3:$B$230,'PH complex foods'!F458,Ingredients!$A$3:$A$119)+SUMIF($B$3:$B$725,F458,$V$3:$V$724)</f>
        <v>1</v>
      </c>
      <c r="O458" s="11">
        <f ca="1">SUMIF(Ingredients!$B$3:$B$230,'PH complex foods'!G458,Ingredients!$A$3:$A$119)+SUMIF($B$3:$B$725,G458,$V$3:$V$724)</f>
        <v>1</v>
      </c>
      <c r="P458" s="11">
        <f ca="1">SUMIF(Ingredients!$B$3:$B$230,'PH complex foods'!H458,Ingredients!$A$3:$A$119)+SUMIF($B$3:$B$725,H458,$V$3:$V$724)</f>
        <v>1</v>
      </c>
      <c r="Q458" s="11">
        <f ca="1">SUMIF(Ingredients!$B$3:$B$230,'PH complex foods'!I458,Ingredients!$A$3:$A$119)+SUMIF($B$3:$B$725,I458,$V$3:$V$724)</f>
        <v>0</v>
      </c>
      <c r="R458" s="11">
        <f ca="1">SUMIF(Ingredients!$B$3:$B$230,'PH complex foods'!J458,Ingredients!$A$3:$A$119)+SUMIF($B$3:$B$725,J458,$V$3:$V$724)</f>
        <v>0</v>
      </c>
      <c r="S458" s="11">
        <f ca="1">SUMIF(Ingredients!$B$3:$B$230,'PH complex foods'!K458,Ingredients!$A$3:$A$119)+SUMIF($B$3:$B$725,K458,$V$3:$V$724)</f>
        <v>0</v>
      </c>
      <c r="T458" s="11">
        <f ca="1">SUMIF(Ingredients!$B$3:$B$230,'PH complex foods'!L458,Ingredients!$A$3:$A$119)+SUMIF($B$3:$B$725,L458,$V$3:$V$724)</f>
        <v>0</v>
      </c>
      <c r="U458" s="11">
        <f ca="1">SUMIF(Ingredients!$B$3:$B$230,'PH complex foods'!M458,Ingredients!$A$3:$A$119)+SUMIF($B$3:$B$725,M458,$V$3:$V$724)</f>
        <v>0</v>
      </c>
      <c r="V458" s="10">
        <f t="shared" ca="1" si="110"/>
        <v>1</v>
      </c>
      <c r="W458" s="10">
        <v>1</v>
      </c>
      <c r="X458" s="11">
        <v>1</v>
      </c>
      <c r="Y458" s="11">
        <f>COUNTIF(F458:M1182,B458)</f>
        <v>0</v>
      </c>
      <c r="Z458" s="44" t="str">
        <f t="shared" ca="1" si="111"/>
        <v>Yes</v>
      </c>
      <c r="AA458" s="34">
        <f>SUMIF(Ingredients!$B$3:$B$230,F458,Ingredients!$C$3:$C$230)+SUMIF($B$3:$B$725,F458,$AI$3:$AI$725)</f>
        <v>5</v>
      </c>
      <c r="AB458" s="30">
        <f>SUMIF(Ingredients!$B$3:$B$230,G458,Ingredients!$C$3:$C$230)+SUMIF($B$3:$B$725,G458,$AI$3:$AI$725)</f>
        <v>10</v>
      </c>
      <c r="AC458" s="30">
        <f>SUMIF(Ingredients!$B$3:$B$230,H458,Ingredients!$C$3:$C$230)+SUMIF($B$3:$B$725,H458,$AI$3:$AI$725)</f>
        <v>10</v>
      </c>
      <c r="AD458" s="30">
        <f>SUMIF(Ingredients!$B$3:$B$230,I458,Ingredients!$C$3:$C$230)+SUMIF($B$3:$B$725,I458,$AI$3:$AI$725)</f>
        <v>0</v>
      </c>
      <c r="AE458" s="30">
        <f>SUMIF(Ingredients!$B$3:$B$230,J458,Ingredients!$C$3:$C$230)+SUMIF($B$3:$B$725,J458,$AI$3:$AI$725)</f>
        <v>0</v>
      </c>
      <c r="AF458" s="30">
        <f>SUMIF(Ingredients!$B$3:$B$230,K458,Ingredients!$C$3:$C$230)+SUMIF($B$3:$B$725,K458,$AI$3:$AI$725)</f>
        <v>0</v>
      </c>
      <c r="AG458" s="30">
        <f>SUMIF(Ingredients!$B$3:$B$230,L458,Ingredients!$C$3:$C$230)+SUMIF($B$3:$B$725,L458,$AI$3:$AI$725)</f>
        <v>0</v>
      </c>
      <c r="AH458" s="30">
        <f>SUMIF(Ingredients!$B$3:$B$230,M458,Ingredients!$C$3:$C$230)+SUMIF($B$3:$B$725,M458,$AI$3:$AI$725)</f>
        <v>0</v>
      </c>
      <c r="AI458" s="29">
        <f t="shared" si="100"/>
        <v>25</v>
      </c>
      <c r="AJ458" s="30">
        <f>SUMIF(Ingredients!$B$3:$B$230,F458,Ingredients!$D$3:$D$230)+SUMIF($B$3:$B$725,F458,$AR$3:$AR$725)</f>
        <v>0</v>
      </c>
      <c r="AK458" s="30">
        <f>SUMIF(Ingredients!$B$3:$B$230,G458,Ingredients!$D$3:$D$230)+SUMIF($B$3:$B$725,G458,$AR$3:$AR$725)</f>
        <v>0</v>
      </c>
      <c r="AL458" s="30">
        <f>SUMIF(Ingredients!$B$3:$B$230,H458,Ingredients!$D$3:$D$230)+SUMIF($B$3:$B$725,H458,$AR$3:$AR$725)</f>
        <v>0</v>
      </c>
      <c r="AM458" s="30">
        <f>SUMIF(Ingredients!$B$3:$B$230,I458,Ingredients!$D$3:$D$230)+SUMIF($B$3:$B$725,I458,$AR$3:$AR$725)</f>
        <v>0</v>
      </c>
      <c r="AN458" s="30">
        <f>SUMIF(Ingredients!$B$3:$B$230,J458,Ingredients!$D$3:$D$230)+SUMIF($B$3:$B$725,J458,$AR$3:$AR$725)</f>
        <v>0</v>
      </c>
      <c r="AO458" s="30">
        <f>SUMIF(Ingredients!$B$3:$B$230,K458,Ingredients!$D$3:$D$230)+SUMIF($B$3:$B$725,K458,$AR$3:$AR$725)</f>
        <v>0</v>
      </c>
      <c r="AP458" s="30">
        <f>SUMIF(Ingredients!$B$3:$B$230,L458,Ingredients!$D$3:$D$230)+SUMIF($B$3:$B$725,L458,$AR$3:$AR$725)</f>
        <v>0</v>
      </c>
      <c r="AQ458" s="30">
        <f>SUMIF(Ingredients!$B$3:$B$230,M458,Ingredients!$D$3:$D$230)+SUMIF($B$3:$B$725,M458,$AR$3:$AR$725)</f>
        <v>0</v>
      </c>
      <c r="AR458" s="29">
        <f t="shared" si="101"/>
        <v>0</v>
      </c>
      <c r="AS458" s="30">
        <f>SUMIF(Ingredients!$B$3:$B$230,F458,Ingredients!$E$3:$E$230)+SUMIF($B$3:$B$725,F458,$BA$3:$BA$730)</f>
        <v>21</v>
      </c>
      <c r="AT458" s="30">
        <f>SUMIF(Ingredients!$B$3:$B$230,G458,Ingredients!$E$3:$E$230)+SUMIF($B$3:$B$725,G458,$BA$3:$BA$730)</f>
        <v>14</v>
      </c>
      <c r="AU458" s="30">
        <f>SUMIF(Ingredients!$B$3:$B$230,H458,Ingredients!$E$3:$E$230)+SUMIF($B$3:$B$725,H458,$BA$3:$BA$730)</f>
        <v>73</v>
      </c>
      <c r="AV458" s="30">
        <f>SUMIF(Ingredients!$B$3:$B$230,I458,Ingredients!$E$3:$E$230)+SUMIF($B$3:$B$725,I458,$BA$3:$BA$730)</f>
        <v>0</v>
      </c>
      <c r="AW458" s="30">
        <f>SUMIF(Ingredients!$B$3:$B$230,J458,Ingredients!$E$3:$E$230)+SUMIF($B$3:$B$725,J458,$BA$3:$BA$730)</f>
        <v>0</v>
      </c>
      <c r="AX458" s="30">
        <f>SUMIF(Ingredients!$B$3:$B$230,K458,Ingredients!$E$3:$E$230)+SUMIF($B$3:$B$725,K458,$BA$3:$BA$730)</f>
        <v>0</v>
      </c>
      <c r="AY458" s="30">
        <f>SUMIF(Ingredients!$B$3:$B$230,L458,Ingredients!$E$3:$E$230)+SUMIF($B$3:$B$725,L458,$BA$3:$BA$730)</f>
        <v>0</v>
      </c>
      <c r="AZ458" s="30">
        <f>SUMIF(Ingredients!$B$3:$B$230,M458,Ingredients!$E$3:$E$230)+SUMIF($B$3:$B$725,M458,$BA$3:$BA$730)</f>
        <v>0</v>
      </c>
      <c r="BA458" s="29">
        <f t="shared" si="102"/>
        <v>36</v>
      </c>
      <c r="BB458" s="30">
        <f>SUMIF(Ingredients!$B$3:$B$230,F458,Ingredients!$F$3:$F$230)+SUMIF($B$3:$B$725,F458,$BJ$3:$BJ$725)</f>
        <v>1.5</v>
      </c>
      <c r="BC458" s="30">
        <f>SUMIF(Ingredients!$B$3:$B$230,G458,Ingredients!$F$3:$F$230)+SUMIF($B$3:$B$725,G458,$BJ$3:$BJ$725)</f>
        <v>0</v>
      </c>
      <c r="BD458" s="30">
        <f>SUMIF(Ingredients!$B$3:$B$230,H458,Ingredients!$F$3:$F$230)+SUMIF($B$3:$B$725,H458,$BJ$3:$BJ$725)</f>
        <v>0</v>
      </c>
      <c r="BE458" s="30">
        <f>SUMIF(Ingredients!$B$3:$B$230,I458,Ingredients!$F$3:$F$230)+SUMIF($B$3:$B$725,I458,$BJ$3:$BJ$725)</f>
        <v>0</v>
      </c>
      <c r="BF458" s="30">
        <f>SUMIF(Ingredients!$B$3:$B$230,J458,Ingredients!$F$3:$F$230)+SUMIF($B$3:$B$725,J458,$BJ$3:$BJ$725)</f>
        <v>0</v>
      </c>
      <c r="BG458" s="30">
        <f>SUMIF(Ingredients!$B$3:$B$230,K458,Ingredients!$F$3:$F$230)+SUMIF($B$3:$B$725,K458,$BJ$3:$BJ$725)</f>
        <v>0</v>
      </c>
      <c r="BH458" s="30">
        <f>SUMIF(Ingredients!$B$3:$B$230,L458,Ingredients!$F$3:$F$230)+SUMIF($B$3:$B$725,L458,$BJ$3:$BJ$725)</f>
        <v>0</v>
      </c>
      <c r="BI458" s="30">
        <f>SUMIF(Ingredients!$B$3:$B$230,M458,Ingredients!$F$3:$F$230)+SUMIF($B$3:$B$725,M458,$BJ$3:$BJ$725)</f>
        <v>0</v>
      </c>
      <c r="BJ458" s="35">
        <f t="shared" si="103"/>
        <v>1.5</v>
      </c>
      <c r="BK458" s="30">
        <f>SUMIF(Ingredients!$B$3:$B$230,F458,Ingredients!$G$3:$G$230)+SUMIF($B$3:$B$725,F458,$BS$3:$BS$725)</f>
        <v>0</v>
      </c>
      <c r="BL458" s="30">
        <f>SUMIF(Ingredients!$B$3:$B$230,G458,Ingredients!$G$3:$G$230)+SUMIF($B$3:$B$725,G458,$BS$3:$BS$725)</f>
        <v>0</v>
      </c>
      <c r="BM458" s="30">
        <f>SUMIF(Ingredients!$B$3:$B$230,H458,Ingredients!$G$3:$G$230)+SUMIF($B$3:$B$725,H458,$BS$3:$BS$725)</f>
        <v>0</v>
      </c>
      <c r="BN458" s="30">
        <f>SUMIF(Ingredients!$B$3:$B$230,I458,Ingredients!$G$3:$G$230)+SUMIF($B$3:$B$725,I458,$BS$3:$BS$725)</f>
        <v>0</v>
      </c>
      <c r="BO458" s="30">
        <f>SUMIF(Ingredients!$B$3:$B$230,J458,Ingredients!$G$3:$G$230)+SUMIF($B$3:$B$725,J458,$BS$3:$BS$725)</f>
        <v>0</v>
      </c>
      <c r="BP458" s="30">
        <f>SUMIF(Ingredients!$B$3:$B$230,K458,Ingredients!$G$3:$G$230)+SUMIF($B$3:$B$725,K458,$BS$3:$BS$725)</f>
        <v>0</v>
      </c>
      <c r="BQ458" s="30">
        <f>SUMIF(Ingredients!$B$3:$B$230,L458,Ingredients!$G$3:$G$230)+SUMIF($B$3:$B$725,L458,$BS$3:$BS$725)</f>
        <v>0</v>
      </c>
      <c r="BR458" s="30">
        <f>SUMIF(Ingredients!$B$3:$B$230,M458,Ingredients!$G$3:$G$230)+SUMIF($B$3:$B$725,M458,$BS$3:$BS$725)</f>
        <v>0</v>
      </c>
      <c r="BS458" s="36">
        <f t="shared" si="104"/>
        <v>0</v>
      </c>
      <c r="BT458" s="30">
        <f>SUMIF(Ingredients!$B$3:$B$230,F458,Ingredients!$H$3:$H$230)+SUMIF($B$3:$B$725,F458,$CB$3:$CB$725)</f>
        <v>0</v>
      </c>
      <c r="BU458" s="30">
        <f>SUMIF(Ingredients!$B$3:$B$230,G458,Ingredients!$H$3:$H$230)+SUMIF($B$3:$B$725,G458,$CB$3:$CB$725)</f>
        <v>0</v>
      </c>
      <c r="BV458" s="30">
        <f>SUMIF(Ingredients!$B$3:$B$230,H458,Ingredients!$H$3:$H$230)+SUMIF($B$3:$B$725,H458,$CB$3:$CB$725)</f>
        <v>0</v>
      </c>
      <c r="BW458" s="30">
        <f>SUMIF(Ingredients!$B$3:$B$230,I458,Ingredients!$H$3:$H$230)+SUMIF($B$3:$B$725,I458,$CB$3:$CB$725)</f>
        <v>0</v>
      </c>
      <c r="BX458" s="30">
        <f>SUMIF(Ingredients!$B$3:$B$230,J458,Ingredients!$H$3:$H$230)+SUMIF($B$3:$B$725,J458,$CB$3:$CB$725)</f>
        <v>0</v>
      </c>
      <c r="BY458" s="30">
        <f>SUMIF(Ingredients!$B$3:$B$230,K458,Ingredients!$H$3:$H$230)+SUMIF($B$3:$B$725,K458,$CB$3:$CB$725)</f>
        <v>0</v>
      </c>
      <c r="BZ458" s="30">
        <f>SUMIF(Ingredients!$B$3:$B$230,L458,Ingredients!$H$3:$H$230)+SUMIF($B$3:$B$725,L458,$CB$3:$CB$725)</f>
        <v>0</v>
      </c>
      <c r="CA458" s="30">
        <f>SUMIF(Ingredients!$B$3:$B$230,M458,Ingredients!$H$3:$H$230)+SUMIF($B$3:$B$725,M458,$CB$3:$CB$725)</f>
        <v>0</v>
      </c>
      <c r="CB458" s="42">
        <f t="shared" si="105"/>
        <v>0</v>
      </c>
      <c r="CC458" s="30">
        <f>SUMIF(Ingredients!$B$3:$B$230,F458,Ingredients!$I$3:$I$230)+SUMIF($B$3:$B$725,F458,$CK$3:$CK$725)</f>
        <v>0</v>
      </c>
      <c r="CD458" s="30">
        <f>SUMIF(Ingredients!$B$3:$B$230,G458,Ingredients!$I$3:$I$230)+SUMIF($B$3:$B$725,G458,$CK$3:$CK$725)</f>
        <v>2.5</v>
      </c>
      <c r="CE458" s="30">
        <f>SUMIF(Ingredients!$B$3:$B$230,H458,Ingredients!$I$3:$I$230)+SUMIF($B$3:$B$725,H458,$CK$3:$CK$725)</f>
        <v>0</v>
      </c>
      <c r="CF458" s="30">
        <f>SUMIF(Ingredients!$B$3:$B$230,I458,Ingredients!$I$3:$I$230)+SUMIF($B$3:$B$725,I458,$CK$3:$CK$725)</f>
        <v>0</v>
      </c>
      <c r="CG458" s="30">
        <f>SUMIF(Ingredients!$B$3:$B$230,J458,Ingredients!$I$3:$I$230)+SUMIF($B$3:$B$725,J458,$CK$3:$CK$725)</f>
        <v>0</v>
      </c>
      <c r="CH458" s="30">
        <f>SUMIF(Ingredients!$B$3:$B$230,K458,Ingredients!$I$3:$I$230)+SUMIF($B$3:$B$725,K458,$CK$3:$CK$725)</f>
        <v>0</v>
      </c>
      <c r="CI458" s="30">
        <f>SUMIF(Ingredients!$B$3:$B$230,L458,Ingredients!$I$3:$I$230)+SUMIF($B$3:$B$725,L458,$CK$3:$CK$725)</f>
        <v>0</v>
      </c>
      <c r="CJ458" s="30">
        <f>SUMIF(Ingredients!$B$3:$B$230,M458,Ingredients!$I$3:$I$230)+SUMIF($B$3:$B$725,M458,$CK$3:$CK$725)</f>
        <v>0</v>
      </c>
      <c r="CK458" s="38">
        <f t="shared" si="106"/>
        <v>2.5</v>
      </c>
      <c r="CL458" s="30">
        <f>SUMIF(Ingredients!$B$3:$B$230,F458,Ingredients!$J$3:$J$230)+SUMIF($B$3:$B$725,F458,$CT$3:$CT$725)</f>
        <v>0</v>
      </c>
      <c r="CM458" s="30">
        <f>SUMIF(Ingredients!$B$3:$B$230,G458,Ingredients!$J$3:$J$230)+SUMIF($B$3:$B$725,G458,$CT$3:$CT$725)</f>
        <v>0</v>
      </c>
      <c r="CN458" s="30">
        <f>SUMIF(Ingredients!$B$3:$B$230,H458,Ingredients!$J$3:$J$230)+SUMIF($B$3:$B$725,H458,$CT$3:$CT$725)</f>
        <v>3</v>
      </c>
      <c r="CO458" s="30">
        <f>SUMIF(Ingredients!$B$3:$B$230,I458,Ingredients!$J$3:$J$230)+SUMIF($B$3:$B$725,I458,$CT$3:$CT$725)</f>
        <v>0</v>
      </c>
      <c r="CP458" s="30">
        <f>SUMIF(Ingredients!$B$3:$B$230,J458,Ingredients!$J$3:$J$230)+SUMIF($B$3:$B$725,J458,$CT$3:$CT$725)</f>
        <v>0</v>
      </c>
      <c r="CQ458" s="30">
        <f>SUMIF(Ingredients!$B$3:$B$230,K458,Ingredients!$J$3:$J$230)+SUMIF($B$3:$B$725,K458,$CT$3:$CT$725)</f>
        <v>0</v>
      </c>
      <c r="CR458" s="30">
        <f>SUMIF(Ingredients!$B$3:$B$230,L458,Ingredients!$J$3:$J$230)+SUMIF($B$3:$B$725,L458,$CT$3:$CT$725)</f>
        <v>0</v>
      </c>
      <c r="CS458" s="30">
        <f>SUMIF(Ingredients!$B$3:$B$230,M458,Ingredients!$J$3:$J$230)+SUMIF($B$3:$B$725,M458,$CT$3:$CT$725)</f>
        <v>0</v>
      </c>
      <c r="CT458" s="43">
        <f t="shared" si="107"/>
        <v>3</v>
      </c>
      <c r="CU458" s="34">
        <v>25</v>
      </c>
      <c r="CV458" s="30">
        <v>0</v>
      </c>
      <c r="CW458" s="30">
        <v>18</v>
      </c>
      <c r="CX458" s="35">
        <v>1.5</v>
      </c>
      <c r="CY458" s="36">
        <v>0</v>
      </c>
      <c r="CZ458" s="37">
        <v>0</v>
      </c>
      <c r="DA458" s="38">
        <v>2.5</v>
      </c>
      <c r="DB458" s="39">
        <v>3</v>
      </c>
      <c r="DC458" t="s">
        <v>202</v>
      </c>
      <c r="DD458" t="str">
        <f t="shared" ca="1" si="99"/>
        <v/>
      </c>
      <c r="DE458" t="str">
        <f t="shared" ca="1" si="108"/>
        <v>-</v>
      </c>
      <c r="DG458" t="s">
        <v>200</v>
      </c>
      <c r="DH458" t="str">
        <f t="shared" ca="1" si="109"/>
        <v>HAMANDCHEESESANDWICHITEM(MEAL, ItemRegistry.hamandcheesesandwichItem, 4 ,5f,0f,1.5f,0f,0f,2.5f,3f,1.17f),</v>
      </c>
      <c r="DI458" t="s">
        <v>2529</v>
      </c>
    </row>
    <row r="459" spans="2:113" x14ac:dyDescent="0.3">
      <c r="B459" t="s">
        <v>750</v>
      </c>
      <c r="C459" t="str">
        <f>INDEX('PH Itemnames'!$B$1:$B$723,MATCH(B459,'PH Itemnames'!$A$1:$A$723),1)</f>
        <v>tunasaladItem</v>
      </c>
      <c r="D459" t="s">
        <v>245</v>
      </c>
      <c r="E459" t="s">
        <v>1191</v>
      </c>
      <c r="F459" s="10" t="s">
        <v>751</v>
      </c>
      <c r="G459" s="11" t="s">
        <v>349</v>
      </c>
      <c r="H459" s="11" t="s">
        <v>280</v>
      </c>
      <c r="I459" s="11" t="s">
        <v>120</v>
      </c>
      <c r="J459" s="11" t="s">
        <v>400</v>
      </c>
      <c r="K459" s="11"/>
      <c r="L459" s="11"/>
      <c r="M459" s="11"/>
      <c r="N459" s="46">
        <f ca="1">SUMIF(Ingredients!$B$3:$B$230,'PH complex foods'!F459,Ingredients!$A$3:$A$119)+SUMIF($B$3:$B$725,F459,$V$3:$V$724)</f>
        <v>0</v>
      </c>
      <c r="O459" s="11">
        <f ca="1">SUMIF(Ingredients!$B$3:$B$230,'PH complex foods'!G459,Ingredients!$A$3:$A$119)+SUMIF($B$3:$B$725,G459,$V$3:$V$724)</f>
        <v>1</v>
      </c>
      <c r="P459" s="11">
        <f ca="1">SUMIF(Ingredients!$B$3:$B$230,'PH complex foods'!H459,Ingredients!$A$3:$A$119)+SUMIF($B$3:$B$725,H459,$V$3:$V$724)</f>
        <v>1</v>
      </c>
      <c r="Q459" s="11">
        <f ca="1">SUMIF(Ingredients!$B$3:$B$230,'PH complex foods'!I459,Ingredients!$A$3:$A$119)+SUMIF($B$3:$B$725,I459,$V$3:$V$724)</f>
        <v>1</v>
      </c>
      <c r="R459" s="11">
        <f ca="1">SUMIF(Ingredients!$B$3:$B$230,'PH complex foods'!J459,Ingredients!$A$3:$A$119)+SUMIF($B$3:$B$725,J459,$V$3:$V$724)</f>
        <v>1</v>
      </c>
      <c r="S459" s="11">
        <f ca="1">SUMIF(Ingredients!$B$3:$B$230,'PH complex foods'!K459,Ingredients!$A$3:$A$119)+SUMIF($B$3:$B$725,K459,$V$3:$V$724)</f>
        <v>0</v>
      </c>
      <c r="T459" s="11">
        <f ca="1">SUMIF(Ingredients!$B$3:$B$230,'PH complex foods'!L459,Ingredients!$A$3:$A$119)+SUMIF($B$3:$B$725,L459,$V$3:$V$724)</f>
        <v>0</v>
      </c>
      <c r="U459" s="11">
        <f ca="1">SUMIF(Ingredients!$B$3:$B$230,'PH complex foods'!M459,Ingredients!$A$3:$A$119)+SUMIF($B$3:$B$725,M459,$V$3:$V$724)</f>
        <v>0</v>
      </c>
      <c r="V459" s="10">
        <f t="shared" ca="1" si="110"/>
        <v>0</v>
      </c>
      <c r="W459" s="10">
        <v>0</v>
      </c>
      <c r="X459" s="11">
        <v>0</v>
      </c>
      <c r="Y459" s="11">
        <f>COUNTIF(F459:M1183,B459)</f>
        <v>0</v>
      </c>
      <c r="Z459" s="44" t="str">
        <f t="shared" ca="1" si="111"/>
        <v>No</v>
      </c>
      <c r="AA459" s="34">
        <f>SUMIF(Ingredients!$B$3:$B$230,F459,Ingredients!$C$3:$C$230)+SUMIF($B$3:$B$725,F459,$AI$3:$AI$725)</f>
        <v>5</v>
      </c>
      <c r="AB459" s="30">
        <f>SUMIF(Ingredients!$B$3:$B$230,G459,Ingredients!$C$3:$C$230)+SUMIF($B$3:$B$725,G459,$AI$3:$AI$725)</f>
        <v>2</v>
      </c>
      <c r="AC459" s="30">
        <f>SUMIF(Ingredients!$B$3:$B$230,H459,Ingredients!$C$3:$C$230)+SUMIF($B$3:$B$725,H459,$AI$3:$AI$725)</f>
        <v>0</v>
      </c>
      <c r="AD459" s="30">
        <f>SUMIF(Ingredients!$B$3:$B$230,I459,Ingredients!$C$3:$C$230)+SUMIF($B$3:$B$725,I459,$AI$3:$AI$725)</f>
        <v>5</v>
      </c>
      <c r="AE459" s="30">
        <f>SUMIF(Ingredients!$B$3:$B$230,J459,Ingredients!$C$3:$C$230)+SUMIF($B$3:$B$725,J459,$AI$3:$AI$725)</f>
        <v>0</v>
      </c>
      <c r="AF459" s="30">
        <f>SUMIF(Ingredients!$B$3:$B$230,K459,Ingredients!$C$3:$C$230)+SUMIF($B$3:$B$725,K459,$AI$3:$AI$725)</f>
        <v>0</v>
      </c>
      <c r="AG459" s="30">
        <f>SUMIF(Ingredients!$B$3:$B$230,L459,Ingredients!$C$3:$C$230)+SUMIF($B$3:$B$725,L459,$AI$3:$AI$725)</f>
        <v>0</v>
      </c>
      <c r="AH459" s="30">
        <f>SUMIF(Ingredients!$B$3:$B$230,M459,Ingredients!$C$3:$C$230)+SUMIF($B$3:$B$725,M459,$AI$3:$AI$725)</f>
        <v>0</v>
      </c>
      <c r="AI459" s="29">
        <f t="shared" si="100"/>
        <v>12</v>
      </c>
      <c r="AJ459" s="30">
        <f>SUMIF(Ingredients!$B$3:$B$230,F459,Ingredients!$D$3:$D$230)+SUMIF($B$3:$B$725,F459,$AR$3:$AR$725)</f>
        <v>0</v>
      </c>
      <c r="AK459" s="30">
        <f>SUMIF(Ingredients!$B$3:$B$230,G459,Ingredients!$D$3:$D$230)+SUMIF($B$3:$B$725,G459,$AR$3:$AR$725)</f>
        <v>5</v>
      </c>
      <c r="AL459" s="30">
        <f>SUMIF(Ingredients!$B$3:$B$230,H459,Ingredients!$D$3:$D$230)+SUMIF($B$3:$B$725,H459,$AR$3:$AR$725)</f>
        <v>0</v>
      </c>
      <c r="AM459" s="30">
        <f>SUMIF(Ingredients!$B$3:$B$230,I459,Ingredients!$D$3:$D$230)+SUMIF($B$3:$B$725,I459,$AR$3:$AR$725)</f>
        <v>0</v>
      </c>
      <c r="AN459" s="30">
        <f>SUMIF(Ingredients!$B$3:$B$230,J459,Ingredients!$D$3:$D$230)+SUMIF($B$3:$B$725,J459,$AR$3:$AR$725)</f>
        <v>0</v>
      </c>
      <c r="AO459" s="30">
        <f>SUMIF(Ingredients!$B$3:$B$230,K459,Ingredients!$D$3:$D$230)+SUMIF($B$3:$B$725,K459,$AR$3:$AR$725)</f>
        <v>0</v>
      </c>
      <c r="AP459" s="30">
        <f>SUMIF(Ingredients!$B$3:$B$230,L459,Ingredients!$D$3:$D$230)+SUMIF($B$3:$B$725,L459,$AR$3:$AR$725)</f>
        <v>0</v>
      </c>
      <c r="AQ459" s="30">
        <f>SUMIF(Ingredients!$B$3:$B$230,M459,Ingredients!$D$3:$D$230)+SUMIF($B$3:$B$725,M459,$AR$3:$AR$725)</f>
        <v>0</v>
      </c>
      <c r="AR459" s="29">
        <f t="shared" si="101"/>
        <v>5</v>
      </c>
      <c r="AS459" s="30">
        <f>SUMIF(Ingredients!$B$3:$B$230,F459,Ingredients!$E$3:$E$230)+SUMIF($B$3:$B$725,F459,$BA$3:$BA$730)</f>
        <v>7</v>
      </c>
      <c r="AT459" s="30">
        <f>SUMIF(Ingredients!$B$3:$B$230,G459,Ingredients!$E$3:$E$230)+SUMIF($B$3:$B$725,G459,$BA$3:$BA$730)</f>
        <v>22.333333333333332</v>
      </c>
      <c r="AU459" s="30">
        <f>SUMIF(Ingredients!$B$3:$B$230,H459,Ingredients!$E$3:$E$230)+SUMIF($B$3:$B$725,H459,$BA$3:$BA$730)</f>
        <v>16</v>
      </c>
      <c r="AV459" s="30">
        <f>SUMIF(Ingredients!$B$3:$B$230,I459,Ingredients!$E$3:$E$230)+SUMIF($B$3:$B$725,I459,$BA$3:$BA$730)</f>
        <v>7</v>
      </c>
      <c r="AW459" s="30">
        <f>SUMIF(Ingredients!$B$3:$B$230,J459,Ingredients!$E$3:$E$230)+SUMIF($B$3:$B$725,J459,$BA$3:$BA$730)</f>
        <v>0</v>
      </c>
      <c r="AX459" s="30">
        <f>SUMIF(Ingredients!$B$3:$B$230,K459,Ingredients!$E$3:$E$230)+SUMIF($B$3:$B$725,K459,$BA$3:$BA$730)</f>
        <v>0</v>
      </c>
      <c r="AY459" s="30">
        <f>SUMIF(Ingredients!$B$3:$B$230,L459,Ingredients!$E$3:$E$230)+SUMIF($B$3:$B$725,L459,$BA$3:$BA$730)</f>
        <v>0</v>
      </c>
      <c r="AZ459" s="30">
        <f>SUMIF(Ingredients!$B$3:$B$230,M459,Ingredients!$E$3:$E$230)+SUMIF($B$3:$B$725,M459,$BA$3:$BA$730)</f>
        <v>0</v>
      </c>
      <c r="BA459" s="29">
        <f t="shared" si="102"/>
        <v>10.466666666666665</v>
      </c>
      <c r="BB459" s="30">
        <f>SUMIF(Ingredients!$B$3:$B$230,F459,Ingredients!$F$3:$F$230)+SUMIF($B$3:$B$725,F459,$BJ$3:$BJ$725)</f>
        <v>0</v>
      </c>
      <c r="BC459" s="30">
        <f>SUMIF(Ingredients!$B$3:$B$230,G459,Ingredients!$F$3:$F$230)+SUMIF($B$3:$B$725,G459,$BJ$3:$BJ$725)</f>
        <v>0</v>
      </c>
      <c r="BD459" s="30">
        <f>SUMIF(Ingredients!$B$3:$B$230,H459,Ingredients!$F$3:$F$230)+SUMIF($B$3:$B$725,H459,$BJ$3:$BJ$725)</f>
        <v>0</v>
      </c>
      <c r="BE459" s="30">
        <f>SUMIF(Ingredients!$B$3:$B$230,I459,Ingredients!$F$3:$F$230)+SUMIF($B$3:$B$725,I459,$BJ$3:$BJ$725)</f>
        <v>0</v>
      </c>
      <c r="BF459" s="30">
        <f>SUMIF(Ingredients!$B$3:$B$230,J459,Ingredients!$F$3:$F$230)+SUMIF($B$3:$B$725,J459,$BJ$3:$BJ$725)</f>
        <v>0</v>
      </c>
      <c r="BG459" s="30">
        <f>SUMIF(Ingredients!$B$3:$B$230,K459,Ingredients!$F$3:$F$230)+SUMIF($B$3:$B$725,K459,$BJ$3:$BJ$725)</f>
        <v>0</v>
      </c>
      <c r="BH459" s="30">
        <f>SUMIF(Ingredients!$B$3:$B$230,L459,Ingredients!$F$3:$F$230)+SUMIF($B$3:$B$725,L459,$BJ$3:$BJ$725)</f>
        <v>0</v>
      </c>
      <c r="BI459" s="30">
        <f>SUMIF(Ingredients!$B$3:$B$230,M459,Ingredients!$F$3:$F$230)+SUMIF($B$3:$B$725,M459,$BJ$3:$BJ$725)</f>
        <v>0</v>
      </c>
      <c r="BJ459" s="35">
        <f t="shared" si="103"/>
        <v>0</v>
      </c>
      <c r="BK459" s="30">
        <f>SUMIF(Ingredients!$B$3:$B$230,F459,Ingredients!$G$3:$G$230)+SUMIF($B$3:$B$725,F459,$BS$3:$BS$725)</f>
        <v>0</v>
      </c>
      <c r="BL459" s="30">
        <f>SUMIF(Ingredients!$B$3:$B$230,G459,Ingredients!$G$3:$G$230)+SUMIF($B$3:$B$725,G459,$BS$3:$BS$725)</f>
        <v>0</v>
      </c>
      <c r="BM459" s="30">
        <f>SUMIF(Ingredients!$B$3:$B$230,H459,Ingredients!$G$3:$G$230)+SUMIF($B$3:$B$725,H459,$BS$3:$BS$725)</f>
        <v>0</v>
      </c>
      <c r="BN459" s="30">
        <f>SUMIF(Ingredients!$B$3:$B$230,I459,Ingredients!$G$3:$G$230)+SUMIF($B$3:$B$725,I459,$BS$3:$BS$725)</f>
        <v>0</v>
      </c>
      <c r="BO459" s="30">
        <f>SUMIF(Ingredients!$B$3:$B$230,J459,Ingredients!$G$3:$G$230)+SUMIF($B$3:$B$725,J459,$BS$3:$BS$725)</f>
        <v>0</v>
      </c>
      <c r="BP459" s="30">
        <f>SUMIF(Ingredients!$B$3:$B$230,K459,Ingredients!$G$3:$G$230)+SUMIF($B$3:$B$725,K459,$BS$3:$BS$725)</f>
        <v>0</v>
      </c>
      <c r="BQ459" s="30">
        <f>SUMIF(Ingredients!$B$3:$B$230,L459,Ingredients!$G$3:$G$230)+SUMIF($B$3:$B$725,L459,$BS$3:$BS$725)</f>
        <v>0</v>
      </c>
      <c r="BR459" s="30">
        <f>SUMIF(Ingredients!$B$3:$B$230,M459,Ingredients!$G$3:$G$230)+SUMIF($B$3:$B$725,M459,$BS$3:$BS$725)</f>
        <v>0</v>
      </c>
      <c r="BS459" s="36">
        <f t="shared" si="104"/>
        <v>0</v>
      </c>
      <c r="BT459" s="30">
        <f>SUMIF(Ingredients!$B$3:$B$230,F459,Ingredients!$H$3:$H$230)+SUMIF($B$3:$B$725,F459,$CB$3:$CB$725)</f>
        <v>0</v>
      </c>
      <c r="BU459" s="30">
        <f>SUMIF(Ingredients!$B$3:$B$230,G459,Ingredients!$H$3:$H$230)+SUMIF($B$3:$B$725,G459,$CB$3:$CB$725)</f>
        <v>1.5</v>
      </c>
      <c r="BV459" s="30">
        <f>SUMIF(Ingredients!$B$3:$B$230,H459,Ingredients!$H$3:$H$230)+SUMIF($B$3:$B$725,H459,$CB$3:$CB$725)</f>
        <v>0</v>
      </c>
      <c r="BW459" s="30">
        <f>SUMIF(Ingredients!$B$3:$B$230,I459,Ingredients!$H$3:$H$230)+SUMIF($B$3:$B$725,I459,$CB$3:$CB$725)</f>
        <v>1</v>
      </c>
      <c r="BX459" s="30">
        <f>SUMIF(Ingredients!$B$3:$B$230,J459,Ingredients!$H$3:$H$230)+SUMIF($B$3:$B$725,J459,$CB$3:$CB$725)</f>
        <v>0</v>
      </c>
      <c r="BY459" s="30">
        <f>SUMIF(Ingredients!$B$3:$B$230,K459,Ingredients!$H$3:$H$230)+SUMIF($B$3:$B$725,K459,$CB$3:$CB$725)</f>
        <v>0</v>
      </c>
      <c r="BZ459" s="30">
        <f>SUMIF(Ingredients!$B$3:$B$230,L459,Ingredients!$H$3:$H$230)+SUMIF($B$3:$B$725,L459,$CB$3:$CB$725)</f>
        <v>0</v>
      </c>
      <c r="CA459" s="30">
        <f>SUMIF(Ingredients!$B$3:$B$230,M459,Ingredients!$H$3:$H$230)+SUMIF($B$3:$B$725,M459,$CB$3:$CB$725)</f>
        <v>0</v>
      </c>
      <c r="CB459" s="42">
        <f t="shared" si="105"/>
        <v>2.5</v>
      </c>
      <c r="CC459" s="30">
        <f>SUMIF(Ingredients!$B$3:$B$230,F459,Ingredients!$I$3:$I$230)+SUMIF($B$3:$B$725,F459,$CK$3:$CK$725)</f>
        <v>1</v>
      </c>
      <c r="CD459" s="30">
        <f>SUMIF(Ingredients!$B$3:$B$230,G459,Ingredients!$I$3:$I$230)+SUMIF($B$3:$B$725,G459,$CK$3:$CK$725)</f>
        <v>0</v>
      </c>
      <c r="CE459" s="30">
        <f>SUMIF(Ingredients!$B$3:$B$230,H459,Ingredients!$I$3:$I$230)+SUMIF($B$3:$B$725,H459,$CK$3:$CK$725)</f>
        <v>0</v>
      </c>
      <c r="CF459" s="30">
        <f>SUMIF(Ingredients!$B$3:$B$230,I459,Ingredients!$I$3:$I$230)+SUMIF($B$3:$B$725,I459,$CK$3:$CK$725)</f>
        <v>0</v>
      </c>
      <c r="CG459" s="30">
        <f>SUMIF(Ingredients!$B$3:$B$230,J459,Ingredients!$I$3:$I$230)+SUMIF($B$3:$B$725,J459,$CK$3:$CK$725)</f>
        <v>0</v>
      </c>
      <c r="CH459" s="30">
        <f>SUMIF(Ingredients!$B$3:$B$230,K459,Ingredients!$I$3:$I$230)+SUMIF($B$3:$B$725,K459,$CK$3:$CK$725)</f>
        <v>0</v>
      </c>
      <c r="CI459" s="30">
        <f>SUMIF(Ingredients!$B$3:$B$230,L459,Ingredients!$I$3:$I$230)+SUMIF($B$3:$B$725,L459,$CK$3:$CK$725)</f>
        <v>0</v>
      </c>
      <c r="CJ459" s="30">
        <f>SUMIF(Ingredients!$B$3:$B$230,M459,Ingredients!$I$3:$I$230)+SUMIF($B$3:$B$725,M459,$CK$3:$CK$725)</f>
        <v>0</v>
      </c>
      <c r="CK459" s="38">
        <f t="shared" si="106"/>
        <v>1</v>
      </c>
      <c r="CL459" s="30">
        <f>SUMIF(Ingredients!$B$3:$B$230,F459,Ingredients!$J$3:$J$230)+SUMIF($B$3:$B$725,F459,$CT$3:$CT$725)</f>
        <v>0</v>
      </c>
      <c r="CM459" s="30">
        <f>SUMIF(Ingredients!$B$3:$B$230,G459,Ingredients!$J$3:$J$230)+SUMIF($B$3:$B$725,G459,$CT$3:$CT$725)</f>
        <v>0</v>
      </c>
      <c r="CN459" s="30">
        <f>SUMIF(Ingredients!$B$3:$B$230,H459,Ingredients!$J$3:$J$230)+SUMIF($B$3:$B$725,H459,$CT$3:$CT$725)</f>
        <v>0</v>
      </c>
      <c r="CO459" s="30">
        <f>SUMIF(Ingredients!$B$3:$B$230,I459,Ingredients!$J$3:$J$230)+SUMIF($B$3:$B$725,I459,$CT$3:$CT$725)</f>
        <v>0</v>
      </c>
      <c r="CP459" s="30">
        <f>SUMIF(Ingredients!$B$3:$B$230,J459,Ingredients!$J$3:$J$230)+SUMIF($B$3:$B$725,J459,$CT$3:$CT$725)</f>
        <v>0</v>
      </c>
      <c r="CQ459" s="30">
        <f>SUMIF(Ingredients!$B$3:$B$230,K459,Ingredients!$J$3:$J$230)+SUMIF($B$3:$B$725,K459,$CT$3:$CT$725)</f>
        <v>0</v>
      </c>
      <c r="CR459" s="30">
        <f>SUMIF(Ingredients!$B$3:$B$230,L459,Ingredients!$J$3:$J$230)+SUMIF($B$3:$B$725,L459,$CT$3:$CT$725)</f>
        <v>0</v>
      </c>
      <c r="CS459" s="30">
        <f>SUMIF(Ingredients!$B$3:$B$230,M459,Ingredients!$J$3:$J$230)+SUMIF($B$3:$B$725,M459,$CT$3:$CT$725)</f>
        <v>0</v>
      </c>
      <c r="CT459" s="43">
        <f t="shared" si="107"/>
        <v>0</v>
      </c>
      <c r="CU459" s="34">
        <v>10</v>
      </c>
      <c r="CV459" s="30">
        <v>0</v>
      </c>
      <c r="CW459" s="30">
        <v>10.466666666666665</v>
      </c>
      <c r="CX459" s="35">
        <v>0</v>
      </c>
      <c r="CY459" s="36">
        <v>0</v>
      </c>
      <c r="CZ459" s="37">
        <v>2.5</v>
      </c>
      <c r="DA459" s="38">
        <v>1</v>
      </c>
      <c r="DB459" s="39">
        <v>0</v>
      </c>
      <c r="DC459" t="s">
        <v>202</v>
      </c>
      <c r="DD459" t="str">
        <f t="shared" ca="1" si="99"/>
        <v/>
      </c>
      <c r="DE459" t="str">
        <f t="shared" ca="1" si="108"/>
        <v>No</v>
      </c>
      <c r="DG459" t="s">
        <v>200</v>
      </c>
      <c r="DH459" t="str">
        <f t="shared" ca="1" si="109"/>
        <v/>
      </c>
      <c r="DI459" t="s">
        <v>2271</v>
      </c>
    </row>
    <row r="460" spans="2:113" x14ac:dyDescent="0.3">
      <c r="B460" t="s">
        <v>752</v>
      </c>
      <c r="C460" t="str">
        <f>INDEX('PH Itemnames'!$B$1:$B$723,MATCH(B460,'PH Itemnames'!$A$1:$A$723),1)</f>
        <v>gritsItem</v>
      </c>
      <c r="D460" t="s">
        <v>245</v>
      </c>
      <c r="E460" t="s">
        <v>1191</v>
      </c>
      <c r="F460" s="10" t="s">
        <v>36</v>
      </c>
      <c r="G460" s="11" t="s">
        <v>238</v>
      </c>
      <c r="H460" s="11" t="s">
        <v>9</v>
      </c>
      <c r="I460" s="11" t="s">
        <v>249</v>
      </c>
      <c r="J460" s="11"/>
      <c r="K460" s="11"/>
      <c r="L460" s="11"/>
      <c r="M460" s="11"/>
      <c r="N460" s="46">
        <f ca="1">SUMIF(Ingredients!$B$3:$B$230,'PH complex foods'!F460,Ingredients!$A$3:$A$119)+SUMIF($B$3:$B$725,F460,$V$3:$V$724)</f>
        <v>1</v>
      </c>
      <c r="O460" s="11">
        <f ca="1">SUMIF(Ingredients!$B$3:$B$230,'PH complex foods'!G460,Ingredients!$A$3:$A$119)+SUMIF($B$3:$B$725,G460,$V$3:$V$724)</f>
        <v>1</v>
      </c>
      <c r="P460" s="11">
        <f ca="1">SUMIF(Ingredients!$B$3:$B$230,'PH complex foods'!H460,Ingredients!$A$3:$A$119)+SUMIF($B$3:$B$725,H460,$V$3:$V$724)</f>
        <v>1</v>
      </c>
      <c r="Q460" s="11">
        <f ca="1">SUMIF(Ingredients!$B$3:$B$230,'PH complex foods'!I460,Ingredients!$A$3:$A$119)+SUMIF($B$3:$B$725,I460,$V$3:$V$724)</f>
        <v>1</v>
      </c>
      <c r="R460" s="11">
        <f ca="1">SUMIF(Ingredients!$B$3:$B$230,'PH complex foods'!J460,Ingredients!$A$3:$A$119)+SUMIF($B$3:$B$725,J460,$V$3:$V$724)</f>
        <v>0</v>
      </c>
      <c r="S460" s="11">
        <f ca="1">SUMIF(Ingredients!$B$3:$B$230,'PH complex foods'!K460,Ingredients!$A$3:$A$119)+SUMIF($B$3:$B$725,K460,$V$3:$V$724)</f>
        <v>0</v>
      </c>
      <c r="T460" s="11">
        <f ca="1">SUMIF(Ingredients!$B$3:$B$230,'PH complex foods'!L460,Ingredients!$A$3:$A$119)+SUMIF($B$3:$B$725,L460,$V$3:$V$724)</f>
        <v>0</v>
      </c>
      <c r="U460" s="11">
        <f ca="1">SUMIF(Ingredients!$B$3:$B$230,'PH complex foods'!M460,Ingredients!$A$3:$A$119)+SUMIF($B$3:$B$725,M460,$V$3:$V$724)</f>
        <v>0</v>
      </c>
      <c r="V460" s="10">
        <f t="shared" ca="1" si="110"/>
        <v>1</v>
      </c>
      <c r="W460" s="10">
        <v>1</v>
      </c>
      <c r="X460" s="11">
        <v>1</v>
      </c>
      <c r="Y460" s="11">
        <f>COUNTIF(F460:M1184,B460)</f>
        <v>1</v>
      </c>
      <c r="Z460" s="44" t="str">
        <f t="shared" ca="1" si="111"/>
        <v>Yes</v>
      </c>
      <c r="AA460" s="34">
        <f>SUMIF(Ingredients!$B$3:$B$230,F460,Ingredients!$C$3:$C$230)+SUMIF($B$3:$B$725,F460,$AI$3:$AI$725)</f>
        <v>0</v>
      </c>
      <c r="AB460" s="30">
        <f>SUMIF(Ingredients!$B$3:$B$230,G460,Ingredients!$C$3:$C$230)+SUMIF($B$3:$B$725,G460,$AI$3:$AI$725)</f>
        <v>5</v>
      </c>
      <c r="AC460" s="30">
        <f>SUMIF(Ingredients!$B$3:$B$230,H460,Ingredients!$C$3:$C$230)+SUMIF($B$3:$B$725,H460,$AI$3:$AI$725)</f>
        <v>0</v>
      </c>
      <c r="AD460" s="30">
        <f>SUMIF(Ingredients!$B$3:$B$230,I460,Ingredients!$C$3:$C$230)+SUMIF($B$3:$B$725,I460,$AI$3:$AI$725)</f>
        <v>0</v>
      </c>
      <c r="AE460" s="30">
        <f>SUMIF(Ingredients!$B$3:$B$230,J460,Ingredients!$C$3:$C$230)+SUMIF($B$3:$B$725,J460,$AI$3:$AI$725)</f>
        <v>0</v>
      </c>
      <c r="AF460" s="30">
        <f>SUMIF(Ingredients!$B$3:$B$230,K460,Ingredients!$C$3:$C$230)+SUMIF($B$3:$B$725,K460,$AI$3:$AI$725)</f>
        <v>0</v>
      </c>
      <c r="AG460" s="30">
        <f>SUMIF(Ingredients!$B$3:$B$230,L460,Ingredients!$C$3:$C$230)+SUMIF($B$3:$B$725,L460,$AI$3:$AI$725)</f>
        <v>0</v>
      </c>
      <c r="AH460" s="30">
        <f>SUMIF(Ingredients!$B$3:$B$230,M460,Ingredients!$C$3:$C$230)+SUMIF($B$3:$B$725,M460,$AI$3:$AI$725)</f>
        <v>0</v>
      </c>
      <c r="AI460" s="29">
        <f t="shared" si="100"/>
        <v>5</v>
      </c>
      <c r="AJ460" s="30">
        <f>SUMIF(Ingredients!$B$3:$B$230,F460,Ingredients!$D$3:$D$230)+SUMIF($B$3:$B$725,F460,$AR$3:$AR$725)</f>
        <v>0</v>
      </c>
      <c r="AK460" s="30">
        <f>SUMIF(Ingredients!$B$3:$B$230,G460,Ingredients!$D$3:$D$230)+SUMIF($B$3:$B$725,G460,$AR$3:$AR$725)</f>
        <v>5</v>
      </c>
      <c r="AL460" s="30">
        <f>SUMIF(Ingredients!$B$3:$B$230,H460,Ingredients!$D$3:$D$230)+SUMIF($B$3:$B$725,H460,$AR$3:$AR$725)</f>
        <v>10</v>
      </c>
      <c r="AM460" s="30">
        <f>SUMIF(Ingredients!$B$3:$B$230,I460,Ingredients!$D$3:$D$230)+SUMIF($B$3:$B$725,I460,$AR$3:$AR$725)</f>
        <v>0</v>
      </c>
      <c r="AN460" s="30">
        <f>SUMIF(Ingredients!$B$3:$B$230,J460,Ingredients!$D$3:$D$230)+SUMIF($B$3:$B$725,J460,$AR$3:$AR$725)</f>
        <v>0</v>
      </c>
      <c r="AO460" s="30">
        <f>SUMIF(Ingredients!$B$3:$B$230,K460,Ingredients!$D$3:$D$230)+SUMIF($B$3:$B$725,K460,$AR$3:$AR$725)</f>
        <v>0</v>
      </c>
      <c r="AP460" s="30">
        <f>SUMIF(Ingredients!$B$3:$B$230,L460,Ingredients!$D$3:$D$230)+SUMIF($B$3:$B$725,L460,$AR$3:$AR$725)</f>
        <v>0</v>
      </c>
      <c r="AQ460" s="30">
        <f>SUMIF(Ingredients!$B$3:$B$230,M460,Ingredients!$D$3:$D$230)+SUMIF($B$3:$B$725,M460,$AR$3:$AR$725)</f>
        <v>0</v>
      </c>
      <c r="AR460" s="29">
        <f t="shared" si="101"/>
        <v>15</v>
      </c>
      <c r="AS460" s="30">
        <f>SUMIF(Ingredients!$B$3:$B$230,F460,Ingredients!$E$3:$E$230)+SUMIF($B$3:$B$725,F460,$BA$3:$BA$730)</f>
        <v>43</v>
      </c>
      <c r="AT460" s="30">
        <f>SUMIF(Ingredients!$B$3:$B$230,G460,Ingredients!$E$3:$E$230)+SUMIF($B$3:$B$725,G460,$BA$3:$BA$730)</f>
        <v>23</v>
      </c>
      <c r="AU460" s="30">
        <f>SUMIF(Ingredients!$B$3:$B$230,H460,Ingredients!$E$3:$E$230)+SUMIF($B$3:$B$725,H460,$BA$3:$BA$730)</f>
        <v>0</v>
      </c>
      <c r="AV460" s="30">
        <f>SUMIF(Ingredients!$B$3:$B$230,I460,Ingredients!$E$3:$E$230)+SUMIF($B$3:$B$725,I460,$BA$3:$BA$730)</f>
        <v>30</v>
      </c>
      <c r="AW460" s="30">
        <f>SUMIF(Ingredients!$B$3:$B$230,J460,Ingredients!$E$3:$E$230)+SUMIF($B$3:$B$725,J460,$BA$3:$BA$730)</f>
        <v>0</v>
      </c>
      <c r="AX460" s="30">
        <f>SUMIF(Ingredients!$B$3:$B$230,K460,Ingredients!$E$3:$E$230)+SUMIF($B$3:$B$725,K460,$BA$3:$BA$730)</f>
        <v>0</v>
      </c>
      <c r="AY460" s="30">
        <f>SUMIF(Ingredients!$B$3:$B$230,L460,Ingredients!$E$3:$E$230)+SUMIF($B$3:$B$725,L460,$BA$3:$BA$730)</f>
        <v>0</v>
      </c>
      <c r="AZ460" s="30">
        <f>SUMIF(Ingredients!$B$3:$B$230,M460,Ingredients!$E$3:$E$230)+SUMIF($B$3:$B$725,M460,$BA$3:$BA$730)</f>
        <v>0</v>
      </c>
      <c r="BA460" s="29">
        <f t="shared" si="102"/>
        <v>24</v>
      </c>
      <c r="BB460" s="30">
        <f>SUMIF(Ingredients!$B$3:$B$230,F460,Ingredients!$F$3:$F$230)+SUMIF($B$3:$B$725,F460,$BJ$3:$BJ$725)</f>
        <v>0</v>
      </c>
      <c r="BC460" s="30">
        <f>SUMIF(Ingredients!$B$3:$B$230,G460,Ingredients!$F$3:$F$230)+SUMIF($B$3:$B$725,G460,$BJ$3:$BJ$725)</f>
        <v>0</v>
      </c>
      <c r="BD460" s="30">
        <f>SUMIF(Ingredients!$B$3:$B$230,H460,Ingredients!$F$3:$F$230)+SUMIF($B$3:$B$725,H460,$BJ$3:$BJ$725)</f>
        <v>0</v>
      </c>
      <c r="BE460" s="30">
        <f>SUMIF(Ingredients!$B$3:$B$230,I460,Ingredients!$F$3:$F$230)+SUMIF($B$3:$B$725,I460,$BJ$3:$BJ$725)</f>
        <v>0</v>
      </c>
      <c r="BF460" s="30">
        <f>SUMIF(Ingredients!$B$3:$B$230,J460,Ingredients!$F$3:$F$230)+SUMIF($B$3:$B$725,J460,$BJ$3:$BJ$725)</f>
        <v>0</v>
      </c>
      <c r="BG460" s="30">
        <f>SUMIF(Ingredients!$B$3:$B$230,K460,Ingredients!$F$3:$F$230)+SUMIF($B$3:$B$725,K460,$BJ$3:$BJ$725)</f>
        <v>0</v>
      </c>
      <c r="BH460" s="30">
        <f>SUMIF(Ingredients!$B$3:$B$230,L460,Ingredients!$F$3:$F$230)+SUMIF($B$3:$B$725,L460,$BJ$3:$BJ$725)</f>
        <v>0</v>
      </c>
      <c r="BI460" s="30">
        <f>SUMIF(Ingredients!$B$3:$B$230,M460,Ingredients!$F$3:$F$230)+SUMIF($B$3:$B$725,M460,$BJ$3:$BJ$725)</f>
        <v>0</v>
      </c>
      <c r="BJ460" s="35">
        <f t="shared" si="103"/>
        <v>0</v>
      </c>
      <c r="BK460" s="30">
        <f>SUMIF(Ingredients!$B$3:$B$230,F460,Ingredients!$G$3:$G$230)+SUMIF($B$3:$B$725,F460,$BS$3:$BS$725)</f>
        <v>0</v>
      </c>
      <c r="BL460" s="30">
        <f>SUMIF(Ingredients!$B$3:$B$230,G460,Ingredients!$G$3:$G$230)+SUMIF($B$3:$B$725,G460,$BS$3:$BS$725)</f>
        <v>0</v>
      </c>
      <c r="BM460" s="30">
        <f>SUMIF(Ingredients!$B$3:$B$230,H460,Ingredients!$G$3:$G$230)+SUMIF($B$3:$B$725,H460,$BS$3:$BS$725)</f>
        <v>0</v>
      </c>
      <c r="BN460" s="30">
        <f>SUMIF(Ingredients!$B$3:$B$230,I460,Ingredients!$G$3:$G$230)+SUMIF($B$3:$B$725,I460,$BS$3:$BS$725)</f>
        <v>0</v>
      </c>
      <c r="BO460" s="30">
        <f>SUMIF(Ingredients!$B$3:$B$230,J460,Ingredients!$G$3:$G$230)+SUMIF($B$3:$B$725,J460,$BS$3:$BS$725)</f>
        <v>0</v>
      </c>
      <c r="BP460" s="30">
        <f>SUMIF(Ingredients!$B$3:$B$230,K460,Ingredients!$G$3:$G$230)+SUMIF($B$3:$B$725,K460,$BS$3:$BS$725)</f>
        <v>0</v>
      </c>
      <c r="BQ460" s="30">
        <f>SUMIF(Ingredients!$B$3:$B$230,L460,Ingredients!$G$3:$G$230)+SUMIF($B$3:$B$725,L460,$BS$3:$BS$725)</f>
        <v>0</v>
      </c>
      <c r="BR460" s="30">
        <f>SUMIF(Ingredients!$B$3:$B$230,M460,Ingredients!$G$3:$G$230)+SUMIF($B$3:$B$725,M460,$BS$3:$BS$725)</f>
        <v>0</v>
      </c>
      <c r="BS460" s="36">
        <f t="shared" si="104"/>
        <v>0</v>
      </c>
      <c r="BT460" s="30">
        <f>SUMIF(Ingredients!$B$3:$B$230,F460,Ingredients!$H$3:$H$230)+SUMIF($B$3:$B$725,F460,$CB$3:$CB$725)</f>
        <v>0</v>
      </c>
      <c r="BU460" s="30">
        <f>SUMIF(Ingredients!$B$3:$B$230,G460,Ingredients!$H$3:$H$230)+SUMIF($B$3:$B$725,G460,$CB$3:$CB$725)</f>
        <v>0</v>
      </c>
      <c r="BV460" s="30">
        <f>SUMIF(Ingredients!$B$3:$B$230,H460,Ingredients!$H$3:$H$230)+SUMIF($B$3:$B$725,H460,$CB$3:$CB$725)</f>
        <v>0</v>
      </c>
      <c r="BW460" s="30">
        <f>SUMIF(Ingredients!$B$3:$B$230,I460,Ingredients!$H$3:$H$230)+SUMIF($B$3:$B$725,I460,$CB$3:$CB$725)</f>
        <v>0</v>
      </c>
      <c r="BX460" s="30">
        <f>SUMIF(Ingredients!$B$3:$B$230,J460,Ingredients!$H$3:$H$230)+SUMIF($B$3:$B$725,J460,$CB$3:$CB$725)</f>
        <v>0</v>
      </c>
      <c r="BY460" s="30">
        <f>SUMIF(Ingredients!$B$3:$B$230,K460,Ingredients!$H$3:$H$230)+SUMIF($B$3:$B$725,K460,$CB$3:$CB$725)</f>
        <v>0</v>
      </c>
      <c r="BZ460" s="30">
        <f>SUMIF(Ingredients!$B$3:$B$230,L460,Ingredients!$H$3:$H$230)+SUMIF($B$3:$B$725,L460,$CB$3:$CB$725)</f>
        <v>0</v>
      </c>
      <c r="CA460" s="30">
        <f>SUMIF(Ingredients!$B$3:$B$230,M460,Ingredients!$H$3:$H$230)+SUMIF($B$3:$B$725,M460,$CB$3:$CB$725)</f>
        <v>0</v>
      </c>
      <c r="CB460" s="42">
        <f t="shared" si="105"/>
        <v>0</v>
      </c>
      <c r="CC460" s="30">
        <f>SUMIF(Ingredients!$B$3:$B$230,F460,Ingredients!$I$3:$I$230)+SUMIF($B$3:$B$725,F460,$CK$3:$CK$725)</f>
        <v>0</v>
      </c>
      <c r="CD460" s="30">
        <f>SUMIF(Ingredients!$B$3:$B$230,G460,Ingredients!$I$3:$I$230)+SUMIF($B$3:$B$725,G460,$CK$3:$CK$725)</f>
        <v>0</v>
      </c>
      <c r="CE460" s="30">
        <f>SUMIF(Ingredients!$B$3:$B$230,H460,Ingredients!$I$3:$I$230)+SUMIF($B$3:$B$725,H460,$CK$3:$CK$725)</f>
        <v>0</v>
      </c>
      <c r="CF460" s="30">
        <f>SUMIF(Ingredients!$B$3:$B$230,I460,Ingredients!$I$3:$I$230)+SUMIF($B$3:$B$725,I460,$CK$3:$CK$725)</f>
        <v>0</v>
      </c>
      <c r="CG460" s="30">
        <f>SUMIF(Ingredients!$B$3:$B$230,J460,Ingredients!$I$3:$I$230)+SUMIF($B$3:$B$725,J460,$CK$3:$CK$725)</f>
        <v>0</v>
      </c>
      <c r="CH460" s="30">
        <f>SUMIF(Ingredients!$B$3:$B$230,K460,Ingredients!$I$3:$I$230)+SUMIF($B$3:$B$725,K460,$CK$3:$CK$725)</f>
        <v>0</v>
      </c>
      <c r="CI460" s="30">
        <f>SUMIF(Ingredients!$B$3:$B$230,L460,Ingredients!$I$3:$I$230)+SUMIF($B$3:$B$725,L460,$CK$3:$CK$725)</f>
        <v>0</v>
      </c>
      <c r="CJ460" s="30">
        <f>SUMIF(Ingredients!$B$3:$B$230,M460,Ingredients!$I$3:$I$230)+SUMIF($B$3:$B$725,M460,$CK$3:$CK$725)</f>
        <v>0</v>
      </c>
      <c r="CK460" s="38">
        <f t="shared" si="106"/>
        <v>0</v>
      </c>
      <c r="CL460" s="30">
        <f>SUMIF(Ingredients!$B$3:$B$230,F460,Ingredients!$J$3:$J$230)+SUMIF($B$3:$B$725,F460,$CT$3:$CT$725)</f>
        <v>0</v>
      </c>
      <c r="CM460" s="30">
        <f>SUMIF(Ingredients!$B$3:$B$230,G460,Ingredients!$J$3:$J$230)+SUMIF($B$3:$B$725,G460,$CT$3:$CT$725)</f>
        <v>2</v>
      </c>
      <c r="CN460" s="30">
        <f>SUMIF(Ingredients!$B$3:$B$230,H460,Ingredients!$J$3:$J$230)+SUMIF($B$3:$B$725,H460,$CT$3:$CT$725)</f>
        <v>0</v>
      </c>
      <c r="CO460" s="30">
        <f>SUMIF(Ingredients!$B$3:$B$230,I460,Ingredients!$J$3:$J$230)+SUMIF($B$3:$B$725,I460,$CT$3:$CT$725)</f>
        <v>0</v>
      </c>
      <c r="CP460" s="30">
        <f>SUMIF(Ingredients!$B$3:$B$230,J460,Ingredients!$J$3:$J$230)+SUMIF($B$3:$B$725,J460,$CT$3:$CT$725)</f>
        <v>0</v>
      </c>
      <c r="CQ460" s="30">
        <f>SUMIF(Ingredients!$B$3:$B$230,K460,Ingredients!$J$3:$J$230)+SUMIF($B$3:$B$725,K460,$CT$3:$CT$725)</f>
        <v>0</v>
      </c>
      <c r="CR460" s="30">
        <f>SUMIF(Ingredients!$B$3:$B$230,L460,Ingredients!$J$3:$J$230)+SUMIF($B$3:$B$725,L460,$CT$3:$CT$725)</f>
        <v>0</v>
      </c>
      <c r="CS460" s="30">
        <f>SUMIF(Ingredients!$B$3:$B$230,M460,Ingredients!$J$3:$J$230)+SUMIF($B$3:$B$725,M460,$CT$3:$CT$725)</f>
        <v>0</v>
      </c>
      <c r="CT460" s="43">
        <f t="shared" si="107"/>
        <v>2</v>
      </c>
      <c r="CU460" s="34">
        <v>5</v>
      </c>
      <c r="CV460" s="30">
        <v>0</v>
      </c>
      <c r="CW460" s="30">
        <v>24</v>
      </c>
      <c r="CX460" s="35">
        <v>1</v>
      </c>
      <c r="CY460" s="36">
        <v>0</v>
      </c>
      <c r="CZ460" s="37">
        <v>0</v>
      </c>
      <c r="DA460" s="38">
        <v>0</v>
      </c>
      <c r="DB460" s="39">
        <v>2</v>
      </c>
      <c r="DC460" t="s">
        <v>202</v>
      </c>
      <c r="DD460" t="str">
        <f t="shared" ca="1" si="99"/>
        <v/>
      </c>
      <c r="DE460" t="str">
        <f t="shared" ca="1" si="108"/>
        <v>-</v>
      </c>
      <c r="DG460" t="s">
        <v>200</v>
      </c>
      <c r="DH460" t="str">
        <f t="shared" ca="1" si="109"/>
        <v>GRITSITEM(MEAL, ItemRegistry.gritsItem, 4 ,1f,0f,1f,0f,0f,0f,2f,0.88f),</v>
      </c>
      <c r="DI460" t="s">
        <v>2530</v>
      </c>
    </row>
    <row r="461" spans="2:113" x14ac:dyDescent="0.3">
      <c r="B461" t="s">
        <v>753</v>
      </c>
      <c r="C461" t="str">
        <f>INDEX('PH Itemnames'!$B$1:$B$723,MATCH(B461,'PH Itemnames'!$A$1:$A$723),1)</f>
        <v>buttercookieItem</v>
      </c>
      <c r="D461" t="s">
        <v>240</v>
      </c>
      <c r="E461" t="s">
        <v>1191</v>
      </c>
      <c r="F461" s="10" t="s">
        <v>264</v>
      </c>
      <c r="G461" s="11" t="s">
        <v>249</v>
      </c>
      <c r="H461" s="11" t="s">
        <v>173</v>
      </c>
      <c r="I461" s="11" t="s">
        <v>247</v>
      </c>
      <c r="J461" s="11" t="s">
        <v>210</v>
      </c>
      <c r="K461" s="11" t="s">
        <v>226</v>
      </c>
      <c r="L461" s="11"/>
      <c r="M461" s="11"/>
      <c r="N461" s="46">
        <f ca="1">SUMIF(Ingredients!$B$3:$B$230,'PH complex foods'!F461,Ingredients!$A$3:$A$119)+SUMIF($B$3:$B$725,F461,$V$3:$V$724)</f>
        <v>1</v>
      </c>
      <c r="O461" s="11">
        <f ca="1">SUMIF(Ingredients!$B$3:$B$230,'PH complex foods'!G461,Ingredients!$A$3:$A$119)+SUMIF($B$3:$B$725,G461,$V$3:$V$724)</f>
        <v>1</v>
      </c>
      <c r="P461" s="11">
        <f ca="1">SUMIF(Ingredients!$B$3:$B$230,'PH complex foods'!H461,Ingredients!$A$3:$A$119)+SUMIF($B$3:$B$725,H461,$V$3:$V$724)</f>
        <v>0</v>
      </c>
      <c r="Q461" s="11">
        <f ca="1">SUMIF(Ingredients!$B$3:$B$230,'PH complex foods'!I461,Ingredients!$A$3:$A$119)+SUMIF($B$3:$B$725,I461,$V$3:$V$724)</f>
        <v>1</v>
      </c>
      <c r="R461" s="11">
        <f ca="1">SUMIF(Ingredients!$B$3:$B$230,'PH complex foods'!J461,Ingredients!$A$3:$A$119)+SUMIF($B$3:$B$725,J461,$V$3:$V$724)</f>
        <v>1</v>
      </c>
      <c r="S461" s="11">
        <f ca="1">SUMIF(Ingredients!$B$3:$B$230,'PH complex foods'!K461,Ingredients!$A$3:$A$119)+SUMIF($B$3:$B$725,K461,$V$3:$V$724)</f>
        <v>1</v>
      </c>
      <c r="T461" s="11">
        <f ca="1">SUMIF(Ingredients!$B$3:$B$230,'PH complex foods'!L461,Ingredients!$A$3:$A$119)+SUMIF($B$3:$B$725,L461,$V$3:$V$724)</f>
        <v>0</v>
      </c>
      <c r="U461" s="11">
        <f ca="1">SUMIF(Ingredients!$B$3:$B$230,'PH complex foods'!M461,Ingredients!$A$3:$A$119)+SUMIF($B$3:$B$725,M461,$V$3:$V$724)</f>
        <v>0</v>
      </c>
      <c r="V461" s="10">
        <f t="shared" ca="1" si="110"/>
        <v>0</v>
      </c>
      <c r="W461" s="10">
        <v>0</v>
      </c>
      <c r="X461" s="11">
        <v>0</v>
      </c>
      <c r="Y461" s="11">
        <f>COUNTIF(F461:M1185,B461)</f>
        <v>0</v>
      </c>
      <c r="Z461" s="44" t="str">
        <f t="shared" ca="1" si="111"/>
        <v>No</v>
      </c>
      <c r="AA461" s="34">
        <f>SUMIF(Ingredients!$B$3:$B$230,F461,Ingredients!$C$3:$C$230)+SUMIF($B$3:$B$725,F461,$AI$3:$AI$725)</f>
        <v>5</v>
      </c>
      <c r="AB461" s="30">
        <f>SUMIF(Ingredients!$B$3:$B$230,G461,Ingredients!$C$3:$C$230)+SUMIF($B$3:$B$725,G461,$AI$3:$AI$725)</f>
        <v>0</v>
      </c>
      <c r="AC461" s="30">
        <f>SUMIF(Ingredients!$B$3:$B$230,H461,Ingredients!$C$3:$C$230)+SUMIF($B$3:$B$725,H461,$AI$3:$AI$725)</f>
        <v>1</v>
      </c>
      <c r="AD461" s="30">
        <f>SUMIF(Ingredients!$B$3:$B$230,I461,Ingredients!$C$3:$C$230)+SUMIF($B$3:$B$725,I461,$AI$3:$AI$725)</f>
        <v>5</v>
      </c>
      <c r="AE461" s="30">
        <f>SUMIF(Ingredients!$B$3:$B$230,J461,Ingredients!$C$3:$C$230)+SUMIF($B$3:$B$725,J461,$AI$3:$AI$725)</f>
        <v>0</v>
      </c>
      <c r="AF461" s="30">
        <f>SUMIF(Ingredients!$B$3:$B$230,K461,Ingredients!$C$3:$C$230)+SUMIF($B$3:$B$725,K461,$AI$3:$AI$725)</f>
        <v>0</v>
      </c>
      <c r="AG461" s="30">
        <f>SUMIF(Ingredients!$B$3:$B$230,L461,Ingredients!$C$3:$C$230)+SUMIF($B$3:$B$725,L461,$AI$3:$AI$725)</f>
        <v>0</v>
      </c>
      <c r="AH461" s="30">
        <f>SUMIF(Ingredients!$B$3:$B$230,M461,Ingredients!$C$3:$C$230)+SUMIF($B$3:$B$725,M461,$AI$3:$AI$725)</f>
        <v>0</v>
      </c>
      <c r="AI461" s="29">
        <f t="shared" si="100"/>
        <v>11</v>
      </c>
      <c r="AJ461" s="30">
        <f>SUMIF(Ingredients!$B$3:$B$230,F461,Ingredients!$D$3:$D$230)+SUMIF($B$3:$B$725,F461,$AR$3:$AR$725)</f>
        <v>0</v>
      </c>
      <c r="AK461" s="30">
        <f>SUMIF(Ingredients!$B$3:$B$230,G461,Ingredients!$D$3:$D$230)+SUMIF($B$3:$B$725,G461,$AR$3:$AR$725)</f>
        <v>0</v>
      </c>
      <c r="AL461" s="30">
        <f>SUMIF(Ingredients!$B$3:$B$230,H461,Ingredients!$D$3:$D$230)+SUMIF($B$3:$B$725,H461,$AR$3:$AR$725)</f>
        <v>0</v>
      </c>
      <c r="AM461" s="30">
        <f>SUMIF(Ingredients!$B$3:$B$230,I461,Ingredients!$D$3:$D$230)+SUMIF($B$3:$B$725,I461,$AR$3:$AR$725)</f>
        <v>0</v>
      </c>
      <c r="AN461" s="30">
        <f>SUMIF(Ingredients!$B$3:$B$230,J461,Ingredients!$D$3:$D$230)+SUMIF($B$3:$B$725,J461,$AR$3:$AR$725)</f>
        <v>0</v>
      </c>
      <c r="AO461" s="30">
        <f>SUMIF(Ingredients!$B$3:$B$230,K461,Ingredients!$D$3:$D$230)+SUMIF($B$3:$B$725,K461,$AR$3:$AR$725)</f>
        <v>0</v>
      </c>
      <c r="AP461" s="30">
        <f>SUMIF(Ingredients!$B$3:$B$230,L461,Ingredients!$D$3:$D$230)+SUMIF($B$3:$B$725,L461,$AR$3:$AR$725)</f>
        <v>0</v>
      </c>
      <c r="AQ461" s="30">
        <f>SUMIF(Ingredients!$B$3:$B$230,M461,Ingredients!$D$3:$D$230)+SUMIF($B$3:$B$725,M461,$AR$3:$AR$725)</f>
        <v>0</v>
      </c>
      <c r="AR461" s="29">
        <f t="shared" si="101"/>
        <v>0</v>
      </c>
      <c r="AS461" s="30">
        <f>SUMIF(Ingredients!$B$3:$B$230,F461,Ingredients!$E$3:$E$230)+SUMIF($B$3:$B$725,F461,$BA$3:$BA$730)</f>
        <v>43</v>
      </c>
      <c r="AT461" s="30">
        <f>SUMIF(Ingredients!$B$3:$B$230,G461,Ingredients!$E$3:$E$230)+SUMIF($B$3:$B$725,G461,$BA$3:$BA$730)</f>
        <v>30</v>
      </c>
      <c r="AU461" s="30">
        <f>SUMIF(Ingredients!$B$3:$B$230,H461,Ingredients!$E$3:$E$230)+SUMIF($B$3:$B$725,H461,$BA$3:$BA$730)</f>
        <v>18</v>
      </c>
      <c r="AV461" s="30">
        <f>SUMIF(Ingredients!$B$3:$B$230,I461,Ingredients!$E$3:$E$230)+SUMIF($B$3:$B$725,I461,$BA$3:$BA$730)</f>
        <v>12</v>
      </c>
      <c r="AW461" s="30">
        <f>SUMIF(Ingredients!$B$3:$B$230,J461,Ingredients!$E$3:$E$230)+SUMIF($B$3:$B$725,J461,$BA$3:$BA$730)</f>
        <v>30</v>
      </c>
      <c r="AX461" s="30">
        <f>SUMIF(Ingredients!$B$3:$B$230,K461,Ingredients!$E$3:$E$230)+SUMIF($B$3:$B$725,K461,$BA$3:$BA$730)</f>
        <v>16</v>
      </c>
      <c r="AY461" s="30">
        <f>SUMIF(Ingredients!$B$3:$B$230,L461,Ingredients!$E$3:$E$230)+SUMIF($B$3:$B$725,L461,$BA$3:$BA$730)</f>
        <v>0</v>
      </c>
      <c r="AZ461" s="30">
        <f>SUMIF(Ingredients!$B$3:$B$230,M461,Ingredients!$E$3:$E$230)+SUMIF($B$3:$B$725,M461,$BA$3:$BA$730)</f>
        <v>0</v>
      </c>
      <c r="BA461" s="29">
        <f t="shared" si="102"/>
        <v>24.833333333333332</v>
      </c>
      <c r="BB461" s="30">
        <f>SUMIF(Ingredients!$B$3:$B$230,F461,Ingredients!$F$3:$F$230)+SUMIF($B$3:$B$725,F461,$BJ$3:$BJ$725)</f>
        <v>1</v>
      </c>
      <c r="BC461" s="30">
        <f>SUMIF(Ingredients!$B$3:$B$230,G461,Ingredients!$F$3:$F$230)+SUMIF($B$3:$B$725,G461,$BJ$3:$BJ$725)</f>
        <v>0</v>
      </c>
      <c r="BD461" s="30">
        <f>SUMIF(Ingredients!$B$3:$B$230,H461,Ingredients!$F$3:$F$230)+SUMIF($B$3:$B$725,H461,$BJ$3:$BJ$725)</f>
        <v>0</v>
      </c>
      <c r="BE461" s="30">
        <f>SUMIF(Ingredients!$B$3:$B$230,I461,Ingredients!$F$3:$F$230)+SUMIF($B$3:$B$725,I461,$BJ$3:$BJ$725)</f>
        <v>0</v>
      </c>
      <c r="BF461" s="30">
        <f>SUMIF(Ingredients!$B$3:$B$230,J461,Ingredients!$F$3:$F$230)+SUMIF($B$3:$B$725,J461,$BJ$3:$BJ$725)</f>
        <v>0</v>
      </c>
      <c r="BG461" s="30">
        <f>SUMIF(Ingredients!$B$3:$B$230,K461,Ingredients!$F$3:$F$230)+SUMIF($B$3:$B$725,K461,$BJ$3:$BJ$725)</f>
        <v>0</v>
      </c>
      <c r="BH461" s="30">
        <f>SUMIF(Ingredients!$B$3:$B$230,L461,Ingredients!$F$3:$F$230)+SUMIF($B$3:$B$725,L461,$BJ$3:$BJ$725)</f>
        <v>0</v>
      </c>
      <c r="BI461" s="30">
        <f>SUMIF(Ingredients!$B$3:$B$230,M461,Ingredients!$F$3:$F$230)+SUMIF($B$3:$B$725,M461,$BJ$3:$BJ$725)</f>
        <v>0</v>
      </c>
      <c r="BJ461" s="35">
        <f t="shared" si="103"/>
        <v>1</v>
      </c>
      <c r="BK461" s="30">
        <f>SUMIF(Ingredients!$B$3:$B$230,F461,Ingredients!$G$3:$G$230)+SUMIF($B$3:$B$725,F461,$BS$3:$BS$725)</f>
        <v>0</v>
      </c>
      <c r="BL461" s="30">
        <f>SUMIF(Ingredients!$B$3:$B$230,G461,Ingredients!$G$3:$G$230)+SUMIF($B$3:$B$725,G461,$BS$3:$BS$725)</f>
        <v>0</v>
      </c>
      <c r="BM461" s="30">
        <f>SUMIF(Ingredients!$B$3:$B$230,H461,Ingredients!$G$3:$G$230)+SUMIF($B$3:$B$725,H461,$BS$3:$BS$725)</f>
        <v>0</v>
      </c>
      <c r="BN461" s="30">
        <f>SUMIF(Ingredients!$B$3:$B$230,I461,Ingredients!$G$3:$G$230)+SUMIF($B$3:$B$725,I461,$BS$3:$BS$725)</f>
        <v>0</v>
      </c>
      <c r="BO461" s="30">
        <f>SUMIF(Ingredients!$B$3:$B$230,J461,Ingredients!$G$3:$G$230)+SUMIF($B$3:$B$725,J461,$BS$3:$BS$725)</f>
        <v>0</v>
      </c>
      <c r="BP461" s="30">
        <f>SUMIF(Ingredients!$B$3:$B$230,K461,Ingredients!$G$3:$G$230)+SUMIF($B$3:$B$725,K461,$BS$3:$BS$725)</f>
        <v>0</v>
      </c>
      <c r="BQ461" s="30">
        <f>SUMIF(Ingredients!$B$3:$B$230,L461,Ingredients!$G$3:$G$230)+SUMIF($B$3:$B$725,L461,$BS$3:$BS$725)</f>
        <v>0</v>
      </c>
      <c r="BR461" s="30">
        <f>SUMIF(Ingredients!$B$3:$B$230,M461,Ingredients!$G$3:$G$230)+SUMIF($B$3:$B$725,M461,$BS$3:$BS$725)</f>
        <v>0</v>
      </c>
      <c r="BS461" s="36">
        <f t="shared" si="104"/>
        <v>0</v>
      </c>
      <c r="BT461" s="30">
        <f>SUMIF(Ingredients!$B$3:$B$230,F461,Ingredients!$H$3:$H$230)+SUMIF($B$3:$B$725,F461,$CB$3:$CB$725)</f>
        <v>0</v>
      </c>
      <c r="BU461" s="30">
        <f>SUMIF(Ingredients!$B$3:$B$230,G461,Ingredients!$H$3:$H$230)+SUMIF($B$3:$B$725,G461,$CB$3:$CB$725)</f>
        <v>0</v>
      </c>
      <c r="BV461" s="30">
        <f>SUMIF(Ingredients!$B$3:$B$230,H461,Ingredients!$H$3:$H$230)+SUMIF($B$3:$B$725,H461,$CB$3:$CB$725)</f>
        <v>0</v>
      </c>
      <c r="BW461" s="30">
        <f>SUMIF(Ingredients!$B$3:$B$230,I461,Ingredients!$H$3:$H$230)+SUMIF($B$3:$B$725,I461,$CB$3:$CB$725)</f>
        <v>0</v>
      </c>
      <c r="BX461" s="30">
        <f>SUMIF(Ingredients!$B$3:$B$230,J461,Ingredients!$H$3:$H$230)+SUMIF($B$3:$B$725,J461,$CB$3:$CB$725)</f>
        <v>0</v>
      </c>
      <c r="BY461" s="30">
        <f>SUMIF(Ingredients!$B$3:$B$230,K461,Ingredients!$H$3:$H$230)+SUMIF($B$3:$B$725,K461,$CB$3:$CB$725)</f>
        <v>0</v>
      </c>
      <c r="BZ461" s="30">
        <f>SUMIF(Ingredients!$B$3:$B$230,L461,Ingredients!$H$3:$H$230)+SUMIF($B$3:$B$725,L461,$CB$3:$CB$725)</f>
        <v>0</v>
      </c>
      <c r="CA461" s="30">
        <f>SUMIF(Ingredients!$B$3:$B$230,M461,Ingredients!$H$3:$H$230)+SUMIF($B$3:$B$725,M461,$CB$3:$CB$725)</f>
        <v>0</v>
      </c>
      <c r="CB461" s="42">
        <f t="shared" si="105"/>
        <v>0</v>
      </c>
      <c r="CC461" s="30">
        <f>SUMIF(Ingredients!$B$3:$B$230,F461,Ingredients!$I$3:$I$230)+SUMIF($B$3:$B$725,F461,$CK$3:$CK$725)</f>
        <v>0</v>
      </c>
      <c r="CD461" s="30">
        <f>SUMIF(Ingredients!$B$3:$B$230,G461,Ingredients!$I$3:$I$230)+SUMIF($B$3:$B$725,G461,$CK$3:$CK$725)</f>
        <v>0</v>
      </c>
      <c r="CE461" s="30">
        <f>SUMIF(Ingredients!$B$3:$B$230,H461,Ingredients!$I$3:$I$230)+SUMIF($B$3:$B$725,H461,$CK$3:$CK$725)</f>
        <v>0</v>
      </c>
      <c r="CF461" s="30">
        <f>SUMIF(Ingredients!$B$3:$B$230,I461,Ingredients!$I$3:$I$230)+SUMIF($B$3:$B$725,I461,$CK$3:$CK$725)</f>
        <v>0</v>
      </c>
      <c r="CG461" s="30">
        <f>SUMIF(Ingredients!$B$3:$B$230,J461,Ingredients!$I$3:$I$230)+SUMIF($B$3:$B$725,J461,$CK$3:$CK$725)</f>
        <v>0</v>
      </c>
      <c r="CH461" s="30">
        <f>SUMIF(Ingredients!$B$3:$B$230,K461,Ingredients!$I$3:$I$230)+SUMIF($B$3:$B$725,K461,$CK$3:$CK$725)</f>
        <v>0</v>
      </c>
      <c r="CI461" s="30">
        <f>SUMIF(Ingredients!$B$3:$B$230,L461,Ingredients!$I$3:$I$230)+SUMIF($B$3:$B$725,L461,$CK$3:$CK$725)</f>
        <v>0</v>
      </c>
      <c r="CJ461" s="30">
        <f>SUMIF(Ingredients!$B$3:$B$230,M461,Ingredients!$I$3:$I$230)+SUMIF($B$3:$B$725,M461,$CK$3:$CK$725)</f>
        <v>0</v>
      </c>
      <c r="CK461" s="38">
        <f t="shared" si="106"/>
        <v>0</v>
      </c>
      <c r="CL461" s="30">
        <f>SUMIF(Ingredients!$B$3:$B$230,F461,Ingredients!$J$3:$J$230)+SUMIF($B$3:$B$725,F461,$CT$3:$CT$725)</f>
        <v>0</v>
      </c>
      <c r="CM461" s="30">
        <f>SUMIF(Ingredients!$B$3:$B$230,G461,Ingredients!$J$3:$J$230)+SUMIF($B$3:$B$725,G461,$CT$3:$CT$725)</f>
        <v>0</v>
      </c>
      <c r="CN461" s="30">
        <f>SUMIF(Ingredients!$B$3:$B$230,H461,Ingredients!$J$3:$J$230)+SUMIF($B$3:$B$725,H461,$CT$3:$CT$725)</f>
        <v>0</v>
      </c>
      <c r="CO461" s="30">
        <f>SUMIF(Ingredients!$B$3:$B$230,I461,Ingredients!$J$3:$J$230)+SUMIF($B$3:$B$725,I461,$CT$3:$CT$725)</f>
        <v>1</v>
      </c>
      <c r="CP461" s="30">
        <f>SUMIF(Ingredients!$B$3:$B$230,J461,Ingredients!$J$3:$J$230)+SUMIF($B$3:$B$725,J461,$CT$3:$CT$725)</f>
        <v>0</v>
      </c>
      <c r="CQ461" s="30">
        <f>SUMIF(Ingredients!$B$3:$B$230,K461,Ingredients!$J$3:$J$230)+SUMIF($B$3:$B$725,K461,$CT$3:$CT$725)</f>
        <v>0</v>
      </c>
      <c r="CR461" s="30">
        <f>SUMIF(Ingredients!$B$3:$B$230,L461,Ingredients!$J$3:$J$230)+SUMIF($B$3:$B$725,L461,$CT$3:$CT$725)</f>
        <v>0</v>
      </c>
      <c r="CS461" s="30">
        <f>SUMIF(Ingredients!$B$3:$B$230,M461,Ingredients!$J$3:$J$230)+SUMIF($B$3:$B$725,M461,$CT$3:$CT$725)</f>
        <v>0</v>
      </c>
      <c r="CT461" s="43">
        <f t="shared" si="107"/>
        <v>1</v>
      </c>
      <c r="CU461" s="34">
        <v>11</v>
      </c>
      <c r="CV461" s="30">
        <v>0</v>
      </c>
      <c r="CW461" s="30">
        <v>24.833333333333332</v>
      </c>
      <c r="CX461" s="35">
        <v>1</v>
      </c>
      <c r="CY461" s="36">
        <v>0</v>
      </c>
      <c r="CZ461" s="37">
        <v>0</v>
      </c>
      <c r="DA461" s="38">
        <v>0</v>
      </c>
      <c r="DB461" s="39">
        <v>1</v>
      </c>
      <c r="DC461" t="s">
        <v>199</v>
      </c>
      <c r="DD461" t="str">
        <f t="shared" ca="1" si="99"/>
        <v/>
      </c>
      <c r="DE461" t="str">
        <f t="shared" ca="1" si="108"/>
        <v>No</v>
      </c>
      <c r="DG461" t="s">
        <v>200</v>
      </c>
      <c r="DH461" t="str">
        <f t="shared" ca="1" si="109"/>
        <v/>
      </c>
      <c r="DI461" t="s">
        <v>2271</v>
      </c>
    </row>
    <row r="462" spans="2:113" x14ac:dyDescent="0.3">
      <c r="B462" t="s">
        <v>754</v>
      </c>
      <c r="C462" t="str">
        <f>INDEX('PH Itemnames'!$B$1:$B$723,MATCH(B462,'PH Itemnames'!$A$1:$A$723),1)</f>
        <v>sugarcookieItem</v>
      </c>
      <c r="D462" t="s">
        <v>240</v>
      </c>
      <c r="E462" t="s">
        <v>1191</v>
      </c>
      <c r="F462" s="10" t="s">
        <v>264</v>
      </c>
      <c r="G462" s="11" t="s">
        <v>247</v>
      </c>
      <c r="H462" s="11" t="s">
        <v>210</v>
      </c>
      <c r="I462" s="11" t="s">
        <v>210</v>
      </c>
      <c r="J462" s="11" t="s">
        <v>226</v>
      </c>
      <c r="K462" s="11"/>
      <c r="L462" s="11"/>
      <c r="M462" s="11"/>
      <c r="N462" s="46">
        <f ca="1">SUMIF(Ingredients!$B$3:$B$230,'PH complex foods'!F462,Ingredients!$A$3:$A$119)+SUMIF($B$3:$B$725,F462,$V$3:$V$724)</f>
        <v>1</v>
      </c>
      <c r="O462" s="11">
        <f ca="1">SUMIF(Ingredients!$B$3:$B$230,'PH complex foods'!G462,Ingredients!$A$3:$A$119)+SUMIF($B$3:$B$725,G462,$V$3:$V$724)</f>
        <v>1</v>
      </c>
      <c r="P462" s="11">
        <f ca="1">SUMIF(Ingredients!$B$3:$B$230,'PH complex foods'!H462,Ingredients!$A$3:$A$119)+SUMIF($B$3:$B$725,H462,$V$3:$V$724)</f>
        <v>1</v>
      </c>
      <c r="Q462" s="11">
        <f ca="1">SUMIF(Ingredients!$B$3:$B$230,'PH complex foods'!I462,Ingredients!$A$3:$A$119)+SUMIF($B$3:$B$725,I462,$V$3:$V$724)</f>
        <v>1</v>
      </c>
      <c r="R462" s="11">
        <f ca="1">SUMIF(Ingredients!$B$3:$B$230,'PH complex foods'!J462,Ingredients!$A$3:$A$119)+SUMIF($B$3:$B$725,J462,$V$3:$V$724)</f>
        <v>1</v>
      </c>
      <c r="S462" s="11">
        <f ca="1">SUMIF(Ingredients!$B$3:$B$230,'PH complex foods'!K462,Ingredients!$A$3:$A$119)+SUMIF($B$3:$B$725,K462,$V$3:$V$724)</f>
        <v>0</v>
      </c>
      <c r="T462" s="11">
        <f ca="1">SUMIF(Ingredients!$B$3:$B$230,'PH complex foods'!L462,Ingredients!$A$3:$A$119)+SUMIF($B$3:$B$725,L462,$V$3:$V$724)</f>
        <v>0</v>
      </c>
      <c r="U462" s="11">
        <f ca="1">SUMIF(Ingredients!$B$3:$B$230,'PH complex foods'!M462,Ingredients!$A$3:$A$119)+SUMIF($B$3:$B$725,M462,$V$3:$V$724)</f>
        <v>0</v>
      </c>
      <c r="V462" s="10">
        <f t="shared" ca="1" si="110"/>
        <v>1</v>
      </c>
      <c r="W462" s="10">
        <v>1</v>
      </c>
      <c r="X462" s="11">
        <v>1</v>
      </c>
      <c r="Y462" s="11">
        <f>COUNTIF(F462:M1186,B462)</f>
        <v>0</v>
      </c>
      <c r="Z462" s="44" t="str">
        <f t="shared" ca="1" si="111"/>
        <v>Yes</v>
      </c>
      <c r="AA462" s="34">
        <f>SUMIF(Ingredients!$B$3:$B$230,F462,Ingredients!$C$3:$C$230)+SUMIF($B$3:$B$725,F462,$AI$3:$AI$725)</f>
        <v>5</v>
      </c>
      <c r="AB462" s="30">
        <f>SUMIF(Ingredients!$B$3:$B$230,G462,Ingredients!$C$3:$C$230)+SUMIF($B$3:$B$725,G462,$AI$3:$AI$725)</f>
        <v>5</v>
      </c>
      <c r="AC462" s="30">
        <f>SUMIF(Ingredients!$B$3:$B$230,H462,Ingredients!$C$3:$C$230)+SUMIF($B$3:$B$725,H462,$AI$3:$AI$725)</f>
        <v>0</v>
      </c>
      <c r="AD462" s="30">
        <f>SUMIF(Ingredients!$B$3:$B$230,I462,Ingredients!$C$3:$C$230)+SUMIF($B$3:$B$725,I462,$AI$3:$AI$725)</f>
        <v>0</v>
      </c>
      <c r="AE462" s="30">
        <f>SUMIF(Ingredients!$B$3:$B$230,J462,Ingredients!$C$3:$C$230)+SUMIF($B$3:$B$725,J462,$AI$3:$AI$725)</f>
        <v>0</v>
      </c>
      <c r="AF462" s="30">
        <f>SUMIF(Ingredients!$B$3:$B$230,K462,Ingredients!$C$3:$C$230)+SUMIF($B$3:$B$725,K462,$AI$3:$AI$725)</f>
        <v>0</v>
      </c>
      <c r="AG462" s="30">
        <f>SUMIF(Ingredients!$B$3:$B$230,L462,Ingredients!$C$3:$C$230)+SUMIF($B$3:$B$725,L462,$AI$3:$AI$725)</f>
        <v>0</v>
      </c>
      <c r="AH462" s="30">
        <f>SUMIF(Ingredients!$B$3:$B$230,M462,Ingredients!$C$3:$C$230)+SUMIF($B$3:$B$725,M462,$AI$3:$AI$725)</f>
        <v>0</v>
      </c>
      <c r="AI462" s="29">
        <f t="shared" si="100"/>
        <v>10</v>
      </c>
      <c r="AJ462" s="30">
        <f>SUMIF(Ingredients!$B$3:$B$230,F462,Ingredients!$D$3:$D$230)+SUMIF($B$3:$B$725,F462,$AR$3:$AR$725)</f>
        <v>0</v>
      </c>
      <c r="AK462" s="30">
        <f>SUMIF(Ingredients!$B$3:$B$230,G462,Ingredients!$D$3:$D$230)+SUMIF($B$3:$B$725,G462,$AR$3:$AR$725)</f>
        <v>0</v>
      </c>
      <c r="AL462" s="30">
        <f>SUMIF(Ingredients!$B$3:$B$230,H462,Ingredients!$D$3:$D$230)+SUMIF($B$3:$B$725,H462,$AR$3:$AR$725)</f>
        <v>0</v>
      </c>
      <c r="AM462" s="30">
        <f>SUMIF(Ingredients!$B$3:$B$230,I462,Ingredients!$D$3:$D$230)+SUMIF($B$3:$B$725,I462,$AR$3:$AR$725)</f>
        <v>0</v>
      </c>
      <c r="AN462" s="30">
        <f>SUMIF(Ingredients!$B$3:$B$230,J462,Ingredients!$D$3:$D$230)+SUMIF($B$3:$B$725,J462,$AR$3:$AR$725)</f>
        <v>0</v>
      </c>
      <c r="AO462" s="30">
        <f>SUMIF(Ingredients!$B$3:$B$230,K462,Ingredients!$D$3:$D$230)+SUMIF($B$3:$B$725,K462,$AR$3:$AR$725)</f>
        <v>0</v>
      </c>
      <c r="AP462" s="30">
        <f>SUMIF(Ingredients!$B$3:$B$230,L462,Ingredients!$D$3:$D$230)+SUMIF($B$3:$B$725,L462,$AR$3:$AR$725)</f>
        <v>0</v>
      </c>
      <c r="AQ462" s="30">
        <f>SUMIF(Ingredients!$B$3:$B$230,M462,Ingredients!$D$3:$D$230)+SUMIF($B$3:$B$725,M462,$AR$3:$AR$725)</f>
        <v>0</v>
      </c>
      <c r="AR462" s="29">
        <f t="shared" si="101"/>
        <v>0</v>
      </c>
      <c r="AS462" s="30">
        <f>SUMIF(Ingredients!$B$3:$B$230,F462,Ingredients!$E$3:$E$230)+SUMIF($B$3:$B$725,F462,$BA$3:$BA$730)</f>
        <v>43</v>
      </c>
      <c r="AT462" s="30">
        <f>SUMIF(Ingredients!$B$3:$B$230,G462,Ingredients!$E$3:$E$230)+SUMIF($B$3:$B$725,G462,$BA$3:$BA$730)</f>
        <v>12</v>
      </c>
      <c r="AU462" s="30">
        <f>SUMIF(Ingredients!$B$3:$B$230,H462,Ingredients!$E$3:$E$230)+SUMIF($B$3:$B$725,H462,$BA$3:$BA$730)</f>
        <v>30</v>
      </c>
      <c r="AV462" s="30">
        <f>SUMIF(Ingredients!$B$3:$B$230,I462,Ingredients!$E$3:$E$230)+SUMIF($B$3:$B$725,I462,$BA$3:$BA$730)</f>
        <v>30</v>
      </c>
      <c r="AW462" s="30">
        <f>SUMIF(Ingredients!$B$3:$B$230,J462,Ingredients!$E$3:$E$230)+SUMIF($B$3:$B$725,J462,$BA$3:$BA$730)</f>
        <v>16</v>
      </c>
      <c r="AX462" s="30">
        <f>SUMIF(Ingredients!$B$3:$B$230,K462,Ingredients!$E$3:$E$230)+SUMIF($B$3:$B$725,K462,$BA$3:$BA$730)</f>
        <v>0</v>
      </c>
      <c r="AY462" s="30">
        <f>SUMIF(Ingredients!$B$3:$B$230,L462,Ingredients!$E$3:$E$230)+SUMIF($B$3:$B$725,L462,$BA$3:$BA$730)</f>
        <v>0</v>
      </c>
      <c r="AZ462" s="30">
        <f>SUMIF(Ingredients!$B$3:$B$230,M462,Ingredients!$E$3:$E$230)+SUMIF($B$3:$B$725,M462,$BA$3:$BA$730)</f>
        <v>0</v>
      </c>
      <c r="BA462" s="29">
        <f t="shared" si="102"/>
        <v>26.2</v>
      </c>
      <c r="BB462" s="30">
        <f>SUMIF(Ingredients!$B$3:$B$230,F462,Ingredients!$F$3:$F$230)+SUMIF($B$3:$B$725,F462,$BJ$3:$BJ$725)</f>
        <v>1</v>
      </c>
      <c r="BC462" s="30">
        <f>SUMIF(Ingredients!$B$3:$B$230,G462,Ingredients!$F$3:$F$230)+SUMIF($B$3:$B$725,G462,$BJ$3:$BJ$725)</f>
        <v>0</v>
      </c>
      <c r="BD462" s="30">
        <f>SUMIF(Ingredients!$B$3:$B$230,H462,Ingredients!$F$3:$F$230)+SUMIF($B$3:$B$725,H462,$BJ$3:$BJ$725)</f>
        <v>0</v>
      </c>
      <c r="BE462" s="30">
        <f>SUMIF(Ingredients!$B$3:$B$230,I462,Ingredients!$F$3:$F$230)+SUMIF($B$3:$B$725,I462,$BJ$3:$BJ$725)</f>
        <v>0</v>
      </c>
      <c r="BF462" s="30">
        <f>SUMIF(Ingredients!$B$3:$B$230,J462,Ingredients!$F$3:$F$230)+SUMIF($B$3:$B$725,J462,$BJ$3:$BJ$725)</f>
        <v>0</v>
      </c>
      <c r="BG462" s="30">
        <f>SUMIF(Ingredients!$B$3:$B$230,K462,Ingredients!$F$3:$F$230)+SUMIF($B$3:$B$725,K462,$BJ$3:$BJ$725)</f>
        <v>0</v>
      </c>
      <c r="BH462" s="30">
        <f>SUMIF(Ingredients!$B$3:$B$230,L462,Ingredients!$F$3:$F$230)+SUMIF($B$3:$B$725,L462,$BJ$3:$BJ$725)</f>
        <v>0</v>
      </c>
      <c r="BI462" s="30">
        <f>SUMIF(Ingredients!$B$3:$B$230,M462,Ingredients!$F$3:$F$230)+SUMIF($B$3:$B$725,M462,$BJ$3:$BJ$725)</f>
        <v>0</v>
      </c>
      <c r="BJ462" s="35">
        <f t="shared" si="103"/>
        <v>1</v>
      </c>
      <c r="BK462" s="30">
        <f>SUMIF(Ingredients!$B$3:$B$230,F462,Ingredients!$G$3:$G$230)+SUMIF($B$3:$B$725,F462,$BS$3:$BS$725)</f>
        <v>0</v>
      </c>
      <c r="BL462" s="30">
        <f>SUMIF(Ingredients!$B$3:$B$230,G462,Ingredients!$G$3:$G$230)+SUMIF($B$3:$B$725,G462,$BS$3:$BS$725)</f>
        <v>0</v>
      </c>
      <c r="BM462" s="30">
        <f>SUMIF(Ingredients!$B$3:$B$230,H462,Ingredients!$G$3:$G$230)+SUMIF($B$3:$B$725,H462,$BS$3:$BS$725)</f>
        <v>0</v>
      </c>
      <c r="BN462" s="30">
        <f>SUMIF(Ingredients!$B$3:$B$230,I462,Ingredients!$G$3:$G$230)+SUMIF($B$3:$B$725,I462,$BS$3:$BS$725)</f>
        <v>0</v>
      </c>
      <c r="BO462" s="30">
        <f>SUMIF(Ingredients!$B$3:$B$230,J462,Ingredients!$G$3:$G$230)+SUMIF($B$3:$B$725,J462,$BS$3:$BS$725)</f>
        <v>0</v>
      </c>
      <c r="BP462" s="30">
        <f>SUMIF(Ingredients!$B$3:$B$230,K462,Ingredients!$G$3:$G$230)+SUMIF($B$3:$B$725,K462,$BS$3:$BS$725)</f>
        <v>0</v>
      </c>
      <c r="BQ462" s="30">
        <f>SUMIF(Ingredients!$B$3:$B$230,L462,Ingredients!$G$3:$G$230)+SUMIF($B$3:$B$725,L462,$BS$3:$BS$725)</f>
        <v>0</v>
      </c>
      <c r="BR462" s="30">
        <f>SUMIF(Ingredients!$B$3:$B$230,M462,Ingredients!$G$3:$G$230)+SUMIF($B$3:$B$725,M462,$BS$3:$BS$725)</f>
        <v>0</v>
      </c>
      <c r="BS462" s="36">
        <f t="shared" si="104"/>
        <v>0</v>
      </c>
      <c r="BT462" s="30">
        <f>SUMIF(Ingredients!$B$3:$B$230,F462,Ingredients!$H$3:$H$230)+SUMIF($B$3:$B$725,F462,$CB$3:$CB$725)</f>
        <v>0</v>
      </c>
      <c r="BU462" s="30">
        <f>SUMIF(Ingredients!$B$3:$B$230,G462,Ingredients!$H$3:$H$230)+SUMIF($B$3:$B$725,G462,$CB$3:$CB$725)</f>
        <v>0</v>
      </c>
      <c r="BV462" s="30">
        <f>SUMIF(Ingredients!$B$3:$B$230,H462,Ingredients!$H$3:$H$230)+SUMIF($B$3:$B$725,H462,$CB$3:$CB$725)</f>
        <v>0</v>
      </c>
      <c r="BW462" s="30">
        <f>SUMIF(Ingredients!$B$3:$B$230,I462,Ingredients!$H$3:$H$230)+SUMIF($B$3:$B$725,I462,$CB$3:$CB$725)</f>
        <v>0</v>
      </c>
      <c r="BX462" s="30">
        <f>SUMIF(Ingredients!$B$3:$B$230,J462,Ingredients!$H$3:$H$230)+SUMIF($B$3:$B$725,J462,$CB$3:$CB$725)</f>
        <v>0</v>
      </c>
      <c r="BY462" s="30">
        <f>SUMIF(Ingredients!$B$3:$B$230,K462,Ingredients!$H$3:$H$230)+SUMIF($B$3:$B$725,K462,$CB$3:$CB$725)</f>
        <v>0</v>
      </c>
      <c r="BZ462" s="30">
        <f>SUMIF(Ingredients!$B$3:$B$230,L462,Ingredients!$H$3:$H$230)+SUMIF($B$3:$B$725,L462,$CB$3:$CB$725)</f>
        <v>0</v>
      </c>
      <c r="CA462" s="30">
        <f>SUMIF(Ingredients!$B$3:$B$230,M462,Ingredients!$H$3:$H$230)+SUMIF($B$3:$B$725,M462,$CB$3:$CB$725)</f>
        <v>0</v>
      </c>
      <c r="CB462" s="42">
        <f t="shared" si="105"/>
        <v>0</v>
      </c>
      <c r="CC462" s="30">
        <f>SUMIF(Ingredients!$B$3:$B$230,F462,Ingredients!$I$3:$I$230)+SUMIF($B$3:$B$725,F462,$CK$3:$CK$725)</f>
        <v>0</v>
      </c>
      <c r="CD462" s="30">
        <f>SUMIF(Ingredients!$B$3:$B$230,G462,Ingredients!$I$3:$I$230)+SUMIF($B$3:$B$725,G462,$CK$3:$CK$725)</f>
        <v>0</v>
      </c>
      <c r="CE462" s="30">
        <f>SUMIF(Ingredients!$B$3:$B$230,H462,Ingredients!$I$3:$I$230)+SUMIF($B$3:$B$725,H462,$CK$3:$CK$725)</f>
        <v>0</v>
      </c>
      <c r="CF462" s="30">
        <f>SUMIF(Ingredients!$B$3:$B$230,I462,Ingredients!$I$3:$I$230)+SUMIF($B$3:$B$725,I462,$CK$3:$CK$725)</f>
        <v>0</v>
      </c>
      <c r="CG462" s="30">
        <f>SUMIF(Ingredients!$B$3:$B$230,J462,Ingredients!$I$3:$I$230)+SUMIF($B$3:$B$725,J462,$CK$3:$CK$725)</f>
        <v>0</v>
      </c>
      <c r="CH462" s="30">
        <f>SUMIF(Ingredients!$B$3:$B$230,K462,Ingredients!$I$3:$I$230)+SUMIF($B$3:$B$725,K462,$CK$3:$CK$725)</f>
        <v>0</v>
      </c>
      <c r="CI462" s="30">
        <f>SUMIF(Ingredients!$B$3:$B$230,L462,Ingredients!$I$3:$I$230)+SUMIF($B$3:$B$725,L462,$CK$3:$CK$725)</f>
        <v>0</v>
      </c>
      <c r="CJ462" s="30">
        <f>SUMIF(Ingredients!$B$3:$B$230,M462,Ingredients!$I$3:$I$230)+SUMIF($B$3:$B$725,M462,$CK$3:$CK$725)</f>
        <v>0</v>
      </c>
      <c r="CK462" s="38">
        <f t="shared" si="106"/>
        <v>0</v>
      </c>
      <c r="CL462" s="30">
        <f>SUMIF(Ingredients!$B$3:$B$230,F462,Ingredients!$J$3:$J$230)+SUMIF($B$3:$B$725,F462,$CT$3:$CT$725)</f>
        <v>0</v>
      </c>
      <c r="CM462" s="30">
        <f>SUMIF(Ingredients!$B$3:$B$230,G462,Ingredients!$J$3:$J$230)+SUMIF($B$3:$B$725,G462,$CT$3:$CT$725)</f>
        <v>1</v>
      </c>
      <c r="CN462" s="30">
        <f>SUMIF(Ingredients!$B$3:$B$230,H462,Ingredients!$J$3:$J$230)+SUMIF($B$3:$B$725,H462,$CT$3:$CT$725)</f>
        <v>0</v>
      </c>
      <c r="CO462" s="30">
        <f>SUMIF(Ingredients!$B$3:$B$230,I462,Ingredients!$J$3:$J$230)+SUMIF($B$3:$B$725,I462,$CT$3:$CT$725)</f>
        <v>0</v>
      </c>
      <c r="CP462" s="30">
        <f>SUMIF(Ingredients!$B$3:$B$230,J462,Ingredients!$J$3:$J$230)+SUMIF($B$3:$B$725,J462,$CT$3:$CT$725)</f>
        <v>0</v>
      </c>
      <c r="CQ462" s="30">
        <f>SUMIF(Ingredients!$B$3:$B$230,K462,Ingredients!$J$3:$J$230)+SUMIF($B$3:$B$725,K462,$CT$3:$CT$725)</f>
        <v>0</v>
      </c>
      <c r="CR462" s="30">
        <f>SUMIF(Ingredients!$B$3:$B$230,L462,Ingredients!$J$3:$J$230)+SUMIF($B$3:$B$725,L462,$CT$3:$CT$725)</f>
        <v>0</v>
      </c>
      <c r="CS462" s="30">
        <f>SUMIF(Ingredients!$B$3:$B$230,M462,Ingredients!$J$3:$J$230)+SUMIF($B$3:$B$725,M462,$CT$3:$CT$725)</f>
        <v>0</v>
      </c>
      <c r="CT462" s="43">
        <f t="shared" si="107"/>
        <v>1</v>
      </c>
      <c r="CU462" s="34">
        <v>10</v>
      </c>
      <c r="CV462" s="30">
        <v>0</v>
      </c>
      <c r="CW462" s="30">
        <v>21</v>
      </c>
      <c r="CX462" s="35">
        <v>1</v>
      </c>
      <c r="CY462" s="36">
        <v>0</v>
      </c>
      <c r="CZ462" s="37">
        <v>0</v>
      </c>
      <c r="DA462" s="38">
        <v>0</v>
      </c>
      <c r="DB462" s="39">
        <v>1</v>
      </c>
      <c r="DC462" t="s">
        <v>202</v>
      </c>
      <c r="DD462" t="str">
        <f t="shared" ca="1" si="99"/>
        <v/>
      </c>
      <c r="DE462" t="str">
        <f t="shared" ca="1" si="108"/>
        <v>-</v>
      </c>
      <c r="DF462" t="s">
        <v>1168</v>
      </c>
      <c r="DG462" t="s">
        <v>200</v>
      </c>
      <c r="DH462" t="str">
        <f t="shared" ca="1" si="109"/>
        <v>SUGARCOOKIEITEM(MEAL, ItemRegistry.sugarcookieItem, 4 ,2f,0f,1f,0f,0f,0f,1f,1f),</v>
      </c>
      <c r="DI462" t="s">
        <v>2293</v>
      </c>
    </row>
    <row r="463" spans="2:113" x14ac:dyDescent="0.3">
      <c r="B463" t="s">
        <v>755</v>
      </c>
      <c r="C463" t="str">
        <f>INDEX('PH Itemnames'!$B$1:$B$723,MATCH(B463,'PH Itemnames'!$A$1:$A$723),1)</f>
        <v>potatochipsItem</v>
      </c>
      <c r="D463" t="s">
        <v>240</v>
      </c>
      <c r="E463" t="s">
        <v>1191</v>
      </c>
      <c r="F463" s="10" t="s">
        <v>65</v>
      </c>
      <c r="G463" s="11" t="s">
        <v>249</v>
      </c>
      <c r="H463" s="11" t="s">
        <v>346</v>
      </c>
      <c r="I463" s="11"/>
      <c r="J463" s="11"/>
      <c r="K463" s="11"/>
      <c r="L463" s="11"/>
      <c r="M463" s="11"/>
      <c r="N463" s="46">
        <f ca="1">SUMIF(Ingredients!$B$3:$B$230,'PH complex foods'!F463,Ingredients!$A$3:$A$119)+SUMIF($B$3:$B$725,F463,$V$3:$V$724)</f>
        <v>1</v>
      </c>
      <c r="O463" s="11">
        <f ca="1">SUMIF(Ingredients!$B$3:$B$230,'PH complex foods'!G463,Ingredients!$A$3:$A$119)+SUMIF($B$3:$B$725,G463,$V$3:$V$724)</f>
        <v>1</v>
      </c>
      <c r="P463" s="11">
        <f ca="1">SUMIF(Ingredients!$B$3:$B$230,'PH complex foods'!H463,Ingredients!$A$3:$A$119)+SUMIF($B$3:$B$725,H463,$V$3:$V$724)</f>
        <v>1</v>
      </c>
      <c r="Q463" s="11">
        <f ca="1">SUMIF(Ingredients!$B$3:$B$230,'PH complex foods'!I463,Ingredients!$A$3:$A$119)+SUMIF($B$3:$B$725,I463,$V$3:$V$724)</f>
        <v>0</v>
      </c>
      <c r="R463" s="11">
        <f ca="1">SUMIF(Ingredients!$B$3:$B$230,'PH complex foods'!J463,Ingredients!$A$3:$A$119)+SUMIF($B$3:$B$725,J463,$V$3:$V$724)</f>
        <v>0</v>
      </c>
      <c r="S463" s="11">
        <f ca="1">SUMIF(Ingredients!$B$3:$B$230,'PH complex foods'!K463,Ingredients!$A$3:$A$119)+SUMIF($B$3:$B$725,K463,$V$3:$V$724)</f>
        <v>0</v>
      </c>
      <c r="T463" s="11">
        <f ca="1">SUMIF(Ingredients!$B$3:$B$230,'PH complex foods'!L463,Ingredients!$A$3:$A$119)+SUMIF($B$3:$B$725,L463,$V$3:$V$724)</f>
        <v>0</v>
      </c>
      <c r="U463" s="11">
        <f ca="1">SUMIF(Ingredients!$B$3:$B$230,'PH complex foods'!M463,Ingredients!$A$3:$A$119)+SUMIF($B$3:$B$725,M463,$V$3:$V$724)</f>
        <v>0</v>
      </c>
      <c r="V463" s="10">
        <f t="shared" ca="1" si="110"/>
        <v>1</v>
      </c>
      <c r="W463" s="10">
        <v>1</v>
      </c>
      <c r="X463" s="11">
        <v>1</v>
      </c>
      <c r="Y463" s="11">
        <f>COUNTIF(F463:M1187,B463)</f>
        <v>5</v>
      </c>
      <c r="Z463" s="44" t="str">
        <f t="shared" ca="1" si="111"/>
        <v>Yes</v>
      </c>
      <c r="AA463" s="34">
        <f>SUMIF(Ingredients!$B$3:$B$230,F463,Ingredients!$C$3:$C$230)+SUMIF($B$3:$B$725,F463,$AI$3:$AI$725)</f>
        <v>10</v>
      </c>
      <c r="AB463" s="30">
        <f>SUMIF(Ingredients!$B$3:$B$230,G463,Ingredients!$C$3:$C$230)+SUMIF($B$3:$B$725,G463,$AI$3:$AI$725)</f>
        <v>0</v>
      </c>
      <c r="AC463" s="30">
        <f>SUMIF(Ingredients!$B$3:$B$230,H463,Ingredients!$C$3:$C$230)+SUMIF($B$3:$B$725,H463,$AI$3:$AI$725)</f>
        <v>4</v>
      </c>
      <c r="AD463" s="30">
        <f>SUMIF(Ingredients!$B$3:$B$230,I463,Ingredients!$C$3:$C$230)+SUMIF($B$3:$B$725,I463,$AI$3:$AI$725)</f>
        <v>0</v>
      </c>
      <c r="AE463" s="30">
        <f>SUMIF(Ingredients!$B$3:$B$230,J463,Ingredients!$C$3:$C$230)+SUMIF($B$3:$B$725,J463,$AI$3:$AI$725)</f>
        <v>0</v>
      </c>
      <c r="AF463" s="30">
        <f>SUMIF(Ingredients!$B$3:$B$230,K463,Ingredients!$C$3:$C$230)+SUMIF($B$3:$B$725,K463,$AI$3:$AI$725)</f>
        <v>0</v>
      </c>
      <c r="AG463" s="30">
        <f>SUMIF(Ingredients!$B$3:$B$230,L463,Ingredients!$C$3:$C$230)+SUMIF($B$3:$B$725,L463,$AI$3:$AI$725)</f>
        <v>0</v>
      </c>
      <c r="AH463" s="30">
        <f>SUMIF(Ingredients!$B$3:$B$230,M463,Ingredients!$C$3:$C$230)+SUMIF($B$3:$B$725,M463,$AI$3:$AI$725)</f>
        <v>0</v>
      </c>
      <c r="AI463" s="29">
        <f t="shared" si="100"/>
        <v>14</v>
      </c>
      <c r="AJ463" s="30">
        <f>SUMIF(Ingredients!$B$3:$B$230,F463,Ingredients!$D$3:$D$230)+SUMIF($B$3:$B$725,F463,$AR$3:$AR$725)</f>
        <v>0</v>
      </c>
      <c r="AK463" s="30">
        <f>SUMIF(Ingredients!$B$3:$B$230,G463,Ingredients!$D$3:$D$230)+SUMIF($B$3:$B$725,G463,$AR$3:$AR$725)</f>
        <v>0</v>
      </c>
      <c r="AL463" s="30">
        <f>SUMIF(Ingredients!$B$3:$B$230,H463,Ingredients!$D$3:$D$230)+SUMIF($B$3:$B$725,H463,$AR$3:$AR$725)</f>
        <v>0</v>
      </c>
      <c r="AM463" s="30">
        <f>SUMIF(Ingredients!$B$3:$B$230,I463,Ingredients!$D$3:$D$230)+SUMIF($B$3:$B$725,I463,$AR$3:$AR$725)</f>
        <v>0</v>
      </c>
      <c r="AN463" s="30">
        <f>SUMIF(Ingredients!$B$3:$B$230,J463,Ingredients!$D$3:$D$230)+SUMIF($B$3:$B$725,J463,$AR$3:$AR$725)</f>
        <v>0</v>
      </c>
      <c r="AO463" s="30">
        <f>SUMIF(Ingredients!$B$3:$B$230,K463,Ingredients!$D$3:$D$230)+SUMIF($B$3:$B$725,K463,$AR$3:$AR$725)</f>
        <v>0</v>
      </c>
      <c r="AP463" s="30">
        <f>SUMIF(Ingredients!$B$3:$B$230,L463,Ingredients!$D$3:$D$230)+SUMIF($B$3:$B$725,L463,$AR$3:$AR$725)</f>
        <v>0</v>
      </c>
      <c r="AQ463" s="30">
        <f>SUMIF(Ingredients!$B$3:$B$230,M463,Ingredients!$D$3:$D$230)+SUMIF($B$3:$B$725,M463,$AR$3:$AR$725)</f>
        <v>0</v>
      </c>
      <c r="AR463" s="29">
        <f t="shared" si="101"/>
        <v>0</v>
      </c>
      <c r="AS463" s="30">
        <f>SUMIF(Ingredients!$B$3:$B$230,F463,Ingredients!$E$3:$E$230)+SUMIF($B$3:$B$725,F463,$BA$3:$BA$730)</f>
        <v>32</v>
      </c>
      <c r="AT463" s="30">
        <f>SUMIF(Ingredients!$B$3:$B$230,G463,Ingredients!$E$3:$E$230)+SUMIF($B$3:$B$725,G463,$BA$3:$BA$730)</f>
        <v>30</v>
      </c>
      <c r="AU463" s="30">
        <f>SUMIF(Ingredients!$B$3:$B$230,H463,Ingredients!$E$3:$E$230)+SUMIF($B$3:$B$725,H463,$BA$3:$BA$730)</f>
        <v>0</v>
      </c>
      <c r="AV463" s="30">
        <f>SUMIF(Ingredients!$B$3:$B$230,I463,Ingredients!$E$3:$E$230)+SUMIF($B$3:$B$725,I463,$BA$3:$BA$730)</f>
        <v>0</v>
      </c>
      <c r="AW463" s="30">
        <f>SUMIF(Ingredients!$B$3:$B$230,J463,Ingredients!$E$3:$E$230)+SUMIF($B$3:$B$725,J463,$BA$3:$BA$730)</f>
        <v>0</v>
      </c>
      <c r="AX463" s="30">
        <f>SUMIF(Ingredients!$B$3:$B$230,K463,Ingredients!$E$3:$E$230)+SUMIF($B$3:$B$725,K463,$BA$3:$BA$730)</f>
        <v>0</v>
      </c>
      <c r="AY463" s="30">
        <f>SUMIF(Ingredients!$B$3:$B$230,L463,Ingredients!$E$3:$E$230)+SUMIF($B$3:$B$725,L463,$BA$3:$BA$730)</f>
        <v>0</v>
      </c>
      <c r="AZ463" s="30">
        <f>SUMIF(Ingredients!$B$3:$B$230,M463,Ingredients!$E$3:$E$230)+SUMIF($B$3:$B$725,M463,$BA$3:$BA$730)</f>
        <v>0</v>
      </c>
      <c r="BA463" s="29">
        <f t="shared" si="102"/>
        <v>20.666666666666668</v>
      </c>
      <c r="BB463" s="30">
        <f>SUMIF(Ingredients!$B$3:$B$230,F463,Ingredients!$F$3:$F$230)+SUMIF($B$3:$B$725,F463,$BJ$3:$BJ$725)</f>
        <v>0</v>
      </c>
      <c r="BC463" s="30">
        <f>SUMIF(Ingredients!$B$3:$B$230,G463,Ingredients!$F$3:$F$230)+SUMIF($B$3:$B$725,G463,$BJ$3:$BJ$725)</f>
        <v>0</v>
      </c>
      <c r="BD463" s="30">
        <f>SUMIF(Ingredients!$B$3:$B$230,H463,Ingredients!$F$3:$F$230)+SUMIF($B$3:$B$725,H463,$BJ$3:$BJ$725)</f>
        <v>0</v>
      </c>
      <c r="BE463" s="30">
        <f>SUMIF(Ingredients!$B$3:$B$230,I463,Ingredients!$F$3:$F$230)+SUMIF($B$3:$B$725,I463,$BJ$3:$BJ$725)</f>
        <v>0</v>
      </c>
      <c r="BF463" s="30">
        <f>SUMIF(Ingredients!$B$3:$B$230,J463,Ingredients!$F$3:$F$230)+SUMIF($B$3:$B$725,J463,$BJ$3:$BJ$725)</f>
        <v>0</v>
      </c>
      <c r="BG463" s="30">
        <f>SUMIF(Ingredients!$B$3:$B$230,K463,Ingredients!$F$3:$F$230)+SUMIF($B$3:$B$725,K463,$BJ$3:$BJ$725)</f>
        <v>0</v>
      </c>
      <c r="BH463" s="30">
        <f>SUMIF(Ingredients!$B$3:$B$230,L463,Ingredients!$F$3:$F$230)+SUMIF($B$3:$B$725,L463,$BJ$3:$BJ$725)</f>
        <v>0</v>
      </c>
      <c r="BI463" s="30">
        <f>SUMIF(Ingredients!$B$3:$B$230,M463,Ingredients!$F$3:$F$230)+SUMIF($B$3:$B$725,M463,$BJ$3:$BJ$725)</f>
        <v>0</v>
      </c>
      <c r="BJ463" s="35">
        <f t="shared" si="103"/>
        <v>0</v>
      </c>
      <c r="BK463" s="30">
        <f>SUMIF(Ingredients!$B$3:$B$230,F463,Ingredients!$G$3:$G$230)+SUMIF($B$3:$B$725,F463,$BS$3:$BS$725)</f>
        <v>0</v>
      </c>
      <c r="BL463" s="30">
        <f>SUMIF(Ingredients!$B$3:$B$230,G463,Ingredients!$G$3:$G$230)+SUMIF($B$3:$B$725,G463,$BS$3:$BS$725)</f>
        <v>0</v>
      </c>
      <c r="BM463" s="30">
        <f>SUMIF(Ingredients!$B$3:$B$230,H463,Ingredients!$G$3:$G$230)+SUMIF($B$3:$B$725,H463,$BS$3:$BS$725)</f>
        <v>0</v>
      </c>
      <c r="BN463" s="30">
        <f>SUMIF(Ingredients!$B$3:$B$230,I463,Ingredients!$G$3:$G$230)+SUMIF($B$3:$B$725,I463,$BS$3:$BS$725)</f>
        <v>0</v>
      </c>
      <c r="BO463" s="30">
        <f>SUMIF(Ingredients!$B$3:$B$230,J463,Ingredients!$G$3:$G$230)+SUMIF($B$3:$B$725,J463,$BS$3:$BS$725)</f>
        <v>0</v>
      </c>
      <c r="BP463" s="30">
        <f>SUMIF(Ingredients!$B$3:$B$230,K463,Ingredients!$G$3:$G$230)+SUMIF($B$3:$B$725,K463,$BS$3:$BS$725)</f>
        <v>0</v>
      </c>
      <c r="BQ463" s="30">
        <f>SUMIF(Ingredients!$B$3:$B$230,L463,Ingredients!$G$3:$G$230)+SUMIF($B$3:$B$725,L463,$BS$3:$BS$725)</f>
        <v>0</v>
      </c>
      <c r="BR463" s="30">
        <f>SUMIF(Ingredients!$B$3:$B$230,M463,Ingredients!$G$3:$G$230)+SUMIF($B$3:$B$725,M463,$BS$3:$BS$725)</f>
        <v>0</v>
      </c>
      <c r="BS463" s="36">
        <f t="shared" si="104"/>
        <v>0</v>
      </c>
      <c r="BT463" s="30">
        <f>SUMIF(Ingredients!$B$3:$B$230,F463,Ingredients!$H$3:$H$230)+SUMIF($B$3:$B$725,F463,$CB$3:$CB$725)</f>
        <v>1.5</v>
      </c>
      <c r="BU463" s="30">
        <f>SUMIF(Ingredients!$B$3:$B$230,G463,Ingredients!$H$3:$H$230)+SUMIF($B$3:$B$725,G463,$CB$3:$CB$725)</f>
        <v>0</v>
      </c>
      <c r="BV463" s="30">
        <f>SUMIF(Ingredients!$B$3:$B$230,H463,Ingredients!$H$3:$H$230)+SUMIF($B$3:$B$725,H463,$CB$3:$CB$725)</f>
        <v>0</v>
      </c>
      <c r="BW463" s="30">
        <f>SUMIF(Ingredients!$B$3:$B$230,I463,Ingredients!$H$3:$H$230)+SUMIF($B$3:$B$725,I463,$CB$3:$CB$725)</f>
        <v>0</v>
      </c>
      <c r="BX463" s="30">
        <f>SUMIF(Ingredients!$B$3:$B$230,J463,Ingredients!$H$3:$H$230)+SUMIF($B$3:$B$725,J463,$CB$3:$CB$725)</f>
        <v>0</v>
      </c>
      <c r="BY463" s="30">
        <f>SUMIF(Ingredients!$B$3:$B$230,K463,Ingredients!$H$3:$H$230)+SUMIF($B$3:$B$725,K463,$CB$3:$CB$725)</f>
        <v>0</v>
      </c>
      <c r="BZ463" s="30">
        <f>SUMIF(Ingredients!$B$3:$B$230,L463,Ingredients!$H$3:$H$230)+SUMIF($B$3:$B$725,L463,$CB$3:$CB$725)</f>
        <v>0</v>
      </c>
      <c r="CA463" s="30">
        <f>SUMIF(Ingredients!$B$3:$B$230,M463,Ingredients!$H$3:$H$230)+SUMIF($B$3:$B$725,M463,$CB$3:$CB$725)</f>
        <v>0</v>
      </c>
      <c r="CB463" s="42">
        <f t="shared" si="105"/>
        <v>1.5</v>
      </c>
      <c r="CC463" s="30">
        <f>SUMIF(Ingredients!$B$3:$B$230,F463,Ingredients!$I$3:$I$230)+SUMIF($B$3:$B$725,F463,$CK$3:$CK$725)</f>
        <v>0</v>
      </c>
      <c r="CD463" s="30">
        <f>SUMIF(Ingredients!$B$3:$B$230,G463,Ingredients!$I$3:$I$230)+SUMIF($B$3:$B$725,G463,$CK$3:$CK$725)</f>
        <v>0</v>
      </c>
      <c r="CE463" s="30">
        <f>SUMIF(Ingredients!$B$3:$B$230,H463,Ingredients!$I$3:$I$230)+SUMIF($B$3:$B$725,H463,$CK$3:$CK$725)</f>
        <v>0</v>
      </c>
      <c r="CF463" s="30">
        <f>SUMIF(Ingredients!$B$3:$B$230,I463,Ingredients!$I$3:$I$230)+SUMIF($B$3:$B$725,I463,$CK$3:$CK$725)</f>
        <v>0</v>
      </c>
      <c r="CG463" s="30">
        <f>SUMIF(Ingredients!$B$3:$B$230,J463,Ingredients!$I$3:$I$230)+SUMIF($B$3:$B$725,J463,$CK$3:$CK$725)</f>
        <v>0</v>
      </c>
      <c r="CH463" s="30">
        <f>SUMIF(Ingredients!$B$3:$B$230,K463,Ingredients!$I$3:$I$230)+SUMIF($B$3:$B$725,K463,$CK$3:$CK$725)</f>
        <v>0</v>
      </c>
      <c r="CI463" s="30">
        <f>SUMIF(Ingredients!$B$3:$B$230,L463,Ingredients!$I$3:$I$230)+SUMIF($B$3:$B$725,L463,$CK$3:$CK$725)</f>
        <v>0</v>
      </c>
      <c r="CJ463" s="30">
        <f>SUMIF(Ingredients!$B$3:$B$230,M463,Ingredients!$I$3:$I$230)+SUMIF($B$3:$B$725,M463,$CK$3:$CK$725)</f>
        <v>0</v>
      </c>
      <c r="CK463" s="38">
        <f t="shared" si="106"/>
        <v>0</v>
      </c>
      <c r="CL463" s="30">
        <f>SUMIF(Ingredients!$B$3:$B$230,F463,Ingredients!$J$3:$J$230)+SUMIF($B$3:$B$725,F463,$CT$3:$CT$725)</f>
        <v>0</v>
      </c>
      <c r="CM463" s="30">
        <f>SUMIF(Ingredients!$B$3:$B$230,G463,Ingredients!$J$3:$J$230)+SUMIF($B$3:$B$725,G463,$CT$3:$CT$725)</f>
        <v>0</v>
      </c>
      <c r="CN463" s="30">
        <f>SUMIF(Ingredients!$B$3:$B$230,H463,Ingredients!$J$3:$J$230)+SUMIF($B$3:$B$725,H463,$CT$3:$CT$725)</f>
        <v>0</v>
      </c>
      <c r="CO463" s="30">
        <f>SUMIF(Ingredients!$B$3:$B$230,I463,Ingredients!$J$3:$J$230)+SUMIF($B$3:$B$725,I463,$CT$3:$CT$725)</f>
        <v>0</v>
      </c>
      <c r="CP463" s="30">
        <f>SUMIF(Ingredients!$B$3:$B$230,J463,Ingredients!$J$3:$J$230)+SUMIF($B$3:$B$725,J463,$CT$3:$CT$725)</f>
        <v>0</v>
      </c>
      <c r="CQ463" s="30">
        <f>SUMIF(Ingredients!$B$3:$B$230,K463,Ingredients!$J$3:$J$230)+SUMIF($B$3:$B$725,K463,$CT$3:$CT$725)</f>
        <v>0</v>
      </c>
      <c r="CR463" s="30">
        <f>SUMIF(Ingredients!$B$3:$B$230,L463,Ingredients!$J$3:$J$230)+SUMIF($B$3:$B$725,L463,$CT$3:$CT$725)</f>
        <v>0</v>
      </c>
      <c r="CS463" s="30">
        <f>SUMIF(Ingredients!$B$3:$B$230,M463,Ingredients!$J$3:$J$230)+SUMIF($B$3:$B$725,M463,$CT$3:$CT$725)</f>
        <v>0</v>
      </c>
      <c r="CT463" s="43">
        <f t="shared" si="107"/>
        <v>0</v>
      </c>
      <c r="CU463" s="34">
        <v>15</v>
      </c>
      <c r="CV463" s="30">
        <v>0</v>
      </c>
      <c r="CW463" s="30">
        <v>87</v>
      </c>
      <c r="CX463" s="35">
        <v>0</v>
      </c>
      <c r="CY463" s="36">
        <v>0</v>
      </c>
      <c r="CZ463" s="37">
        <v>1.5</v>
      </c>
      <c r="DA463" s="38">
        <v>0</v>
      </c>
      <c r="DB463" s="39">
        <v>0</v>
      </c>
      <c r="DC463" t="s">
        <v>202</v>
      </c>
      <c r="DD463" t="str">
        <f t="shared" ca="1" si="99"/>
        <v/>
      </c>
      <c r="DE463" t="str">
        <f t="shared" ca="1" si="108"/>
        <v>-</v>
      </c>
      <c r="DF463" t="s">
        <v>1169</v>
      </c>
      <c r="DG463" t="s">
        <v>200</v>
      </c>
      <c r="DH463" t="str">
        <f t="shared" ca="1" si="109"/>
        <v>POTATOCHIPSITEM(MEAL, ItemRegistry.potatochipsItem, 4 ,3f,0f,0f,1.5f,0f,0f,0f,0.24f),</v>
      </c>
      <c r="DI463" t="s">
        <v>2531</v>
      </c>
    </row>
    <row r="464" spans="2:113" x14ac:dyDescent="0.3">
      <c r="B464" t="s">
        <v>756</v>
      </c>
      <c r="C464" t="str">
        <f>INDEX('PH Itemnames'!$B$1:$B$723,MATCH(B464,'PH Itemnames'!$A$1:$A$723),1)</f>
        <v>bbqpotatochipsItem</v>
      </c>
      <c r="D464" t="s">
        <v>240</v>
      </c>
      <c r="E464" t="s">
        <v>1191</v>
      </c>
      <c r="F464" s="10" t="s">
        <v>755</v>
      </c>
      <c r="G464" s="11" t="s">
        <v>322</v>
      </c>
      <c r="H464" s="11" t="s">
        <v>350</v>
      </c>
      <c r="I464" s="11" t="s">
        <v>210</v>
      </c>
      <c r="J464" s="11"/>
      <c r="K464" s="11"/>
      <c r="L464" s="11"/>
      <c r="M464" s="11"/>
      <c r="N464" s="46">
        <f ca="1">SUMIF(Ingredients!$B$3:$B$230,'PH complex foods'!F464,Ingredients!$A$3:$A$119)+SUMIF($B$3:$B$725,F464,$V$3:$V$724)</f>
        <v>1</v>
      </c>
      <c r="O464" s="11">
        <f ca="1">SUMIF(Ingredients!$B$3:$B$230,'PH complex foods'!G464,Ingredients!$A$3:$A$119)+SUMIF($B$3:$B$725,G464,$V$3:$V$724)</f>
        <v>1</v>
      </c>
      <c r="P464" s="11">
        <f ca="1">SUMIF(Ingredients!$B$3:$B$230,'PH complex foods'!H464,Ingredients!$A$3:$A$119)+SUMIF($B$3:$B$725,H464,$V$3:$V$724)</f>
        <v>1</v>
      </c>
      <c r="Q464" s="11">
        <f ca="1">SUMIF(Ingredients!$B$3:$B$230,'PH complex foods'!I464,Ingredients!$A$3:$A$119)+SUMIF($B$3:$B$725,I464,$V$3:$V$724)</f>
        <v>1</v>
      </c>
      <c r="R464" s="11">
        <f ca="1">SUMIF(Ingredients!$B$3:$B$230,'PH complex foods'!J464,Ingredients!$A$3:$A$119)+SUMIF($B$3:$B$725,J464,$V$3:$V$724)</f>
        <v>0</v>
      </c>
      <c r="S464" s="11">
        <f ca="1">SUMIF(Ingredients!$B$3:$B$230,'PH complex foods'!K464,Ingredients!$A$3:$A$119)+SUMIF($B$3:$B$725,K464,$V$3:$V$724)</f>
        <v>0</v>
      </c>
      <c r="T464" s="11">
        <f ca="1">SUMIF(Ingredients!$B$3:$B$230,'PH complex foods'!L464,Ingredients!$A$3:$A$119)+SUMIF($B$3:$B$725,L464,$V$3:$V$724)</f>
        <v>0</v>
      </c>
      <c r="U464" s="11">
        <f ca="1">SUMIF(Ingredients!$B$3:$B$230,'PH complex foods'!M464,Ingredients!$A$3:$A$119)+SUMIF($B$3:$B$725,M464,$V$3:$V$724)</f>
        <v>0</v>
      </c>
      <c r="V464" s="10">
        <f t="shared" ca="1" si="110"/>
        <v>1</v>
      </c>
      <c r="W464" s="10">
        <v>1</v>
      </c>
      <c r="X464" s="11">
        <v>1</v>
      </c>
      <c r="Y464" s="11">
        <f>COUNTIF(F464:M1188,B464)</f>
        <v>0</v>
      </c>
      <c r="Z464" s="44" t="str">
        <f t="shared" ca="1" si="111"/>
        <v>Yes</v>
      </c>
      <c r="AA464" s="34">
        <f>SUMIF(Ingredients!$B$3:$B$230,F464,Ingredients!$C$3:$C$230)+SUMIF($B$3:$B$725,F464,$AI$3:$AI$725)</f>
        <v>14</v>
      </c>
      <c r="AB464" s="30">
        <f>SUMIF(Ingredients!$B$3:$B$230,G464,Ingredients!$C$3:$C$230)+SUMIF($B$3:$B$725,G464,$AI$3:$AI$725)</f>
        <v>2</v>
      </c>
      <c r="AC464" s="30">
        <f>SUMIF(Ingredients!$B$3:$B$230,H464,Ingredients!$C$3:$C$230)+SUMIF($B$3:$B$725,H464,$AI$3:$AI$725)</f>
        <v>0</v>
      </c>
      <c r="AD464" s="30">
        <f>SUMIF(Ingredients!$B$3:$B$230,I464,Ingredients!$C$3:$C$230)+SUMIF($B$3:$B$725,I464,$AI$3:$AI$725)</f>
        <v>0</v>
      </c>
      <c r="AE464" s="30">
        <f>SUMIF(Ingredients!$B$3:$B$230,J464,Ingredients!$C$3:$C$230)+SUMIF($B$3:$B$725,J464,$AI$3:$AI$725)</f>
        <v>0</v>
      </c>
      <c r="AF464" s="30">
        <f>SUMIF(Ingredients!$B$3:$B$230,K464,Ingredients!$C$3:$C$230)+SUMIF($B$3:$B$725,K464,$AI$3:$AI$725)</f>
        <v>0</v>
      </c>
      <c r="AG464" s="30">
        <f>SUMIF(Ingredients!$B$3:$B$230,L464,Ingredients!$C$3:$C$230)+SUMIF($B$3:$B$725,L464,$AI$3:$AI$725)</f>
        <v>0</v>
      </c>
      <c r="AH464" s="30">
        <f>SUMIF(Ingredients!$B$3:$B$230,M464,Ingredients!$C$3:$C$230)+SUMIF($B$3:$B$725,M464,$AI$3:$AI$725)</f>
        <v>0</v>
      </c>
      <c r="AI464" s="29">
        <f t="shared" si="100"/>
        <v>16</v>
      </c>
      <c r="AJ464" s="30">
        <f>SUMIF(Ingredients!$B$3:$B$230,F464,Ingredients!$D$3:$D$230)+SUMIF($B$3:$B$725,F464,$AR$3:$AR$725)</f>
        <v>0</v>
      </c>
      <c r="AK464" s="30">
        <f>SUMIF(Ingredients!$B$3:$B$230,G464,Ingredients!$D$3:$D$230)+SUMIF($B$3:$B$725,G464,$AR$3:$AR$725)</f>
        <v>5</v>
      </c>
      <c r="AL464" s="30">
        <f>SUMIF(Ingredients!$B$3:$B$230,H464,Ingredients!$D$3:$D$230)+SUMIF($B$3:$B$725,H464,$AR$3:$AR$725)</f>
        <v>0</v>
      </c>
      <c r="AM464" s="30">
        <f>SUMIF(Ingredients!$B$3:$B$230,I464,Ingredients!$D$3:$D$230)+SUMIF($B$3:$B$725,I464,$AR$3:$AR$725)</f>
        <v>0</v>
      </c>
      <c r="AN464" s="30">
        <f>SUMIF(Ingredients!$B$3:$B$230,J464,Ingredients!$D$3:$D$230)+SUMIF($B$3:$B$725,J464,$AR$3:$AR$725)</f>
        <v>0</v>
      </c>
      <c r="AO464" s="30">
        <f>SUMIF(Ingredients!$B$3:$B$230,K464,Ingredients!$D$3:$D$230)+SUMIF($B$3:$B$725,K464,$AR$3:$AR$725)</f>
        <v>0</v>
      </c>
      <c r="AP464" s="30">
        <f>SUMIF(Ingredients!$B$3:$B$230,L464,Ingredients!$D$3:$D$230)+SUMIF($B$3:$B$725,L464,$AR$3:$AR$725)</f>
        <v>0</v>
      </c>
      <c r="AQ464" s="30">
        <f>SUMIF(Ingredients!$B$3:$B$230,M464,Ingredients!$D$3:$D$230)+SUMIF($B$3:$B$725,M464,$AR$3:$AR$725)</f>
        <v>0</v>
      </c>
      <c r="AR464" s="29">
        <f t="shared" si="101"/>
        <v>5</v>
      </c>
      <c r="AS464" s="30">
        <f>SUMIF(Ingredients!$B$3:$B$230,F464,Ingredients!$E$3:$E$230)+SUMIF($B$3:$B$725,F464,$BA$3:$BA$730)</f>
        <v>20.666666666666668</v>
      </c>
      <c r="AT464" s="30">
        <f>SUMIF(Ingredients!$B$3:$B$230,G464,Ingredients!$E$3:$E$230)+SUMIF($B$3:$B$725,G464,$BA$3:$BA$730)</f>
        <v>5</v>
      </c>
      <c r="AU464" s="30">
        <f>SUMIF(Ingredients!$B$3:$B$230,H464,Ingredients!$E$3:$E$230)+SUMIF($B$3:$B$725,H464,$BA$3:$BA$730)</f>
        <v>30</v>
      </c>
      <c r="AV464" s="30">
        <f>SUMIF(Ingredients!$B$3:$B$230,I464,Ingredients!$E$3:$E$230)+SUMIF($B$3:$B$725,I464,$BA$3:$BA$730)</f>
        <v>30</v>
      </c>
      <c r="AW464" s="30">
        <f>SUMIF(Ingredients!$B$3:$B$230,J464,Ingredients!$E$3:$E$230)+SUMIF($B$3:$B$725,J464,$BA$3:$BA$730)</f>
        <v>0</v>
      </c>
      <c r="AX464" s="30">
        <f>SUMIF(Ingredients!$B$3:$B$230,K464,Ingredients!$E$3:$E$230)+SUMIF($B$3:$B$725,K464,$BA$3:$BA$730)</f>
        <v>0</v>
      </c>
      <c r="AY464" s="30">
        <f>SUMIF(Ingredients!$B$3:$B$230,L464,Ingredients!$E$3:$E$230)+SUMIF($B$3:$B$725,L464,$BA$3:$BA$730)</f>
        <v>0</v>
      </c>
      <c r="AZ464" s="30">
        <f>SUMIF(Ingredients!$B$3:$B$230,M464,Ingredients!$E$3:$E$230)+SUMIF($B$3:$B$725,M464,$BA$3:$BA$730)</f>
        <v>0</v>
      </c>
      <c r="BA464" s="29">
        <f t="shared" si="102"/>
        <v>21.416666666666668</v>
      </c>
      <c r="BB464" s="30">
        <f>SUMIF(Ingredients!$B$3:$B$230,F464,Ingredients!$F$3:$F$230)+SUMIF($B$3:$B$725,F464,$BJ$3:$BJ$725)</f>
        <v>0</v>
      </c>
      <c r="BC464" s="30">
        <f>SUMIF(Ingredients!$B$3:$B$230,G464,Ingredients!$F$3:$F$230)+SUMIF($B$3:$B$725,G464,$BJ$3:$BJ$725)</f>
        <v>0</v>
      </c>
      <c r="BD464" s="30">
        <f>SUMIF(Ingredients!$B$3:$B$230,H464,Ingredients!$F$3:$F$230)+SUMIF($B$3:$B$725,H464,$BJ$3:$BJ$725)</f>
        <v>0</v>
      </c>
      <c r="BE464" s="30">
        <f>SUMIF(Ingredients!$B$3:$B$230,I464,Ingredients!$F$3:$F$230)+SUMIF($B$3:$B$725,I464,$BJ$3:$BJ$725)</f>
        <v>0</v>
      </c>
      <c r="BF464" s="30">
        <f>SUMIF(Ingredients!$B$3:$B$230,J464,Ingredients!$F$3:$F$230)+SUMIF($B$3:$B$725,J464,$BJ$3:$BJ$725)</f>
        <v>0</v>
      </c>
      <c r="BG464" s="30">
        <f>SUMIF(Ingredients!$B$3:$B$230,K464,Ingredients!$F$3:$F$230)+SUMIF($B$3:$B$725,K464,$BJ$3:$BJ$725)</f>
        <v>0</v>
      </c>
      <c r="BH464" s="30">
        <f>SUMIF(Ingredients!$B$3:$B$230,L464,Ingredients!$F$3:$F$230)+SUMIF($B$3:$B$725,L464,$BJ$3:$BJ$725)</f>
        <v>0</v>
      </c>
      <c r="BI464" s="30">
        <f>SUMIF(Ingredients!$B$3:$B$230,M464,Ingredients!$F$3:$F$230)+SUMIF($B$3:$B$725,M464,$BJ$3:$BJ$725)</f>
        <v>0</v>
      </c>
      <c r="BJ464" s="35">
        <f t="shared" si="103"/>
        <v>0</v>
      </c>
      <c r="BK464" s="30">
        <f>SUMIF(Ingredients!$B$3:$B$230,F464,Ingredients!$G$3:$G$230)+SUMIF($B$3:$B$725,F464,$BS$3:$BS$725)</f>
        <v>0</v>
      </c>
      <c r="BL464" s="30">
        <f>SUMIF(Ingredients!$B$3:$B$230,G464,Ingredients!$G$3:$G$230)+SUMIF($B$3:$B$725,G464,$BS$3:$BS$725)</f>
        <v>0</v>
      </c>
      <c r="BM464" s="30">
        <f>SUMIF(Ingredients!$B$3:$B$230,H464,Ingredients!$G$3:$G$230)+SUMIF($B$3:$B$725,H464,$BS$3:$BS$725)</f>
        <v>0</v>
      </c>
      <c r="BN464" s="30">
        <f>SUMIF(Ingredients!$B$3:$B$230,I464,Ingredients!$G$3:$G$230)+SUMIF($B$3:$B$725,I464,$BS$3:$BS$725)</f>
        <v>0</v>
      </c>
      <c r="BO464" s="30">
        <f>SUMIF(Ingredients!$B$3:$B$230,J464,Ingredients!$G$3:$G$230)+SUMIF($B$3:$B$725,J464,$BS$3:$BS$725)</f>
        <v>0</v>
      </c>
      <c r="BP464" s="30">
        <f>SUMIF(Ingredients!$B$3:$B$230,K464,Ingredients!$G$3:$G$230)+SUMIF($B$3:$B$725,K464,$BS$3:$BS$725)</f>
        <v>0</v>
      </c>
      <c r="BQ464" s="30">
        <f>SUMIF(Ingredients!$B$3:$B$230,L464,Ingredients!$G$3:$G$230)+SUMIF($B$3:$B$725,L464,$BS$3:$BS$725)</f>
        <v>0</v>
      </c>
      <c r="BR464" s="30">
        <f>SUMIF(Ingredients!$B$3:$B$230,M464,Ingredients!$G$3:$G$230)+SUMIF($B$3:$B$725,M464,$BS$3:$BS$725)</f>
        <v>0</v>
      </c>
      <c r="BS464" s="36">
        <f t="shared" si="104"/>
        <v>0</v>
      </c>
      <c r="BT464" s="30">
        <f>SUMIF(Ingredients!$B$3:$B$230,F464,Ingredients!$H$3:$H$230)+SUMIF($B$3:$B$725,F464,$CB$3:$CB$725)</f>
        <v>1.5</v>
      </c>
      <c r="BU464" s="30">
        <f>SUMIF(Ingredients!$B$3:$B$230,G464,Ingredients!$H$3:$H$230)+SUMIF($B$3:$B$725,G464,$CB$3:$CB$725)</f>
        <v>1.5</v>
      </c>
      <c r="BV464" s="30">
        <f>SUMIF(Ingredients!$B$3:$B$230,H464,Ingredients!$H$3:$H$230)+SUMIF($B$3:$B$725,H464,$CB$3:$CB$725)</f>
        <v>0</v>
      </c>
      <c r="BW464" s="30">
        <f>SUMIF(Ingredients!$B$3:$B$230,I464,Ingredients!$H$3:$H$230)+SUMIF($B$3:$B$725,I464,$CB$3:$CB$725)</f>
        <v>0</v>
      </c>
      <c r="BX464" s="30">
        <f>SUMIF(Ingredients!$B$3:$B$230,J464,Ingredients!$H$3:$H$230)+SUMIF($B$3:$B$725,J464,$CB$3:$CB$725)</f>
        <v>0</v>
      </c>
      <c r="BY464" s="30">
        <f>SUMIF(Ingredients!$B$3:$B$230,K464,Ingredients!$H$3:$H$230)+SUMIF($B$3:$B$725,K464,$CB$3:$CB$725)</f>
        <v>0</v>
      </c>
      <c r="BZ464" s="30">
        <f>SUMIF(Ingredients!$B$3:$B$230,L464,Ingredients!$H$3:$H$230)+SUMIF($B$3:$B$725,L464,$CB$3:$CB$725)</f>
        <v>0</v>
      </c>
      <c r="CA464" s="30">
        <f>SUMIF(Ingredients!$B$3:$B$230,M464,Ingredients!$H$3:$H$230)+SUMIF($B$3:$B$725,M464,$CB$3:$CB$725)</f>
        <v>0</v>
      </c>
      <c r="CB464" s="42">
        <f t="shared" si="105"/>
        <v>3</v>
      </c>
      <c r="CC464" s="30">
        <f>SUMIF(Ingredients!$B$3:$B$230,F464,Ingredients!$I$3:$I$230)+SUMIF($B$3:$B$725,F464,$CK$3:$CK$725)</f>
        <v>0</v>
      </c>
      <c r="CD464" s="30">
        <f>SUMIF(Ingredients!$B$3:$B$230,G464,Ingredients!$I$3:$I$230)+SUMIF($B$3:$B$725,G464,$CK$3:$CK$725)</f>
        <v>0</v>
      </c>
      <c r="CE464" s="30">
        <f>SUMIF(Ingredients!$B$3:$B$230,H464,Ingredients!$I$3:$I$230)+SUMIF($B$3:$B$725,H464,$CK$3:$CK$725)</f>
        <v>0</v>
      </c>
      <c r="CF464" s="30">
        <f>SUMIF(Ingredients!$B$3:$B$230,I464,Ingredients!$I$3:$I$230)+SUMIF($B$3:$B$725,I464,$CK$3:$CK$725)</f>
        <v>0</v>
      </c>
      <c r="CG464" s="30">
        <f>SUMIF(Ingredients!$B$3:$B$230,J464,Ingredients!$I$3:$I$230)+SUMIF($B$3:$B$725,J464,$CK$3:$CK$725)</f>
        <v>0</v>
      </c>
      <c r="CH464" s="30">
        <f>SUMIF(Ingredients!$B$3:$B$230,K464,Ingredients!$I$3:$I$230)+SUMIF($B$3:$B$725,K464,$CK$3:$CK$725)</f>
        <v>0</v>
      </c>
      <c r="CI464" s="30">
        <f>SUMIF(Ingredients!$B$3:$B$230,L464,Ingredients!$I$3:$I$230)+SUMIF($B$3:$B$725,L464,$CK$3:$CK$725)</f>
        <v>0</v>
      </c>
      <c r="CJ464" s="30">
        <f>SUMIF(Ingredients!$B$3:$B$230,M464,Ingredients!$I$3:$I$230)+SUMIF($B$3:$B$725,M464,$CK$3:$CK$725)</f>
        <v>0</v>
      </c>
      <c r="CK464" s="38">
        <f t="shared" si="106"/>
        <v>0</v>
      </c>
      <c r="CL464" s="30">
        <f>SUMIF(Ingredients!$B$3:$B$230,F464,Ingredients!$J$3:$J$230)+SUMIF($B$3:$B$725,F464,$CT$3:$CT$725)</f>
        <v>0</v>
      </c>
      <c r="CM464" s="30">
        <f>SUMIF(Ingredients!$B$3:$B$230,G464,Ingredients!$J$3:$J$230)+SUMIF($B$3:$B$725,G464,$CT$3:$CT$725)</f>
        <v>0</v>
      </c>
      <c r="CN464" s="30">
        <f>SUMIF(Ingredients!$B$3:$B$230,H464,Ingredients!$J$3:$J$230)+SUMIF($B$3:$B$725,H464,$CT$3:$CT$725)</f>
        <v>0</v>
      </c>
      <c r="CO464" s="30">
        <f>SUMIF(Ingredients!$B$3:$B$230,I464,Ingredients!$J$3:$J$230)+SUMIF($B$3:$B$725,I464,$CT$3:$CT$725)</f>
        <v>0</v>
      </c>
      <c r="CP464" s="30">
        <f>SUMIF(Ingredients!$B$3:$B$230,J464,Ingredients!$J$3:$J$230)+SUMIF($B$3:$B$725,J464,$CT$3:$CT$725)</f>
        <v>0</v>
      </c>
      <c r="CQ464" s="30">
        <f>SUMIF(Ingredients!$B$3:$B$230,K464,Ingredients!$J$3:$J$230)+SUMIF($B$3:$B$725,K464,$CT$3:$CT$725)</f>
        <v>0</v>
      </c>
      <c r="CR464" s="30">
        <f>SUMIF(Ingredients!$B$3:$B$230,L464,Ingredients!$J$3:$J$230)+SUMIF($B$3:$B$725,L464,$CT$3:$CT$725)</f>
        <v>0</v>
      </c>
      <c r="CS464" s="30">
        <f>SUMIF(Ingredients!$B$3:$B$230,M464,Ingredients!$J$3:$J$230)+SUMIF($B$3:$B$725,M464,$CT$3:$CT$725)</f>
        <v>0</v>
      </c>
      <c r="CT464" s="43">
        <f t="shared" si="107"/>
        <v>0</v>
      </c>
      <c r="CU464" s="34">
        <v>15</v>
      </c>
      <c r="CV464" s="30">
        <v>0</v>
      </c>
      <c r="CW464" s="30">
        <v>87</v>
      </c>
      <c r="CX464" s="35">
        <v>0</v>
      </c>
      <c r="CY464" s="36">
        <v>0</v>
      </c>
      <c r="CZ464" s="37">
        <v>3</v>
      </c>
      <c r="DA464" s="38">
        <v>0</v>
      </c>
      <c r="DB464" s="39">
        <v>0</v>
      </c>
      <c r="DC464" t="s">
        <v>202</v>
      </c>
      <c r="DD464" t="str">
        <f t="shared" ca="1" si="99"/>
        <v/>
      </c>
      <c r="DE464" t="str">
        <f t="shared" ca="1" si="108"/>
        <v>-</v>
      </c>
      <c r="DG464" t="s">
        <v>200</v>
      </c>
      <c r="DH464" t="str">
        <f t="shared" ca="1" si="109"/>
        <v>BBQPOTATOCHIPSITEM(MEAL, ItemRegistry.bbqpotatochipsItem, 4 ,3f,0f,0f,3f,0f,0f,0f,0.24f),</v>
      </c>
      <c r="DI464" t="s">
        <v>2532</v>
      </c>
    </row>
    <row r="465" spans="2:113" x14ac:dyDescent="0.3">
      <c r="B465" t="s">
        <v>757</v>
      </c>
      <c r="C465" t="str">
        <f>INDEX('PH Itemnames'!$B$1:$B$723,MATCH(B465,'PH Itemnames'!$A$1:$A$723),1)</f>
        <v>sourcreamandonionpotatochipsItem</v>
      </c>
      <c r="D465" t="s">
        <v>240</v>
      </c>
      <c r="E465" t="s">
        <v>1191</v>
      </c>
      <c r="F465" s="10" t="s">
        <v>755</v>
      </c>
      <c r="G465" s="11" t="s">
        <v>217</v>
      </c>
      <c r="H465" s="11" t="s">
        <v>129</v>
      </c>
      <c r="I465" s="11"/>
      <c r="J465" s="11"/>
      <c r="K465" s="11"/>
      <c r="L465" s="11"/>
      <c r="M465" s="11"/>
      <c r="N465" s="46">
        <f ca="1">SUMIF(Ingredients!$B$3:$B$230,'PH complex foods'!F465,Ingredients!$A$3:$A$119)+SUMIF($B$3:$B$725,F465,$V$3:$V$724)</f>
        <v>1</v>
      </c>
      <c r="O465" s="11">
        <f ca="1">SUMIF(Ingredients!$B$3:$B$230,'PH complex foods'!G465,Ingredients!$A$3:$A$119)+SUMIF($B$3:$B$725,G465,$V$3:$V$724)</f>
        <v>1</v>
      </c>
      <c r="P465" s="11">
        <f ca="1">SUMIF(Ingredients!$B$3:$B$230,'PH complex foods'!H465,Ingredients!$A$3:$A$119)+SUMIF($B$3:$B$725,H465,$V$3:$V$724)</f>
        <v>1</v>
      </c>
      <c r="Q465" s="11">
        <f ca="1">SUMIF(Ingredients!$B$3:$B$230,'PH complex foods'!I465,Ingredients!$A$3:$A$119)+SUMIF($B$3:$B$725,I465,$V$3:$V$724)</f>
        <v>0</v>
      </c>
      <c r="R465" s="11">
        <f ca="1">SUMIF(Ingredients!$B$3:$B$230,'PH complex foods'!J465,Ingredients!$A$3:$A$119)+SUMIF($B$3:$B$725,J465,$V$3:$V$724)</f>
        <v>0</v>
      </c>
      <c r="S465" s="11">
        <f ca="1">SUMIF(Ingredients!$B$3:$B$230,'PH complex foods'!K465,Ingredients!$A$3:$A$119)+SUMIF($B$3:$B$725,K465,$V$3:$V$724)</f>
        <v>0</v>
      </c>
      <c r="T465" s="11">
        <f ca="1">SUMIF(Ingredients!$B$3:$B$230,'PH complex foods'!L465,Ingredients!$A$3:$A$119)+SUMIF($B$3:$B$725,L465,$V$3:$V$724)</f>
        <v>0</v>
      </c>
      <c r="U465" s="11">
        <f ca="1">SUMIF(Ingredients!$B$3:$B$230,'PH complex foods'!M465,Ingredients!$A$3:$A$119)+SUMIF($B$3:$B$725,M465,$V$3:$V$724)</f>
        <v>0</v>
      </c>
      <c r="V465" s="10">
        <f t="shared" ca="1" si="110"/>
        <v>1</v>
      </c>
      <c r="W465" s="10">
        <v>1</v>
      </c>
      <c r="X465" s="11">
        <v>1</v>
      </c>
      <c r="Y465" s="11">
        <f>COUNTIF(F465:M1189,B465)</f>
        <v>0</v>
      </c>
      <c r="Z465" s="44" t="str">
        <f t="shared" ca="1" si="111"/>
        <v>Yes</v>
      </c>
      <c r="AA465" s="34">
        <f>SUMIF(Ingredients!$B$3:$B$230,F465,Ingredients!$C$3:$C$230)+SUMIF($B$3:$B$725,F465,$AI$3:$AI$725)</f>
        <v>14</v>
      </c>
      <c r="AB465" s="30">
        <f>SUMIF(Ingredients!$B$3:$B$230,G465,Ingredients!$C$3:$C$230)+SUMIF($B$3:$B$725,G465,$AI$3:$AI$725)</f>
        <v>5</v>
      </c>
      <c r="AC465" s="30">
        <f>SUMIF(Ingredients!$B$3:$B$230,H465,Ingredients!$C$3:$C$230)+SUMIF($B$3:$B$725,H465,$AI$3:$AI$725)</f>
        <v>2</v>
      </c>
      <c r="AD465" s="30">
        <f>SUMIF(Ingredients!$B$3:$B$230,I465,Ingredients!$C$3:$C$230)+SUMIF($B$3:$B$725,I465,$AI$3:$AI$725)</f>
        <v>0</v>
      </c>
      <c r="AE465" s="30">
        <f>SUMIF(Ingredients!$B$3:$B$230,J465,Ingredients!$C$3:$C$230)+SUMIF($B$3:$B$725,J465,$AI$3:$AI$725)</f>
        <v>0</v>
      </c>
      <c r="AF465" s="30">
        <f>SUMIF(Ingredients!$B$3:$B$230,K465,Ingredients!$C$3:$C$230)+SUMIF($B$3:$B$725,K465,$AI$3:$AI$725)</f>
        <v>0</v>
      </c>
      <c r="AG465" s="30">
        <f>SUMIF(Ingredients!$B$3:$B$230,L465,Ingredients!$C$3:$C$230)+SUMIF($B$3:$B$725,L465,$AI$3:$AI$725)</f>
        <v>0</v>
      </c>
      <c r="AH465" s="30">
        <f>SUMIF(Ingredients!$B$3:$B$230,M465,Ingredients!$C$3:$C$230)+SUMIF($B$3:$B$725,M465,$AI$3:$AI$725)</f>
        <v>0</v>
      </c>
      <c r="AI465" s="29">
        <f t="shared" si="100"/>
        <v>21</v>
      </c>
      <c r="AJ465" s="30">
        <f>SUMIF(Ingredients!$B$3:$B$230,F465,Ingredients!$D$3:$D$230)+SUMIF($B$3:$B$725,F465,$AR$3:$AR$725)</f>
        <v>0</v>
      </c>
      <c r="AK465" s="30">
        <f>SUMIF(Ingredients!$B$3:$B$230,G465,Ingredients!$D$3:$D$230)+SUMIF($B$3:$B$725,G465,$AR$3:$AR$725)</f>
        <v>0</v>
      </c>
      <c r="AL465" s="30">
        <f>SUMIF(Ingredients!$B$3:$B$230,H465,Ingredients!$D$3:$D$230)+SUMIF($B$3:$B$725,H465,$AR$3:$AR$725)</f>
        <v>0</v>
      </c>
      <c r="AM465" s="30">
        <f>SUMIF(Ingredients!$B$3:$B$230,I465,Ingredients!$D$3:$D$230)+SUMIF($B$3:$B$725,I465,$AR$3:$AR$725)</f>
        <v>0</v>
      </c>
      <c r="AN465" s="30">
        <f>SUMIF(Ingredients!$B$3:$B$230,J465,Ingredients!$D$3:$D$230)+SUMIF($B$3:$B$725,J465,$AR$3:$AR$725)</f>
        <v>0</v>
      </c>
      <c r="AO465" s="30">
        <f>SUMIF(Ingredients!$B$3:$B$230,K465,Ingredients!$D$3:$D$230)+SUMIF($B$3:$B$725,K465,$AR$3:$AR$725)</f>
        <v>0</v>
      </c>
      <c r="AP465" s="30">
        <f>SUMIF(Ingredients!$B$3:$B$230,L465,Ingredients!$D$3:$D$230)+SUMIF($B$3:$B$725,L465,$AR$3:$AR$725)</f>
        <v>0</v>
      </c>
      <c r="AQ465" s="30">
        <f>SUMIF(Ingredients!$B$3:$B$230,M465,Ingredients!$D$3:$D$230)+SUMIF($B$3:$B$725,M465,$AR$3:$AR$725)</f>
        <v>0</v>
      </c>
      <c r="AR465" s="29">
        <f t="shared" si="101"/>
        <v>0</v>
      </c>
      <c r="AS465" s="30">
        <f>SUMIF(Ingredients!$B$3:$B$230,F465,Ingredients!$E$3:$E$230)+SUMIF($B$3:$B$725,F465,$BA$3:$BA$730)</f>
        <v>20.666666666666668</v>
      </c>
      <c r="AT465" s="30">
        <f>SUMIF(Ingredients!$B$3:$B$230,G465,Ingredients!$E$3:$E$230)+SUMIF($B$3:$B$725,G465,$BA$3:$BA$730)</f>
        <v>7</v>
      </c>
      <c r="AU465" s="30">
        <f>SUMIF(Ingredients!$B$3:$B$230,H465,Ingredients!$E$3:$E$230)+SUMIF($B$3:$B$725,H465,$BA$3:$BA$730)</f>
        <v>12</v>
      </c>
      <c r="AV465" s="30">
        <f>SUMIF(Ingredients!$B$3:$B$230,I465,Ingredients!$E$3:$E$230)+SUMIF($B$3:$B$725,I465,$BA$3:$BA$730)</f>
        <v>0</v>
      </c>
      <c r="AW465" s="30">
        <f>SUMIF(Ingredients!$B$3:$B$230,J465,Ingredients!$E$3:$E$230)+SUMIF($B$3:$B$725,J465,$BA$3:$BA$730)</f>
        <v>0</v>
      </c>
      <c r="AX465" s="30">
        <f>SUMIF(Ingredients!$B$3:$B$230,K465,Ingredients!$E$3:$E$230)+SUMIF($B$3:$B$725,K465,$BA$3:$BA$730)</f>
        <v>0</v>
      </c>
      <c r="AY465" s="30">
        <f>SUMIF(Ingredients!$B$3:$B$230,L465,Ingredients!$E$3:$E$230)+SUMIF($B$3:$B$725,L465,$BA$3:$BA$730)</f>
        <v>0</v>
      </c>
      <c r="AZ465" s="30">
        <f>SUMIF(Ingredients!$B$3:$B$230,M465,Ingredients!$E$3:$E$230)+SUMIF($B$3:$B$725,M465,$BA$3:$BA$730)</f>
        <v>0</v>
      </c>
      <c r="BA465" s="29">
        <f t="shared" si="102"/>
        <v>13.222222222222223</v>
      </c>
      <c r="BB465" s="30">
        <f>SUMIF(Ingredients!$B$3:$B$230,F465,Ingredients!$F$3:$F$230)+SUMIF($B$3:$B$725,F465,$BJ$3:$BJ$725)</f>
        <v>0</v>
      </c>
      <c r="BC465" s="30">
        <f>SUMIF(Ingredients!$B$3:$B$230,G465,Ingredients!$F$3:$F$230)+SUMIF($B$3:$B$725,G465,$BJ$3:$BJ$725)</f>
        <v>0</v>
      </c>
      <c r="BD465" s="30">
        <f>SUMIF(Ingredients!$B$3:$B$230,H465,Ingredients!$F$3:$F$230)+SUMIF($B$3:$B$725,H465,$BJ$3:$BJ$725)</f>
        <v>0</v>
      </c>
      <c r="BE465" s="30">
        <f>SUMIF(Ingredients!$B$3:$B$230,I465,Ingredients!$F$3:$F$230)+SUMIF($B$3:$B$725,I465,$BJ$3:$BJ$725)</f>
        <v>0</v>
      </c>
      <c r="BF465" s="30">
        <f>SUMIF(Ingredients!$B$3:$B$230,J465,Ingredients!$F$3:$F$230)+SUMIF($B$3:$B$725,J465,$BJ$3:$BJ$725)</f>
        <v>0</v>
      </c>
      <c r="BG465" s="30">
        <f>SUMIF(Ingredients!$B$3:$B$230,K465,Ingredients!$F$3:$F$230)+SUMIF($B$3:$B$725,K465,$BJ$3:$BJ$725)</f>
        <v>0</v>
      </c>
      <c r="BH465" s="30">
        <f>SUMIF(Ingredients!$B$3:$B$230,L465,Ingredients!$F$3:$F$230)+SUMIF($B$3:$B$725,L465,$BJ$3:$BJ$725)</f>
        <v>0</v>
      </c>
      <c r="BI465" s="30">
        <f>SUMIF(Ingredients!$B$3:$B$230,M465,Ingredients!$F$3:$F$230)+SUMIF($B$3:$B$725,M465,$BJ$3:$BJ$725)</f>
        <v>0</v>
      </c>
      <c r="BJ465" s="35">
        <f t="shared" si="103"/>
        <v>0</v>
      </c>
      <c r="BK465" s="30">
        <f>SUMIF(Ingredients!$B$3:$B$230,F465,Ingredients!$G$3:$G$230)+SUMIF($B$3:$B$725,F465,$BS$3:$BS$725)</f>
        <v>0</v>
      </c>
      <c r="BL465" s="30">
        <f>SUMIF(Ingredients!$B$3:$B$230,G465,Ingredients!$G$3:$G$230)+SUMIF($B$3:$B$725,G465,$BS$3:$BS$725)</f>
        <v>0</v>
      </c>
      <c r="BM465" s="30">
        <f>SUMIF(Ingredients!$B$3:$B$230,H465,Ingredients!$G$3:$G$230)+SUMIF($B$3:$B$725,H465,$BS$3:$BS$725)</f>
        <v>0</v>
      </c>
      <c r="BN465" s="30">
        <f>SUMIF(Ingredients!$B$3:$B$230,I465,Ingredients!$G$3:$G$230)+SUMIF($B$3:$B$725,I465,$BS$3:$BS$725)</f>
        <v>0</v>
      </c>
      <c r="BO465" s="30">
        <f>SUMIF(Ingredients!$B$3:$B$230,J465,Ingredients!$G$3:$G$230)+SUMIF($B$3:$B$725,J465,$BS$3:$BS$725)</f>
        <v>0</v>
      </c>
      <c r="BP465" s="30">
        <f>SUMIF(Ingredients!$B$3:$B$230,K465,Ingredients!$G$3:$G$230)+SUMIF($B$3:$B$725,K465,$BS$3:$BS$725)</f>
        <v>0</v>
      </c>
      <c r="BQ465" s="30">
        <f>SUMIF(Ingredients!$B$3:$B$230,L465,Ingredients!$G$3:$G$230)+SUMIF($B$3:$B$725,L465,$BS$3:$BS$725)</f>
        <v>0</v>
      </c>
      <c r="BR465" s="30">
        <f>SUMIF(Ingredients!$B$3:$B$230,M465,Ingredients!$G$3:$G$230)+SUMIF($B$3:$B$725,M465,$BS$3:$BS$725)</f>
        <v>0</v>
      </c>
      <c r="BS465" s="36">
        <f t="shared" si="104"/>
        <v>0</v>
      </c>
      <c r="BT465" s="30">
        <f>SUMIF(Ingredients!$B$3:$B$230,F465,Ingredients!$H$3:$H$230)+SUMIF($B$3:$B$725,F465,$CB$3:$CB$725)</f>
        <v>1.5</v>
      </c>
      <c r="BU465" s="30">
        <f>SUMIF(Ingredients!$B$3:$B$230,G465,Ingredients!$H$3:$H$230)+SUMIF($B$3:$B$725,G465,$CB$3:$CB$725)</f>
        <v>0</v>
      </c>
      <c r="BV465" s="30">
        <f>SUMIF(Ingredients!$B$3:$B$230,H465,Ingredients!$H$3:$H$230)+SUMIF($B$3:$B$725,H465,$CB$3:$CB$725)</f>
        <v>1</v>
      </c>
      <c r="BW465" s="30">
        <f>SUMIF(Ingredients!$B$3:$B$230,I465,Ingredients!$H$3:$H$230)+SUMIF($B$3:$B$725,I465,$CB$3:$CB$725)</f>
        <v>0</v>
      </c>
      <c r="BX465" s="30">
        <f>SUMIF(Ingredients!$B$3:$B$230,J465,Ingredients!$H$3:$H$230)+SUMIF($B$3:$B$725,J465,$CB$3:$CB$725)</f>
        <v>0</v>
      </c>
      <c r="BY465" s="30">
        <f>SUMIF(Ingredients!$B$3:$B$230,K465,Ingredients!$H$3:$H$230)+SUMIF($B$3:$B$725,K465,$CB$3:$CB$725)</f>
        <v>0</v>
      </c>
      <c r="BZ465" s="30">
        <f>SUMIF(Ingredients!$B$3:$B$230,L465,Ingredients!$H$3:$H$230)+SUMIF($B$3:$B$725,L465,$CB$3:$CB$725)</f>
        <v>0</v>
      </c>
      <c r="CA465" s="30">
        <f>SUMIF(Ingredients!$B$3:$B$230,M465,Ingredients!$H$3:$H$230)+SUMIF($B$3:$B$725,M465,$CB$3:$CB$725)</f>
        <v>0</v>
      </c>
      <c r="CB465" s="42">
        <f t="shared" si="105"/>
        <v>2.5</v>
      </c>
      <c r="CC465" s="30">
        <f>SUMIF(Ingredients!$B$3:$B$230,F465,Ingredients!$I$3:$I$230)+SUMIF($B$3:$B$725,F465,$CK$3:$CK$725)</f>
        <v>0</v>
      </c>
      <c r="CD465" s="30">
        <f>SUMIF(Ingredients!$B$3:$B$230,G465,Ingredients!$I$3:$I$230)+SUMIF($B$3:$B$725,G465,$CK$3:$CK$725)</f>
        <v>0</v>
      </c>
      <c r="CE465" s="30">
        <f>SUMIF(Ingredients!$B$3:$B$230,H465,Ingredients!$I$3:$I$230)+SUMIF($B$3:$B$725,H465,$CK$3:$CK$725)</f>
        <v>0</v>
      </c>
      <c r="CF465" s="30">
        <f>SUMIF(Ingredients!$B$3:$B$230,I465,Ingredients!$I$3:$I$230)+SUMIF($B$3:$B$725,I465,$CK$3:$CK$725)</f>
        <v>0</v>
      </c>
      <c r="CG465" s="30">
        <f>SUMIF(Ingredients!$B$3:$B$230,J465,Ingredients!$I$3:$I$230)+SUMIF($B$3:$B$725,J465,$CK$3:$CK$725)</f>
        <v>0</v>
      </c>
      <c r="CH465" s="30">
        <f>SUMIF(Ingredients!$B$3:$B$230,K465,Ingredients!$I$3:$I$230)+SUMIF($B$3:$B$725,K465,$CK$3:$CK$725)</f>
        <v>0</v>
      </c>
      <c r="CI465" s="30">
        <f>SUMIF(Ingredients!$B$3:$B$230,L465,Ingredients!$I$3:$I$230)+SUMIF($B$3:$B$725,L465,$CK$3:$CK$725)</f>
        <v>0</v>
      </c>
      <c r="CJ465" s="30">
        <f>SUMIF(Ingredients!$B$3:$B$230,M465,Ingredients!$I$3:$I$230)+SUMIF($B$3:$B$725,M465,$CK$3:$CK$725)</f>
        <v>0</v>
      </c>
      <c r="CK465" s="38">
        <f t="shared" si="106"/>
        <v>0</v>
      </c>
      <c r="CL465" s="30">
        <f>SUMIF(Ingredients!$B$3:$B$230,F465,Ingredients!$J$3:$J$230)+SUMIF($B$3:$B$725,F465,$CT$3:$CT$725)</f>
        <v>0</v>
      </c>
      <c r="CM465" s="30">
        <f>SUMIF(Ingredients!$B$3:$B$230,G465,Ingredients!$J$3:$J$230)+SUMIF($B$3:$B$725,G465,$CT$3:$CT$725)</f>
        <v>1</v>
      </c>
      <c r="CN465" s="30">
        <f>SUMIF(Ingredients!$B$3:$B$230,H465,Ingredients!$J$3:$J$230)+SUMIF($B$3:$B$725,H465,$CT$3:$CT$725)</f>
        <v>0</v>
      </c>
      <c r="CO465" s="30">
        <f>SUMIF(Ingredients!$B$3:$B$230,I465,Ingredients!$J$3:$J$230)+SUMIF($B$3:$B$725,I465,$CT$3:$CT$725)</f>
        <v>0</v>
      </c>
      <c r="CP465" s="30">
        <f>SUMIF(Ingredients!$B$3:$B$230,J465,Ingredients!$J$3:$J$230)+SUMIF($B$3:$B$725,J465,$CT$3:$CT$725)</f>
        <v>0</v>
      </c>
      <c r="CQ465" s="30">
        <f>SUMIF(Ingredients!$B$3:$B$230,K465,Ingredients!$J$3:$J$230)+SUMIF($B$3:$B$725,K465,$CT$3:$CT$725)</f>
        <v>0</v>
      </c>
      <c r="CR465" s="30">
        <f>SUMIF(Ingredients!$B$3:$B$230,L465,Ingredients!$J$3:$J$230)+SUMIF($B$3:$B$725,L465,$CT$3:$CT$725)</f>
        <v>0</v>
      </c>
      <c r="CS465" s="30">
        <f>SUMIF(Ingredients!$B$3:$B$230,M465,Ingredients!$J$3:$J$230)+SUMIF($B$3:$B$725,M465,$CT$3:$CT$725)</f>
        <v>0</v>
      </c>
      <c r="CT465" s="43">
        <f t="shared" si="107"/>
        <v>1</v>
      </c>
      <c r="CU465" s="34">
        <v>20</v>
      </c>
      <c r="CV465" s="30">
        <v>0</v>
      </c>
      <c r="CW465" s="30">
        <v>87</v>
      </c>
      <c r="CX465" s="35">
        <v>0</v>
      </c>
      <c r="CY465" s="36">
        <v>0</v>
      </c>
      <c r="CZ465" s="37">
        <v>2.5</v>
      </c>
      <c r="DA465" s="38">
        <v>0</v>
      </c>
      <c r="DB465" s="39">
        <v>1</v>
      </c>
      <c r="DC465" t="s">
        <v>202</v>
      </c>
      <c r="DD465" t="str">
        <f t="shared" ca="1" si="99"/>
        <v/>
      </c>
      <c r="DE465" t="str">
        <f t="shared" ca="1" si="108"/>
        <v>-</v>
      </c>
      <c r="DG465" t="s">
        <v>200</v>
      </c>
      <c r="DH465" t="str">
        <f t="shared" ca="1" si="109"/>
        <v>SOURCREAMANDONIONPOTATOCHIPSITEM(MEAL, ItemRegistry.sourcreamandonionpotatochipsItem, 4 ,4f,0f,0f,2.5f,0f,0f,1f,0.24f),</v>
      </c>
      <c r="DI465" t="s">
        <v>2533</v>
      </c>
    </row>
    <row r="466" spans="2:113" x14ac:dyDescent="0.3">
      <c r="B466" t="s">
        <v>758</v>
      </c>
      <c r="C466" t="str">
        <f>INDEX('PH Itemnames'!$B$1:$B$723,MATCH(B466,'PH Itemnames'!$A$1:$A$723),1)</f>
        <v>cheddarandsourcreampotatochipsItem</v>
      </c>
      <c r="D466" t="s">
        <v>240</v>
      </c>
      <c r="E466" t="s">
        <v>1191</v>
      </c>
      <c r="F466" s="10" t="s">
        <v>755</v>
      </c>
      <c r="G466" s="11" t="s">
        <v>73</v>
      </c>
      <c r="H466" s="11" t="s">
        <v>227</v>
      </c>
      <c r="I466" s="11"/>
      <c r="J466" s="11"/>
      <c r="K466" s="11"/>
      <c r="L466" s="11"/>
      <c r="M466" s="11"/>
      <c r="N466" s="46">
        <f ca="1">SUMIF(Ingredients!$B$3:$B$230,'PH complex foods'!F466,Ingredients!$A$3:$A$119)+SUMIF($B$3:$B$725,F466,$V$3:$V$724)</f>
        <v>1</v>
      </c>
      <c r="O466" s="11">
        <f ca="1">SUMIF(Ingredients!$B$3:$B$230,'PH complex foods'!G466,Ingredients!$A$3:$A$119)+SUMIF($B$3:$B$725,G466,$V$3:$V$724)</f>
        <v>1</v>
      </c>
      <c r="P466" s="11">
        <f ca="1">SUMIF(Ingredients!$B$3:$B$230,'PH complex foods'!H466,Ingredients!$A$3:$A$119)+SUMIF($B$3:$B$725,H466,$V$3:$V$724)</f>
        <v>1</v>
      </c>
      <c r="Q466" s="11">
        <f ca="1">SUMIF(Ingredients!$B$3:$B$230,'PH complex foods'!I466,Ingredients!$A$3:$A$119)+SUMIF($B$3:$B$725,I466,$V$3:$V$724)</f>
        <v>0</v>
      </c>
      <c r="R466" s="11">
        <f ca="1">SUMIF(Ingredients!$B$3:$B$230,'PH complex foods'!J466,Ingredients!$A$3:$A$119)+SUMIF($B$3:$B$725,J466,$V$3:$V$724)</f>
        <v>0</v>
      </c>
      <c r="S466" s="11">
        <f ca="1">SUMIF(Ingredients!$B$3:$B$230,'PH complex foods'!K466,Ingredients!$A$3:$A$119)+SUMIF($B$3:$B$725,K466,$V$3:$V$724)</f>
        <v>0</v>
      </c>
      <c r="T466" s="11">
        <f ca="1">SUMIF(Ingredients!$B$3:$B$230,'PH complex foods'!L466,Ingredients!$A$3:$A$119)+SUMIF($B$3:$B$725,L466,$V$3:$V$724)</f>
        <v>0</v>
      </c>
      <c r="U466" s="11">
        <f ca="1">SUMIF(Ingredients!$B$3:$B$230,'PH complex foods'!M466,Ingredients!$A$3:$A$119)+SUMIF($B$3:$B$725,M466,$V$3:$V$724)</f>
        <v>0</v>
      </c>
      <c r="V466" s="10">
        <f t="shared" ca="1" si="110"/>
        <v>1</v>
      </c>
      <c r="W466" s="10">
        <v>1</v>
      </c>
      <c r="X466" s="11">
        <v>1</v>
      </c>
      <c r="Y466" s="11">
        <f>COUNTIF(F466:M1190,B466)</f>
        <v>0</v>
      </c>
      <c r="Z466" s="44" t="str">
        <f t="shared" ca="1" si="111"/>
        <v>Yes</v>
      </c>
      <c r="AA466" s="34">
        <f>SUMIF(Ingredients!$B$3:$B$230,F466,Ingredients!$C$3:$C$230)+SUMIF($B$3:$B$725,F466,$AI$3:$AI$725)</f>
        <v>14</v>
      </c>
      <c r="AB466" s="30">
        <f>SUMIF(Ingredients!$B$3:$B$230,G466,Ingredients!$C$3:$C$230)+SUMIF($B$3:$B$725,G466,$AI$3:$AI$725)</f>
        <v>10</v>
      </c>
      <c r="AC466" s="30">
        <f>SUMIF(Ingredients!$B$3:$B$230,H466,Ingredients!$C$3:$C$230)+SUMIF($B$3:$B$725,H466,$AI$3:$AI$725)</f>
        <v>5</v>
      </c>
      <c r="AD466" s="30">
        <f>SUMIF(Ingredients!$B$3:$B$230,I466,Ingredients!$C$3:$C$230)+SUMIF($B$3:$B$725,I466,$AI$3:$AI$725)</f>
        <v>0</v>
      </c>
      <c r="AE466" s="30">
        <f>SUMIF(Ingredients!$B$3:$B$230,J466,Ingredients!$C$3:$C$230)+SUMIF($B$3:$B$725,J466,$AI$3:$AI$725)</f>
        <v>0</v>
      </c>
      <c r="AF466" s="30">
        <f>SUMIF(Ingredients!$B$3:$B$230,K466,Ingredients!$C$3:$C$230)+SUMIF($B$3:$B$725,K466,$AI$3:$AI$725)</f>
        <v>0</v>
      </c>
      <c r="AG466" s="30">
        <f>SUMIF(Ingredients!$B$3:$B$230,L466,Ingredients!$C$3:$C$230)+SUMIF($B$3:$B$725,L466,$AI$3:$AI$725)</f>
        <v>0</v>
      </c>
      <c r="AH466" s="30">
        <f>SUMIF(Ingredients!$B$3:$B$230,M466,Ingredients!$C$3:$C$230)+SUMIF($B$3:$B$725,M466,$AI$3:$AI$725)</f>
        <v>0</v>
      </c>
      <c r="AI466" s="29">
        <f t="shared" si="100"/>
        <v>29</v>
      </c>
      <c r="AJ466" s="30">
        <f>SUMIF(Ingredients!$B$3:$B$230,F466,Ingredients!$D$3:$D$230)+SUMIF($B$3:$B$725,F466,$AR$3:$AR$725)</f>
        <v>0</v>
      </c>
      <c r="AK466" s="30">
        <f>SUMIF(Ingredients!$B$3:$B$230,G466,Ingredients!$D$3:$D$230)+SUMIF($B$3:$B$725,G466,$AR$3:$AR$725)</f>
        <v>0</v>
      </c>
      <c r="AL466" s="30">
        <f>SUMIF(Ingredients!$B$3:$B$230,H466,Ingredients!$D$3:$D$230)+SUMIF($B$3:$B$725,H466,$AR$3:$AR$725)</f>
        <v>0</v>
      </c>
      <c r="AM466" s="30">
        <f>SUMIF(Ingredients!$B$3:$B$230,I466,Ingredients!$D$3:$D$230)+SUMIF($B$3:$B$725,I466,$AR$3:$AR$725)</f>
        <v>0</v>
      </c>
      <c r="AN466" s="30">
        <f>SUMIF(Ingredients!$B$3:$B$230,J466,Ingredients!$D$3:$D$230)+SUMIF($B$3:$B$725,J466,$AR$3:$AR$725)</f>
        <v>0</v>
      </c>
      <c r="AO466" s="30">
        <f>SUMIF(Ingredients!$B$3:$B$230,K466,Ingredients!$D$3:$D$230)+SUMIF($B$3:$B$725,K466,$AR$3:$AR$725)</f>
        <v>0</v>
      </c>
      <c r="AP466" s="30">
        <f>SUMIF(Ingredients!$B$3:$B$230,L466,Ingredients!$D$3:$D$230)+SUMIF($B$3:$B$725,L466,$AR$3:$AR$725)</f>
        <v>0</v>
      </c>
      <c r="AQ466" s="30">
        <f>SUMIF(Ingredients!$B$3:$B$230,M466,Ingredients!$D$3:$D$230)+SUMIF($B$3:$B$725,M466,$AR$3:$AR$725)</f>
        <v>0</v>
      </c>
      <c r="AR466" s="29">
        <f t="shared" si="101"/>
        <v>0</v>
      </c>
      <c r="AS466" s="30">
        <f>SUMIF(Ingredients!$B$3:$B$230,F466,Ingredients!$E$3:$E$230)+SUMIF($B$3:$B$725,F466,$BA$3:$BA$730)</f>
        <v>20.666666666666668</v>
      </c>
      <c r="AT466" s="30">
        <f>SUMIF(Ingredients!$B$3:$B$230,G466,Ingredients!$E$3:$E$230)+SUMIF($B$3:$B$725,G466,$BA$3:$BA$730)</f>
        <v>73</v>
      </c>
      <c r="AU466" s="30">
        <f>SUMIF(Ingredients!$B$3:$B$230,H466,Ingredients!$E$3:$E$230)+SUMIF($B$3:$B$725,H466,$BA$3:$BA$730)</f>
        <v>7</v>
      </c>
      <c r="AV466" s="30">
        <f>SUMIF(Ingredients!$B$3:$B$230,I466,Ingredients!$E$3:$E$230)+SUMIF($B$3:$B$725,I466,$BA$3:$BA$730)</f>
        <v>0</v>
      </c>
      <c r="AW466" s="30">
        <f>SUMIF(Ingredients!$B$3:$B$230,J466,Ingredients!$E$3:$E$230)+SUMIF($B$3:$B$725,J466,$BA$3:$BA$730)</f>
        <v>0</v>
      </c>
      <c r="AX466" s="30">
        <f>SUMIF(Ingredients!$B$3:$B$230,K466,Ingredients!$E$3:$E$230)+SUMIF($B$3:$B$725,K466,$BA$3:$BA$730)</f>
        <v>0</v>
      </c>
      <c r="AY466" s="30">
        <f>SUMIF(Ingredients!$B$3:$B$230,L466,Ingredients!$E$3:$E$230)+SUMIF($B$3:$B$725,L466,$BA$3:$BA$730)</f>
        <v>0</v>
      </c>
      <c r="AZ466" s="30">
        <f>SUMIF(Ingredients!$B$3:$B$230,M466,Ingredients!$E$3:$E$230)+SUMIF($B$3:$B$725,M466,$BA$3:$BA$730)</f>
        <v>0</v>
      </c>
      <c r="BA466" s="29">
        <f t="shared" si="102"/>
        <v>33.555555555555557</v>
      </c>
      <c r="BB466" s="30">
        <f>SUMIF(Ingredients!$B$3:$B$230,F466,Ingredients!$F$3:$F$230)+SUMIF($B$3:$B$725,F466,$BJ$3:$BJ$725)</f>
        <v>0</v>
      </c>
      <c r="BC466" s="30">
        <f>SUMIF(Ingredients!$B$3:$B$230,G466,Ingredients!$F$3:$F$230)+SUMIF($B$3:$B$725,G466,$BJ$3:$BJ$725)</f>
        <v>0</v>
      </c>
      <c r="BD466" s="30">
        <f>SUMIF(Ingredients!$B$3:$B$230,H466,Ingredients!$F$3:$F$230)+SUMIF($B$3:$B$725,H466,$BJ$3:$BJ$725)</f>
        <v>0</v>
      </c>
      <c r="BE466" s="30">
        <f>SUMIF(Ingredients!$B$3:$B$230,I466,Ingredients!$F$3:$F$230)+SUMIF($B$3:$B$725,I466,$BJ$3:$BJ$725)</f>
        <v>0</v>
      </c>
      <c r="BF466" s="30">
        <f>SUMIF(Ingredients!$B$3:$B$230,J466,Ingredients!$F$3:$F$230)+SUMIF($B$3:$B$725,J466,$BJ$3:$BJ$725)</f>
        <v>0</v>
      </c>
      <c r="BG466" s="30">
        <f>SUMIF(Ingredients!$B$3:$B$230,K466,Ingredients!$F$3:$F$230)+SUMIF($B$3:$B$725,K466,$BJ$3:$BJ$725)</f>
        <v>0</v>
      </c>
      <c r="BH466" s="30">
        <f>SUMIF(Ingredients!$B$3:$B$230,L466,Ingredients!$F$3:$F$230)+SUMIF($B$3:$B$725,L466,$BJ$3:$BJ$725)</f>
        <v>0</v>
      </c>
      <c r="BI466" s="30">
        <f>SUMIF(Ingredients!$B$3:$B$230,M466,Ingredients!$F$3:$F$230)+SUMIF($B$3:$B$725,M466,$BJ$3:$BJ$725)</f>
        <v>0</v>
      </c>
      <c r="BJ466" s="35">
        <f t="shared" si="103"/>
        <v>0</v>
      </c>
      <c r="BK466" s="30">
        <f>SUMIF(Ingredients!$B$3:$B$230,F466,Ingredients!$G$3:$G$230)+SUMIF($B$3:$B$725,F466,$BS$3:$BS$725)</f>
        <v>0</v>
      </c>
      <c r="BL466" s="30">
        <f>SUMIF(Ingredients!$B$3:$B$230,G466,Ingredients!$G$3:$G$230)+SUMIF($B$3:$B$725,G466,$BS$3:$BS$725)</f>
        <v>0</v>
      </c>
      <c r="BM466" s="30">
        <f>SUMIF(Ingredients!$B$3:$B$230,H466,Ingredients!$G$3:$G$230)+SUMIF($B$3:$B$725,H466,$BS$3:$BS$725)</f>
        <v>0</v>
      </c>
      <c r="BN466" s="30">
        <f>SUMIF(Ingredients!$B$3:$B$230,I466,Ingredients!$G$3:$G$230)+SUMIF($B$3:$B$725,I466,$BS$3:$BS$725)</f>
        <v>0</v>
      </c>
      <c r="BO466" s="30">
        <f>SUMIF(Ingredients!$B$3:$B$230,J466,Ingredients!$G$3:$G$230)+SUMIF($B$3:$B$725,J466,$BS$3:$BS$725)</f>
        <v>0</v>
      </c>
      <c r="BP466" s="30">
        <f>SUMIF(Ingredients!$B$3:$B$230,K466,Ingredients!$G$3:$G$230)+SUMIF($B$3:$B$725,K466,$BS$3:$BS$725)</f>
        <v>0</v>
      </c>
      <c r="BQ466" s="30">
        <f>SUMIF(Ingredients!$B$3:$B$230,L466,Ingredients!$G$3:$G$230)+SUMIF($B$3:$B$725,L466,$BS$3:$BS$725)</f>
        <v>0</v>
      </c>
      <c r="BR466" s="30">
        <f>SUMIF(Ingredients!$B$3:$B$230,M466,Ingredients!$G$3:$G$230)+SUMIF($B$3:$B$725,M466,$BS$3:$BS$725)</f>
        <v>0</v>
      </c>
      <c r="BS466" s="36">
        <f t="shared" si="104"/>
        <v>0</v>
      </c>
      <c r="BT466" s="30">
        <f>SUMIF(Ingredients!$B$3:$B$230,F466,Ingredients!$H$3:$H$230)+SUMIF($B$3:$B$725,F466,$CB$3:$CB$725)</f>
        <v>1.5</v>
      </c>
      <c r="BU466" s="30">
        <f>SUMIF(Ingredients!$B$3:$B$230,G466,Ingredients!$H$3:$H$230)+SUMIF($B$3:$B$725,G466,$CB$3:$CB$725)</f>
        <v>0</v>
      </c>
      <c r="BV466" s="30">
        <f>SUMIF(Ingredients!$B$3:$B$230,H466,Ingredients!$H$3:$H$230)+SUMIF($B$3:$B$725,H466,$CB$3:$CB$725)</f>
        <v>0</v>
      </c>
      <c r="BW466" s="30">
        <f>SUMIF(Ingredients!$B$3:$B$230,I466,Ingredients!$H$3:$H$230)+SUMIF($B$3:$B$725,I466,$CB$3:$CB$725)</f>
        <v>0</v>
      </c>
      <c r="BX466" s="30">
        <f>SUMIF(Ingredients!$B$3:$B$230,J466,Ingredients!$H$3:$H$230)+SUMIF($B$3:$B$725,J466,$CB$3:$CB$725)</f>
        <v>0</v>
      </c>
      <c r="BY466" s="30">
        <f>SUMIF(Ingredients!$B$3:$B$230,K466,Ingredients!$H$3:$H$230)+SUMIF($B$3:$B$725,K466,$CB$3:$CB$725)</f>
        <v>0</v>
      </c>
      <c r="BZ466" s="30">
        <f>SUMIF(Ingredients!$B$3:$B$230,L466,Ingredients!$H$3:$H$230)+SUMIF($B$3:$B$725,L466,$CB$3:$CB$725)</f>
        <v>0</v>
      </c>
      <c r="CA466" s="30">
        <f>SUMIF(Ingredients!$B$3:$B$230,M466,Ingredients!$H$3:$H$230)+SUMIF($B$3:$B$725,M466,$CB$3:$CB$725)</f>
        <v>0</v>
      </c>
      <c r="CB466" s="42">
        <f t="shared" si="105"/>
        <v>1.5</v>
      </c>
      <c r="CC466" s="30">
        <f>SUMIF(Ingredients!$B$3:$B$230,F466,Ingredients!$I$3:$I$230)+SUMIF($B$3:$B$725,F466,$CK$3:$CK$725)</f>
        <v>0</v>
      </c>
      <c r="CD466" s="30">
        <f>SUMIF(Ingredients!$B$3:$B$230,G466,Ingredients!$I$3:$I$230)+SUMIF($B$3:$B$725,G466,$CK$3:$CK$725)</f>
        <v>0</v>
      </c>
      <c r="CE466" s="30">
        <f>SUMIF(Ingredients!$B$3:$B$230,H466,Ingredients!$I$3:$I$230)+SUMIF($B$3:$B$725,H466,$CK$3:$CK$725)</f>
        <v>0</v>
      </c>
      <c r="CF466" s="30">
        <f>SUMIF(Ingredients!$B$3:$B$230,I466,Ingredients!$I$3:$I$230)+SUMIF($B$3:$B$725,I466,$CK$3:$CK$725)</f>
        <v>0</v>
      </c>
      <c r="CG466" s="30">
        <f>SUMIF(Ingredients!$B$3:$B$230,J466,Ingredients!$I$3:$I$230)+SUMIF($B$3:$B$725,J466,$CK$3:$CK$725)</f>
        <v>0</v>
      </c>
      <c r="CH466" s="30">
        <f>SUMIF(Ingredients!$B$3:$B$230,K466,Ingredients!$I$3:$I$230)+SUMIF($B$3:$B$725,K466,$CK$3:$CK$725)</f>
        <v>0</v>
      </c>
      <c r="CI466" s="30">
        <f>SUMIF(Ingredients!$B$3:$B$230,L466,Ingredients!$I$3:$I$230)+SUMIF($B$3:$B$725,L466,$CK$3:$CK$725)</f>
        <v>0</v>
      </c>
      <c r="CJ466" s="30">
        <f>SUMIF(Ingredients!$B$3:$B$230,M466,Ingredients!$I$3:$I$230)+SUMIF($B$3:$B$725,M466,$CK$3:$CK$725)</f>
        <v>0</v>
      </c>
      <c r="CK466" s="38">
        <f t="shared" si="106"/>
        <v>0</v>
      </c>
      <c r="CL466" s="30">
        <f>SUMIF(Ingredients!$B$3:$B$230,F466,Ingredients!$J$3:$J$230)+SUMIF($B$3:$B$725,F466,$CT$3:$CT$725)</f>
        <v>0</v>
      </c>
      <c r="CM466" s="30">
        <f>SUMIF(Ingredients!$B$3:$B$230,G466,Ingredients!$J$3:$J$230)+SUMIF($B$3:$B$725,G466,$CT$3:$CT$725)</f>
        <v>3</v>
      </c>
      <c r="CN466" s="30">
        <f>SUMIF(Ingredients!$B$3:$B$230,H466,Ingredients!$J$3:$J$230)+SUMIF($B$3:$B$725,H466,$CT$3:$CT$725)</f>
        <v>1</v>
      </c>
      <c r="CO466" s="30">
        <f>SUMIF(Ingredients!$B$3:$B$230,I466,Ingredients!$J$3:$J$230)+SUMIF($B$3:$B$725,I466,$CT$3:$CT$725)</f>
        <v>0</v>
      </c>
      <c r="CP466" s="30">
        <f>SUMIF(Ingredients!$B$3:$B$230,J466,Ingredients!$J$3:$J$230)+SUMIF($B$3:$B$725,J466,$CT$3:$CT$725)</f>
        <v>0</v>
      </c>
      <c r="CQ466" s="30">
        <f>SUMIF(Ingredients!$B$3:$B$230,K466,Ingredients!$J$3:$J$230)+SUMIF($B$3:$B$725,K466,$CT$3:$CT$725)</f>
        <v>0</v>
      </c>
      <c r="CR466" s="30">
        <f>SUMIF(Ingredients!$B$3:$B$230,L466,Ingredients!$J$3:$J$230)+SUMIF($B$3:$B$725,L466,$CT$3:$CT$725)</f>
        <v>0</v>
      </c>
      <c r="CS466" s="30">
        <f>SUMIF(Ingredients!$B$3:$B$230,M466,Ingredients!$J$3:$J$230)+SUMIF($B$3:$B$725,M466,$CT$3:$CT$725)</f>
        <v>0</v>
      </c>
      <c r="CT466" s="43">
        <f t="shared" si="107"/>
        <v>4</v>
      </c>
      <c r="CU466" s="34">
        <v>25</v>
      </c>
      <c r="CV466" s="30">
        <v>0</v>
      </c>
      <c r="CW466" s="30">
        <v>87</v>
      </c>
      <c r="CX466" s="35">
        <v>0</v>
      </c>
      <c r="CY466" s="36">
        <v>0</v>
      </c>
      <c r="CZ466" s="37">
        <v>1.5</v>
      </c>
      <c r="DA466" s="38">
        <v>0</v>
      </c>
      <c r="DB466" s="39">
        <v>4</v>
      </c>
      <c r="DC466" t="s">
        <v>202</v>
      </c>
      <c r="DD466" t="str">
        <f t="shared" ca="1" si="99"/>
        <v/>
      </c>
      <c r="DE466" t="str">
        <f t="shared" ca="1" si="108"/>
        <v>-</v>
      </c>
      <c r="DG466" t="s">
        <v>200</v>
      </c>
      <c r="DH466" t="str">
        <f t="shared" ca="1" si="109"/>
        <v>CHEDDARANDSOURCREAMPOTATOCHIPSITEM(MEAL, ItemRegistry.cheddarandsourcreampotatochipsItem, 4 ,5f,0f,0f,1.5f,0f,0f,4f,0.24f),</v>
      </c>
      <c r="DI466" t="s">
        <v>2534</v>
      </c>
    </row>
    <row r="467" spans="2:113" x14ac:dyDescent="0.3">
      <c r="B467" t="s">
        <v>759</v>
      </c>
      <c r="C467" t="str">
        <f>INDEX('PH Itemnames'!$B$1:$B$723,MATCH(B467,'PH Itemnames'!$A$1:$A$723),1)</f>
        <v>tortillachipsItem</v>
      </c>
      <c r="D467" t="s">
        <v>240</v>
      </c>
      <c r="E467" t="s">
        <v>1191</v>
      </c>
      <c r="F467" s="10" t="s">
        <v>335</v>
      </c>
      <c r="G467" s="11" t="s">
        <v>249</v>
      </c>
      <c r="H467" s="11" t="s">
        <v>179</v>
      </c>
      <c r="I467" s="11"/>
      <c r="J467" s="11"/>
      <c r="K467" s="11"/>
      <c r="L467" s="11"/>
      <c r="M467" s="11"/>
      <c r="N467" s="46">
        <f ca="1">SUMIF(Ingredients!$B$3:$B$230,'PH complex foods'!F467,Ingredients!$A$3:$A$119)+SUMIF($B$3:$B$725,F467,$V$3:$V$724)</f>
        <v>1</v>
      </c>
      <c r="O467" s="11">
        <f ca="1">SUMIF(Ingredients!$B$3:$B$230,'PH complex foods'!G467,Ingredients!$A$3:$A$119)+SUMIF($B$3:$B$725,G467,$V$3:$V$724)</f>
        <v>1</v>
      </c>
      <c r="P467" s="11">
        <f ca="1">SUMIF(Ingredients!$B$3:$B$230,'PH complex foods'!H467,Ingredients!$A$3:$A$119)+SUMIF($B$3:$B$725,H467,$V$3:$V$724)</f>
        <v>0</v>
      </c>
      <c r="Q467" s="11">
        <f ca="1">SUMIF(Ingredients!$B$3:$B$230,'PH complex foods'!I467,Ingredients!$A$3:$A$119)+SUMIF($B$3:$B$725,I467,$V$3:$V$724)</f>
        <v>0</v>
      </c>
      <c r="R467" s="11">
        <f ca="1">SUMIF(Ingredients!$B$3:$B$230,'PH complex foods'!J467,Ingredients!$A$3:$A$119)+SUMIF($B$3:$B$725,J467,$V$3:$V$724)</f>
        <v>0</v>
      </c>
      <c r="S467" s="11">
        <f ca="1">SUMIF(Ingredients!$B$3:$B$230,'PH complex foods'!K467,Ingredients!$A$3:$A$119)+SUMIF($B$3:$B$725,K467,$V$3:$V$724)</f>
        <v>0</v>
      </c>
      <c r="T467" s="11">
        <f ca="1">SUMIF(Ingredients!$B$3:$B$230,'PH complex foods'!L467,Ingredients!$A$3:$A$119)+SUMIF($B$3:$B$725,L467,$V$3:$V$724)</f>
        <v>0</v>
      </c>
      <c r="U467" s="11">
        <f ca="1">SUMIF(Ingredients!$B$3:$B$230,'PH complex foods'!M467,Ingredients!$A$3:$A$119)+SUMIF($B$3:$B$725,M467,$V$3:$V$724)</f>
        <v>0</v>
      </c>
      <c r="V467" s="10">
        <f t="shared" ca="1" si="110"/>
        <v>0</v>
      </c>
      <c r="W467" s="10">
        <v>0</v>
      </c>
      <c r="X467" s="11">
        <v>0</v>
      </c>
      <c r="Y467" s="11">
        <f>COUNTIF(F467:M1191,B467)</f>
        <v>2</v>
      </c>
      <c r="Z467" s="44" t="str">
        <f t="shared" ca="1" si="111"/>
        <v>No</v>
      </c>
      <c r="AA467" s="34">
        <f>SUMIF(Ingredients!$B$3:$B$230,F467,Ingredients!$C$3:$C$230)+SUMIF($B$3:$B$725,F467,$AI$3:$AI$725)</f>
        <v>0</v>
      </c>
      <c r="AB467" s="30">
        <f>SUMIF(Ingredients!$B$3:$B$230,G467,Ingredients!$C$3:$C$230)+SUMIF($B$3:$B$725,G467,$AI$3:$AI$725)</f>
        <v>0</v>
      </c>
      <c r="AC467" s="30">
        <f>SUMIF(Ingredients!$B$3:$B$230,H467,Ingredients!$C$3:$C$230)+SUMIF($B$3:$B$725,H467,$AI$3:$AI$725)</f>
        <v>1</v>
      </c>
      <c r="AD467" s="30">
        <f>SUMIF(Ingredients!$B$3:$B$230,I467,Ingredients!$C$3:$C$230)+SUMIF($B$3:$B$725,I467,$AI$3:$AI$725)</f>
        <v>0</v>
      </c>
      <c r="AE467" s="30">
        <f>SUMIF(Ingredients!$B$3:$B$230,J467,Ingredients!$C$3:$C$230)+SUMIF($B$3:$B$725,J467,$AI$3:$AI$725)</f>
        <v>0</v>
      </c>
      <c r="AF467" s="30">
        <f>SUMIF(Ingredients!$B$3:$B$230,K467,Ingredients!$C$3:$C$230)+SUMIF($B$3:$B$725,K467,$AI$3:$AI$725)</f>
        <v>0</v>
      </c>
      <c r="AG467" s="30">
        <f>SUMIF(Ingredients!$B$3:$B$230,L467,Ingredients!$C$3:$C$230)+SUMIF($B$3:$B$725,L467,$AI$3:$AI$725)</f>
        <v>0</v>
      </c>
      <c r="AH467" s="30">
        <f>SUMIF(Ingredients!$B$3:$B$230,M467,Ingredients!$C$3:$C$230)+SUMIF($B$3:$B$725,M467,$AI$3:$AI$725)</f>
        <v>0</v>
      </c>
      <c r="AI467" s="29">
        <f t="shared" si="100"/>
        <v>1</v>
      </c>
      <c r="AJ467" s="30">
        <f>SUMIF(Ingredients!$B$3:$B$230,F467,Ingredients!$D$3:$D$230)+SUMIF($B$3:$B$725,F467,$AR$3:$AR$725)</f>
        <v>10</v>
      </c>
      <c r="AK467" s="30">
        <f>SUMIF(Ingredients!$B$3:$B$230,G467,Ingredients!$D$3:$D$230)+SUMIF($B$3:$B$725,G467,$AR$3:$AR$725)</f>
        <v>0</v>
      </c>
      <c r="AL467" s="30">
        <f>SUMIF(Ingredients!$B$3:$B$230,H467,Ingredients!$D$3:$D$230)+SUMIF($B$3:$B$725,H467,$AR$3:$AR$725)</f>
        <v>5</v>
      </c>
      <c r="AM467" s="30">
        <f>SUMIF(Ingredients!$B$3:$B$230,I467,Ingredients!$D$3:$D$230)+SUMIF($B$3:$B$725,I467,$AR$3:$AR$725)</f>
        <v>0</v>
      </c>
      <c r="AN467" s="30">
        <f>SUMIF(Ingredients!$B$3:$B$230,J467,Ingredients!$D$3:$D$230)+SUMIF($B$3:$B$725,J467,$AR$3:$AR$725)</f>
        <v>0</v>
      </c>
      <c r="AO467" s="30">
        <f>SUMIF(Ingredients!$B$3:$B$230,K467,Ingredients!$D$3:$D$230)+SUMIF($B$3:$B$725,K467,$AR$3:$AR$725)</f>
        <v>0</v>
      </c>
      <c r="AP467" s="30">
        <f>SUMIF(Ingredients!$B$3:$B$230,L467,Ingredients!$D$3:$D$230)+SUMIF($B$3:$B$725,L467,$AR$3:$AR$725)</f>
        <v>0</v>
      </c>
      <c r="AQ467" s="30">
        <f>SUMIF(Ingredients!$B$3:$B$230,M467,Ingredients!$D$3:$D$230)+SUMIF($B$3:$B$725,M467,$AR$3:$AR$725)</f>
        <v>0</v>
      </c>
      <c r="AR467" s="29">
        <f t="shared" si="101"/>
        <v>15</v>
      </c>
      <c r="AS467" s="30">
        <f>SUMIF(Ingredients!$B$3:$B$230,F467,Ingredients!$E$3:$E$230)+SUMIF($B$3:$B$725,F467,$BA$3:$BA$730)</f>
        <v>21.5</v>
      </c>
      <c r="AT467" s="30">
        <f>SUMIF(Ingredients!$B$3:$B$230,G467,Ingredients!$E$3:$E$230)+SUMIF($B$3:$B$725,G467,$BA$3:$BA$730)</f>
        <v>30</v>
      </c>
      <c r="AU467" s="30">
        <f>SUMIF(Ingredients!$B$3:$B$230,H467,Ingredients!$E$3:$E$230)+SUMIF($B$3:$B$725,H467,$BA$3:$BA$730)</f>
        <v>10</v>
      </c>
      <c r="AV467" s="30">
        <f>SUMIF(Ingredients!$B$3:$B$230,I467,Ingredients!$E$3:$E$230)+SUMIF($B$3:$B$725,I467,$BA$3:$BA$730)</f>
        <v>0</v>
      </c>
      <c r="AW467" s="30">
        <f>SUMIF(Ingredients!$B$3:$B$230,J467,Ingredients!$E$3:$E$230)+SUMIF($B$3:$B$725,J467,$BA$3:$BA$730)</f>
        <v>0</v>
      </c>
      <c r="AX467" s="30">
        <f>SUMIF(Ingredients!$B$3:$B$230,K467,Ingredients!$E$3:$E$230)+SUMIF($B$3:$B$725,K467,$BA$3:$BA$730)</f>
        <v>0</v>
      </c>
      <c r="AY467" s="30">
        <f>SUMIF(Ingredients!$B$3:$B$230,L467,Ingredients!$E$3:$E$230)+SUMIF($B$3:$B$725,L467,$BA$3:$BA$730)</f>
        <v>0</v>
      </c>
      <c r="AZ467" s="30">
        <f>SUMIF(Ingredients!$B$3:$B$230,M467,Ingredients!$E$3:$E$230)+SUMIF($B$3:$B$725,M467,$BA$3:$BA$730)</f>
        <v>0</v>
      </c>
      <c r="BA467" s="29">
        <f t="shared" si="102"/>
        <v>20.5</v>
      </c>
      <c r="BB467" s="30">
        <f>SUMIF(Ingredients!$B$3:$B$230,F467,Ingredients!$F$3:$F$230)+SUMIF($B$3:$B$725,F467,$BJ$3:$BJ$725)</f>
        <v>0</v>
      </c>
      <c r="BC467" s="30">
        <f>SUMIF(Ingredients!$B$3:$B$230,G467,Ingredients!$F$3:$F$230)+SUMIF($B$3:$B$725,G467,$BJ$3:$BJ$725)</f>
        <v>0</v>
      </c>
      <c r="BD467" s="30">
        <f>SUMIF(Ingredients!$B$3:$B$230,H467,Ingredients!$F$3:$F$230)+SUMIF($B$3:$B$725,H467,$BJ$3:$BJ$725)</f>
        <v>0</v>
      </c>
      <c r="BE467" s="30">
        <f>SUMIF(Ingredients!$B$3:$B$230,I467,Ingredients!$F$3:$F$230)+SUMIF($B$3:$B$725,I467,$BJ$3:$BJ$725)</f>
        <v>0</v>
      </c>
      <c r="BF467" s="30">
        <f>SUMIF(Ingredients!$B$3:$B$230,J467,Ingredients!$F$3:$F$230)+SUMIF($B$3:$B$725,J467,$BJ$3:$BJ$725)</f>
        <v>0</v>
      </c>
      <c r="BG467" s="30">
        <f>SUMIF(Ingredients!$B$3:$B$230,K467,Ingredients!$F$3:$F$230)+SUMIF($B$3:$B$725,K467,$BJ$3:$BJ$725)</f>
        <v>0</v>
      </c>
      <c r="BH467" s="30">
        <f>SUMIF(Ingredients!$B$3:$B$230,L467,Ingredients!$F$3:$F$230)+SUMIF($B$3:$B$725,L467,$BJ$3:$BJ$725)</f>
        <v>0</v>
      </c>
      <c r="BI467" s="30">
        <f>SUMIF(Ingredients!$B$3:$B$230,M467,Ingredients!$F$3:$F$230)+SUMIF($B$3:$B$725,M467,$BJ$3:$BJ$725)</f>
        <v>0</v>
      </c>
      <c r="BJ467" s="35">
        <f t="shared" si="103"/>
        <v>0</v>
      </c>
      <c r="BK467" s="30">
        <f>SUMIF(Ingredients!$B$3:$B$230,F467,Ingredients!$G$3:$G$230)+SUMIF($B$3:$B$725,F467,$BS$3:$BS$725)</f>
        <v>0</v>
      </c>
      <c r="BL467" s="30">
        <f>SUMIF(Ingredients!$B$3:$B$230,G467,Ingredients!$G$3:$G$230)+SUMIF($B$3:$B$725,G467,$BS$3:$BS$725)</f>
        <v>0</v>
      </c>
      <c r="BM467" s="30">
        <f>SUMIF(Ingredients!$B$3:$B$230,H467,Ingredients!$G$3:$G$230)+SUMIF($B$3:$B$725,H467,$BS$3:$BS$725)</f>
        <v>0.8</v>
      </c>
      <c r="BN467" s="30">
        <f>SUMIF(Ingredients!$B$3:$B$230,I467,Ingredients!$G$3:$G$230)+SUMIF($B$3:$B$725,I467,$BS$3:$BS$725)</f>
        <v>0</v>
      </c>
      <c r="BO467" s="30">
        <f>SUMIF(Ingredients!$B$3:$B$230,J467,Ingredients!$G$3:$G$230)+SUMIF($B$3:$B$725,J467,$BS$3:$BS$725)</f>
        <v>0</v>
      </c>
      <c r="BP467" s="30">
        <f>SUMIF(Ingredients!$B$3:$B$230,K467,Ingredients!$G$3:$G$230)+SUMIF($B$3:$B$725,K467,$BS$3:$BS$725)</f>
        <v>0</v>
      </c>
      <c r="BQ467" s="30">
        <f>SUMIF(Ingredients!$B$3:$B$230,L467,Ingredients!$G$3:$G$230)+SUMIF($B$3:$B$725,L467,$BS$3:$BS$725)</f>
        <v>0</v>
      </c>
      <c r="BR467" s="30">
        <f>SUMIF(Ingredients!$B$3:$B$230,M467,Ingredients!$G$3:$G$230)+SUMIF($B$3:$B$725,M467,$BS$3:$BS$725)</f>
        <v>0</v>
      </c>
      <c r="BS467" s="36">
        <f t="shared" si="104"/>
        <v>0.8</v>
      </c>
      <c r="BT467" s="30">
        <f>SUMIF(Ingredients!$B$3:$B$230,F467,Ingredients!$H$3:$H$230)+SUMIF($B$3:$B$725,F467,$CB$3:$CB$725)</f>
        <v>0</v>
      </c>
      <c r="BU467" s="30">
        <f>SUMIF(Ingredients!$B$3:$B$230,G467,Ingredients!$H$3:$H$230)+SUMIF($B$3:$B$725,G467,$CB$3:$CB$725)</f>
        <v>0</v>
      </c>
      <c r="BV467" s="30">
        <f>SUMIF(Ingredients!$B$3:$B$230,H467,Ingredients!$H$3:$H$230)+SUMIF($B$3:$B$725,H467,$CB$3:$CB$725)</f>
        <v>0</v>
      </c>
      <c r="BW467" s="30">
        <f>SUMIF(Ingredients!$B$3:$B$230,I467,Ingredients!$H$3:$H$230)+SUMIF($B$3:$B$725,I467,$CB$3:$CB$725)</f>
        <v>0</v>
      </c>
      <c r="BX467" s="30">
        <f>SUMIF(Ingredients!$B$3:$B$230,J467,Ingredients!$H$3:$H$230)+SUMIF($B$3:$B$725,J467,$CB$3:$CB$725)</f>
        <v>0</v>
      </c>
      <c r="BY467" s="30">
        <f>SUMIF(Ingredients!$B$3:$B$230,K467,Ingredients!$H$3:$H$230)+SUMIF($B$3:$B$725,K467,$CB$3:$CB$725)</f>
        <v>0</v>
      </c>
      <c r="BZ467" s="30">
        <f>SUMIF(Ingredients!$B$3:$B$230,L467,Ingredients!$H$3:$H$230)+SUMIF($B$3:$B$725,L467,$CB$3:$CB$725)</f>
        <v>0</v>
      </c>
      <c r="CA467" s="30">
        <f>SUMIF(Ingredients!$B$3:$B$230,M467,Ingredients!$H$3:$H$230)+SUMIF($B$3:$B$725,M467,$CB$3:$CB$725)</f>
        <v>0</v>
      </c>
      <c r="CB467" s="42">
        <f t="shared" si="105"/>
        <v>0</v>
      </c>
      <c r="CC467" s="30">
        <f>SUMIF(Ingredients!$B$3:$B$230,F467,Ingredients!$I$3:$I$230)+SUMIF($B$3:$B$725,F467,$CK$3:$CK$725)</f>
        <v>0</v>
      </c>
      <c r="CD467" s="30">
        <f>SUMIF(Ingredients!$B$3:$B$230,G467,Ingredients!$I$3:$I$230)+SUMIF($B$3:$B$725,G467,$CK$3:$CK$725)</f>
        <v>0</v>
      </c>
      <c r="CE467" s="30">
        <f>SUMIF(Ingredients!$B$3:$B$230,H467,Ingredients!$I$3:$I$230)+SUMIF($B$3:$B$725,H467,$CK$3:$CK$725)</f>
        <v>0</v>
      </c>
      <c r="CF467" s="30">
        <f>SUMIF(Ingredients!$B$3:$B$230,I467,Ingredients!$I$3:$I$230)+SUMIF($B$3:$B$725,I467,$CK$3:$CK$725)</f>
        <v>0</v>
      </c>
      <c r="CG467" s="30">
        <f>SUMIF(Ingredients!$B$3:$B$230,J467,Ingredients!$I$3:$I$230)+SUMIF($B$3:$B$725,J467,$CK$3:$CK$725)</f>
        <v>0</v>
      </c>
      <c r="CH467" s="30">
        <f>SUMIF(Ingredients!$B$3:$B$230,K467,Ingredients!$I$3:$I$230)+SUMIF($B$3:$B$725,K467,$CK$3:$CK$725)</f>
        <v>0</v>
      </c>
      <c r="CI467" s="30">
        <f>SUMIF(Ingredients!$B$3:$B$230,L467,Ingredients!$I$3:$I$230)+SUMIF($B$3:$B$725,L467,$CK$3:$CK$725)</f>
        <v>0</v>
      </c>
      <c r="CJ467" s="30">
        <f>SUMIF(Ingredients!$B$3:$B$230,M467,Ingredients!$I$3:$I$230)+SUMIF($B$3:$B$725,M467,$CK$3:$CK$725)</f>
        <v>0</v>
      </c>
      <c r="CK467" s="38">
        <f t="shared" si="106"/>
        <v>0</v>
      </c>
      <c r="CL467" s="30">
        <f>SUMIF(Ingredients!$B$3:$B$230,F467,Ingredients!$J$3:$J$230)+SUMIF($B$3:$B$725,F467,$CT$3:$CT$725)</f>
        <v>0</v>
      </c>
      <c r="CM467" s="30">
        <f>SUMIF(Ingredients!$B$3:$B$230,G467,Ingredients!$J$3:$J$230)+SUMIF($B$3:$B$725,G467,$CT$3:$CT$725)</f>
        <v>0</v>
      </c>
      <c r="CN467" s="30">
        <f>SUMIF(Ingredients!$B$3:$B$230,H467,Ingredients!$J$3:$J$230)+SUMIF($B$3:$B$725,H467,$CT$3:$CT$725)</f>
        <v>0</v>
      </c>
      <c r="CO467" s="30">
        <f>SUMIF(Ingredients!$B$3:$B$230,I467,Ingredients!$J$3:$J$230)+SUMIF($B$3:$B$725,I467,$CT$3:$CT$725)</f>
        <v>0</v>
      </c>
      <c r="CP467" s="30">
        <f>SUMIF(Ingredients!$B$3:$B$230,J467,Ingredients!$J$3:$J$230)+SUMIF($B$3:$B$725,J467,$CT$3:$CT$725)</f>
        <v>0</v>
      </c>
      <c r="CQ467" s="30">
        <f>SUMIF(Ingredients!$B$3:$B$230,K467,Ingredients!$J$3:$J$230)+SUMIF($B$3:$B$725,K467,$CT$3:$CT$725)</f>
        <v>0</v>
      </c>
      <c r="CR467" s="30">
        <f>SUMIF(Ingredients!$B$3:$B$230,L467,Ingredients!$J$3:$J$230)+SUMIF($B$3:$B$725,L467,$CT$3:$CT$725)</f>
        <v>0</v>
      </c>
      <c r="CS467" s="30">
        <f>SUMIF(Ingredients!$B$3:$B$230,M467,Ingredients!$J$3:$J$230)+SUMIF($B$3:$B$725,M467,$CT$3:$CT$725)</f>
        <v>0</v>
      </c>
      <c r="CT467" s="43">
        <f t="shared" si="107"/>
        <v>0</v>
      </c>
      <c r="CU467" s="34">
        <v>5</v>
      </c>
      <c r="CV467" s="30">
        <v>0</v>
      </c>
      <c r="CW467" s="30">
        <v>20.5</v>
      </c>
      <c r="CX467" s="35">
        <v>1</v>
      </c>
      <c r="CY467" s="36">
        <v>0.8</v>
      </c>
      <c r="CZ467" s="37">
        <v>0</v>
      </c>
      <c r="DA467" s="38">
        <v>0</v>
      </c>
      <c r="DB467" s="39">
        <v>0</v>
      </c>
      <c r="DC467" t="s">
        <v>202</v>
      </c>
      <c r="DD467" t="str">
        <f t="shared" ca="1" si="99"/>
        <v/>
      </c>
      <c r="DE467" t="str">
        <f t="shared" ca="1" si="108"/>
        <v>No</v>
      </c>
      <c r="DG467" t="s">
        <v>200</v>
      </c>
      <c r="DH467" t="str">
        <f t="shared" ca="1" si="109"/>
        <v/>
      </c>
      <c r="DI467" t="s">
        <v>2535</v>
      </c>
    </row>
    <row r="468" spans="2:113" x14ac:dyDescent="0.3">
      <c r="B468" t="s">
        <v>760</v>
      </c>
      <c r="C468" t="str">
        <f>INDEX('PH Itemnames'!$B$1:$B$723,MATCH(B468,'PH Itemnames'!$A$1:$A$723),1)</f>
        <v>chipsanddipItem</v>
      </c>
      <c r="D468" t="s">
        <v>240</v>
      </c>
      <c r="E468" t="s">
        <v>1191</v>
      </c>
      <c r="F468" s="10" t="s">
        <v>755</v>
      </c>
      <c r="G468" s="11" t="s">
        <v>217</v>
      </c>
      <c r="H468" s="11" t="s">
        <v>129</v>
      </c>
      <c r="I468" s="11"/>
      <c r="J468" s="11"/>
      <c r="K468" s="11"/>
      <c r="L468" s="11"/>
      <c r="M468" s="11"/>
      <c r="N468" s="46">
        <f ca="1">SUMIF(Ingredients!$B$3:$B$230,'PH complex foods'!F468,Ingredients!$A$3:$A$119)+SUMIF($B$3:$B$725,F468,$V$3:$V$724)</f>
        <v>1</v>
      </c>
      <c r="O468" s="11">
        <f ca="1">SUMIF(Ingredients!$B$3:$B$230,'PH complex foods'!G468,Ingredients!$A$3:$A$119)+SUMIF($B$3:$B$725,G468,$V$3:$V$724)</f>
        <v>1</v>
      </c>
      <c r="P468" s="11">
        <f ca="1">SUMIF(Ingredients!$B$3:$B$230,'PH complex foods'!H468,Ingredients!$A$3:$A$119)+SUMIF($B$3:$B$725,H468,$V$3:$V$724)</f>
        <v>1</v>
      </c>
      <c r="Q468" s="11">
        <f ca="1">SUMIF(Ingredients!$B$3:$B$230,'PH complex foods'!I468,Ingredients!$A$3:$A$119)+SUMIF($B$3:$B$725,I468,$V$3:$V$724)</f>
        <v>0</v>
      </c>
      <c r="R468" s="11">
        <f ca="1">SUMIF(Ingredients!$B$3:$B$230,'PH complex foods'!J468,Ingredients!$A$3:$A$119)+SUMIF($B$3:$B$725,J468,$V$3:$V$724)</f>
        <v>0</v>
      </c>
      <c r="S468" s="11">
        <f ca="1">SUMIF(Ingredients!$B$3:$B$230,'PH complex foods'!K468,Ingredients!$A$3:$A$119)+SUMIF($B$3:$B$725,K468,$V$3:$V$724)</f>
        <v>0</v>
      </c>
      <c r="T468" s="11">
        <f ca="1">SUMIF(Ingredients!$B$3:$B$230,'PH complex foods'!L468,Ingredients!$A$3:$A$119)+SUMIF($B$3:$B$725,L468,$V$3:$V$724)</f>
        <v>0</v>
      </c>
      <c r="U468" s="11">
        <f ca="1">SUMIF(Ingredients!$B$3:$B$230,'PH complex foods'!M468,Ingredients!$A$3:$A$119)+SUMIF($B$3:$B$725,M468,$V$3:$V$724)</f>
        <v>0</v>
      </c>
      <c r="V468" s="10">
        <f t="shared" ca="1" si="110"/>
        <v>1</v>
      </c>
      <c r="W468" s="10">
        <v>1</v>
      </c>
      <c r="X468" s="11">
        <v>1</v>
      </c>
      <c r="Y468" s="11">
        <f>COUNTIF(F468:M1192,B468)</f>
        <v>0</v>
      </c>
      <c r="Z468" s="44" t="str">
        <f t="shared" ca="1" si="111"/>
        <v>Yes</v>
      </c>
      <c r="AA468" s="34">
        <f>SUMIF(Ingredients!$B$3:$B$230,F468,Ingredients!$C$3:$C$230)+SUMIF($B$3:$B$725,F468,$AI$3:$AI$725)</f>
        <v>14</v>
      </c>
      <c r="AB468" s="30">
        <f>SUMIF(Ingredients!$B$3:$B$230,G468,Ingredients!$C$3:$C$230)+SUMIF($B$3:$B$725,G468,$AI$3:$AI$725)</f>
        <v>5</v>
      </c>
      <c r="AC468" s="30">
        <f>SUMIF(Ingredients!$B$3:$B$230,H468,Ingredients!$C$3:$C$230)+SUMIF($B$3:$B$725,H468,$AI$3:$AI$725)</f>
        <v>2</v>
      </c>
      <c r="AD468" s="30">
        <f>SUMIF(Ingredients!$B$3:$B$230,I468,Ingredients!$C$3:$C$230)+SUMIF($B$3:$B$725,I468,$AI$3:$AI$725)</f>
        <v>0</v>
      </c>
      <c r="AE468" s="30">
        <f>SUMIF(Ingredients!$B$3:$B$230,J468,Ingredients!$C$3:$C$230)+SUMIF($B$3:$B$725,J468,$AI$3:$AI$725)</f>
        <v>0</v>
      </c>
      <c r="AF468" s="30">
        <f>SUMIF(Ingredients!$B$3:$B$230,K468,Ingredients!$C$3:$C$230)+SUMIF($B$3:$B$725,K468,$AI$3:$AI$725)</f>
        <v>0</v>
      </c>
      <c r="AG468" s="30">
        <f>SUMIF(Ingredients!$B$3:$B$230,L468,Ingredients!$C$3:$C$230)+SUMIF($B$3:$B$725,L468,$AI$3:$AI$725)</f>
        <v>0</v>
      </c>
      <c r="AH468" s="30">
        <f>SUMIF(Ingredients!$B$3:$B$230,M468,Ingredients!$C$3:$C$230)+SUMIF($B$3:$B$725,M468,$AI$3:$AI$725)</f>
        <v>0</v>
      </c>
      <c r="AI468" s="29">
        <f t="shared" si="100"/>
        <v>21</v>
      </c>
      <c r="AJ468" s="30">
        <f>SUMIF(Ingredients!$B$3:$B$230,F468,Ingredients!$D$3:$D$230)+SUMIF($B$3:$B$725,F468,$AR$3:$AR$725)</f>
        <v>0</v>
      </c>
      <c r="AK468" s="30">
        <f>SUMIF(Ingredients!$B$3:$B$230,G468,Ingredients!$D$3:$D$230)+SUMIF($B$3:$B$725,G468,$AR$3:$AR$725)</f>
        <v>0</v>
      </c>
      <c r="AL468" s="30">
        <f>SUMIF(Ingredients!$B$3:$B$230,H468,Ingredients!$D$3:$D$230)+SUMIF($B$3:$B$725,H468,$AR$3:$AR$725)</f>
        <v>0</v>
      </c>
      <c r="AM468" s="30">
        <f>SUMIF(Ingredients!$B$3:$B$230,I468,Ingredients!$D$3:$D$230)+SUMIF($B$3:$B$725,I468,$AR$3:$AR$725)</f>
        <v>0</v>
      </c>
      <c r="AN468" s="30">
        <f>SUMIF(Ingredients!$B$3:$B$230,J468,Ingredients!$D$3:$D$230)+SUMIF($B$3:$B$725,J468,$AR$3:$AR$725)</f>
        <v>0</v>
      </c>
      <c r="AO468" s="30">
        <f>SUMIF(Ingredients!$B$3:$B$230,K468,Ingredients!$D$3:$D$230)+SUMIF($B$3:$B$725,K468,$AR$3:$AR$725)</f>
        <v>0</v>
      </c>
      <c r="AP468" s="30">
        <f>SUMIF(Ingredients!$B$3:$B$230,L468,Ingredients!$D$3:$D$230)+SUMIF($B$3:$B$725,L468,$AR$3:$AR$725)</f>
        <v>0</v>
      </c>
      <c r="AQ468" s="30">
        <f>SUMIF(Ingredients!$B$3:$B$230,M468,Ingredients!$D$3:$D$230)+SUMIF($B$3:$B$725,M468,$AR$3:$AR$725)</f>
        <v>0</v>
      </c>
      <c r="AR468" s="29">
        <f t="shared" si="101"/>
        <v>0</v>
      </c>
      <c r="AS468" s="30">
        <f>SUMIF(Ingredients!$B$3:$B$230,F468,Ingredients!$E$3:$E$230)+SUMIF($B$3:$B$725,F468,$BA$3:$BA$730)</f>
        <v>20.666666666666668</v>
      </c>
      <c r="AT468" s="30">
        <f>SUMIF(Ingredients!$B$3:$B$230,G468,Ingredients!$E$3:$E$230)+SUMIF($B$3:$B$725,G468,$BA$3:$BA$730)</f>
        <v>7</v>
      </c>
      <c r="AU468" s="30">
        <f>SUMIF(Ingredients!$B$3:$B$230,H468,Ingredients!$E$3:$E$230)+SUMIF($B$3:$B$725,H468,$BA$3:$BA$730)</f>
        <v>12</v>
      </c>
      <c r="AV468" s="30">
        <f>SUMIF(Ingredients!$B$3:$B$230,I468,Ingredients!$E$3:$E$230)+SUMIF($B$3:$B$725,I468,$BA$3:$BA$730)</f>
        <v>0</v>
      </c>
      <c r="AW468" s="30">
        <f>SUMIF(Ingredients!$B$3:$B$230,J468,Ingredients!$E$3:$E$230)+SUMIF($B$3:$B$725,J468,$BA$3:$BA$730)</f>
        <v>0</v>
      </c>
      <c r="AX468" s="30">
        <f>SUMIF(Ingredients!$B$3:$B$230,K468,Ingredients!$E$3:$E$230)+SUMIF($B$3:$B$725,K468,$BA$3:$BA$730)</f>
        <v>0</v>
      </c>
      <c r="AY468" s="30">
        <f>SUMIF(Ingredients!$B$3:$B$230,L468,Ingredients!$E$3:$E$230)+SUMIF($B$3:$B$725,L468,$BA$3:$BA$730)</f>
        <v>0</v>
      </c>
      <c r="AZ468" s="30">
        <f>SUMIF(Ingredients!$B$3:$B$230,M468,Ingredients!$E$3:$E$230)+SUMIF($B$3:$B$725,M468,$BA$3:$BA$730)</f>
        <v>0</v>
      </c>
      <c r="BA468" s="29">
        <f t="shared" si="102"/>
        <v>13.222222222222223</v>
      </c>
      <c r="BB468" s="30">
        <f>SUMIF(Ingredients!$B$3:$B$230,F468,Ingredients!$F$3:$F$230)+SUMIF($B$3:$B$725,F468,$BJ$3:$BJ$725)</f>
        <v>0</v>
      </c>
      <c r="BC468" s="30">
        <f>SUMIF(Ingredients!$B$3:$B$230,G468,Ingredients!$F$3:$F$230)+SUMIF($B$3:$B$725,G468,$BJ$3:$BJ$725)</f>
        <v>0</v>
      </c>
      <c r="BD468" s="30">
        <f>SUMIF(Ingredients!$B$3:$B$230,H468,Ingredients!$F$3:$F$230)+SUMIF($B$3:$B$725,H468,$BJ$3:$BJ$725)</f>
        <v>0</v>
      </c>
      <c r="BE468" s="30">
        <f>SUMIF(Ingredients!$B$3:$B$230,I468,Ingredients!$F$3:$F$230)+SUMIF($B$3:$B$725,I468,$BJ$3:$BJ$725)</f>
        <v>0</v>
      </c>
      <c r="BF468" s="30">
        <f>SUMIF(Ingredients!$B$3:$B$230,J468,Ingredients!$F$3:$F$230)+SUMIF($B$3:$B$725,J468,$BJ$3:$BJ$725)</f>
        <v>0</v>
      </c>
      <c r="BG468" s="30">
        <f>SUMIF(Ingredients!$B$3:$B$230,K468,Ingredients!$F$3:$F$230)+SUMIF($B$3:$B$725,K468,$BJ$3:$BJ$725)</f>
        <v>0</v>
      </c>
      <c r="BH468" s="30">
        <f>SUMIF(Ingredients!$B$3:$B$230,L468,Ingredients!$F$3:$F$230)+SUMIF($B$3:$B$725,L468,$BJ$3:$BJ$725)</f>
        <v>0</v>
      </c>
      <c r="BI468" s="30">
        <f>SUMIF(Ingredients!$B$3:$B$230,M468,Ingredients!$F$3:$F$230)+SUMIF($B$3:$B$725,M468,$BJ$3:$BJ$725)</f>
        <v>0</v>
      </c>
      <c r="BJ468" s="35">
        <f t="shared" si="103"/>
        <v>0</v>
      </c>
      <c r="BK468" s="30">
        <f>SUMIF(Ingredients!$B$3:$B$230,F468,Ingredients!$G$3:$G$230)+SUMIF($B$3:$B$725,F468,$BS$3:$BS$725)</f>
        <v>0</v>
      </c>
      <c r="BL468" s="30">
        <f>SUMIF(Ingredients!$B$3:$B$230,G468,Ingredients!$G$3:$G$230)+SUMIF($B$3:$B$725,G468,$BS$3:$BS$725)</f>
        <v>0</v>
      </c>
      <c r="BM468" s="30">
        <f>SUMIF(Ingredients!$B$3:$B$230,H468,Ingredients!$G$3:$G$230)+SUMIF($B$3:$B$725,H468,$BS$3:$BS$725)</f>
        <v>0</v>
      </c>
      <c r="BN468" s="30">
        <f>SUMIF(Ingredients!$B$3:$B$230,I468,Ingredients!$G$3:$G$230)+SUMIF($B$3:$B$725,I468,$BS$3:$BS$725)</f>
        <v>0</v>
      </c>
      <c r="BO468" s="30">
        <f>SUMIF(Ingredients!$B$3:$B$230,J468,Ingredients!$G$3:$G$230)+SUMIF($B$3:$B$725,J468,$BS$3:$BS$725)</f>
        <v>0</v>
      </c>
      <c r="BP468" s="30">
        <f>SUMIF(Ingredients!$B$3:$B$230,K468,Ingredients!$G$3:$G$230)+SUMIF($B$3:$B$725,K468,$BS$3:$BS$725)</f>
        <v>0</v>
      </c>
      <c r="BQ468" s="30">
        <f>SUMIF(Ingredients!$B$3:$B$230,L468,Ingredients!$G$3:$G$230)+SUMIF($B$3:$B$725,L468,$BS$3:$BS$725)</f>
        <v>0</v>
      </c>
      <c r="BR468" s="30">
        <f>SUMIF(Ingredients!$B$3:$B$230,M468,Ingredients!$G$3:$G$230)+SUMIF($B$3:$B$725,M468,$BS$3:$BS$725)</f>
        <v>0</v>
      </c>
      <c r="BS468" s="36">
        <f t="shared" si="104"/>
        <v>0</v>
      </c>
      <c r="BT468" s="30">
        <f>SUMIF(Ingredients!$B$3:$B$230,F468,Ingredients!$H$3:$H$230)+SUMIF($B$3:$B$725,F468,$CB$3:$CB$725)</f>
        <v>1.5</v>
      </c>
      <c r="BU468" s="30">
        <f>SUMIF(Ingredients!$B$3:$B$230,G468,Ingredients!$H$3:$H$230)+SUMIF($B$3:$B$725,G468,$CB$3:$CB$725)</f>
        <v>0</v>
      </c>
      <c r="BV468" s="30">
        <f>SUMIF(Ingredients!$B$3:$B$230,H468,Ingredients!$H$3:$H$230)+SUMIF($B$3:$B$725,H468,$CB$3:$CB$725)</f>
        <v>1</v>
      </c>
      <c r="BW468" s="30">
        <f>SUMIF(Ingredients!$B$3:$B$230,I468,Ingredients!$H$3:$H$230)+SUMIF($B$3:$B$725,I468,$CB$3:$CB$725)</f>
        <v>0</v>
      </c>
      <c r="BX468" s="30">
        <f>SUMIF(Ingredients!$B$3:$B$230,J468,Ingredients!$H$3:$H$230)+SUMIF($B$3:$B$725,J468,$CB$3:$CB$725)</f>
        <v>0</v>
      </c>
      <c r="BY468" s="30">
        <f>SUMIF(Ingredients!$B$3:$B$230,K468,Ingredients!$H$3:$H$230)+SUMIF($B$3:$B$725,K468,$CB$3:$CB$725)</f>
        <v>0</v>
      </c>
      <c r="BZ468" s="30">
        <f>SUMIF(Ingredients!$B$3:$B$230,L468,Ingredients!$H$3:$H$230)+SUMIF($B$3:$B$725,L468,$CB$3:$CB$725)</f>
        <v>0</v>
      </c>
      <c r="CA468" s="30">
        <f>SUMIF(Ingredients!$B$3:$B$230,M468,Ingredients!$H$3:$H$230)+SUMIF($B$3:$B$725,M468,$CB$3:$CB$725)</f>
        <v>0</v>
      </c>
      <c r="CB468" s="42">
        <f t="shared" si="105"/>
        <v>2.5</v>
      </c>
      <c r="CC468" s="30">
        <f>SUMIF(Ingredients!$B$3:$B$230,F468,Ingredients!$I$3:$I$230)+SUMIF($B$3:$B$725,F468,$CK$3:$CK$725)</f>
        <v>0</v>
      </c>
      <c r="CD468" s="30">
        <f>SUMIF(Ingredients!$B$3:$B$230,G468,Ingredients!$I$3:$I$230)+SUMIF($B$3:$B$725,G468,$CK$3:$CK$725)</f>
        <v>0</v>
      </c>
      <c r="CE468" s="30">
        <f>SUMIF(Ingredients!$B$3:$B$230,H468,Ingredients!$I$3:$I$230)+SUMIF($B$3:$B$725,H468,$CK$3:$CK$725)</f>
        <v>0</v>
      </c>
      <c r="CF468" s="30">
        <f>SUMIF(Ingredients!$B$3:$B$230,I468,Ingredients!$I$3:$I$230)+SUMIF($B$3:$B$725,I468,$CK$3:$CK$725)</f>
        <v>0</v>
      </c>
      <c r="CG468" s="30">
        <f>SUMIF(Ingredients!$B$3:$B$230,J468,Ingredients!$I$3:$I$230)+SUMIF($B$3:$B$725,J468,$CK$3:$CK$725)</f>
        <v>0</v>
      </c>
      <c r="CH468" s="30">
        <f>SUMIF(Ingredients!$B$3:$B$230,K468,Ingredients!$I$3:$I$230)+SUMIF($B$3:$B$725,K468,$CK$3:$CK$725)</f>
        <v>0</v>
      </c>
      <c r="CI468" s="30">
        <f>SUMIF(Ingredients!$B$3:$B$230,L468,Ingredients!$I$3:$I$230)+SUMIF($B$3:$B$725,L468,$CK$3:$CK$725)</f>
        <v>0</v>
      </c>
      <c r="CJ468" s="30">
        <f>SUMIF(Ingredients!$B$3:$B$230,M468,Ingredients!$I$3:$I$230)+SUMIF($B$3:$B$725,M468,$CK$3:$CK$725)</f>
        <v>0</v>
      </c>
      <c r="CK468" s="38">
        <f t="shared" si="106"/>
        <v>0</v>
      </c>
      <c r="CL468" s="30">
        <f>SUMIF(Ingredients!$B$3:$B$230,F468,Ingredients!$J$3:$J$230)+SUMIF($B$3:$B$725,F468,$CT$3:$CT$725)</f>
        <v>0</v>
      </c>
      <c r="CM468" s="30">
        <f>SUMIF(Ingredients!$B$3:$B$230,G468,Ingredients!$J$3:$J$230)+SUMIF($B$3:$B$725,G468,$CT$3:$CT$725)</f>
        <v>1</v>
      </c>
      <c r="CN468" s="30">
        <f>SUMIF(Ingredients!$B$3:$B$230,H468,Ingredients!$J$3:$J$230)+SUMIF($B$3:$B$725,H468,$CT$3:$CT$725)</f>
        <v>0</v>
      </c>
      <c r="CO468" s="30">
        <f>SUMIF(Ingredients!$B$3:$B$230,I468,Ingredients!$J$3:$J$230)+SUMIF($B$3:$B$725,I468,$CT$3:$CT$725)</f>
        <v>0</v>
      </c>
      <c r="CP468" s="30">
        <f>SUMIF(Ingredients!$B$3:$B$230,J468,Ingredients!$J$3:$J$230)+SUMIF($B$3:$B$725,J468,$CT$3:$CT$725)</f>
        <v>0</v>
      </c>
      <c r="CQ468" s="30">
        <f>SUMIF(Ingredients!$B$3:$B$230,K468,Ingredients!$J$3:$J$230)+SUMIF($B$3:$B$725,K468,$CT$3:$CT$725)</f>
        <v>0</v>
      </c>
      <c r="CR468" s="30">
        <f>SUMIF(Ingredients!$B$3:$B$230,L468,Ingredients!$J$3:$J$230)+SUMIF($B$3:$B$725,L468,$CT$3:$CT$725)</f>
        <v>0</v>
      </c>
      <c r="CS468" s="30">
        <f>SUMIF(Ingredients!$B$3:$B$230,M468,Ingredients!$J$3:$J$230)+SUMIF($B$3:$B$725,M468,$CT$3:$CT$725)</f>
        <v>0</v>
      </c>
      <c r="CT468" s="43">
        <f t="shared" si="107"/>
        <v>1</v>
      </c>
      <c r="CU468" s="34">
        <v>20</v>
      </c>
      <c r="CV468" s="30">
        <v>0</v>
      </c>
      <c r="CW468" s="30">
        <v>21</v>
      </c>
      <c r="CX468" s="35">
        <v>0</v>
      </c>
      <c r="CY468" s="36">
        <v>0</v>
      </c>
      <c r="CZ468" s="37">
        <v>2.5</v>
      </c>
      <c r="DA468" s="38">
        <v>0</v>
      </c>
      <c r="DB468" s="39">
        <v>1</v>
      </c>
      <c r="DC468" t="s">
        <v>202</v>
      </c>
      <c r="DD468" t="str">
        <f t="shared" ca="1" si="99"/>
        <v/>
      </c>
      <c r="DE468" t="str">
        <f t="shared" ca="1" si="108"/>
        <v>-</v>
      </c>
      <c r="DG468" t="s">
        <v>200</v>
      </c>
      <c r="DH468" t="str">
        <f t="shared" ca="1" si="109"/>
        <v>CHIPSANDDIPITEM(MEAL, ItemRegistry.chipsanddipItem, 4 ,4f,0f,0f,2.5f,0f,0f,1f,1f),</v>
      </c>
      <c r="DI468" t="s">
        <v>2536</v>
      </c>
    </row>
    <row r="469" spans="2:113" x14ac:dyDescent="0.3">
      <c r="B469" t="s">
        <v>1170</v>
      </c>
      <c r="C469" t="str">
        <f>INDEX('PH Itemnames'!$B$1:$B$723,MATCH(B469,'PH Itemnames'!$A$1:$A$723),1)</f>
        <v>cheezepuffsItem</v>
      </c>
      <c r="D469" t="s">
        <v>240</v>
      </c>
      <c r="E469" t="s">
        <v>1191</v>
      </c>
      <c r="F469" s="10" t="s">
        <v>36</v>
      </c>
      <c r="G469" s="11" t="s">
        <v>73</v>
      </c>
      <c r="H469" s="11" t="s">
        <v>346</v>
      </c>
      <c r="I469" s="11"/>
      <c r="J469" s="11"/>
      <c r="K469" s="11"/>
      <c r="L469" s="11"/>
      <c r="M469" s="11"/>
      <c r="N469" s="46">
        <f ca="1">SUMIF(Ingredients!$B$3:$B$230,'PH complex foods'!F469,Ingredients!$A$3:$A$119)+SUMIF($B$3:$B$725,F469,$V$3:$V$724)</f>
        <v>1</v>
      </c>
      <c r="O469" s="11">
        <f ca="1">SUMIF(Ingredients!$B$3:$B$230,'PH complex foods'!G469,Ingredients!$A$3:$A$119)+SUMIF($B$3:$B$725,G469,$V$3:$V$724)</f>
        <v>1</v>
      </c>
      <c r="P469" s="11">
        <f ca="1">SUMIF(Ingredients!$B$3:$B$230,'PH complex foods'!H469,Ingredients!$A$3:$A$119)+SUMIF($B$3:$B$725,H469,$V$3:$V$724)</f>
        <v>1</v>
      </c>
      <c r="Q469" s="11">
        <f ca="1">SUMIF(Ingredients!$B$3:$B$230,'PH complex foods'!I469,Ingredients!$A$3:$A$119)+SUMIF($B$3:$B$725,I469,$V$3:$V$724)</f>
        <v>0</v>
      </c>
      <c r="R469" s="11">
        <f ca="1">SUMIF(Ingredients!$B$3:$B$230,'PH complex foods'!J469,Ingredients!$A$3:$A$119)+SUMIF($B$3:$B$725,J469,$V$3:$V$724)</f>
        <v>0</v>
      </c>
      <c r="S469" s="11">
        <f ca="1">SUMIF(Ingredients!$B$3:$B$230,'PH complex foods'!K469,Ingredients!$A$3:$A$119)+SUMIF($B$3:$B$725,K469,$V$3:$V$724)</f>
        <v>0</v>
      </c>
      <c r="T469" s="11">
        <f ca="1">SUMIF(Ingredients!$B$3:$B$230,'PH complex foods'!L469,Ingredients!$A$3:$A$119)+SUMIF($B$3:$B$725,L469,$V$3:$V$724)</f>
        <v>0</v>
      </c>
      <c r="U469" s="11">
        <f ca="1">SUMIF(Ingredients!$B$3:$B$230,'PH complex foods'!M469,Ingredients!$A$3:$A$119)+SUMIF($B$3:$B$725,M469,$V$3:$V$724)</f>
        <v>0</v>
      </c>
      <c r="V469" s="10">
        <f t="shared" ca="1" si="110"/>
        <v>1</v>
      </c>
      <c r="W469" s="10">
        <v>1</v>
      </c>
      <c r="X469" s="11">
        <v>1</v>
      </c>
      <c r="Y469" s="11">
        <f>COUNTIF(F469:M1193,B469)</f>
        <v>0</v>
      </c>
      <c r="Z469" s="44" t="str">
        <f t="shared" ca="1" si="111"/>
        <v>Yes</v>
      </c>
      <c r="AA469" s="34">
        <f>SUMIF(Ingredients!$B$3:$B$230,F469,Ingredients!$C$3:$C$230)+SUMIF($B$3:$B$725,F469,$AI$3:$AI$725)</f>
        <v>0</v>
      </c>
      <c r="AB469" s="30">
        <f>SUMIF(Ingredients!$B$3:$B$230,G469,Ingredients!$C$3:$C$230)+SUMIF($B$3:$B$725,G469,$AI$3:$AI$725)</f>
        <v>10</v>
      </c>
      <c r="AC469" s="30">
        <f>SUMIF(Ingredients!$B$3:$B$230,H469,Ingredients!$C$3:$C$230)+SUMIF($B$3:$B$725,H469,$AI$3:$AI$725)</f>
        <v>4</v>
      </c>
      <c r="AD469" s="30">
        <f>SUMIF(Ingredients!$B$3:$B$230,I469,Ingredients!$C$3:$C$230)+SUMIF($B$3:$B$725,I469,$AI$3:$AI$725)</f>
        <v>0</v>
      </c>
      <c r="AE469" s="30">
        <f>SUMIF(Ingredients!$B$3:$B$230,J469,Ingredients!$C$3:$C$230)+SUMIF($B$3:$B$725,J469,$AI$3:$AI$725)</f>
        <v>0</v>
      </c>
      <c r="AF469" s="30">
        <f>SUMIF(Ingredients!$B$3:$B$230,K469,Ingredients!$C$3:$C$230)+SUMIF($B$3:$B$725,K469,$AI$3:$AI$725)</f>
        <v>0</v>
      </c>
      <c r="AG469" s="30">
        <f>SUMIF(Ingredients!$B$3:$B$230,L469,Ingredients!$C$3:$C$230)+SUMIF($B$3:$B$725,L469,$AI$3:$AI$725)</f>
        <v>0</v>
      </c>
      <c r="AH469" s="30">
        <f>SUMIF(Ingredients!$B$3:$B$230,M469,Ingredients!$C$3:$C$230)+SUMIF($B$3:$B$725,M469,$AI$3:$AI$725)</f>
        <v>0</v>
      </c>
      <c r="AI469" s="29">
        <f t="shared" si="100"/>
        <v>14</v>
      </c>
      <c r="AJ469" s="30">
        <f>SUMIF(Ingredients!$B$3:$B$230,F469,Ingredients!$D$3:$D$230)+SUMIF($B$3:$B$725,F469,$AR$3:$AR$725)</f>
        <v>0</v>
      </c>
      <c r="AK469" s="30">
        <f>SUMIF(Ingredients!$B$3:$B$230,G469,Ingredients!$D$3:$D$230)+SUMIF($B$3:$B$725,G469,$AR$3:$AR$725)</f>
        <v>0</v>
      </c>
      <c r="AL469" s="30">
        <f>SUMIF(Ingredients!$B$3:$B$230,H469,Ingredients!$D$3:$D$230)+SUMIF($B$3:$B$725,H469,$AR$3:$AR$725)</f>
        <v>0</v>
      </c>
      <c r="AM469" s="30">
        <f>SUMIF(Ingredients!$B$3:$B$230,I469,Ingredients!$D$3:$D$230)+SUMIF($B$3:$B$725,I469,$AR$3:$AR$725)</f>
        <v>0</v>
      </c>
      <c r="AN469" s="30">
        <f>SUMIF(Ingredients!$B$3:$B$230,J469,Ingredients!$D$3:$D$230)+SUMIF($B$3:$B$725,J469,$AR$3:$AR$725)</f>
        <v>0</v>
      </c>
      <c r="AO469" s="30">
        <f>SUMIF(Ingredients!$B$3:$B$230,K469,Ingredients!$D$3:$D$230)+SUMIF($B$3:$B$725,K469,$AR$3:$AR$725)</f>
        <v>0</v>
      </c>
      <c r="AP469" s="30">
        <f>SUMIF(Ingredients!$B$3:$B$230,L469,Ingredients!$D$3:$D$230)+SUMIF($B$3:$B$725,L469,$AR$3:$AR$725)</f>
        <v>0</v>
      </c>
      <c r="AQ469" s="30">
        <f>SUMIF(Ingredients!$B$3:$B$230,M469,Ingredients!$D$3:$D$230)+SUMIF($B$3:$B$725,M469,$AR$3:$AR$725)</f>
        <v>0</v>
      </c>
      <c r="AR469" s="29">
        <f t="shared" si="101"/>
        <v>0</v>
      </c>
      <c r="AS469" s="30">
        <f>SUMIF(Ingredients!$B$3:$B$230,F469,Ingredients!$E$3:$E$230)+SUMIF($B$3:$B$725,F469,$BA$3:$BA$730)</f>
        <v>43</v>
      </c>
      <c r="AT469" s="30">
        <f>SUMIF(Ingredients!$B$3:$B$230,G469,Ingredients!$E$3:$E$230)+SUMIF($B$3:$B$725,G469,$BA$3:$BA$730)</f>
        <v>73</v>
      </c>
      <c r="AU469" s="30">
        <f>SUMIF(Ingredients!$B$3:$B$230,H469,Ingredients!$E$3:$E$230)+SUMIF($B$3:$B$725,H469,$BA$3:$BA$730)</f>
        <v>0</v>
      </c>
      <c r="AV469" s="30">
        <f>SUMIF(Ingredients!$B$3:$B$230,I469,Ingredients!$E$3:$E$230)+SUMIF($B$3:$B$725,I469,$BA$3:$BA$730)</f>
        <v>0</v>
      </c>
      <c r="AW469" s="30">
        <f>SUMIF(Ingredients!$B$3:$B$230,J469,Ingredients!$E$3:$E$230)+SUMIF($B$3:$B$725,J469,$BA$3:$BA$730)</f>
        <v>0</v>
      </c>
      <c r="AX469" s="30">
        <f>SUMIF(Ingredients!$B$3:$B$230,K469,Ingredients!$E$3:$E$230)+SUMIF($B$3:$B$725,K469,$BA$3:$BA$730)</f>
        <v>0</v>
      </c>
      <c r="AY469" s="30">
        <f>SUMIF(Ingredients!$B$3:$B$230,L469,Ingredients!$E$3:$E$230)+SUMIF($B$3:$B$725,L469,$BA$3:$BA$730)</f>
        <v>0</v>
      </c>
      <c r="AZ469" s="30">
        <f>SUMIF(Ingredients!$B$3:$B$230,M469,Ingredients!$E$3:$E$230)+SUMIF($B$3:$B$725,M469,$BA$3:$BA$730)</f>
        <v>0</v>
      </c>
      <c r="BA469" s="29">
        <f t="shared" si="102"/>
        <v>38.666666666666664</v>
      </c>
      <c r="BB469" s="30">
        <f>SUMIF(Ingredients!$B$3:$B$230,F469,Ingredients!$F$3:$F$230)+SUMIF($B$3:$B$725,F469,$BJ$3:$BJ$725)</f>
        <v>0</v>
      </c>
      <c r="BC469" s="30">
        <f>SUMIF(Ingredients!$B$3:$B$230,G469,Ingredients!$F$3:$F$230)+SUMIF($B$3:$B$725,G469,$BJ$3:$BJ$725)</f>
        <v>0</v>
      </c>
      <c r="BD469" s="30">
        <f>SUMIF(Ingredients!$B$3:$B$230,H469,Ingredients!$F$3:$F$230)+SUMIF($B$3:$B$725,H469,$BJ$3:$BJ$725)</f>
        <v>0</v>
      </c>
      <c r="BE469" s="30">
        <f>SUMIF(Ingredients!$B$3:$B$230,I469,Ingredients!$F$3:$F$230)+SUMIF($B$3:$B$725,I469,$BJ$3:$BJ$725)</f>
        <v>0</v>
      </c>
      <c r="BF469" s="30">
        <f>SUMIF(Ingredients!$B$3:$B$230,J469,Ingredients!$F$3:$F$230)+SUMIF($B$3:$B$725,J469,$BJ$3:$BJ$725)</f>
        <v>0</v>
      </c>
      <c r="BG469" s="30">
        <f>SUMIF(Ingredients!$B$3:$B$230,K469,Ingredients!$F$3:$F$230)+SUMIF($B$3:$B$725,K469,$BJ$3:$BJ$725)</f>
        <v>0</v>
      </c>
      <c r="BH469" s="30">
        <f>SUMIF(Ingredients!$B$3:$B$230,L469,Ingredients!$F$3:$F$230)+SUMIF($B$3:$B$725,L469,$BJ$3:$BJ$725)</f>
        <v>0</v>
      </c>
      <c r="BI469" s="30">
        <f>SUMIF(Ingredients!$B$3:$B$230,M469,Ingredients!$F$3:$F$230)+SUMIF($B$3:$B$725,M469,$BJ$3:$BJ$725)</f>
        <v>0</v>
      </c>
      <c r="BJ469" s="35">
        <f t="shared" si="103"/>
        <v>0</v>
      </c>
      <c r="BK469" s="30">
        <f>SUMIF(Ingredients!$B$3:$B$230,F469,Ingredients!$G$3:$G$230)+SUMIF($B$3:$B$725,F469,$BS$3:$BS$725)</f>
        <v>0</v>
      </c>
      <c r="BL469" s="30">
        <f>SUMIF(Ingredients!$B$3:$B$230,G469,Ingredients!$G$3:$G$230)+SUMIF($B$3:$B$725,G469,$BS$3:$BS$725)</f>
        <v>0</v>
      </c>
      <c r="BM469" s="30">
        <f>SUMIF(Ingredients!$B$3:$B$230,H469,Ingredients!$G$3:$G$230)+SUMIF($B$3:$B$725,H469,$BS$3:$BS$725)</f>
        <v>0</v>
      </c>
      <c r="BN469" s="30">
        <f>SUMIF(Ingredients!$B$3:$B$230,I469,Ingredients!$G$3:$G$230)+SUMIF($B$3:$B$725,I469,$BS$3:$BS$725)</f>
        <v>0</v>
      </c>
      <c r="BO469" s="30">
        <f>SUMIF(Ingredients!$B$3:$B$230,J469,Ingredients!$G$3:$G$230)+SUMIF($B$3:$B$725,J469,$BS$3:$BS$725)</f>
        <v>0</v>
      </c>
      <c r="BP469" s="30">
        <f>SUMIF(Ingredients!$B$3:$B$230,K469,Ingredients!$G$3:$G$230)+SUMIF($B$3:$B$725,K469,$BS$3:$BS$725)</f>
        <v>0</v>
      </c>
      <c r="BQ469" s="30">
        <f>SUMIF(Ingredients!$B$3:$B$230,L469,Ingredients!$G$3:$G$230)+SUMIF($B$3:$B$725,L469,$BS$3:$BS$725)</f>
        <v>0</v>
      </c>
      <c r="BR469" s="30">
        <f>SUMIF(Ingredients!$B$3:$B$230,M469,Ingredients!$G$3:$G$230)+SUMIF($B$3:$B$725,M469,$BS$3:$BS$725)</f>
        <v>0</v>
      </c>
      <c r="BS469" s="36">
        <f t="shared" si="104"/>
        <v>0</v>
      </c>
      <c r="BT469" s="30">
        <f>SUMIF(Ingredients!$B$3:$B$230,F469,Ingredients!$H$3:$H$230)+SUMIF($B$3:$B$725,F469,$CB$3:$CB$725)</f>
        <v>0</v>
      </c>
      <c r="BU469" s="30">
        <f>SUMIF(Ingredients!$B$3:$B$230,G469,Ingredients!$H$3:$H$230)+SUMIF($B$3:$B$725,G469,$CB$3:$CB$725)</f>
        <v>0</v>
      </c>
      <c r="BV469" s="30">
        <f>SUMIF(Ingredients!$B$3:$B$230,H469,Ingredients!$H$3:$H$230)+SUMIF($B$3:$B$725,H469,$CB$3:$CB$725)</f>
        <v>0</v>
      </c>
      <c r="BW469" s="30">
        <f>SUMIF(Ingredients!$B$3:$B$230,I469,Ingredients!$H$3:$H$230)+SUMIF($B$3:$B$725,I469,$CB$3:$CB$725)</f>
        <v>0</v>
      </c>
      <c r="BX469" s="30">
        <f>SUMIF(Ingredients!$B$3:$B$230,J469,Ingredients!$H$3:$H$230)+SUMIF($B$3:$B$725,J469,$CB$3:$CB$725)</f>
        <v>0</v>
      </c>
      <c r="BY469" s="30">
        <f>SUMIF(Ingredients!$B$3:$B$230,K469,Ingredients!$H$3:$H$230)+SUMIF($B$3:$B$725,K469,$CB$3:$CB$725)</f>
        <v>0</v>
      </c>
      <c r="BZ469" s="30">
        <f>SUMIF(Ingredients!$B$3:$B$230,L469,Ingredients!$H$3:$H$230)+SUMIF($B$3:$B$725,L469,$CB$3:$CB$725)</f>
        <v>0</v>
      </c>
      <c r="CA469" s="30">
        <f>SUMIF(Ingredients!$B$3:$B$230,M469,Ingredients!$H$3:$H$230)+SUMIF($B$3:$B$725,M469,$CB$3:$CB$725)</f>
        <v>0</v>
      </c>
      <c r="CB469" s="42">
        <f t="shared" si="105"/>
        <v>0</v>
      </c>
      <c r="CC469" s="30">
        <f>SUMIF(Ingredients!$B$3:$B$230,F469,Ingredients!$I$3:$I$230)+SUMIF($B$3:$B$725,F469,$CK$3:$CK$725)</f>
        <v>0</v>
      </c>
      <c r="CD469" s="30">
        <f>SUMIF(Ingredients!$B$3:$B$230,G469,Ingredients!$I$3:$I$230)+SUMIF($B$3:$B$725,G469,$CK$3:$CK$725)</f>
        <v>0</v>
      </c>
      <c r="CE469" s="30">
        <f>SUMIF(Ingredients!$B$3:$B$230,H469,Ingredients!$I$3:$I$230)+SUMIF($B$3:$B$725,H469,$CK$3:$CK$725)</f>
        <v>0</v>
      </c>
      <c r="CF469" s="30">
        <f>SUMIF(Ingredients!$B$3:$B$230,I469,Ingredients!$I$3:$I$230)+SUMIF($B$3:$B$725,I469,$CK$3:$CK$725)</f>
        <v>0</v>
      </c>
      <c r="CG469" s="30">
        <f>SUMIF(Ingredients!$B$3:$B$230,J469,Ingredients!$I$3:$I$230)+SUMIF($B$3:$B$725,J469,$CK$3:$CK$725)</f>
        <v>0</v>
      </c>
      <c r="CH469" s="30">
        <f>SUMIF(Ingredients!$B$3:$B$230,K469,Ingredients!$I$3:$I$230)+SUMIF($B$3:$B$725,K469,$CK$3:$CK$725)</f>
        <v>0</v>
      </c>
      <c r="CI469" s="30">
        <f>SUMIF(Ingredients!$B$3:$B$230,L469,Ingredients!$I$3:$I$230)+SUMIF($B$3:$B$725,L469,$CK$3:$CK$725)</f>
        <v>0</v>
      </c>
      <c r="CJ469" s="30">
        <f>SUMIF(Ingredients!$B$3:$B$230,M469,Ingredients!$I$3:$I$230)+SUMIF($B$3:$B$725,M469,$CK$3:$CK$725)</f>
        <v>0</v>
      </c>
      <c r="CK469" s="38">
        <f t="shared" si="106"/>
        <v>0</v>
      </c>
      <c r="CL469" s="30">
        <f>SUMIF(Ingredients!$B$3:$B$230,F469,Ingredients!$J$3:$J$230)+SUMIF($B$3:$B$725,F469,$CT$3:$CT$725)</f>
        <v>0</v>
      </c>
      <c r="CM469" s="30">
        <f>SUMIF(Ingredients!$B$3:$B$230,G469,Ingredients!$J$3:$J$230)+SUMIF($B$3:$B$725,G469,$CT$3:$CT$725)</f>
        <v>3</v>
      </c>
      <c r="CN469" s="30">
        <f>SUMIF(Ingredients!$B$3:$B$230,H469,Ingredients!$J$3:$J$230)+SUMIF($B$3:$B$725,H469,$CT$3:$CT$725)</f>
        <v>0</v>
      </c>
      <c r="CO469" s="30">
        <f>SUMIF(Ingredients!$B$3:$B$230,I469,Ingredients!$J$3:$J$230)+SUMIF($B$3:$B$725,I469,$CT$3:$CT$725)</f>
        <v>0</v>
      </c>
      <c r="CP469" s="30">
        <f>SUMIF(Ingredients!$B$3:$B$230,J469,Ingredients!$J$3:$J$230)+SUMIF($B$3:$B$725,J469,$CT$3:$CT$725)</f>
        <v>0</v>
      </c>
      <c r="CQ469" s="30">
        <f>SUMIF(Ingredients!$B$3:$B$230,K469,Ingredients!$J$3:$J$230)+SUMIF($B$3:$B$725,K469,$CT$3:$CT$725)</f>
        <v>0</v>
      </c>
      <c r="CR469" s="30">
        <f>SUMIF(Ingredients!$B$3:$B$230,L469,Ingredients!$J$3:$J$230)+SUMIF($B$3:$B$725,L469,$CT$3:$CT$725)</f>
        <v>0</v>
      </c>
      <c r="CS469" s="30">
        <f>SUMIF(Ingredients!$B$3:$B$230,M469,Ingredients!$J$3:$J$230)+SUMIF($B$3:$B$725,M469,$CT$3:$CT$725)</f>
        <v>0</v>
      </c>
      <c r="CT469" s="43">
        <f t="shared" si="107"/>
        <v>3</v>
      </c>
      <c r="CU469" s="34">
        <v>15</v>
      </c>
      <c r="CV469" s="30">
        <v>0</v>
      </c>
      <c r="CW469" s="30">
        <v>87</v>
      </c>
      <c r="CX469" s="35">
        <v>0</v>
      </c>
      <c r="CY469" s="36">
        <v>0</v>
      </c>
      <c r="CZ469" s="37">
        <v>0</v>
      </c>
      <c r="DA469" s="38">
        <v>0</v>
      </c>
      <c r="DB469" s="39">
        <v>3</v>
      </c>
      <c r="DC469" t="s">
        <v>202</v>
      </c>
      <c r="DD469" t="str">
        <f t="shared" ca="1" si="99"/>
        <v/>
      </c>
      <c r="DE469" t="str">
        <f t="shared" ca="1" si="108"/>
        <v>-</v>
      </c>
      <c r="DG469" t="s">
        <v>200</v>
      </c>
      <c r="DH469" t="str">
        <f t="shared" ca="1" si="109"/>
        <v>CHEEZEPUFFSITEM(MEAL, ItemRegistry.cheezepuffsItem, 4 ,3f,0f,0f,0f,0f,0f,3f,0.24f),</v>
      </c>
      <c r="DI469" t="s">
        <v>2537</v>
      </c>
    </row>
    <row r="470" spans="2:113" x14ac:dyDescent="0.3">
      <c r="B470" t="s">
        <v>761</v>
      </c>
      <c r="C470" t="str">
        <f>INDEX('PH Itemnames'!$B$1:$B$723,MATCH(B470,'PH Itemnames'!$A$1:$A$723),1)</f>
        <v>surfandturfItem</v>
      </c>
      <c r="D470" t="s">
        <v>245</v>
      </c>
      <c r="E470" t="s">
        <v>1191</v>
      </c>
      <c r="F470" s="10" t="s">
        <v>83</v>
      </c>
      <c r="G470" s="11" t="s">
        <v>212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SUMIF(Ingredients!$B$3:$B$230,'PH complex foods'!F470,Ingredients!$A$3:$A$119)+SUMIF($B$3:$B$725,F470,$V$3:$V$724)</f>
        <v>1</v>
      </c>
      <c r="O470" s="11">
        <f ca="1">SUMIF(Ingredients!$B$3:$B$230,'PH complex foods'!G470,Ingredients!$A$3:$A$119)+SUMIF($B$3:$B$725,G470,$V$3:$V$724)</f>
        <v>1</v>
      </c>
      <c r="P470" s="11">
        <f ca="1">SUMIF(Ingredients!$B$3:$B$230,'PH complex foods'!H470,Ingredients!$A$3:$A$119)+SUMIF($B$3:$B$725,H470,$V$3:$V$724)</f>
        <v>1</v>
      </c>
      <c r="Q470" s="11">
        <f ca="1">SUMIF(Ingredients!$B$3:$B$230,'PH complex foods'!I470,Ingredients!$A$3:$A$119)+SUMIF($B$3:$B$725,I470,$V$3:$V$724)</f>
        <v>0</v>
      </c>
      <c r="R470" s="11">
        <f ca="1">SUMIF(Ingredients!$B$3:$B$230,'PH complex foods'!J470,Ingredients!$A$3:$A$119)+SUMIF($B$3:$B$725,J470,$V$3:$V$724)</f>
        <v>0</v>
      </c>
      <c r="S470" s="11">
        <f ca="1">SUMIF(Ingredients!$B$3:$B$230,'PH complex foods'!K470,Ingredients!$A$3:$A$119)+SUMIF($B$3:$B$725,K470,$V$3:$V$724)</f>
        <v>0</v>
      </c>
      <c r="T470" s="11">
        <f ca="1">SUMIF(Ingredients!$B$3:$B$230,'PH complex foods'!L470,Ingredients!$A$3:$A$119)+SUMIF($B$3:$B$725,L470,$V$3:$V$724)</f>
        <v>0</v>
      </c>
      <c r="U470" s="11">
        <f ca="1">SUMIF(Ingredients!$B$3:$B$230,'PH complex foods'!M470,Ingredients!$A$3:$A$119)+SUMIF($B$3:$B$725,M470,$V$3:$V$724)</f>
        <v>0</v>
      </c>
      <c r="V470" s="10">
        <f t="shared" ca="1" si="110"/>
        <v>1</v>
      </c>
      <c r="W470" s="10">
        <v>1</v>
      </c>
      <c r="X470" s="11">
        <v>1</v>
      </c>
      <c r="Y470" s="11">
        <f>COUNTIF(F470:M1194,B470)</f>
        <v>0</v>
      </c>
      <c r="Z470" s="44" t="str">
        <f t="shared" ca="1" si="111"/>
        <v>Yes</v>
      </c>
      <c r="AA470" s="34">
        <f>SUMIF(Ingredients!$B$3:$B$230,F470,Ingredients!$C$3:$C$230)+SUMIF($B$3:$B$725,F470,$AI$3:$AI$725)</f>
        <v>5</v>
      </c>
      <c r="AB470" s="30">
        <f>SUMIF(Ingredients!$B$3:$B$230,G470,Ingredients!$C$3:$C$230)+SUMIF($B$3:$B$725,G470,$AI$3:$AI$725)</f>
        <v>7.166666666666667</v>
      </c>
      <c r="AC470" s="30">
        <f>SUMIF(Ingredients!$B$3:$B$230,H470,Ingredients!$C$3:$C$230)+SUMIF($B$3:$B$725,H470,$AI$3:$AI$725)</f>
        <v>5.1428571428571432</v>
      </c>
      <c r="AD470" s="30">
        <f>SUMIF(Ingredients!$B$3:$B$230,I470,Ingredients!$C$3:$C$230)+SUMIF($B$3:$B$725,I470,$AI$3:$AI$725)</f>
        <v>0</v>
      </c>
      <c r="AE470" s="30">
        <f>SUMIF(Ingredients!$B$3:$B$230,J470,Ingredients!$C$3:$C$230)+SUMIF($B$3:$B$725,J470,$AI$3:$AI$725)</f>
        <v>0</v>
      </c>
      <c r="AF470" s="30">
        <f>SUMIF(Ingredients!$B$3:$B$230,K470,Ingredients!$C$3:$C$230)+SUMIF($B$3:$B$725,K470,$AI$3:$AI$725)</f>
        <v>0</v>
      </c>
      <c r="AG470" s="30">
        <f>SUMIF(Ingredients!$B$3:$B$230,L470,Ingredients!$C$3:$C$230)+SUMIF($B$3:$B$725,L470,$AI$3:$AI$725)</f>
        <v>0</v>
      </c>
      <c r="AH470" s="30">
        <f>SUMIF(Ingredients!$B$3:$B$230,M470,Ingredients!$C$3:$C$230)+SUMIF($B$3:$B$725,M470,$AI$3:$AI$725)</f>
        <v>0</v>
      </c>
      <c r="AI470" s="29">
        <f t="shared" si="100"/>
        <v>17.30952380952381</v>
      </c>
      <c r="AJ470" s="30">
        <f>SUMIF(Ingredients!$B$3:$B$230,F470,Ingredients!$D$3:$D$230)+SUMIF($B$3:$B$725,F470,$AR$3:$AR$725)</f>
        <v>0</v>
      </c>
      <c r="AK470" s="30">
        <f>SUMIF(Ingredients!$B$3:$B$230,G470,Ingredients!$D$3:$D$230)+SUMIF($B$3:$B$725,G470,$AR$3:$AR$725)</f>
        <v>0</v>
      </c>
      <c r="AL470" s="30">
        <f>SUMIF(Ingredients!$B$3:$B$230,H470,Ingredients!$D$3:$D$230)+SUMIF($B$3:$B$725,H470,$AR$3:$AR$725)</f>
        <v>0.35714285714285715</v>
      </c>
      <c r="AM470" s="30">
        <f>SUMIF(Ingredients!$B$3:$B$230,I470,Ingredients!$D$3:$D$230)+SUMIF($B$3:$B$725,I470,$AR$3:$AR$725)</f>
        <v>0</v>
      </c>
      <c r="AN470" s="30">
        <f>SUMIF(Ingredients!$B$3:$B$230,J470,Ingredients!$D$3:$D$230)+SUMIF($B$3:$B$725,J470,$AR$3:$AR$725)</f>
        <v>0</v>
      </c>
      <c r="AO470" s="30">
        <f>SUMIF(Ingredients!$B$3:$B$230,K470,Ingredients!$D$3:$D$230)+SUMIF($B$3:$B$725,K470,$AR$3:$AR$725)</f>
        <v>0</v>
      </c>
      <c r="AP470" s="30">
        <f>SUMIF(Ingredients!$B$3:$B$230,L470,Ingredients!$D$3:$D$230)+SUMIF($B$3:$B$725,L470,$AR$3:$AR$725)</f>
        <v>0</v>
      </c>
      <c r="AQ470" s="30">
        <f>SUMIF(Ingredients!$B$3:$B$230,M470,Ingredients!$D$3:$D$230)+SUMIF($B$3:$B$725,M470,$AR$3:$AR$725)</f>
        <v>0</v>
      </c>
      <c r="AR470" s="29">
        <f t="shared" si="101"/>
        <v>0.35714285714285715</v>
      </c>
      <c r="AS470" s="30">
        <f>SUMIF(Ingredients!$B$3:$B$230,F470,Ingredients!$E$3:$E$230)+SUMIF($B$3:$B$725,F470,$BA$3:$BA$730)</f>
        <v>9</v>
      </c>
      <c r="AT470" s="30">
        <f>SUMIF(Ingredients!$B$3:$B$230,G470,Ingredients!$E$3:$E$230)+SUMIF($B$3:$B$725,G470,$BA$3:$BA$730)</f>
        <v>12</v>
      </c>
      <c r="AU470" s="30">
        <f>SUMIF(Ingredients!$B$3:$B$230,H470,Ingredients!$E$3:$E$230)+SUMIF($B$3:$B$725,H470,$BA$3:$BA$730)</f>
        <v>19.285714285714285</v>
      </c>
      <c r="AV470" s="30">
        <f>SUMIF(Ingredients!$B$3:$B$230,I470,Ingredients!$E$3:$E$230)+SUMIF($B$3:$B$725,I470,$BA$3:$BA$730)</f>
        <v>0</v>
      </c>
      <c r="AW470" s="30">
        <f>SUMIF(Ingredients!$B$3:$B$230,J470,Ingredients!$E$3:$E$230)+SUMIF($B$3:$B$725,J470,$BA$3:$BA$730)</f>
        <v>0</v>
      </c>
      <c r="AX470" s="30">
        <f>SUMIF(Ingredients!$B$3:$B$230,K470,Ingredients!$E$3:$E$230)+SUMIF($B$3:$B$725,K470,$BA$3:$BA$730)</f>
        <v>0</v>
      </c>
      <c r="AY470" s="30">
        <f>SUMIF(Ingredients!$B$3:$B$230,L470,Ingredients!$E$3:$E$230)+SUMIF($B$3:$B$725,L470,$BA$3:$BA$730)</f>
        <v>0</v>
      </c>
      <c r="AZ470" s="30">
        <f>SUMIF(Ingredients!$B$3:$B$230,M470,Ingredients!$E$3:$E$230)+SUMIF($B$3:$B$725,M470,$BA$3:$BA$730)</f>
        <v>0</v>
      </c>
      <c r="BA470" s="29">
        <f t="shared" si="102"/>
        <v>13.428571428571429</v>
      </c>
      <c r="BB470" s="30">
        <f>SUMIF(Ingredients!$B$3:$B$230,F470,Ingredients!$F$3:$F$230)+SUMIF($B$3:$B$725,F470,$BJ$3:$BJ$725)</f>
        <v>0</v>
      </c>
      <c r="BC470" s="30">
        <f>SUMIF(Ingredients!$B$3:$B$230,G470,Ingredients!$F$3:$F$230)+SUMIF($B$3:$B$725,G470,$BJ$3:$BJ$725)</f>
        <v>0</v>
      </c>
      <c r="BD470" s="30">
        <f>SUMIF(Ingredients!$B$3:$B$230,H470,Ingredients!$F$3:$F$230)+SUMIF($B$3:$B$725,H470,$BJ$3:$BJ$725)</f>
        <v>0</v>
      </c>
      <c r="BE470" s="30">
        <f>SUMIF(Ingredients!$B$3:$B$230,I470,Ingredients!$F$3:$F$230)+SUMIF($B$3:$B$725,I470,$BJ$3:$BJ$725)</f>
        <v>0</v>
      </c>
      <c r="BF470" s="30">
        <f>SUMIF(Ingredients!$B$3:$B$230,J470,Ingredients!$F$3:$F$230)+SUMIF($B$3:$B$725,J470,$BJ$3:$BJ$725)</f>
        <v>0</v>
      </c>
      <c r="BG470" s="30">
        <f>SUMIF(Ingredients!$B$3:$B$230,K470,Ingredients!$F$3:$F$230)+SUMIF($B$3:$B$725,K470,$BJ$3:$BJ$725)</f>
        <v>0</v>
      </c>
      <c r="BH470" s="30">
        <f>SUMIF(Ingredients!$B$3:$B$230,L470,Ingredients!$F$3:$F$230)+SUMIF($B$3:$B$725,L470,$BJ$3:$BJ$725)</f>
        <v>0</v>
      </c>
      <c r="BI470" s="30">
        <f>SUMIF(Ingredients!$B$3:$B$230,M470,Ingredients!$F$3:$F$230)+SUMIF($B$3:$B$725,M470,$BJ$3:$BJ$725)</f>
        <v>0</v>
      </c>
      <c r="BJ470" s="35">
        <f t="shared" si="103"/>
        <v>0</v>
      </c>
      <c r="BK470" s="30">
        <f>SUMIF(Ingredients!$B$3:$B$230,F470,Ingredients!$G$3:$G$230)+SUMIF($B$3:$B$725,F470,$BS$3:$BS$725)</f>
        <v>0</v>
      </c>
      <c r="BL470" s="30">
        <f>SUMIF(Ingredients!$B$3:$B$230,G470,Ingredients!$G$3:$G$230)+SUMIF($B$3:$B$725,G470,$BS$3:$BS$725)</f>
        <v>0</v>
      </c>
      <c r="BM470" s="30">
        <f>SUMIF(Ingredients!$B$3:$B$230,H470,Ingredients!$G$3:$G$230)+SUMIF($B$3:$B$725,H470,$BS$3:$BS$725)</f>
        <v>0</v>
      </c>
      <c r="BN470" s="30">
        <f>SUMIF(Ingredients!$B$3:$B$230,I470,Ingredients!$G$3:$G$230)+SUMIF($B$3:$B$725,I470,$BS$3:$BS$725)</f>
        <v>0</v>
      </c>
      <c r="BO470" s="30">
        <f>SUMIF(Ingredients!$B$3:$B$230,J470,Ingredients!$G$3:$G$230)+SUMIF($B$3:$B$725,J470,$BS$3:$BS$725)</f>
        <v>0</v>
      </c>
      <c r="BP470" s="30">
        <f>SUMIF(Ingredients!$B$3:$B$230,K470,Ingredients!$G$3:$G$230)+SUMIF($B$3:$B$725,K470,$BS$3:$BS$725)</f>
        <v>0</v>
      </c>
      <c r="BQ470" s="30">
        <f>SUMIF(Ingredients!$B$3:$B$230,L470,Ingredients!$G$3:$G$230)+SUMIF($B$3:$B$725,L470,$BS$3:$BS$725)</f>
        <v>0</v>
      </c>
      <c r="BR470" s="30">
        <f>SUMIF(Ingredients!$B$3:$B$230,M470,Ingredients!$G$3:$G$230)+SUMIF($B$3:$B$725,M470,$BS$3:$BS$725)</f>
        <v>0</v>
      </c>
      <c r="BS470" s="36">
        <f t="shared" si="104"/>
        <v>0</v>
      </c>
      <c r="BT470" s="30">
        <f>SUMIF(Ingredients!$B$3:$B$230,F470,Ingredients!$H$3:$H$230)+SUMIF($B$3:$B$725,F470,$CB$3:$CB$725)</f>
        <v>0</v>
      </c>
      <c r="BU470" s="30">
        <f>SUMIF(Ingredients!$B$3:$B$230,G470,Ingredients!$H$3:$H$230)+SUMIF($B$3:$B$725,G470,$CB$3:$CB$725)</f>
        <v>0</v>
      </c>
      <c r="BV470" s="30">
        <f>SUMIF(Ingredients!$B$3:$B$230,H470,Ingredients!$H$3:$H$230)+SUMIF($B$3:$B$725,H470,$CB$3:$CB$725)</f>
        <v>1.1428571428571428</v>
      </c>
      <c r="BW470" s="30">
        <f>SUMIF(Ingredients!$B$3:$B$230,I470,Ingredients!$H$3:$H$230)+SUMIF($B$3:$B$725,I470,$CB$3:$CB$725)</f>
        <v>0</v>
      </c>
      <c r="BX470" s="30">
        <f>SUMIF(Ingredients!$B$3:$B$230,J470,Ingredients!$H$3:$H$230)+SUMIF($B$3:$B$725,J470,$CB$3:$CB$725)</f>
        <v>0</v>
      </c>
      <c r="BY470" s="30">
        <f>SUMIF(Ingredients!$B$3:$B$230,K470,Ingredients!$H$3:$H$230)+SUMIF($B$3:$B$725,K470,$CB$3:$CB$725)</f>
        <v>0</v>
      </c>
      <c r="BZ470" s="30">
        <f>SUMIF(Ingredients!$B$3:$B$230,L470,Ingredients!$H$3:$H$230)+SUMIF($B$3:$B$725,L470,$CB$3:$CB$725)</f>
        <v>0</v>
      </c>
      <c r="CA470" s="30">
        <f>SUMIF(Ingredients!$B$3:$B$230,M470,Ingredients!$H$3:$H$230)+SUMIF($B$3:$B$725,M470,$CB$3:$CB$725)</f>
        <v>0</v>
      </c>
      <c r="CB470" s="42">
        <f t="shared" si="105"/>
        <v>1.1428571428571428</v>
      </c>
      <c r="CC470" s="30">
        <f>SUMIF(Ingredients!$B$3:$B$230,F470,Ingredients!$I$3:$I$230)+SUMIF($B$3:$B$725,F470,$CK$3:$CK$725)</f>
        <v>2</v>
      </c>
      <c r="CD470" s="30">
        <f>SUMIF(Ingredients!$B$3:$B$230,G470,Ingredients!$I$3:$I$230)+SUMIF($B$3:$B$725,G470,$CK$3:$CK$725)</f>
        <v>2</v>
      </c>
      <c r="CE470" s="30">
        <f>SUMIF(Ingredients!$B$3:$B$230,H470,Ingredients!$I$3:$I$230)+SUMIF($B$3:$B$725,H470,$CK$3:$CK$725)</f>
        <v>0</v>
      </c>
      <c r="CF470" s="30">
        <f>SUMIF(Ingredients!$B$3:$B$230,I470,Ingredients!$I$3:$I$230)+SUMIF($B$3:$B$725,I470,$CK$3:$CK$725)</f>
        <v>0</v>
      </c>
      <c r="CG470" s="30">
        <f>SUMIF(Ingredients!$B$3:$B$230,J470,Ingredients!$I$3:$I$230)+SUMIF($B$3:$B$725,J470,$CK$3:$CK$725)</f>
        <v>0</v>
      </c>
      <c r="CH470" s="30">
        <f>SUMIF(Ingredients!$B$3:$B$230,K470,Ingredients!$I$3:$I$230)+SUMIF($B$3:$B$725,K470,$CK$3:$CK$725)</f>
        <v>0</v>
      </c>
      <c r="CI470" s="30">
        <f>SUMIF(Ingredients!$B$3:$B$230,L470,Ingredients!$I$3:$I$230)+SUMIF($B$3:$B$725,L470,$CK$3:$CK$725)</f>
        <v>0</v>
      </c>
      <c r="CJ470" s="30">
        <f>SUMIF(Ingredients!$B$3:$B$230,M470,Ingredients!$I$3:$I$230)+SUMIF($B$3:$B$725,M470,$CK$3:$CK$725)</f>
        <v>0</v>
      </c>
      <c r="CK470" s="38">
        <f t="shared" si="106"/>
        <v>4</v>
      </c>
      <c r="CL470" s="30">
        <f>SUMIF(Ingredients!$B$3:$B$230,F470,Ingredients!$J$3:$J$230)+SUMIF($B$3:$B$725,F470,$CT$3:$CT$725)</f>
        <v>0</v>
      </c>
      <c r="CM470" s="30">
        <f>SUMIF(Ingredients!$B$3:$B$230,G470,Ingredients!$J$3:$J$230)+SUMIF($B$3:$B$725,G470,$CT$3:$CT$725)</f>
        <v>0</v>
      </c>
      <c r="CN470" s="30">
        <f>SUMIF(Ingredients!$B$3:$B$230,H470,Ingredients!$J$3:$J$230)+SUMIF($B$3:$B$725,H470,$CT$3:$CT$725)</f>
        <v>0</v>
      </c>
      <c r="CO470" s="30">
        <f>SUMIF(Ingredients!$B$3:$B$230,I470,Ingredients!$J$3:$J$230)+SUMIF($B$3:$B$725,I470,$CT$3:$CT$725)</f>
        <v>0</v>
      </c>
      <c r="CP470" s="30">
        <f>SUMIF(Ingredients!$B$3:$B$230,J470,Ingredients!$J$3:$J$230)+SUMIF($B$3:$B$725,J470,$CT$3:$CT$725)</f>
        <v>0</v>
      </c>
      <c r="CQ470" s="30">
        <f>SUMIF(Ingredients!$B$3:$B$230,K470,Ingredients!$J$3:$J$230)+SUMIF($B$3:$B$725,K470,$CT$3:$CT$725)</f>
        <v>0</v>
      </c>
      <c r="CR470" s="30">
        <f>SUMIF(Ingredients!$B$3:$B$230,L470,Ingredients!$J$3:$J$230)+SUMIF($B$3:$B$725,L470,$CT$3:$CT$725)</f>
        <v>0</v>
      </c>
      <c r="CS470" s="30">
        <f>SUMIF(Ingredients!$B$3:$B$230,M470,Ingredients!$J$3:$J$230)+SUMIF($B$3:$B$725,M470,$CT$3:$CT$725)</f>
        <v>0</v>
      </c>
      <c r="CT470" s="43">
        <f t="shared" si="107"/>
        <v>0</v>
      </c>
      <c r="CU470" s="34">
        <v>15</v>
      </c>
      <c r="CV470" s="30">
        <v>0.35714285714285715</v>
      </c>
      <c r="CW470" s="30">
        <v>13.428571428571429</v>
      </c>
      <c r="CX470" s="35">
        <v>0</v>
      </c>
      <c r="CY470" s="36">
        <v>0</v>
      </c>
      <c r="CZ470" s="37">
        <v>1</v>
      </c>
      <c r="DA470" s="38">
        <v>4</v>
      </c>
      <c r="DB470" s="39">
        <v>0</v>
      </c>
      <c r="DC470" t="s">
        <v>202</v>
      </c>
      <c r="DD470" t="str">
        <f t="shared" ca="1" si="99"/>
        <v/>
      </c>
      <c r="DE470" t="str">
        <f t="shared" ca="1" si="108"/>
        <v>-</v>
      </c>
      <c r="DG470" t="s">
        <v>200</v>
      </c>
      <c r="DH470" t="str">
        <f t="shared" ca="1" si="109"/>
        <v>SURFANDTURFITEM(MEAL, ItemRegistry.surfandturfItem, 4 ,3f,0.36f,0f,1f,0f,4f,0f,1.56f),</v>
      </c>
      <c r="DI470" t="s">
        <v>2538</v>
      </c>
    </row>
    <row r="471" spans="2:113" x14ac:dyDescent="0.3">
      <c r="B471" t="s">
        <v>762</v>
      </c>
      <c r="C471" t="str">
        <f>INDEX('PH Itemnames'!$B$1:$B$723,MATCH(B471,'PH Itemnames'!$A$1:$A$723),1)</f>
        <v>liverandonionsItem</v>
      </c>
      <c r="D471" t="s">
        <v>245</v>
      </c>
      <c r="E471" t="s">
        <v>1191</v>
      </c>
      <c r="F471" s="10" t="s">
        <v>83</v>
      </c>
      <c r="G471" s="11" t="s">
        <v>64</v>
      </c>
      <c r="H471" s="11" t="s">
        <v>314</v>
      </c>
      <c r="I471" s="11"/>
      <c r="J471" s="11"/>
      <c r="K471" s="11"/>
      <c r="L471" s="11"/>
      <c r="M471" s="11"/>
      <c r="N471" s="46">
        <f ca="1">SUMIF(Ingredients!$B$3:$B$230,'PH complex foods'!F471,Ingredients!$A$3:$A$119)+SUMIF($B$3:$B$725,F471,$V$3:$V$724)</f>
        <v>1</v>
      </c>
      <c r="O471" s="11">
        <f ca="1">SUMIF(Ingredients!$B$3:$B$230,'PH complex foods'!G471,Ingredients!$A$3:$A$119)+SUMIF($B$3:$B$725,G471,$V$3:$V$724)</f>
        <v>1</v>
      </c>
      <c r="P471" s="11">
        <f ca="1">SUMIF(Ingredients!$B$3:$B$230,'PH complex foods'!H471,Ingredients!$A$3:$A$119)+SUMIF($B$3:$B$725,H471,$V$3:$V$724)</f>
        <v>1</v>
      </c>
      <c r="Q471" s="11">
        <f ca="1">SUMIF(Ingredients!$B$3:$B$230,'PH complex foods'!I471,Ingredients!$A$3:$A$119)+SUMIF($B$3:$B$725,I471,$V$3:$V$724)</f>
        <v>0</v>
      </c>
      <c r="R471" s="11">
        <f ca="1">SUMIF(Ingredients!$B$3:$B$230,'PH complex foods'!J471,Ingredients!$A$3:$A$119)+SUMIF($B$3:$B$725,J471,$V$3:$V$724)</f>
        <v>0</v>
      </c>
      <c r="S471" s="11">
        <f ca="1">SUMIF(Ingredients!$B$3:$B$230,'PH complex foods'!K471,Ingredients!$A$3:$A$119)+SUMIF($B$3:$B$725,K471,$V$3:$V$724)</f>
        <v>0</v>
      </c>
      <c r="T471" s="11">
        <f ca="1">SUMIF(Ingredients!$B$3:$B$230,'PH complex foods'!L471,Ingredients!$A$3:$A$119)+SUMIF($B$3:$B$725,L471,$V$3:$V$724)</f>
        <v>0</v>
      </c>
      <c r="U471" s="11">
        <f ca="1">SUMIF(Ingredients!$B$3:$B$230,'PH complex foods'!M471,Ingredients!$A$3:$A$119)+SUMIF($B$3:$B$725,M471,$V$3:$V$724)</f>
        <v>0</v>
      </c>
      <c r="V471" s="10">
        <f t="shared" ca="1" si="110"/>
        <v>1</v>
      </c>
      <c r="W471" s="10">
        <v>1</v>
      </c>
      <c r="X471" s="11">
        <v>1</v>
      </c>
      <c r="Y471" s="11">
        <f>COUNTIF(F471:M1195,B471)</f>
        <v>0</v>
      </c>
      <c r="Z471" s="44" t="str">
        <f t="shared" ca="1" si="111"/>
        <v>Yes</v>
      </c>
      <c r="AA471" s="34">
        <f>SUMIF(Ingredients!$B$3:$B$230,F471,Ingredients!$C$3:$C$230)+SUMIF($B$3:$B$725,F471,$AI$3:$AI$725)</f>
        <v>5</v>
      </c>
      <c r="AB471" s="30">
        <f>SUMIF(Ingredients!$B$3:$B$230,G471,Ingredients!$C$3:$C$230)+SUMIF($B$3:$B$725,G471,$AI$3:$AI$725)</f>
        <v>2</v>
      </c>
      <c r="AC471" s="30">
        <f>SUMIF(Ingredients!$B$3:$B$230,H471,Ingredients!$C$3:$C$230)+SUMIF($B$3:$B$725,H471,$AI$3:$AI$725)</f>
        <v>5.1428571428571432</v>
      </c>
      <c r="AD471" s="30">
        <f>SUMIF(Ingredients!$B$3:$B$230,I471,Ingredients!$C$3:$C$230)+SUMIF($B$3:$B$725,I471,$AI$3:$AI$725)</f>
        <v>0</v>
      </c>
      <c r="AE471" s="30">
        <f>SUMIF(Ingredients!$B$3:$B$230,J471,Ingredients!$C$3:$C$230)+SUMIF($B$3:$B$725,J471,$AI$3:$AI$725)</f>
        <v>0</v>
      </c>
      <c r="AF471" s="30">
        <f>SUMIF(Ingredients!$B$3:$B$230,K471,Ingredients!$C$3:$C$230)+SUMIF($B$3:$B$725,K471,$AI$3:$AI$725)</f>
        <v>0</v>
      </c>
      <c r="AG471" s="30">
        <f>SUMIF(Ingredients!$B$3:$B$230,L471,Ingredients!$C$3:$C$230)+SUMIF($B$3:$B$725,L471,$AI$3:$AI$725)</f>
        <v>0</v>
      </c>
      <c r="AH471" s="30">
        <f>SUMIF(Ingredients!$B$3:$B$230,M471,Ingredients!$C$3:$C$230)+SUMIF($B$3:$B$725,M471,$AI$3:$AI$725)</f>
        <v>0</v>
      </c>
      <c r="AI471" s="29">
        <f t="shared" si="100"/>
        <v>12.142857142857142</v>
      </c>
      <c r="AJ471" s="30">
        <f>SUMIF(Ingredients!$B$3:$B$230,F471,Ingredients!$D$3:$D$230)+SUMIF($B$3:$B$725,F471,$AR$3:$AR$725)</f>
        <v>0</v>
      </c>
      <c r="AK471" s="30">
        <f>SUMIF(Ingredients!$B$3:$B$230,G471,Ingredients!$D$3:$D$230)+SUMIF($B$3:$B$725,G471,$AR$3:$AR$725)</f>
        <v>0</v>
      </c>
      <c r="AL471" s="30">
        <f>SUMIF(Ingredients!$B$3:$B$230,H471,Ingredients!$D$3:$D$230)+SUMIF($B$3:$B$725,H471,$AR$3:$AR$725)</f>
        <v>0.35714285714285715</v>
      </c>
      <c r="AM471" s="30">
        <f>SUMIF(Ingredients!$B$3:$B$230,I471,Ingredients!$D$3:$D$230)+SUMIF($B$3:$B$725,I471,$AR$3:$AR$725)</f>
        <v>0</v>
      </c>
      <c r="AN471" s="30">
        <f>SUMIF(Ingredients!$B$3:$B$230,J471,Ingredients!$D$3:$D$230)+SUMIF($B$3:$B$725,J471,$AR$3:$AR$725)</f>
        <v>0</v>
      </c>
      <c r="AO471" s="30">
        <f>SUMIF(Ingredients!$B$3:$B$230,K471,Ingredients!$D$3:$D$230)+SUMIF($B$3:$B$725,K471,$AR$3:$AR$725)</f>
        <v>0</v>
      </c>
      <c r="AP471" s="30">
        <f>SUMIF(Ingredients!$B$3:$B$230,L471,Ingredients!$D$3:$D$230)+SUMIF($B$3:$B$725,L471,$AR$3:$AR$725)</f>
        <v>0</v>
      </c>
      <c r="AQ471" s="30">
        <f>SUMIF(Ingredients!$B$3:$B$230,M471,Ingredients!$D$3:$D$230)+SUMIF($B$3:$B$725,M471,$AR$3:$AR$725)</f>
        <v>0</v>
      </c>
      <c r="AR471" s="29">
        <f t="shared" si="101"/>
        <v>0.35714285714285715</v>
      </c>
      <c r="AS471" s="30">
        <f>SUMIF(Ingredients!$B$3:$B$230,F471,Ingredients!$E$3:$E$230)+SUMIF($B$3:$B$725,F471,$BA$3:$BA$730)</f>
        <v>9</v>
      </c>
      <c r="AT471" s="30">
        <f>SUMIF(Ingredients!$B$3:$B$230,G471,Ingredients!$E$3:$E$230)+SUMIF($B$3:$B$725,G471,$BA$3:$BA$730)</f>
        <v>43</v>
      </c>
      <c r="AU471" s="30">
        <f>SUMIF(Ingredients!$B$3:$B$230,H471,Ingredients!$E$3:$E$230)+SUMIF($B$3:$B$725,H471,$BA$3:$BA$730)</f>
        <v>19.285714285714285</v>
      </c>
      <c r="AV471" s="30">
        <f>SUMIF(Ingredients!$B$3:$B$230,I471,Ingredients!$E$3:$E$230)+SUMIF($B$3:$B$725,I471,$BA$3:$BA$730)</f>
        <v>0</v>
      </c>
      <c r="AW471" s="30">
        <f>SUMIF(Ingredients!$B$3:$B$230,J471,Ingredients!$E$3:$E$230)+SUMIF($B$3:$B$725,J471,$BA$3:$BA$730)</f>
        <v>0</v>
      </c>
      <c r="AX471" s="30">
        <f>SUMIF(Ingredients!$B$3:$B$230,K471,Ingredients!$E$3:$E$230)+SUMIF($B$3:$B$725,K471,$BA$3:$BA$730)</f>
        <v>0</v>
      </c>
      <c r="AY471" s="30">
        <f>SUMIF(Ingredients!$B$3:$B$230,L471,Ingredients!$E$3:$E$230)+SUMIF($B$3:$B$725,L471,$BA$3:$BA$730)</f>
        <v>0</v>
      </c>
      <c r="AZ471" s="30">
        <f>SUMIF(Ingredients!$B$3:$B$230,M471,Ingredients!$E$3:$E$230)+SUMIF($B$3:$B$725,M471,$BA$3:$BA$730)</f>
        <v>0</v>
      </c>
      <c r="BA471" s="29">
        <f t="shared" si="102"/>
        <v>23.761904761904759</v>
      </c>
      <c r="BB471" s="30">
        <f>SUMIF(Ingredients!$B$3:$B$230,F471,Ingredients!$F$3:$F$230)+SUMIF($B$3:$B$725,F471,$BJ$3:$BJ$725)</f>
        <v>0</v>
      </c>
      <c r="BC471" s="30">
        <f>SUMIF(Ingredients!$B$3:$B$230,G471,Ingredients!$F$3:$F$230)+SUMIF($B$3:$B$725,G471,$BJ$3:$BJ$725)</f>
        <v>0</v>
      </c>
      <c r="BD471" s="30">
        <f>SUMIF(Ingredients!$B$3:$B$230,H471,Ingredients!$F$3:$F$230)+SUMIF($B$3:$B$725,H471,$BJ$3:$BJ$725)</f>
        <v>0</v>
      </c>
      <c r="BE471" s="30">
        <f>SUMIF(Ingredients!$B$3:$B$230,I471,Ingredients!$F$3:$F$230)+SUMIF($B$3:$B$725,I471,$BJ$3:$BJ$725)</f>
        <v>0</v>
      </c>
      <c r="BF471" s="30">
        <f>SUMIF(Ingredients!$B$3:$B$230,J471,Ingredients!$F$3:$F$230)+SUMIF($B$3:$B$725,J471,$BJ$3:$BJ$725)</f>
        <v>0</v>
      </c>
      <c r="BG471" s="30">
        <f>SUMIF(Ingredients!$B$3:$B$230,K471,Ingredients!$F$3:$F$230)+SUMIF($B$3:$B$725,K471,$BJ$3:$BJ$725)</f>
        <v>0</v>
      </c>
      <c r="BH471" s="30">
        <f>SUMIF(Ingredients!$B$3:$B$230,L471,Ingredients!$F$3:$F$230)+SUMIF($B$3:$B$725,L471,$BJ$3:$BJ$725)</f>
        <v>0</v>
      </c>
      <c r="BI471" s="30">
        <f>SUMIF(Ingredients!$B$3:$B$230,M471,Ingredients!$F$3:$F$230)+SUMIF($B$3:$B$725,M471,$BJ$3:$BJ$725)</f>
        <v>0</v>
      </c>
      <c r="BJ471" s="35">
        <f t="shared" si="103"/>
        <v>0</v>
      </c>
      <c r="BK471" s="30">
        <f>SUMIF(Ingredients!$B$3:$B$230,F471,Ingredients!$G$3:$G$230)+SUMIF($B$3:$B$725,F471,$BS$3:$BS$725)</f>
        <v>0</v>
      </c>
      <c r="BL471" s="30">
        <f>SUMIF(Ingredients!$B$3:$B$230,G471,Ingredients!$G$3:$G$230)+SUMIF($B$3:$B$725,G471,$BS$3:$BS$725)</f>
        <v>0</v>
      </c>
      <c r="BM471" s="30">
        <f>SUMIF(Ingredients!$B$3:$B$230,H471,Ingredients!$G$3:$G$230)+SUMIF($B$3:$B$725,H471,$BS$3:$BS$725)</f>
        <v>0</v>
      </c>
      <c r="BN471" s="30">
        <f>SUMIF(Ingredients!$B$3:$B$230,I471,Ingredients!$G$3:$G$230)+SUMIF($B$3:$B$725,I471,$BS$3:$BS$725)</f>
        <v>0</v>
      </c>
      <c r="BO471" s="30">
        <f>SUMIF(Ingredients!$B$3:$B$230,J471,Ingredients!$G$3:$G$230)+SUMIF($B$3:$B$725,J471,$BS$3:$BS$725)</f>
        <v>0</v>
      </c>
      <c r="BP471" s="30">
        <f>SUMIF(Ingredients!$B$3:$B$230,K471,Ingredients!$G$3:$G$230)+SUMIF($B$3:$B$725,K471,$BS$3:$BS$725)</f>
        <v>0</v>
      </c>
      <c r="BQ471" s="30">
        <f>SUMIF(Ingredients!$B$3:$B$230,L471,Ingredients!$G$3:$G$230)+SUMIF($B$3:$B$725,L471,$BS$3:$BS$725)</f>
        <v>0</v>
      </c>
      <c r="BR471" s="30">
        <f>SUMIF(Ingredients!$B$3:$B$230,M471,Ingredients!$G$3:$G$230)+SUMIF($B$3:$B$725,M471,$BS$3:$BS$725)</f>
        <v>0</v>
      </c>
      <c r="BS471" s="36">
        <f t="shared" si="104"/>
        <v>0</v>
      </c>
      <c r="BT471" s="30">
        <f>SUMIF(Ingredients!$B$3:$B$230,F471,Ingredients!$H$3:$H$230)+SUMIF($B$3:$B$725,F471,$CB$3:$CB$725)</f>
        <v>0</v>
      </c>
      <c r="BU471" s="30">
        <f>SUMIF(Ingredients!$B$3:$B$230,G471,Ingredients!$H$3:$H$230)+SUMIF($B$3:$B$725,G471,$CB$3:$CB$725)</f>
        <v>1</v>
      </c>
      <c r="BV471" s="30">
        <f>SUMIF(Ingredients!$B$3:$B$230,H471,Ingredients!$H$3:$H$230)+SUMIF($B$3:$B$725,H471,$CB$3:$CB$725)</f>
        <v>1.1428571428571428</v>
      </c>
      <c r="BW471" s="30">
        <f>SUMIF(Ingredients!$B$3:$B$230,I471,Ingredients!$H$3:$H$230)+SUMIF($B$3:$B$725,I471,$CB$3:$CB$725)</f>
        <v>0</v>
      </c>
      <c r="BX471" s="30">
        <f>SUMIF(Ingredients!$B$3:$B$230,J471,Ingredients!$H$3:$H$230)+SUMIF($B$3:$B$725,J471,$CB$3:$CB$725)</f>
        <v>0</v>
      </c>
      <c r="BY471" s="30">
        <f>SUMIF(Ingredients!$B$3:$B$230,K471,Ingredients!$H$3:$H$230)+SUMIF($B$3:$B$725,K471,$CB$3:$CB$725)</f>
        <v>0</v>
      </c>
      <c r="BZ471" s="30">
        <f>SUMIF(Ingredients!$B$3:$B$230,L471,Ingredients!$H$3:$H$230)+SUMIF($B$3:$B$725,L471,$CB$3:$CB$725)</f>
        <v>0</v>
      </c>
      <c r="CA471" s="30">
        <f>SUMIF(Ingredients!$B$3:$B$230,M471,Ingredients!$H$3:$H$230)+SUMIF($B$3:$B$725,M471,$CB$3:$CB$725)</f>
        <v>0</v>
      </c>
      <c r="CB471" s="42">
        <f t="shared" si="105"/>
        <v>2.1428571428571428</v>
      </c>
      <c r="CC471" s="30">
        <f>SUMIF(Ingredients!$B$3:$B$230,F471,Ingredients!$I$3:$I$230)+SUMIF($B$3:$B$725,F471,$CK$3:$CK$725)</f>
        <v>2</v>
      </c>
      <c r="CD471" s="30">
        <f>SUMIF(Ingredients!$B$3:$B$230,G471,Ingredients!$I$3:$I$230)+SUMIF($B$3:$B$725,G471,$CK$3:$CK$725)</f>
        <v>0</v>
      </c>
      <c r="CE471" s="30">
        <f>SUMIF(Ingredients!$B$3:$B$230,H471,Ingredients!$I$3:$I$230)+SUMIF($B$3:$B$725,H471,$CK$3:$CK$725)</f>
        <v>0</v>
      </c>
      <c r="CF471" s="30">
        <f>SUMIF(Ingredients!$B$3:$B$230,I471,Ingredients!$I$3:$I$230)+SUMIF($B$3:$B$725,I471,$CK$3:$CK$725)</f>
        <v>0</v>
      </c>
      <c r="CG471" s="30">
        <f>SUMIF(Ingredients!$B$3:$B$230,J471,Ingredients!$I$3:$I$230)+SUMIF($B$3:$B$725,J471,$CK$3:$CK$725)</f>
        <v>0</v>
      </c>
      <c r="CH471" s="30">
        <f>SUMIF(Ingredients!$B$3:$B$230,K471,Ingredients!$I$3:$I$230)+SUMIF($B$3:$B$725,K471,$CK$3:$CK$725)</f>
        <v>0</v>
      </c>
      <c r="CI471" s="30">
        <f>SUMIF(Ingredients!$B$3:$B$230,L471,Ingredients!$I$3:$I$230)+SUMIF($B$3:$B$725,L471,$CK$3:$CK$725)</f>
        <v>0</v>
      </c>
      <c r="CJ471" s="30">
        <f>SUMIF(Ingredients!$B$3:$B$230,M471,Ingredients!$I$3:$I$230)+SUMIF($B$3:$B$725,M471,$CK$3:$CK$725)</f>
        <v>0</v>
      </c>
      <c r="CK471" s="38">
        <f t="shared" si="106"/>
        <v>2</v>
      </c>
      <c r="CL471" s="30">
        <f>SUMIF(Ingredients!$B$3:$B$230,F471,Ingredients!$J$3:$J$230)+SUMIF($B$3:$B$725,F471,$CT$3:$CT$725)</f>
        <v>0</v>
      </c>
      <c r="CM471" s="30">
        <f>SUMIF(Ingredients!$B$3:$B$230,G471,Ingredients!$J$3:$J$230)+SUMIF($B$3:$B$725,G471,$CT$3:$CT$725)</f>
        <v>0</v>
      </c>
      <c r="CN471" s="30">
        <f>SUMIF(Ingredients!$B$3:$B$230,H471,Ingredients!$J$3:$J$230)+SUMIF($B$3:$B$725,H471,$CT$3:$CT$725)</f>
        <v>0</v>
      </c>
      <c r="CO471" s="30">
        <f>SUMIF(Ingredients!$B$3:$B$230,I471,Ingredients!$J$3:$J$230)+SUMIF($B$3:$B$725,I471,$CT$3:$CT$725)</f>
        <v>0</v>
      </c>
      <c r="CP471" s="30">
        <f>SUMIF(Ingredients!$B$3:$B$230,J471,Ingredients!$J$3:$J$230)+SUMIF($B$3:$B$725,J471,$CT$3:$CT$725)</f>
        <v>0</v>
      </c>
      <c r="CQ471" s="30">
        <f>SUMIF(Ingredients!$B$3:$B$230,K471,Ingredients!$J$3:$J$230)+SUMIF($B$3:$B$725,K471,$CT$3:$CT$725)</f>
        <v>0</v>
      </c>
      <c r="CR471" s="30">
        <f>SUMIF(Ingredients!$B$3:$B$230,L471,Ingredients!$J$3:$J$230)+SUMIF($B$3:$B$725,L471,$CT$3:$CT$725)</f>
        <v>0</v>
      </c>
      <c r="CS471" s="30">
        <f>SUMIF(Ingredients!$B$3:$B$230,M471,Ingredients!$J$3:$J$230)+SUMIF($B$3:$B$725,M471,$CT$3:$CT$725)</f>
        <v>0</v>
      </c>
      <c r="CT471" s="43">
        <f t="shared" si="107"/>
        <v>0</v>
      </c>
      <c r="CU471" s="34">
        <v>15</v>
      </c>
      <c r="CV471" s="30">
        <v>0.35714285714285715</v>
      </c>
      <c r="CW471" s="30">
        <v>13</v>
      </c>
      <c r="CX471" s="35">
        <v>0</v>
      </c>
      <c r="CY471" s="36">
        <v>0</v>
      </c>
      <c r="CZ471" s="37">
        <v>2</v>
      </c>
      <c r="DA471" s="38">
        <v>2</v>
      </c>
      <c r="DB471" s="39">
        <v>0</v>
      </c>
      <c r="DC471" t="s">
        <v>202</v>
      </c>
      <c r="DD471" t="str">
        <f t="shared" ca="1" si="99"/>
        <v/>
      </c>
      <c r="DE471" t="str">
        <f t="shared" ca="1" si="108"/>
        <v>-</v>
      </c>
      <c r="DG471" t="s">
        <v>200</v>
      </c>
      <c r="DH471" t="str">
        <f t="shared" ca="1" si="109"/>
        <v>LIVERANDONIONSITEM(MEAL, ItemRegistry.liverandonionsItem, 4 ,3f,0.36f,0f,2f,0f,2f,0f,1.62f),</v>
      </c>
      <c r="DI471" t="s">
        <v>2539</v>
      </c>
    </row>
    <row r="472" spans="2:113" x14ac:dyDescent="0.3">
      <c r="B472" t="s">
        <v>763</v>
      </c>
      <c r="C472" t="str">
        <f>INDEX('PH Itemnames'!$B$1:$B$723,MATCH(B472,'PH Itemnames'!$A$1:$A$723),1)</f>
        <v>fortunecookieItem</v>
      </c>
      <c r="D472" t="s">
        <v>240</v>
      </c>
      <c r="E472" t="s">
        <v>1191</v>
      </c>
      <c r="F472" s="10" t="s">
        <v>209</v>
      </c>
      <c r="G472" s="11" t="s">
        <v>210</v>
      </c>
      <c r="H472" s="11" t="s">
        <v>717</v>
      </c>
      <c r="I472" s="11"/>
      <c r="J472" s="11"/>
      <c r="K472" s="11"/>
      <c r="L472" s="11"/>
      <c r="M472" s="11"/>
      <c r="N472" s="46">
        <f ca="1">SUMIF(Ingredients!$B$3:$B$230,'PH complex foods'!F472,Ingredients!$A$3:$A$119)+SUMIF($B$3:$B$725,F472,$V$3:$V$724)</f>
        <v>1</v>
      </c>
      <c r="O472" s="11">
        <f ca="1">SUMIF(Ingredients!$B$3:$B$230,'PH complex foods'!G472,Ingredients!$A$3:$A$119)+SUMIF($B$3:$B$725,G472,$V$3:$V$724)</f>
        <v>1</v>
      </c>
      <c r="P472" s="11">
        <f ca="1">SUMIF(Ingredients!$B$3:$B$230,'PH complex foods'!H472,Ingredients!$A$3:$A$119)+SUMIF($B$3:$B$725,H472,$V$3:$V$724)</f>
        <v>1</v>
      </c>
      <c r="Q472" s="11">
        <f ca="1">SUMIF(Ingredients!$B$3:$B$230,'PH complex foods'!I472,Ingredients!$A$3:$A$119)+SUMIF($B$3:$B$725,I472,$V$3:$V$724)</f>
        <v>0</v>
      </c>
      <c r="R472" s="11">
        <f ca="1">SUMIF(Ingredients!$B$3:$B$230,'PH complex foods'!J472,Ingredients!$A$3:$A$119)+SUMIF($B$3:$B$725,J472,$V$3:$V$724)</f>
        <v>0</v>
      </c>
      <c r="S472" s="11">
        <f ca="1">SUMIF(Ingredients!$B$3:$B$230,'PH complex foods'!K472,Ingredients!$A$3:$A$119)+SUMIF($B$3:$B$725,K472,$V$3:$V$724)</f>
        <v>0</v>
      </c>
      <c r="T472" s="11">
        <f ca="1">SUMIF(Ingredients!$B$3:$B$230,'PH complex foods'!L472,Ingredients!$A$3:$A$119)+SUMIF($B$3:$B$725,L472,$V$3:$V$724)</f>
        <v>0</v>
      </c>
      <c r="U472" s="11">
        <f ca="1">SUMIF(Ingredients!$B$3:$B$230,'PH complex foods'!M472,Ingredients!$A$3:$A$119)+SUMIF($B$3:$B$725,M472,$V$3:$V$724)</f>
        <v>0</v>
      </c>
      <c r="V472" s="10">
        <f t="shared" ca="1" si="110"/>
        <v>1</v>
      </c>
      <c r="W472" s="10">
        <v>1</v>
      </c>
      <c r="X472" s="11">
        <v>1</v>
      </c>
      <c r="Y472" s="11">
        <f>COUNTIF(F472:M1196,B472)</f>
        <v>0</v>
      </c>
      <c r="Z472" s="44" t="str">
        <f t="shared" ca="1" si="111"/>
        <v>Yes</v>
      </c>
      <c r="AA472" s="34">
        <f>SUMIF(Ingredients!$B$3:$B$230,F472,Ingredients!$C$3:$C$230)+SUMIF($B$3:$B$725,F472,$AI$3:$AI$725)</f>
        <v>5</v>
      </c>
      <c r="AB472" s="30">
        <f>SUMIF(Ingredients!$B$3:$B$230,G472,Ingredients!$C$3:$C$230)+SUMIF($B$3:$B$725,G472,$AI$3:$AI$725)</f>
        <v>0</v>
      </c>
      <c r="AC472" s="30">
        <f>SUMIF(Ingredients!$B$3:$B$230,H472,Ingredients!$C$3:$C$230)+SUMIF($B$3:$B$725,H472,$AI$3:$AI$725)</f>
        <v>0</v>
      </c>
      <c r="AD472" s="30">
        <f>SUMIF(Ingredients!$B$3:$B$230,I472,Ingredients!$C$3:$C$230)+SUMIF($B$3:$B$725,I472,$AI$3:$AI$725)</f>
        <v>0</v>
      </c>
      <c r="AE472" s="30">
        <f>SUMIF(Ingredients!$B$3:$B$230,J472,Ingredients!$C$3:$C$230)+SUMIF($B$3:$B$725,J472,$AI$3:$AI$725)</f>
        <v>0</v>
      </c>
      <c r="AF472" s="30">
        <f>SUMIF(Ingredients!$B$3:$B$230,K472,Ingredients!$C$3:$C$230)+SUMIF($B$3:$B$725,K472,$AI$3:$AI$725)</f>
        <v>0</v>
      </c>
      <c r="AG472" s="30">
        <f>SUMIF(Ingredients!$B$3:$B$230,L472,Ingredients!$C$3:$C$230)+SUMIF($B$3:$B$725,L472,$AI$3:$AI$725)</f>
        <v>0</v>
      </c>
      <c r="AH472" s="30">
        <f>SUMIF(Ingredients!$B$3:$B$230,M472,Ingredients!$C$3:$C$230)+SUMIF($B$3:$B$725,M472,$AI$3:$AI$725)</f>
        <v>0</v>
      </c>
      <c r="AI472" s="29">
        <f t="shared" si="100"/>
        <v>5</v>
      </c>
      <c r="AJ472" s="30">
        <f>SUMIF(Ingredients!$B$3:$B$230,F472,Ingredients!$D$3:$D$230)+SUMIF($B$3:$B$725,F472,$AR$3:$AR$725)</f>
        <v>0</v>
      </c>
      <c r="AK472" s="30">
        <f>SUMIF(Ingredients!$B$3:$B$230,G472,Ingredients!$D$3:$D$230)+SUMIF($B$3:$B$725,G472,$AR$3:$AR$725)</f>
        <v>0</v>
      </c>
      <c r="AL472" s="30">
        <f>SUMIF(Ingredients!$B$3:$B$230,H472,Ingredients!$D$3:$D$230)+SUMIF($B$3:$B$725,H472,$AR$3:$AR$725)</f>
        <v>0</v>
      </c>
      <c r="AM472" s="30">
        <f>SUMIF(Ingredients!$B$3:$B$230,I472,Ingredients!$D$3:$D$230)+SUMIF($B$3:$B$725,I472,$AR$3:$AR$725)</f>
        <v>0</v>
      </c>
      <c r="AN472" s="30">
        <f>SUMIF(Ingredients!$B$3:$B$230,J472,Ingredients!$D$3:$D$230)+SUMIF($B$3:$B$725,J472,$AR$3:$AR$725)</f>
        <v>0</v>
      </c>
      <c r="AO472" s="30">
        <f>SUMIF(Ingredients!$B$3:$B$230,K472,Ingredients!$D$3:$D$230)+SUMIF($B$3:$B$725,K472,$AR$3:$AR$725)</f>
        <v>0</v>
      </c>
      <c r="AP472" s="30">
        <f>SUMIF(Ingredients!$B$3:$B$230,L472,Ingredients!$D$3:$D$230)+SUMIF($B$3:$B$725,L472,$AR$3:$AR$725)</f>
        <v>0</v>
      </c>
      <c r="AQ472" s="30">
        <f>SUMIF(Ingredients!$B$3:$B$230,M472,Ingredients!$D$3:$D$230)+SUMIF($B$3:$B$725,M472,$AR$3:$AR$725)</f>
        <v>0</v>
      </c>
      <c r="AR472" s="29">
        <f t="shared" si="101"/>
        <v>0</v>
      </c>
      <c r="AS472" s="30">
        <f>SUMIF(Ingredients!$B$3:$B$230,F472,Ingredients!$E$3:$E$230)+SUMIF($B$3:$B$725,F472,$BA$3:$BA$730)</f>
        <v>7</v>
      </c>
      <c r="AT472" s="30">
        <f>SUMIF(Ingredients!$B$3:$B$230,G472,Ingredients!$E$3:$E$230)+SUMIF($B$3:$B$725,G472,$BA$3:$BA$730)</f>
        <v>30</v>
      </c>
      <c r="AU472" s="30">
        <f>SUMIF(Ingredients!$B$3:$B$230,H472,Ingredients!$E$3:$E$230)+SUMIF($B$3:$B$725,H472,$BA$3:$BA$730)</f>
        <v>0</v>
      </c>
      <c r="AV472" s="30">
        <f>SUMIF(Ingredients!$B$3:$B$230,I472,Ingredients!$E$3:$E$230)+SUMIF($B$3:$B$725,I472,$BA$3:$BA$730)</f>
        <v>0</v>
      </c>
      <c r="AW472" s="30">
        <f>SUMIF(Ingredients!$B$3:$B$230,J472,Ingredients!$E$3:$E$230)+SUMIF($B$3:$B$725,J472,$BA$3:$BA$730)</f>
        <v>0</v>
      </c>
      <c r="AX472" s="30">
        <f>SUMIF(Ingredients!$B$3:$B$230,K472,Ingredients!$E$3:$E$230)+SUMIF($B$3:$B$725,K472,$BA$3:$BA$730)</f>
        <v>0</v>
      </c>
      <c r="AY472" s="30">
        <f>SUMIF(Ingredients!$B$3:$B$230,L472,Ingredients!$E$3:$E$230)+SUMIF($B$3:$B$725,L472,$BA$3:$BA$730)</f>
        <v>0</v>
      </c>
      <c r="AZ472" s="30">
        <f>SUMIF(Ingredients!$B$3:$B$230,M472,Ingredients!$E$3:$E$230)+SUMIF($B$3:$B$725,M472,$BA$3:$BA$730)</f>
        <v>0</v>
      </c>
      <c r="BA472" s="29">
        <f t="shared" si="102"/>
        <v>12.333333333333334</v>
      </c>
      <c r="BB472" s="30">
        <f>SUMIF(Ingredients!$B$3:$B$230,F472,Ingredients!$F$3:$F$230)+SUMIF($B$3:$B$725,F472,$BJ$3:$BJ$725)</f>
        <v>1</v>
      </c>
      <c r="BC472" s="30">
        <f>SUMIF(Ingredients!$B$3:$B$230,G472,Ingredients!$F$3:$F$230)+SUMIF($B$3:$B$725,G472,$BJ$3:$BJ$725)</f>
        <v>0</v>
      </c>
      <c r="BD472" s="30">
        <f>SUMIF(Ingredients!$B$3:$B$230,H472,Ingredients!$F$3:$F$230)+SUMIF($B$3:$B$725,H472,$BJ$3:$BJ$725)</f>
        <v>0</v>
      </c>
      <c r="BE472" s="30">
        <f>SUMIF(Ingredients!$B$3:$B$230,I472,Ingredients!$F$3:$F$230)+SUMIF($B$3:$B$725,I472,$BJ$3:$BJ$725)</f>
        <v>0</v>
      </c>
      <c r="BF472" s="30">
        <f>SUMIF(Ingredients!$B$3:$B$230,J472,Ingredients!$F$3:$F$230)+SUMIF($B$3:$B$725,J472,$BJ$3:$BJ$725)</f>
        <v>0</v>
      </c>
      <c r="BG472" s="30">
        <f>SUMIF(Ingredients!$B$3:$B$230,K472,Ingredients!$F$3:$F$230)+SUMIF($B$3:$B$725,K472,$BJ$3:$BJ$725)</f>
        <v>0</v>
      </c>
      <c r="BH472" s="30">
        <f>SUMIF(Ingredients!$B$3:$B$230,L472,Ingredients!$F$3:$F$230)+SUMIF($B$3:$B$725,L472,$BJ$3:$BJ$725)</f>
        <v>0</v>
      </c>
      <c r="BI472" s="30">
        <f>SUMIF(Ingredients!$B$3:$B$230,M472,Ingredients!$F$3:$F$230)+SUMIF($B$3:$B$725,M472,$BJ$3:$BJ$725)</f>
        <v>0</v>
      </c>
      <c r="BJ472" s="35">
        <f t="shared" si="103"/>
        <v>1</v>
      </c>
      <c r="BK472" s="30">
        <f>SUMIF(Ingredients!$B$3:$B$230,F472,Ingredients!$G$3:$G$230)+SUMIF($B$3:$B$725,F472,$BS$3:$BS$725)</f>
        <v>0</v>
      </c>
      <c r="BL472" s="30">
        <f>SUMIF(Ingredients!$B$3:$B$230,G472,Ingredients!$G$3:$G$230)+SUMIF($B$3:$B$725,G472,$BS$3:$BS$725)</f>
        <v>0</v>
      </c>
      <c r="BM472" s="30">
        <f>SUMIF(Ingredients!$B$3:$B$230,H472,Ingredients!$G$3:$G$230)+SUMIF($B$3:$B$725,H472,$BS$3:$BS$725)</f>
        <v>0</v>
      </c>
      <c r="BN472" s="30">
        <f>SUMIF(Ingredients!$B$3:$B$230,I472,Ingredients!$G$3:$G$230)+SUMIF($B$3:$B$725,I472,$BS$3:$BS$725)</f>
        <v>0</v>
      </c>
      <c r="BO472" s="30">
        <f>SUMIF(Ingredients!$B$3:$B$230,J472,Ingredients!$G$3:$G$230)+SUMIF($B$3:$B$725,J472,$BS$3:$BS$725)</f>
        <v>0</v>
      </c>
      <c r="BP472" s="30">
        <f>SUMIF(Ingredients!$B$3:$B$230,K472,Ingredients!$G$3:$G$230)+SUMIF($B$3:$B$725,K472,$BS$3:$BS$725)</f>
        <v>0</v>
      </c>
      <c r="BQ472" s="30">
        <f>SUMIF(Ingredients!$B$3:$B$230,L472,Ingredients!$G$3:$G$230)+SUMIF($B$3:$B$725,L472,$BS$3:$BS$725)</f>
        <v>0</v>
      </c>
      <c r="BR472" s="30">
        <f>SUMIF(Ingredients!$B$3:$B$230,M472,Ingredients!$G$3:$G$230)+SUMIF($B$3:$B$725,M472,$BS$3:$BS$725)</f>
        <v>0</v>
      </c>
      <c r="BS472" s="36">
        <f t="shared" si="104"/>
        <v>0</v>
      </c>
      <c r="BT472" s="30">
        <f>SUMIF(Ingredients!$B$3:$B$230,F472,Ingredients!$H$3:$H$230)+SUMIF($B$3:$B$725,F472,$CB$3:$CB$725)</f>
        <v>0</v>
      </c>
      <c r="BU472" s="30">
        <f>SUMIF(Ingredients!$B$3:$B$230,G472,Ingredients!$H$3:$H$230)+SUMIF($B$3:$B$725,G472,$CB$3:$CB$725)</f>
        <v>0</v>
      </c>
      <c r="BV472" s="30">
        <f>SUMIF(Ingredients!$B$3:$B$230,H472,Ingredients!$H$3:$H$230)+SUMIF($B$3:$B$725,H472,$CB$3:$CB$725)</f>
        <v>0</v>
      </c>
      <c r="BW472" s="30">
        <f>SUMIF(Ingredients!$B$3:$B$230,I472,Ingredients!$H$3:$H$230)+SUMIF($B$3:$B$725,I472,$CB$3:$CB$725)</f>
        <v>0</v>
      </c>
      <c r="BX472" s="30">
        <f>SUMIF(Ingredients!$B$3:$B$230,J472,Ingredients!$H$3:$H$230)+SUMIF($B$3:$B$725,J472,$CB$3:$CB$725)</f>
        <v>0</v>
      </c>
      <c r="BY472" s="30">
        <f>SUMIF(Ingredients!$B$3:$B$230,K472,Ingredients!$H$3:$H$230)+SUMIF($B$3:$B$725,K472,$CB$3:$CB$725)</f>
        <v>0</v>
      </c>
      <c r="BZ472" s="30">
        <f>SUMIF(Ingredients!$B$3:$B$230,L472,Ingredients!$H$3:$H$230)+SUMIF($B$3:$B$725,L472,$CB$3:$CB$725)</f>
        <v>0</v>
      </c>
      <c r="CA472" s="30">
        <f>SUMIF(Ingredients!$B$3:$B$230,M472,Ingredients!$H$3:$H$230)+SUMIF($B$3:$B$725,M472,$CB$3:$CB$725)</f>
        <v>0</v>
      </c>
      <c r="CB472" s="42">
        <f t="shared" si="105"/>
        <v>0</v>
      </c>
      <c r="CC472" s="30">
        <f>SUMIF(Ingredients!$B$3:$B$230,F472,Ingredients!$I$3:$I$230)+SUMIF($B$3:$B$725,F472,$CK$3:$CK$725)</f>
        <v>0</v>
      </c>
      <c r="CD472" s="30">
        <f>SUMIF(Ingredients!$B$3:$B$230,G472,Ingredients!$I$3:$I$230)+SUMIF($B$3:$B$725,G472,$CK$3:$CK$725)</f>
        <v>0</v>
      </c>
      <c r="CE472" s="30">
        <f>SUMIF(Ingredients!$B$3:$B$230,H472,Ingredients!$I$3:$I$230)+SUMIF($B$3:$B$725,H472,$CK$3:$CK$725)</f>
        <v>0</v>
      </c>
      <c r="CF472" s="30">
        <f>SUMIF(Ingredients!$B$3:$B$230,I472,Ingredients!$I$3:$I$230)+SUMIF($B$3:$B$725,I472,$CK$3:$CK$725)</f>
        <v>0</v>
      </c>
      <c r="CG472" s="30">
        <f>SUMIF(Ingredients!$B$3:$B$230,J472,Ingredients!$I$3:$I$230)+SUMIF($B$3:$B$725,J472,$CK$3:$CK$725)</f>
        <v>0</v>
      </c>
      <c r="CH472" s="30">
        <f>SUMIF(Ingredients!$B$3:$B$230,K472,Ingredients!$I$3:$I$230)+SUMIF($B$3:$B$725,K472,$CK$3:$CK$725)</f>
        <v>0</v>
      </c>
      <c r="CI472" s="30">
        <f>SUMIF(Ingredients!$B$3:$B$230,L472,Ingredients!$I$3:$I$230)+SUMIF($B$3:$B$725,L472,$CK$3:$CK$725)</f>
        <v>0</v>
      </c>
      <c r="CJ472" s="30">
        <f>SUMIF(Ingredients!$B$3:$B$230,M472,Ingredients!$I$3:$I$230)+SUMIF($B$3:$B$725,M472,$CK$3:$CK$725)</f>
        <v>0</v>
      </c>
      <c r="CK472" s="38">
        <f t="shared" si="106"/>
        <v>0</v>
      </c>
      <c r="CL472" s="30">
        <f>SUMIF(Ingredients!$B$3:$B$230,F472,Ingredients!$J$3:$J$230)+SUMIF($B$3:$B$725,F472,$CT$3:$CT$725)</f>
        <v>0</v>
      </c>
      <c r="CM472" s="30">
        <f>SUMIF(Ingredients!$B$3:$B$230,G472,Ingredients!$J$3:$J$230)+SUMIF($B$3:$B$725,G472,$CT$3:$CT$725)</f>
        <v>0</v>
      </c>
      <c r="CN472" s="30">
        <f>SUMIF(Ingredients!$B$3:$B$230,H472,Ingredients!$J$3:$J$230)+SUMIF($B$3:$B$725,H472,$CT$3:$CT$725)</f>
        <v>0</v>
      </c>
      <c r="CO472" s="30">
        <f>SUMIF(Ingredients!$B$3:$B$230,I472,Ingredients!$J$3:$J$230)+SUMIF($B$3:$B$725,I472,$CT$3:$CT$725)</f>
        <v>0</v>
      </c>
      <c r="CP472" s="30">
        <f>SUMIF(Ingredients!$B$3:$B$230,J472,Ingredients!$J$3:$J$230)+SUMIF($B$3:$B$725,J472,$CT$3:$CT$725)</f>
        <v>0</v>
      </c>
      <c r="CQ472" s="30">
        <f>SUMIF(Ingredients!$B$3:$B$230,K472,Ingredients!$J$3:$J$230)+SUMIF($B$3:$B$725,K472,$CT$3:$CT$725)</f>
        <v>0</v>
      </c>
      <c r="CR472" s="30">
        <f>SUMIF(Ingredients!$B$3:$B$230,L472,Ingredients!$J$3:$J$230)+SUMIF($B$3:$B$725,L472,$CT$3:$CT$725)</f>
        <v>0</v>
      </c>
      <c r="CS472" s="30">
        <f>SUMIF(Ingredients!$B$3:$B$230,M472,Ingredients!$J$3:$J$230)+SUMIF($B$3:$B$725,M472,$CT$3:$CT$725)</f>
        <v>0</v>
      </c>
      <c r="CT472" s="43">
        <f t="shared" si="107"/>
        <v>0</v>
      </c>
      <c r="CU472" s="34">
        <v>5</v>
      </c>
      <c r="CV472" s="30">
        <v>0</v>
      </c>
      <c r="CW472" s="30">
        <v>18</v>
      </c>
      <c r="CX472" s="35">
        <v>1</v>
      </c>
      <c r="CY472" s="36">
        <v>0</v>
      </c>
      <c r="CZ472" s="37">
        <v>0</v>
      </c>
      <c r="DA472" s="38">
        <v>0</v>
      </c>
      <c r="DB472" s="39">
        <v>0</v>
      </c>
      <c r="DC472" t="s">
        <v>202</v>
      </c>
      <c r="DD472" t="str">
        <f t="shared" ca="1" si="99"/>
        <v/>
      </c>
      <c r="DE472" t="str">
        <f t="shared" ca="1" si="108"/>
        <v>-</v>
      </c>
      <c r="DG472" t="s">
        <v>200</v>
      </c>
      <c r="DH472" t="str">
        <f t="shared" ca="1" si="109"/>
        <v>FORTUNECOOKIEITEM(MEAL, ItemRegistry.fortunecookieItem, 4 ,1f,0f,1f,0f,0f,0f,0f,1.17f),</v>
      </c>
      <c r="DI472" t="s">
        <v>2540</v>
      </c>
    </row>
    <row r="473" spans="2:113" x14ac:dyDescent="0.3">
      <c r="B473" t="s">
        <v>764</v>
      </c>
      <c r="C473" t="str">
        <f>INDEX('PH Itemnames'!$B$1:$B$723,MATCH(B473,'PH Itemnames'!$A$1:$A$723),1)</f>
        <v>deviledeggItem</v>
      </c>
      <c r="D473" t="s">
        <v>240</v>
      </c>
      <c r="E473" t="s">
        <v>1191</v>
      </c>
      <c r="F473" s="10" t="s">
        <v>226</v>
      </c>
      <c r="G473" s="11" t="s">
        <v>280</v>
      </c>
      <c r="H473" s="11" t="s">
        <v>427</v>
      </c>
      <c r="I473" s="11" t="s">
        <v>122</v>
      </c>
      <c r="J473" s="11" t="s">
        <v>249</v>
      </c>
      <c r="K473" s="11" t="s">
        <v>400</v>
      </c>
      <c r="L473" s="11"/>
      <c r="M473" s="11"/>
      <c r="N473" s="46">
        <f ca="1">SUMIF(Ingredients!$B$3:$B$230,'PH complex foods'!F473,Ingredients!$A$3:$A$119)+SUMIF($B$3:$B$725,F473,$V$3:$V$724)</f>
        <v>1</v>
      </c>
      <c r="O473" s="11">
        <f ca="1">SUMIF(Ingredients!$B$3:$B$230,'PH complex foods'!G473,Ingredients!$A$3:$A$119)+SUMIF($B$3:$B$725,G473,$V$3:$V$724)</f>
        <v>1</v>
      </c>
      <c r="P473" s="11">
        <f ca="1">SUMIF(Ingredients!$B$3:$B$230,'PH complex foods'!H473,Ingredients!$A$3:$A$119)+SUMIF($B$3:$B$725,H473,$V$3:$V$724)</f>
        <v>1</v>
      </c>
      <c r="Q473" s="11">
        <f ca="1">SUMIF(Ingredients!$B$3:$B$230,'PH complex foods'!I473,Ingredients!$A$3:$A$119)+SUMIF($B$3:$B$725,I473,$V$3:$V$724)</f>
        <v>1</v>
      </c>
      <c r="R473" s="11">
        <f ca="1">SUMIF(Ingredients!$B$3:$B$230,'PH complex foods'!J473,Ingredients!$A$3:$A$119)+SUMIF($B$3:$B$725,J473,$V$3:$V$724)</f>
        <v>1</v>
      </c>
      <c r="S473" s="11">
        <f ca="1">SUMIF(Ingredients!$B$3:$B$230,'PH complex foods'!K473,Ingredients!$A$3:$A$119)+SUMIF($B$3:$B$725,K473,$V$3:$V$724)</f>
        <v>1</v>
      </c>
      <c r="T473" s="11">
        <f ca="1">SUMIF(Ingredients!$B$3:$B$230,'PH complex foods'!L473,Ingredients!$A$3:$A$119)+SUMIF($B$3:$B$725,L473,$V$3:$V$724)</f>
        <v>0</v>
      </c>
      <c r="U473" s="11">
        <f ca="1">SUMIF(Ingredients!$B$3:$B$230,'PH complex foods'!M473,Ingredients!$A$3:$A$119)+SUMIF($B$3:$B$725,M473,$V$3:$V$724)</f>
        <v>0</v>
      </c>
      <c r="V473" s="10">
        <f t="shared" ca="1" si="110"/>
        <v>1</v>
      </c>
      <c r="W473" s="10">
        <v>1</v>
      </c>
      <c r="X473" s="11">
        <v>1</v>
      </c>
      <c r="Y473" s="11">
        <f>COUNTIF(F473:M1197,B473)</f>
        <v>1</v>
      </c>
      <c r="Z473" s="44" t="str">
        <f t="shared" ca="1" si="111"/>
        <v>Yes</v>
      </c>
      <c r="AA473" s="34">
        <f>SUMIF(Ingredients!$B$3:$B$230,F473,Ingredients!$C$3:$C$230)+SUMIF($B$3:$B$725,F473,$AI$3:$AI$725)</f>
        <v>0</v>
      </c>
      <c r="AB473" s="30">
        <f>SUMIF(Ingredients!$B$3:$B$230,G473,Ingredients!$C$3:$C$230)+SUMIF($B$3:$B$725,G473,$AI$3:$AI$725)</f>
        <v>0</v>
      </c>
      <c r="AC473" s="30">
        <f>SUMIF(Ingredients!$B$3:$B$230,H473,Ingredients!$C$3:$C$230)+SUMIF($B$3:$B$725,H473,$AI$3:$AI$725)</f>
        <v>0</v>
      </c>
      <c r="AD473" s="30">
        <f>SUMIF(Ingredients!$B$3:$B$230,I473,Ingredients!$C$3:$C$230)+SUMIF($B$3:$B$725,I473,$AI$3:$AI$725)</f>
        <v>0</v>
      </c>
      <c r="AE473" s="30">
        <f>SUMIF(Ingredients!$B$3:$B$230,J473,Ingredients!$C$3:$C$230)+SUMIF($B$3:$B$725,J473,$AI$3:$AI$725)</f>
        <v>0</v>
      </c>
      <c r="AF473" s="30">
        <f>SUMIF(Ingredients!$B$3:$B$230,K473,Ingredients!$C$3:$C$230)+SUMIF($B$3:$B$725,K473,$AI$3:$AI$725)</f>
        <v>0</v>
      </c>
      <c r="AG473" s="30">
        <f>SUMIF(Ingredients!$B$3:$B$230,L473,Ingredients!$C$3:$C$230)+SUMIF($B$3:$B$725,L473,$AI$3:$AI$725)</f>
        <v>0</v>
      </c>
      <c r="AH473" s="30">
        <f>SUMIF(Ingredients!$B$3:$B$230,M473,Ingredients!$C$3:$C$230)+SUMIF($B$3:$B$725,M473,$AI$3:$AI$725)</f>
        <v>0</v>
      </c>
      <c r="AI473" s="29">
        <f t="shared" si="100"/>
        <v>0</v>
      </c>
      <c r="AJ473" s="30">
        <f>SUMIF(Ingredients!$B$3:$B$230,F473,Ingredients!$D$3:$D$230)+SUMIF($B$3:$B$725,F473,$AR$3:$AR$725)</f>
        <v>0</v>
      </c>
      <c r="AK473" s="30">
        <f>SUMIF(Ingredients!$B$3:$B$230,G473,Ingredients!$D$3:$D$230)+SUMIF($B$3:$B$725,G473,$AR$3:$AR$725)</f>
        <v>0</v>
      </c>
      <c r="AL473" s="30">
        <f>SUMIF(Ingredients!$B$3:$B$230,H473,Ingredients!$D$3:$D$230)+SUMIF($B$3:$B$725,H473,$AR$3:$AR$725)</f>
        <v>0</v>
      </c>
      <c r="AM473" s="30">
        <f>SUMIF(Ingredients!$B$3:$B$230,I473,Ingredients!$D$3:$D$230)+SUMIF($B$3:$B$725,I473,$AR$3:$AR$725)</f>
        <v>0</v>
      </c>
      <c r="AN473" s="30">
        <f>SUMIF(Ingredients!$B$3:$B$230,J473,Ingredients!$D$3:$D$230)+SUMIF($B$3:$B$725,J473,$AR$3:$AR$725)</f>
        <v>0</v>
      </c>
      <c r="AO473" s="30">
        <f>SUMIF(Ingredients!$B$3:$B$230,K473,Ingredients!$D$3:$D$230)+SUMIF($B$3:$B$725,K473,$AR$3:$AR$725)</f>
        <v>0</v>
      </c>
      <c r="AP473" s="30">
        <f>SUMIF(Ingredients!$B$3:$B$230,L473,Ingredients!$D$3:$D$230)+SUMIF($B$3:$B$725,L473,$AR$3:$AR$725)</f>
        <v>0</v>
      </c>
      <c r="AQ473" s="30">
        <f>SUMIF(Ingredients!$B$3:$B$230,M473,Ingredients!$D$3:$D$230)+SUMIF($B$3:$B$725,M473,$AR$3:$AR$725)</f>
        <v>0</v>
      </c>
      <c r="AR473" s="29">
        <f t="shared" si="101"/>
        <v>0</v>
      </c>
      <c r="AS473" s="30">
        <f>SUMIF(Ingredients!$B$3:$B$230,F473,Ingredients!$E$3:$E$230)+SUMIF($B$3:$B$725,F473,$BA$3:$BA$730)</f>
        <v>16</v>
      </c>
      <c r="AT473" s="30">
        <f>SUMIF(Ingredients!$B$3:$B$230,G473,Ingredients!$E$3:$E$230)+SUMIF($B$3:$B$725,G473,$BA$3:$BA$730)</f>
        <v>16</v>
      </c>
      <c r="AU473" s="30">
        <f>SUMIF(Ingredients!$B$3:$B$230,H473,Ingredients!$E$3:$E$230)+SUMIF($B$3:$B$725,H473,$BA$3:$BA$730)</f>
        <v>48</v>
      </c>
      <c r="AV473" s="30">
        <f>SUMIF(Ingredients!$B$3:$B$230,I473,Ingredients!$E$3:$E$230)+SUMIF($B$3:$B$725,I473,$BA$3:$BA$730)</f>
        <v>48</v>
      </c>
      <c r="AW473" s="30">
        <f>SUMIF(Ingredients!$B$3:$B$230,J473,Ingredients!$E$3:$E$230)+SUMIF($B$3:$B$725,J473,$BA$3:$BA$730)</f>
        <v>30</v>
      </c>
      <c r="AX473" s="30">
        <f>SUMIF(Ingredients!$B$3:$B$230,K473,Ingredients!$E$3:$E$230)+SUMIF($B$3:$B$725,K473,$BA$3:$BA$730)</f>
        <v>0</v>
      </c>
      <c r="AY473" s="30">
        <f>SUMIF(Ingredients!$B$3:$B$230,L473,Ingredients!$E$3:$E$230)+SUMIF($B$3:$B$725,L473,$BA$3:$BA$730)</f>
        <v>0</v>
      </c>
      <c r="AZ473" s="30">
        <f>SUMIF(Ingredients!$B$3:$B$230,M473,Ingredients!$E$3:$E$230)+SUMIF($B$3:$B$725,M473,$BA$3:$BA$730)</f>
        <v>0</v>
      </c>
      <c r="BA473" s="29">
        <f t="shared" si="102"/>
        <v>26.333333333333332</v>
      </c>
      <c r="BB473" s="30">
        <f>SUMIF(Ingredients!$B$3:$B$230,F473,Ingredients!$F$3:$F$230)+SUMIF($B$3:$B$725,F473,$BJ$3:$BJ$725)</f>
        <v>0</v>
      </c>
      <c r="BC473" s="30">
        <f>SUMIF(Ingredients!$B$3:$B$230,G473,Ingredients!$F$3:$F$230)+SUMIF($B$3:$B$725,G473,$BJ$3:$BJ$725)</f>
        <v>0</v>
      </c>
      <c r="BD473" s="30">
        <f>SUMIF(Ingredients!$B$3:$B$230,H473,Ingredients!$F$3:$F$230)+SUMIF($B$3:$B$725,H473,$BJ$3:$BJ$725)</f>
        <v>0</v>
      </c>
      <c r="BE473" s="30">
        <f>SUMIF(Ingredients!$B$3:$B$230,I473,Ingredients!$F$3:$F$230)+SUMIF($B$3:$B$725,I473,$BJ$3:$BJ$725)</f>
        <v>0</v>
      </c>
      <c r="BF473" s="30">
        <f>SUMIF(Ingredients!$B$3:$B$230,J473,Ingredients!$F$3:$F$230)+SUMIF($B$3:$B$725,J473,$BJ$3:$BJ$725)</f>
        <v>0</v>
      </c>
      <c r="BG473" s="30">
        <f>SUMIF(Ingredients!$B$3:$B$230,K473,Ingredients!$F$3:$F$230)+SUMIF($B$3:$B$725,K473,$BJ$3:$BJ$725)</f>
        <v>0</v>
      </c>
      <c r="BH473" s="30">
        <f>SUMIF(Ingredients!$B$3:$B$230,L473,Ingredients!$F$3:$F$230)+SUMIF($B$3:$B$725,L473,$BJ$3:$BJ$725)</f>
        <v>0</v>
      </c>
      <c r="BI473" s="30">
        <f>SUMIF(Ingredients!$B$3:$B$230,M473,Ingredients!$F$3:$F$230)+SUMIF($B$3:$B$725,M473,$BJ$3:$BJ$725)</f>
        <v>0</v>
      </c>
      <c r="BJ473" s="35">
        <f t="shared" si="103"/>
        <v>0</v>
      </c>
      <c r="BK473" s="30">
        <f>SUMIF(Ingredients!$B$3:$B$230,F473,Ingredients!$G$3:$G$230)+SUMIF($B$3:$B$725,F473,$BS$3:$BS$725)</f>
        <v>0</v>
      </c>
      <c r="BL473" s="30">
        <f>SUMIF(Ingredients!$B$3:$B$230,G473,Ingredients!$G$3:$G$230)+SUMIF($B$3:$B$725,G473,$BS$3:$BS$725)</f>
        <v>0</v>
      </c>
      <c r="BM473" s="30">
        <f>SUMIF(Ingredients!$B$3:$B$230,H473,Ingredients!$G$3:$G$230)+SUMIF($B$3:$B$725,H473,$BS$3:$BS$725)</f>
        <v>0</v>
      </c>
      <c r="BN473" s="30">
        <f>SUMIF(Ingredients!$B$3:$B$230,I473,Ingredients!$G$3:$G$230)+SUMIF($B$3:$B$725,I473,$BS$3:$BS$725)</f>
        <v>0</v>
      </c>
      <c r="BO473" s="30">
        <f>SUMIF(Ingredients!$B$3:$B$230,J473,Ingredients!$G$3:$G$230)+SUMIF($B$3:$B$725,J473,$BS$3:$BS$725)</f>
        <v>0</v>
      </c>
      <c r="BP473" s="30">
        <f>SUMIF(Ingredients!$B$3:$B$230,K473,Ingredients!$G$3:$G$230)+SUMIF($B$3:$B$725,K473,$BS$3:$BS$725)</f>
        <v>0</v>
      </c>
      <c r="BQ473" s="30">
        <f>SUMIF(Ingredients!$B$3:$B$230,L473,Ingredients!$G$3:$G$230)+SUMIF($B$3:$B$725,L473,$BS$3:$BS$725)</f>
        <v>0</v>
      </c>
      <c r="BR473" s="30">
        <f>SUMIF(Ingredients!$B$3:$B$230,M473,Ingredients!$G$3:$G$230)+SUMIF($B$3:$B$725,M473,$BS$3:$BS$725)</f>
        <v>0</v>
      </c>
      <c r="BS473" s="36">
        <f t="shared" si="104"/>
        <v>0</v>
      </c>
      <c r="BT473" s="30">
        <f>SUMIF(Ingredients!$B$3:$B$230,F473,Ingredients!$H$3:$H$230)+SUMIF($B$3:$B$725,F473,$CB$3:$CB$725)</f>
        <v>0</v>
      </c>
      <c r="BU473" s="30">
        <f>SUMIF(Ingredients!$B$3:$B$230,G473,Ingredients!$H$3:$H$230)+SUMIF($B$3:$B$725,G473,$CB$3:$CB$725)</f>
        <v>0</v>
      </c>
      <c r="BV473" s="30">
        <f>SUMIF(Ingredients!$B$3:$B$230,H473,Ingredients!$H$3:$H$230)+SUMIF($B$3:$B$725,H473,$CB$3:$CB$725)</f>
        <v>0</v>
      </c>
      <c r="BW473" s="30">
        <f>SUMIF(Ingredients!$B$3:$B$230,I473,Ingredients!$H$3:$H$230)+SUMIF($B$3:$B$725,I473,$CB$3:$CB$725)</f>
        <v>0</v>
      </c>
      <c r="BX473" s="30">
        <f>SUMIF(Ingredients!$B$3:$B$230,J473,Ingredients!$H$3:$H$230)+SUMIF($B$3:$B$725,J473,$CB$3:$CB$725)</f>
        <v>0</v>
      </c>
      <c r="BY473" s="30">
        <f>SUMIF(Ingredients!$B$3:$B$230,K473,Ingredients!$H$3:$H$230)+SUMIF($B$3:$B$725,K473,$CB$3:$CB$725)</f>
        <v>0</v>
      </c>
      <c r="BZ473" s="30">
        <f>SUMIF(Ingredients!$B$3:$B$230,L473,Ingredients!$H$3:$H$230)+SUMIF($B$3:$B$725,L473,$CB$3:$CB$725)</f>
        <v>0</v>
      </c>
      <c r="CA473" s="30">
        <f>SUMIF(Ingredients!$B$3:$B$230,M473,Ingredients!$H$3:$H$230)+SUMIF($B$3:$B$725,M473,$CB$3:$CB$725)</f>
        <v>0</v>
      </c>
      <c r="CB473" s="42">
        <f t="shared" si="105"/>
        <v>0</v>
      </c>
      <c r="CC473" s="30">
        <f>SUMIF(Ingredients!$B$3:$B$230,F473,Ingredients!$I$3:$I$230)+SUMIF($B$3:$B$725,F473,$CK$3:$CK$725)</f>
        <v>0</v>
      </c>
      <c r="CD473" s="30">
        <f>SUMIF(Ingredients!$B$3:$B$230,G473,Ingredients!$I$3:$I$230)+SUMIF($B$3:$B$725,G473,$CK$3:$CK$725)</f>
        <v>0</v>
      </c>
      <c r="CE473" s="30">
        <f>SUMIF(Ingredients!$B$3:$B$230,H473,Ingredients!$I$3:$I$230)+SUMIF($B$3:$B$725,H473,$CK$3:$CK$725)</f>
        <v>0</v>
      </c>
      <c r="CF473" s="30">
        <f>SUMIF(Ingredients!$B$3:$B$230,I473,Ingredients!$I$3:$I$230)+SUMIF($B$3:$B$725,I473,$CK$3:$CK$725)</f>
        <v>0</v>
      </c>
      <c r="CG473" s="30">
        <f>SUMIF(Ingredients!$B$3:$B$230,J473,Ingredients!$I$3:$I$230)+SUMIF($B$3:$B$725,J473,$CK$3:$CK$725)</f>
        <v>0</v>
      </c>
      <c r="CH473" s="30">
        <f>SUMIF(Ingredients!$B$3:$B$230,K473,Ingredients!$I$3:$I$230)+SUMIF($B$3:$B$725,K473,$CK$3:$CK$725)</f>
        <v>0</v>
      </c>
      <c r="CI473" s="30">
        <f>SUMIF(Ingredients!$B$3:$B$230,L473,Ingredients!$I$3:$I$230)+SUMIF($B$3:$B$725,L473,$CK$3:$CK$725)</f>
        <v>0</v>
      </c>
      <c r="CJ473" s="30">
        <f>SUMIF(Ingredients!$B$3:$B$230,M473,Ingredients!$I$3:$I$230)+SUMIF($B$3:$B$725,M473,$CK$3:$CK$725)</f>
        <v>0</v>
      </c>
      <c r="CK473" s="38">
        <f t="shared" si="106"/>
        <v>0</v>
      </c>
      <c r="CL473" s="30">
        <f>SUMIF(Ingredients!$B$3:$B$230,F473,Ingredients!$J$3:$J$230)+SUMIF($B$3:$B$725,F473,$CT$3:$CT$725)</f>
        <v>0</v>
      </c>
      <c r="CM473" s="30">
        <f>SUMIF(Ingredients!$B$3:$B$230,G473,Ingredients!$J$3:$J$230)+SUMIF($B$3:$B$725,G473,$CT$3:$CT$725)</f>
        <v>0</v>
      </c>
      <c r="CN473" s="30">
        <f>SUMIF(Ingredients!$B$3:$B$230,H473,Ingredients!$J$3:$J$230)+SUMIF($B$3:$B$725,H473,$CT$3:$CT$725)</f>
        <v>0</v>
      </c>
      <c r="CO473" s="30">
        <f>SUMIF(Ingredients!$B$3:$B$230,I473,Ingredients!$J$3:$J$230)+SUMIF($B$3:$B$725,I473,$CT$3:$CT$725)</f>
        <v>0</v>
      </c>
      <c r="CP473" s="30">
        <f>SUMIF(Ingredients!$B$3:$B$230,J473,Ingredients!$J$3:$J$230)+SUMIF($B$3:$B$725,J473,$CT$3:$CT$725)</f>
        <v>0</v>
      </c>
      <c r="CQ473" s="30">
        <f>SUMIF(Ingredients!$B$3:$B$230,K473,Ingredients!$J$3:$J$230)+SUMIF($B$3:$B$725,K473,$CT$3:$CT$725)</f>
        <v>0</v>
      </c>
      <c r="CR473" s="30">
        <f>SUMIF(Ingredients!$B$3:$B$230,L473,Ingredients!$J$3:$J$230)+SUMIF($B$3:$B$725,L473,$CT$3:$CT$725)</f>
        <v>0</v>
      </c>
      <c r="CS473" s="30">
        <f>SUMIF(Ingredients!$B$3:$B$230,M473,Ingredients!$J$3:$J$230)+SUMIF($B$3:$B$725,M473,$CT$3:$CT$725)</f>
        <v>0</v>
      </c>
      <c r="CT473" s="43">
        <f t="shared" si="107"/>
        <v>0</v>
      </c>
      <c r="CU473" s="34">
        <v>5</v>
      </c>
      <c r="CV473" s="30">
        <v>0</v>
      </c>
      <c r="CW473" s="30">
        <v>18</v>
      </c>
      <c r="CX473" s="35">
        <v>0</v>
      </c>
      <c r="CY473" s="36">
        <v>0</v>
      </c>
      <c r="CZ473" s="37">
        <v>0</v>
      </c>
      <c r="DA473" s="38">
        <v>0.8</v>
      </c>
      <c r="DB473" s="39">
        <v>0.3</v>
      </c>
      <c r="DC473" t="s">
        <v>202</v>
      </c>
      <c r="DD473" t="str">
        <f t="shared" ca="1" si="99"/>
        <v/>
      </c>
      <c r="DE473" t="str">
        <f t="shared" ca="1" si="108"/>
        <v>-</v>
      </c>
      <c r="DG473" t="s">
        <v>200</v>
      </c>
      <c r="DH473" t="str">
        <f t="shared" ca="1" si="109"/>
        <v>DEVILEDEGGITEM(MEAL, ItemRegistry.deviledeggItem, 4 ,1f,0f,0f,0f,0f,0.8f,0.3f,1.17f),</v>
      </c>
      <c r="DI473" t="s">
        <v>2541</v>
      </c>
    </row>
    <row r="474" spans="2:113" x14ac:dyDescent="0.3">
      <c r="B474" t="s">
        <v>765</v>
      </c>
      <c r="C474" t="str">
        <f>INDEX('PH Itemnames'!$B$1:$B$723,MATCH(B474,'PH Itemnames'!$A$1:$A$723),1)</f>
        <v>mozzerellasticksItem</v>
      </c>
      <c r="D474" t="s">
        <v>240</v>
      </c>
      <c r="E474" t="s">
        <v>1191</v>
      </c>
      <c r="F474" s="10" t="s">
        <v>73</v>
      </c>
      <c r="G474" s="11" t="s">
        <v>346</v>
      </c>
      <c r="H474" s="11" t="s">
        <v>216</v>
      </c>
      <c r="I474" s="11"/>
      <c r="J474" s="11"/>
      <c r="K474" s="11"/>
      <c r="L474" s="11"/>
      <c r="M474" s="11"/>
      <c r="N474" s="46">
        <f ca="1">SUMIF(Ingredients!$B$3:$B$230,'PH complex foods'!F474,Ingredients!$A$3:$A$119)+SUMIF($B$3:$B$725,F474,$V$3:$V$724)</f>
        <v>1</v>
      </c>
      <c r="O474" s="11">
        <f ca="1">SUMIF(Ingredients!$B$3:$B$230,'PH complex foods'!G474,Ingredients!$A$3:$A$119)+SUMIF($B$3:$B$725,G474,$V$3:$V$724)</f>
        <v>1</v>
      </c>
      <c r="P474" s="11">
        <f ca="1">SUMIF(Ingredients!$B$3:$B$230,'PH complex foods'!H474,Ingredients!$A$3:$A$119)+SUMIF($B$3:$B$725,H474,$V$3:$V$724)</f>
        <v>1</v>
      </c>
      <c r="Q474" s="11">
        <f ca="1">SUMIF(Ingredients!$B$3:$B$230,'PH complex foods'!I474,Ingredients!$A$3:$A$119)+SUMIF($B$3:$B$725,I474,$V$3:$V$724)</f>
        <v>0</v>
      </c>
      <c r="R474" s="11">
        <f ca="1">SUMIF(Ingredients!$B$3:$B$230,'PH complex foods'!J474,Ingredients!$A$3:$A$119)+SUMIF($B$3:$B$725,J474,$V$3:$V$724)</f>
        <v>0</v>
      </c>
      <c r="S474" s="11">
        <f ca="1">SUMIF(Ingredients!$B$3:$B$230,'PH complex foods'!K474,Ingredients!$A$3:$A$119)+SUMIF($B$3:$B$725,K474,$V$3:$V$724)</f>
        <v>0</v>
      </c>
      <c r="T474" s="11">
        <f ca="1">SUMIF(Ingredients!$B$3:$B$230,'PH complex foods'!L474,Ingredients!$A$3:$A$119)+SUMIF($B$3:$B$725,L474,$V$3:$V$724)</f>
        <v>0</v>
      </c>
      <c r="U474" s="11">
        <f ca="1">SUMIF(Ingredients!$B$3:$B$230,'PH complex foods'!M474,Ingredients!$A$3:$A$119)+SUMIF($B$3:$B$725,M474,$V$3:$V$724)</f>
        <v>0</v>
      </c>
      <c r="V474" s="10">
        <f t="shared" ca="1" si="110"/>
        <v>1</v>
      </c>
      <c r="W474" s="10">
        <v>1</v>
      </c>
      <c r="X474" s="11">
        <v>1</v>
      </c>
      <c r="Y474" s="11">
        <f>COUNTIF(F474:M1198,B474)</f>
        <v>0</v>
      </c>
      <c r="Z474" s="44" t="str">
        <f t="shared" ca="1" si="111"/>
        <v>Yes</v>
      </c>
      <c r="AA474" s="34">
        <f>SUMIF(Ingredients!$B$3:$B$230,F474,Ingredients!$C$3:$C$230)+SUMIF($B$3:$B$725,F474,$AI$3:$AI$725)</f>
        <v>10</v>
      </c>
      <c r="AB474" s="30">
        <f>SUMIF(Ingredients!$B$3:$B$230,G474,Ingredients!$C$3:$C$230)+SUMIF($B$3:$B$725,G474,$AI$3:$AI$725)</f>
        <v>4</v>
      </c>
      <c r="AC474" s="30">
        <f>SUMIF(Ingredients!$B$3:$B$230,H474,Ingredients!$C$3:$C$230)+SUMIF($B$3:$B$725,H474,$AI$3:$AI$725)</f>
        <v>5</v>
      </c>
      <c r="AD474" s="30">
        <f>SUMIF(Ingredients!$B$3:$B$230,I474,Ingredients!$C$3:$C$230)+SUMIF($B$3:$B$725,I474,$AI$3:$AI$725)</f>
        <v>0</v>
      </c>
      <c r="AE474" s="30">
        <f>SUMIF(Ingredients!$B$3:$B$230,J474,Ingredients!$C$3:$C$230)+SUMIF($B$3:$B$725,J474,$AI$3:$AI$725)</f>
        <v>0</v>
      </c>
      <c r="AF474" s="30">
        <f>SUMIF(Ingredients!$B$3:$B$230,K474,Ingredients!$C$3:$C$230)+SUMIF($B$3:$B$725,K474,$AI$3:$AI$725)</f>
        <v>0</v>
      </c>
      <c r="AG474" s="30">
        <f>SUMIF(Ingredients!$B$3:$B$230,L474,Ingredients!$C$3:$C$230)+SUMIF($B$3:$B$725,L474,$AI$3:$AI$725)</f>
        <v>0</v>
      </c>
      <c r="AH474" s="30">
        <f>SUMIF(Ingredients!$B$3:$B$230,M474,Ingredients!$C$3:$C$230)+SUMIF($B$3:$B$725,M474,$AI$3:$AI$725)</f>
        <v>0</v>
      </c>
      <c r="AI474" s="29">
        <f t="shared" si="100"/>
        <v>19</v>
      </c>
      <c r="AJ474" s="30">
        <f>SUMIF(Ingredients!$B$3:$B$230,F474,Ingredients!$D$3:$D$230)+SUMIF($B$3:$B$725,F474,$AR$3:$AR$725)</f>
        <v>0</v>
      </c>
      <c r="AK474" s="30">
        <f>SUMIF(Ingredients!$B$3:$B$230,G474,Ingredients!$D$3:$D$230)+SUMIF($B$3:$B$725,G474,$AR$3:$AR$725)</f>
        <v>0</v>
      </c>
      <c r="AL474" s="30">
        <f>SUMIF(Ingredients!$B$3:$B$230,H474,Ingredients!$D$3:$D$230)+SUMIF($B$3:$B$725,H474,$AR$3:$AR$725)</f>
        <v>0</v>
      </c>
      <c r="AM474" s="30">
        <f>SUMIF(Ingredients!$B$3:$B$230,I474,Ingredients!$D$3:$D$230)+SUMIF($B$3:$B$725,I474,$AR$3:$AR$725)</f>
        <v>0</v>
      </c>
      <c r="AN474" s="30">
        <f>SUMIF(Ingredients!$B$3:$B$230,J474,Ingredients!$D$3:$D$230)+SUMIF($B$3:$B$725,J474,$AR$3:$AR$725)</f>
        <v>0</v>
      </c>
      <c r="AO474" s="30">
        <f>SUMIF(Ingredients!$B$3:$B$230,K474,Ingredients!$D$3:$D$230)+SUMIF($B$3:$B$725,K474,$AR$3:$AR$725)</f>
        <v>0</v>
      </c>
      <c r="AP474" s="30">
        <f>SUMIF(Ingredients!$B$3:$B$230,L474,Ingredients!$D$3:$D$230)+SUMIF($B$3:$B$725,L474,$AR$3:$AR$725)</f>
        <v>0</v>
      </c>
      <c r="AQ474" s="30">
        <f>SUMIF(Ingredients!$B$3:$B$230,M474,Ingredients!$D$3:$D$230)+SUMIF($B$3:$B$725,M474,$AR$3:$AR$725)</f>
        <v>0</v>
      </c>
      <c r="AR474" s="29">
        <f t="shared" si="101"/>
        <v>0</v>
      </c>
      <c r="AS474" s="30">
        <f>SUMIF(Ingredients!$B$3:$B$230,F474,Ingredients!$E$3:$E$230)+SUMIF($B$3:$B$725,F474,$BA$3:$BA$730)</f>
        <v>73</v>
      </c>
      <c r="AT474" s="30">
        <f>SUMIF(Ingredients!$B$3:$B$230,G474,Ingredients!$E$3:$E$230)+SUMIF($B$3:$B$725,G474,$BA$3:$BA$730)</f>
        <v>0</v>
      </c>
      <c r="AU474" s="30">
        <f>SUMIF(Ingredients!$B$3:$B$230,H474,Ingredients!$E$3:$E$230)+SUMIF($B$3:$B$725,H474,$BA$3:$BA$730)</f>
        <v>29.5</v>
      </c>
      <c r="AV474" s="30">
        <f>SUMIF(Ingredients!$B$3:$B$230,I474,Ingredients!$E$3:$E$230)+SUMIF($B$3:$B$725,I474,$BA$3:$BA$730)</f>
        <v>0</v>
      </c>
      <c r="AW474" s="30">
        <f>SUMIF(Ingredients!$B$3:$B$230,J474,Ingredients!$E$3:$E$230)+SUMIF($B$3:$B$725,J474,$BA$3:$BA$730)</f>
        <v>0</v>
      </c>
      <c r="AX474" s="30">
        <f>SUMIF(Ingredients!$B$3:$B$230,K474,Ingredients!$E$3:$E$230)+SUMIF($B$3:$B$725,K474,$BA$3:$BA$730)</f>
        <v>0</v>
      </c>
      <c r="AY474" s="30">
        <f>SUMIF(Ingredients!$B$3:$B$230,L474,Ingredients!$E$3:$E$230)+SUMIF($B$3:$B$725,L474,$BA$3:$BA$730)</f>
        <v>0</v>
      </c>
      <c r="AZ474" s="30">
        <f>SUMIF(Ingredients!$B$3:$B$230,M474,Ingredients!$E$3:$E$230)+SUMIF($B$3:$B$725,M474,$BA$3:$BA$730)</f>
        <v>0</v>
      </c>
      <c r="BA474" s="29">
        <f t="shared" si="102"/>
        <v>34.166666666666664</v>
      </c>
      <c r="BB474" s="30">
        <f>SUMIF(Ingredients!$B$3:$B$230,F474,Ingredients!$F$3:$F$230)+SUMIF($B$3:$B$725,F474,$BJ$3:$BJ$725)</f>
        <v>0</v>
      </c>
      <c r="BC474" s="30">
        <f>SUMIF(Ingredients!$B$3:$B$230,G474,Ingredients!$F$3:$F$230)+SUMIF($B$3:$B$725,G474,$BJ$3:$BJ$725)</f>
        <v>0</v>
      </c>
      <c r="BD474" s="30">
        <f>SUMIF(Ingredients!$B$3:$B$230,H474,Ingredients!$F$3:$F$230)+SUMIF($B$3:$B$725,H474,$BJ$3:$BJ$725)</f>
        <v>1</v>
      </c>
      <c r="BE474" s="30">
        <f>SUMIF(Ingredients!$B$3:$B$230,I474,Ingredients!$F$3:$F$230)+SUMIF($B$3:$B$725,I474,$BJ$3:$BJ$725)</f>
        <v>0</v>
      </c>
      <c r="BF474" s="30">
        <f>SUMIF(Ingredients!$B$3:$B$230,J474,Ingredients!$F$3:$F$230)+SUMIF($B$3:$B$725,J474,$BJ$3:$BJ$725)</f>
        <v>0</v>
      </c>
      <c r="BG474" s="30">
        <f>SUMIF(Ingredients!$B$3:$B$230,K474,Ingredients!$F$3:$F$230)+SUMIF($B$3:$B$725,K474,$BJ$3:$BJ$725)</f>
        <v>0</v>
      </c>
      <c r="BH474" s="30">
        <f>SUMIF(Ingredients!$B$3:$B$230,L474,Ingredients!$F$3:$F$230)+SUMIF($B$3:$B$725,L474,$BJ$3:$BJ$725)</f>
        <v>0</v>
      </c>
      <c r="BI474" s="30">
        <f>SUMIF(Ingredients!$B$3:$B$230,M474,Ingredients!$F$3:$F$230)+SUMIF($B$3:$B$725,M474,$BJ$3:$BJ$725)</f>
        <v>0</v>
      </c>
      <c r="BJ474" s="35">
        <f t="shared" si="103"/>
        <v>1</v>
      </c>
      <c r="BK474" s="30">
        <f>SUMIF(Ingredients!$B$3:$B$230,F474,Ingredients!$G$3:$G$230)+SUMIF($B$3:$B$725,F474,$BS$3:$BS$725)</f>
        <v>0</v>
      </c>
      <c r="BL474" s="30">
        <f>SUMIF(Ingredients!$B$3:$B$230,G474,Ingredients!$G$3:$G$230)+SUMIF($B$3:$B$725,G474,$BS$3:$BS$725)</f>
        <v>0</v>
      </c>
      <c r="BM474" s="30">
        <f>SUMIF(Ingredients!$B$3:$B$230,H474,Ingredients!$G$3:$G$230)+SUMIF($B$3:$B$725,H474,$BS$3:$BS$725)</f>
        <v>0</v>
      </c>
      <c r="BN474" s="30">
        <f>SUMIF(Ingredients!$B$3:$B$230,I474,Ingredients!$G$3:$G$230)+SUMIF($B$3:$B$725,I474,$BS$3:$BS$725)</f>
        <v>0</v>
      </c>
      <c r="BO474" s="30">
        <f>SUMIF(Ingredients!$B$3:$B$230,J474,Ingredients!$G$3:$G$230)+SUMIF($B$3:$B$725,J474,$BS$3:$BS$725)</f>
        <v>0</v>
      </c>
      <c r="BP474" s="30">
        <f>SUMIF(Ingredients!$B$3:$B$230,K474,Ingredients!$G$3:$G$230)+SUMIF($B$3:$B$725,K474,$BS$3:$BS$725)</f>
        <v>0</v>
      </c>
      <c r="BQ474" s="30">
        <f>SUMIF(Ingredients!$B$3:$B$230,L474,Ingredients!$G$3:$G$230)+SUMIF($B$3:$B$725,L474,$BS$3:$BS$725)</f>
        <v>0</v>
      </c>
      <c r="BR474" s="30">
        <f>SUMIF(Ingredients!$B$3:$B$230,M474,Ingredients!$G$3:$G$230)+SUMIF($B$3:$B$725,M474,$BS$3:$BS$725)</f>
        <v>0</v>
      </c>
      <c r="BS474" s="36">
        <f t="shared" si="104"/>
        <v>0</v>
      </c>
      <c r="BT474" s="30">
        <f>SUMIF(Ingredients!$B$3:$B$230,F474,Ingredients!$H$3:$H$230)+SUMIF($B$3:$B$725,F474,$CB$3:$CB$725)</f>
        <v>0</v>
      </c>
      <c r="BU474" s="30">
        <f>SUMIF(Ingredients!$B$3:$B$230,G474,Ingredients!$H$3:$H$230)+SUMIF($B$3:$B$725,G474,$CB$3:$CB$725)</f>
        <v>0</v>
      </c>
      <c r="BV474" s="30">
        <f>SUMIF(Ingredients!$B$3:$B$230,H474,Ingredients!$H$3:$H$230)+SUMIF($B$3:$B$725,H474,$CB$3:$CB$725)</f>
        <v>0</v>
      </c>
      <c r="BW474" s="30">
        <f>SUMIF(Ingredients!$B$3:$B$230,I474,Ingredients!$H$3:$H$230)+SUMIF($B$3:$B$725,I474,$CB$3:$CB$725)</f>
        <v>0</v>
      </c>
      <c r="BX474" s="30">
        <f>SUMIF(Ingredients!$B$3:$B$230,J474,Ingredients!$H$3:$H$230)+SUMIF($B$3:$B$725,J474,$CB$3:$CB$725)</f>
        <v>0</v>
      </c>
      <c r="BY474" s="30">
        <f>SUMIF(Ingredients!$B$3:$B$230,K474,Ingredients!$H$3:$H$230)+SUMIF($B$3:$B$725,K474,$CB$3:$CB$725)</f>
        <v>0</v>
      </c>
      <c r="BZ474" s="30">
        <f>SUMIF(Ingredients!$B$3:$B$230,L474,Ingredients!$H$3:$H$230)+SUMIF($B$3:$B$725,L474,$CB$3:$CB$725)</f>
        <v>0</v>
      </c>
      <c r="CA474" s="30">
        <f>SUMIF(Ingredients!$B$3:$B$230,M474,Ingredients!$H$3:$H$230)+SUMIF($B$3:$B$725,M474,$CB$3:$CB$725)</f>
        <v>0</v>
      </c>
      <c r="CB474" s="42">
        <f t="shared" si="105"/>
        <v>0</v>
      </c>
      <c r="CC474" s="30">
        <f>SUMIF(Ingredients!$B$3:$B$230,F474,Ingredients!$I$3:$I$230)+SUMIF($B$3:$B$725,F474,$CK$3:$CK$725)</f>
        <v>0</v>
      </c>
      <c r="CD474" s="30">
        <f>SUMIF(Ingredients!$B$3:$B$230,G474,Ingredients!$I$3:$I$230)+SUMIF($B$3:$B$725,G474,$CK$3:$CK$725)</f>
        <v>0</v>
      </c>
      <c r="CE474" s="30">
        <f>SUMIF(Ingredients!$B$3:$B$230,H474,Ingredients!$I$3:$I$230)+SUMIF($B$3:$B$725,H474,$CK$3:$CK$725)</f>
        <v>0</v>
      </c>
      <c r="CF474" s="30">
        <f>SUMIF(Ingredients!$B$3:$B$230,I474,Ingredients!$I$3:$I$230)+SUMIF($B$3:$B$725,I474,$CK$3:$CK$725)</f>
        <v>0</v>
      </c>
      <c r="CG474" s="30">
        <f>SUMIF(Ingredients!$B$3:$B$230,J474,Ingredients!$I$3:$I$230)+SUMIF($B$3:$B$725,J474,$CK$3:$CK$725)</f>
        <v>0</v>
      </c>
      <c r="CH474" s="30">
        <f>SUMIF(Ingredients!$B$3:$B$230,K474,Ingredients!$I$3:$I$230)+SUMIF($B$3:$B$725,K474,$CK$3:$CK$725)</f>
        <v>0</v>
      </c>
      <c r="CI474" s="30">
        <f>SUMIF(Ingredients!$B$3:$B$230,L474,Ingredients!$I$3:$I$230)+SUMIF($B$3:$B$725,L474,$CK$3:$CK$725)</f>
        <v>0</v>
      </c>
      <c r="CJ474" s="30">
        <f>SUMIF(Ingredients!$B$3:$B$230,M474,Ingredients!$I$3:$I$230)+SUMIF($B$3:$B$725,M474,$CK$3:$CK$725)</f>
        <v>0</v>
      </c>
      <c r="CK474" s="38">
        <f t="shared" si="106"/>
        <v>0</v>
      </c>
      <c r="CL474" s="30">
        <f>SUMIF(Ingredients!$B$3:$B$230,F474,Ingredients!$J$3:$J$230)+SUMIF($B$3:$B$725,F474,$CT$3:$CT$725)</f>
        <v>3</v>
      </c>
      <c r="CM474" s="30">
        <f>SUMIF(Ingredients!$B$3:$B$230,G474,Ingredients!$J$3:$J$230)+SUMIF($B$3:$B$725,G474,$CT$3:$CT$725)</f>
        <v>0</v>
      </c>
      <c r="CN474" s="30">
        <f>SUMIF(Ingredients!$B$3:$B$230,H474,Ingredients!$J$3:$J$230)+SUMIF($B$3:$B$725,H474,$CT$3:$CT$725)</f>
        <v>0</v>
      </c>
      <c r="CO474" s="30">
        <f>SUMIF(Ingredients!$B$3:$B$230,I474,Ingredients!$J$3:$J$230)+SUMIF($B$3:$B$725,I474,$CT$3:$CT$725)</f>
        <v>0</v>
      </c>
      <c r="CP474" s="30">
        <f>SUMIF(Ingredients!$B$3:$B$230,J474,Ingredients!$J$3:$J$230)+SUMIF($B$3:$B$725,J474,$CT$3:$CT$725)</f>
        <v>0</v>
      </c>
      <c r="CQ474" s="30">
        <f>SUMIF(Ingredients!$B$3:$B$230,K474,Ingredients!$J$3:$J$230)+SUMIF($B$3:$B$725,K474,$CT$3:$CT$725)</f>
        <v>0</v>
      </c>
      <c r="CR474" s="30">
        <f>SUMIF(Ingredients!$B$3:$B$230,L474,Ingredients!$J$3:$J$230)+SUMIF($B$3:$B$725,L474,$CT$3:$CT$725)</f>
        <v>0</v>
      </c>
      <c r="CS474" s="30">
        <f>SUMIF(Ingredients!$B$3:$B$230,M474,Ingredients!$J$3:$J$230)+SUMIF($B$3:$B$725,M474,$CT$3:$CT$725)</f>
        <v>0</v>
      </c>
      <c r="CT474" s="43">
        <f t="shared" si="107"/>
        <v>3</v>
      </c>
      <c r="CU474" s="34">
        <v>20</v>
      </c>
      <c r="CV474" s="30">
        <v>0</v>
      </c>
      <c r="CW474" s="30">
        <v>18</v>
      </c>
      <c r="CX474" s="35">
        <v>1</v>
      </c>
      <c r="CY474" s="36">
        <v>0</v>
      </c>
      <c r="CZ474" s="37">
        <v>0</v>
      </c>
      <c r="DA474" s="38">
        <v>0</v>
      </c>
      <c r="DB474" s="39">
        <v>3</v>
      </c>
      <c r="DC474" t="s">
        <v>202</v>
      </c>
      <c r="DD474" t="str">
        <f t="shared" ca="1" si="99"/>
        <v/>
      </c>
      <c r="DE474" t="str">
        <f t="shared" ca="1" si="108"/>
        <v>-</v>
      </c>
      <c r="DG474" t="s">
        <v>200</v>
      </c>
      <c r="DH474" t="str">
        <f t="shared" ca="1" si="109"/>
        <v>MOZZERELLASTICKSITEM(MEAL, ItemRegistry.mozzerellasticksItem, 4 ,4f,0f,1f,0f,0f,0f,3f,1.17f),</v>
      </c>
      <c r="DI474" t="s">
        <v>2542</v>
      </c>
    </row>
    <row r="475" spans="2:113" x14ac:dyDescent="0.3">
      <c r="B475" t="s">
        <v>766</v>
      </c>
      <c r="C475" t="str">
        <f>INDEX('PH Itemnames'!$B$1:$B$723,MATCH(B475,'PH Itemnames'!$A$1:$A$723),1)</f>
        <v>succotashItem</v>
      </c>
      <c r="D475" t="s">
        <v>240</v>
      </c>
      <c r="E475" t="s">
        <v>1191</v>
      </c>
      <c r="F475" s="10" t="s">
        <v>131</v>
      </c>
      <c r="G475" s="11" t="s">
        <v>34</v>
      </c>
      <c r="H475" s="11" t="s">
        <v>64</v>
      </c>
      <c r="I475" s="11" t="s">
        <v>122</v>
      </c>
      <c r="J475" s="11" t="s">
        <v>70</v>
      </c>
      <c r="K475" s="11" t="s">
        <v>247</v>
      </c>
      <c r="L475" s="11"/>
      <c r="M475" s="11"/>
      <c r="N475" s="46">
        <f ca="1">SUMIF(Ingredients!$B$3:$B$230,'PH complex foods'!F475,Ingredients!$A$3:$A$119)+SUMIF($B$3:$B$725,F475,$V$3:$V$724)</f>
        <v>1</v>
      </c>
      <c r="O475" s="11">
        <f ca="1">SUMIF(Ingredients!$B$3:$B$230,'PH complex foods'!G475,Ingredients!$A$3:$A$119)+SUMIF($B$3:$B$725,G475,$V$3:$V$724)</f>
        <v>1</v>
      </c>
      <c r="P475" s="11">
        <f ca="1">SUMIF(Ingredients!$B$3:$B$230,'PH complex foods'!H475,Ingredients!$A$3:$A$119)+SUMIF($B$3:$B$725,H475,$V$3:$V$724)</f>
        <v>1</v>
      </c>
      <c r="Q475" s="11">
        <f ca="1">SUMIF(Ingredients!$B$3:$B$230,'PH complex foods'!I475,Ingredients!$A$3:$A$119)+SUMIF($B$3:$B$725,I475,$V$3:$V$724)</f>
        <v>1</v>
      </c>
      <c r="R475" s="11">
        <f ca="1">SUMIF(Ingredients!$B$3:$B$230,'PH complex foods'!J475,Ingredients!$A$3:$A$119)+SUMIF($B$3:$B$725,J475,$V$3:$V$724)</f>
        <v>1</v>
      </c>
      <c r="S475" s="11">
        <f ca="1">SUMIF(Ingredients!$B$3:$B$230,'PH complex foods'!K475,Ingredients!$A$3:$A$119)+SUMIF($B$3:$B$725,K475,$V$3:$V$724)</f>
        <v>1</v>
      </c>
      <c r="T475" s="11">
        <f ca="1">SUMIF(Ingredients!$B$3:$B$230,'PH complex foods'!L475,Ingredients!$A$3:$A$119)+SUMIF($B$3:$B$725,L475,$V$3:$V$724)</f>
        <v>0</v>
      </c>
      <c r="U475" s="11">
        <f ca="1">SUMIF(Ingredients!$B$3:$B$230,'PH complex foods'!M475,Ingredients!$A$3:$A$119)+SUMIF($B$3:$B$725,M475,$V$3:$V$724)</f>
        <v>0</v>
      </c>
      <c r="V475" s="10">
        <f t="shared" ca="1" si="110"/>
        <v>1</v>
      </c>
      <c r="W475" s="10">
        <v>1</v>
      </c>
      <c r="X475" s="11">
        <v>1</v>
      </c>
      <c r="Y475" s="11">
        <f>COUNTIF(F475:M1199,B475)</f>
        <v>0</v>
      </c>
      <c r="Z475" s="44" t="str">
        <f t="shared" ca="1" si="111"/>
        <v>Yes</v>
      </c>
      <c r="AA475" s="34">
        <f>SUMIF(Ingredients!$B$3:$B$230,F475,Ingredients!$C$3:$C$230)+SUMIF($B$3:$B$725,F475,$AI$3:$AI$725)</f>
        <v>2</v>
      </c>
      <c r="AB475" s="30">
        <f>SUMIF(Ingredients!$B$3:$B$230,G475,Ingredients!$C$3:$C$230)+SUMIF($B$3:$B$725,G475,$AI$3:$AI$725)</f>
        <v>0</v>
      </c>
      <c r="AC475" s="30">
        <f>SUMIF(Ingredients!$B$3:$B$230,H475,Ingredients!$C$3:$C$230)+SUMIF($B$3:$B$725,H475,$AI$3:$AI$725)</f>
        <v>2</v>
      </c>
      <c r="AD475" s="30">
        <f>SUMIF(Ingredients!$B$3:$B$230,I475,Ingredients!$C$3:$C$230)+SUMIF($B$3:$B$725,I475,$AI$3:$AI$725)</f>
        <v>0</v>
      </c>
      <c r="AE475" s="30">
        <f>SUMIF(Ingredients!$B$3:$B$230,J475,Ingredients!$C$3:$C$230)+SUMIF($B$3:$B$725,J475,$AI$3:$AI$725)</f>
        <v>2</v>
      </c>
      <c r="AF475" s="30">
        <f>SUMIF(Ingredients!$B$3:$B$230,K475,Ingredients!$C$3:$C$230)+SUMIF($B$3:$B$725,K475,$AI$3:$AI$725)</f>
        <v>5</v>
      </c>
      <c r="AG475" s="30">
        <f>SUMIF(Ingredients!$B$3:$B$230,L475,Ingredients!$C$3:$C$230)+SUMIF($B$3:$B$725,L475,$AI$3:$AI$725)</f>
        <v>0</v>
      </c>
      <c r="AH475" s="30">
        <f>SUMIF(Ingredients!$B$3:$B$230,M475,Ingredients!$C$3:$C$230)+SUMIF($B$3:$B$725,M475,$AI$3:$AI$725)</f>
        <v>0</v>
      </c>
      <c r="AI475" s="29">
        <f t="shared" si="100"/>
        <v>11</v>
      </c>
      <c r="AJ475" s="30">
        <f>SUMIF(Ingredients!$B$3:$B$230,F475,Ingredients!$D$3:$D$230)+SUMIF($B$3:$B$725,F475,$AR$3:$AR$725)</f>
        <v>0</v>
      </c>
      <c r="AK475" s="30">
        <f>SUMIF(Ingredients!$B$3:$B$230,G475,Ingredients!$D$3:$D$230)+SUMIF($B$3:$B$725,G475,$AR$3:$AR$725)</f>
        <v>0</v>
      </c>
      <c r="AL475" s="30">
        <f>SUMIF(Ingredients!$B$3:$B$230,H475,Ingredients!$D$3:$D$230)+SUMIF($B$3:$B$725,H475,$AR$3:$AR$725)</f>
        <v>0</v>
      </c>
      <c r="AM475" s="30">
        <f>SUMIF(Ingredients!$B$3:$B$230,I475,Ingredients!$D$3:$D$230)+SUMIF($B$3:$B$725,I475,$AR$3:$AR$725)</f>
        <v>0</v>
      </c>
      <c r="AN475" s="30">
        <f>SUMIF(Ingredients!$B$3:$B$230,J475,Ingredients!$D$3:$D$230)+SUMIF($B$3:$B$725,J475,$AR$3:$AR$725)</f>
        <v>5</v>
      </c>
      <c r="AO475" s="30">
        <f>SUMIF(Ingredients!$B$3:$B$230,K475,Ingredients!$D$3:$D$230)+SUMIF($B$3:$B$725,K475,$AR$3:$AR$725)</f>
        <v>0</v>
      </c>
      <c r="AP475" s="30">
        <f>SUMIF(Ingredients!$B$3:$B$230,L475,Ingredients!$D$3:$D$230)+SUMIF($B$3:$B$725,L475,$AR$3:$AR$725)</f>
        <v>0</v>
      </c>
      <c r="AQ475" s="30">
        <f>SUMIF(Ingredients!$B$3:$B$230,M475,Ingredients!$D$3:$D$230)+SUMIF($B$3:$B$725,M475,$AR$3:$AR$725)</f>
        <v>0</v>
      </c>
      <c r="AR475" s="29">
        <f t="shared" si="101"/>
        <v>5</v>
      </c>
      <c r="AS475" s="30">
        <f>SUMIF(Ingredients!$B$3:$B$230,F475,Ingredients!$E$3:$E$230)+SUMIF($B$3:$B$725,F475,$BA$3:$BA$730)</f>
        <v>5</v>
      </c>
      <c r="AT475" s="30">
        <f>SUMIF(Ingredients!$B$3:$B$230,G475,Ingredients!$E$3:$E$230)+SUMIF($B$3:$B$725,G475,$BA$3:$BA$730)</f>
        <v>10</v>
      </c>
      <c r="AU475" s="30">
        <f>SUMIF(Ingredients!$B$3:$B$230,H475,Ingredients!$E$3:$E$230)+SUMIF($B$3:$B$725,H475,$BA$3:$BA$730)</f>
        <v>43</v>
      </c>
      <c r="AV475" s="30">
        <f>SUMIF(Ingredients!$B$3:$B$230,I475,Ingredients!$E$3:$E$230)+SUMIF($B$3:$B$725,I475,$BA$3:$BA$730)</f>
        <v>48</v>
      </c>
      <c r="AW475" s="30">
        <f>SUMIF(Ingredients!$B$3:$B$230,J475,Ingredients!$E$3:$E$230)+SUMIF($B$3:$B$725,J475,$BA$3:$BA$730)</f>
        <v>5</v>
      </c>
      <c r="AX475" s="30">
        <f>SUMIF(Ingredients!$B$3:$B$230,K475,Ingredients!$E$3:$E$230)+SUMIF($B$3:$B$725,K475,$BA$3:$BA$730)</f>
        <v>12</v>
      </c>
      <c r="AY475" s="30">
        <f>SUMIF(Ingredients!$B$3:$B$230,L475,Ingredients!$E$3:$E$230)+SUMIF($B$3:$B$725,L475,$BA$3:$BA$730)</f>
        <v>0</v>
      </c>
      <c r="AZ475" s="30">
        <f>SUMIF(Ingredients!$B$3:$B$230,M475,Ingredients!$E$3:$E$230)+SUMIF($B$3:$B$725,M475,$BA$3:$BA$730)</f>
        <v>0</v>
      </c>
      <c r="BA475" s="29">
        <f t="shared" si="102"/>
        <v>20.5</v>
      </c>
      <c r="BB475" s="30">
        <f>SUMIF(Ingredients!$B$3:$B$230,F475,Ingredients!$F$3:$F$230)+SUMIF($B$3:$B$725,F475,$BJ$3:$BJ$725)</f>
        <v>0</v>
      </c>
      <c r="BC475" s="30">
        <f>SUMIF(Ingredients!$B$3:$B$230,G475,Ingredients!$F$3:$F$230)+SUMIF($B$3:$B$725,G475,$BJ$3:$BJ$725)</f>
        <v>0</v>
      </c>
      <c r="BD475" s="30">
        <f>SUMIF(Ingredients!$B$3:$B$230,H475,Ingredients!$F$3:$F$230)+SUMIF($B$3:$B$725,H475,$BJ$3:$BJ$725)</f>
        <v>0</v>
      </c>
      <c r="BE475" s="30">
        <f>SUMIF(Ingredients!$B$3:$B$230,I475,Ingredients!$F$3:$F$230)+SUMIF($B$3:$B$725,I475,$BJ$3:$BJ$725)</f>
        <v>0</v>
      </c>
      <c r="BF475" s="30">
        <f>SUMIF(Ingredients!$B$3:$B$230,J475,Ingredients!$F$3:$F$230)+SUMIF($B$3:$B$725,J475,$BJ$3:$BJ$725)</f>
        <v>0</v>
      </c>
      <c r="BG475" s="30">
        <f>SUMIF(Ingredients!$B$3:$B$230,K475,Ingredients!$F$3:$F$230)+SUMIF($B$3:$B$725,K475,$BJ$3:$BJ$725)</f>
        <v>0</v>
      </c>
      <c r="BH475" s="30">
        <f>SUMIF(Ingredients!$B$3:$B$230,L475,Ingredients!$F$3:$F$230)+SUMIF($B$3:$B$725,L475,$BJ$3:$BJ$725)</f>
        <v>0</v>
      </c>
      <c r="BI475" s="30">
        <f>SUMIF(Ingredients!$B$3:$B$230,M475,Ingredients!$F$3:$F$230)+SUMIF($B$3:$B$725,M475,$BJ$3:$BJ$725)</f>
        <v>0</v>
      </c>
      <c r="BJ475" s="35">
        <f t="shared" si="103"/>
        <v>0</v>
      </c>
      <c r="BK475" s="30">
        <f>SUMIF(Ingredients!$B$3:$B$230,F475,Ingredients!$G$3:$G$230)+SUMIF($B$3:$B$725,F475,$BS$3:$BS$725)</f>
        <v>0</v>
      </c>
      <c r="BL475" s="30">
        <f>SUMIF(Ingredients!$B$3:$B$230,G475,Ingredients!$G$3:$G$230)+SUMIF($B$3:$B$725,G475,$BS$3:$BS$725)</f>
        <v>0</v>
      </c>
      <c r="BM475" s="30">
        <f>SUMIF(Ingredients!$B$3:$B$230,H475,Ingredients!$G$3:$G$230)+SUMIF($B$3:$B$725,H475,$BS$3:$BS$725)</f>
        <v>0</v>
      </c>
      <c r="BN475" s="30">
        <f>SUMIF(Ingredients!$B$3:$B$230,I475,Ingredients!$G$3:$G$230)+SUMIF($B$3:$B$725,I475,$BS$3:$BS$725)</f>
        <v>0</v>
      </c>
      <c r="BO475" s="30">
        <f>SUMIF(Ingredients!$B$3:$B$230,J475,Ingredients!$G$3:$G$230)+SUMIF($B$3:$B$725,J475,$BS$3:$BS$725)</f>
        <v>0</v>
      </c>
      <c r="BP475" s="30">
        <f>SUMIF(Ingredients!$B$3:$B$230,K475,Ingredients!$G$3:$G$230)+SUMIF($B$3:$B$725,K475,$BS$3:$BS$725)</f>
        <v>0</v>
      </c>
      <c r="BQ475" s="30">
        <f>SUMIF(Ingredients!$B$3:$B$230,L475,Ingredients!$G$3:$G$230)+SUMIF($B$3:$B$725,L475,$BS$3:$BS$725)</f>
        <v>0</v>
      </c>
      <c r="BR475" s="30">
        <f>SUMIF(Ingredients!$B$3:$B$230,M475,Ingredients!$G$3:$G$230)+SUMIF($B$3:$B$725,M475,$BS$3:$BS$725)</f>
        <v>0</v>
      </c>
      <c r="BS475" s="36">
        <f t="shared" si="104"/>
        <v>0</v>
      </c>
      <c r="BT475" s="30">
        <f>SUMIF(Ingredients!$B$3:$B$230,F475,Ingredients!$H$3:$H$230)+SUMIF($B$3:$B$725,F475,$CB$3:$CB$725)</f>
        <v>1</v>
      </c>
      <c r="BU475" s="30">
        <f>SUMIF(Ingredients!$B$3:$B$230,G475,Ingredients!$H$3:$H$230)+SUMIF($B$3:$B$725,G475,$CB$3:$CB$725)</f>
        <v>0</v>
      </c>
      <c r="BV475" s="30">
        <f>SUMIF(Ingredients!$B$3:$B$230,H475,Ingredients!$H$3:$H$230)+SUMIF($B$3:$B$725,H475,$CB$3:$CB$725)</f>
        <v>1</v>
      </c>
      <c r="BW475" s="30">
        <f>SUMIF(Ingredients!$B$3:$B$230,I475,Ingredients!$H$3:$H$230)+SUMIF($B$3:$B$725,I475,$CB$3:$CB$725)</f>
        <v>0</v>
      </c>
      <c r="BX475" s="30">
        <f>SUMIF(Ingredients!$B$3:$B$230,J475,Ingredients!$H$3:$H$230)+SUMIF($B$3:$B$725,J475,$CB$3:$CB$725)</f>
        <v>1.5</v>
      </c>
      <c r="BY475" s="30">
        <f>SUMIF(Ingredients!$B$3:$B$230,K475,Ingredients!$H$3:$H$230)+SUMIF($B$3:$B$725,K475,$CB$3:$CB$725)</f>
        <v>0</v>
      </c>
      <c r="BZ475" s="30">
        <f>SUMIF(Ingredients!$B$3:$B$230,L475,Ingredients!$H$3:$H$230)+SUMIF($B$3:$B$725,L475,$CB$3:$CB$725)</f>
        <v>0</v>
      </c>
      <c r="CA475" s="30">
        <f>SUMIF(Ingredients!$B$3:$B$230,M475,Ingredients!$H$3:$H$230)+SUMIF($B$3:$B$725,M475,$CB$3:$CB$725)</f>
        <v>0</v>
      </c>
      <c r="CB475" s="42">
        <f t="shared" si="105"/>
        <v>3.5</v>
      </c>
      <c r="CC475" s="30">
        <f>SUMIF(Ingredients!$B$3:$B$230,F475,Ingredients!$I$3:$I$230)+SUMIF($B$3:$B$725,F475,$CK$3:$CK$725)</f>
        <v>0</v>
      </c>
      <c r="CD475" s="30">
        <f>SUMIF(Ingredients!$B$3:$B$230,G475,Ingredients!$I$3:$I$230)+SUMIF($B$3:$B$725,G475,$CK$3:$CK$725)</f>
        <v>0</v>
      </c>
      <c r="CE475" s="30">
        <f>SUMIF(Ingredients!$B$3:$B$230,H475,Ingredients!$I$3:$I$230)+SUMIF($B$3:$B$725,H475,$CK$3:$CK$725)</f>
        <v>0</v>
      </c>
      <c r="CF475" s="30">
        <f>SUMIF(Ingredients!$B$3:$B$230,I475,Ingredients!$I$3:$I$230)+SUMIF($B$3:$B$725,I475,$CK$3:$CK$725)</f>
        <v>0</v>
      </c>
      <c r="CG475" s="30">
        <f>SUMIF(Ingredients!$B$3:$B$230,J475,Ingredients!$I$3:$I$230)+SUMIF($B$3:$B$725,J475,$CK$3:$CK$725)</f>
        <v>0</v>
      </c>
      <c r="CH475" s="30">
        <f>SUMIF(Ingredients!$B$3:$B$230,K475,Ingredients!$I$3:$I$230)+SUMIF($B$3:$B$725,K475,$CK$3:$CK$725)</f>
        <v>0</v>
      </c>
      <c r="CI475" s="30">
        <f>SUMIF(Ingredients!$B$3:$B$230,L475,Ingredients!$I$3:$I$230)+SUMIF($B$3:$B$725,L475,$CK$3:$CK$725)</f>
        <v>0</v>
      </c>
      <c r="CJ475" s="30">
        <f>SUMIF(Ingredients!$B$3:$B$230,M475,Ingredients!$I$3:$I$230)+SUMIF($B$3:$B$725,M475,$CK$3:$CK$725)</f>
        <v>0</v>
      </c>
      <c r="CK475" s="38">
        <f t="shared" si="106"/>
        <v>0</v>
      </c>
      <c r="CL475" s="30">
        <f>SUMIF(Ingredients!$B$3:$B$230,F475,Ingredients!$J$3:$J$230)+SUMIF($B$3:$B$725,F475,$CT$3:$CT$725)</f>
        <v>0</v>
      </c>
      <c r="CM475" s="30">
        <f>SUMIF(Ingredients!$B$3:$B$230,G475,Ingredients!$J$3:$J$230)+SUMIF($B$3:$B$725,G475,$CT$3:$CT$725)</f>
        <v>0</v>
      </c>
      <c r="CN475" s="30">
        <f>SUMIF(Ingredients!$B$3:$B$230,H475,Ingredients!$J$3:$J$230)+SUMIF($B$3:$B$725,H475,$CT$3:$CT$725)</f>
        <v>0</v>
      </c>
      <c r="CO475" s="30">
        <f>SUMIF(Ingredients!$B$3:$B$230,I475,Ingredients!$J$3:$J$230)+SUMIF($B$3:$B$725,I475,$CT$3:$CT$725)</f>
        <v>0</v>
      </c>
      <c r="CP475" s="30">
        <f>SUMIF(Ingredients!$B$3:$B$230,J475,Ingredients!$J$3:$J$230)+SUMIF($B$3:$B$725,J475,$CT$3:$CT$725)</f>
        <v>0</v>
      </c>
      <c r="CQ475" s="30">
        <f>SUMIF(Ingredients!$B$3:$B$230,K475,Ingredients!$J$3:$J$230)+SUMIF($B$3:$B$725,K475,$CT$3:$CT$725)</f>
        <v>1</v>
      </c>
      <c r="CR475" s="30">
        <f>SUMIF(Ingredients!$B$3:$B$230,L475,Ingredients!$J$3:$J$230)+SUMIF($B$3:$B$725,L475,$CT$3:$CT$725)</f>
        <v>0</v>
      </c>
      <c r="CS475" s="30">
        <f>SUMIF(Ingredients!$B$3:$B$230,M475,Ingredients!$J$3:$J$230)+SUMIF($B$3:$B$725,M475,$CT$3:$CT$725)</f>
        <v>0</v>
      </c>
      <c r="CT475" s="43">
        <f t="shared" si="107"/>
        <v>1</v>
      </c>
      <c r="CU475" s="34">
        <v>15</v>
      </c>
      <c r="CV475" s="30">
        <v>0</v>
      </c>
      <c r="CW475" s="30">
        <v>12.5</v>
      </c>
      <c r="CX475" s="35">
        <v>1</v>
      </c>
      <c r="CY475" s="36">
        <v>0</v>
      </c>
      <c r="CZ475" s="37">
        <v>3.5</v>
      </c>
      <c r="DA475" s="38">
        <v>0</v>
      </c>
      <c r="DB475" s="39">
        <v>1</v>
      </c>
      <c r="DC475" t="s">
        <v>202</v>
      </c>
      <c r="DD475" t="str">
        <f t="shared" ca="1" si="99"/>
        <v/>
      </c>
      <c r="DE475" t="str">
        <f t="shared" ca="1" si="108"/>
        <v>-</v>
      </c>
      <c r="DG475" t="s">
        <v>200</v>
      </c>
      <c r="DH475" t="str">
        <f t="shared" ca="1" si="109"/>
        <v>SUCCOTASHITEM(MEAL, ItemRegistry.succotashItem, 4 ,3f,0f,1f,3.5f,0f,0f,1f,1.68f),</v>
      </c>
      <c r="DI475" t="s">
        <v>2543</v>
      </c>
    </row>
    <row r="476" spans="2:113" x14ac:dyDescent="0.3">
      <c r="B476" t="s">
        <v>767</v>
      </c>
      <c r="C476" t="str">
        <f>INDEX('PH Itemnames'!$B$1:$B$723,MATCH(B476,'PH Itemnames'!$A$1:$A$723),1)</f>
        <v>friedgreentomatoesItem</v>
      </c>
      <c r="D476" t="s">
        <v>240</v>
      </c>
      <c r="E476" t="s">
        <v>1191</v>
      </c>
      <c r="F476" s="10" t="s">
        <v>70</v>
      </c>
      <c r="G476" s="11" t="s">
        <v>346</v>
      </c>
      <c r="H476" s="11" t="s">
        <v>216</v>
      </c>
      <c r="I476" s="11"/>
      <c r="J476" s="11"/>
      <c r="K476" s="11"/>
      <c r="L476" s="11"/>
      <c r="M476" s="11"/>
      <c r="N476" s="46">
        <f ca="1">SUMIF(Ingredients!$B$3:$B$230,'PH complex foods'!F476,Ingredients!$A$3:$A$119)+SUMIF($B$3:$B$725,F476,$V$3:$V$724)</f>
        <v>1</v>
      </c>
      <c r="O476" s="11">
        <f ca="1">SUMIF(Ingredients!$B$3:$B$230,'PH complex foods'!G476,Ingredients!$A$3:$A$119)+SUMIF($B$3:$B$725,G476,$V$3:$V$724)</f>
        <v>1</v>
      </c>
      <c r="P476" s="11">
        <f ca="1">SUMIF(Ingredients!$B$3:$B$230,'PH complex foods'!H476,Ingredients!$A$3:$A$119)+SUMIF($B$3:$B$725,H476,$V$3:$V$724)</f>
        <v>1</v>
      </c>
      <c r="Q476" s="11">
        <f ca="1">SUMIF(Ingredients!$B$3:$B$230,'PH complex foods'!I476,Ingredients!$A$3:$A$119)+SUMIF($B$3:$B$725,I476,$V$3:$V$724)</f>
        <v>0</v>
      </c>
      <c r="R476" s="11">
        <f ca="1">SUMIF(Ingredients!$B$3:$B$230,'PH complex foods'!J476,Ingredients!$A$3:$A$119)+SUMIF($B$3:$B$725,J476,$V$3:$V$724)</f>
        <v>0</v>
      </c>
      <c r="S476" s="11">
        <f ca="1">SUMIF(Ingredients!$B$3:$B$230,'PH complex foods'!K476,Ingredients!$A$3:$A$119)+SUMIF($B$3:$B$725,K476,$V$3:$V$724)</f>
        <v>0</v>
      </c>
      <c r="T476" s="11">
        <f ca="1">SUMIF(Ingredients!$B$3:$B$230,'PH complex foods'!L476,Ingredients!$A$3:$A$119)+SUMIF($B$3:$B$725,L476,$V$3:$V$724)</f>
        <v>0</v>
      </c>
      <c r="U476" s="11">
        <f ca="1">SUMIF(Ingredients!$B$3:$B$230,'PH complex foods'!M476,Ingredients!$A$3:$A$119)+SUMIF($B$3:$B$725,M476,$V$3:$V$724)</f>
        <v>0</v>
      </c>
      <c r="V476" s="10">
        <f t="shared" ca="1" si="110"/>
        <v>1</v>
      </c>
      <c r="W476" s="10">
        <v>1</v>
      </c>
      <c r="X476" s="11">
        <v>1</v>
      </c>
      <c r="Y476" s="11">
        <f>COUNTIF(F476:M1200,B476)</f>
        <v>0</v>
      </c>
      <c r="Z476" s="44" t="str">
        <f t="shared" ca="1" si="111"/>
        <v>Yes</v>
      </c>
      <c r="AA476" s="34">
        <f>SUMIF(Ingredients!$B$3:$B$230,F476,Ingredients!$C$3:$C$230)+SUMIF($B$3:$B$725,F476,$AI$3:$AI$725)</f>
        <v>2</v>
      </c>
      <c r="AB476" s="30">
        <f>SUMIF(Ingredients!$B$3:$B$230,G476,Ingredients!$C$3:$C$230)+SUMIF($B$3:$B$725,G476,$AI$3:$AI$725)</f>
        <v>4</v>
      </c>
      <c r="AC476" s="30">
        <f>SUMIF(Ingredients!$B$3:$B$230,H476,Ingredients!$C$3:$C$230)+SUMIF($B$3:$B$725,H476,$AI$3:$AI$725)</f>
        <v>5</v>
      </c>
      <c r="AD476" s="30">
        <f>SUMIF(Ingredients!$B$3:$B$230,I476,Ingredients!$C$3:$C$230)+SUMIF($B$3:$B$725,I476,$AI$3:$AI$725)</f>
        <v>0</v>
      </c>
      <c r="AE476" s="30">
        <f>SUMIF(Ingredients!$B$3:$B$230,J476,Ingredients!$C$3:$C$230)+SUMIF($B$3:$B$725,J476,$AI$3:$AI$725)</f>
        <v>0</v>
      </c>
      <c r="AF476" s="30">
        <f>SUMIF(Ingredients!$B$3:$B$230,K476,Ingredients!$C$3:$C$230)+SUMIF($B$3:$B$725,K476,$AI$3:$AI$725)</f>
        <v>0</v>
      </c>
      <c r="AG476" s="30">
        <f>SUMIF(Ingredients!$B$3:$B$230,L476,Ingredients!$C$3:$C$230)+SUMIF($B$3:$B$725,L476,$AI$3:$AI$725)</f>
        <v>0</v>
      </c>
      <c r="AH476" s="30">
        <f>SUMIF(Ingredients!$B$3:$B$230,M476,Ingredients!$C$3:$C$230)+SUMIF($B$3:$B$725,M476,$AI$3:$AI$725)</f>
        <v>0</v>
      </c>
      <c r="AI476" s="29">
        <f t="shared" si="100"/>
        <v>11</v>
      </c>
      <c r="AJ476" s="30">
        <f>SUMIF(Ingredients!$B$3:$B$230,F476,Ingredients!$D$3:$D$230)+SUMIF($B$3:$B$725,F476,$AR$3:$AR$725)</f>
        <v>5</v>
      </c>
      <c r="AK476" s="30">
        <f>SUMIF(Ingredients!$B$3:$B$230,G476,Ingredients!$D$3:$D$230)+SUMIF($B$3:$B$725,G476,$AR$3:$AR$725)</f>
        <v>0</v>
      </c>
      <c r="AL476" s="30">
        <f>SUMIF(Ingredients!$B$3:$B$230,H476,Ingredients!$D$3:$D$230)+SUMIF($B$3:$B$725,H476,$AR$3:$AR$725)</f>
        <v>0</v>
      </c>
      <c r="AM476" s="30">
        <f>SUMIF(Ingredients!$B$3:$B$230,I476,Ingredients!$D$3:$D$230)+SUMIF($B$3:$B$725,I476,$AR$3:$AR$725)</f>
        <v>0</v>
      </c>
      <c r="AN476" s="30">
        <f>SUMIF(Ingredients!$B$3:$B$230,J476,Ingredients!$D$3:$D$230)+SUMIF($B$3:$B$725,J476,$AR$3:$AR$725)</f>
        <v>0</v>
      </c>
      <c r="AO476" s="30">
        <f>SUMIF(Ingredients!$B$3:$B$230,K476,Ingredients!$D$3:$D$230)+SUMIF($B$3:$B$725,K476,$AR$3:$AR$725)</f>
        <v>0</v>
      </c>
      <c r="AP476" s="30">
        <f>SUMIF(Ingredients!$B$3:$B$230,L476,Ingredients!$D$3:$D$230)+SUMIF($B$3:$B$725,L476,$AR$3:$AR$725)</f>
        <v>0</v>
      </c>
      <c r="AQ476" s="30">
        <f>SUMIF(Ingredients!$B$3:$B$230,M476,Ingredients!$D$3:$D$230)+SUMIF($B$3:$B$725,M476,$AR$3:$AR$725)</f>
        <v>0</v>
      </c>
      <c r="AR476" s="29">
        <f t="shared" si="101"/>
        <v>5</v>
      </c>
      <c r="AS476" s="30">
        <f>SUMIF(Ingredients!$B$3:$B$230,F476,Ingredients!$E$3:$E$230)+SUMIF($B$3:$B$725,F476,$BA$3:$BA$730)</f>
        <v>5</v>
      </c>
      <c r="AT476" s="30">
        <f>SUMIF(Ingredients!$B$3:$B$230,G476,Ingredients!$E$3:$E$230)+SUMIF($B$3:$B$725,G476,$BA$3:$BA$730)</f>
        <v>0</v>
      </c>
      <c r="AU476" s="30">
        <f>SUMIF(Ingredients!$B$3:$B$230,H476,Ingredients!$E$3:$E$230)+SUMIF($B$3:$B$725,H476,$BA$3:$BA$730)</f>
        <v>29.5</v>
      </c>
      <c r="AV476" s="30">
        <f>SUMIF(Ingredients!$B$3:$B$230,I476,Ingredients!$E$3:$E$230)+SUMIF($B$3:$B$725,I476,$BA$3:$BA$730)</f>
        <v>0</v>
      </c>
      <c r="AW476" s="30">
        <f>SUMIF(Ingredients!$B$3:$B$230,J476,Ingredients!$E$3:$E$230)+SUMIF($B$3:$B$725,J476,$BA$3:$BA$730)</f>
        <v>0</v>
      </c>
      <c r="AX476" s="30">
        <f>SUMIF(Ingredients!$B$3:$B$230,K476,Ingredients!$E$3:$E$230)+SUMIF($B$3:$B$725,K476,$BA$3:$BA$730)</f>
        <v>0</v>
      </c>
      <c r="AY476" s="30">
        <f>SUMIF(Ingredients!$B$3:$B$230,L476,Ingredients!$E$3:$E$230)+SUMIF($B$3:$B$725,L476,$BA$3:$BA$730)</f>
        <v>0</v>
      </c>
      <c r="AZ476" s="30">
        <f>SUMIF(Ingredients!$B$3:$B$230,M476,Ingredients!$E$3:$E$230)+SUMIF($B$3:$B$725,M476,$BA$3:$BA$730)</f>
        <v>0</v>
      </c>
      <c r="BA476" s="29">
        <f t="shared" si="102"/>
        <v>11.5</v>
      </c>
      <c r="BB476" s="30">
        <f>SUMIF(Ingredients!$B$3:$B$230,F476,Ingredients!$F$3:$F$230)+SUMIF($B$3:$B$725,F476,$BJ$3:$BJ$725)</f>
        <v>0</v>
      </c>
      <c r="BC476" s="30">
        <f>SUMIF(Ingredients!$B$3:$B$230,G476,Ingredients!$F$3:$F$230)+SUMIF($B$3:$B$725,G476,$BJ$3:$BJ$725)</f>
        <v>0</v>
      </c>
      <c r="BD476" s="30">
        <f>SUMIF(Ingredients!$B$3:$B$230,H476,Ingredients!$F$3:$F$230)+SUMIF($B$3:$B$725,H476,$BJ$3:$BJ$725)</f>
        <v>1</v>
      </c>
      <c r="BE476" s="30">
        <f>SUMIF(Ingredients!$B$3:$B$230,I476,Ingredients!$F$3:$F$230)+SUMIF($B$3:$B$725,I476,$BJ$3:$BJ$725)</f>
        <v>0</v>
      </c>
      <c r="BF476" s="30">
        <f>SUMIF(Ingredients!$B$3:$B$230,J476,Ingredients!$F$3:$F$230)+SUMIF($B$3:$B$725,J476,$BJ$3:$BJ$725)</f>
        <v>0</v>
      </c>
      <c r="BG476" s="30">
        <f>SUMIF(Ingredients!$B$3:$B$230,K476,Ingredients!$F$3:$F$230)+SUMIF($B$3:$B$725,K476,$BJ$3:$BJ$725)</f>
        <v>0</v>
      </c>
      <c r="BH476" s="30">
        <f>SUMIF(Ingredients!$B$3:$B$230,L476,Ingredients!$F$3:$F$230)+SUMIF($B$3:$B$725,L476,$BJ$3:$BJ$725)</f>
        <v>0</v>
      </c>
      <c r="BI476" s="30">
        <f>SUMIF(Ingredients!$B$3:$B$230,M476,Ingredients!$F$3:$F$230)+SUMIF($B$3:$B$725,M476,$BJ$3:$BJ$725)</f>
        <v>0</v>
      </c>
      <c r="BJ476" s="35">
        <f t="shared" si="103"/>
        <v>1</v>
      </c>
      <c r="BK476" s="30">
        <f>SUMIF(Ingredients!$B$3:$B$230,F476,Ingredients!$G$3:$G$230)+SUMIF($B$3:$B$725,F476,$BS$3:$BS$725)</f>
        <v>0</v>
      </c>
      <c r="BL476" s="30">
        <f>SUMIF(Ingredients!$B$3:$B$230,G476,Ingredients!$G$3:$G$230)+SUMIF($B$3:$B$725,G476,$BS$3:$BS$725)</f>
        <v>0</v>
      </c>
      <c r="BM476" s="30">
        <f>SUMIF(Ingredients!$B$3:$B$230,H476,Ingredients!$G$3:$G$230)+SUMIF($B$3:$B$725,H476,$BS$3:$BS$725)</f>
        <v>0</v>
      </c>
      <c r="BN476" s="30">
        <f>SUMIF(Ingredients!$B$3:$B$230,I476,Ingredients!$G$3:$G$230)+SUMIF($B$3:$B$725,I476,$BS$3:$BS$725)</f>
        <v>0</v>
      </c>
      <c r="BO476" s="30">
        <f>SUMIF(Ingredients!$B$3:$B$230,J476,Ingredients!$G$3:$G$230)+SUMIF($B$3:$B$725,J476,$BS$3:$BS$725)</f>
        <v>0</v>
      </c>
      <c r="BP476" s="30">
        <f>SUMIF(Ingredients!$B$3:$B$230,K476,Ingredients!$G$3:$G$230)+SUMIF($B$3:$B$725,K476,$BS$3:$BS$725)</f>
        <v>0</v>
      </c>
      <c r="BQ476" s="30">
        <f>SUMIF(Ingredients!$B$3:$B$230,L476,Ingredients!$G$3:$G$230)+SUMIF($B$3:$B$725,L476,$BS$3:$BS$725)</f>
        <v>0</v>
      </c>
      <c r="BR476" s="30">
        <f>SUMIF(Ingredients!$B$3:$B$230,M476,Ingredients!$G$3:$G$230)+SUMIF($B$3:$B$725,M476,$BS$3:$BS$725)</f>
        <v>0</v>
      </c>
      <c r="BS476" s="36">
        <f t="shared" si="104"/>
        <v>0</v>
      </c>
      <c r="BT476" s="30">
        <f>SUMIF(Ingredients!$B$3:$B$230,F476,Ingredients!$H$3:$H$230)+SUMIF($B$3:$B$725,F476,$CB$3:$CB$725)</f>
        <v>1.5</v>
      </c>
      <c r="BU476" s="30">
        <f>SUMIF(Ingredients!$B$3:$B$230,G476,Ingredients!$H$3:$H$230)+SUMIF($B$3:$B$725,G476,$CB$3:$CB$725)</f>
        <v>0</v>
      </c>
      <c r="BV476" s="30">
        <f>SUMIF(Ingredients!$B$3:$B$230,H476,Ingredients!$H$3:$H$230)+SUMIF($B$3:$B$725,H476,$CB$3:$CB$725)</f>
        <v>0</v>
      </c>
      <c r="BW476" s="30">
        <f>SUMIF(Ingredients!$B$3:$B$230,I476,Ingredients!$H$3:$H$230)+SUMIF($B$3:$B$725,I476,$CB$3:$CB$725)</f>
        <v>0</v>
      </c>
      <c r="BX476" s="30">
        <f>SUMIF(Ingredients!$B$3:$B$230,J476,Ingredients!$H$3:$H$230)+SUMIF($B$3:$B$725,J476,$CB$3:$CB$725)</f>
        <v>0</v>
      </c>
      <c r="BY476" s="30">
        <f>SUMIF(Ingredients!$B$3:$B$230,K476,Ingredients!$H$3:$H$230)+SUMIF($B$3:$B$725,K476,$CB$3:$CB$725)</f>
        <v>0</v>
      </c>
      <c r="BZ476" s="30">
        <f>SUMIF(Ingredients!$B$3:$B$230,L476,Ingredients!$H$3:$H$230)+SUMIF($B$3:$B$725,L476,$CB$3:$CB$725)</f>
        <v>0</v>
      </c>
      <c r="CA476" s="30">
        <f>SUMIF(Ingredients!$B$3:$B$230,M476,Ingredients!$H$3:$H$230)+SUMIF($B$3:$B$725,M476,$CB$3:$CB$725)</f>
        <v>0</v>
      </c>
      <c r="CB476" s="42">
        <f t="shared" si="105"/>
        <v>1.5</v>
      </c>
      <c r="CC476" s="30">
        <f>SUMIF(Ingredients!$B$3:$B$230,F476,Ingredients!$I$3:$I$230)+SUMIF($B$3:$B$725,F476,$CK$3:$CK$725)</f>
        <v>0</v>
      </c>
      <c r="CD476" s="30">
        <f>SUMIF(Ingredients!$B$3:$B$230,G476,Ingredients!$I$3:$I$230)+SUMIF($B$3:$B$725,G476,$CK$3:$CK$725)</f>
        <v>0</v>
      </c>
      <c r="CE476" s="30">
        <f>SUMIF(Ingredients!$B$3:$B$230,H476,Ingredients!$I$3:$I$230)+SUMIF($B$3:$B$725,H476,$CK$3:$CK$725)</f>
        <v>0</v>
      </c>
      <c r="CF476" s="30">
        <f>SUMIF(Ingredients!$B$3:$B$230,I476,Ingredients!$I$3:$I$230)+SUMIF($B$3:$B$725,I476,$CK$3:$CK$725)</f>
        <v>0</v>
      </c>
      <c r="CG476" s="30">
        <f>SUMIF(Ingredients!$B$3:$B$230,J476,Ingredients!$I$3:$I$230)+SUMIF($B$3:$B$725,J476,$CK$3:$CK$725)</f>
        <v>0</v>
      </c>
      <c r="CH476" s="30">
        <f>SUMIF(Ingredients!$B$3:$B$230,K476,Ingredients!$I$3:$I$230)+SUMIF($B$3:$B$725,K476,$CK$3:$CK$725)</f>
        <v>0</v>
      </c>
      <c r="CI476" s="30">
        <f>SUMIF(Ingredients!$B$3:$B$230,L476,Ingredients!$I$3:$I$230)+SUMIF($B$3:$B$725,L476,$CK$3:$CK$725)</f>
        <v>0</v>
      </c>
      <c r="CJ476" s="30">
        <f>SUMIF(Ingredients!$B$3:$B$230,M476,Ingredients!$I$3:$I$230)+SUMIF($B$3:$B$725,M476,$CK$3:$CK$725)</f>
        <v>0</v>
      </c>
      <c r="CK476" s="38">
        <f t="shared" si="106"/>
        <v>0</v>
      </c>
      <c r="CL476" s="30">
        <f>SUMIF(Ingredients!$B$3:$B$230,F476,Ingredients!$J$3:$J$230)+SUMIF($B$3:$B$725,F476,$CT$3:$CT$725)</f>
        <v>0</v>
      </c>
      <c r="CM476" s="30">
        <f>SUMIF(Ingredients!$B$3:$B$230,G476,Ingredients!$J$3:$J$230)+SUMIF($B$3:$B$725,G476,$CT$3:$CT$725)</f>
        <v>0</v>
      </c>
      <c r="CN476" s="30">
        <f>SUMIF(Ingredients!$B$3:$B$230,H476,Ingredients!$J$3:$J$230)+SUMIF($B$3:$B$725,H476,$CT$3:$CT$725)</f>
        <v>0</v>
      </c>
      <c r="CO476" s="30">
        <f>SUMIF(Ingredients!$B$3:$B$230,I476,Ingredients!$J$3:$J$230)+SUMIF($B$3:$B$725,I476,$CT$3:$CT$725)</f>
        <v>0</v>
      </c>
      <c r="CP476" s="30">
        <f>SUMIF(Ingredients!$B$3:$B$230,J476,Ingredients!$J$3:$J$230)+SUMIF($B$3:$B$725,J476,$CT$3:$CT$725)</f>
        <v>0</v>
      </c>
      <c r="CQ476" s="30">
        <f>SUMIF(Ingredients!$B$3:$B$230,K476,Ingredients!$J$3:$J$230)+SUMIF($B$3:$B$725,K476,$CT$3:$CT$725)</f>
        <v>0</v>
      </c>
      <c r="CR476" s="30">
        <f>SUMIF(Ingredients!$B$3:$B$230,L476,Ingredients!$J$3:$J$230)+SUMIF($B$3:$B$725,L476,$CT$3:$CT$725)</f>
        <v>0</v>
      </c>
      <c r="CS476" s="30">
        <f>SUMIF(Ingredients!$B$3:$B$230,M476,Ingredients!$J$3:$J$230)+SUMIF($B$3:$B$725,M476,$CT$3:$CT$725)</f>
        <v>0</v>
      </c>
      <c r="CT476" s="43">
        <f t="shared" si="107"/>
        <v>0</v>
      </c>
      <c r="CU476" s="34">
        <v>10</v>
      </c>
      <c r="CV476" s="30">
        <v>0</v>
      </c>
      <c r="CW476" s="30">
        <v>11.5</v>
      </c>
      <c r="CX476" s="35">
        <v>1</v>
      </c>
      <c r="CY476" s="36">
        <v>0</v>
      </c>
      <c r="CZ476" s="37">
        <v>1.5</v>
      </c>
      <c r="DA476" s="38">
        <v>0</v>
      </c>
      <c r="DB476" s="39">
        <v>0</v>
      </c>
      <c r="DC476" t="s">
        <v>202</v>
      </c>
      <c r="DD476" t="str">
        <f t="shared" ca="1" si="99"/>
        <v/>
      </c>
      <c r="DE476" t="str">
        <f t="shared" ca="1" si="108"/>
        <v>-</v>
      </c>
      <c r="DG476" t="s">
        <v>200</v>
      </c>
      <c r="DH476" t="str">
        <f t="shared" ca="1" si="109"/>
        <v>FRIEDGREENTOMATOESITEM(MEAL, ItemRegistry.friedgreentomatoesItem, 4 ,2f,0f,1f,1.5f,0f,0f,0f,1.83f),</v>
      </c>
      <c r="DI476" t="s">
        <v>2544</v>
      </c>
    </row>
    <row r="477" spans="2:113" x14ac:dyDescent="0.3">
      <c r="B477" t="s">
        <v>768</v>
      </c>
      <c r="C477" t="str">
        <f>INDEX('PH Itemnames'!$B$1:$B$723,MATCH(B477,'PH Itemnames'!$A$1:$A$723),1)</f>
        <v>potatoesobrienItem</v>
      </c>
      <c r="D477" t="s">
        <v>240</v>
      </c>
      <c r="E477" t="s">
        <v>1191</v>
      </c>
      <c r="F477" s="10" t="s">
        <v>65</v>
      </c>
      <c r="G477" s="11" t="s">
        <v>64</v>
      </c>
      <c r="H477" s="11" t="s">
        <v>132</v>
      </c>
      <c r="I477" s="11" t="s">
        <v>346</v>
      </c>
      <c r="J477" s="11"/>
      <c r="K477" s="11"/>
      <c r="L477" s="11"/>
      <c r="M477" s="11"/>
      <c r="N477" s="46">
        <f ca="1">SUMIF(Ingredients!$B$3:$B$230,'PH complex foods'!F477,Ingredients!$A$3:$A$119)+SUMIF($B$3:$B$725,F477,$V$3:$V$724)</f>
        <v>1</v>
      </c>
      <c r="O477" s="11">
        <f ca="1">SUMIF(Ingredients!$B$3:$B$230,'PH complex foods'!G477,Ingredients!$A$3:$A$119)+SUMIF($B$3:$B$725,G477,$V$3:$V$724)</f>
        <v>1</v>
      </c>
      <c r="P477" s="11">
        <f ca="1">SUMIF(Ingredients!$B$3:$B$230,'PH complex foods'!H477,Ingredients!$A$3:$A$119)+SUMIF($B$3:$B$725,H477,$V$3:$V$724)</f>
        <v>1</v>
      </c>
      <c r="Q477" s="11">
        <f ca="1">SUMIF(Ingredients!$B$3:$B$230,'PH complex foods'!I477,Ingredients!$A$3:$A$119)+SUMIF($B$3:$B$725,I477,$V$3:$V$724)</f>
        <v>1</v>
      </c>
      <c r="R477" s="11">
        <f ca="1">SUMIF(Ingredients!$B$3:$B$230,'PH complex foods'!J477,Ingredients!$A$3:$A$119)+SUMIF($B$3:$B$725,J477,$V$3:$V$724)</f>
        <v>0</v>
      </c>
      <c r="S477" s="11">
        <f ca="1">SUMIF(Ingredients!$B$3:$B$230,'PH complex foods'!K477,Ingredients!$A$3:$A$119)+SUMIF($B$3:$B$725,K477,$V$3:$V$724)</f>
        <v>0</v>
      </c>
      <c r="T477" s="11">
        <f ca="1">SUMIF(Ingredients!$B$3:$B$230,'PH complex foods'!L477,Ingredients!$A$3:$A$119)+SUMIF($B$3:$B$725,L477,$V$3:$V$724)</f>
        <v>0</v>
      </c>
      <c r="U477" s="11">
        <f ca="1">SUMIF(Ingredients!$B$3:$B$230,'PH complex foods'!M477,Ingredients!$A$3:$A$119)+SUMIF($B$3:$B$725,M477,$V$3:$V$724)</f>
        <v>0</v>
      </c>
      <c r="V477" s="10">
        <f t="shared" ca="1" si="110"/>
        <v>1</v>
      </c>
      <c r="W477" s="10">
        <v>1</v>
      </c>
      <c r="X477" s="11">
        <v>1</v>
      </c>
      <c r="Y477" s="11">
        <f>COUNTIF(F477:M1201,B477)</f>
        <v>0</v>
      </c>
      <c r="Z477" s="44" t="str">
        <f t="shared" ca="1" si="111"/>
        <v>Yes</v>
      </c>
      <c r="AA477" s="34">
        <f>SUMIF(Ingredients!$B$3:$B$230,F477,Ingredients!$C$3:$C$230)+SUMIF($B$3:$B$725,F477,$AI$3:$AI$725)</f>
        <v>10</v>
      </c>
      <c r="AB477" s="30">
        <f>SUMIF(Ingredients!$B$3:$B$230,G477,Ingredients!$C$3:$C$230)+SUMIF($B$3:$B$725,G477,$AI$3:$AI$725)</f>
        <v>2</v>
      </c>
      <c r="AC477" s="30">
        <f>SUMIF(Ingredients!$B$3:$B$230,H477,Ingredients!$C$3:$C$230)+SUMIF($B$3:$B$725,H477,$AI$3:$AI$725)</f>
        <v>4</v>
      </c>
      <c r="AD477" s="30">
        <f>SUMIF(Ingredients!$B$3:$B$230,I477,Ingredients!$C$3:$C$230)+SUMIF($B$3:$B$725,I477,$AI$3:$AI$725)</f>
        <v>4</v>
      </c>
      <c r="AE477" s="30">
        <f>SUMIF(Ingredients!$B$3:$B$230,J477,Ingredients!$C$3:$C$230)+SUMIF($B$3:$B$725,J477,$AI$3:$AI$725)</f>
        <v>0</v>
      </c>
      <c r="AF477" s="30">
        <f>SUMIF(Ingredients!$B$3:$B$230,K477,Ingredients!$C$3:$C$230)+SUMIF($B$3:$B$725,K477,$AI$3:$AI$725)</f>
        <v>0</v>
      </c>
      <c r="AG477" s="30">
        <f>SUMIF(Ingredients!$B$3:$B$230,L477,Ingredients!$C$3:$C$230)+SUMIF($B$3:$B$725,L477,$AI$3:$AI$725)</f>
        <v>0</v>
      </c>
      <c r="AH477" s="30">
        <f>SUMIF(Ingredients!$B$3:$B$230,M477,Ingredients!$C$3:$C$230)+SUMIF($B$3:$B$725,M477,$AI$3:$AI$725)</f>
        <v>0</v>
      </c>
      <c r="AI477" s="29">
        <f t="shared" si="100"/>
        <v>20</v>
      </c>
      <c r="AJ477" s="30">
        <f>SUMIF(Ingredients!$B$3:$B$230,F477,Ingredients!$D$3:$D$230)+SUMIF($B$3:$B$725,F477,$AR$3:$AR$725)</f>
        <v>0</v>
      </c>
      <c r="AK477" s="30">
        <f>SUMIF(Ingredients!$B$3:$B$230,G477,Ingredients!$D$3:$D$230)+SUMIF($B$3:$B$725,G477,$AR$3:$AR$725)</f>
        <v>0</v>
      </c>
      <c r="AL477" s="30">
        <f>SUMIF(Ingredients!$B$3:$B$230,H477,Ingredients!$D$3:$D$230)+SUMIF($B$3:$B$725,H477,$AR$3:$AR$725)</f>
        <v>0</v>
      </c>
      <c r="AM477" s="30">
        <f>SUMIF(Ingredients!$B$3:$B$230,I477,Ingredients!$D$3:$D$230)+SUMIF($B$3:$B$725,I477,$AR$3:$AR$725)</f>
        <v>0</v>
      </c>
      <c r="AN477" s="30">
        <f>SUMIF(Ingredients!$B$3:$B$230,J477,Ingredients!$D$3:$D$230)+SUMIF($B$3:$B$725,J477,$AR$3:$AR$725)</f>
        <v>0</v>
      </c>
      <c r="AO477" s="30">
        <f>SUMIF(Ingredients!$B$3:$B$230,K477,Ingredients!$D$3:$D$230)+SUMIF($B$3:$B$725,K477,$AR$3:$AR$725)</f>
        <v>0</v>
      </c>
      <c r="AP477" s="30">
        <f>SUMIF(Ingredients!$B$3:$B$230,L477,Ingredients!$D$3:$D$230)+SUMIF($B$3:$B$725,L477,$AR$3:$AR$725)</f>
        <v>0</v>
      </c>
      <c r="AQ477" s="30">
        <f>SUMIF(Ingredients!$B$3:$B$230,M477,Ingredients!$D$3:$D$230)+SUMIF($B$3:$B$725,M477,$AR$3:$AR$725)</f>
        <v>0</v>
      </c>
      <c r="AR477" s="29">
        <f t="shared" si="101"/>
        <v>0</v>
      </c>
      <c r="AS477" s="30">
        <f>SUMIF(Ingredients!$B$3:$B$230,F477,Ingredients!$E$3:$E$230)+SUMIF($B$3:$B$725,F477,$BA$3:$BA$730)</f>
        <v>32</v>
      </c>
      <c r="AT477" s="30">
        <f>SUMIF(Ingredients!$B$3:$B$230,G477,Ingredients!$E$3:$E$230)+SUMIF($B$3:$B$725,G477,$BA$3:$BA$730)</f>
        <v>43</v>
      </c>
      <c r="AU477" s="30">
        <f>SUMIF(Ingredients!$B$3:$B$230,H477,Ingredients!$E$3:$E$230)+SUMIF($B$3:$B$725,H477,$BA$3:$BA$730)</f>
        <v>7.666666666666667</v>
      </c>
      <c r="AV477" s="30">
        <f>SUMIF(Ingredients!$B$3:$B$230,I477,Ingredients!$E$3:$E$230)+SUMIF($B$3:$B$725,I477,$BA$3:$BA$730)</f>
        <v>0</v>
      </c>
      <c r="AW477" s="30">
        <f>SUMIF(Ingredients!$B$3:$B$230,J477,Ingredients!$E$3:$E$230)+SUMIF($B$3:$B$725,J477,$BA$3:$BA$730)</f>
        <v>0</v>
      </c>
      <c r="AX477" s="30">
        <f>SUMIF(Ingredients!$B$3:$B$230,K477,Ingredients!$E$3:$E$230)+SUMIF($B$3:$B$725,K477,$BA$3:$BA$730)</f>
        <v>0</v>
      </c>
      <c r="AY477" s="30">
        <f>SUMIF(Ingredients!$B$3:$B$230,L477,Ingredients!$E$3:$E$230)+SUMIF($B$3:$B$725,L477,$BA$3:$BA$730)</f>
        <v>0</v>
      </c>
      <c r="AZ477" s="30">
        <f>SUMIF(Ingredients!$B$3:$B$230,M477,Ingredients!$E$3:$E$230)+SUMIF($B$3:$B$725,M477,$BA$3:$BA$730)</f>
        <v>0</v>
      </c>
      <c r="BA477" s="29">
        <f t="shared" si="102"/>
        <v>20.666666666666668</v>
      </c>
      <c r="BB477" s="30">
        <f>SUMIF(Ingredients!$B$3:$B$230,F477,Ingredients!$F$3:$F$230)+SUMIF($B$3:$B$725,F477,$BJ$3:$BJ$725)</f>
        <v>0</v>
      </c>
      <c r="BC477" s="30">
        <f>SUMIF(Ingredients!$B$3:$B$230,G477,Ingredients!$F$3:$F$230)+SUMIF($B$3:$B$725,G477,$BJ$3:$BJ$725)</f>
        <v>0</v>
      </c>
      <c r="BD477" s="30">
        <f>SUMIF(Ingredients!$B$3:$B$230,H477,Ingredients!$F$3:$F$230)+SUMIF($B$3:$B$725,H477,$BJ$3:$BJ$725)</f>
        <v>0</v>
      </c>
      <c r="BE477" s="30">
        <f>SUMIF(Ingredients!$B$3:$B$230,I477,Ingredients!$F$3:$F$230)+SUMIF($B$3:$B$725,I477,$BJ$3:$BJ$725)</f>
        <v>0</v>
      </c>
      <c r="BF477" s="30">
        <f>SUMIF(Ingredients!$B$3:$B$230,J477,Ingredients!$F$3:$F$230)+SUMIF($B$3:$B$725,J477,$BJ$3:$BJ$725)</f>
        <v>0</v>
      </c>
      <c r="BG477" s="30">
        <f>SUMIF(Ingredients!$B$3:$B$230,K477,Ingredients!$F$3:$F$230)+SUMIF($B$3:$B$725,K477,$BJ$3:$BJ$725)</f>
        <v>0</v>
      </c>
      <c r="BH477" s="30">
        <f>SUMIF(Ingredients!$B$3:$B$230,L477,Ingredients!$F$3:$F$230)+SUMIF($B$3:$B$725,L477,$BJ$3:$BJ$725)</f>
        <v>0</v>
      </c>
      <c r="BI477" s="30">
        <f>SUMIF(Ingredients!$B$3:$B$230,M477,Ingredients!$F$3:$F$230)+SUMIF($B$3:$B$725,M477,$BJ$3:$BJ$725)</f>
        <v>0</v>
      </c>
      <c r="BJ477" s="35">
        <f t="shared" si="103"/>
        <v>0</v>
      </c>
      <c r="BK477" s="30">
        <f>SUMIF(Ingredients!$B$3:$B$230,F477,Ingredients!$G$3:$G$230)+SUMIF($B$3:$B$725,F477,$BS$3:$BS$725)</f>
        <v>0</v>
      </c>
      <c r="BL477" s="30">
        <f>SUMIF(Ingredients!$B$3:$B$230,G477,Ingredients!$G$3:$G$230)+SUMIF($B$3:$B$725,G477,$BS$3:$BS$725)</f>
        <v>0</v>
      </c>
      <c r="BM477" s="30">
        <f>SUMIF(Ingredients!$B$3:$B$230,H477,Ingredients!$G$3:$G$230)+SUMIF($B$3:$B$725,H477,$BS$3:$BS$725)</f>
        <v>0</v>
      </c>
      <c r="BN477" s="30">
        <f>SUMIF(Ingredients!$B$3:$B$230,I477,Ingredients!$G$3:$G$230)+SUMIF($B$3:$B$725,I477,$BS$3:$BS$725)</f>
        <v>0</v>
      </c>
      <c r="BO477" s="30">
        <f>SUMIF(Ingredients!$B$3:$B$230,J477,Ingredients!$G$3:$G$230)+SUMIF($B$3:$B$725,J477,$BS$3:$BS$725)</f>
        <v>0</v>
      </c>
      <c r="BP477" s="30">
        <f>SUMIF(Ingredients!$B$3:$B$230,K477,Ingredients!$G$3:$G$230)+SUMIF($B$3:$B$725,K477,$BS$3:$BS$725)</f>
        <v>0</v>
      </c>
      <c r="BQ477" s="30">
        <f>SUMIF(Ingredients!$B$3:$B$230,L477,Ingredients!$G$3:$G$230)+SUMIF($B$3:$B$725,L477,$BS$3:$BS$725)</f>
        <v>0</v>
      </c>
      <c r="BR477" s="30">
        <f>SUMIF(Ingredients!$B$3:$B$230,M477,Ingredients!$G$3:$G$230)+SUMIF($B$3:$B$725,M477,$BS$3:$BS$725)</f>
        <v>0</v>
      </c>
      <c r="BS477" s="36">
        <f t="shared" si="104"/>
        <v>0</v>
      </c>
      <c r="BT477" s="30">
        <f>SUMIF(Ingredients!$B$3:$B$230,F477,Ingredients!$H$3:$H$230)+SUMIF($B$3:$B$725,F477,$CB$3:$CB$725)</f>
        <v>1.5</v>
      </c>
      <c r="BU477" s="30">
        <f>SUMIF(Ingredients!$B$3:$B$230,G477,Ingredients!$H$3:$H$230)+SUMIF($B$3:$B$725,G477,$CB$3:$CB$725)</f>
        <v>1</v>
      </c>
      <c r="BV477" s="30">
        <f>SUMIF(Ingredients!$B$3:$B$230,H477,Ingredients!$H$3:$H$230)+SUMIF($B$3:$B$725,H477,$CB$3:$CB$725)</f>
        <v>1</v>
      </c>
      <c r="BW477" s="30">
        <f>SUMIF(Ingredients!$B$3:$B$230,I477,Ingredients!$H$3:$H$230)+SUMIF($B$3:$B$725,I477,$CB$3:$CB$725)</f>
        <v>0</v>
      </c>
      <c r="BX477" s="30">
        <f>SUMIF(Ingredients!$B$3:$B$230,J477,Ingredients!$H$3:$H$230)+SUMIF($B$3:$B$725,J477,$CB$3:$CB$725)</f>
        <v>0</v>
      </c>
      <c r="BY477" s="30">
        <f>SUMIF(Ingredients!$B$3:$B$230,K477,Ingredients!$H$3:$H$230)+SUMIF($B$3:$B$725,K477,$CB$3:$CB$725)</f>
        <v>0</v>
      </c>
      <c r="BZ477" s="30">
        <f>SUMIF(Ingredients!$B$3:$B$230,L477,Ingredients!$H$3:$H$230)+SUMIF($B$3:$B$725,L477,$CB$3:$CB$725)</f>
        <v>0</v>
      </c>
      <c r="CA477" s="30">
        <f>SUMIF(Ingredients!$B$3:$B$230,M477,Ingredients!$H$3:$H$230)+SUMIF($B$3:$B$725,M477,$CB$3:$CB$725)</f>
        <v>0</v>
      </c>
      <c r="CB477" s="42">
        <f t="shared" si="105"/>
        <v>3.5</v>
      </c>
      <c r="CC477" s="30">
        <f>SUMIF(Ingredients!$B$3:$B$230,F477,Ingredients!$I$3:$I$230)+SUMIF($B$3:$B$725,F477,$CK$3:$CK$725)</f>
        <v>0</v>
      </c>
      <c r="CD477" s="30">
        <f>SUMIF(Ingredients!$B$3:$B$230,G477,Ingredients!$I$3:$I$230)+SUMIF($B$3:$B$725,G477,$CK$3:$CK$725)</f>
        <v>0</v>
      </c>
      <c r="CE477" s="30">
        <f>SUMIF(Ingredients!$B$3:$B$230,H477,Ingredients!$I$3:$I$230)+SUMIF($B$3:$B$725,H477,$CK$3:$CK$725)</f>
        <v>0</v>
      </c>
      <c r="CF477" s="30">
        <f>SUMIF(Ingredients!$B$3:$B$230,I477,Ingredients!$I$3:$I$230)+SUMIF($B$3:$B$725,I477,$CK$3:$CK$725)</f>
        <v>0</v>
      </c>
      <c r="CG477" s="30">
        <f>SUMIF(Ingredients!$B$3:$B$230,J477,Ingredients!$I$3:$I$230)+SUMIF($B$3:$B$725,J477,$CK$3:$CK$725)</f>
        <v>0</v>
      </c>
      <c r="CH477" s="30">
        <f>SUMIF(Ingredients!$B$3:$B$230,K477,Ingredients!$I$3:$I$230)+SUMIF($B$3:$B$725,K477,$CK$3:$CK$725)</f>
        <v>0</v>
      </c>
      <c r="CI477" s="30">
        <f>SUMIF(Ingredients!$B$3:$B$230,L477,Ingredients!$I$3:$I$230)+SUMIF($B$3:$B$725,L477,$CK$3:$CK$725)</f>
        <v>0</v>
      </c>
      <c r="CJ477" s="30">
        <f>SUMIF(Ingredients!$B$3:$B$230,M477,Ingredients!$I$3:$I$230)+SUMIF($B$3:$B$725,M477,$CK$3:$CK$725)</f>
        <v>0</v>
      </c>
      <c r="CK477" s="38">
        <f t="shared" si="106"/>
        <v>0</v>
      </c>
      <c r="CL477" s="30">
        <f>SUMIF(Ingredients!$B$3:$B$230,F477,Ingredients!$J$3:$J$230)+SUMIF($B$3:$B$725,F477,$CT$3:$CT$725)</f>
        <v>0</v>
      </c>
      <c r="CM477" s="30">
        <f>SUMIF(Ingredients!$B$3:$B$230,G477,Ingredients!$J$3:$J$230)+SUMIF($B$3:$B$725,G477,$CT$3:$CT$725)</f>
        <v>0</v>
      </c>
      <c r="CN477" s="30">
        <f>SUMIF(Ingredients!$B$3:$B$230,H477,Ingredients!$J$3:$J$230)+SUMIF($B$3:$B$725,H477,$CT$3:$CT$725)</f>
        <v>0</v>
      </c>
      <c r="CO477" s="30">
        <f>SUMIF(Ingredients!$B$3:$B$230,I477,Ingredients!$J$3:$J$230)+SUMIF($B$3:$B$725,I477,$CT$3:$CT$725)</f>
        <v>0</v>
      </c>
      <c r="CP477" s="30">
        <f>SUMIF(Ingredients!$B$3:$B$230,J477,Ingredients!$J$3:$J$230)+SUMIF($B$3:$B$725,J477,$CT$3:$CT$725)</f>
        <v>0</v>
      </c>
      <c r="CQ477" s="30">
        <f>SUMIF(Ingredients!$B$3:$B$230,K477,Ingredients!$J$3:$J$230)+SUMIF($B$3:$B$725,K477,$CT$3:$CT$725)</f>
        <v>0</v>
      </c>
      <c r="CR477" s="30">
        <f>SUMIF(Ingredients!$B$3:$B$230,L477,Ingredients!$J$3:$J$230)+SUMIF($B$3:$B$725,L477,$CT$3:$CT$725)</f>
        <v>0</v>
      </c>
      <c r="CS477" s="30">
        <f>SUMIF(Ingredients!$B$3:$B$230,M477,Ingredients!$J$3:$J$230)+SUMIF($B$3:$B$725,M477,$CT$3:$CT$725)</f>
        <v>0</v>
      </c>
      <c r="CT477" s="43">
        <f t="shared" si="107"/>
        <v>0</v>
      </c>
      <c r="CU477" s="34">
        <v>20</v>
      </c>
      <c r="CV477" s="30">
        <v>0</v>
      </c>
      <c r="CW477" s="30">
        <v>12</v>
      </c>
      <c r="CX477" s="35">
        <v>0</v>
      </c>
      <c r="CY477" s="36">
        <v>0</v>
      </c>
      <c r="CZ477" s="37">
        <v>3.5</v>
      </c>
      <c r="DA477" s="38">
        <v>0</v>
      </c>
      <c r="DB477" s="39">
        <v>0</v>
      </c>
      <c r="DC477" t="s">
        <v>202</v>
      </c>
      <c r="DD477" t="str">
        <f t="shared" ca="1" si="99"/>
        <v/>
      </c>
      <c r="DE477" t="str">
        <f t="shared" ca="1" si="108"/>
        <v>-</v>
      </c>
      <c r="DG477" t="s">
        <v>200</v>
      </c>
      <c r="DH477" t="str">
        <f t="shared" ca="1" si="109"/>
        <v>POTATOESOBRIENITEM(MEAL, ItemRegistry.potatoesobrienItem, 4 ,4f,0f,0f,3.5f,0f,0f,0f,1.75f),</v>
      </c>
      <c r="DI477" t="s">
        <v>2545</v>
      </c>
    </row>
    <row r="478" spans="2:113" x14ac:dyDescent="0.3">
      <c r="B478" t="s">
        <v>831</v>
      </c>
      <c r="C478" t="str">
        <f>INDEX('PH Itemnames'!$B$1:$B$723,MATCH(B478,'PH Itemnames'!$A$1:$A$723),1)</f>
        <v>tatertotsItem</v>
      </c>
      <c r="D478" t="s">
        <v>240</v>
      </c>
      <c r="E478" t="s">
        <v>1191</v>
      </c>
      <c r="F478" s="10" t="s">
        <v>65</v>
      </c>
      <c r="G478" s="11" t="s">
        <v>264</v>
      </c>
      <c r="H478" s="11" t="s">
        <v>249</v>
      </c>
      <c r="I478" s="11"/>
      <c r="J478" s="11"/>
      <c r="K478" s="11"/>
      <c r="L478" s="11"/>
      <c r="M478" s="11"/>
      <c r="N478" s="46">
        <f ca="1">SUMIF(Ingredients!$B$3:$B$230,'PH complex foods'!F478,Ingredients!$A$3:$A$119)+SUMIF($B$3:$B$725,F478,$V$3:$V$724)</f>
        <v>1</v>
      </c>
      <c r="O478" s="11">
        <f ca="1">SUMIF(Ingredients!$B$3:$B$230,'PH complex foods'!G478,Ingredients!$A$3:$A$119)+SUMIF($B$3:$B$725,G478,$V$3:$V$724)</f>
        <v>1</v>
      </c>
      <c r="P478" s="11">
        <f ca="1">SUMIF(Ingredients!$B$3:$B$230,'PH complex foods'!H478,Ingredients!$A$3:$A$119)+SUMIF($B$3:$B$725,H478,$V$3:$V$724)</f>
        <v>1</v>
      </c>
      <c r="Q478" s="11">
        <f ca="1">SUMIF(Ingredients!$B$3:$B$230,'PH complex foods'!I478,Ingredients!$A$3:$A$119)+SUMIF($B$3:$B$725,I478,$V$3:$V$724)</f>
        <v>0</v>
      </c>
      <c r="R478" s="11">
        <f ca="1">SUMIF(Ingredients!$B$3:$B$230,'PH complex foods'!J478,Ingredients!$A$3:$A$119)+SUMIF($B$3:$B$725,J478,$V$3:$V$724)</f>
        <v>0</v>
      </c>
      <c r="S478" s="11">
        <f ca="1">SUMIF(Ingredients!$B$3:$B$230,'PH complex foods'!K478,Ingredients!$A$3:$A$119)+SUMIF($B$3:$B$725,K478,$V$3:$V$724)</f>
        <v>0</v>
      </c>
      <c r="T478" s="11">
        <f ca="1">SUMIF(Ingredients!$B$3:$B$230,'PH complex foods'!L478,Ingredients!$A$3:$A$119)+SUMIF($B$3:$B$725,L478,$V$3:$V$724)</f>
        <v>0</v>
      </c>
      <c r="U478" s="11">
        <f ca="1">SUMIF(Ingredients!$B$3:$B$230,'PH complex foods'!M478,Ingredients!$A$3:$A$119)+SUMIF($B$3:$B$725,M478,$V$3:$V$724)</f>
        <v>0</v>
      </c>
      <c r="V478" s="10">
        <f t="shared" ca="1" si="110"/>
        <v>1</v>
      </c>
      <c r="W478" s="10">
        <v>1</v>
      </c>
      <c r="X478" s="11">
        <v>1</v>
      </c>
      <c r="Y478" s="11">
        <f>COUNTIF(F478:M1202,B478)</f>
        <v>1</v>
      </c>
      <c r="Z478" s="44" t="str">
        <f t="shared" ca="1" si="111"/>
        <v>Yes</v>
      </c>
      <c r="AA478" s="34">
        <f>SUMIF(Ingredients!$B$3:$B$230,F478,Ingredients!$C$3:$C$230)+SUMIF($B$3:$B$725,F478,$AI$3:$AI$725)</f>
        <v>10</v>
      </c>
      <c r="AB478" s="30">
        <f>SUMIF(Ingredients!$B$3:$B$230,G478,Ingredients!$C$3:$C$230)+SUMIF($B$3:$B$725,G478,$AI$3:$AI$725)</f>
        <v>5</v>
      </c>
      <c r="AC478" s="30">
        <f>SUMIF(Ingredients!$B$3:$B$230,H478,Ingredients!$C$3:$C$230)+SUMIF($B$3:$B$725,H478,$AI$3:$AI$725)</f>
        <v>0</v>
      </c>
      <c r="AD478" s="30">
        <f>SUMIF(Ingredients!$B$3:$B$230,I478,Ingredients!$C$3:$C$230)+SUMIF($B$3:$B$725,I478,$AI$3:$AI$725)</f>
        <v>0</v>
      </c>
      <c r="AE478" s="30">
        <f>SUMIF(Ingredients!$B$3:$B$230,J478,Ingredients!$C$3:$C$230)+SUMIF($B$3:$B$725,J478,$AI$3:$AI$725)</f>
        <v>0</v>
      </c>
      <c r="AF478" s="30">
        <f>SUMIF(Ingredients!$B$3:$B$230,K478,Ingredients!$C$3:$C$230)+SUMIF($B$3:$B$725,K478,$AI$3:$AI$725)</f>
        <v>0</v>
      </c>
      <c r="AG478" s="30">
        <f>SUMIF(Ingredients!$B$3:$B$230,L478,Ingredients!$C$3:$C$230)+SUMIF($B$3:$B$725,L478,$AI$3:$AI$725)</f>
        <v>0</v>
      </c>
      <c r="AH478" s="30">
        <f>SUMIF(Ingredients!$B$3:$B$230,M478,Ingredients!$C$3:$C$230)+SUMIF($B$3:$B$725,M478,$AI$3:$AI$725)</f>
        <v>0</v>
      </c>
      <c r="AI478" s="29">
        <f t="shared" si="100"/>
        <v>15</v>
      </c>
      <c r="AJ478" s="30">
        <f>SUMIF(Ingredients!$B$3:$B$230,F478,Ingredients!$D$3:$D$230)+SUMIF($B$3:$B$725,F478,$AR$3:$AR$725)</f>
        <v>0</v>
      </c>
      <c r="AK478" s="30">
        <f>SUMIF(Ingredients!$B$3:$B$230,G478,Ingredients!$D$3:$D$230)+SUMIF($B$3:$B$725,G478,$AR$3:$AR$725)</f>
        <v>0</v>
      </c>
      <c r="AL478" s="30">
        <f>SUMIF(Ingredients!$B$3:$B$230,H478,Ingredients!$D$3:$D$230)+SUMIF($B$3:$B$725,H478,$AR$3:$AR$725)</f>
        <v>0</v>
      </c>
      <c r="AM478" s="30">
        <f>SUMIF(Ingredients!$B$3:$B$230,I478,Ingredients!$D$3:$D$230)+SUMIF($B$3:$B$725,I478,$AR$3:$AR$725)</f>
        <v>0</v>
      </c>
      <c r="AN478" s="30">
        <f>SUMIF(Ingredients!$B$3:$B$230,J478,Ingredients!$D$3:$D$230)+SUMIF($B$3:$B$725,J478,$AR$3:$AR$725)</f>
        <v>0</v>
      </c>
      <c r="AO478" s="30">
        <f>SUMIF(Ingredients!$B$3:$B$230,K478,Ingredients!$D$3:$D$230)+SUMIF($B$3:$B$725,K478,$AR$3:$AR$725)</f>
        <v>0</v>
      </c>
      <c r="AP478" s="30">
        <f>SUMIF(Ingredients!$B$3:$B$230,L478,Ingredients!$D$3:$D$230)+SUMIF($B$3:$B$725,L478,$AR$3:$AR$725)</f>
        <v>0</v>
      </c>
      <c r="AQ478" s="30">
        <f>SUMIF(Ingredients!$B$3:$B$230,M478,Ingredients!$D$3:$D$230)+SUMIF($B$3:$B$725,M478,$AR$3:$AR$725)</f>
        <v>0</v>
      </c>
      <c r="AR478" s="29">
        <f t="shared" si="101"/>
        <v>0</v>
      </c>
      <c r="AS478" s="30">
        <f>SUMIF(Ingredients!$B$3:$B$230,F478,Ingredients!$E$3:$E$230)+SUMIF($B$3:$B$725,F478,$BA$3:$BA$730)</f>
        <v>32</v>
      </c>
      <c r="AT478" s="30">
        <f>SUMIF(Ingredients!$B$3:$B$230,G478,Ingredients!$E$3:$E$230)+SUMIF($B$3:$B$725,G478,$BA$3:$BA$730)</f>
        <v>43</v>
      </c>
      <c r="AU478" s="30">
        <f>SUMIF(Ingredients!$B$3:$B$230,H478,Ingredients!$E$3:$E$230)+SUMIF($B$3:$B$725,H478,$BA$3:$BA$730)</f>
        <v>30</v>
      </c>
      <c r="AV478" s="30">
        <f>SUMIF(Ingredients!$B$3:$B$230,I478,Ingredients!$E$3:$E$230)+SUMIF($B$3:$B$725,I478,$BA$3:$BA$730)</f>
        <v>0</v>
      </c>
      <c r="AW478" s="30">
        <f>SUMIF(Ingredients!$B$3:$B$230,J478,Ingredients!$E$3:$E$230)+SUMIF($B$3:$B$725,J478,$BA$3:$BA$730)</f>
        <v>0</v>
      </c>
      <c r="AX478" s="30">
        <f>SUMIF(Ingredients!$B$3:$B$230,K478,Ingredients!$E$3:$E$230)+SUMIF($B$3:$B$725,K478,$BA$3:$BA$730)</f>
        <v>0</v>
      </c>
      <c r="AY478" s="30">
        <f>SUMIF(Ingredients!$B$3:$B$230,L478,Ingredients!$E$3:$E$230)+SUMIF($B$3:$B$725,L478,$BA$3:$BA$730)</f>
        <v>0</v>
      </c>
      <c r="AZ478" s="30">
        <f>SUMIF(Ingredients!$B$3:$B$230,M478,Ingredients!$E$3:$E$230)+SUMIF($B$3:$B$725,M478,$BA$3:$BA$730)</f>
        <v>0</v>
      </c>
      <c r="BA478" s="29">
        <f t="shared" si="102"/>
        <v>35</v>
      </c>
      <c r="BB478" s="30">
        <f>SUMIF(Ingredients!$B$3:$B$230,F478,Ingredients!$F$3:$F$230)+SUMIF($B$3:$B$725,F478,$BJ$3:$BJ$725)</f>
        <v>0</v>
      </c>
      <c r="BC478" s="30">
        <f>SUMIF(Ingredients!$B$3:$B$230,G478,Ingredients!$F$3:$F$230)+SUMIF($B$3:$B$725,G478,$BJ$3:$BJ$725)</f>
        <v>1</v>
      </c>
      <c r="BD478" s="30">
        <f>SUMIF(Ingredients!$B$3:$B$230,H478,Ingredients!$F$3:$F$230)+SUMIF($B$3:$B$725,H478,$BJ$3:$BJ$725)</f>
        <v>0</v>
      </c>
      <c r="BE478" s="30">
        <f>SUMIF(Ingredients!$B$3:$B$230,I478,Ingredients!$F$3:$F$230)+SUMIF($B$3:$B$725,I478,$BJ$3:$BJ$725)</f>
        <v>0</v>
      </c>
      <c r="BF478" s="30">
        <f>SUMIF(Ingredients!$B$3:$B$230,J478,Ingredients!$F$3:$F$230)+SUMIF($B$3:$B$725,J478,$BJ$3:$BJ$725)</f>
        <v>0</v>
      </c>
      <c r="BG478" s="30">
        <f>SUMIF(Ingredients!$B$3:$B$230,K478,Ingredients!$F$3:$F$230)+SUMIF($B$3:$B$725,K478,$BJ$3:$BJ$725)</f>
        <v>0</v>
      </c>
      <c r="BH478" s="30">
        <f>SUMIF(Ingredients!$B$3:$B$230,L478,Ingredients!$F$3:$F$230)+SUMIF($B$3:$B$725,L478,$BJ$3:$BJ$725)</f>
        <v>0</v>
      </c>
      <c r="BI478" s="30">
        <f>SUMIF(Ingredients!$B$3:$B$230,M478,Ingredients!$F$3:$F$230)+SUMIF($B$3:$B$725,M478,$BJ$3:$BJ$725)</f>
        <v>0</v>
      </c>
      <c r="BJ478" s="35">
        <f t="shared" si="103"/>
        <v>1</v>
      </c>
      <c r="BK478" s="30">
        <f>SUMIF(Ingredients!$B$3:$B$230,F478,Ingredients!$G$3:$G$230)+SUMIF($B$3:$B$725,F478,$BS$3:$BS$725)</f>
        <v>0</v>
      </c>
      <c r="BL478" s="30">
        <f>SUMIF(Ingredients!$B$3:$B$230,G478,Ingredients!$G$3:$G$230)+SUMIF($B$3:$B$725,G478,$BS$3:$BS$725)</f>
        <v>0</v>
      </c>
      <c r="BM478" s="30">
        <f>SUMIF(Ingredients!$B$3:$B$230,H478,Ingredients!$G$3:$G$230)+SUMIF($B$3:$B$725,H478,$BS$3:$BS$725)</f>
        <v>0</v>
      </c>
      <c r="BN478" s="30">
        <f>SUMIF(Ingredients!$B$3:$B$230,I478,Ingredients!$G$3:$G$230)+SUMIF($B$3:$B$725,I478,$BS$3:$BS$725)</f>
        <v>0</v>
      </c>
      <c r="BO478" s="30">
        <f>SUMIF(Ingredients!$B$3:$B$230,J478,Ingredients!$G$3:$G$230)+SUMIF($B$3:$B$725,J478,$BS$3:$BS$725)</f>
        <v>0</v>
      </c>
      <c r="BP478" s="30">
        <f>SUMIF(Ingredients!$B$3:$B$230,K478,Ingredients!$G$3:$G$230)+SUMIF($B$3:$B$725,K478,$BS$3:$BS$725)</f>
        <v>0</v>
      </c>
      <c r="BQ478" s="30">
        <f>SUMIF(Ingredients!$B$3:$B$230,L478,Ingredients!$G$3:$G$230)+SUMIF($B$3:$B$725,L478,$BS$3:$BS$725)</f>
        <v>0</v>
      </c>
      <c r="BR478" s="30">
        <f>SUMIF(Ingredients!$B$3:$B$230,M478,Ingredients!$G$3:$G$230)+SUMIF($B$3:$B$725,M478,$BS$3:$BS$725)</f>
        <v>0</v>
      </c>
      <c r="BS478" s="36">
        <f t="shared" si="104"/>
        <v>0</v>
      </c>
      <c r="BT478" s="30">
        <f>SUMIF(Ingredients!$B$3:$B$230,F478,Ingredients!$H$3:$H$230)+SUMIF($B$3:$B$725,F478,$CB$3:$CB$725)</f>
        <v>1.5</v>
      </c>
      <c r="BU478" s="30">
        <f>SUMIF(Ingredients!$B$3:$B$230,G478,Ingredients!$H$3:$H$230)+SUMIF($B$3:$B$725,G478,$CB$3:$CB$725)</f>
        <v>0</v>
      </c>
      <c r="BV478" s="30">
        <f>SUMIF(Ingredients!$B$3:$B$230,H478,Ingredients!$H$3:$H$230)+SUMIF($B$3:$B$725,H478,$CB$3:$CB$725)</f>
        <v>0</v>
      </c>
      <c r="BW478" s="30">
        <f>SUMIF(Ingredients!$B$3:$B$230,I478,Ingredients!$H$3:$H$230)+SUMIF($B$3:$B$725,I478,$CB$3:$CB$725)</f>
        <v>0</v>
      </c>
      <c r="BX478" s="30">
        <f>SUMIF(Ingredients!$B$3:$B$230,J478,Ingredients!$H$3:$H$230)+SUMIF($B$3:$B$725,J478,$CB$3:$CB$725)</f>
        <v>0</v>
      </c>
      <c r="BY478" s="30">
        <f>SUMIF(Ingredients!$B$3:$B$230,K478,Ingredients!$H$3:$H$230)+SUMIF($B$3:$B$725,K478,$CB$3:$CB$725)</f>
        <v>0</v>
      </c>
      <c r="BZ478" s="30">
        <f>SUMIF(Ingredients!$B$3:$B$230,L478,Ingredients!$H$3:$H$230)+SUMIF($B$3:$B$725,L478,$CB$3:$CB$725)</f>
        <v>0</v>
      </c>
      <c r="CA478" s="30">
        <f>SUMIF(Ingredients!$B$3:$B$230,M478,Ingredients!$H$3:$H$230)+SUMIF($B$3:$B$725,M478,$CB$3:$CB$725)</f>
        <v>0</v>
      </c>
      <c r="CB478" s="42">
        <f t="shared" si="105"/>
        <v>1.5</v>
      </c>
      <c r="CC478" s="30">
        <f>SUMIF(Ingredients!$B$3:$B$230,F478,Ingredients!$I$3:$I$230)+SUMIF($B$3:$B$725,F478,$CK$3:$CK$725)</f>
        <v>0</v>
      </c>
      <c r="CD478" s="30">
        <f>SUMIF(Ingredients!$B$3:$B$230,G478,Ingredients!$I$3:$I$230)+SUMIF($B$3:$B$725,G478,$CK$3:$CK$725)</f>
        <v>0</v>
      </c>
      <c r="CE478" s="30">
        <f>SUMIF(Ingredients!$B$3:$B$230,H478,Ingredients!$I$3:$I$230)+SUMIF($B$3:$B$725,H478,$CK$3:$CK$725)</f>
        <v>0</v>
      </c>
      <c r="CF478" s="30">
        <f>SUMIF(Ingredients!$B$3:$B$230,I478,Ingredients!$I$3:$I$230)+SUMIF($B$3:$B$725,I478,$CK$3:$CK$725)</f>
        <v>0</v>
      </c>
      <c r="CG478" s="30">
        <f>SUMIF(Ingredients!$B$3:$B$230,J478,Ingredients!$I$3:$I$230)+SUMIF($B$3:$B$725,J478,$CK$3:$CK$725)</f>
        <v>0</v>
      </c>
      <c r="CH478" s="30">
        <f>SUMIF(Ingredients!$B$3:$B$230,K478,Ingredients!$I$3:$I$230)+SUMIF($B$3:$B$725,K478,$CK$3:$CK$725)</f>
        <v>0</v>
      </c>
      <c r="CI478" s="30">
        <f>SUMIF(Ingredients!$B$3:$B$230,L478,Ingredients!$I$3:$I$230)+SUMIF($B$3:$B$725,L478,$CK$3:$CK$725)</f>
        <v>0</v>
      </c>
      <c r="CJ478" s="30">
        <f>SUMIF(Ingredients!$B$3:$B$230,M478,Ingredients!$I$3:$I$230)+SUMIF($B$3:$B$725,M478,$CK$3:$CK$725)</f>
        <v>0</v>
      </c>
      <c r="CK478" s="38">
        <f t="shared" si="106"/>
        <v>0</v>
      </c>
      <c r="CL478" s="30">
        <f>SUMIF(Ingredients!$B$3:$B$230,F478,Ingredients!$J$3:$J$230)+SUMIF($B$3:$B$725,F478,$CT$3:$CT$725)</f>
        <v>0</v>
      </c>
      <c r="CM478" s="30">
        <f>SUMIF(Ingredients!$B$3:$B$230,G478,Ingredients!$J$3:$J$230)+SUMIF($B$3:$B$725,G478,$CT$3:$CT$725)</f>
        <v>0</v>
      </c>
      <c r="CN478" s="30">
        <f>SUMIF(Ingredients!$B$3:$B$230,H478,Ingredients!$J$3:$J$230)+SUMIF($B$3:$B$725,H478,$CT$3:$CT$725)</f>
        <v>0</v>
      </c>
      <c r="CO478" s="30">
        <f>SUMIF(Ingredients!$B$3:$B$230,I478,Ingredients!$J$3:$J$230)+SUMIF($B$3:$B$725,I478,$CT$3:$CT$725)</f>
        <v>0</v>
      </c>
      <c r="CP478" s="30">
        <f>SUMIF(Ingredients!$B$3:$B$230,J478,Ingredients!$J$3:$J$230)+SUMIF($B$3:$B$725,J478,$CT$3:$CT$725)</f>
        <v>0</v>
      </c>
      <c r="CQ478" s="30">
        <f>SUMIF(Ingredients!$B$3:$B$230,K478,Ingredients!$J$3:$J$230)+SUMIF($B$3:$B$725,K478,$CT$3:$CT$725)</f>
        <v>0</v>
      </c>
      <c r="CR478" s="30">
        <f>SUMIF(Ingredients!$B$3:$B$230,L478,Ingredients!$J$3:$J$230)+SUMIF($B$3:$B$725,L478,$CT$3:$CT$725)</f>
        <v>0</v>
      </c>
      <c r="CS478" s="30">
        <f>SUMIF(Ingredients!$B$3:$B$230,M478,Ingredients!$J$3:$J$230)+SUMIF($B$3:$B$725,M478,$CT$3:$CT$725)</f>
        <v>0</v>
      </c>
      <c r="CT478" s="43">
        <f t="shared" si="107"/>
        <v>0</v>
      </c>
      <c r="CU478" s="34">
        <v>15</v>
      </c>
      <c r="CV478" s="30">
        <v>0</v>
      </c>
      <c r="CW478" s="30">
        <v>21</v>
      </c>
      <c r="CX478" s="35">
        <v>1</v>
      </c>
      <c r="CY478" s="36">
        <v>0</v>
      </c>
      <c r="CZ478" s="37">
        <v>1.5</v>
      </c>
      <c r="DA478" s="38">
        <v>0</v>
      </c>
      <c r="DB478" s="39">
        <v>0</v>
      </c>
      <c r="DC478" t="s">
        <v>202</v>
      </c>
      <c r="DD478" t="str">
        <f t="shared" ca="1" si="99"/>
        <v/>
      </c>
      <c r="DE478" t="str">
        <f t="shared" ca="1" si="108"/>
        <v>-</v>
      </c>
      <c r="DG478" t="s">
        <v>200</v>
      </c>
      <c r="DH478" t="str">
        <f t="shared" ca="1" si="109"/>
        <v>TATERTOTSITEM(MEAL, ItemRegistry.tatertotsItem, 4 ,3f,0f,1f,1.5f,0f,0f,0f,1f),</v>
      </c>
      <c r="DI478" t="s">
        <v>2546</v>
      </c>
    </row>
    <row r="479" spans="2:113" x14ac:dyDescent="0.3">
      <c r="B479" t="s">
        <v>769</v>
      </c>
      <c r="C479" t="str">
        <f>INDEX('PH Itemnames'!$B$1:$B$723,MATCH(B479,'PH Itemnames'!$A$1:$A$723),1)</f>
        <v>smoresItem</v>
      </c>
      <c r="D479" t="s">
        <v>240</v>
      </c>
      <c r="E479" t="s">
        <v>1191</v>
      </c>
      <c r="F479" s="10" t="s">
        <v>718</v>
      </c>
      <c r="G479" s="11" t="s">
        <v>230</v>
      </c>
      <c r="H479" s="11" t="s">
        <v>413</v>
      </c>
      <c r="I479" s="11"/>
      <c r="J479" s="11"/>
      <c r="K479" s="11"/>
      <c r="L479" s="11"/>
      <c r="M479" s="11"/>
      <c r="N479" s="46">
        <f ca="1">SUMIF(Ingredients!$B$3:$B$230,'PH complex foods'!F479,Ingredients!$A$3:$A$119)+SUMIF($B$3:$B$725,F479,$V$3:$V$724)</f>
        <v>1</v>
      </c>
      <c r="O479" s="11">
        <f ca="1">SUMIF(Ingredients!$B$3:$B$230,'PH complex foods'!G479,Ingredients!$A$3:$A$119)+SUMIF($B$3:$B$725,G479,$V$3:$V$724)</f>
        <v>1</v>
      </c>
      <c r="P479" s="11">
        <f ca="1">SUMIF(Ingredients!$B$3:$B$230,'PH complex foods'!H479,Ingredients!$A$3:$A$119)+SUMIF($B$3:$B$725,H479,$V$3:$V$724)</f>
        <v>1</v>
      </c>
      <c r="Q479" s="11">
        <f ca="1">SUMIF(Ingredients!$B$3:$B$230,'PH complex foods'!I479,Ingredients!$A$3:$A$119)+SUMIF($B$3:$B$725,I479,$V$3:$V$724)</f>
        <v>0</v>
      </c>
      <c r="R479" s="11">
        <f ca="1">SUMIF(Ingredients!$B$3:$B$230,'PH complex foods'!J479,Ingredients!$A$3:$A$119)+SUMIF($B$3:$B$725,J479,$V$3:$V$724)</f>
        <v>0</v>
      </c>
      <c r="S479" s="11">
        <f ca="1">SUMIF(Ingredients!$B$3:$B$230,'PH complex foods'!K479,Ingredients!$A$3:$A$119)+SUMIF($B$3:$B$725,K479,$V$3:$V$724)</f>
        <v>0</v>
      </c>
      <c r="T479" s="11">
        <f ca="1">SUMIF(Ingredients!$B$3:$B$230,'PH complex foods'!L479,Ingredients!$A$3:$A$119)+SUMIF($B$3:$B$725,L479,$V$3:$V$724)</f>
        <v>0</v>
      </c>
      <c r="U479" s="11">
        <f ca="1">SUMIF(Ingredients!$B$3:$B$230,'PH complex foods'!M479,Ingredients!$A$3:$A$119)+SUMIF($B$3:$B$725,M479,$V$3:$V$724)</f>
        <v>0</v>
      </c>
      <c r="V479" s="10">
        <f t="shared" ca="1" si="110"/>
        <v>1</v>
      </c>
      <c r="W479" s="10">
        <v>1</v>
      </c>
      <c r="X479" s="11">
        <v>0</v>
      </c>
      <c r="Y479" s="11">
        <f>COUNTIF(F479:M1203,B479)</f>
        <v>0</v>
      </c>
      <c r="Z479" s="44" t="str">
        <f t="shared" ca="1" si="111"/>
        <v>Yes</v>
      </c>
      <c r="AA479" s="34">
        <f>SUMIF(Ingredients!$B$3:$B$230,F479,Ingredients!$C$3:$C$230)+SUMIF($B$3:$B$725,F479,$AI$3:$AI$725)</f>
        <v>10</v>
      </c>
      <c r="AB479" s="30">
        <f>SUMIF(Ingredients!$B$3:$B$230,G479,Ingredients!$C$3:$C$230)+SUMIF($B$3:$B$725,G479,$AI$3:$AI$725)</f>
        <v>1</v>
      </c>
      <c r="AC479" s="30">
        <f>SUMIF(Ingredients!$B$3:$B$230,H479,Ingredients!$C$3:$C$230)+SUMIF($B$3:$B$725,H479,$AI$3:$AI$725)</f>
        <v>0</v>
      </c>
      <c r="AD479" s="30">
        <f>SUMIF(Ingredients!$B$3:$B$230,I479,Ingredients!$C$3:$C$230)+SUMIF($B$3:$B$725,I479,$AI$3:$AI$725)</f>
        <v>0</v>
      </c>
      <c r="AE479" s="30">
        <f>SUMIF(Ingredients!$B$3:$B$230,J479,Ingredients!$C$3:$C$230)+SUMIF($B$3:$B$725,J479,$AI$3:$AI$725)</f>
        <v>0</v>
      </c>
      <c r="AF479" s="30">
        <f>SUMIF(Ingredients!$B$3:$B$230,K479,Ingredients!$C$3:$C$230)+SUMIF($B$3:$B$725,K479,$AI$3:$AI$725)</f>
        <v>0</v>
      </c>
      <c r="AG479" s="30">
        <f>SUMIF(Ingredients!$B$3:$B$230,L479,Ingredients!$C$3:$C$230)+SUMIF($B$3:$B$725,L479,$AI$3:$AI$725)</f>
        <v>0</v>
      </c>
      <c r="AH479" s="30">
        <f>SUMIF(Ingredients!$B$3:$B$230,M479,Ingredients!$C$3:$C$230)+SUMIF($B$3:$B$725,M479,$AI$3:$AI$725)</f>
        <v>0</v>
      </c>
      <c r="AI479" s="29">
        <f t="shared" si="100"/>
        <v>11</v>
      </c>
      <c r="AJ479" s="30">
        <f>SUMIF(Ingredients!$B$3:$B$230,F479,Ingredients!$D$3:$D$230)+SUMIF($B$3:$B$725,F479,$AR$3:$AR$725)</f>
        <v>0</v>
      </c>
      <c r="AK479" s="30">
        <f>SUMIF(Ingredients!$B$3:$B$230,G479,Ingredients!$D$3:$D$230)+SUMIF($B$3:$B$725,G479,$AR$3:$AR$725)</f>
        <v>0</v>
      </c>
      <c r="AL479" s="30">
        <f>SUMIF(Ingredients!$B$3:$B$230,H479,Ingredients!$D$3:$D$230)+SUMIF($B$3:$B$725,H479,$AR$3:$AR$725)</f>
        <v>10</v>
      </c>
      <c r="AM479" s="30">
        <f>SUMIF(Ingredients!$B$3:$B$230,I479,Ingredients!$D$3:$D$230)+SUMIF($B$3:$B$725,I479,$AR$3:$AR$725)</f>
        <v>0</v>
      </c>
      <c r="AN479" s="30">
        <f>SUMIF(Ingredients!$B$3:$B$230,J479,Ingredients!$D$3:$D$230)+SUMIF($B$3:$B$725,J479,$AR$3:$AR$725)</f>
        <v>0</v>
      </c>
      <c r="AO479" s="30">
        <f>SUMIF(Ingredients!$B$3:$B$230,K479,Ingredients!$D$3:$D$230)+SUMIF($B$3:$B$725,K479,$AR$3:$AR$725)</f>
        <v>0</v>
      </c>
      <c r="AP479" s="30">
        <f>SUMIF(Ingredients!$B$3:$B$230,L479,Ingredients!$D$3:$D$230)+SUMIF($B$3:$B$725,L479,$AR$3:$AR$725)</f>
        <v>0</v>
      </c>
      <c r="AQ479" s="30">
        <f>SUMIF(Ingredients!$B$3:$B$230,M479,Ingredients!$D$3:$D$230)+SUMIF($B$3:$B$725,M479,$AR$3:$AR$725)</f>
        <v>0</v>
      </c>
      <c r="AR479" s="29">
        <f t="shared" si="101"/>
        <v>10</v>
      </c>
      <c r="AS479" s="30">
        <f>SUMIF(Ingredients!$B$3:$B$230,F479,Ingredients!$E$3:$E$230)+SUMIF($B$3:$B$725,F479,$BA$3:$BA$730)</f>
        <v>16.333333333333332</v>
      </c>
      <c r="AT479" s="30">
        <f>SUMIF(Ingredients!$B$3:$B$230,G479,Ingredients!$E$3:$E$230)+SUMIF($B$3:$B$725,G479,$BA$3:$BA$730)</f>
        <v>19</v>
      </c>
      <c r="AU479" s="30">
        <f>SUMIF(Ingredients!$B$3:$B$230,H479,Ingredients!$E$3:$E$230)+SUMIF($B$3:$B$725,H479,$BA$3:$BA$730)</f>
        <v>15.333333333333334</v>
      </c>
      <c r="AV479" s="30">
        <f>SUMIF(Ingredients!$B$3:$B$230,I479,Ingredients!$E$3:$E$230)+SUMIF($B$3:$B$725,I479,$BA$3:$BA$730)</f>
        <v>0</v>
      </c>
      <c r="AW479" s="30">
        <f>SUMIF(Ingredients!$B$3:$B$230,J479,Ingredients!$E$3:$E$230)+SUMIF($B$3:$B$725,J479,$BA$3:$BA$730)</f>
        <v>0</v>
      </c>
      <c r="AX479" s="30">
        <f>SUMIF(Ingredients!$B$3:$B$230,K479,Ingredients!$E$3:$E$230)+SUMIF($B$3:$B$725,K479,$BA$3:$BA$730)</f>
        <v>0</v>
      </c>
      <c r="AY479" s="30">
        <f>SUMIF(Ingredients!$B$3:$B$230,L479,Ingredients!$E$3:$E$230)+SUMIF($B$3:$B$725,L479,$BA$3:$BA$730)</f>
        <v>0</v>
      </c>
      <c r="AZ479" s="30">
        <f>SUMIF(Ingredients!$B$3:$B$230,M479,Ingredients!$E$3:$E$230)+SUMIF($B$3:$B$725,M479,$BA$3:$BA$730)</f>
        <v>0</v>
      </c>
      <c r="BA479" s="29">
        <f t="shared" si="102"/>
        <v>16.888888888888889</v>
      </c>
      <c r="BB479" s="30">
        <f>SUMIF(Ingredients!$B$3:$B$230,F479,Ingredients!$F$3:$F$230)+SUMIF($B$3:$B$725,F479,$BJ$3:$BJ$725)</f>
        <v>1</v>
      </c>
      <c r="BC479" s="30">
        <f>SUMIF(Ingredients!$B$3:$B$230,G479,Ingredients!$F$3:$F$230)+SUMIF($B$3:$B$725,G479,$BJ$3:$BJ$725)</f>
        <v>0</v>
      </c>
      <c r="BD479" s="30">
        <f>SUMIF(Ingredients!$B$3:$B$230,H479,Ingredients!$F$3:$F$230)+SUMIF($B$3:$B$725,H479,$BJ$3:$BJ$725)</f>
        <v>0</v>
      </c>
      <c r="BE479" s="30">
        <f>SUMIF(Ingredients!$B$3:$B$230,I479,Ingredients!$F$3:$F$230)+SUMIF($B$3:$B$725,I479,$BJ$3:$BJ$725)</f>
        <v>0</v>
      </c>
      <c r="BF479" s="30">
        <f>SUMIF(Ingredients!$B$3:$B$230,J479,Ingredients!$F$3:$F$230)+SUMIF($B$3:$B$725,J479,$BJ$3:$BJ$725)</f>
        <v>0</v>
      </c>
      <c r="BG479" s="30">
        <f>SUMIF(Ingredients!$B$3:$B$230,K479,Ingredients!$F$3:$F$230)+SUMIF($B$3:$B$725,K479,$BJ$3:$BJ$725)</f>
        <v>0</v>
      </c>
      <c r="BH479" s="30">
        <f>SUMIF(Ingredients!$B$3:$B$230,L479,Ingredients!$F$3:$F$230)+SUMIF($B$3:$B$725,L479,$BJ$3:$BJ$725)</f>
        <v>0</v>
      </c>
      <c r="BI479" s="30">
        <f>SUMIF(Ingredients!$B$3:$B$230,M479,Ingredients!$F$3:$F$230)+SUMIF($B$3:$B$725,M479,$BJ$3:$BJ$725)</f>
        <v>0</v>
      </c>
      <c r="BJ479" s="35">
        <f t="shared" si="103"/>
        <v>1</v>
      </c>
      <c r="BK479" s="30">
        <f>SUMIF(Ingredients!$B$3:$B$230,F479,Ingredients!$G$3:$G$230)+SUMIF($B$3:$B$725,F479,$BS$3:$BS$725)</f>
        <v>0</v>
      </c>
      <c r="BL479" s="30">
        <f>SUMIF(Ingredients!$B$3:$B$230,G479,Ingredients!$G$3:$G$230)+SUMIF($B$3:$B$725,G479,$BS$3:$BS$725)</f>
        <v>0</v>
      </c>
      <c r="BM479" s="30">
        <f>SUMIF(Ingredients!$B$3:$B$230,H479,Ingredients!$G$3:$G$230)+SUMIF($B$3:$B$725,H479,$BS$3:$BS$725)</f>
        <v>0</v>
      </c>
      <c r="BN479" s="30">
        <f>SUMIF(Ingredients!$B$3:$B$230,I479,Ingredients!$G$3:$G$230)+SUMIF($B$3:$B$725,I479,$BS$3:$BS$725)</f>
        <v>0</v>
      </c>
      <c r="BO479" s="30">
        <f>SUMIF(Ingredients!$B$3:$B$230,J479,Ingredients!$G$3:$G$230)+SUMIF($B$3:$B$725,J479,$BS$3:$BS$725)</f>
        <v>0</v>
      </c>
      <c r="BP479" s="30">
        <f>SUMIF(Ingredients!$B$3:$B$230,K479,Ingredients!$G$3:$G$230)+SUMIF($B$3:$B$725,K479,$BS$3:$BS$725)</f>
        <v>0</v>
      </c>
      <c r="BQ479" s="30">
        <f>SUMIF(Ingredients!$B$3:$B$230,L479,Ingredients!$G$3:$G$230)+SUMIF($B$3:$B$725,L479,$BS$3:$BS$725)</f>
        <v>0</v>
      </c>
      <c r="BR479" s="30">
        <f>SUMIF(Ingredients!$B$3:$B$230,M479,Ingredients!$G$3:$G$230)+SUMIF($B$3:$B$725,M479,$BS$3:$BS$725)</f>
        <v>0</v>
      </c>
      <c r="BS479" s="36">
        <f t="shared" si="104"/>
        <v>0</v>
      </c>
      <c r="BT479" s="30">
        <f>SUMIF(Ingredients!$B$3:$B$230,F479,Ingredients!$H$3:$H$230)+SUMIF($B$3:$B$725,F479,$CB$3:$CB$725)</f>
        <v>0</v>
      </c>
      <c r="BU479" s="30">
        <f>SUMIF(Ingredients!$B$3:$B$230,G479,Ingredients!$H$3:$H$230)+SUMIF($B$3:$B$725,G479,$CB$3:$CB$725)</f>
        <v>0</v>
      </c>
      <c r="BV479" s="30">
        <f>SUMIF(Ingredients!$B$3:$B$230,H479,Ingredients!$H$3:$H$230)+SUMIF($B$3:$B$725,H479,$CB$3:$CB$725)</f>
        <v>0</v>
      </c>
      <c r="BW479" s="30">
        <f>SUMIF(Ingredients!$B$3:$B$230,I479,Ingredients!$H$3:$H$230)+SUMIF($B$3:$B$725,I479,$CB$3:$CB$725)</f>
        <v>0</v>
      </c>
      <c r="BX479" s="30">
        <f>SUMIF(Ingredients!$B$3:$B$230,J479,Ingredients!$H$3:$H$230)+SUMIF($B$3:$B$725,J479,$CB$3:$CB$725)</f>
        <v>0</v>
      </c>
      <c r="BY479" s="30">
        <f>SUMIF(Ingredients!$B$3:$B$230,K479,Ingredients!$H$3:$H$230)+SUMIF($B$3:$B$725,K479,$CB$3:$CB$725)</f>
        <v>0</v>
      </c>
      <c r="BZ479" s="30">
        <f>SUMIF(Ingredients!$B$3:$B$230,L479,Ingredients!$H$3:$H$230)+SUMIF($B$3:$B$725,L479,$CB$3:$CB$725)</f>
        <v>0</v>
      </c>
      <c r="CA479" s="30">
        <f>SUMIF(Ingredients!$B$3:$B$230,M479,Ingredients!$H$3:$H$230)+SUMIF($B$3:$B$725,M479,$CB$3:$CB$725)</f>
        <v>0</v>
      </c>
      <c r="CB479" s="42">
        <f t="shared" si="105"/>
        <v>0</v>
      </c>
      <c r="CC479" s="30">
        <f>SUMIF(Ingredients!$B$3:$B$230,F479,Ingredients!$I$3:$I$230)+SUMIF($B$3:$B$725,F479,$CK$3:$CK$725)</f>
        <v>0</v>
      </c>
      <c r="CD479" s="30">
        <f>SUMIF(Ingredients!$B$3:$B$230,G479,Ingredients!$I$3:$I$230)+SUMIF($B$3:$B$725,G479,$CK$3:$CK$725)</f>
        <v>0</v>
      </c>
      <c r="CE479" s="30">
        <f>SUMIF(Ingredients!$B$3:$B$230,H479,Ingredients!$I$3:$I$230)+SUMIF($B$3:$B$725,H479,$CK$3:$CK$725)</f>
        <v>0</v>
      </c>
      <c r="CF479" s="30">
        <f>SUMIF(Ingredients!$B$3:$B$230,I479,Ingredients!$I$3:$I$230)+SUMIF($B$3:$B$725,I479,$CK$3:$CK$725)</f>
        <v>0</v>
      </c>
      <c r="CG479" s="30">
        <f>SUMIF(Ingredients!$B$3:$B$230,J479,Ingredients!$I$3:$I$230)+SUMIF($B$3:$B$725,J479,$CK$3:$CK$725)</f>
        <v>0</v>
      </c>
      <c r="CH479" s="30">
        <f>SUMIF(Ingredients!$B$3:$B$230,K479,Ingredients!$I$3:$I$230)+SUMIF($B$3:$B$725,K479,$CK$3:$CK$725)</f>
        <v>0</v>
      </c>
      <c r="CI479" s="30">
        <f>SUMIF(Ingredients!$B$3:$B$230,L479,Ingredients!$I$3:$I$230)+SUMIF($B$3:$B$725,L479,$CK$3:$CK$725)</f>
        <v>0</v>
      </c>
      <c r="CJ479" s="30">
        <f>SUMIF(Ingredients!$B$3:$B$230,M479,Ingredients!$I$3:$I$230)+SUMIF($B$3:$B$725,M479,$CK$3:$CK$725)</f>
        <v>0</v>
      </c>
      <c r="CK479" s="38">
        <f t="shared" si="106"/>
        <v>0</v>
      </c>
      <c r="CL479" s="30">
        <f>SUMIF(Ingredients!$B$3:$B$230,F479,Ingredients!$J$3:$J$230)+SUMIF($B$3:$B$725,F479,$CT$3:$CT$725)</f>
        <v>1</v>
      </c>
      <c r="CM479" s="30">
        <f>SUMIF(Ingredients!$B$3:$B$230,G479,Ingredients!$J$3:$J$230)+SUMIF($B$3:$B$725,G479,$CT$3:$CT$725)</f>
        <v>0.2</v>
      </c>
      <c r="CN479" s="30">
        <f>SUMIF(Ingredients!$B$3:$B$230,H479,Ingredients!$J$3:$J$230)+SUMIF($B$3:$B$725,H479,$CT$3:$CT$725)</f>
        <v>0</v>
      </c>
      <c r="CO479" s="30">
        <f>SUMIF(Ingredients!$B$3:$B$230,I479,Ingredients!$J$3:$J$230)+SUMIF($B$3:$B$725,I479,$CT$3:$CT$725)</f>
        <v>0</v>
      </c>
      <c r="CP479" s="30">
        <f>SUMIF(Ingredients!$B$3:$B$230,J479,Ingredients!$J$3:$J$230)+SUMIF($B$3:$B$725,J479,$CT$3:$CT$725)</f>
        <v>0</v>
      </c>
      <c r="CQ479" s="30">
        <f>SUMIF(Ingredients!$B$3:$B$230,K479,Ingredients!$J$3:$J$230)+SUMIF($B$3:$B$725,K479,$CT$3:$CT$725)</f>
        <v>0</v>
      </c>
      <c r="CR479" s="30">
        <f>SUMIF(Ingredients!$B$3:$B$230,L479,Ingredients!$J$3:$J$230)+SUMIF($B$3:$B$725,L479,$CT$3:$CT$725)</f>
        <v>0</v>
      </c>
      <c r="CS479" s="30">
        <f>SUMIF(Ingredients!$B$3:$B$230,M479,Ingredients!$J$3:$J$230)+SUMIF($B$3:$B$725,M479,$CT$3:$CT$725)</f>
        <v>0</v>
      </c>
      <c r="CT479" s="43">
        <f t="shared" si="107"/>
        <v>1.2</v>
      </c>
      <c r="CU479" s="34">
        <v>10</v>
      </c>
      <c r="CV479" s="30">
        <v>0</v>
      </c>
      <c r="CW479" s="30">
        <v>17</v>
      </c>
      <c r="CX479" s="35">
        <v>1</v>
      </c>
      <c r="CY479" s="36">
        <v>0</v>
      </c>
      <c r="CZ479" s="37">
        <v>0</v>
      </c>
      <c r="DA479" s="38">
        <v>0</v>
      </c>
      <c r="DB479" s="39">
        <v>1.2</v>
      </c>
      <c r="DC479" t="s">
        <v>202</v>
      </c>
      <c r="DD479" t="str">
        <f t="shared" ca="1" si="99"/>
        <v/>
      </c>
      <c r="DE479" t="str">
        <f t="shared" ca="1" si="108"/>
        <v>-</v>
      </c>
      <c r="DG479" t="s">
        <v>200</v>
      </c>
      <c r="DH479" t="str">
        <f t="shared" ca="1" si="109"/>
        <v>SMORESITEM(MEAL, ItemRegistry.smoresItem, 4 ,2f,0f,1f,0f,0f,0f,1.2f,1.24f),</v>
      </c>
      <c r="DI479" t="s">
        <v>2271</v>
      </c>
    </row>
    <row r="480" spans="2:113" x14ac:dyDescent="0.3">
      <c r="B480" t="s">
        <v>770</v>
      </c>
      <c r="C480" t="str">
        <f>INDEX('PH Itemnames'!$B$1:$B$723,MATCH(B480,'PH Itemnames'!$A$1:$A$723),1)</f>
        <v>steakfajitaItem</v>
      </c>
      <c r="D480" t="s">
        <v>240</v>
      </c>
      <c r="E480" t="s">
        <v>1191</v>
      </c>
      <c r="F480" s="10" t="s">
        <v>75</v>
      </c>
      <c r="G480" s="11" t="s">
        <v>64</v>
      </c>
      <c r="H480" s="11" t="s">
        <v>132</v>
      </c>
      <c r="I480" s="11" t="s">
        <v>133</v>
      </c>
      <c r="J480" s="11" t="s">
        <v>122</v>
      </c>
      <c r="K480" s="11" t="s">
        <v>335</v>
      </c>
      <c r="L480" s="11"/>
      <c r="M480" s="11"/>
      <c r="N480" s="46">
        <f ca="1">SUMIF(Ingredients!$B$3:$B$230,'PH complex foods'!F480,Ingredients!$A$3:$A$119)+SUMIF($B$3:$B$725,F480,$V$3:$V$724)</f>
        <v>1</v>
      </c>
      <c r="O480" s="11">
        <f ca="1">SUMIF(Ingredients!$B$3:$B$230,'PH complex foods'!G480,Ingredients!$A$3:$A$119)+SUMIF($B$3:$B$725,G480,$V$3:$V$724)</f>
        <v>1</v>
      </c>
      <c r="P480" s="11">
        <f ca="1">SUMIF(Ingredients!$B$3:$B$230,'PH complex foods'!H480,Ingredients!$A$3:$A$119)+SUMIF($B$3:$B$725,H480,$V$3:$V$724)</f>
        <v>1</v>
      </c>
      <c r="Q480" s="11">
        <f ca="1">SUMIF(Ingredients!$B$3:$B$230,'PH complex foods'!I480,Ingredients!$A$3:$A$119)+SUMIF($B$3:$B$725,I480,$V$3:$V$724)</f>
        <v>1</v>
      </c>
      <c r="R480" s="11">
        <f ca="1">SUMIF(Ingredients!$B$3:$B$230,'PH complex foods'!J480,Ingredients!$A$3:$A$119)+SUMIF($B$3:$B$725,J480,$V$3:$V$724)</f>
        <v>1</v>
      </c>
      <c r="S480" s="11">
        <f ca="1">SUMIF(Ingredients!$B$3:$B$230,'PH complex foods'!K480,Ingredients!$A$3:$A$119)+SUMIF($B$3:$B$725,K480,$V$3:$V$724)</f>
        <v>1</v>
      </c>
      <c r="T480" s="11">
        <f ca="1">SUMIF(Ingredients!$B$3:$B$230,'PH complex foods'!L480,Ingredients!$A$3:$A$119)+SUMIF($B$3:$B$725,L480,$V$3:$V$724)</f>
        <v>0</v>
      </c>
      <c r="U480" s="11">
        <f ca="1">SUMIF(Ingredients!$B$3:$B$230,'PH complex foods'!M480,Ingredients!$A$3:$A$119)+SUMIF($B$3:$B$725,M480,$V$3:$V$724)</f>
        <v>0</v>
      </c>
      <c r="V480" s="10">
        <f t="shared" ca="1" si="110"/>
        <v>1</v>
      </c>
      <c r="W480" s="10">
        <v>1</v>
      </c>
      <c r="X480" s="11">
        <v>1</v>
      </c>
      <c r="Y480" s="11">
        <f>COUNTIF(F480:M1204,B480)</f>
        <v>0</v>
      </c>
      <c r="Z480" s="44" t="str">
        <f t="shared" ca="1" si="111"/>
        <v>Yes</v>
      </c>
      <c r="AA480" s="34">
        <f>SUMIF(Ingredients!$B$3:$B$230,F480,Ingredients!$C$3:$C$230)+SUMIF($B$3:$B$725,F480,$AI$3:$AI$725)</f>
        <v>10</v>
      </c>
      <c r="AB480" s="30">
        <f>SUMIF(Ingredients!$B$3:$B$230,G480,Ingredients!$C$3:$C$230)+SUMIF($B$3:$B$725,G480,$AI$3:$AI$725)</f>
        <v>2</v>
      </c>
      <c r="AC480" s="30">
        <f>SUMIF(Ingredients!$B$3:$B$230,H480,Ingredients!$C$3:$C$230)+SUMIF($B$3:$B$725,H480,$AI$3:$AI$725)</f>
        <v>4</v>
      </c>
      <c r="AD480" s="30">
        <f>SUMIF(Ingredients!$B$3:$B$230,I480,Ingredients!$C$3:$C$230)+SUMIF($B$3:$B$725,I480,$AI$3:$AI$725)</f>
        <v>1</v>
      </c>
      <c r="AE480" s="30">
        <f>SUMIF(Ingredients!$B$3:$B$230,J480,Ingredients!$C$3:$C$230)+SUMIF($B$3:$B$725,J480,$AI$3:$AI$725)</f>
        <v>0</v>
      </c>
      <c r="AF480" s="30">
        <f>SUMIF(Ingredients!$B$3:$B$230,K480,Ingredients!$C$3:$C$230)+SUMIF($B$3:$B$725,K480,$AI$3:$AI$725)</f>
        <v>0</v>
      </c>
      <c r="AG480" s="30">
        <f>SUMIF(Ingredients!$B$3:$B$230,L480,Ingredients!$C$3:$C$230)+SUMIF($B$3:$B$725,L480,$AI$3:$AI$725)</f>
        <v>0</v>
      </c>
      <c r="AH480" s="30">
        <f>SUMIF(Ingredients!$B$3:$B$230,M480,Ingredients!$C$3:$C$230)+SUMIF($B$3:$B$725,M480,$AI$3:$AI$725)</f>
        <v>0</v>
      </c>
      <c r="AI480" s="29">
        <f t="shared" si="100"/>
        <v>17</v>
      </c>
      <c r="AJ480" s="30">
        <f>SUMIF(Ingredients!$B$3:$B$230,F480,Ingredients!$D$3:$D$230)+SUMIF($B$3:$B$725,F480,$AR$3:$AR$725)</f>
        <v>0</v>
      </c>
      <c r="AK480" s="30">
        <f>SUMIF(Ingredients!$B$3:$B$230,G480,Ingredients!$D$3:$D$230)+SUMIF($B$3:$B$725,G480,$AR$3:$AR$725)</f>
        <v>0</v>
      </c>
      <c r="AL480" s="30">
        <f>SUMIF(Ingredients!$B$3:$B$230,H480,Ingredients!$D$3:$D$230)+SUMIF($B$3:$B$725,H480,$AR$3:$AR$725)</f>
        <v>0</v>
      </c>
      <c r="AM480" s="30">
        <f>SUMIF(Ingredients!$B$3:$B$230,I480,Ingredients!$D$3:$D$230)+SUMIF($B$3:$B$725,I480,$AR$3:$AR$725)</f>
        <v>0</v>
      </c>
      <c r="AN480" s="30">
        <f>SUMIF(Ingredients!$B$3:$B$230,J480,Ingredients!$D$3:$D$230)+SUMIF($B$3:$B$725,J480,$AR$3:$AR$725)</f>
        <v>0</v>
      </c>
      <c r="AO480" s="30">
        <f>SUMIF(Ingredients!$B$3:$B$230,K480,Ingredients!$D$3:$D$230)+SUMIF($B$3:$B$725,K480,$AR$3:$AR$725)</f>
        <v>10</v>
      </c>
      <c r="AP480" s="30">
        <f>SUMIF(Ingredients!$B$3:$B$230,L480,Ingredients!$D$3:$D$230)+SUMIF($B$3:$B$725,L480,$AR$3:$AR$725)</f>
        <v>0</v>
      </c>
      <c r="AQ480" s="30">
        <f>SUMIF(Ingredients!$B$3:$B$230,M480,Ingredients!$D$3:$D$230)+SUMIF($B$3:$B$725,M480,$AR$3:$AR$725)</f>
        <v>0</v>
      </c>
      <c r="AR480" s="29">
        <f t="shared" si="101"/>
        <v>10</v>
      </c>
      <c r="AS480" s="30">
        <f>SUMIF(Ingredients!$B$3:$B$230,F480,Ingredients!$E$3:$E$230)+SUMIF($B$3:$B$725,F480,$BA$3:$BA$730)</f>
        <v>10</v>
      </c>
      <c r="AT480" s="30">
        <f>SUMIF(Ingredients!$B$3:$B$230,G480,Ingredients!$E$3:$E$230)+SUMIF($B$3:$B$725,G480,$BA$3:$BA$730)</f>
        <v>43</v>
      </c>
      <c r="AU480" s="30">
        <f>SUMIF(Ingredients!$B$3:$B$230,H480,Ingredients!$E$3:$E$230)+SUMIF($B$3:$B$725,H480,$BA$3:$BA$730)</f>
        <v>7.666666666666667</v>
      </c>
      <c r="AV480" s="30">
        <f>SUMIF(Ingredients!$B$3:$B$230,I480,Ingredients!$E$3:$E$230)+SUMIF($B$3:$B$725,I480,$BA$3:$BA$730)</f>
        <v>32</v>
      </c>
      <c r="AW480" s="30">
        <f>SUMIF(Ingredients!$B$3:$B$230,J480,Ingredients!$E$3:$E$230)+SUMIF($B$3:$B$725,J480,$BA$3:$BA$730)</f>
        <v>48</v>
      </c>
      <c r="AX480" s="30">
        <f>SUMIF(Ingredients!$B$3:$B$230,K480,Ingredients!$E$3:$E$230)+SUMIF($B$3:$B$725,K480,$BA$3:$BA$730)</f>
        <v>21.5</v>
      </c>
      <c r="AY480" s="30">
        <f>SUMIF(Ingredients!$B$3:$B$230,L480,Ingredients!$E$3:$E$230)+SUMIF($B$3:$B$725,L480,$BA$3:$BA$730)</f>
        <v>0</v>
      </c>
      <c r="AZ480" s="30">
        <f>SUMIF(Ingredients!$B$3:$B$230,M480,Ingredients!$E$3:$E$230)+SUMIF($B$3:$B$725,M480,$BA$3:$BA$730)</f>
        <v>0</v>
      </c>
      <c r="BA480" s="29">
        <f t="shared" si="102"/>
        <v>27.027777777777775</v>
      </c>
      <c r="BB480" s="30">
        <f>SUMIF(Ingredients!$B$3:$B$230,F480,Ingredients!$F$3:$F$230)+SUMIF($B$3:$B$725,F480,$BJ$3:$BJ$725)</f>
        <v>0</v>
      </c>
      <c r="BC480" s="30">
        <f>SUMIF(Ingredients!$B$3:$B$230,G480,Ingredients!$F$3:$F$230)+SUMIF($B$3:$B$725,G480,$BJ$3:$BJ$725)</f>
        <v>0</v>
      </c>
      <c r="BD480" s="30">
        <f>SUMIF(Ingredients!$B$3:$B$230,H480,Ingredients!$F$3:$F$230)+SUMIF($B$3:$B$725,H480,$BJ$3:$BJ$725)</f>
        <v>0</v>
      </c>
      <c r="BE480" s="30">
        <f>SUMIF(Ingredients!$B$3:$B$230,I480,Ingredients!$F$3:$F$230)+SUMIF($B$3:$B$725,I480,$BJ$3:$BJ$725)</f>
        <v>0</v>
      </c>
      <c r="BF480" s="30">
        <f>SUMIF(Ingredients!$B$3:$B$230,J480,Ingredients!$F$3:$F$230)+SUMIF($B$3:$B$725,J480,$BJ$3:$BJ$725)</f>
        <v>0</v>
      </c>
      <c r="BG480" s="30">
        <f>SUMIF(Ingredients!$B$3:$B$230,K480,Ingredients!$F$3:$F$230)+SUMIF($B$3:$B$725,K480,$BJ$3:$BJ$725)</f>
        <v>0</v>
      </c>
      <c r="BH480" s="30">
        <f>SUMIF(Ingredients!$B$3:$B$230,L480,Ingredients!$F$3:$F$230)+SUMIF($B$3:$B$725,L480,$BJ$3:$BJ$725)</f>
        <v>0</v>
      </c>
      <c r="BI480" s="30">
        <f>SUMIF(Ingredients!$B$3:$B$230,M480,Ingredients!$F$3:$F$230)+SUMIF($B$3:$B$725,M480,$BJ$3:$BJ$725)</f>
        <v>0</v>
      </c>
      <c r="BJ480" s="35">
        <f t="shared" si="103"/>
        <v>0</v>
      </c>
      <c r="BK480" s="30">
        <f>SUMIF(Ingredients!$B$3:$B$230,F480,Ingredients!$G$3:$G$230)+SUMIF($B$3:$B$725,F480,$BS$3:$BS$725)</f>
        <v>0</v>
      </c>
      <c r="BL480" s="30">
        <f>SUMIF(Ingredients!$B$3:$B$230,G480,Ingredients!$G$3:$G$230)+SUMIF($B$3:$B$725,G480,$BS$3:$BS$725)</f>
        <v>0</v>
      </c>
      <c r="BM480" s="30">
        <f>SUMIF(Ingredients!$B$3:$B$230,H480,Ingredients!$G$3:$G$230)+SUMIF($B$3:$B$725,H480,$BS$3:$BS$725)</f>
        <v>0</v>
      </c>
      <c r="BN480" s="30">
        <f>SUMIF(Ingredients!$B$3:$B$230,I480,Ingredients!$G$3:$G$230)+SUMIF($B$3:$B$725,I480,$BS$3:$BS$725)</f>
        <v>0</v>
      </c>
      <c r="BO480" s="30">
        <f>SUMIF(Ingredients!$B$3:$B$230,J480,Ingredients!$G$3:$G$230)+SUMIF($B$3:$B$725,J480,$BS$3:$BS$725)</f>
        <v>0</v>
      </c>
      <c r="BP480" s="30">
        <f>SUMIF(Ingredients!$B$3:$B$230,K480,Ingredients!$G$3:$G$230)+SUMIF($B$3:$B$725,K480,$BS$3:$BS$725)</f>
        <v>0</v>
      </c>
      <c r="BQ480" s="30">
        <f>SUMIF(Ingredients!$B$3:$B$230,L480,Ingredients!$G$3:$G$230)+SUMIF($B$3:$B$725,L480,$BS$3:$BS$725)</f>
        <v>0</v>
      </c>
      <c r="BR480" s="30">
        <f>SUMIF(Ingredients!$B$3:$B$230,M480,Ingredients!$G$3:$G$230)+SUMIF($B$3:$B$725,M480,$BS$3:$BS$725)</f>
        <v>0</v>
      </c>
      <c r="BS480" s="36">
        <f t="shared" si="104"/>
        <v>0</v>
      </c>
      <c r="BT480" s="30">
        <f>SUMIF(Ingredients!$B$3:$B$230,F480,Ingredients!$H$3:$H$230)+SUMIF($B$3:$B$725,F480,$CB$3:$CB$725)</f>
        <v>0</v>
      </c>
      <c r="BU480" s="30">
        <f>SUMIF(Ingredients!$B$3:$B$230,G480,Ingredients!$H$3:$H$230)+SUMIF($B$3:$B$725,G480,$CB$3:$CB$725)</f>
        <v>1</v>
      </c>
      <c r="BV480" s="30">
        <f>SUMIF(Ingredients!$B$3:$B$230,H480,Ingredients!$H$3:$H$230)+SUMIF($B$3:$B$725,H480,$CB$3:$CB$725)</f>
        <v>1</v>
      </c>
      <c r="BW480" s="30">
        <f>SUMIF(Ingredients!$B$3:$B$230,I480,Ingredients!$H$3:$H$230)+SUMIF($B$3:$B$725,I480,$CB$3:$CB$725)</f>
        <v>0.5</v>
      </c>
      <c r="BX480" s="30">
        <f>SUMIF(Ingredients!$B$3:$B$230,J480,Ingredients!$H$3:$H$230)+SUMIF($B$3:$B$725,J480,$CB$3:$CB$725)</f>
        <v>0</v>
      </c>
      <c r="BY480" s="30">
        <f>SUMIF(Ingredients!$B$3:$B$230,K480,Ingredients!$H$3:$H$230)+SUMIF($B$3:$B$725,K480,$CB$3:$CB$725)</f>
        <v>0</v>
      </c>
      <c r="BZ480" s="30">
        <f>SUMIF(Ingredients!$B$3:$B$230,L480,Ingredients!$H$3:$H$230)+SUMIF($B$3:$B$725,L480,$CB$3:$CB$725)</f>
        <v>0</v>
      </c>
      <c r="CA480" s="30">
        <f>SUMIF(Ingredients!$B$3:$B$230,M480,Ingredients!$H$3:$H$230)+SUMIF($B$3:$B$725,M480,$CB$3:$CB$725)</f>
        <v>0</v>
      </c>
      <c r="CB480" s="42">
        <f t="shared" si="105"/>
        <v>2.5</v>
      </c>
      <c r="CC480" s="30">
        <f>SUMIF(Ingredients!$B$3:$B$230,F480,Ingredients!$I$3:$I$230)+SUMIF($B$3:$B$725,F480,$CK$3:$CK$725)</f>
        <v>2</v>
      </c>
      <c r="CD480" s="30">
        <f>SUMIF(Ingredients!$B$3:$B$230,G480,Ingredients!$I$3:$I$230)+SUMIF($B$3:$B$725,G480,$CK$3:$CK$725)</f>
        <v>0</v>
      </c>
      <c r="CE480" s="30">
        <f>SUMIF(Ingredients!$B$3:$B$230,H480,Ingredients!$I$3:$I$230)+SUMIF($B$3:$B$725,H480,$CK$3:$CK$725)</f>
        <v>0</v>
      </c>
      <c r="CF480" s="30">
        <f>SUMIF(Ingredients!$B$3:$B$230,I480,Ingredients!$I$3:$I$230)+SUMIF($B$3:$B$725,I480,$CK$3:$CK$725)</f>
        <v>0</v>
      </c>
      <c r="CG480" s="30">
        <f>SUMIF(Ingredients!$B$3:$B$230,J480,Ingredients!$I$3:$I$230)+SUMIF($B$3:$B$725,J480,$CK$3:$CK$725)</f>
        <v>0</v>
      </c>
      <c r="CH480" s="30">
        <f>SUMIF(Ingredients!$B$3:$B$230,K480,Ingredients!$I$3:$I$230)+SUMIF($B$3:$B$725,K480,$CK$3:$CK$725)</f>
        <v>0</v>
      </c>
      <c r="CI480" s="30">
        <f>SUMIF(Ingredients!$B$3:$B$230,L480,Ingredients!$I$3:$I$230)+SUMIF($B$3:$B$725,L480,$CK$3:$CK$725)</f>
        <v>0</v>
      </c>
      <c r="CJ480" s="30">
        <f>SUMIF(Ingredients!$B$3:$B$230,M480,Ingredients!$I$3:$I$230)+SUMIF($B$3:$B$725,M480,$CK$3:$CK$725)</f>
        <v>0</v>
      </c>
      <c r="CK480" s="38">
        <f t="shared" si="106"/>
        <v>2</v>
      </c>
      <c r="CL480" s="30">
        <f>SUMIF(Ingredients!$B$3:$B$230,F480,Ingredients!$J$3:$J$230)+SUMIF($B$3:$B$725,F480,$CT$3:$CT$725)</f>
        <v>0</v>
      </c>
      <c r="CM480" s="30">
        <f>SUMIF(Ingredients!$B$3:$B$230,G480,Ingredients!$J$3:$J$230)+SUMIF($B$3:$B$725,G480,$CT$3:$CT$725)</f>
        <v>0</v>
      </c>
      <c r="CN480" s="30">
        <f>SUMIF(Ingredients!$B$3:$B$230,H480,Ingredients!$J$3:$J$230)+SUMIF($B$3:$B$725,H480,$CT$3:$CT$725)</f>
        <v>0</v>
      </c>
      <c r="CO480" s="30">
        <f>SUMIF(Ingredients!$B$3:$B$230,I480,Ingredients!$J$3:$J$230)+SUMIF($B$3:$B$725,I480,$CT$3:$CT$725)</f>
        <v>0</v>
      </c>
      <c r="CP480" s="30">
        <f>SUMIF(Ingredients!$B$3:$B$230,J480,Ingredients!$J$3:$J$230)+SUMIF($B$3:$B$725,J480,$CT$3:$CT$725)</f>
        <v>0</v>
      </c>
      <c r="CQ480" s="30">
        <f>SUMIF(Ingredients!$B$3:$B$230,K480,Ingredients!$J$3:$J$230)+SUMIF($B$3:$B$725,K480,$CT$3:$CT$725)</f>
        <v>0</v>
      </c>
      <c r="CR480" s="30">
        <f>SUMIF(Ingredients!$B$3:$B$230,L480,Ingredients!$J$3:$J$230)+SUMIF($B$3:$B$725,L480,$CT$3:$CT$725)</f>
        <v>0</v>
      </c>
      <c r="CS480" s="30">
        <f>SUMIF(Ingredients!$B$3:$B$230,M480,Ingredients!$J$3:$J$230)+SUMIF($B$3:$B$725,M480,$CT$3:$CT$725)</f>
        <v>0</v>
      </c>
      <c r="CT480" s="43">
        <f t="shared" si="107"/>
        <v>0</v>
      </c>
      <c r="CU480" s="34">
        <v>20</v>
      </c>
      <c r="CV480" s="30">
        <v>0</v>
      </c>
      <c r="CW480" s="30">
        <v>18</v>
      </c>
      <c r="CX480" s="35">
        <v>0.5</v>
      </c>
      <c r="CY480" s="36">
        <v>0</v>
      </c>
      <c r="CZ480" s="37">
        <v>2.5</v>
      </c>
      <c r="DA480" s="38">
        <v>2</v>
      </c>
      <c r="DB480" s="39">
        <v>0</v>
      </c>
      <c r="DC480" t="s">
        <v>202</v>
      </c>
      <c r="DD480" t="str">
        <f t="shared" ca="1" si="99"/>
        <v/>
      </c>
      <c r="DE480" t="str">
        <f t="shared" ca="1" si="108"/>
        <v>-</v>
      </c>
      <c r="DG480" t="s">
        <v>200</v>
      </c>
      <c r="DH480" t="str">
        <f t="shared" ca="1" si="109"/>
        <v>STEAKFAJITAITEM(MEAL, ItemRegistry.steakfajitaItem, 4 ,4f,0f,0.5f,2.5f,0f,2f,0f,1.17f),</v>
      </c>
      <c r="DI480" t="s">
        <v>2547</v>
      </c>
    </row>
    <row r="481" spans="2:113" x14ac:dyDescent="0.3">
      <c r="B481" t="s">
        <v>771</v>
      </c>
      <c r="C481" t="str">
        <f>INDEX('PH Itemnames'!$B$1:$B$723,MATCH(B481,'PH Itemnames'!$A$1:$A$723),1)</f>
        <v>ramenItem</v>
      </c>
      <c r="D481" t="s">
        <v>245</v>
      </c>
      <c r="E481" t="s">
        <v>1191</v>
      </c>
      <c r="F481" s="10" t="s">
        <v>692</v>
      </c>
      <c r="G481" s="11" t="s">
        <v>270</v>
      </c>
      <c r="H481" s="11" t="s">
        <v>249</v>
      </c>
      <c r="I481" s="11"/>
      <c r="J481" s="11"/>
      <c r="K481" s="11"/>
      <c r="L481" s="11"/>
      <c r="M481" s="11"/>
      <c r="N481" s="46">
        <f ca="1">SUMIF(Ingredients!$B$3:$B$230,'PH complex foods'!F481,Ingredients!$A$3:$A$119)+SUMIF($B$3:$B$725,F481,$V$3:$V$724)</f>
        <v>1</v>
      </c>
      <c r="O481" s="11">
        <f ca="1">SUMIF(Ingredients!$B$3:$B$230,'PH complex foods'!G481,Ingredients!$A$3:$A$119)+SUMIF($B$3:$B$725,G481,$V$3:$V$724)</f>
        <v>1</v>
      </c>
      <c r="P481" s="11">
        <f ca="1">SUMIF(Ingredients!$B$3:$B$230,'PH complex foods'!H481,Ingredients!$A$3:$A$119)+SUMIF($B$3:$B$725,H481,$V$3:$V$724)</f>
        <v>1</v>
      </c>
      <c r="Q481" s="11">
        <f ca="1">SUMIF(Ingredients!$B$3:$B$230,'PH complex foods'!I481,Ingredients!$A$3:$A$119)+SUMIF($B$3:$B$725,I481,$V$3:$V$724)</f>
        <v>0</v>
      </c>
      <c r="R481" s="11">
        <f ca="1">SUMIF(Ingredients!$B$3:$B$230,'PH complex foods'!J481,Ingredients!$A$3:$A$119)+SUMIF($B$3:$B$725,J481,$V$3:$V$724)</f>
        <v>0</v>
      </c>
      <c r="S481" s="11">
        <f ca="1">SUMIF(Ingredients!$B$3:$B$230,'PH complex foods'!K481,Ingredients!$A$3:$A$119)+SUMIF($B$3:$B$725,K481,$V$3:$V$724)</f>
        <v>0</v>
      </c>
      <c r="T481" s="11">
        <f ca="1">SUMIF(Ingredients!$B$3:$B$230,'PH complex foods'!L481,Ingredients!$A$3:$A$119)+SUMIF($B$3:$B$725,L481,$V$3:$V$724)</f>
        <v>0</v>
      </c>
      <c r="U481" s="11">
        <f ca="1">SUMIF(Ingredients!$B$3:$B$230,'PH complex foods'!M481,Ingredients!$A$3:$A$119)+SUMIF($B$3:$B$725,M481,$V$3:$V$724)</f>
        <v>0</v>
      </c>
      <c r="V481" s="10">
        <f t="shared" ca="1" si="110"/>
        <v>1</v>
      </c>
      <c r="W481" s="10">
        <v>1</v>
      </c>
      <c r="X481" s="11">
        <v>1</v>
      </c>
      <c r="Y481" s="11">
        <f>COUNTIF(F481:M1205,B481)</f>
        <v>0</v>
      </c>
      <c r="Z481" s="44" t="str">
        <f t="shared" ca="1" si="111"/>
        <v>Yes</v>
      </c>
      <c r="AA481" s="34">
        <f>SUMIF(Ingredients!$B$3:$B$230,F481,Ingredients!$C$3:$C$230)+SUMIF($B$3:$B$725,F481,$AI$3:$AI$725)</f>
        <v>5</v>
      </c>
      <c r="AB481" s="30">
        <f>SUMIF(Ingredients!$B$3:$B$230,G481,Ingredients!$C$3:$C$230)+SUMIF($B$3:$B$725,G481,$AI$3:$AI$725)</f>
        <v>12.30952380952381</v>
      </c>
      <c r="AC481" s="30">
        <f>SUMIF(Ingredients!$B$3:$B$230,H481,Ingredients!$C$3:$C$230)+SUMIF($B$3:$B$725,H481,$AI$3:$AI$725)</f>
        <v>0</v>
      </c>
      <c r="AD481" s="30">
        <f>SUMIF(Ingredients!$B$3:$B$230,I481,Ingredients!$C$3:$C$230)+SUMIF($B$3:$B$725,I481,$AI$3:$AI$725)</f>
        <v>0</v>
      </c>
      <c r="AE481" s="30">
        <f>SUMIF(Ingredients!$B$3:$B$230,J481,Ingredients!$C$3:$C$230)+SUMIF($B$3:$B$725,J481,$AI$3:$AI$725)</f>
        <v>0</v>
      </c>
      <c r="AF481" s="30">
        <f>SUMIF(Ingredients!$B$3:$B$230,K481,Ingredients!$C$3:$C$230)+SUMIF($B$3:$B$725,K481,$AI$3:$AI$725)</f>
        <v>0</v>
      </c>
      <c r="AG481" s="30">
        <f>SUMIF(Ingredients!$B$3:$B$230,L481,Ingredients!$C$3:$C$230)+SUMIF($B$3:$B$725,L481,$AI$3:$AI$725)</f>
        <v>0</v>
      </c>
      <c r="AH481" s="30">
        <f>SUMIF(Ingredients!$B$3:$B$230,M481,Ingredients!$C$3:$C$230)+SUMIF($B$3:$B$725,M481,$AI$3:$AI$725)</f>
        <v>0</v>
      </c>
      <c r="AI481" s="29">
        <f t="shared" si="100"/>
        <v>17.30952380952381</v>
      </c>
      <c r="AJ481" s="30">
        <f>SUMIF(Ingredients!$B$3:$B$230,F481,Ingredients!$D$3:$D$230)+SUMIF($B$3:$B$725,F481,$AR$3:$AR$725)</f>
        <v>0</v>
      </c>
      <c r="AK481" s="30">
        <f>SUMIF(Ingredients!$B$3:$B$230,G481,Ingredients!$D$3:$D$230)+SUMIF($B$3:$B$725,G481,$AR$3:$AR$725)</f>
        <v>0.35714285714285715</v>
      </c>
      <c r="AL481" s="30">
        <f>SUMIF(Ingredients!$B$3:$B$230,H481,Ingredients!$D$3:$D$230)+SUMIF($B$3:$B$725,H481,$AR$3:$AR$725)</f>
        <v>0</v>
      </c>
      <c r="AM481" s="30">
        <f>SUMIF(Ingredients!$B$3:$B$230,I481,Ingredients!$D$3:$D$230)+SUMIF($B$3:$B$725,I481,$AR$3:$AR$725)</f>
        <v>0</v>
      </c>
      <c r="AN481" s="30">
        <f>SUMIF(Ingredients!$B$3:$B$230,J481,Ingredients!$D$3:$D$230)+SUMIF($B$3:$B$725,J481,$AR$3:$AR$725)</f>
        <v>0</v>
      </c>
      <c r="AO481" s="30">
        <f>SUMIF(Ingredients!$B$3:$B$230,K481,Ingredients!$D$3:$D$230)+SUMIF($B$3:$B$725,K481,$AR$3:$AR$725)</f>
        <v>0</v>
      </c>
      <c r="AP481" s="30">
        <f>SUMIF(Ingredients!$B$3:$B$230,L481,Ingredients!$D$3:$D$230)+SUMIF($B$3:$B$725,L481,$AR$3:$AR$725)</f>
        <v>0</v>
      </c>
      <c r="AQ481" s="30">
        <f>SUMIF(Ingredients!$B$3:$B$230,M481,Ingredients!$D$3:$D$230)+SUMIF($B$3:$B$725,M481,$AR$3:$AR$725)</f>
        <v>0</v>
      </c>
      <c r="AR481" s="29">
        <f t="shared" si="101"/>
        <v>0.35714285714285715</v>
      </c>
      <c r="AS481" s="30">
        <f>SUMIF(Ingredients!$B$3:$B$230,F481,Ingredients!$E$3:$E$230)+SUMIF($B$3:$B$725,F481,$BA$3:$BA$730)</f>
        <v>7</v>
      </c>
      <c r="AT481" s="30">
        <f>SUMIF(Ingredients!$B$3:$B$230,G481,Ingredients!$E$3:$E$230)+SUMIF($B$3:$B$725,G481,$BA$3:$BA$730)</f>
        <v>10.428571428571429</v>
      </c>
      <c r="AU481" s="30">
        <f>SUMIF(Ingredients!$B$3:$B$230,H481,Ingredients!$E$3:$E$230)+SUMIF($B$3:$B$725,H481,$BA$3:$BA$730)</f>
        <v>30</v>
      </c>
      <c r="AV481" s="30">
        <f>SUMIF(Ingredients!$B$3:$B$230,I481,Ingredients!$E$3:$E$230)+SUMIF($B$3:$B$725,I481,$BA$3:$BA$730)</f>
        <v>0</v>
      </c>
      <c r="AW481" s="30">
        <f>SUMIF(Ingredients!$B$3:$B$230,J481,Ingredients!$E$3:$E$230)+SUMIF($B$3:$B$725,J481,$BA$3:$BA$730)</f>
        <v>0</v>
      </c>
      <c r="AX481" s="30">
        <f>SUMIF(Ingredients!$B$3:$B$230,K481,Ingredients!$E$3:$E$230)+SUMIF($B$3:$B$725,K481,$BA$3:$BA$730)</f>
        <v>0</v>
      </c>
      <c r="AY481" s="30">
        <f>SUMIF(Ingredients!$B$3:$B$230,L481,Ingredients!$E$3:$E$230)+SUMIF($B$3:$B$725,L481,$BA$3:$BA$730)</f>
        <v>0</v>
      </c>
      <c r="AZ481" s="30">
        <f>SUMIF(Ingredients!$B$3:$B$230,M481,Ingredients!$E$3:$E$230)+SUMIF($B$3:$B$725,M481,$BA$3:$BA$730)</f>
        <v>0</v>
      </c>
      <c r="BA481" s="29">
        <f t="shared" si="102"/>
        <v>15.80952380952381</v>
      </c>
      <c r="BB481" s="30">
        <f>SUMIF(Ingredients!$B$3:$B$230,F481,Ingredients!$F$3:$F$230)+SUMIF($B$3:$B$725,F481,$BJ$3:$BJ$725)</f>
        <v>1</v>
      </c>
      <c r="BC481" s="30">
        <f>SUMIF(Ingredients!$B$3:$B$230,G481,Ingredients!$F$3:$F$230)+SUMIF($B$3:$B$725,G481,$BJ$3:$BJ$725)</f>
        <v>0</v>
      </c>
      <c r="BD481" s="30">
        <f>SUMIF(Ingredients!$B$3:$B$230,H481,Ingredients!$F$3:$F$230)+SUMIF($B$3:$B$725,H481,$BJ$3:$BJ$725)</f>
        <v>0</v>
      </c>
      <c r="BE481" s="30">
        <f>SUMIF(Ingredients!$B$3:$B$230,I481,Ingredients!$F$3:$F$230)+SUMIF($B$3:$B$725,I481,$BJ$3:$BJ$725)</f>
        <v>0</v>
      </c>
      <c r="BF481" s="30">
        <f>SUMIF(Ingredients!$B$3:$B$230,J481,Ingredients!$F$3:$F$230)+SUMIF($B$3:$B$725,J481,$BJ$3:$BJ$725)</f>
        <v>0</v>
      </c>
      <c r="BG481" s="30">
        <f>SUMIF(Ingredients!$B$3:$B$230,K481,Ingredients!$F$3:$F$230)+SUMIF($B$3:$B$725,K481,$BJ$3:$BJ$725)</f>
        <v>0</v>
      </c>
      <c r="BH481" s="30">
        <f>SUMIF(Ingredients!$B$3:$B$230,L481,Ingredients!$F$3:$F$230)+SUMIF($B$3:$B$725,L481,$BJ$3:$BJ$725)</f>
        <v>0</v>
      </c>
      <c r="BI481" s="30">
        <f>SUMIF(Ingredients!$B$3:$B$230,M481,Ingredients!$F$3:$F$230)+SUMIF($B$3:$B$725,M481,$BJ$3:$BJ$725)</f>
        <v>0</v>
      </c>
      <c r="BJ481" s="35">
        <f t="shared" si="103"/>
        <v>1</v>
      </c>
      <c r="BK481" s="30">
        <f>SUMIF(Ingredients!$B$3:$B$230,F481,Ingredients!$G$3:$G$230)+SUMIF($B$3:$B$725,F481,$BS$3:$BS$725)</f>
        <v>0</v>
      </c>
      <c r="BL481" s="30">
        <f>SUMIF(Ingredients!$B$3:$B$230,G481,Ingredients!$G$3:$G$230)+SUMIF($B$3:$B$725,G481,$BS$3:$BS$725)</f>
        <v>0</v>
      </c>
      <c r="BM481" s="30">
        <f>SUMIF(Ingredients!$B$3:$B$230,H481,Ingredients!$G$3:$G$230)+SUMIF($B$3:$B$725,H481,$BS$3:$BS$725)</f>
        <v>0</v>
      </c>
      <c r="BN481" s="30">
        <f>SUMIF(Ingredients!$B$3:$B$230,I481,Ingredients!$G$3:$G$230)+SUMIF($B$3:$B$725,I481,$BS$3:$BS$725)</f>
        <v>0</v>
      </c>
      <c r="BO481" s="30">
        <f>SUMIF(Ingredients!$B$3:$B$230,J481,Ingredients!$G$3:$G$230)+SUMIF($B$3:$B$725,J481,$BS$3:$BS$725)</f>
        <v>0</v>
      </c>
      <c r="BP481" s="30">
        <f>SUMIF(Ingredients!$B$3:$B$230,K481,Ingredients!$G$3:$G$230)+SUMIF($B$3:$B$725,K481,$BS$3:$BS$725)</f>
        <v>0</v>
      </c>
      <c r="BQ481" s="30">
        <f>SUMIF(Ingredients!$B$3:$B$230,L481,Ingredients!$G$3:$G$230)+SUMIF($B$3:$B$725,L481,$BS$3:$BS$725)</f>
        <v>0</v>
      </c>
      <c r="BR481" s="30">
        <f>SUMIF(Ingredients!$B$3:$B$230,M481,Ingredients!$G$3:$G$230)+SUMIF($B$3:$B$725,M481,$BS$3:$BS$725)</f>
        <v>0</v>
      </c>
      <c r="BS481" s="36">
        <f t="shared" si="104"/>
        <v>0</v>
      </c>
      <c r="BT481" s="30">
        <f>SUMIF(Ingredients!$B$3:$B$230,F481,Ingredients!$H$3:$H$230)+SUMIF($B$3:$B$725,F481,$CB$3:$CB$725)</f>
        <v>0</v>
      </c>
      <c r="BU481" s="30">
        <f>SUMIF(Ingredients!$B$3:$B$230,G481,Ingredients!$H$3:$H$230)+SUMIF($B$3:$B$725,G481,$CB$3:$CB$725)</f>
        <v>1.1428571428571428</v>
      </c>
      <c r="BV481" s="30">
        <f>SUMIF(Ingredients!$B$3:$B$230,H481,Ingredients!$H$3:$H$230)+SUMIF($B$3:$B$725,H481,$CB$3:$CB$725)</f>
        <v>0</v>
      </c>
      <c r="BW481" s="30">
        <f>SUMIF(Ingredients!$B$3:$B$230,I481,Ingredients!$H$3:$H$230)+SUMIF($B$3:$B$725,I481,$CB$3:$CB$725)</f>
        <v>0</v>
      </c>
      <c r="BX481" s="30">
        <f>SUMIF(Ingredients!$B$3:$B$230,J481,Ingredients!$H$3:$H$230)+SUMIF($B$3:$B$725,J481,$CB$3:$CB$725)</f>
        <v>0</v>
      </c>
      <c r="BY481" s="30">
        <f>SUMIF(Ingredients!$B$3:$B$230,K481,Ingredients!$H$3:$H$230)+SUMIF($B$3:$B$725,K481,$CB$3:$CB$725)</f>
        <v>0</v>
      </c>
      <c r="BZ481" s="30">
        <f>SUMIF(Ingredients!$B$3:$B$230,L481,Ingredients!$H$3:$H$230)+SUMIF($B$3:$B$725,L481,$CB$3:$CB$725)</f>
        <v>0</v>
      </c>
      <c r="CA481" s="30">
        <f>SUMIF(Ingredients!$B$3:$B$230,M481,Ingredients!$H$3:$H$230)+SUMIF($B$3:$B$725,M481,$CB$3:$CB$725)</f>
        <v>0</v>
      </c>
      <c r="CB481" s="42">
        <f t="shared" si="105"/>
        <v>1.1428571428571428</v>
      </c>
      <c r="CC481" s="30">
        <f>SUMIF(Ingredients!$B$3:$B$230,F481,Ingredients!$I$3:$I$230)+SUMIF($B$3:$B$725,F481,$CK$3:$CK$725)</f>
        <v>0</v>
      </c>
      <c r="CD481" s="30">
        <f>SUMIF(Ingredients!$B$3:$B$230,G481,Ingredients!$I$3:$I$230)+SUMIF($B$3:$B$725,G481,$CK$3:$CK$725)</f>
        <v>2.5</v>
      </c>
      <c r="CE481" s="30">
        <f>SUMIF(Ingredients!$B$3:$B$230,H481,Ingredients!$I$3:$I$230)+SUMIF($B$3:$B$725,H481,$CK$3:$CK$725)</f>
        <v>0</v>
      </c>
      <c r="CF481" s="30">
        <f>SUMIF(Ingredients!$B$3:$B$230,I481,Ingredients!$I$3:$I$230)+SUMIF($B$3:$B$725,I481,$CK$3:$CK$725)</f>
        <v>0</v>
      </c>
      <c r="CG481" s="30">
        <f>SUMIF(Ingredients!$B$3:$B$230,J481,Ingredients!$I$3:$I$230)+SUMIF($B$3:$B$725,J481,$CK$3:$CK$725)</f>
        <v>0</v>
      </c>
      <c r="CH481" s="30">
        <f>SUMIF(Ingredients!$B$3:$B$230,K481,Ingredients!$I$3:$I$230)+SUMIF($B$3:$B$725,K481,$CK$3:$CK$725)</f>
        <v>0</v>
      </c>
      <c r="CI481" s="30">
        <f>SUMIF(Ingredients!$B$3:$B$230,L481,Ingredients!$I$3:$I$230)+SUMIF($B$3:$B$725,L481,$CK$3:$CK$725)</f>
        <v>0</v>
      </c>
      <c r="CJ481" s="30">
        <f>SUMIF(Ingredients!$B$3:$B$230,M481,Ingredients!$I$3:$I$230)+SUMIF($B$3:$B$725,M481,$CK$3:$CK$725)</f>
        <v>0</v>
      </c>
      <c r="CK481" s="38">
        <f t="shared" si="106"/>
        <v>2.5</v>
      </c>
      <c r="CL481" s="30">
        <f>SUMIF(Ingredients!$B$3:$B$230,F481,Ingredients!$J$3:$J$230)+SUMIF($B$3:$B$725,F481,$CT$3:$CT$725)</f>
        <v>0</v>
      </c>
      <c r="CM481" s="30">
        <f>SUMIF(Ingredients!$B$3:$B$230,G481,Ingredients!$J$3:$J$230)+SUMIF($B$3:$B$725,G481,$CT$3:$CT$725)</f>
        <v>0</v>
      </c>
      <c r="CN481" s="30">
        <f>SUMIF(Ingredients!$B$3:$B$230,H481,Ingredients!$J$3:$J$230)+SUMIF($B$3:$B$725,H481,$CT$3:$CT$725)</f>
        <v>0</v>
      </c>
      <c r="CO481" s="30">
        <f>SUMIF(Ingredients!$B$3:$B$230,I481,Ingredients!$J$3:$J$230)+SUMIF($B$3:$B$725,I481,$CT$3:$CT$725)</f>
        <v>0</v>
      </c>
      <c r="CP481" s="30">
        <f>SUMIF(Ingredients!$B$3:$B$230,J481,Ingredients!$J$3:$J$230)+SUMIF($B$3:$B$725,J481,$CT$3:$CT$725)</f>
        <v>0</v>
      </c>
      <c r="CQ481" s="30">
        <f>SUMIF(Ingredients!$B$3:$B$230,K481,Ingredients!$J$3:$J$230)+SUMIF($B$3:$B$725,K481,$CT$3:$CT$725)</f>
        <v>0</v>
      </c>
      <c r="CR481" s="30">
        <f>SUMIF(Ingredients!$B$3:$B$230,L481,Ingredients!$J$3:$J$230)+SUMIF($B$3:$B$725,L481,$CT$3:$CT$725)</f>
        <v>0</v>
      </c>
      <c r="CS481" s="30">
        <f>SUMIF(Ingredients!$B$3:$B$230,M481,Ingredients!$J$3:$J$230)+SUMIF($B$3:$B$725,M481,$CT$3:$CT$725)</f>
        <v>0</v>
      </c>
      <c r="CT481" s="43">
        <f t="shared" si="107"/>
        <v>0</v>
      </c>
      <c r="CU481" s="34">
        <v>20</v>
      </c>
      <c r="CV481" s="30">
        <v>15</v>
      </c>
      <c r="CW481" s="30">
        <v>9</v>
      </c>
      <c r="CX481" s="35">
        <v>1</v>
      </c>
      <c r="CY481" s="36">
        <v>0</v>
      </c>
      <c r="CZ481" s="37">
        <v>1.1428571428571428</v>
      </c>
      <c r="DA481" s="38">
        <v>2.5</v>
      </c>
      <c r="DB481" s="39">
        <v>0</v>
      </c>
      <c r="DC481" t="s">
        <v>202</v>
      </c>
      <c r="DD481" t="str">
        <f t="shared" ca="1" si="99"/>
        <v/>
      </c>
      <c r="DE481" t="str">
        <f t="shared" ca="1" si="108"/>
        <v>-</v>
      </c>
      <c r="DG481" t="s">
        <v>200</v>
      </c>
      <c r="DH481" t="str">
        <f t="shared" ca="1" si="109"/>
        <v>RAMENITEM(MEAL, ItemRegistry.ramenItem, 4 ,4f,15f,1f,1.14f,0f,2.5f,0f,2.33f),</v>
      </c>
      <c r="DI481" t="s">
        <v>2548</v>
      </c>
    </row>
    <row r="482" spans="2:113" x14ac:dyDescent="0.3">
      <c r="B482" t="s">
        <v>772</v>
      </c>
      <c r="C482" t="str">
        <f>INDEX('PH Itemnames'!$B$1:$B$723,MATCH(B482,'PH Itemnames'!$A$1:$A$723),1)</f>
        <v>misosoupItem</v>
      </c>
      <c r="D482" t="s">
        <v>245</v>
      </c>
      <c r="E482" t="s">
        <v>1191</v>
      </c>
      <c r="F482" s="10" t="s">
        <v>773</v>
      </c>
      <c r="G482" s="11" t="s">
        <v>9</v>
      </c>
      <c r="H482" s="11" t="s">
        <v>129</v>
      </c>
      <c r="I482" s="11"/>
      <c r="J482" s="11"/>
      <c r="K482" s="11"/>
      <c r="L482" s="11"/>
      <c r="M482" s="11"/>
      <c r="N482" s="46">
        <f ca="1">SUMIF(Ingredients!$B$3:$B$230,'PH complex foods'!F482,Ingredients!$A$3:$A$119)+SUMIF($B$3:$B$725,F482,$V$3:$V$724)</f>
        <v>0</v>
      </c>
      <c r="O482" s="11">
        <f ca="1">SUMIF(Ingredients!$B$3:$B$230,'PH complex foods'!G482,Ingredients!$A$3:$A$119)+SUMIF($B$3:$B$725,G482,$V$3:$V$724)</f>
        <v>1</v>
      </c>
      <c r="P482" s="11">
        <f ca="1">SUMIF(Ingredients!$B$3:$B$230,'PH complex foods'!H482,Ingredients!$A$3:$A$119)+SUMIF($B$3:$B$725,H482,$V$3:$V$724)</f>
        <v>1</v>
      </c>
      <c r="Q482" s="11">
        <f ca="1">SUMIF(Ingredients!$B$3:$B$230,'PH complex foods'!I482,Ingredients!$A$3:$A$119)+SUMIF($B$3:$B$725,I482,$V$3:$V$724)</f>
        <v>0</v>
      </c>
      <c r="R482" s="11">
        <f ca="1">SUMIF(Ingredients!$B$3:$B$230,'PH complex foods'!J482,Ingredients!$A$3:$A$119)+SUMIF($B$3:$B$725,J482,$V$3:$V$724)</f>
        <v>0</v>
      </c>
      <c r="S482" s="11">
        <f ca="1">SUMIF(Ingredients!$B$3:$B$230,'PH complex foods'!K482,Ingredients!$A$3:$A$119)+SUMIF($B$3:$B$725,K482,$V$3:$V$724)</f>
        <v>0</v>
      </c>
      <c r="T482" s="11">
        <f ca="1">SUMIF(Ingredients!$B$3:$B$230,'PH complex foods'!L482,Ingredients!$A$3:$A$119)+SUMIF($B$3:$B$725,L482,$V$3:$V$724)</f>
        <v>0</v>
      </c>
      <c r="U482" s="11">
        <f ca="1">SUMIF(Ingredients!$B$3:$B$230,'PH complex foods'!M482,Ingredients!$A$3:$A$119)+SUMIF($B$3:$B$725,M482,$V$3:$V$724)</f>
        <v>0</v>
      </c>
      <c r="V482" s="10">
        <f t="shared" ca="1" si="110"/>
        <v>0</v>
      </c>
      <c r="W482" s="10">
        <v>0</v>
      </c>
      <c r="X482" s="11">
        <v>0</v>
      </c>
      <c r="Y482" s="11">
        <f>COUNTIF(F482:M1206,B482)</f>
        <v>0</v>
      </c>
      <c r="Z482" s="44" t="str">
        <f t="shared" ca="1" si="111"/>
        <v>No</v>
      </c>
      <c r="AA482" s="34">
        <f>SUMIF(Ingredients!$B$3:$B$230,F482,Ingredients!$C$3:$C$230)+SUMIF($B$3:$B$725,F482,$AI$3:$AI$725)</f>
        <v>5</v>
      </c>
      <c r="AB482" s="30">
        <f>SUMIF(Ingredients!$B$3:$B$230,G482,Ingredients!$C$3:$C$230)+SUMIF($B$3:$B$725,G482,$AI$3:$AI$725)</f>
        <v>0</v>
      </c>
      <c r="AC482" s="30">
        <f>SUMIF(Ingredients!$B$3:$B$230,H482,Ingredients!$C$3:$C$230)+SUMIF($B$3:$B$725,H482,$AI$3:$AI$725)</f>
        <v>2</v>
      </c>
      <c r="AD482" s="30">
        <f>SUMIF(Ingredients!$B$3:$B$230,I482,Ingredients!$C$3:$C$230)+SUMIF($B$3:$B$725,I482,$AI$3:$AI$725)</f>
        <v>0</v>
      </c>
      <c r="AE482" s="30">
        <f>SUMIF(Ingredients!$B$3:$B$230,J482,Ingredients!$C$3:$C$230)+SUMIF($B$3:$B$725,J482,$AI$3:$AI$725)</f>
        <v>0</v>
      </c>
      <c r="AF482" s="30">
        <f>SUMIF(Ingredients!$B$3:$B$230,K482,Ingredients!$C$3:$C$230)+SUMIF($B$3:$B$725,K482,$AI$3:$AI$725)</f>
        <v>0</v>
      </c>
      <c r="AG482" s="30">
        <f>SUMIF(Ingredients!$B$3:$B$230,L482,Ingredients!$C$3:$C$230)+SUMIF($B$3:$B$725,L482,$AI$3:$AI$725)</f>
        <v>0</v>
      </c>
      <c r="AH482" s="30">
        <f>SUMIF(Ingredients!$B$3:$B$230,M482,Ingredients!$C$3:$C$230)+SUMIF($B$3:$B$725,M482,$AI$3:$AI$725)</f>
        <v>0</v>
      </c>
      <c r="AI482" s="29">
        <f t="shared" si="100"/>
        <v>7</v>
      </c>
      <c r="AJ482" s="30">
        <f>SUMIF(Ingredients!$B$3:$B$230,F482,Ingredients!$D$3:$D$230)+SUMIF($B$3:$B$725,F482,$AR$3:$AR$725)</f>
        <v>0</v>
      </c>
      <c r="AK482" s="30">
        <f>SUMIF(Ingredients!$B$3:$B$230,G482,Ingredients!$D$3:$D$230)+SUMIF($B$3:$B$725,G482,$AR$3:$AR$725)</f>
        <v>10</v>
      </c>
      <c r="AL482" s="30">
        <f>SUMIF(Ingredients!$B$3:$B$230,H482,Ingredients!$D$3:$D$230)+SUMIF($B$3:$B$725,H482,$AR$3:$AR$725)</f>
        <v>0</v>
      </c>
      <c r="AM482" s="30">
        <f>SUMIF(Ingredients!$B$3:$B$230,I482,Ingredients!$D$3:$D$230)+SUMIF($B$3:$B$725,I482,$AR$3:$AR$725)</f>
        <v>0</v>
      </c>
      <c r="AN482" s="30">
        <f>SUMIF(Ingredients!$B$3:$B$230,J482,Ingredients!$D$3:$D$230)+SUMIF($B$3:$B$725,J482,$AR$3:$AR$725)</f>
        <v>0</v>
      </c>
      <c r="AO482" s="30">
        <f>SUMIF(Ingredients!$B$3:$B$230,K482,Ingredients!$D$3:$D$230)+SUMIF($B$3:$B$725,K482,$AR$3:$AR$725)</f>
        <v>0</v>
      </c>
      <c r="AP482" s="30">
        <f>SUMIF(Ingredients!$B$3:$B$230,L482,Ingredients!$D$3:$D$230)+SUMIF($B$3:$B$725,L482,$AR$3:$AR$725)</f>
        <v>0</v>
      </c>
      <c r="AQ482" s="30">
        <f>SUMIF(Ingredients!$B$3:$B$230,M482,Ingredients!$D$3:$D$230)+SUMIF($B$3:$B$725,M482,$AR$3:$AR$725)</f>
        <v>0</v>
      </c>
      <c r="AR482" s="29">
        <f t="shared" si="101"/>
        <v>10</v>
      </c>
      <c r="AS482" s="30">
        <f>SUMIF(Ingredients!$B$3:$B$230,F482,Ingredients!$E$3:$E$230)+SUMIF($B$3:$B$725,F482,$BA$3:$BA$730)</f>
        <v>0</v>
      </c>
      <c r="AT482" s="30">
        <f>SUMIF(Ingredients!$B$3:$B$230,G482,Ingredients!$E$3:$E$230)+SUMIF($B$3:$B$725,G482,$BA$3:$BA$730)</f>
        <v>0</v>
      </c>
      <c r="AU482" s="30">
        <f>SUMIF(Ingredients!$B$3:$B$230,H482,Ingredients!$E$3:$E$230)+SUMIF($B$3:$B$725,H482,$BA$3:$BA$730)</f>
        <v>12</v>
      </c>
      <c r="AV482" s="30">
        <f>SUMIF(Ingredients!$B$3:$B$230,I482,Ingredients!$E$3:$E$230)+SUMIF($B$3:$B$725,I482,$BA$3:$BA$730)</f>
        <v>0</v>
      </c>
      <c r="AW482" s="30">
        <f>SUMIF(Ingredients!$B$3:$B$230,J482,Ingredients!$E$3:$E$230)+SUMIF($B$3:$B$725,J482,$BA$3:$BA$730)</f>
        <v>0</v>
      </c>
      <c r="AX482" s="30">
        <f>SUMIF(Ingredients!$B$3:$B$230,K482,Ingredients!$E$3:$E$230)+SUMIF($B$3:$B$725,K482,$BA$3:$BA$730)</f>
        <v>0</v>
      </c>
      <c r="AY482" s="30">
        <f>SUMIF(Ingredients!$B$3:$B$230,L482,Ingredients!$E$3:$E$230)+SUMIF($B$3:$B$725,L482,$BA$3:$BA$730)</f>
        <v>0</v>
      </c>
      <c r="AZ482" s="30">
        <f>SUMIF(Ingredients!$B$3:$B$230,M482,Ingredients!$E$3:$E$230)+SUMIF($B$3:$B$725,M482,$BA$3:$BA$730)</f>
        <v>0</v>
      </c>
      <c r="BA482" s="29">
        <f t="shared" si="102"/>
        <v>4</v>
      </c>
      <c r="BB482" s="30">
        <f>SUMIF(Ingredients!$B$3:$B$230,F482,Ingredients!$F$3:$F$230)+SUMIF($B$3:$B$725,F482,$BJ$3:$BJ$725)</f>
        <v>0</v>
      </c>
      <c r="BC482" s="30">
        <f>SUMIF(Ingredients!$B$3:$B$230,G482,Ingredients!$F$3:$F$230)+SUMIF($B$3:$B$725,G482,$BJ$3:$BJ$725)</f>
        <v>0</v>
      </c>
      <c r="BD482" s="30">
        <f>SUMIF(Ingredients!$B$3:$B$230,H482,Ingredients!$F$3:$F$230)+SUMIF($B$3:$B$725,H482,$BJ$3:$BJ$725)</f>
        <v>0</v>
      </c>
      <c r="BE482" s="30">
        <f>SUMIF(Ingredients!$B$3:$B$230,I482,Ingredients!$F$3:$F$230)+SUMIF($B$3:$B$725,I482,$BJ$3:$BJ$725)</f>
        <v>0</v>
      </c>
      <c r="BF482" s="30">
        <f>SUMIF(Ingredients!$B$3:$B$230,J482,Ingredients!$F$3:$F$230)+SUMIF($B$3:$B$725,J482,$BJ$3:$BJ$725)</f>
        <v>0</v>
      </c>
      <c r="BG482" s="30">
        <f>SUMIF(Ingredients!$B$3:$B$230,K482,Ingredients!$F$3:$F$230)+SUMIF($B$3:$B$725,K482,$BJ$3:$BJ$725)</f>
        <v>0</v>
      </c>
      <c r="BH482" s="30">
        <f>SUMIF(Ingredients!$B$3:$B$230,L482,Ingredients!$F$3:$F$230)+SUMIF($B$3:$B$725,L482,$BJ$3:$BJ$725)</f>
        <v>0</v>
      </c>
      <c r="BI482" s="30">
        <f>SUMIF(Ingredients!$B$3:$B$230,M482,Ingredients!$F$3:$F$230)+SUMIF($B$3:$B$725,M482,$BJ$3:$BJ$725)</f>
        <v>0</v>
      </c>
      <c r="BJ482" s="35">
        <f t="shared" si="103"/>
        <v>0</v>
      </c>
      <c r="BK482" s="30">
        <f>SUMIF(Ingredients!$B$3:$B$230,F482,Ingredients!$G$3:$G$230)+SUMIF($B$3:$B$725,F482,$BS$3:$BS$725)</f>
        <v>0</v>
      </c>
      <c r="BL482" s="30">
        <f>SUMIF(Ingredients!$B$3:$B$230,G482,Ingredients!$G$3:$G$230)+SUMIF($B$3:$B$725,G482,$BS$3:$BS$725)</f>
        <v>0</v>
      </c>
      <c r="BM482" s="30">
        <f>SUMIF(Ingredients!$B$3:$B$230,H482,Ingredients!$G$3:$G$230)+SUMIF($B$3:$B$725,H482,$BS$3:$BS$725)</f>
        <v>0</v>
      </c>
      <c r="BN482" s="30">
        <f>SUMIF(Ingredients!$B$3:$B$230,I482,Ingredients!$G$3:$G$230)+SUMIF($B$3:$B$725,I482,$BS$3:$BS$725)</f>
        <v>0</v>
      </c>
      <c r="BO482" s="30">
        <f>SUMIF(Ingredients!$B$3:$B$230,J482,Ingredients!$G$3:$G$230)+SUMIF($B$3:$B$725,J482,$BS$3:$BS$725)</f>
        <v>0</v>
      </c>
      <c r="BP482" s="30">
        <f>SUMIF(Ingredients!$B$3:$B$230,K482,Ingredients!$G$3:$G$230)+SUMIF($B$3:$B$725,K482,$BS$3:$BS$725)</f>
        <v>0</v>
      </c>
      <c r="BQ482" s="30">
        <f>SUMIF(Ingredients!$B$3:$B$230,L482,Ingredients!$G$3:$G$230)+SUMIF($B$3:$B$725,L482,$BS$3:$BS$725)</f>
        <v>0</v>
      </c>
      <c r="BR482" s="30">
        <f>SUMIF(Ingredients!$B$3:$B$230,M482,Ingredients!$G$3:$G$230)+SUMIF($B$3:$B$725,M482,$BS$3:$BS$725)</f>
        <v>0</v>
      </c>
      <c r="BS482" s="36">
        <f t="shared" si="104"/>
        <v>0</v>
      </c>
      <c r="BT482" s="30">
        <f>SUMIF(Ingredients!$B$3:$B$230,F482,Ingredients!$H$3:$H$230)+SUMIF($B$3:$B$725,F482,$CB$3:$CB$725)</f>
        <v>0</v>
      </c>
      <c r="BU482" s="30">
        <f>SUMIF(Ingredients!$B$3:$B$230,G482,Ingredients!$H$3:$H$230)+SUMIF($B$3:$B$725,G482,$CB$3:$CB$725)</f>
        <v>0</v>
      </c>
      <c r="BV482" s="30">
        <f>SUMIF(Ingredients!$B$3:$B$230,H482,Ingredients!$H$3:$H$230)+SUMIF($B$3:$B$725,H482,$CB$3:$CB$725)</f>
        <v>1</v>
      </c>
      <c r="BW482" s="30">
        <f>SUMIF(Ingredients!$B$3:$B$230,I482,Ingredients!$H$3:$H$230)+SUMIF($B$3:$B$725,I482,$CB$3:$CB$725)</f>
        <v>0</v>
      </c>
      <c r="BX482" s="30">
        <f>SUMIF(Ingredients!$B$3:$B$230,J482,Ingredients!$H$3:$H$230)+SUMIF($B$3:$B$725,J482,$CB$3:$CB$725)</f>
        <v>0</v>
      </c>
      <c r="BY482" s="30">
        <f>SUMIF(Ingredients!$B$3:$B$230,K482,Ingredients!$H$3:$H$230)+SUMIF($B$3:$B$725,K482,$CB$3:$CB$725)</f>
        <v>0</v>
      </c>
      <c r="BZ482" s="30">
        <f>SUMIF(Ingredients!$B$3:$B$230,L482,Ingredients!$H$3:$H$230)+SUMIF($B$3:$B$725,L482,$CB$3:$CB$725)</f>
        <v>0</v>
      </c>
      <c r="CA482" s="30">
        <f>SUMIF(Ingredients!$B$3:$B$230,M482,Ingredients!$H$3:$H$230)+SUMIF($B$3:$B$725,M482,$CB$3:$CB$725)</f>
        <v>0</v>
      </c>
      <c r="CB482" s="42">
        <f t="shared" si="105"/>
        <v>1</v>
      </c>
      <c r="CC482" s="30">
        <f>SUMIF(Ingredients!$B$3:$B$230,F482,Ingredients!$I$3:$I$230)+SUMIF($B$3:$B$725,F482,$CK$3:$CK$725)</f>
        <v>0</v>
      </c>
      <c r="CD482" s="30">
        <f>SUMIF(Ingredients!$B$3:$B$230,G482,Ingredients!$I$3:$I$230)+SUMIF($B$3:$B$725,G482,$CK$3:$CK$725)</f>
        <v>0</v>
      </c>
      <c r="CE482" s="30">
        <f>SUMIF(Ingredients!$B$3:$B$230,H482,Ingredients!$I$3:$I$230)+SUMIF($B$3:$B$725,H482,$CK$3:$CK$725)</f>
        <v>0</v>
      </c>
      <c r="CF482" s="30">
        <f>SUMIF(Ingredients!$B$3:$B$230,I482,Ingredients!$I$3:$I$230)+SUMIF($B$3:$B$725,I482,$CK$3:$CK$725)</f>
        <v>0</v>
      </c>
      <c r="CG482" s="30">
        <f>SUMIF(Ingredients!$B$3:$B$230,J482,Ingredients!$I$3:$I$230)+SUMIF($B$3:$B$725,J482,$CK$3:$CK$725)</f>
        <v>0</v>
      </c>
      <c r="CH482" s="30">
        <f>SUMIF(Ingredients!$B$3:$B$230,K482,Ingredients!$I$3:$I$230)+SUMIF($B$3:$B$725,K482,$CK$3:$CK$725)</f>
        <v>0</v>
      </c>
      <c r="CI482" s="30">
        <f>SUMIF(Ingredients!$B$3:$B$230,L482,Ingredients!$I$3:$I$230)+SUMIF($B$3:$B$725,L482,$CK$3:$CK$725)</f>
        <v>0</v>
      </c>
      <c r="CJ482" s="30">
        <f>SUMIF(Ingredients!$B$3:$B$230,M482,Ingredients!$I$3:$I$230)+SUMIF($B$3:$B$725,M482,$CK$3:$CK$725)</f>
        <v>0</v>
      </c>
      <c r="CK482" s="38">
        <f t="shared" si="106"/>
        <v>0</v>
      </c>
      <c r="CL482" s="30">
        <f>SUMIF(Ingredients!$B$3:$B$230,F482,Ingredients!$J$3:$J$230)+SUMIF($B$3:$B$725,F482,$CT$3:$CT$725)</f>
        <v>0</v>
      </c>
      <c r="CM482" s="30">
        <f>SUMIF(Ingredients!$B$3:$B$230,G482,Ingredients!$J$3:$J$230)+SUMIF($B$3:$B$725,G482,$CT$3:$CT$725)</f>
        <v>0</v>
      </c>
      <c r="CN482" s="30">
        <f>SUMIF(Ingredients!$B$3:$B$230,H482,Ingredients!$J$3:$J$230)+SUMIF($B$3:$B$725,H482,$CT$3:$CT$725)</f>
        <v>0</v>
      </c>
      <c r="CO482" s="30">
        <f>SUMIF(Ingredients!$B$3:$B$230,I482,Ingredients!$J$3:$J$230)+SUMIF($B$3:$B$725,I482,$CT$3:$CT$725)</f>
        <v>0</v>
      </c>
      <c r="CP482" s="30">
        <f>SUMIF(Ingredients!$B$3:$B$230,J482,Ingredients!$J$3:$J$230)+SUMIF($B$3:$B$725,J482,$CT$3:$CT$725)</f>
        <v>0</v>
      </c>
      <c r="CQ482" s="30">
        <f>SUMIF(Ingredients!$B$3:$B$230,K482,Ingredients!$J$3:$J$230)+SUMIF($B$3:$B$725,K482,$CT$3:$CT$725)</f>
        <v>0</v>
      </c>
      <c r="CR482" s="30">
        <f>SUMIF(Ingredients!$B$3:$B$230,L482,Ingredients!$J$3:$J$230)+SUMIF($B$3:$B$725,L482,$CT$3:$CT$725)</f>
        <v>0</v>
      </c>
      <c r="CS482" s="30">
        <f>SUMIF(Ingredients!$B$3:$B$230,M482,Ingredients!$J$3:$J$230)+SUMIF($B$3:$B$725,M482,$CT$3:$CT$725)</f>
        <v>0</v>
      </c>
      <c r="CT482" s="43">
        <f t="shared" si="107"/>
        <v>0</v>
      </c>
      <c r="CU482" s="34">
        <v>10</v>
      </c>
      <c r="CV482" s="30">
        <v>15</v>
      </c>
      <c r="CW482" s="30">
        <v>6</v>
      </c>
      <c r="CX482" s="35">
        <v>0</v>
      </c>
      <c r="CY482" s="36">
        <v>0</v>
      </c>
      <c r="CZ482" s="37">
        <v>1</v>
      </c>
      <c r="DA482" s="38">
        <v>0</v>
      </c>
      <c r="DB482" s="39">
        <v>0</v>
      </c>
      <c r="DC482" t="s">
        <v>202</v>
      </c>
      <c r="DD482" t="str">
        <f t="shared" ca="1" si="99"/>
        <v/>
      </c>
      <c r="DE482" t="str">
        <f t="shared" ca="1" si="108"/>
        <v>No</v>
      </c>
      <c r="DG482" t="s">
        <v>200</v>
      </c>
      <c r="DH482" t="str">
        <f t="shared" ca="1" si="109"/>
        <v/>
      </c>
      <c r="DI482" t="s">
        <v>2549</v>
      </c>
    </row>
    <row r="483" spans="2:113" x14ac:dyDescent="0.3">
      <c r="B483" t="s">
        <v>774</v>
      </c>
      <c r="C483" t="str">
        <f>INDEX('PH Itemnames'!$B$1:$B$723,MATCH(B483,'PH Itemnames'!$A$1:$A$723),1)</f>
        <v>onigiriItem</v>
      </c>
      <c r="D483" t="s">
        <v>240</v>
      </c>
      <c r="E483" t="s">
        <v>1191</v>
      </c>
      <c r="F483" s="10" t="s">
        <v>44</v>
      </c>
      <c r="G483" s="11" t="s">
        <v>67</v>
      </c>
      <c r="H483" s="11" t="s">
        <v>142</v>
      </c>
      <c r="I483" s="11"/>
      <c r="J483" s="11"/>
      <c r="K483" s="11"/>
      <c r="L483" s="11"/>
      <c r="M483" s="11"/>
      <c r="N483" s="46">
        <f ca="1">SUMIF(Ingredients!$B$3:$B$230,'PH complex foods'!F483,Ingredients!$A$3:$A$119)+SUMIF($B$3:$B$725,F483,$V$3:$V$724)</f>
        <v>1</v>
      </c>
      <c r="O483" s="11">
        <f ca="1">SUMIF(Ingredients!$B$3:$B$230,'PH complex foods'!G483,Ingredients!$A$3:$A$119)+SUMIF($B$3:$B$725,G483,$V$3:$V$724)</f>
        <v>1</v>
      </c>
      <c r="P483" s="11">
        <f ca="1">SUMIF(Ingredients!$B$3:$B$230,'PH complex foods'!H483,Ingredients!$A$3:$A$119)+SUMIF($B$3:$B$725,H483,$V$3:$V$724)</f>
        <v>1</v>
      </c>
      <c r="Q483" s="11">
        <f ca="1">SUMIF(Ingredients!$B$3:$B$230,'PH complex foods'!I483,Ingredients!$A$3:$A$119)+SUMIF($B$3:$B$725,I483,$V$3:$V$724)</f>
        <v>0</v>
      </c>
      <c r="R483" s="11">
        <f ca="1">SUMIF(Ingredients!$B$3:$B$230,'PH complex foods'!J483,Ingredients!$A$3:$A$119)+SUMIF($B$3:$B$725,J483,$V$3:$V$724)</f>
        <v>0</v>
      </c>
      <c r="S483" s="11">
        <f ca="1">SUMIF(Ingredients!$B$3:$B$230,'PH complex foods'!K483,Ingredients!$A$3:$A$119)+SUMIF($B$3:$B$725,K483,$V$3:$V$724)</f>
        <v>0</v>
      </c>
      <c r="T483" s="11">
        <f ca="1">SUMIF(Ingredients!$B$3:$B$230,'PH complex foods'!L483,Ingredients!$A$3:$A$119)+SUMIF($B$3:$B$725,L483,$V$3:$V$724)</f>
        <v>0</v>
      </c>
      <c r="U483" s="11">
        <f ca="1">SUMIF(Ingredients!$B$3:$B$230,'PH complex foods'!M483,Ingredients!$A$3:$A$119)+SUMIF($B$3:$B$725,M483,$V$3:$V$724)</f>
        <v>0</v>
      </c>
      <c r="V483" s="10">
        <f t="shared" ca="1" si="110"/>
        <v>1</v>
      </c>
      <c r="W483" s="10">
        <v>1</v>
      </c>
      <c r="X483" s="11">
        <v>1</v>
      </c>
      <c r="Y483" s="11">
        <f>COUNTIF(F483:M1207,B483)</f>
        <v>2</v>
      </c>
      <c r="Z483" s="44" t="str">
        <f t="shared" ca="1" si="111"/>
        <v>Yes</v>
      </c>
      <c r="AA483" s="34">
        <f>SUMIF(Ingredients!$B$3:$B$230,F483,Ingredients!$C$3:$C$230)+SUMIF($B$3:$B$725,F483,$AI$3:$AI$725)</f>
        <v>0</v>
      </c>
      <c r="AB483" s="30">
        <f>SUMIF(Ingredients!$B$3:$B$230,G483,Ingredients!$C$3:$C$230)+SUMIF($B$3:$B$725,G483,$AI$3:$AI$725)</f>
        <v>5</v>
      </c>
      <c r="AC483" s="30">
        <f>SUMIF(Ingredients!$B$3:$B$230,H483,Ingredients!$C$3:$C$230)+SUMIF($B$3:$B$725,H483,$AI$3:$AI$725)</f>
        <v>1</v>
      </c>
      <c r="AD483" s="30">
        <f>SUMIF(Ingredients!$B$3:$B$230,I483,Ingredients!$C$3:$C$230)+SUMIF($B$3:$B$725,I483,$AI$3:$AI$725)</f>
        <v>0</v>
      </c>
      <c r="AE483" s="30">
        <f>SUMIF(Ingredients!$B$3:$B$230,J483,Ingredients!$C$3:$C$230)+SUMIF($B$3:$B$725,J483,$AI$3:$AI$725)</f>
        <v>0</v>
      </c>
      <c r="AF483" s="30">
        <f>SUMIF(Ingredients!$B$3:$B$230,K483,Ingredients!$C$3:$C$230)+SUMIF($B$3:$B$725,K483,$AI$3:$AI$725)</f>
        <v>0</v>
      </c>
      <c r="AG483" s="30">
        <f>SUMIF(Ingredients!$B$3:$B$230,L483,Ingredients!$C$3:$C$230)+SUMIF($B$3:$B$725,L483,$AI$3:$AI$725)</f>
        <v>0</v>
      </c>
      <c r="AH483" s="30">
        <f>SUMIF(Ingredients!$B$3:$B$230,M483,Ingredients!$C$3:$C$230)+SUMIF($B$3:$B$725,M483,$AI$3:$AI$725)</f>
        <v>0</v>
      </c>
      <c r="AI483" s="29">
        <f t="shared" si="100"/>
        <v>6</v>
      </c>
      <c r="AJ483" s="30">
        <f>SUMIF(Ingredients!$B$3:$B$230,F483,Ingredients!$D$3:$D$230)+SUMIF($B$3:$B$725,F483,$AR$3:$AR$725)</f>
        <v>0</v>
      </c>
      <c r="AK483" s="30">
        <f>SUMIF(Ingredients!$B$3:$B$230,G483,Ingredients!$D$3:$D$230)+SUMIF($B$3:$B$725,G483,$AR$3:$AR$725)</f>
        <v>0</v>
      </c>
      <c r="AL483" s="30">
        <f>SUMIF(Ingredients!$B$3:$B$230,H483,Ingredients!$D$3:$D$230)+SUMIF($B$3:$B$725,H483,$AR$3:$AR$725)</f>
        <v>0</v>
      </c>
      <c r="AM483" s="30">
        <f>SUMIF(Ingredients!$B$3:$B$230,I483,Ingredients!$D$3:$D$230)+SUMIF($B$3:$B$725,I483,$AR$3:$AR$725)</f>
        <v>0</v>
      </c>
      <c r="AN483" s="30">
        <f>SUMIF(Ingredients!$B$3:$B$230,J483,Ingredients!$D$3:$D$230)+SUMIF($B$3:$B$725,J483,$AR$3:$AR$725)</f>
        <v>0</v>
      </c>
      <c r="AO483" s="30">
        <f>SUMIF(Ingredients!$B$3:$B$230,K483,Ingredients!$D$3:$D$230)+SUMIF($B$3:$B$725,K483,$AR$3:$AR$725)</f>
        <v>0</v>
      </c>
      <c r="AP483" s="30">
        <f>SUMIF(Ingredients!$B$3:$B$230,L483,Ingredients!$D$3:$D$230)+SUMIF($B$3:$B$725,L483,$AR$3:$AR$725)</f>
        <v>0</v>
      </c>
      <c r="AQ483" s="30">
        <f>SUMIF(Ingredients!$B$3:$B$230,M483,Ingredients!$D$3:$D$230)+SUMIF($B$3:$B$725,M483,$AR$3:$AR$725)</f>
        <v>0</v>
      </c>
      <c r="AR483" s="29">
        <f t="shared" si="101"/>
        <v>0</v>
      </c>
      <c r="AS483" s="30">
        <f>SUMIF(Ingredients!$B$3:$B$230,F483,Ingredients!$E$3:$E$230)+SUMIF($B$3:$B$725,F483,$BA$3:$BA$730)</f>
        <v>10</v>
      </c>
      <c r="AT483" s="30">
        <f>SUMIF(Ingredients!$B$3:$B$230,G483,Ingredients!$E$3:$E$230)+SUMIF($B$3:$B$725,G483,$BA$3:$BA$730)</f>
        <v>8</v>
      </c>
      <c r="AU483" s="30">
        <f>SUMIF(Ingredients!$B$3:$B$230,H483,Ingredients!$E$3:$E$230)+SUMIF($B$3:$B$725,H483,$BA$3:$BA$730)</f>
        <v>87</v>
      </c>
      <c r="AV483" s="30">
        <f>SUMIF(Ingredients!$B$3:$B$230,I483,Ingredients!$E$3:$E$230)+SUMIF($B$3:$B$725,I483,$BA$3:$BA$730)</f>
        <v>0</v>
      </c>
      <c r="AW483" s="30">
        <f>SUMIF(Ingredients!$B$3:$B$230,J483,Ingredients!$E$3:$E$230)+SUMIF($B$3:$B$725,J483,$BA$3:$BA$730)</f>
        <v>0</v>
      </c>
      <c r="AX483" s="30">
        <f>SUMIF(Ingredients!$B$3:$B$230,K483,Ingredients!$E$3:$E$230)+SUMIF($B$3:$B$725,K483,$BA$3:$BA$730)</f>
        <v>0</v>
      </c>
      <c r="AY483" s="30">
        <f>SUMIF(Ingredients!$B$3:$B$230,L483,Ingredients!$E$3:$E$230)+SUMIF($B$3:$B$725,L483,$BA$3:$BA$730)</f>
        <v>0</v>
      </c>
      <c r="AZ483" s="30">
        <f>SUMIF(Ingredients!$B$3:$B$230,M483,Ingredients!$E$3:$E$230)+SUMIF($B$3:$B$725,M483,$BA$3:$BA$730)</f>
        <v>0</v>
      </c>
      <c r="BA483" s="29">
        <f t="shared" si="102"/>
        <v>35</v>
      </c>
      <c r="BB483" s="30">
        <f>SUMIF(Ingredients!$B$3:$B$230,F483,Ingredients!$F$3:$F$230)+SUMIF($B$3:$B$725,F483,$BJ$3:$BJ$725)</f>
        <v>0</v>
      </c>
      <c r="BC483" s="30">
        <f>SUMIF(Ingredients!$B$3:$B$230,G483,Ingredients!$F$3:$F$230)+SUMIF($B$3:$B$725,G483,$BJ$3:$BJ$725)</f>
        <v>0</v>
      </c>
      <c r="BD483" s="30">
        <f>SUMIF(Ingredients!$B$3:$B$230,H483,Ingredients!$F$3:$F$230)+SUMIF($B$3:$B$725,H483,$BJ$3:$BJ$725)</f>
        <v>0.5</v>
      </c>
      <c r="BE483" s="30">
        <f>SUMIF(Ingredients!$B$3:$B$230,I483,Ingredients!$F$3:$F$230)+SUMIF($B$3:$B$725,I483,$BJ$3:$BJ$725)</f>
        <v>0</v>
      </c>
      <c r="BF483" s="30">
        <f>SUMIF(Ingredients!$B$3:$B$230,J483,Ingredients!$F$3:$F$230)+SUMIF($B$3:$B$725,J483,$BJ$3:$BJ$725)</f>
        <v>0</v>
      </c>
      <c r="BG483" s="30">
        <f>SUMIF(Ingredients!$B$3:$B$230,K483,Ingredients!$F$3:$F$230)+SUMIF($B$3:$B$725,K483,$BJ$3:$BJ$725)</f>
        <v>0</v>
      </c>
      <c r="BH483" s="30">
        <f>SUMIF(Ingredients!$B$3:$B$230,L483,Ingredients!$F$3:$F$230)+SUMIF($B$3:$B$725,L483,$BJ$3:$BJ$725)</f>
        <v>0</v>
      </c>
      <c r="BI483" s="30">
        <f>SUMIF(Ingredients!$B$3:$B$230,M483,Ingredients!$F$3:$F$230)+SUMIF($B$3:$B$725,M483,$BJ$3:$BJ$725)</f>
        <v>0</v>
      </c>
      <c r="BJ483" s="35">
        <f t="shared" si="103"/>
        <v>0.5</v>
      </c>
      <c r="BK483" s="30">
        <f>SUMIF(Ingredients!$B$3:$B$230,F483,Ingredients!$G$3:$G$230)+SUMIF($B$3:$B$725,F483,$BS$3:$BS$725)</f>
        <v>0</v>
      </c>
      <c r="BL483" s="30">
        <f>SUMIF(Ingredients!$B$3:$B$230,G483,Ingredients!$G$3:$G$230)+SUMIF($B$3:$B$725,G483,$BS$3:$BS$725)</f>
        <v>0</v>
      </c>
      <c r="BM483" s="30">
        <f>SUMIF(Ingredients!$B$3:$B$230,H483,Ingredients!$G$3:$G$230)+SUMIF($B$3:$B$725,H483,$BS$3:$BS$725)</f>
        <v>0</v>
      </c>
      <c r="BN483" s="30">
        <f>SUMIF(Ingredients!$B$3:$B$230,I483,Ingredients!$G$3:$G$230)+SUMIF($B$3:$B$725,I483,$BS$3:$BS$725)</f>
        <v>0</v>
      </c>
      <c r="BO483" s="30">
        <f>SUMIF(Ingredients!$B$3:$B$230,J483,Ingredients!$G$3:$G$230)+SUMIF($B$3:$B$725,J483,$BS$3:$BS$725)</f>
        <v>0</v>
      </c>
      <c r="BP483" s="30">
        <f>SUMIF(Ingredients!$B$3:$B$230,K483,Ingredients!$G$3:$G$230)+SUMIF($B$3:$B$725,K483,$BS$3:$BS$725)</f>
        <v>0</v>
      </c>
      <c r="BQ483" s="30">
        <f>SUMIF(Ingredients!$B$3:$B$230,L483,Ingredients!$G$3:$G$230)+SUMIF($B$3:$B$725,L483,$BS$3:$BS$725)</f>
        <v>0</v>
      </c>
      <c r="BR483" s="30">
        <f>SUMIF(Ingredients!$B$3:$B$230,M483,Ingredients!$G$3:$G$230)+SUMIF($B$3:$B$725,M483,$BS$3:$BS$725)</f>
        <v>0</v>
      </c>
      <c r="BS483" s="36">
        <f t="shared" si="104"/>
        <v>0</v>
      </c>
      <c r="BT483" s="30">
        <f>SUMIF(Ingredients!$B$3:$B$230,F483,Ingredients!$H$3:$H$230)+SUMIF($B$3:$B$725,F483,$CB$3:$CB$725)</f>
        <v>0</v>
      </c>
      <c r="BU483" s="30">
        <f>SUMIF(Ingredients!$B$3:$B$230,G483,Ingredients!$H$3:$H$230)+SUMIF($B$3:$B$725,G483,$CB$3:$CB$725)</f>
        <v>1</v>
      </c>
      <c r="BV483" s="30">
        <f>SUMIF(Ingredients!$B$3:$B$230,H483,Ingredients!$H$3:$H$230)+SUMIF($B$3:$B$725,H483,$CB$3:$CB$725)</f>
        <v>0</v>
      </c>
      <c r="BW483" s="30">
        <f>SUMIF(Ingredients!$B$3:$B$230,I483,Ingredients!$H$3:$H$230)+SUMIF($B$3:$B$725,I483,$CB$3:$CB$725)</f>
        <v>0</v>
      </c>
      <c r="BX483" s="30">
        <f>SUMIF(Ingredients!$B$3:$B$230,J483,Ingredients!$H$3:$H$230)+SUMIF($B$3:$B$725,J483,$CB$3:$CB$725)</f>
        <v>0</v>
      </c>
      <c r="BY483" s="30">
        <f>SUMIF(Ingredients!$B$3:$B$230,K483,Ingredients!$H$3:$H$230)+SUMIF($B$3:$B$725,K483,$CB$3:$CB$725)</f>
        <v>0</v>
      </c>
      <c r="BZ483" s="30">
        <f>SUMIF(Ingredients!$B$3:$B$230,L483,Ingredients!$H$3:$H$230)+SUMIF($B$3:$B$725,L483,$CB$3:$CB$725)</f>
        <v>0</v>
      </c>
      <c r="CA483" s="30">
        <f>SUMIF(Ingredients!$B$3:$B$230,M483,Ingredients!$H$3:$H$230)+SUMIF($B$3:$B$725,M483,$CB$3:$CB$725)</f>
        <v>0</v>
      </c>
      <c r="CB483" s="42">
        <f t="shared" si="105"/>
        <v>1</v>
      </c>
      <c r="CC483" s="30">
        <f>SUMIF(Ingredients!$B$3:$B$230,F483,Ingredients!$I$3:$I$230)+SUMIF($B$3:$B$725,F483,$CK$3:$CK$725)</f>
        <v>0</v>
      </c>
      <c r="CD483" s="30">
        <f>SUMIF(Ingredients!$B$3:$B$230,G483,Ingredients!$I$3:$I$230)+SUMIF($B$3:$B$725,G483,$CK$3:$CK$725)</f>
        <v>0</v>
      </c>
      <c r="CE483" s="30">
        <f>SUMIF(Ingredients!$B$3:$B$230,H483,Ingredients!$I$3:$I$230)+SUMIF($B$3:$B$725,H483,$CK$3:$CK$725)</f>
        <v>0</v>
      </c>
      <c r="CF483" s="30">
        <f>SUMIF(Ingredients!$B$3:$B$230,I483,Ingredients!$I$3:$I$230)+SUMIF($B$3:$B$725,I483,$CK$3:$CK$725)</f>
        <v>0</v>
      </c>
      <c r="CG483" s="30">
        <f>SUMIF(Ingredients!$B$3:$B$230,J483,Ingredients!$I$3:$I$230)+SUMIF($B$3:$B$725,J483,$CK$3:$CK$725)</f>
        <v>0</v>
      </c>
      <c r="CH483" s="30">
        <f>SUMIF(Ingredients!$B$3:$B$230,K483,Ingredients!$I$3:$I$230)+SUMIF($B$3:$B$725,K483,$CK$3:$CK$725)</f>
        <v>0</v>
      </c>
      <c r="CI483" s="30">
        <f>SUMIF(Ingredients!$B$3:$B$230,L483,Ingredients!$I$3:$I$230)+SUMIF($B$3:$B$725,L483,$CK$3:$CK$725)</f>
        <v>0</v>
      </c>
      <c r="CJ483" s="30">
        <f>SUMIF(Ingredients!$B$3:$B$230,M483,Ingredients!$I$3:$I$230)+SUMIF($B$3:$B$725,M483,$CK$3:$CK$725)</f>
        <v>0</v>
      </c>
      <c r="CK483" s="38">
        <f t="shared" si="106"/>
        <v>0</v>
      </c>
      <c r="CL483" s="30">
        <f>SUMIF(Ingredients!$B$3:$B$230,F483,Ingredients!$J$3:$J$230)+SUMIF($B$3:$B$725,F483,$CT$3:$CT$725)</f>
        <v>0</v>
      </c>
      <c r="CM483" s="30">
        <f>SUMIF(Ingredients!$B$3:$B$230,G483,Ingredients!$J$3:$J$230)+SUMIF($B$3:$B$725,G483,$CT$3:$CT$725)</f>
        <v>0</v>
      </c>
      <c r="CN483" s="30">
        <f>SUMIF(Ingredients!$B$3:$B$230,H483,Ingredients!$J$3:$J$230)+SUMIF($B$3:$B$725,H483,$CT$3:$CT$725)</f>
        <v>0</v>
      </c>
      <c r="CO483" s="30">
        <f>SUMIF(Ingredients!$B$3:$B$230,I483,Ingredients!$J$3:$J$230)+SUMIF($B$3:$B$725,I483,$CT$3:$CT$725)</f>
        <v>0</v>
      </c>
      <c r="CP483" s="30">
        <f>SUMIF(Ingredients!$B$3:$B$230,J483,Ingredients!$J$3:$J$230)+SUMIF($B$3:$B$725,J483,$CT$3:$CT$725)</f>
        <v>0</v>
      </c>
      <c r="CQ483" s="30">
        <f>SUMIF(Ingredients!$B$3:$B$230,K483,Ingredients!$J$3:$J$230)+SUMIF($B$3:$B$725,K483,$CT$3:$CT$725)</f>
        <v>0</v>
      </c>
      <c r="CR483" s="30">
        <f>SUMIF(Ingredients!$B$3:$B$230,L483,Ingredients!$J$3:$J$230)+SUMIF($B$3:$B$725,L483,$CT$3:$CT$725)</f>
        <v>0</v>
      </c>
      <c r="CS483" s="30">
        <f>SUMIF(Ingredients!$B$3:$B$230,M483,Ingredients!$J$3:$J$230)+SUMIF($B$3:$B$725,M483,$CT$3:$CT$725)</f>
        <v>0</v>
      </c>
      <c r="CT483" s="43">
        <f t="shared" si="107"/>
        <v>0</v>
      </c>
      <c r="CU483" s="34">
        <v>5</v>
      </c>
      <c r="CV483" s="30">
        <v>0</v>
      </c>
      <c r="CW483" s="30">
        <v>18</v>
      </c>
      <c r="CX483" s="35">
        <v>1</v>
      </c>
      <c r="CY483" s="36">
        <v>0</v>
      </c>
      <c r="CZ483" s="37">
        <v>1</v>
      </c>
      <c r="DA483" s="38">
        <v>0</v>
      </c>
      <c r="DB483" s="39">
        <v>0</v>
      </c>
      <c r="DC483" t="s">
        <v>202</v>
      </c>
      <c r="DD483" t="str">
        <f t="shared" ca="1" si="99"/>
        <v/>
      </c>
      <c r="DE483" t="str">
        <f t="shared" ca="1" si="108"/>
        <v>-</v>
      </c>
      <c r="DG483" t="s">
        <v>200</v>
      </c>
      <c r="DH483" t="str">
        <f t="shared" ca="1" si="109"/>
        <v>ONIGIRIITEM(MEAL, ItemRegistry.onigiriItem, 4 ,1f,0f,1f,1f,0f,0f,0f,1.17f),</v>
      </c>
      <c r="DI483" t="s">
        <v>2550</v>
      </c>
    </row>
    <row r="484" spans="2:113" x14ac:dyDescent="0.3">
      <c r="B484" t="s">
        <v>775</v>
      </c>
      <c r="C484" t="str">
        <f>INDEX('PH Itemnames'!$B$1:$B$723,MATCH(B484,'PH Itemnames'!$A$1:$A$723),1)</f>
        <v>grilledcheesevegemitetoastItem</v>
      </c>
      <c r="D484" t="s">
        <v>240</v>
      </c>
      <c r="E484" t="s">
        <v>1191</v>
      </c>
      <c r="F484" s="10" t="s">
        <v>251</v>
      </c>
      <c r="G484" s="11" t="s">
        <v>595</v>
      </c>
      <c r="H484" s="11"/>
      <c r="I484" s="11"/>
      <c r="J484" s="11"/>
      <c r="K484" s="11"/>
      <c r="L484" s="11"/>
      <c r="M484" s="11"/>
      <c r="N484" s="46">
        <f ca="1">SUMIF(Ingredients!$B$3:$B$230,'PH complex foods'!F484,Ingredients!$A$3:$A$119)+SUMIF($B$3:$B$725,F484,$V$3:$V$724)</f>
        <v>1</v>
      </c>
      <c r="O484" s="11">
        <f ca="1">SUMIF(Ingredients!$B$3:$B$230,'PH complex foods'!G484,Ingredients!$A$3:$A$119)+SUMIF($B$3:$B$725,G484,$V$3:$V$724)</f>
        <v>1</v>
      </c>
      <c r="P484" s="11">
        <f ca="1">SUMIF(Ingredients!$B$3:$B$230,'PH complex foods'!H484,Ingredients!$A$3:$A$119)+SUMIF($B$3:$B$725,H484,$V$3:$V$724)</f>
        <v>0</v>
      </c>
      <c r="Q484" s="11">
        <f ca="1">SUMIF(Ingredients!$B$3:$B$230,'PH complex foods'!I484,Ingredients!$A$3:$A$119)+SUMIF($B$3:$B$725,I484,$V$3:$V$724)</f>
        <v>0</v>
      </c>
      <c r="R484" s="11">
        <f ca="1">SUMIF(Ingredients!$B$3:$B$230,'PH complex foods'!J484,Ingredients!$A$3:$A$119)+SUMIF($B$3:$B$725,J484,$V$3:$V$724)</f>
        <v>0</v>
      </c>
      <c r="S484" s="11">
        <f ca="1">SUMIF(Ingredients!$B$3:$B$230,'PH complex foods'!K484,Ingredients!$A$3:$A$119)+SUMIF($B$3:$B$725,K484,$V$3:$V$724)</f>
        <v>0</v>
      </c>
      <c r="T484" s="11">
        <f ca="1">SUMIF(Ingredients!$B$3:$B$230,'PH complex foods'!L484,Ingredients!$A$3:$A$119)+SUMIF($B$3:$B$725,L484,$V$3:$V$724)</f>
        <v>0</v>
      </c>
      <c r="U484" s="11">
        <f ca="1">SUMIF(Ingredients!$B$3:$B$230,'PH complex foods'!M484,Ingredients!$A$3:$A$119)+SUMIF($B$3:$B$725,M484,$V$3:$V$724)</f>
        <v>0</v>
      </c>
      <c r="V484" s="10">
        <f t="shared" ca="1" si="110"/>
        <v>1</v>
      </c>
      <c r="W484" s="10">
        <v>1</v>
      </c>
      <c r="X484" s="11">
        <v>1</v>
      </c>
      <c r="Y484" s="11">
        <f>COUNTIF(F484:M1208,B484)</f>
        <v>0</v>
      </c>
      <c r="Z484" s="44" t="str">
        <f t="shared" ca="1" si="111"/>
        <v>Yes</v>
      </c>
      <c r="AA484" s="34">
        <f>SUMIF(Ingredients!$B$3:$B$230,F484,Ingredients!$C$3:$C$230)+SUMIF($B$3:$B$725,F484,$AI$3:$AI$725)</f>
        <v>25</v>
      </c>
      <c r="AB484" s="30">
        <f>SUMIF(Ingredients!$B$3:$B$230,G484,Ingredients!$C$3:$C$230)+SUMIF($B$3:$B$725,G484,$AI$3:$AI$725)</f>
        <v>0</v>
      </c>
      <c r="AC484" s="30">
        <f>SUMIF(Ingredients!$B$3:$B$230,H484,Ingredients!$C$3:$C$230)+SUMIF($B$3:$B$725,H484,$AI$3:$AI$725)</f>
        <v>0</v>
      </c>
      <c r="AD484" s="30">
        <f>SUMIF(Ingredients!$B$3:$B$230,I484,Ingredients!$C$3:$C$230)+SUMIF($B$3:$B$725,I484,$AI$3:$AI$725)</f>
        <v>0</v>
      </c>
      <c r="AE484" s="30">
        <f>SUMIF(Ingredients!$B$3:$B$230,J484,Ingredients!$C$3:$C$230)+SUMIF($B$3:$B$725,J484,$AI$3:$AI$725)</f>
        <v>0</v>
      </c>
      <c r="AF484" s="30">
        <f>SUMIF(Ingredients!$B$3:$B$230,K484,Ingredients!$C$3:$C$230)+SUMIF($B$3:$B$725,K484,$AI$3:$AI$725)</f>
        <v>0</v>
      </c>
      <c r="AG484" s="30">
        <f>SUMIF(Ingredients!$B$3:$B$230,L484,Ingredients!$C$3:$C$230)+SUMIF($B$3:$B$725,L484,$AI$3:$AI$725)</f>
        <v>0</v>
      </c>
      <c r="AH484" s="30">
        <f>SUMIF(Ingredients!$B$3:$B$230,M484,Ingredients!$C$3:$C$230)+SUMIF($B$3:$B$725,M484,$AI$3:$AI$725)</f>
        <v>0</v>
      </c>
      <c r="AI484" s="29">
        <f t="shared" si="100"/>
        <v>25</v>
      </c>
      <c r="AJ484" s="30">
        <f>SUMIF(Ingredients!$B$3:$B$230,F484,Ingredients!$D$3:$D$230)+SUMIF($B$3:$B$725,F484,$AR$3:$AR$725)</f>
        <v>0</v>
      </c>
      <c r="AK484" s="30">
        <f>SUMIF(Ingredients!$B$3:$B$230,G484,Ingredients!$D$3:$D$230)+SUMIF($B$3:$B$725,G484,$AR$3:$AR$725)</f>
        <v>10</v>
      </c>
      <c r="AL484" s="30">
        <f>SUMIF(Ingredients!$B$3:$B$230,H484,Ingredients!$D$3:$D$230)+SUMIF($B$3:$B$725,H484,$AR$3:$AR$725)</f>
        <v>0</v>
      </c>
      <c r="AM484" s="30">
        <f>SUMIF(Ingredients!$B$3:$B$230,I484,Ingredients!$D$3:$D$230)+SUMIF($B$3:$B$725,I484,$AR$3:$AR$725)</f>
        <v>0</v>
      </c>
      <c r="AN484" s="30">
        <f>SUMIF(Ingredients!$B$3:$B$230,J484,Ingredients!$D$3:$D$230)+SUMIF($B$3:$B$725,J484,$AR$3:$AR$725)</f>
        <v>0</v>
      </c>
      <c r="AO484" s="30">
        <f>SUMIF(Ingredients!$B$3:$B$230,K484,Ingredients!$D$3:$D$230)+SUMIF($B$3:$B$725,K484,$AR$3:$AR$725)</f>
        <v>0</v>
      </c>
      <c r="AP484" s="30">
        <f>SUMIF(Ingredients!$B$3:$B$230,L484,Ingredients!$D$3:$D$230)+SUMIF($B$3:$B$725,L484,$AR$3:$AR$725)</f>
        <v>0</v>
      </c>
      <c r="AQ484" s="30">
        <f>SUMIF(Ingredients!$B$3:$B$230,M484,Ingredients!$D$3:$D$230)+SUMIF($B$3:$B$725,M484,$AR$3:$AR$725)</f>
        <v>0</v>
      </c>
      <c r="AR484" s="29">
        <f t="shared" si="101"/>
        <v>10</v>
      </c>
      <c r="AS484" s="30">
        <f>SUMIF(Ingredients!$B$3:$B$230,F484,Ingredients!$E$3:$E$230)+SUMIF($B$3:$B$725,F484,$BA$3:$BA$730)</f>
        <v>33.833333333333336</v>
      </c>
      <c r="AT484" s="30">
        <f>SUMIF(Ingredients!$B$3:$B$230,G484,Ingredients!$E$3:$E$230)+SUMIF($B$3:$B$725,G484,$BA$3:$BA$730)</f>
        <v>22</v>
      </c>
      <c r="AU484" s="30">
        <f>SUMIF(Ingredients!$B$3:$B$230,H484,Ingredients!$E$3:$E$230)+SUMIF($B$3:$B$725,H484,$BA$3:$BA$730)</f>
        <v>0</v>
      </c>
      <c r="AV484" s="30">
        <f>SUMIF(Ingredients!$B$3:$B$230,I484,Ingredients!$E$3:$E$230)+SUMIF($B$3:$B$725,I484,$BA$3:$BA$730)</f>
        <v>0</v>
      </c>
      <c r="AW484" s="30">
        <f>SUMIF(Ingredients!$B$3:$B$230,J484,Ingredients!$E$3:$E$230)+SUMIF($B$3:$B$725,J484,$BA$3:$BA$730)</f>
        <v>0</v>
      </c>
      <c r="AX484" s="30">
        <f>SUMIF(Ingredients!$B$3:$B$230,K484,Ingredients!$E$3:$E$230)+SUMIF($B$3:$B$725,K484,$BA$3:$BA$730)</f>
        <v>0</v>
      </c>
      <c r="AY484" s="30">
        <f>SUMIF(Ingredients!$B$3:$B$230,L484,Ingredients!$E$3:$E$230)+SUMIF($B$3:$B$725,L484,$BA$3:$BA$730)</f>
        <v>0</v>
      </c>
      <c r="AZ484" s="30">
        <f>SUMIF(Ingredients!$B$3:$B$230,M484,Ingredients!$E$3:$E$230)+SUMIF($B$3:$B$725,M484,$BA$3:$BA$730)</f>
        <v>0</v>
      </c>
      <c r="BA484" s="29">
        <f t="shared" si="102"/>
        <v>27.916666666666668</v>
      </c>
      <c r="BB484" s="30">
        <f>SUMIF(Ingredients!$B$3:$B$230,F484,Ingredients!$F$3:$F$230)+SUMIF($B$3:$B$725,F484,$BJ$3:$BJ$725)</f>
        <v>1.5</v>
      </c>
      <c r="BC484" s="30">
        <f>SUMIF(Ingredients!$B$3:$B$230,G484,Ingredients!$F$3:$F$230)+SUMIF($B$3:$B$725,G484,$BJ$3:$BJ$725)</f>
        <v>0</v>
      </c>
      <c r="BD484" s="30">
        <f>SUMIF(Ingredients!$B$3:$B$230,H484,Ingredients!$F$3:$F$230)+SUMIF($B$3:$B$725,H484,$BJ$3:$BJ$725)</f>
        <v>0</v>
      </c>
      <c r="BE484" s="30">
        <f>SUMIF(Ingredients!$B$3:$B$230,I484,Ingredients!$F$3:$F$230)+SUMIF($B$3:$B$725,I484,$BJ$3:$BJ$725)</f>
        <v>0</v>
      </c>
      <c r="BF484" s="30">
        <f>SUMIF(Ingredients!$B$3:$B$230,J484,Ingredients!$F$3:$F$230)+SUMIF($B$3:$B$725,J484,$BJ$3:$BJ$725)</f>
        <v>0</v>
      </c>
      <c r="BG484" s="30">
        <f>SUMIF(Ingredients!$B$3:$B$230,K484,Ingredients!$F$3:$F$230)+SUMIF($B$3:$B$725,K484,$BJ$3:$BJ$725)</f>
        <v>0</v>
      </c>
      <c r="BH484" s="30">
        <f>SUMIF(Ingredients!$B$3:$B$230,L484,Ingredients!$F$3:$F$230)+SUMIF($B$3:$B$725,L484,$BJ$3:$BJ$725)</f>
        <v>0</v>
      </c>
      <c r="BI484" s="30">
        <f>SUMIF(Ingredients!$B$3:$B$230,M484,Ingredients!$F$3:$F$230)+SUMIF($B$3:$B$725,M484,$BJ$3:$BJ$725)</f>
        <v>0</v>
      </c>
      <c r="BJ484" s="35">
        <f t="shared" si="103"/>
        <v>1.5</v>
      </c>
      <c r="BK484" s="30">
        <f>SUMIF(Ingredients!$B$3:$B$230,F484,Ingredients!$G$3:$G$230)+SUMIF($B$3:$B$725,F484,$BS$3:$BS$725)</f>
        <v>0</v>
      </c>
      <c r="BL484" s="30">
        <f>SUMIF(Ingredients!$B$3:$B$230,G484,Ingredients!$G$3:$G$230)+SUMIF($B$3:$B$725,G484,$BS$3:$BS$725)</f>
        <v>0</v>
      </c>
      <c r="BM484" s="30">
        <f>SUMIF(Ingredients!$B$3:$B$230,H484,Ingredients!$G$3:$G$230)+SUMIF($B$3:$B$725,H484,$BS$3:$BS$725)</f>
        <v>0</v>
      </c>
      <c r="BN484" s="30">
        <f>SUMIF(Ingredients!$B$3:$B$230,I484,Ingredients!$G$3:$G$230)+SUMIF($B$3:$B$725,I484,$BS$3:$BS$725)</f>
        <v>0</v>
      </c>
      <c r="BO484" s="30">
        <f>SUMIF(Ingredients!$B$3:$B$230,J484,Ingredients!$G$3:$G$230)+SUMIF($B$3:$B$725,J484,$BS$3:$BS$725)</f>
        <v>0</v>
      </c>
      <c r="BP484" s="30">
        <f>SUMIF(Ingredients!$B$3:$B$230,K484,Ingredients!$G$3:$G$230)+SUMIF($B$3:$B$725,K484,$BS$3:$BS$725)</f>
        <v>0</v>
      </c>
      <c r="BQ484" s="30">
        <f>SUMIF(Ingredients!$B$3:$B$230,L484,Ingredients!$G$3:$G$230)+SUMIF($B$3:$B$725,L484,$BS$3:$BS$725)</f>
        <v>0</v>
      </c>
      <c r="BR484" s="30">
        <f>SUMIF(Ingredients!$B$3:$B$230,M484,Ingredients!$G$3:$G$230)+SUMIF($B$3:$B$725,M484,$BS$3:$BS$725)</f>
        <v>0</v>
      </c>
      <c r="BS484" s="36">
        <f t="shared" si="104"/>
        <v>0</v>
      </c>
      <c r="BT484" s="30">
        <f>SUMIF(Ingredients!$B$3:$B$230,F484,Ingredients!$H$3:$H$230)+SUMIF($B$3:$B$725,F484,$CB$3:$CB$725)</f>
        <v>0</v>
      </c>
      <c r="BU484" s="30">
        <f>SUMIF(Ingredients!$B$3:$B$230,G484,Ingredients!$H$3:$H$230)+SUMIF($B$3:$B$725,G484,$CB$3:$CB$725)</f>
        <v>0</v>
      </c>
      <c r="BV484" s="30">
        <f>SUMIF(Ingredients!$B$3:$B$230,H484,Ingredients!$H$3:$H$230)+SUMIF($B$3:$B$725,H484,$CB$3:$CB$725)</f>
        <v>0</v>
      </c>
      <c r="BW484" s="30">
        <f>SUMIF(Ingredients!$B$3:$B$230,I484,Ingredients!$H$3:$H$230)+SUMIF($B$3:$B$725,I484,$CB$3:$CB$725)</f>
        <v>0</v>
      </c>
      <c r="BX484" s="30">
        <f>SUMIF(Ingredients!$B$3:$B$230,J484,Ingredients!$H$3:$H$230)+SUMIF($B$3:$B$725,J484,$CB$3:$CB$725)</f>
        <v>0</v>
      </c>
      <c r="BY484" s="30">
        <f>SUMIF(Ingredients!$B$3:$B$230,K484,Ingredients!$H$3:$H$230)+SUMIF($B$3:$B$725,K484,$CB$3:$CB$725)</f>
        <v>0</v>
      </c>
      <c r="BZ484" s="30">
        <f>SUMIF(Ingredients!$B$3:$B$230,L484,Ingredients!$H$3:$H$230)+SUMIF($B$3:$B$725,L484,$CB$3:$CB$725)</f>
        <v>0</v>
      </c>
      <c r="CA484" s="30">
        <f>SUMIF(Ingredients!$B$3:$B$230,M484,Ingredients!$H$3:$H$230)+SUMIF($B$3:$B$725,M484,$CB$3:$CB$725)</f>
        <v>0</v>
      </c>
      <c r="CB484" s="42">
        <f t="shared" si="105"/>
        <v>0</v>
      </c>
      <c r="CC484" s="30">
        <f>SUMIF(Ingredients!$B$3:$B$230,F484,Ingredients!$I$3:$I$230)+SUMIF($B$3:$B$725,F484,$CK$3:$CK$725)</f>
        <v>0</v>
      </c>
      <c r="CD484" s="30">
        <f>SUMIF(Ingredients!$B$3:$B$230,G484,Ingredients!$I$3:$I$230)+SUMIF($B$3:$B$725,G484,$CK$3:$CK$725)</f>
        <v>0</v>
      </c>
      <c r="CE484" s="30">
        <f>SUMIF(Ingredients!$B$3:$B$230,H484,Ingredients!$I$3:$I$230)+SUMIF($B$3:$B$725,H484,$CK$3:$CK$725)</f>
        <v>0</v>
      </c>
      <c r="CF484" s="30">
        <f>SUMIF(Ingredients!$B$3:$B$230,I484,Ingredients!$I$3:$I$230)+SUMIF($B$3:$B$725,I484,$CK$3:$CK$725)</f>
        <v>0</v>
      </c>
      <c r="CG484" s="30">
        <f>SUMIF(Ingredients!$B$3:$B$230,J484,Ingredients!$I$3:$I$230)+SUMIF($B$3:$B$725,J484,$CK$3:$CK$725)</f>
        <v>0</v>
      </c>
      <c r="CH484" s="30">
        <f>SUMIF(Ingredients!$B$3:$B$230,K484,Ingredients!$I$3:$I$230)+SUMIF($B$3:$B$725,K484,$CK$3:$CK$725)</f>
        <v>0</v>
      </c>
      <c r="CI484" s="30">
        <f>SUMIF(Ingredients!$B$3:$B$230,L484,Ingredients!$I$3:$I$230)+SUMIF($B$3:$B$725,L484,$CK$3:$CK$725)</f>
        <v>0</v>
      </c>
      <c r="CJ484" s="30">
        <f>SUMIF(Ingredients!$B$3:$B$230,M484,Ingredients!$I$3:$I$230)+SUMIF($B$3:$B$725,M484,$CK$3:$CK$725)</f>
        <v>0</v>
      </c>
      <c r="CK484" s="38">
        <f t="shared" si="106"/>
        <v>0</v>
      </c>
      <c r="CL484" s="30">
        <f>SUMIF(Ingredients!$B$3:$B$230,F484,Ingredients!$J$3:$J$230)+SUMIF($B$3:$B$725,F484,$CT$3:$CT$725)</f>
        <v>5</v>
      </c>
      <c r="CM484" s="30">
        <f>SUMIF(Ingredients!$B$3:$B$230,G484,Ingredients!$J$3:$J$230)+SUMIF($B$3:$B$725,G484,$CT$3:$CT$725)</f>
        <v>0</v>
      </c>
      <c r="CN484" s="30">
        <f>SUMIF(Ingredients!$B$3:$B$230,H484,Ingredients!$J$3:$J$230)+SUMIF($B$3:$B$725,H484,$CT$3:$CT$725)</f>
        <v>0</v>
      </c>
      <c r="CO484" s="30">
        <f>SUMIF(Ingredients!$B$3:$B$230,I484,Ingredients!$J$3:$J$230)+SUMIF($B$3:$B$725,I484,$CT$3:$CT$725)</f>
        <v>0</v>
      </c>
      <c r="CP484" s="30">
        <f>SUMIF(Ingredients!$B$3:$B$230,J484,Ingredients!$J$3:$J$230)+SUMIF($B$3:$B$725,J484,$CT$3:$CT$725)</f>
        <v>0</v>
      </c>
      <c r="CQ484" s="30">
        <f>SUMIF(Ingredients!$B$3:$B$230,K484,Ingredients!$J$3:$J$230)+SUMIF($B$3:$B$725,K484,$CT$3:$CT$725)</f>
        <v>0</v>
      </c>
      <c r="CR484" s="30">
        <f>SUMIF(Ingredients!$B$3:$B$230,L484,Ingredients!$J$3:$J$230)+SUMIF($B$3:$B$725,L484,$CT$3:$CT$725)</f>
        <v>0</v>
      </c>
      <c r="CS484" s="30">
        <f>SUMIF(Ingredients!$B$3:$B$230,M484,Ingredients!$J$3:$J$230)+SUMIF($B$3:$B$725,M484,$CT$3:$CT$725)</f>
        <v>0</v>
      </c>
      <c r="CT484" s="43">
        <f t="shared" si="107"/>
        <v>5</v>
      </c>
      <c r="CU484" s="34">
        <v>25</v>
      </c>
      <c r="CV484" s="30">
        <v>0</v>
      </c>
      <c r="CW484" s="30">
        <v>21</v>
      </c>
      <c r="CX484" s="35">
        <v>1.5</v>
      </c>
      <c r="CY484" s="36">
        <v>0</v>
      </c>
      <c r="CZ484" s="37">
        <v>0</v>
      </c>
      <c r="DA484" s="38">
        <v>0</v>
      </c>
      <c r="DB484" s="39">
        <v>5</v>
      </c>
      <c r="DC484" t="s">
        <v>202</v>
      </c>
      <c r="DD484" t="str">
        <f t="shared" ca="1" si="99"/>
        <v/>
      </c>
      <c r="DE484" t="str">
        <f t="shared" ca="1" si="108"/>
        <v>-</v>
      </c>
      <c r="DG484" t="s">
        <v>200</v>
      </c>
      <c r="DH484" t="str">
        <f t="shared" ca="1" si="109"/>
        <v>GRILLEDCHEESEVEGEMITETOASTITEM(MEAL, ItemRegistry.grilledcheesevegemitetoastItem, 4 ,5f,0f,1.5f,0f,0f,0f,5f,1f),</v>
      </c>
      <c r="DI484" t="s">
        <v>2294</v>
      </c>
    </row>
    <row r="485" spans="2:113" x14ac:dyDescent="0.3">
      <c r="B485" t="s">
        <v>776</v>
      </c>
      <c r="C485" t="str">
        <f>INDEX('PH Itemnames'!$B$1:$B$723,MATCH(B485,'PH Itemnames'!$A$1:$A$723),1)</f>
        <v>monsterfrieddumplingsItem</v>
      </c>
      <c r="D485" t="s">
        <v>240</v>
      </c>
      <c r="E485" t="s">
        <v>1191</v>
      </c>
      <c r="F485" s="10" t="s">
        <v>305</v>
      </c>
      <c r="G485" s="11" t="s">
        <v>62</v>
      </c>
      <c r="H485" s="11" t="s">
        <v>64</v>
      </c>
      <c r="I485" s="11" t="s">
        <v>216</v>
      </c>
      <c r="J485" s="11"/>
      <c r="K485" s="11"/>
      <c r="L485" s="11"/>
      <c r="M485" s="11"/>
      <c r="N485" s="46">
        <f ca="1">SUMIF(Ingredients!$B$3:$B$230,'PH complex foods'!F485,Ingredients!$A$3:$A$119)+SUMIF($B$3:$B$725,F485,$V$3:$V$724)</f>
        <v>0</v>
      </c>
      <c r="O485" s="11">
        <f ca="1">SUMIF(Ingredients!$B$3:$B$230,'PH complex foods'!G485,Ingredients!$A$3:$A$119)+SUMIF($B$3:$B$725,G485,$V$3:$V$724)</f>
        <v>1</v>
      </c>
      <c r="P485" s="11">
        <f ca="1">SUMIF(Ingredients!$B$3:$B$230,'PH complex foods'!H485,Ingredients!$A$3:$A$119)+SUMIF($B$3:$B$725,H485,$V$3:$V$724)</f>
        <v>1</v>
      </c>
      <c r="Q485" s="11">
        <f ca="1">SUMIF(Ingredients!$B$3:$B$230,'PH complex foods'!I485,Ingredients!$A$3:$A$119)+SUMIF($B$3:$B$725,I485,$V$3:$V$724)</f>
        <v>1</v>
      </c>
      <c r="R485" s="11">
        <f ca="1">SUMIF(Ingredients!$B$3:$B$230,'PH complex foods'!J485,Ingredients!$A$3:$A$119)+SUMIF($B$3:$B$725,J485,$V$3:$V$724)</f>
        <v>0</v>
      </c>
      <c r="S485" s="11">
        <f ca="1">SUMIF(Ingredients!$B$3:$B$230,'PH complex foods'!K485,Ingredients!$A$3:$A$119)+SUMIF($B$3:$B$725,K485,$V$3:$V$724)</f>
        <v>0</v>
      </c>
      <c r="T485" s="11">
        <f ca="1">SUMIF(Ingredients!$B$3:$B$230,'PH complex foods'!L485,Ingredients!$A$3:$A$119)+SUMIF($B$3:$B$725,L485,$V$3:$V$724)</f>
        <v>0</v>
      </c>
      <c r="U485" s="11">
        <f ca="1">SUMIF(Ingredients!$B$3:$B$230,'PH complex foods'!M485,Ingredients!$A$3:$A$119)+SUMIF($B$3:$B$725,M485,$V$3:$V$724)</f>
        <v>0</v>
      </c>
      <c r="V485" s="10">
        <f t="shared" ca="1" si="110"/>
        <v>0</v>
      </c>
      <c r="W485" s="10">
        <v>0</v>
      </c>
      <c r="X485" s="11">
        <v>0</v>
      </c>
      <c r="Y485" s="11">
        <f>COUNTIF(F485:M1209,B485)</f>
        <v>0</v>
      </c>
      <c r="Z485" s="44" t="str">
        <f t="shared" ca="1" si="111"/>
        <v>No</v>
      </c>
      <c r="AA485" s="34">
        <f>SUMIF(Ingredients!$B$3:$B$230,F485,Ingredients!$C$3:$C$230)+SUMIF($B$3:$B$725,F485,$AI$3:$AI$725)</f>
        <v>0</v>
      </c>
      <c r="AB485" s="30">
        <f>SUMIF(Ingredients!$B$3:$B$230,G485,Ingredients!$C$3:$C$230)+SUMIF($B$3:$B$725,G485,$AI$3:$AI$725)</f>
        <v>2</v>
      </c>
      <c r="AC485" s="30">
        <f>SUMIF(Ingredients!$B$3:$B$230,H485,Ingredients!$C$3:$C$230)+SUMIF($B$3:$B$725,H485,$AI$3:$AI$725)</f>
        <v>2</v>
      </c>
      <c r="AD485" s="30">
        <f>SUMIF(Ingredients!$B$3:$B$230,I485,Ingredients!$C$3:$C$230)+SUMIF($B$3:$B$725,I485,$AI$3:$AI$725)</f>
        <v>5</v>
      </c>
      <c r="AE485" s="30">
        <f>SUMIF(Ingredients!$B$3:$B$230,J485,Ingredients!$C$3:$C$230)+SUMIF($B$3:$B$725,J485,$AI$3:$AI$725)</f>
        <v>0</v>
      </c>
      <c r="AF485" s="30">
        <f>SUMIF(Ingredients!$B$3:$B$230,K485,Ingredients!$C$3:$C$230)+SUMIF($B$3:$B$725,K485,$AI$3:$AI$725)</f>
        <v>0</v>
      </c>
      <c r="AG485" s="30">
        <f>SUMIF(Ingredients!$B$3:$B$230,L485,Ingredients!$C$3:$C$230)+SUMIF($B$3:$B$725,L485,$AI$3:$AI$725)</f>
        <v>0</v>
      </c>
      <c r="AH485" s="30">
        <f>SUMIF(Ingredients!$B$3:$B$230,M485,Ingredients!$C$3:$C$230)+SUMIF($B$3:$B$725,M485,$AI$3:$AI$725)</f>
        <v>0</v>
      </c>
      <c r="AI485" s="29">
        <f t="shared" si="100"/>
        <v>9</v>
      </c>
      <c r="AJ485" s="30">
        <f>SUMIF(Ingredients!$B$3:$B$230,F485,Ingredients!$D$3:$D$230)+SUMIF($B$3:$B$725,F485,$AR$3:$AR$725)</f>
        <v>0</v>
      </c>
      <c r="AK485" s="30">
        <f>SUMIF(Ingredients!$B$3:$B$230,G485,Ingredients!$D$3:$D$230)+SUMIF($B$3:$B$725,G485,$AR$3:$AR$725)</f>
        <v>0</v>
      </c>
      <c r="AL485" s="30">
        <f>SUMIF(Ingredients!$B$3:$B$230,H485,Ingredients!$D$3:$D$230)+SUMIF($B$3:$B$725,H485,$AR$3:$AR$725)</f>
        <v>0</v>
      </c>
      <c r="AM485" s="30">
        <f>SUMIF(Ingredients!$B$3:$B$230,I485,Ingredients!$D$3:$D$230)+SUMIF($B$3:$B$725,I485,$AR$3:$AR$725)</f>
        <v>0</v>
      </c>
      <c r="AN485" s="30">
        <f>SUMIF(Ingredients!$B$3:$B$230,J485,Ingredients!$D$3:$D$230)+SUMIF($B$3:$B$725,J485,$AR$3:$AR$725)</f>
        <v>0</v>
      </c>
      <c r="AO485" s="30">
        <f>SUMIF(Ingredients!$B$3:$B$230,K485,Ingredients!$D$3:$D$230)+SUMIF($B$3:$B$725,K485,$AR$3:$AR$725)</f>
        <v>0</v>
      </c>
      <c r="AP485" s="30">
        <f>SUMIF(Ingredients!$B$3:$B$230,L485,Ingredients!$D$3:$D$230)+SUMIF($B$3:$B$725,L485,$AR$3:$AR$725)</f>
        <v>0</v>
      </c>
      <c r="AQ485" s="30">
        <f>SUMIF(Ingredients!$B$3:$B$230,M485,Ingredients!$D$3:$D$230)+SUMIF($B$3:$B$725,M485,$AR$3:$AR$725)</f>
        <v>0</v>
      </c>
      <c r="AR485" s="29">
        <f t="shared" si="101"/>
        <v>0</v>
      </c>
      <c r="AS485" s="30">
        <f>SUMIF(Ingredients!$B$3:$B$230,F485,Ingredients!$E$3:$E$230)+SUMIF($B$3:$B$725,F485,$BA$3:$BA$730)</f>
        <v>0</v>
      </c>
      <c r="AT485" s="30">
        <f>SUMIF(Ingredients!$B$3:$B$230,G485,Ingredients!$E$3:$E$230)+SUMIF($B$3:$B$725,G485,$BA$3:$BA$730)</f>
        <v>54</v>
      </c>
      <c r="AU485" s="30">
        <f>SUMIF(Ingredients!$B$3:$B$230,H485,Ingredients!$E$3:$E$230)+SUMIF($B$3:$B$725,H485,$BA$3:$BA$730)</f>
        <v>43</v>
      </c>
      <c r="AV485" s="30">
        <f>SUMIF(Ingredients!$B$3:$B$230,I485,Ingredients!$E$3:$E$230)+SUMIF($B$3:$B$725,I485,$BA$3:$BA$730)</f>
        <v>29.5</v>
      </c>
      <c r="AW485" s="30">
        <f>SUMIF(Ingredients!$B$3:$B$230,J485,Ingredients!$E$3:$E$230)+SUMIF($B$3:$B$725,J485,$BA$3:$BA$730)</f>
        <v>0</v>
      </c>
      <c r="AX485" s="30">
        <f>SUMIF(Ingredients!$B$3:$B$230,K485,Ingredients!$E$3:$E$230)+SUMIF($B$3:$B$725,K485,$BA$3:$BA$730)</f>
        <v>0</v>
      </c>
      <c r="AY485" s="30">
        <f>SUMIF(Ingredients!$B$3:$B$230,L485,Ingredients!$E$3:$E$230)+SUMIF($B$3:$B$725,L485,$BA$3:$BA$730)</f>
        <v>0</v>
      </c>
      <c r="AZ485" s="30">
        <f>SUMIF(Ingredients!$B$3:$B$230,M485,Ingredients!$E$3:$E$230)+SUMIF($B$3:$B$725,M485,$BA$3:$BA$730)</f>
        <v>0</v>
      </c>
      <c r="BA485" s="29">
        <f t="shared" si="102"/>
        <v>31.625</v>
      </c>
      <c r="BB485" s="30">
        <f>SUMIF(Ingredients!$B$3:$B$230,F485,Ingredients!$F$3:$F$230)+SUMIF($B$3:$B$725,F485,$BJ$3:$BJ$725)</f>
        <v>0</v>
      </c>
      <c r="BC485" s="30">
        <f>SUMIF(Ingredients!$B$3:$B$230,G485,Ingredients!$F$3:$F$230)+SUMIF($B$3:$B$725,G485,$BJ$3:$BJ$725)</f>
        <v>0</v>
      </c>
      <c r="BD485" s="30">
        <f>SUMIF(Ingredients!$B$3:$B$230,H485,Ingredients!$F$3:$F$230)+SUMIF($B$3:$B$725,H485,$BJ$3:$BJ$725)</f>
        <v>0</v>
      </c>
      <c r="BE485" s="30">
        <f>SUMIF(Ingredients!$B$3:$B$230,I485,Ingredients!$F$3:$F$230)+SUMIF($B$3:$B$725,I485,$BJ$3:$BJ$725)</f>
        <v>1</v>
      </c>
      <c r="BF485" s="30">
        <f>SUMIF(Ingredients!$B$3:$B$230,J485,Ingredients!$F$3:$F$230)+SUMIF($B$3:$B$725,J485,$BJ$3:$BJ$725)</f>
        <v>0</v>
      </c>
      <c r="BG485" s="30">
        <f>SUMIF(Ingredients!$B$3:$B$230,K485,Ingredients!$F$3:$F$230)+SUMIF($B$3:$B$725,K485,$BJ$3:$BJ$725)</f>
        <v>0</v>
      </c>
      <c r="BH485" s="30">
        <f>SUMIF(Ingredients!$B$3:$B$230,L485,Ingredients!$F$3:$F$230)+SUMIF($B$3:$B$725,L485,$BJ$3:$BJ$725)</f>
        <v>0</v>
      </c>
      <c r="BI485" s="30">
        <f>SUMIF(Ingredients!$B$3:$B$230,M485,Ingredients!$F$3:$F$230)+SUMIF($B$3:$B$725,M485,$BJ$3:$BJ$725)</f>
        <v>0</v>
      </c>
      <c r="BJ485" s="35">
        <f t="shared" si="103"/>
        <v>1</v>
      </c>
      <c r="BK485" s="30">
        <f>SUMIF(Ingredients!$B$3:$B$230,F485,Ingredients!$G$3:$G$230)+SUMIF($B$3:$B$725,F485,$BS$3:$BS$725)</f>
        <v>0</v>
      </c>
      <c r="BL485" s="30">
        <f>SUMIF(Ingredients!$B$3:$B$230,G485,Ingredients!$G$3:$G$230)+SUMIF($B$3:$B$725,G485,$BS$3:$BS$725)</f>
        <v>0</v>
      </c>
      <c r="BM485" s="30">
        <f>SUMIF(Ingredients!$B$3:$B$230,H485,Ingredients!$G$3:$G$230)+SUMIF($B$3:$B$725,H485,$BS$3:$BS$725)</f>
        <v>0</v>
      </c>
      <c r="BN485" s="30">
        <f>SUMIF(Ingredients!$B$3:$B$230,I485,Ingredients!$G$3:$G$230)+SUMIF($B$3:$B$725,I485,$BS$3:$BS$725)</f>
        <v>0</v>
      </c>
      <c r="BO485" s="30">
        <f>SUMIF(Ingredients!$B$3:$B$230,J485,Ingredients!$G$3:$G$230)+SUMIF($B$3:$B$725,J485,$BS$3:$BS$725)</f>
        <v>0</v>
      </c>
      <c r="BP485" s="30">
        <f>SUMIF(Ingredients!$B$3:$B$230,K485,Ingredients!$G$3:$G$230)+SUMIF($B$3:$B$725,K485,$BS$3:$BS$725)</f>
        <v>0</v>
      </c>
      <c r="BQ485" s="30">
        <f>SUMIF(Ingredients!$B$3:$B$230,L485,Ingredients!$G$3:$G$230)+SUMIF($B$3:$B$725,L485,$BS$3:$BS$725)</f>
        <v>0</v>
      </c>
      <c r="BR485" s="30">
        <f>SUMIF(Ingredients!$B$3:$B$230,M485,Ingredients!$G$3:$G$230)+SUMIF($B$3:$B$725,M485,$BS$3:$BS$725)</f>
        <v>0</v>
      </c>
      <c r="BS485" s="36">
        <f t="shared" si="104"/>
        <v>0</v>
      </c>
      <c r="BT485" s="30">
        <f>SUMIF(Ingredients!$B$3:$B$230,F485,Ingredients!$H$3:$H$230)+SUMIF($B$3:$B$725,F485,$CB$3:$CB$725)</f>
        <v>0</v>
      </c>
      <c r="BU485" s="30">
        <f>SUMIF(Ingredients!$B$3:$B$230,G485,Ingredients!$H$3:$H$230)+SUMIF($B$3:$B$725,G485,$CB$3:$CB$725)</f>
        <v>2</v>
      </c>
      <c r="BV485" s="30">
        <f>SUMIF(Ingredients!$B$3:$B$230,H485,Ingredients!$H$3:$H$230)+SUMIF($B$3:$B$725,H485,$CB$3:$CB$725)</f>
        <v>1</v>
      </c>
      <c r="BW485" s="30">
        <f>SUMIF(Ingredients!$B$3:$B$230,I485,Ingredients!$H$3:$H$230)+SUMIF($B$3:$B$725,I485,$CB$3:$CB$725)</f>
        <v>0</v>
      </c>
      <c r="BX485" s="30">
        <f>SUMIF(Ingredients!$B$3:$B$230,J485,Ingredients!$H$3:$H$230)+SUMIF($B$3:$B$725,J485,$CB$3:$CB$725)</f>
        <v>0</v>
      </c>
      <c r="BY485" s="30">
        <f>SUMIF(Ingredients!$B$3:$B$230,K485,Ingredients!$H$3:$H$230)+SUMIF($B$3:$B$725,K485,$CB$3:$CB$725)</f>
        <v>0</v>
      </c>
      <c r="BZ485" s="30">
        <f>SUMIF(Ingredients!$B$3:$B$230,L485,Ingredients!$H$3:$H$230)+SUMIF($B$3:$B$725,L485,$CB$3:$CB$725)</f>
        <v>0</v>
      </c>
      <c r="CA485" s="30">
        <f>SUMIF(Ingredients!$B$3:$B$230,M485,Ingredients!$H$3:$H$230)+SUMIF($B$3:$B$725,M485,$CB$3:$CB$725)</f>
        <v>0</v>
      </c>
      <c r="CB485" s="42">
        <f t="shared" si="105"/>
        <v>3</v>
      </c>
      <c r="CC485" s="30">
        <f>SUMIF(Ingredients!$B$3:$B$230,F485,Ingredients!$I$3:$I$230)+SUMIF($B$3:$B$725,F485,$CK$3:$CK$725)</f>
        <v>0</v>
      </c>
      <c r="CD485" s="30">
        <f>SUMIF(Ingredients!$B$3:$B$230,G485,Ingredients!$I$3:$I$230)+SUMIF($B$3:$B$725,G485,$CK$3:$CK$725)</f>
        <v>0</v>
      </c>
      <c r="CE485" s="30">
        <f>SUMIF(Ingredients!$B$3:$B$230,H485,Ingredients!$I$3:$I$230)+SUMIF($B$3:$B$725,H485,$CK$3:$CK$725)</f>
        <v>0</v>
      </c>
      <c r="CF485" s="30">
        <f>SUMIF(Ingredients!$B$3:$B$230,I485,Ingredients!$I$3:$I$230)+SUMIF($B$3:$B$725,I485,$CK$3:$CK$725)</f>
        <v>0</v>
      </c>
      <c r="CG485" s="30">
        <f>SUMIF(Ingredients!$B$3:$B$230,J485,Ingredients!$I$3:$I$230)+SUMIF($B$3:$B$725,J485,$CK$3:$CK$725)</f>
        <v>0</v>
      </c>
      <c r="CH485" s="30">
        <f>SUMIF(Ingredients!$B$3:$B$230,K485,Ingredients!$I$3:$I$230)+SUMIF($B$3:$B$725,K485,$CK$3:$CK$725)</f>
        <v>0</v>
      </c>
      <c r="CI485" s="30">
        <f>SUMIF(Ingredients!$B$3:$B$230,L485,Ingredients!$I$3:$I$230)+SUMIF($B$3:$B$725,L485,$CK$3:$CK$725)</f>
        <v>0</v>
      </c>
      <c r="CJ485" s="30">
        <f>SUMIF(Ingredients!$B$3:$B$230,M485,Ingredients!$I$3:$I$230)+SUMIF($B$3:$B$725,M485,$CK$3:$CK$725)</f>
        <v>0</v>
      </c>
      <c r="CK485" s="38">
        <f t="shared" si="106"/>
        <v>0</v>
      </c>
      <c r="CL485" s="30">
        <f>SUMIF(Ingredients!$B$3:$B$230,F485,Ingredients!$J$3:$J$230)+SUMIF($B$3:$B$725,F485,$CT$3:$CT$725)</f>
        <v>0</v>
      </c>
      <c r="CM485" s="30">
        <f>SUMIF(Ingredients!$B$3:$B$230,G485,Ingredients!$J$3:$J$230)+SUMIF($B$3:$B$725,G485,$CT$3:$CT$725)</f>
        <v>0</v>
      </c>
      <c r="CN485" s="30">
        <f>SUMIF(Ingredients!$B$3:$B$230,H485,Ingredients!$J$3:$J$230)+SUMIF($B$3:$B$725,H485,$CT$3:$CT$725)</f>
        <v>0</v>
      </c>
      <c r="CO485" s="30">
        <f>SUMIF(Ingredients!$B$3:$B$230,I485,Ingredients!$J$3:$J$230)+SUMIF($B$3:$B$725,I485,$CT$3:$CT$725)</f>
        <v>0</v>
      </c>
      <c r="CP485" s="30">
        <f>SUMIF(Ingredients!$B$3:$B$230,J485,Ingredients!$J$3:$J$230)+SUMIF($B$3:$B$725,J485,$CT$3:$CT$725)</f>
        <v>0</v>
      </c>
      <c r="CQ485" s="30">
        <f>SUMIF(Ingredients!$B$3:$B$230,K485,Ingredients!$J$3:$J$230)+SUMIF($B$3:$B$725,K485,$CT$3:$CT$725)</f>
        <v>0</v>
      </c>
      <c r="CR485" s="30">
        <f>SUMIF(Ingredients!$B$3:$B$230,L485,Ingredients!$J$3:$J$230)+SUMIF($B$3:$B$725,L485,$CT$3:$CT$725)</f>
        <v>0</v>
      </c>
      <c r="CS485" s="30">
        <f>SUMIF(Ingredients!$B$3:$B$230,M485,Ingredients!$J$3:$J$230)+SUMIF($B$3:$B$725,M485,$CT$3:$CT$725)</f>
        <v>0</v>
      </c>
      <c r="CT485" s="43">
        <f t="shared" si="107"/>
        <v>0</v>
      </c>
      <c r="CU485" s="34">
        <v>9</v>
      </c>
      <c r="CV485" s="30">
        <v>0</v>
      </c>
      <c r="CW485" s="30">
        <v>31.625</v>
      </c>
      <c r="CX485" s="35">
        <v>1</v>
      </c>
      <c r="CY485" s="36">
        <v>0</v>
      </c>
      <c r="CZ485" s="37">
        <v>3</v>
      </c>
      <c r="DA485" s="38">
        <v>0</v>
      </c>
      <c r="DB485" s="39">
        <v>0</v>
      </c>
      <c r="DC485" t="s">
        <v>199</v>
      </c>
      <c r="DD485" t="str">
        <f t="shared" ca="1" si="99"/>
        <v/>
      </c>
      <c r="DE485" t="str">
        <f t="shared" ca="1" si="108"/>
        <v>No</v>
      </c>
      <c r="DF485" t="s">
        <v>3117</v>
      </c>
      <c r="DG485" t="s">
        <v>200</v>
      </c>
      <c r="DH485" t="str">
        <f t="shared" ca="1" si="109"/>
        <v/>
      </c>
      <c r="DI485" t="s">
        <v>2271</v>
      </c>
    </row>
    <row r="486" spans="2:113" x14ac:dyDescent="0.3">
      <c r="B486" t="s">
        <v>777</v>
      </c>
      <c r="C486" t="str">
        <f>INDEX('PH Itemnames'!$B$1:$B$723,MATCH(B486,'PH Itemnames'!$A$1:$A$723),1)</f>
        <v>crispyricepuffcerealItem</v>
      </c>
      <c r="D486" t="s">
        <v>240</v>
      </c>
      <c r="E486" t="s">
        <v>1191</v>
      </c>
      <c r="F486" s="10" t="s">
        <v>44</v>
      </c>
      <c r="G486" s="11" t="s">
        <v>238</v>
      </c>
      <c r="H486" s="11"/>
      <c r="I486" s="11"/>
      <c r="J486" s="11"/>
      <c r="K486" s="11"/>
      <c r="L486" s="11"/>
      <c r="M486" s="11"/>
      <c r="N486" s="46">
        <f ca="1">SUMIF(Ingredients!$B$3:$B$230,'PH complex foods'!F486,Ingredients!$A$3:$A$119)+SUMIF($B$3:$B$725,F486,$V$3:$V$724)</f>
        <v>1</v>
      </c>
      <c r="O486" s="11">
        <f ca="1">SUMIF(Ingredients!$B$3:$B$230,'PH complex foods'!G486,Ingredients!$A$3:$A$119)+SUMIF($B$3:$B$725,G486,$V$3:$V$724)</f>
        <v>1</v>
      </c>
      <c r="P486" s="11">
        <f ca="1">SUMIF(Ingredients!$B$3:$B$230,'PH complex foods'!H486,Ingredients!$A$3:$A$119)+SUMIF($B$3:$B$725,H486,$V$3:$V$724)</f>
        <v>0</v>
      </c>
      <c r="Q486" s="11">
        <f ca="1">SUMIF(Ingredients!$B$3:$B$230,'PH complex foods'!I486,Ingredients!$A$3:$A$119)+SUMIF($B$3:$B$725,I486,$V$3:$V$724)</f>
        <v>0</v>
      </c>
      <c r="R486" s="11">
        <f ca="1">SUMIF(Ingredients!$B$3:$B$230,'PH complex foods'!J486,Ingredients!$A$3:$A$119)+SUMIF($B$3:$B$725,J486,$V$3:$V$724)</f>
        <v>0</v>
      </c>
      <c r="S486" s="11">
        <f ca="1">SUMIF(Ingredients!$B$3:$B$230,'PH complex foods'!K486,Ingredients!$A$3:$A$119)+SUMIF($B$3:$B$725,K486,$V$3:$V$724)</f>
        <v>0</v>
      </c>
      <c r="T486" s="11">
        <f ca="1">SUMIF(Ingredients!$B$3:$B$230,'PH complex foods'!L486,Ingredients!$A$3:$A$119)+SUMIF($B$3:$B$725,L486,$V$3:$V$724)</f>
        <v>0</v>
      </c>
      <c r="U486" s="11">
        <f ca="1">SUMIF(Ingredients!$B$3:$B$230,'PH complex foods'!M486,Ingredients!$A$3:$A$119)+SUMIF($B$3:$B$725,M486,$V$3:$V$724)</f>
        <v>0</v>
      </c>
      <c r="V486" s="10">
        <f t="shared" ca="1" si="110"/>
        <v>1</v>
      </c>
      <c r="W486" s="10">
        <v>1</v>
      </c>
      <c r="X486" s="11">
        <v>1</v>
      </c>
      <c r="Y486" s="11">
        <f>COUNTIF(F486:M1210,B486)</f>
        <v>0</v>
      </c>
      <c r="Z486" s="44" t="str">
        <f t="shared" ca="1" si="111"/>
        <v>Yes</v>
      </c>
      <c r="AA486" s="34">
        <f>SUMIF(Ingredients!$B$3:$B$230,F486,Ingredients!$C$3:$C$230)+SUMIF($B$3:$B$725,F486,$AI$3:$AI$725)</f>
        <v>0</v>
      </c>
      <c r="AB486" s="30">
        <f>SUMIF(Ingredients!$B$3:$B$230,G486,Ingredients!$C$3:$C$230)+SUMIF($B$3:$B$725,G486,$AI$3:$AI$725)</f>
        <v>5</v>
      </c>
      <c r="AC486" s="30">
        <f>SUMIF(Ingredients!$B$3:$B$230,H486,Ingredients!$C$3:$C$230)+SUMIF($B$3:$B$725,H486,$AI$3:$AI$725)</f>
        <v>0</v>
      </c>
      <c r="AD486" s="30">
        <f>SUMIF(Ingredients!$B$3:$B$230,I486,Ingredients!$C$3:$C$230)+SUMIF($B$3:$B$725,I486,$AI$3:$AI$725)</f>
        <v>0</v>
      </c>
      <c r="AE486" s="30">
        <f>SUMIF(Ingredients!$B$3:$B$230,J486,Ingredients!$C$3:$C$230)+SUMIF($B$3:$B$725,J486,$AI$3:$AI$725)</f>
        <v>0</v>
      </c>
      <c r="AF486" s="30">
        <f>SUMIF(Ingredients!$B$3:$B$230,K486,Ingredients!$C$3:$C$230)+SUMIF($B$3:$B$725,K486,$AI$3:$AI$725)</f>
        <v>0</v>
      </c>
      <c r="AG486" s="30">
        <f>SUMIF(Ingredients!$B$3:$B$230,L486,Ingredients!$C$3:$C$230)+SUMIF($B$3:$B$725,L486,$AI$3:$AI$725)</f>
        <v>0</v>
      </c>
      <c r="AH486" s="30">
        <f>SUMIF(Ingredients!$B$3:$B$230,M486,Ingredients!$C$3:$C$230)+SUMIF($B$3:$B$725,M486,$AI$3:$AI$725)</f>
        <v>0</v>
      </c>
      <c r="AI486" s="29">
        <f t="shared" si="100"/>
        <v>5</v>
      </c>
      <c r="AJ486" s="30">
        <f>SUMIF(Ingredients!$B$3:$B$230,F486,Ingredients!$D$3:$D$230)+SUMIF($B$3:$B$725,F486,$AR$3:$AR$725)</f>
        <v>0</v>
      </c>
      <c r="AK486" s="30">
        <f>SUMIF(Ingredients!$B$3:$B$230,G486,Ingredients!$D$3:$D$230)+SUMIF($B$3:$B$725,G486,$AR$3:$AR$725)</f>
        <v>5</v>
      </c>
      <c r="AL486" s="30">
        <f>SUMIF(Ingredients!$B$3:$B$230,H486,Ingredients!$D$3:$D$230)+SUMIF($B$3:$B$725,H486,$AR$3:$AR$725)</f>
        <v>0</v>
      </c>
      <c r="AM486" s="30">
        <f>SUMIF(Ingredients!$B$3:$B$230,I486,Ingredients!$D$3:$D$230)+SUMIF($B$3:$B$725,I486,$AR$3:$AR$725)</f>
        <v>0</v>
      </c>
      <c r="AN486" s="30">
        <f>SUMIF(Ingredients!$B$3:$B$230,J486,Ingredients!$D$3:$D$230)+SUMIF($B$3:$B$725,J486,$AR$3:$AR$725)</f>
        <v>0</v>
      </c>
      <c r="AO486" s="30">
        <f>SUMIF(Ingredients!$B$3:$B$230,K486,Ingredients!$D$3:$D$230)+SUMIF($B$3:$B$725,K486,$AR$3:$AR$725)</f>
        <v>0</v>
      </c>
      <c r="AP486" s="30">
        <f>SUMIF(Ingredients!$B$3:$B$230,L486,Ingredients!$D$3:$D$230)+SUMIF($B$3:$B$725,L486,$AR$3:$AR$725)</f>
        <v>0</v>
      </c>
      <c r="AQ486" s="30">
        <f>SUMIF(Ingredients!$B$3:$B$230,M486,Ingredients!$D$3:$D$230)+SUMIF($B$3:$B$725,M486,$AR$3:$AR$725)</f>
        <v>0</v>
      </c>
      <c r="AR486" s="29">
        <f t="shared" si="101"/>
        <v>5</v>
      </c>
      <c r="AS486" s="30">
        <f>SUMIF(Ingredients!$B$3:$B$230,F486,Ingredients!$E$3:$E$230)+SUMIF($B$3:$B$725,F486,$BA$3:$BA$730)</f>
        <v>10</v>
      </c>
      <c r="AT486" s="30">
        <f>SUMIF(Ingredients!$B$3:$B$230,G486,Ingredients!$E$3:$E$230)+SUMIF($B$3:$B$725,G486,$BA$3:$BA$730)</f>
        <v>23</v>
      </c>
      <c r="AU486" s="30">
        <f>SUMIF(Ingredients!$B$3:$B$230,H486,Ingredients!$E$3:$E$230)+SUMIF($B$3:$B$725,H486,$BA$3:$BA$730)</f>
        <v>0</v>
      </c>
      <c r="AV486" s="30">
        <f>SUMIF(Ingredients!$B$3:$B$230,I486,Ingredients!$E$3:$E$230)+SUMIF($B$3:$B$725,I486,$BA$3:$BA$730)</f>
        <v>0</v>
      </c>
      <c r="AW486" s="30">
        <f>SUMIF(Ingredients!$B$3:$B$230,J486,Ingredients!$E$3:$E$230)+SUMIF($B$3:$B$725,J486,$BA$3:$BA$730)</f>
        <v>0</v>
      </c>
      <c r="AX486" s="30">
        <f>SUMIF(Ingredients!$B$3:$B$230,K486,Ingredients!$E$3:$E$230)+SUMIF($B$3:$B$725,K486,$BA$3:$BA$730)</f>
        <v>0</v>
      </c>
      <c r="AY486" s="30">
        <f>SUMIF(Ingredients!$B$3:$B$230,L486,Ingredients!$E$3:$E$230)+SUMIF($B$3:$B$725,L486,$BA$3:$BA$730)</f>
        <v>0</v>
      </c>
      <c r="AZ486" s="30">
        <f>SUMIF(Ingredients!$B$3:$B$230,M486,Ingredients!$E$3:$E$230)+SUMIF($B$3:$B$725,M486,$BA$3:$BA$730)</f>
        <v>0</v>
      </c>
      <c r="BA486" s="29">
        <f t="shared" si="102"/>
        <v>16.5</v>
      </c>
      <c r="BB486" s="30">
        <f>SUMIF(Ingredients!$B$3:$B$230,F486,Ingredients!$F$3:$F$230)+SUMIF($B$3:$B$725,F486,$BJ$3:$BJ$725)</f>
        <v>0</v>
      </c>
      <c r="BC486" s="30">
        <f>SUMIF(Ingredients!$B$3:$B$230,G486,Ingredients!$F$3:$F$230)+SUMIF($B$3:$B$725,G486,$BJ$3:$BJ$725)</f>
        <v>0</v>
      </c>
      <c r="BD486" s="30">
        <f>SUMIF(Ingredients!$B$3:$B$230,H486,Ingredients!$F$3:$F$230)+SUMIF($B$3:$B$725,H486,$BJ$3:$BJ$725)</f>
        <v>0</v>
      </c>
      <c r="BE486" s="30">
        <f>SUMIF(Ingredients!$B$3:$B$230,I486,Ingredients!$F$3:$F$230)+SUMIF($B$3:$B$725,I486,$BJ$3:$BJ$725)</f>
        <v>0</v>
      </c>
      <c r="BF486" s="30">
        <f>SUMIF(Ingredients!$B$3:$B$230,J486,Ingredients!$F$3:$F$230)+SUMIF($B$3:$B$725,J486,$BJ$3:$BJ$725)</f>
        <v>0</v>
      </c>
      <c r="BG486" s="30">
        <f>SUMIF(Ingredients!$B$3:$B$230,K486,Ingredients!$F$3:$F$230)+SUMIF($B$3:$B$725,K486,$BJ$3:$BJ$725)</f>
        <v>0</v>
      </c>
      <c r="BH486" s="30">
        <f>SUMIF(Ingredients!$B$3:$B$230,L486,Ingredients!$F$3:$F$230)+SUMIF($B$3:$B$725,L486,$BJ$3:$BJ$725)</f>
        <v>0</v>
      </c>
      <c r="BI486" s="30">
        <f>SUMIF(Ingredients!$B$3:$B$230,M486,Ingredients!$F$3:$F$230)+SUMIF($B$3:$B$725,M486,$BJ$3:$BJ$725)</f>
        <v>0</v>
      </c>
      <c r="BJ486" s="35">
        <f t="shared" si="103"/>
        <v>0</v>
      </c>
      <c r="BK486" s="30">
        <f>SUMIF(Ingredients!$B$3:$B$230,F486,Ingredients!$G$3:$G$230)+SUMIF($B$3:$B$725,F486,$BS$3:$BS$725)</f>
        <v>0</v>
      </c>
      <c r="BL486" s="30">
        <f>SUMIF(Ingredients!$B$3:$B$230,G486,Ingredients!$G$3:$G$230)+SUMIF($B$3:$B$725,G486,$BS$3:$BS$725)</f>
        <v>0</v>
      </c>
      <c r="BM486" s="30">
        <f>SUMIF(Ingredients!$B$3:$B$230,H486,Ingredients!$G$3:$G$230)+SUMIF($B$3:$B$725,H486,$BS$3:$BS$725)</f>
        <v>0</v>
      </c>
      <c r="BN486" s="30">
        <f>SUMIF(Ingredients!$B$3:$B$230,I486,Ingredients!$G$3:$G$230)+SUMIF($B$3:$B$725,I486,$BS$3:$BS$725)</f>
        <v>0</v>
      </c>
      <c r="BO486" s="30">
        <f>SUMIF(Ingredients!$B$3:$B$230,J486,Ingredients!$G$3:$G$230)+SUMIF($B$3:$B$725,J486,$BS$3:$BS$725)</f>
        <v>0</v>
      </c>
      <c r="BP486" s="30">
        <f>SUMIF(Ingredients!$B$3:$B$230,K486,Ingredients!$G$3:$G$230)+SUMIF($B$3:$B$725,K486,$BS$3:$BS$725)</f>
        <v>0</v>
      </c>
      <c r="BQ486" s="30">
        <f>SUMIF(Ingredients!$B$3:$B$230,L486,Ingredients!$G$3:$G$230)+SUMIF($B$3:$B$725,L486,$BS$3:$BS$725)</f>
        <v>0</v>
      </c>
      <c r="BR486" s="30">
        <f>SUMIF(Ingredients!$B$3:$B$230,M486,Ingredients!$G$3:$G$230)+SUMIF($B$3:$B$725,M486,$BS$3:$BS$725)</f>
        <v>0</v>
      </c>
      <c r="BS486" s="36">
        <f t="shared" si="104"/>
        <v>0</v>
      </c>
      <c r="BT486" s="30">
        <f>SUMIF(Ingredients!$B$3:$B$230,F486,Ingredients!$H$3:$H$230)+SUMIF($B$3:$B$725,F486,$CB$3:$CB$725)</f>
        <v>0</v>
      </c>
      <c r="BU486" s="30">
        <f>SUMIF(Ingredients!$B$3:$B$230,G486,Ingredients!$H$3:$H$230)+SUMIF($B$3:$B$725,G486,$CB$3:$CB$725)</f>
        <v>0</v>
      </c>
      <c r="BV486" s="30">
        <f>SUMIF(Ingredients!$B$3:$B$230,H486,Ingredients!$H$3:$H$230)+SUMIF($B$3:$B$725,H486,$CB$3:$CB$725)</f>
        <v>0</v>
      </c>
      <c r="BW486" s="30">
        <f>SUMIF(Ingredients!$B$3:$B$230,I486,Ingredients!$H$3:$H$230)+SUMIF($B$3:$B$725,I486,$CB$3:$CB$725)</f>
        <v>0</v>
      </c>
      <c r="BX486" s="30">
        <f>SUMIF(Ingredients!$B$3:$B$230,J486,Ingredients!$H$3:$H$230)+SUMIF($B$3:$B$725,J486,$CB$3:$CB$725)</f>
        <v>0</v>
      </c>
      <c r="BY486" s="30">
        <f>SUMIF(Ingredients!$B$3:$B$230,K486,Ingredients!$H$3:$H$230)+SUMIF($B$3:$B$725,K486,$CB$3:$CB$725)</f>
        <v>0</v>
      </c>
      <c r="BZ486" s="30">
        <f>SUMIF(Ingredients!$B$3:$B$230,L486,Ingredients!$H$3:$H$230)+SUMIF($B$3:$B$725,L486,$CB$3:$CB$725)</f>
        <v>0</v>
      </c>
      <c r="CA486" s="30">
        <f>SUMIF(Ingredients!$B$3:$B$230,M486,Ingredients!$H$3:$H$230)+SUMIF($B$3:$B$725,M486,$CB$3:$CB$725)</f>
        <v>0</v>
      </c>
      <c r="CB486" s="42">
        <f t="shared" si="105"/>
        <v>0</v>
      </c>
      <c r="CC486" s="30">
        <f>SUMIF(Ingredients!$B$3:$B$230,F486,Ingredients!$I$3:$I$230)+SUMIF($B$3:$B$725,F486,$CK$3:$CK$725)</f>
        <v>0</v>
      </c>
      <c r="CD486" s="30">
        <f>SUMIF(Ingredients!$B$3:$B$230,G486,Ingredients!$I$3:$I$230)+SUMIF($B$3:$B$725,G486,$CK$3:$CK$725)</f>
        <v>0</v>
      </c>
      <c r="CE486" s="30">
        <f>SUMIF(Ingredients!$B$3:$B$230,H486,Ingredients!$I$3:$I$230)+SUMIF($B$3:$B$725,H486,$CK$3:$CK$725)</f>
        <v>0</v>
      </c>
      <c r="CF486" s="30">
        <f>SUMIF(Ingredients!$B$3:$B$230,I486,Ingredients!$I$3:$I$230)+SUMIF($B$3:$B$725,I486,$CK$3:$CK$725)</f>
        <v>0</v>
      </c>
      <c r="CG486" s="30">
        <f>SUMIF(Ingredients!$B$3:$B$230,J486,Ingredients!$I$3:$I$230)+SUMIF($B$3:$B$725,J486,$CK$3:$CK$725)</f>
        <v>0</v>
      </c>
      <c r="CH486" s="30">
        <f>SUMIF(Ingredients!$B$3:$B$230,K486,Ingredients!$I$3:$I$230)+SUMIF($B$3:$B$725,K486,$CK$3:$CK$725)</f>
        <v>0</v>
      </c>
      <c r="CI486" s="30">
        <f>SUMIF(Ingredients!$B$3:$B$230,L486,Ingredients!$I$3:$I$230)+SUMIF($B$3:$B$725,L486,$CK$3:$CK$725)</f>
        <v>0</v>
      </c>
      <c r="CJ486" s="30">
        <f>SUMIF(Ingredients!$B$3:$B$230,M486,Ingredients!$I$3:$I$230)+SUMIF($B$3:$B$725,M486,$CK$3:$CK$725)</f>
        <v>0</v>
      </c>
      <c r="CK486" s="38">
        <f t="shared" si="106"/>
        <v>0</v>
      </c>
      <c r="CL486" s="30">
        <f>SUMIF(Ingredients!$B$3:$B$230,F486,Ingredients!$J$3:$J$230)+SUMIF($B$3:$B$725,F486,$CT$3:$CT$725)</f>
        <v>0</v>
      </c>
      <c r="CM486" s="30">
        <f>SUMIF(Ingredients!$B$3:$B$230,G486,Ingredients!$J$3:$J$230)+SUMIF($B$3:$B$725,G486,$CT$3:$CT$725)</f>
        <v>2</v>
      </c>
      <c r="CN486" s="30">
        <f>SUMIF(Ingredients!$B$3:$B$230,H486,Ingredients!$J$3:$J$230)+SUMIF($B$3:$B$725,H486,$CT$3:$CT$725)</f>
        <v>0</v>
      </c>
      <c r="CO486" s="30">
        <f>SUMIF(Ingredients!$B$3:$B$230,I486,Ingredients!$J$3:$J$230)+SUMIF($B$3:$B$725,I486,$CT$3:$CT$725)</f>
        <v>0</v>
      </c>
      <c r="CP486" s="30">
        <f>SUMIF(Ingredients!$B$3:$B$230,J486,Ingredients!$J$3:$J$230)+SUMIF($B$3:$B$725,J486,$CT$3:$CT$725)</f>
        <v>0</v>
      </c>
      <c r="CQ486" s="30">
        <f>SUMIF(Ingredients!$B$3:$B$230,K486,Ingredients!$J$3:$J$230)+SUMIF($B$3:$B$725,K486,$CT$3:$CT$725)</f>
        <v>0</v>
      </c>
      <c r="CR486" s="30">
        <f>SUMIF(Ingredients!$B$3:$B$230,L486,Ingredients!$J$3:$J$230)+SUMIF($B$3:$B$725,L486,$CT$3:$CT$725)</f>
        <v>0</v>
      </c>
      <c r="CS486" s="30">
        <f>SUMIF(Ingredients!$B$3:$B$230,M486,Ingredients!$J$3:$J$230)+SUMIF($B$3:$B$725,M486,$CT$3:$CT$725)</f>
        <v>0</v>
      </c>
      <c r="CT486" s="43">
        <f t="shared" si="107"/>
        <v>2</v>
      </c>
      <c r="CU486" s="34">
        <v>5</v>
      </c>
      <c r="CV486" s="30">
        <v>5</v>
      </c>
      <c r="CW486" s="30">
        <v>11</v>
      </c>
      <c r="CX486" s="35">
        <v>1</v>
      </c>
      <c r="CY486" s="36">
        <v>0</v>
      </c>
      <c r="CZ486" s="37">
        <v>0</v>
      </c>
      <c r="DA486" s="38">
        <v>0</v>
      </c>
      <c r="DB486" s="39">
        <v>2</v>
      </c>
      <c r="DC486" t="s">
        <v>202</v>
      </c>
      <c r="DD486" t="str">
        <f t="shared" ca="1" si="99"/>
        <v/>
      </c>
      <c r="DE486" t="str">
        <f t="shared" ca="1" si="108"/>
        <v>-</v>
      </c>
      <c r="DG486" t="s">
        <v>200</v>
      </c>
      <c r="DH486" t="str">
        <f t="shared" ca="1" si="109"/>
        <v>CRISPYRICEPUFFCEREALITEM(MEAL, ItemRegistry.crispyricepuffcerealItem, 4 ,1f,5f,1f,0f,0f,0f,2f,1.91f),</v>
      </c>
      <c r="DI486" t="s">
        <v>2551</v>
      </c>
    </row>
    <row r="487" spans="2:113" x14ac:dyDescent="0.3">
      <c r="B487" t="s">
        <v>778</v>
      </c>
      <c r="C487" t="str">
        <f>INDEX('PH Itemnames'!$B$1:$B$723,MATCH(B487,'PH Itemnames'!$A$1:$A$723),1)</f>
        <v>crispyricepuffbarsItem</v>
      </c>
      <c r="D487" t="s">
        <v>240</v>
      </c>
      <c r="E487" t="s">
        <v>1191</v>
      </c>
      <c r="F487" s="10" t="s">
        <v>44</v>
      </c>
      <c r="G487" s="11" t="s">
        <v>413</v>
      </c>
      <c r="H487" s="11"/>
      <c r="I487" s="11"/>
      <c r="J487" s="11"/>
      <c r="K487" s="11"/>
      <c r="L487" s="11"/>
      <c r="M487" s="11"/>
      <c r="N487" s="46">
        <f ca="1">SUMIF(Ingredients!$B$3:$B$230,'PH complex foods'!F487,Ingredients!$A$3:$A$119)+SUMIF($B$3:$B$725,F487,$V$3:$V$724)</f>
        <v>1</v>
      </c>
      <c r="O487" s="11">
        <f ca="1">SUMIF(Ingredients!$B$3:$B$230,'PH complex foods'!G487,Ingredients!$A$3:$A$119)+SUMIF($B$3:$B$725,G487,$V$3:$V$724)</f>
        <v>1</v>
      </c>
      <c r="P487" s="11">
        <f ca="1">SUMIF(Ingredients!$B$3:$B$230,'PH complex foods'!H487,Ingredients!$A$3:$A$119)+SUMIF($B$3:$B$725,H487,$V$3:$V$724)</f>
        <v>0</v>
      </c>
      <c r="Q487" s="11">
        <f ca="1">SUMIF(Ingredients!$B$3:$B$230,'PH complex foods'!I487,Ingredients!$A$3:$A$119)+SUMIF($B$3:$B$725,I487,$V$3:$V$724)</f>
        <v>0</v>
      </c>
      <c r="R487" s="11">
        <f ca="1">SUMIF(Ingredients!$B$3:$B$230,'PH complex foods'!J487,Ingredients!$A$3:$A$119)+SUMIF($B$3:$B$725,J487,$V$3:$V$724)</f>
        <v>0</v>
      </c>
      <c r="S487" s="11">
        <f ca="1">SUMIF(Ingredients!$B$3:$B$230,'PH complex foods'!K487,Ingredients!$A$3:$A$119)+SUMIF($B$3:$B$725,K487,$V$3:$V$724)</f>
        <v>0</v>
      </c>
      <c r="T487" s="11">
        <f ca="1">SUMIF(Ingredients!$B$3:$B$230,'PH complex foods'!L487,Ingredients!$A$3:$A$119)+SUMIF($B$3:$B$725,L487,$V$3:$V$724)</f>
        <v>0</v>
      </c>
      <c r="U487" s="11">
        <f ca="1">SUMIF(Ingredients!$B$3:$B$230,'PH complex foods'!M487,Ingredients!$A$3:$A$119)+SUMIF($B$3:$B$725,M487,$V$3:$V$724)</f>
        <v>0</v>
      </c>
      <c r="V487" s="10">
        <f t="shared" ca="1" si="110"/>
        <v>1</v>
      </c>
      <c r="W487" s="10">
        <v>1</v>
      </c>
      <c r="X487" s="11">
        <v>1</v>
      </c>
      <c r="Y487" s="11">
        <f>COUNTIF(F487:M1211,B487)</f>
        <v>0</v>
      </c>
      <c r="Z487" s="44" t="str">
        <f t="shared" ca="1" si="111"/>
        <v>Yes</v>
      </c>
      <c r="AA487" s="34">
        <f>SUMIF(Ingredients!$B$3:$B$230,F487,Ingredients!$C$3:$C$230)+SUMIF($B$3:$B$725,F487,$AI$3:$AI$725)</f>
        <v>0</v>
      </c>
      <c r="AB487" s="30">
        <f>SUMIF(Ingredients!$B$3:$B$230,G487,Ingredients!$C$3:$C$230)+SUMIF($B$3:$B$725,G487,$AI$3:$AI$725)</f>
        <v>0</v>
      </c>
      <c r="AC487" s="30">
        <f>SUMIF(Ingredients!$B$3:$B$230,H487,Ingredients!$C$3:$C$230)+SUMIF($B$3:$B$725,H487,$AI$3:$AI$725)</f>
        <v>0</v>
      </c>
      <c r="AD487" s="30">
        <f>SUMIF(Ingredients!$B$3:$B$230,I487,Ingredients!$C$3:$C$230)+SUMIF($B$3:$B$725,I487,$AI$3:$AI$725)</f>
        <v>0</v>
      </c>
      <c r="AE487" s="30">
        <f>SUMIF(Ingredients!$B$3:$B$230,J487,Ingredients!$C$3:$C$230)+SUMIF($B$3:$B$725,J487,$AI$3:$AI$725)</f>
        <v>0</v>
      </c>
      <c r="AF487" s="30">
        <f>SUMIF(Ingredients!$B$3:$B$230,K487,Ingredients!$C$3:$C$230)+SUMIF($B$3:$B$725,K487,$AI$3:$AI$725)</f>
        <v>0</v>
      </c>
      <c r="AG487" s="30">
        <f>SUMIF(Ingredients!$B$3:$B$230,L487,Ingredients!$C$3:$C$230)+SUMIF($B$3:$B$725,L487,$AI$3:$AI$725)</f>
        <v>0</v>
      </c>
      <c r="AH487" s="30">
        <f>SUMIF(Ingredients!$B$3:$B$230,M487,Ingredients!$C$3:$C$230)+SUMIF($B$3:$B$725,M487,$AI$3:$AI$725)</f>
        <v>0</v>
      </c>
      <c r="AI487" s="29">
        <f t="shared" si="100"/>
        <v>0</v>
      </c>
      <c r="AJ487" s="30">
        <f>SUMIF(Ingredients!$B$3:$B$230,F487,Ingredients!$D$3:$D$230)+SUMIF($B$3:$B$725,F487,$AR$3:$AR$725)</f>
        <v>0</v>
      </c>
      <c r="AK487" s="30">
        <f>SUMIF(Ingredients!$B$3:$B$230,G487,Ingredients!$D$3:$D$230)+SUMIF($B$3:$B$725,G487,$AR$3:$AR$725)</f>
        <v>10</v>
      </c>
      <c r="AL487" s="30">
        <f>SUMIF(Ingredients!$B$3:$B$230,H487,Ingredients!$D$3:$D$230)+SUMIF($B$3:$B$725,H487,$AR$3:$AR$725)</f>
        <v>0</v>
      </c>
      <c r="AM487" s="30">
        <f>SUMIF(Ingredients!$B$3:$B$230,I487,Ingredients!$D$3:$D$230)+SUMIF($B$3:$B$725,I487,$AR$3:$AR$725)</f>
        <v>0</v>
      </c>
      <c r="AN487" s="30">
        <f>SUMIF(Ingredients!$B$3:$B$230,J487,Ingredients!$D$3:$D$230)+SUMIF($B$3:$B$725,J487,$AR$3:$AR$725)</f>
        <v>0</v>
      </c>
      <c r="AO487" s="30">
        <f>SUMIF(Ingredients!$B$3:$B$230,K487,Ingredients!$D$3:$D$230)+SUMIF($B$3:$B$725,K487,$AR$3:$AR$725)</f>
        <v>0</v>
      </c>
      <c r="AP487" s="30">
        <f>SUMIF(Ingredients!$B$3:$B$230,L487,Ingredients!$D$3:$D$230)+SUMIF($B$3:$B$725,L487,$AR$3:$AR$725)</f>
        <v>0</v>
      </c>
      <c r="AQ487" s="30">
        <f>SUMIF(Ingredients!$B$3:$B$230,M487,Ingredients!$D$3:$D$230)+SUMIF($B$3:$B$725,M487,$AR$3:$AR$725)</f>
        <v>0</v>
      </c>
      <c r="AR487" s="29">
        <f t="shared" si="101"/>
        <v>10</v>
      </c>
      <c r="AS487" s="30">
        <f>SUMIF(Ingredients!$B$3:$B$230,F487,Ingredients!$E$3:$E$230)+SUMIF($B$3:$B$725,F487,$BA$3:$BA$730)</f>
        <v>10</v>
      </c>
      <c r="AT487" s="30">
        <f>SUMIF(Ingredients!$B$3:$B$230,G487,Ingredients!$E$3:$E$230)+SUMIF($B$3:$B$725,G487,$BA$3:$BA$730)</f>
        <v>15.333333333333334</v>
      </c>
      <c r="AU487" s="30">
        <f>SUMIF(Ingredients!$B$3:$B$230,H487,Ingredients!$E$3:$E$230)+SUMIF($B$3:$B$725,H487,$BA$3:$BA$730)</f>
        <v>0</v>
      </c>
      <c r="AV487" s="30">
        <f>SUMIF(Ingredients!$B$3:$B$230,I487,Ingredients!$E$3:$E$230)+SUMIF($B$3:$B$725,I487,$BA$3:$BA$730)</f>
        <v>0</v>
      </c>
      <c r="AW487" s="30">
        <f>SUMIF(Ingredients!$B$3:$B$230,J487,Ingredients!$E$3:$E$230)+SUMIF($B$3:$B$725,J487,$BA$3:$BA$730)</f>
        <v>0</v>
      </c>
      <c r="AX487" s="30">
        <f>SUMIF(Ingredients!$B$3:$B$230,K487,Ingredients!$E$3:$E$230)+SUMIF($B$3:$B$725,K487,$BA$3:$BA$730)</f>
        <v>0</v>
      </c>
      <c r="AY487" s="30">
        <f>SUMIF(Ingredients!$B$3:$B$230,L487,Ingredients!$E$3:$E$230)+SUMIF($B$3:$B$725,L487,$BA$3:$BA$730)</f>
        <v>0</v>
      </c>
      <c r="AZ487" s="30">
        <f>SUMIF(Ingredients!$B$3:$B$230,M487,Ingredients!$E$3:$E$230)+SUMIF($B$3:$B$725,M487,$BA$3:$BA$730)</f>
        <v>0</v>
      </c>
      <c r="BA487" s="29">
        <f t="shared" si="102"/>
        <v>12.666666666666668</v>
      </c>
      <c r="BB487" s="30">
        <f>SUMIF(Ingredients!$B$3:$B$230,F487,Ingredients!$F$3:$F$230)+SUMIF($B$3:$B$725,F487,$BJ$3:$BJ$725)</f>
        <v>0</v>
      </c>
      <c r="BC487" s="30">
        <f>SUMIF(Ingredients!$B$3:$B$230,G487,Ingredients!$F$3:$F$230)+SUMIF($B$3:$B$725,G487,$BJ$3:$BJ$725)</f>
        <v>0</v>
      </c>
      <c r="BD487" s="30">
        <f>SUMIF(Ingredients!$B$3:$B$230,H487,Ingredients!$F$3:$F$230)+SUMIF($B$3:$B$725,H487,$BJ$3:$BJ$725)</f>
        <v>0</v>
      </c>
      <c r="BE487" s="30">
        <f>SUMIF(Ingredients!$B$3:$B$230,I487,Ingredients!$F$3:$F$230)+SUMIF($B$3:$B$725,I487,$BJ$3:$BJ$725)</f>
        <v>0</v>
      </c>
      <c r="BF487" s="30">
        <f>SUMIF(Ingredients!$B$3:$B$230,J487,Ingredients!$F$3:$F$230)+SUMIF($B$3:$B$725,J487,$BJ$3:$BJ$725)</f>
        <v>0</v>
      </c>
      <c r="BG487" s="30">
        <f>SUMIF(Ingredients!$B$3:$B$230,K487,Ingredients!$F$3:$F$230)+SUMIF($B$3:$B$725,K487,$BJ$3:$BJ$725)</f>
        <v>0</v>
      </c>
      <c r="BH487" s="30">
        <f>SUMIF(Ingredients!$B$3:$B$230,L487,Ingredients!$F$3:$F$230)+SUMIF($B$3:$B$725,L487,$BJ$3:$BJ$725)</f>
        <v>0</v>
      </c>
      <c r="BI487" s="30">
        <f>SUMIF(Ingredients!$B$3:$B$230,M487,Ingredients!$F$3:$F$230)+SUMIF($B$3:$B$725,M487,$BJ$3:$BJ$725)</f>
        <v>0</v>
      </c>
      <c r="BJ487" s="35">
        <f t="shared" si="103"/>
        <v>0</v>
      </c>
      <c r="BK487" s="30">
        <f>SUMIF(Ingredients!$B$3:$B$230,F487,Ingredients!$G$3:$G$230)+SUMIF($B$3:$B$725,F487,$BS$3:$BS$725)</f>
        <v>0</v>
      </c>
      <c r="BL487" s="30">
        <f>SUMIF(Ingredients!$B$3:$B$230,G487,Ingredients!$G$3:$G$230)+SUMIF($B$3:$B$725,G487,$BS$3:$BS$725)</f>
        <v>0</v>
      </c>
      <c r="BM487" s="30">
        <f>SUMIF(Ingredients!$B$3:$B$230,H487,Ingredients!$G$3:$G$230)+SUMIF($B$3:$B$725,H487,$BS$3:$BS$725)</f>
        <v>0</v>
      </c>
      <c r="BN487" s="30">
        <f>SUMIF(Ingredients!$B$3:$B$230,I487,Ingredients!$G$3:$G$230)+SUMIF($B$3:$B$725,I487,$BS$3:$BS$725)</f>
        <v>0</v>
      </c>
      <c r="BO487" s="30">
        <f>SUMIF(Ingredients!$B$3:$B$230,J487,Ingredients!$G$3:$G$230)+SUMIF($B$3:$B$725,J487,$BS$3:$BS$725)</f>
        <v>0</v>
      </c>
      <c r="BP487" s="30">
        <f>SUMIF(Ingredients!$B$3:$B$230,K487,Ingredients!$G$3:$G$230)+SUMIF($B$3:$B$725,K487,$BS$3:$BS$725)</f>
        <v>0</v>
      </c>
      <c r="BQ487" s="30">
        <f>SUMIF(Ingredients!$B$3:$B$230,L487,Ingredients!$G$3:$G$230)+SUMIF($B$3:$B$725,L487,$BS$3:$BS$725)</f>
        <v>0</v>
      </c>
      <c r="BR487" s="30">
        <f>SUMIF(Ingredients!$B$3:$B$230,M487,Ingredients!$G$3:$G$230)+SUMIF($B$3:$B$725,M487,$BS$3:$BS$725)</f>
        <v>0</v>
      </c>
      <c r="BS487" s="36">
        <f t="shared" si="104"/>
        <v>0</v>
      </c>
      <c r="BT487" s="30">
        <f>SUMIF(Ingredients!$B$3:$B$230,F487,Ingredients!$H$3:$H$230)+SUMIF($B$3:$B$725,F487,$CB$3:$CB$725)</f>
        <v>0</v>
      </c>
      <c r="BU487" s="30">
        <f>SUMIF(Ingredients!$B$3:$B$230,G487,Ingredients!$H$3:$H$230)+SUMIF($B$3:$B$725,G487,$CB$3:$CB$725)</f>
        <v>0</v>
      </c>
      <c r="BV487" s="30">
        <f>SUMIF(Ingredients!$B$3:$B$230,H487,Ingredients!$H$3:$H$230)+SUMIF($B$3:$B$725,H487,$CB$3:$CB$725)</f>
        <v>0</v>
      </c>
      <c r="BW487" s="30">
        <f>SUMIF(Ingredients!$B$3:$B$230,I487,Ingredients!$H$3:$H$230)+SUMIF($B$3:$B$725,I487,$CB$3:$CB$725)</f>
        <v>0</v>
      </c>
      <c r="BX487" s="30">
        <f>SUMIF(Ingredients!$B$3:$B$230,J487,Ingredients!$H$3:$H$230)+SUMIF($B$3:$B$725,J487,$CB$3:$CB$725)</f>
        <v>0</v>
      </c>
      <c r="BY487" s="30">
        <f>SUMIF(Ingredients!$B$3:$B$230,K487,Ingredients!$H$3:$H$230)+SUMIF($B$3:$B$725,K487,$CB$3:$CB$725)</f>
        <v>0</v>
      </c>
      <c r="BZ487" s="30">
        <f>SUMIF(Ingredients!$B$3:$B$230,L487,Ingredients!$H$3:$H$230)+SUMIF($B$3:$B$725,L487,$CB$3:$CB$725)</f>
        <v>0</v>
      </c>
      <c r="CA487" s="30">
        <f>SUMIF(Ingredients!$B$3:$B$230,M487,Ingredients!$H$3:$H$230)+SUMIF($B$3:$B$725,M487,$CB$3:$CB$725)</f>
        <v>0</v>
      </c>
      <c r="CB487" s="42">
        <f t="shared" si="105"/>
        <v>0</v>
      </c>
      <c r="CC487" s="30">
        <f>SUMIF(Ingredients!$B$3:$B$230,F487,Ingredients!$I$3:$I$230)+SUMIF($B$3:$B$725,F487,$CK$3:$CK$725)</f>
        <v>0</v>
      </c>
      <c r="CD487" s="30">
        <f>SUMIF(Ingredients!$B$3:$B$230,G487,Ingredients!$I$3:$I$230)+SUMIF($B$3:$B$725,G487,$CK$3:$CK$725)</f>
        <v>0</v>
      </c>
      <c r="CE487" s="30">
        <f>SUMIF(Ingredients!$B$3:$B$230,H487,Ingredients!$I$3:$I$230)+SUMIF($B$3:$B$725,H487,$CK$3:$CK$725)</f>
        <v>0</v>
      </c>
      <c r="CF487" s="30">
        <f>SUMIF(Ingredients!$B$3:$B$230,I487,Ingredients!$I$3:$I$230)+SUMIF($B$3:$B$725,I487,$CK$3:$CK$725)</f>
        <v>0</v>
      </c>
      <c r="CG487" s="30">
        <f>SUMIF(Ingredients!$B$3:$B$230,J487,Ingredients!$I$3:$I$230)+SUMIF($B$3:$B$725,J487,$CK$3:$CK$725)</f>
        <v>0</v>
      </c>
      <c r="CH487" s="30">
        <f>SUMIF(Ingredients!$B$3:$B$230,K487,Ingredients!$I$3:$I$230)+SUMIF($B$3:$B$725,K487,$CK$3:$CK$725)</f>
        <v>0</v>
      </c>
      <c r="CI487" s="30">
        <f>SUMIF(Ingredients!$B$3:$B$230,L487,Ingredients!$I$3:$I$230)+SUMIF($B$3:$B$725,L487,$CK$3:$CK$725)</f>
        <v>0</v>
      </c>
      <c r="CJ487" s="30">
        <f>SUMIF(Ingredients!$B$3:$B$230,M487,Ingredients!$I$3:$I$230)+SUMIF($B$3:$B$725,M487,$CK$3:$CK$725)</f>
        <v>0</v>
      </c>
      <c r="CK487" s="38">
        <f t="shared" si="106"/>
        <v>0</v>
      </c>
      <c r="CL487" s="30">
        <f>SUMIF(Ingredients!$B$3:$B$230,F487,Ingredients!$J$3:$J$230)+SUMIF($B$3:$B$725,F487,$CT$3:$CT$725)</f>
        <v>0</v>
      </c>
      <c r="CM487" s="30">
        <f>SUMIF(Ingredients!$B$3:$B$230,G487,Ingredients!$J$3:$J$230)+SUMIF($B$3:$B$725,G487,$CT$3:$CT$725)</f>
        <v>0</v>
      </c>
      <c r="CN487" s="30">
        <f>SUMIF(Ingredients!$B$3:$B$230,H487,Ingredients!$J$3:$J$230)+SUMIF($B$3:$B$725,H487,$CT$3:$CT$725)</f>
        <v>0</v>
      </c>
      <c r="CO487" s="30">
        <f>SUMIF(Ingredients!$B$3:$B$230,I487,Ingredients!$J$3:$J$230)+SUMIF($B$3:$B$725,I487,$CT$3:$CT$725)</f>
        <v>0</v>
      </c>
      <c r="CP487" s="30">
        <f>SUMIF(Ingredients!$B$3:$B$230,J487,Ingredients!$J$3:$J$230)+SUMIF($B$3:$B$725,J487,$CT$3:$CT$725)</f>
        <v>0</v>
      </c>
      <c r="CQ487" s="30">
        <f>SUMIF(Ingredients!$B$3:$B$230,K487,Ingredients!$J$3:$J$230)+SUMIF($B$3:$B$725,K487,$CT$3:$CT$725)</f>
        <v>0</v>
      </c>
      <c r="CR487" s="30">
        <f>SUMIF(Ingredients!$B$3:$B$230,L487,Ingredients!$J$3:$J$230)+SUMIF($B$3:$B$725,L487,$CT$3:$CT$725)</f>
        <v>0</v>
      </c>
      <c r="CS487" s="30">
        <f>SUMIF(Ingredients!$B$3:$B$230,M487,Ingredients!$J$3:$J$230)+SUMIF($B$3:$B$725,M487,$CT$3:$CT$725)</f>
        <v>0</v>
      </c>
      <c r="CT487" s="43">
        <f t="shared" si="107"/>
        <v>0</v>
      </c>
      <c r="CU487" s="34">
        <v>5</v>
      </c>
      <c r="CV487" s="30">
        <v>0</v>
      </c>
      <c r="CW487" s="30">
        <v>12</v>
      </c>
      <c r="CX487" s="35">
        <v>1</v>
      </c>
      <c r="CY487" s="36">
        <v>0</v>
      </c>
      <c r="CZ487" s="37">
        <v>0</v>
      </c>
      <c r="DA487" s="38">
        <v>0</v>
      </c>
      <c r="DB487" s="39">
        <v>0</v>
      </c>
      <c r="DC487" t="s">
        <v>202</v>
      </c>
      <c r="DD487" t="str">
        <f t="shared" ca="1" si="99"/>
        <v/>
      </c>
      <c r="DE487" t="str">
        <f t="shared" ca="1" si="108"/>
        <v>-</v>
      </c>
      <c r="DG487" t="s">
        <v>200</v>
      </c>
      <c r="DH487" t="str">
        <f t="shared" ca="1" si="109"/>
        <v>CRISPYRICEPUFFBARSITEM(MEAL, ItemRegistry.crispyricepuffbarsItem, 4 ,1f,0f,1f,0f,0f,0f,0f,1.75f),</v>
      </c>
      <c r="DI487" t="s">
        <v>2552</v>
      </c>
    </row>
    <row r="488" spans="2:113" x14ac:dyDescent="0.3">
      <c r="B488" t="s">
        <v>779</v>
      </c>
      <c r="C488" t="str">
        <f>INDEX('PH Itemnames'!$B$1:$B$723,MATCH(B488,'PH Itemnames'!$A$1:$A$723),1)</f>
        <v>babaganoushItem</v>
      </c>
      <c r="D488" t="s">
        <v>245</v>
      </c>
      <c r="E488" t="s">
        <v>1191</v>
      </c>
      <c r="F488" s="10" t="s">
        <v>134</v>
      </c>
      <c r="G488" s="11" t="s">
        <v>62</v>
      </c>
      <c r="H488" s="11" t="s">
        <v>20</v>
      </c>
      <c r="I488" s="11" t="s">
        <v>346</v>
      </c>
      <c r="J488" s="11" t="s">
        <v>122</v>
      </c>
      <c r="K488" s="11"/>
      <c r="L488" s="11"/>
      <c r="M488" s="11"/>
      <c r="N488" s="46">
        <f ca="1">SUMIF(Ingredients!$B$3:$B$230,'PH complex foods'!F488,Ingredients!$A$3:$A$119)+SUMIF($B$3:$B$725,F488,$V$3:$V$724)</f>
        <v>1</v>
      </c>
      <c r="O488" s="11">
        <f ca="1">SUMIF(Ingredients!$B$3:$B$230,'PH complex foods'!G488,Ingredients!$A$3:$A$119)+SUMIF($B$3:$B$725,G488,$V$3:$V$724)</f>
        <v>1</v>
      </c>
      <c r="P488" s="11">
        <f ca="1">SUMIF(Ingredients!$B$3:$B$230,'PH complex foods'!H488,Ingredients!$A$3:$A$119)+SUMIF($B$3:$B$725,H488,$V$3:$V$724)</f>
        <v>1</v>
      </c>
      <c r="Q488" s="11">
        <f ca="1">SUMIF(Ingredients!$B$3:$B$230,'PH complex foods'!I488,Ingredients!$A$3:$A$119)+SUMIF($B$3:$B$725,I488,$V$3:$V$724)</f>
        <v>1</v>
      </c>
      <c r="R488" s="11">
        <f ca="1">SUMIF(Ingredients!$B$3:$B$230,'PH complex foods'!J488,Ingredients!$A$3:$A$119)+SUMIF($B$3:$B$725,J488,$V$3:$V$724)</f>
        <v>1</v>
      </c>
      <c r="S488" s="11">
        <f ca="1">SUMIF(Ingredients!$B$3:$B$230,'PH complex foods'!K488,Ingredients!$A$3:$A$119)+SUMIF($B$3:$B$725,K488,$V$3:$V$724)</f>
        <v>0</v>
      </c>
      <c r="T488" s="11">
        <f ca="1">SUMIF(Ingredients!$B$3:$B$230,'PH complex foods'!L488,Ingredients!$A$3:$A$119)+SUMIF($B$3:$B$725,L488,$V$3:$V$724)</f>
        <v>0</v>
      </c>
      <c r="U488" s="11">
        <f ca="1">SUMIF(Ingredients!$B$3:$B$230,'PH complex foods'!M488,Ingredients!$A$3:$A$119)+SUMIF($B$3:$B$725,M488,$V$3:$V$724)</f>
        <v>0</v>
      </c>
      <c r="V488" s="10">
        <f t="shared" ca="1" si="110"/>
        <v>1</v>
      </c>
      <c r="W488" s="10">
        <v>1</v>
      </c>
      <c r="X488" s="11">
        <v>1</v>
      </c>
      <c r="Y488" s="11">
        <f>COUNTIF(F488:M1212,B488)</f>
        <v>0</v>
      </c>
      <c r="Z488" s="44" t="str">
        <f t="shared" ca="1" si="111"/>
        <v>Yes</v>
      </c>
      <c r="AA488" s="34">
        <f>SUMIF(Ingredients!$B$3:$B$230,F488,Ingredients!$C$3:$C$230)+SUMIF($B$3:$B$725,F488,$AI$3:$AI$725)</f>
        <v>5</v>
      </c>
      <c r="AB488" s="30">
        <f>SUMIF(Ingredients!$B$3:$B$230,G488,Ingredients!$C$3:$C$230)+SUMIF($B$3:$B$725,G488,$AI$3:$AI$725)</f>
        <v>2</v>
      </c>
      <c r="AC488" s="30">
        <f>SUMIF(Ingredients!$B$3:$B$230,H488,Ingredients!$C$3:$C$230)+SUMIF($B$3:$B$725,H488,$AI$3:$AI$725)</f>
        <v>1</v>
      </c>
      <c r="AD488" s="30">
        <f>SUMIF(Ingredients!$B$3:$B$230,I488,Ingredients!$C$3:$C$230)+SUMIF($B$3:$B$725,I488,$AI$3:$AI$725)</f>
        <v>4</v>
      </c>
      <c r="AE488" s="30">
        <f>SUMIF(Ingredients!$B$3:$B$230,J488,Ingredients!$C$3:$C$230)+SUMIF($B$3:$B$725,J488,$AI$3:$AI$725)</f>
        <v>0</v>
      </c>
      <c r="AF488" s="30">
        <f>SUMIF(Ingredients!$B$3:$B$230,K488,Ingredients!$C$3:$C$230)+SUMIF($B$3:$B$725,K488,$AI$3:$AI$725)</f>
        <v>0</v>
      </c>
      <c r="AG488" s="30">
        <f>SUMIF(Ingredients!$B$3:$B$230,L488,Ingredients!$C$3:$C$230)+SUMIF($B$3:$B$725,L488,$AI$3:$AI$725)</f>
        <v>0</v>
      </c>
      <c r="AH488" s="30">
        <f>SUMIF(Ingredients!$B$3:$B$230,M488,Ingredients!$C$3:$C$230)+SUMIF($B$3:$B$725,M488,$AI$3:$AI$725)</f>
        <v>0</v>
      </c>
      <c r="AI488" s="29">
        <f t="shared" si="100"/>
        <v>12</v>
      </c>
      <c r="AJ488" s="30">
        <f>SUMIF(Ingredients!$B$3:$B$230,F488,Ingredients!$D$3:$D$230)+SUMIF($B$3:$B$725,F488,$AR$3:$AR$725)</f>
        <v>0</v>
      </c>
      <c r="AK488" s="30">
        <f>SUMIF(Ingredients!$B$3:$B$230,G488,Ingredients!$D$3:$D$230)+SUMIF($B$3:$B$725,G488,$AR$3:$AR$725)</f>
        <v>0</v>
      </c>
      <c r="AL488" s="30">
        <f>SUMIF(Ingredients!$B$3:$B$230,H488,Ingredients!$D$3:$D$230)+SUMIF($B$3:$B$725,H488,$AR$3:$AR$725)</f>
        <v>5</v>
      </c>
      <c r="AM488" s="30">
        <f>SUMIF(Ingredients!$B$3:$B$230,I488,Ingredients!$D$3:$D$230)+SUMIF($B$3:$B$725,I488,$AR$3:$AR$725)</f>
        <v>0</v>
      </c>
      <c r="AN488" s="30">
        <f>SUMIF(Ingredients!$B$3:$B$230,J488,Ingredients!$D$3:$D$230)+SUMIF($B$3:$B$725,J488,$AR$3:$AR$725)</f>
        <v>0</v>
      </c>
      <c r="AO488" s="30">
        <f>SUMIF(Ingredients!$B$3:$B$230,K488,Ingredients!$D$3:$D$230)+SUMIF($B$3:$B$725,K488,$AR$3:$AR$725)</f>
        <v>0</v>
      </c>
      <c r="AP488" s="30">
        <f>SUMIF(Ingredients!$B$3:$B$230,L488,Ingredients!$D$3:$D$230)+SUMIF($B$3:$B$725,L488,$AR$3:$AR$725)</f>
        <v>0</v>
      </c>
      <c r="AQ488" s="30">
        <f>SUMIF(Ingredients!$B$3:$B$230,M488,Ingredients!$D$3:$D$230)+SUMIF($B$3:$B$725,M488,$AR$3:$AR$725)</f>
        <v>0</v>
      </c>
      <c r="AR488" s="29">
        <f t="shared" si="101"/>
        <v>5</v>
      </c>
      <c r="AS488" s="30">
        <f>SUMIF(Ingredients!$B$3:$B$230,F488,Ingredients!$E$3:$E$230)+SUMIF($B$3:$B$725,F488,$BA$3:$BA$730)</f>
        <v>15</v>
      </c>
      <c r="AT488" s="30">
        <f>SUMIF(Ingredients!$B$3:$B$230,G488,Ingredients!$E$3:$E$230)+SUMIF($B$3:$B$725,G488,$BA$3:$BA$730)</f>
        <v>54</v>
      </c>
      <c r="AU488" s="30">
        <f>SUMIF(Ingredients!$B$3:$B$230,H488,Ingredients!$E$3:$E$230)+SUMIF($B$3:$B$725,H488,$BA$3:$BA$730)</f>
        <v>10</v>
      </c>
      <c r="AV488" s="30">
        <f>SUMIF(Ingredients!$B$3:$B$230,I488,Ingredients!$E$3:$E$230)+SUMIF($B$3:$B$725,I488,$BA$3:$BA$730)</f>
        <v>0</v>
      </c>
      <c r="AW488" s="30">
        <f>SUMIF(Ingredients!$B$3:$B$230,J488,Ingredients!$E$3:$E$230)+SUMIF($B$3:$B$725,J488,$BA$3:$BA$730)</f>
        <v>48</v>
      </c>
      <c r="AX488" s="30">
        <f>SUMIF(Ingredients!$B$3:$B$230,K488,Ingredients!$E$3:$E$230)+SUMIF($B$3:$B$725,K488,$BA$3:$BA$730)</f>
        <v>0</v>
      </c>
      <c r="AY488" s="30">
        <f>SUMIF(Ingredients!$B$3:$B$230,L488,Ingredients!$E$3:$E$230)+SUMIF($B$3:$B$725,L488,$BA$3:$BA$730)</f>
        <v>0</v>
      </c>
      <c r="AZ488" s="30">
        <f>SUMIF(Ingredients!$B$3:$B$230,M488,Ingredients!$E$3:$E$230)+SUMIF($B$3:$B$725,M488,$BA$3:$BA$730)</f>
        <v>0</v>
      </c>
      <c r="BA488" s="29">
        <f t="shared" si="102"/>
        <v>25.4</v>
      </c>
      <c r="BB488" s="30">
        <f>SUMIF(Ingredients!$B$3:$B$230,F488,Ingredients!$F$3:$F$230)+SUMIF($B$3:$B$725,F488,$BJ$3:$BJ$725)</f>
        <v>0</v>
      </c>
      <c r="BC488" s="30">
        <f>SUMIF(Ingredients!$B$3:$B$230,G488,Ingredients!$F$3:$F$230)+SUMIF($B$3:$B$725,G488,$BJ$3:$BJ$725)</f>
        <v>0</v>
      </c>
      <c r="BD488" s="30">
        <f>SUMIF(Ingredients!$B$3:$B$230,H488,Ingredients!$F$3:$F$230)+SUMIF($B$3:$B$725,H488,$BJ$3:$BJ$725)</f>
        <v>0</v>
      </c>
      <c r="BE488" s="30">
        <f>SUMIF(Ingredients!$B$3:$B$230,I488,Ingredients!$F$3:$F$230)+SUMIF($B$3:$B$725,I488,$BJ$3:$BJ$725)</f>
        <v>0</v>
      </c>
      <c r="BF488" s="30">
        <f>SUMIF(Ingredients!$B$3:$B$230,J488,Ingredients!$F$3:$F$230)+SUMIF($B$3:$B$725,J488,$BJ$3:$BJ$725)</f>
        <v>0</v>
      </c>
      <c r="BG488" s="30">
        <f>SUMIF(Ingredients!$B$3:$B$230,K488,Ingredients!$F$3:$F$230)+SUMIF($B$3:$B$725,K488,$BJ$3:$BJ$725)</f>
        <v>0</v>
      </c>
      <c r="BH488" s="30">
        <f>SUMIF(Ingredients!$B$3:$B$230,L488,Ingredients!$F$3:$F$230)+SUMIF($B$3:$B$725,L488,$BJ$3:$BJ$725)</f>
        <v>0</v>
      </c>
      <c r="BI488" s="30">
        <f>SUMIF(Ingredients!$B$3:$B$230,M488,Ingredients!$F$3:$F$230)+SUMIF($B$3:$B$725,M488,$BJ$3:$BJ$725)</f>
        <v>0</v>
      </c>
      <c r="BJ488" s="35">
        <f t="shared" si="103"/>
        <v>0</v>
      </c>
      <c r="BK488" s="30">
        <f>SUMIF(Ingredients!$B$3:$B$230,F488,Ingredients!$G$3:$G$230)+SUMIF($B$3:$B$725,F488,$BS$3:$BS$725)</f>
        <v>0</v>
      </c>
      <c r="BL488" s="30">
        <f>SUMIF(Ingredients!$B$3:$B$230,G488,Ingredients!$G$3:$G$230)+SUMIF($B$3:$B$725,G488,$BS$3:$BS$725)</f>
        <v>0</v>
      </c>
      <c r="BM488" s="30">
        <f>SUMIF(Ingredients!$B$3:$B$230,H488,Ingredients!$G$3:$G$230)+SUMIF($B$3:$B$725,H488,$BS$3:$BS$725)</f>
        <v>0.8</v>
      </c>
      <c r="BN488" s="30">
        <f>SUMIF(Ingredients!$B$3:$B$230,I488,Ingredients!$G$3:$G$230)+SUMIF($B$3:$B$725,I488,$BS$3:$BS$725)</f>
        <v>0</v>
      </c>
      <c r="BO488" s="30">
        <f>SUMIF(Ingredients!$B$3:$B$230,J488,Ingredients!$G$3:$G$230)+SUMIF($B$3:$B$725,J488,$BS$3:$BS$725)</f>
        <v>0</v>
      </c>
      <c r="BP488" s="30">
        <f>SUMIF(Ingredients!$B$3:$B$230,K488,Ingredients!$G$3:$G$230)+SUMIF($B$3:$B$725,K488,$BS$3:$BS$725)</f>
        <v>0</v>
      </c>
      <c r="BQ488" s="30">
        <f>SUMIF(Ingredients!$B$3:$B$230,L488,Ingredients!$G$3:$G$230)+SUMIF($B$3:$B$725,L488,$BS$3:$BS$725)</f>
        <v>0</v>
      </c>
      <c r="BR488" s="30">
        <f>SUMIF(Ingredients!$B$3:$B$230,M488,Ingredients!$G$3:$G$230)+SUMIF($B$3:$B$725,M488,$BS$3:$BS$725)</f>
        <v>0</v>
      </c>
      <c r="BS488" s="36">
        <f t="shared" si="104"/>
        <v>0.8</v>
      </c>
      <c r="BT488" s="30">
        <f>SUMIF(Ingredients!$B$3:$B$230,F488,Ingredients!$H$3:$H$230)+SUMIF($B$3:$B$725,F488,$CB$3:$CB$725)</f>
        <v>1.5</v>
      </c>
      <c r="BU488" s="30">
        <f>SUMIF(Ingredients!$B$3:$B$230,G488,Ingredients!$H$3:$H$230)+SUMIF($B$3:$B$725,G488,$CB$3:$CB$725)</f>
        <v>2</v>
      </c>
      <c r="BV488" s="30">
        <f>SUMIF(Ingredients!$B$3:$B$230,H488,Ingredients!$H$3:$H$230)+SUMIF($B$3:$B$725,H488,$CB$3:$CB$725)</f>
        <v>0</v>
      </c>
      <c r="BW488" s="30">
        <f>SUMIF(Ingredients!$B$3:$B$230,I488,Ingredients!$H$3:$H$230)+SUMIF($B$3:$B$725,I488,$CB$3:$CB$725)</f>
        <v>0</v>
      </c>
      <c r="BX488" s="30">
        <f>SUMIF(Ingredients!$B$3:$B$230,J488,Ingredients!$H$3:$H$230)+SUMIF($B$3:$B$725,J488,$CB$3:$CB$725)</f>
        <v>0</v>
      </c>
      <c r="BY488" s="30">
        <f>SUMIF(Ingredients!$B$3:$B$230,K488,Ingredients!$H$3:$H$230)+SUMIF($B$3:$B$725,K488,$CB$3:$CB$725)</f>
        <v>0</v>
      </c>
      <c r="BZ488" s="30">
        <f>SUMIF(Ingredients!$B$3:$B$230,L488,Ingredients!$H$3:$H$230)+SUMIF($B$3:$B$725,L488,$CB$3:$CB$725)</f>
        <v>0</v>
      </c>
      <c r="CA488" s="30">
        <f>SUMIF(Ingredients!$B$3:$B$230,M488,Ingredients!$H$3:$H$230)+SUMIF($B$3:$B$725,M488,$CB$3:$CB$725)</f>
        <v>0</v>
      </c>
      <c r="CB488" s="42">
        <f t="shared" si="105"/>
        <v>3.5</v>
      </c>
      <c r="CC488" s="30">
        <f>SUMIF(Ingredients!$B$3:$B$230,F488,Ingredients!$I$3:$I$230)+SUMIF($B$3:$B$725,F488,$CK$3:$CK$725)</f>
        <v>0</v>
      </c>
      <c r="CD488" s="30">
        <f>SUMIF(Ingredients!$B$3:$B$230,G488,Ingredients!$I$3:$I$230)+SUMIF($B$3:$B$725,G488,$CK$3:$CK$725)</f>
        <v>0</v>
      </c>
      <c r="CE488" s="30">
        <f>SUMIF(Ingredients!$B$3:$B$230,H488,Ingredients!$I$3:$I$230)+SUMIF($B$3:$B$725,H488,$CK$3:$CK$725)</f>
        <v>0</v>
      </c>
      <c r="CF488" s="30">
        <f>SUMIF(Ingredients!$B$3:$B$230,I488,Ingredients!$I$3:$I$230)+SUMIF($B$3:$B$725,I488,$CK$3:$CK$725)</f>
        <v>0</v>
      </c>
      <c r="CG488" s="30">
        <f>SUMIF(Ingredients!$B$3:$B$230,J488,Ingredients!$I$3:$I$230)+SUMIF($B$3:$B$725,J488,$CK$3:$CK$725)</f>
        <v>0</v>
      </c>
      <c r="CH488" s="30">
        <f>SUMIF(Ingredients!$B$3:$B$230,K488,Ingredients!$I$3:$I$230)+SUMIF($B$3:$B$725,K488,$CK$3:$CK$725)</f>
        <v>0</v>
      </c>
      <c r="CI488" s="30">
        <f>SUMIF(Ingredients!$B$3:$B$230,L488,Ingredients!$I$3:$I$230)+SUMIF($B$3:$B$725,L488,$CK$3:$CK$725)</f>
        <v>0</v>
      </c>
      <c r="CJ488" s="30">
        <f>SUMIF(Ingredients!$B$3:$B$230,M488,Ingredients!$I$3:$I$230)+SUMIF($B$3:$B$725,M488,$CK$3:$CK$725)</f>
        <v>0</v>
      </c>
      <c r="CK488" s="38">
        <f t="shared" si="106"/>
        <v>0</v>
      </c>
      <c r="CL488" s="30">
        <f>SUMIF(Ingredients!$B$3:$B$230,F488,Ingredients!$J$3:$J$230)+SUMIF($B$3:$B$725,F488,$CT$3:$CT$725)</f>
        <v>0</v>
      </c>
      <c r="CM488" s="30">
        <f>SUMIF(Ingredients!$B$3:$B$230,G488,Ingredients!$J$3:$J$230)+SUMIF($B$3:$B$725,G488,$CT$3:$CT$725)</f>
        <v>0</v>
      </c>
      <c r="CN488" s="30">
        <f>SUMIF(Ingredients!$B$3:$B$230,H488,Ingredients!$J$3:$J$230)+SUMIF($B$3:$B$725,H488,$CT$3:$CT$725)</f>
        <v>0</v>
      </c>
      <c r="CO488" s="30">
        <f>SUMIF(Ingredients!$B$3:$B$230,I488,Ingredients!$J$3:$J$230)+SUMIF($B$3:$B$725,I488,$CT$3:$CT$725)</f>
        <v>0</v>
      </c>
      <c r="CP488" s="30">
        <f>SUMIF(Ingredients!$B$3:$B$230,J488,Ingredients!$J$3:$J$230)+SUMIF($B$3:$B$725,J488,$CT$3:$CT$725)</f>
        <v>0</v>
      </c>
      <c r="CQ488" s="30">
        <f>SUMIF(Ingredients!$B$3:$B$230,K488,Ingredients!$J$3:$J$230)+SUMIF($B$3:$B$725,K488,$CT$3:$CT$725)</f>
        <v>0</v>
      </c>
      <c r="CR488" s="30">
        <f>SUMIF(Ingredients!$B$3:$B$230,L488,Ingredients!$J$3:$J$230)+SUMIF($B$3:$B$725,L488,$CT$3:$CT$725)</f>
        <v>0</v>
      </c>
      <c r="CS488" s="30">
        <f>SUMIF(Ingredients!$B$3:$B$230,M488,Ingredients!$J$3:$J$230)+SUMIF($B$3:$B$725,M488,$CT$3:$CT$725)</f>
        <v>0</v>
      </c>
      <c r="CT488" s="43">
        <f t="shared" si="107"/>
        <v>0</v>
      </c>
      <c r="CU488" s="34">
        <v>10</v>
      </c>
      <c r="CV488" s="30">
        <v>0</v>
      </c>
      <c r="CW488" s="30">
        <v>12</v>
      </c>
      <c r="CX488" s="35">
        <v>0</v>
      </c>
      <c r="CY488" s="36">
        <v>1</v>
      </c>
      <c r="CZ488" s="37">
        <v>3.5</v>
      </c>
      <c r="DA488" s="38">
        <v>0</v>
      </c>
      <c r="DB488" s="39">
        <v>0</v>
      </c>
      <c r="DC488" t="s">
        <v>202</v>
      </c>
      <c r="DD488" t="str">
        <f t="shared" ca="1" si="99"/>
        <v/>
      </c>
      <c r="DE488" t="str">
        <f t="shared" ca="1" si="108"/>
        <v>-</v>
      </c>
      <c r="DG488" t="s">
        <v>200</v>
      </c>
      <c r="DH488" t="str">
        <f t="shared" ca="1" si="109"/>
        <v>BABAGANOUSHITEM(MEAL, ItemRegistry.babaganoushItem, 4 ,2f,0f,0f,3.5f,1f,0f,0f,1.75f),</v>
      </c>
      <c r="DI488" t="s">
        <v>2553</v>
      </c>
    </row>
    <row r="489" spans="2:113" x14ac:dyDescent="0.3">
      <c r="B489" t="s">
        <v>780</v>
      </c>
      <c r="C489" t="str">
        <f>INDEX('PH Itemnames'!$B$1:$B$723,MATCH(B489,'PH Itemnames'!$A$1:$A$723),1)</f>
        <v>berryvinaigrettesaladItem</v>
      </c>
      <c r="D489" t="s">
        <v>240</v>
      </c>
      <c r="E489" t="s">
        <v>1191</v>
      </c>
      <c r="F489" s="10" t="s">
        <v>314</v>
      </c>
      <c r="G489" s="11" t="s">
        <v>781</v>
      </c>
      <c r="H489" s="11" t="s">
        <v>517</v>
      </c>
      <c r="I489" s="11"/>
      <c r="J489" s="11"/>
      <c r="K489" s="11"/>
      <c r="L489" s="11"/>
      <c r="M489" s="11"/>
      <c r="N489" s="46">
        <f ca="1">SUMIF(Ingredients!$B$3:$B$230,'PH complex foods'!F489,Ingredients!$A$3:$A$119)+SUMIF($B$3:$B$725,F489,$V$3:$V$724)</f>
        <v>1</v>
      </c>
      <c r="O489" s="11">
        <f ca="1">SUMIF(Ingredients!$B$3:$B$230,'PH complex foods'!G489,Ingredients!$A$3:$A$119)+SUMIF($B$3:$B$725,G489,$V$3:$V$724)</f>
        <v>1</v>
      </c>
      <c r="P489" s="11">
        <f ca="1">SUMIF(Ingredients!$B$3:$B$230,'PH complex foods'!H489,Ingredients!$A$3:$A$119)+SUMIF($B$3:$B$725,H489,$V$3:$V$724)</f>
        <v>1</v>
      </c>
      <c r="Q489" s="11">
        <f ca="1">SUMIF(Ingredients!$B$3:$B$230,'PH complex foods'!I489,Ingredients!$A$3:$A$119)+SUMIF($B$3:$B$725,I489,$V$3:$V$724)</f>
        <v>0</v>
      </c>
      <c r="R489" s="11">
        <f ca="1">SUMIF(Ingredients!$B$3:$B$230,'PH complex foods'!J489,Ingredients!$A$3:$A$119)+SUMIF($B$3:$B$725,J489,$V$3:$V$724)</f>
        <v>0</v>
      </c>
      <c r="S489" s="11">
        <f ca="1">SUMIF(Ingredients!$B$3:$B$230,'PH complex foods'!K489,Ingredients!$A$3:$A$119)+SUMIF($B$3:$B$725,K489,$V$3:$V$724)</f>
        <v>0</v>
      </c>
      <c r="T489" s="11">
        <f ca="1">SUMIF(Ingredients!$B$3:$B$230,'PH complex foods'!L489,Ingredients!$A$3:$A$119)+SUMIF($B$3:$B$725,L489,$V$3:$V$724)</f>
        <v>0</v>
      </c>
      <c r="U489" s="11">
        <f ca="1">SUMIF(Ingredients!$B$3:$B$230,'PH complex foods'!M489,Ingredients!$A$3:$A$119)+SUMIF($B$3:$B$725,M489,$V$3:$V$724)</f>
        <v>0</v>
      </c>
      <c r="V489" s="10">
        <f t="shared" ca="1" si="110"/>
        <v>1</v>
      </c>
      <c r="W489" s="10">
        <v>1</v>
      </c>
      <c r="X489" s="11">
        <v>1</v>
      </c>
      <c r="Y489" s="11">
        <f>COUNTIF(F489:M1213,B489)</f>
        <v>0</v>
      </c>
      <c r="Z489" s="44" t="str">
        <f t="shared" ca="1" si="111"/>
        <v>Yes</v>
      </c>
      <c r="AA489" s="34">
        <f>SUMIF(Ingredients!$B$3:$B$230,F489,Ingredients!$C$3:$C$230)+SUMIF($B$3:$B$725,F489,$AI$3:$AI$725)</f>
        <v>5.1428571428571432</v>
      </c>
      <c r="AB489" s="30">
        <f>SUMIF(Ingredients!$B$3:$B$230,G489,Ingredients!$C$3:$C$230)+SUMIF($B$3:$B$725,G489,$AI$3:$AI$725)</f>
        <v>1.4</v>
      </c>
      <c r="AC489" s="30">
        <f>SUMIF(Ingredients!$B$3:$B$230,H489,Ingredients!$C$3:$C$230)+SUMIF($B$3:$B$725,H489,$AI$3:$AI$725)</f>
        <v>4</v>
      </c>
      <c r="AD489" s="30">
        <f>SUMIF(Ingredients!$B$3:$B$230,I489,Ingredients!$C$3:$C$230)+SUMIF($B$3:$B$725,I489,$AI$3:$AI$725)</f>
        <v>0</v>
      </c>
      <c r="AE489" s="30">
        <f>SUMIF(Ingredients!$B$3:$B$230,J489,Ingredients!$C$3:$C$230)+SUMIF($B$3:$B$725,J489,$AI$3:$AI$725)</f>
        <v>0</v>
      </c>
      <c r="AF489" s="30">
        <f>SUMIF(Ingredients!$B$3:$B$230,K489,Ingredients!$C$3:$C$230)+SUMIF($B$3:$B$725,K489,$AI$3:$AI$725)</f>
        <v>0</v>
      </c>
      <c r="AG489" s="30">
        <f>SUMIF(Ingredients!$B$3:$B$230,L489,Ingredients!$C$3:$C$230)+SUMIF($B$3:$B$725,L489,$AI$3:$AI$725)</f>
        <v>0</v>
      </c>
      <c r="AH489" s="30">
        <f>SUMIF(Ingredients!$B$3:$B$230,M489,Ingredients!$C$3:$C$230)+SUMIF($B$3:$B$725,M489,$AI$3:$AI$725)</f>
        <v>0</v>
      </c>
      <c r="AI489" s="29">
        <f t="shared" si="100"/>
        <v>10.542857142857143</v>
      </c>
      <c r="AJ489" s="30">
        <f>SUMIF(Ingredients!$B$3:$B$230,F489,Ingredients!$D$3:$D$230)+SUMIF($B$3:$B$725,F489,$AR$3:$AR$725)</f>
        <v>0.35714285714285715</v>
      </c>
      <c r="AK489" s="30">
        <f>SUMIF(Ingredients!$B$3:$B$230,G489,Ingredients!$D$3:$D$230)+SUMIF($B$3:$B$725,G489,$AR$3:$AR$725)</f>
        <v>5</v>
      </c>
      <c r="AL489" s="30">
        <f>SUMIF(Ingredients!$B$3:$B$230,H489,Ingredients!$D$3:$D$230)+SUMIF($B$3:$B$725,H489,$AR$3:$AR$725)</f>
        <v>0</v>
      </c>
      <c r="AM489" s="30">
        <f>SUMIF(Ingredients!$B$3:$B$230,I489,Ingredients!$D$3:$D$230)+SUMIF($B$3:$B$725,I489,$AR$3:$AR$725)</f>
        <v>0</v>
      </c>
      <c r="AN489" s="30">
        <f>SUMIF(Ingredients!$B$3:$B$230,J489,Ingredients!$D$3:$D$230)+SUMIF($B$3:$B$725,J489,$AR$3:$AR$725)</f>
        <v>0</v>
      </c>
      <c r="AO489" s="30">
        <f>SUMIF(Ingredients!$B$3:$B$230,K489,Ingredients!$D$3:$D$230)+SUMIF($B$3:$B$725,K489,$AR$3:$AR$725)</f>
        <v>0</v>
      </c>
      <c r="AP489" s="30">
        <f>SUMIF(Ingredients!$B$3:$B$230,L489,Ingredients!$D$3:$D$230)+SUMIF($B$3:$B$725,L489,$AR$3:$AR$725)</f>
        <v>0</v>
      </c>
      <c r="AQ489" s="30">
        <f>SUMIF(Ingredients!$B$3:$B$230,M489,Ingredients!$D$3:$D$230)+SUMIF($B$3:$B$725,M489,$AR$3:$AR$725)</f>
        <v>0</v>
      </c>
      <c r="AR489" s="29">
        <f t="shared" si="101"/>
        <v>5.3571428571428568</v>
      </c>
      <c r="AS489" s="30">
        <f>SUMIF(Ingredients!$B$3:$B$230,F489,Ingredients!$E$3:$E$230)+SUMIF($B$3:$B$725,F489,$BA$3:$BA$730)</f>
        <v>19.285714285714285</v>
      </c>
      <c r="AT489" s="30">
        <f>SUMIF(Ingredients!$B$3:$B$230,G489,Ingredients!$E$3:$E$230)+SUMIF($B$3:$B$725,G489,$BA$3:$BA$730)</f>
        <v>4.8</v>
      </c>
      <c r="AU489" s="30">
        <f>SUMIF(Ingredients!$B$3:$B$230,H489,Ingredients!$E$3:$E$230)+SUMIF($B$3:$B$725,H489,$BA$3:$BA$730)</f>
        <v>20</v>
      </c>
      <c r="AV489" s="30">
        <f>SUMIF(Ingredients!$B$3:$B$230,I489,Ingredients!$E$3:$E$230)+SUMIF($B$3:$B$725,I489,$BA$3:$BA$730)</f>
        <v>0</v>
      </c>
      <c r="AW489" s="30">
        <f>SUMIF(Ingredients!$B$3:$B$230,J489,Ingredients!$E$3:$E$230)+SUMIF($B$3:$B$725,J489,$BA$3:$BA$730)</f>
        <v>0</v>
      </c>
      <c r="AX489" s="30">
        <f>SUMIF(Ingredients!$B$3:$B$230,K489,Ingredients!$E$3:$E$230)+SUMIF($B$3:$B$725,K489,$BA$3:$BA$730)</f>
        <v>0</v>
      </c>
      <c r="AY489" s="30">
        <f>SUMIF(Ingredients!$B$3:$B$230,L489,Ingredients!$E$3:$E$230)+SUMIF($B$3:$B$725,L489,$BA$3:$BA$730)</f>
        <v>0</v>
      </c>
      <c r="AZ489" s="30">
        <f>SUMIF(Ingredients!$B$3:$B$230,M489,Ingredients!$E$3:$E$230)+SUMIF($B$3:$B$725,M489,$BA$3:$BA$730)</f>
        <v>0</v>
      </c>
      <c r="BA489" s="29">
        <f t="shared" si="102"/>
        <v>14.695238095238096</v>
      </c>
      <c r="BB489" s="30">
        <f>SUMIF(Ingredients!$B$3:$B$230,F489,Ingredients!$F$3:$F$230)+SUMIF($B$3:$B$725,F489,$BJ$3:$BJ$725)</f>
        <v>0</v>
      </c>
      <c r="BC489" s="30">
        <f>SUMIF(Ingredients!$B$3:$B$230,G489,Ingredients!$F$3:$F$230)+SUMIF($B$3:$B$725,G489,$BJ$3:$BJ$725)</f>
        <v>0</v>
      </c>
      <c r="BD489" s="30">
        <f>SUMIF(Ingredients!$B$3:$B$230,H489,Ingredients!$F$3:$F$230)+SUMIF($B$3:$B$725,H489,$BJ$3:$BJ$725)</f>
        <v>0</v>
      </c>
      <c r="BE489" s="30">
        <f>SUMIF(Ingredients!$B$3:$B$230,I489,Ingredients!$F$3:$F$230)+SUMIF($B$3:$B$725,I489,$BJ$3:$BJ$725)</f>
        <v>0</v>
      </c>
      <c r="BF489" s="30">
        <f>SUMIF(Ingredients!$B$3:$B$230,J489,Ingredients!$F$3:$F$230)+SUMIF($B$3:$B$725,J489,$BJ$3:$BJ$725)</f>
        <v>0</v>
      </c>
      <c r="BG489" s="30">
        <f>SUMIF(Ingredients!$B$3:$B$230,K489,Ingredients!$F$3:$F$230)+SUMIF($B$3:$B$725,K489,$BJ$3:$BJ$725)</f>
        <v>0</v>
      </c>
      <c r="BH489" s="30">
        <f>SUMIF(Ingredients!$B$3:$B$230,L489,Ingredients!$F$3:$F$230)+SUMIF($B$3:$B$725,L489,$BJ$3:$BJ$725)</f>
        <v>0</v>
      </c>
      <c r="BI489" s="30">
        <f>SUMIF(Ingredients!$B$3:$B$230,M489,Ingredients!$F$3:$F$230)+SUMIF($B$3:$B$725,M489,$BJ$3:$BJ$725)</f>
        <v>0</v>
      </c>
      <c r="BJ489" s="35">
        <f t="shared" si="103"/>
        <v>0</v>
      </c>
      <c r="BK489" s="30">
        <f>SUMIF(Ingredients!$B$3:$B$230,F489,Ingredients!$G$3:$G$230)+SUMIF($B$3:$B$725,F489,$BS$3:$BS$725)</f>
        <v>0</v>
      </c>
      <c r="BL489" s="30">
        <f>SUMIF(Ingredients!$B$3:$B$230,G489,Ingredients!$G$3:$G$230)+SUMIF($B$3:$B$725,G489,$BS$3:$BS$725)</f>
        <v>0.88000000000000012</v>
      </c>
      <c r="BM489" s="30">
        <f>SUMIF(Ingredients!$B$3:$B$230,H489,Ingredients!$G$3:$G$230)+SUMIF($B$3:$B$725,H489,$BS$3:$BS$725)</f>
        <v>0</v>
      </c>
      <c r="BN489" s="30">
        <f>SUMIF(Ingredients!$B$3:$B$230,I489,Ingredients!$G$3:$G$230)+SUMIF($B$3:$B$725,I489,$BS$3:$BS$725)</f>
        <v>0</v>
      </c>
      <c r="BO489" s="30">
        <f>SUMIF(Ingredients!$B$3:$B$230,J489,Ingredients!$G$3:$G$230)+SUMIF($B$3:$B$725,J489,$BS$3:$BS$725)</f>
        <v>0</v>
      </c>
      <c r="BP489" s="30">
        <f>SUMIF(Ingredients!$B$3:$B$230,K489,Ingredients!$G$3:$G$230)+SUMIF($B$3:$B$725,K489,$BS$3:$BS$725)</f>
        <v>0</v>
      </c>
      <c r="BQ489" s="30">
        <f>SUMIF(Ingredients!$B$3:$B$230,L489,Ingredients!$G$3:$G$230)+SUMIF($B$3:$B$725,L489,$BS$3:$BS$725)</f>
        <v>0</v>
      </c>
      <c r="BR489" s="30">
        <f>SUMIF(Ingredients!$B$3:$B$230,M489,Ingredients!$G$3:$G$230)+SUMIF($B$3:$B$725,M489,$BS$3:$BS$725)</f>
        <v>0</v>
      </c>
      <c r="BS489" s="36">
        <f t="shared" si="104"/>
        <v>0.88000000000000012</v>
      </c>
      <c r="BT489" s="30">
        <f>SUMIF(Ingredients!$B$3:$B$230,F489,Ingredients!$H$3:$H$230)+SUMIF($B$3:$B$725,F489,$CB$3:$CB$725)</f>
        <v>1.1428571428571428</v>
      </c>
      <c r="BU489" s="30">
        <f>SUMIF(Ingredients!$B$3:$B$230,G489,Ingredients!$H$3:$H$230)+SUMIF($B$3:$B$725,G489,$CB$3:$CB$725)</f>
        <v>0</v>
      </c>
      <c r="BV489" s="30">
        <f>SUMIF(Ingredients!$B$3:$B$230,H489,Ingredients!$H$3:$H$230)+SUMIF($B$3:$B$725,H489,$CB$3:$CB$725)</f>
        <v>0</v>
      </c>
      <c r="BW489" s="30">
        <f>SUMIF(Ingredients!$B$3:$B$230,I489,Ingredients!$H$3:$H$230)+SUMIF($B$3:$B$725,I489,$CB$3:$CB$725)</f>
        <v>0</v>
      </c>
      <c r="BX489" s="30">
        <f>SUMIF(Ingredients!$B$3:$B$230,J489,Ingredients!$H$3:$H$230)+SUMIF($B$3:$B$725,J489,$CB$3:$CB$725)</f>
        <v>0</v>
      </c>
      <c r="BY489" s="30">
        <f>SUMIF(Ingredients!$B$3:$B$230,K489,Ingredients!$H$3:$H$230)+SUMIF($B$3:$B$725,K489,$CB$3:$CB$725)</f>
        <v>0</v>
      </c>
      <c r="BZ489" s="30">
        <f>SUMIF(Ingredients!$B$3:$B$230,L489,Ingredients!$H$3:$H$230)+SUMIF($B$3:$B$725,L489,$CB$3:$CB$725)</f>
        <v>0</v>
      </c>
      <c r="CA489" s="30">
        <f>SUMIF(Ingredients!$B$3:$B$230,M489,Ingredients!$H$3:$H$230)+SUMIF($B$3:$B$725,M489,$CB$3:$CB$725)</f>
        <v>0</v>
      </c>
      <c r="CB489" s="42">
        <f t="shared" si="105"/>
        <v>1.1428571428571428</v>
      </c>
      <c r="CC489" s="30">
        <f>SUMIF(Ingredients!$B$3:$B$230,F489,Ingredients!$I$3:$I$230)+SUMIF($B$3:$B$725,F489,$CK$3:$CK$725)</f>
        <v>0</v>
      </c>
      <c r="CD489" s="30">
        <f>SUMIF(Ingredients!$B$3:$B$230,G489,Ingredients!$I$3:$I$230)+SUMIF($B$3:$B$725,G489,$CK$3:$CK$725)</f>
        <v>0</v>
      </c>
      <c r="CE489" s="30">
        <f>SUMIF(Ingredients!$B$3:$B$230,H489,Ingredients!$I$3:$I$230)+SUMIF($B$3:$B$725,H489,$CK$3:$CK$725)</f>
        <v>0</v>
      </c>
      <c r="CF489" s="30">
        <f>SUMIF(Ingredients!$B$3:$B$230,I489,Ingredients!$I$3:$I$230)+SUMIF($B$3:$B$725,I489,$CK$3:$CK$725)</f>
        <v>0</v>
      </c>
      <c r="CG489" s="30">
        <f>SUMIF(Ingredients!$B$3:$B$230,J489,Ingredients!$I$3:$I$230)+SUMIF($B$3:$B$725,J489,$CK$3:$CK$725)</f>
        <v>0</v>
      </c>
      <c r="CH489" s="30">
        <f>SUMIF(Ingredients!$B$3:$B$230,K489,Ingredients!$I$3:$I$230)+SUMIF($B$3:$B$725,K489,$CK$3:$CK$725)</f>
        <v>0</v>
      </c>
      <c r="CI489" s="30">
        <f>SUMIF(Ingredients!$B$3:$B$230,L489,Ingredients!$I$3:$I$230)+SUMIF($B$3:$B$725,L489,$CK$3:$CK$725)</f>
        <v>0</v>
      </c>
      <c r="CJ489" s="30">
        <f>SUMIF(Ingredients!$B$3:$B$230,M489,Ingredients!$I$3:$I$230)+SUMIF($B$3:$B$725,M489,$CK$3:$CK$725)</f>
        <v>0</v>
      </c>
      <c r="CK489" s="38">
        <f t="shared" si="106"/>
        <v>0</v>
      </c>
      <c r="CL489" s="30">
        <f>SUMIF(Ingredients!$B$3:$B$230,F489,Ingredients!$J$3:$J$230)+SUMIF($B$3:$B$725,F489,$CT$3:$CT$725)</f>
        <v>0</v>
      </c>
      <c r="CM489" s="30">
        <f>SUMIF(Ingredients!$B$3:$B$230,G489,Ingredients!$J$3:$J$230)+SUMIF($B$3:$B$725,G489,$CT$3:$CT$725)</f>
        <v>0</v>
      </c>
      <c r="CN489" s="30">
        <f>SUMIF(Ingredients!$B$3:$B$230,H489,Ingredients!$J$3:$J$230)+SUMIF($B$3:$B$725,H489,$CT$3:$CT$725)</f>
        <v>0</v>
      </c>
      <c r="CO489" s="30">
        <f>SUMIF(Ingredients!$B$3:$B$230,I489,Ingredients!$J$3:$J$230)+SUMIF($B$3:$B$725,I489,$CT$3:$CT$725)</f>
        <v>0</v>
      </c>
      <c r="CP489" s="30">
        <f>SUMIF(Ingredients!$B$3:$B$230,J489,Ingredients!$J$3:$J$230)+SUMIF($B$3:$B$725,J489,$CT$3:$CT$725)</f>
        <v>0</v>
      </c>
      <c r="CQ489" s="30">
        <f>SUMIF(Ingredients!$B$3:$B$230,K489,Ingredients!$J$3:$J$230)+SUMIF($B$3:$B$725,K489,$CT$3:$CT$725)</f>
        <v>0</v>
      </c>
      <c r="CR489" s="30">
        <f>SUMIF(Ingredients!$B$3:$B$230,L489,Ingredients!$J$3:$J$230)+SUMIF($B$3:$B$725,L489,$CT$3:$CT$725)</f>
        <v>0</v>
      </c>
      <c r="CS489" s="30">
        <f>SUMIF(Ingredients!$B$3:$B$230,M489,Ingredients!$J$3:$J$230)+SUMIF($B$3:$B$725,M489,$CT$3:$CT$725)</f>
        <v>0</v>
      </c>
      <c r="CT489" s="43">
        <f t="shared" si="107"/>
        <v>0</v>
      </c>
      <c r="CU489" s="34">
        <v>10</v>
      </c>
      <c r="CV489" s="30">
        <v>0</v>
      </c>
      <c r="CW489" s="30">
        <v>14.695238095238096</v>
      </c>
      <c r="CX489" s="35">
        <v>0</v>
      </c>
      <c r="CY489" s="36">
        <v>1</v>
      </c>
      <c r="CZ489" s="37">
        <v>1</v>
      </c>
      <c r="DA489" s="38">
        <v>0</v>
      </c>
      <c r="DB489" s="39">
        <v>0</v>
      </c>
      <c r="DC489" t="s">
        <v>202</v>
      </c>
      <c r="DD489" t="str">
        <f t="shared" ca="1" si="99"/>
        <v/>
      </c>
      <c r="DE489" t="str">
        <f t="shared" ca="1" si="108"/>
        <v>-</v>
      </c>
      <c r="DG489" t="s">
        <v>200</v>
      </c>
      <c r="DH489" t="str">
        <f t="shared" ca="1" si="109"/>
        <v>BERRYVINAIGRETTESALADITEM(MEAL, ItemRegistry.berryvinaigrettesaladItem, 4 ,2f,0f,0f,1f,1f,0f,0f,1.43f),</v>
      </c>
      <c r="DI489" t="s">
        <v>2554</v>
      </c>
    </row>
    <row r="490" spans="2:113" x14ac:dyDescent="0.3">
      <c r="B490" t="s">
        <v>782</v>
      </c>
      <c r="C490" t="str">
        <f>INDEX('PH Itemnames'!$B$1:$B$723,MATCH(B490,'PH Itemnames'!$A$1:$A$723),1)</f>
        <v>tomatoherbchickenItem</v>
      </c>
      <c r="D490" t="s">
        <v>245</v>
      </c>
      <c r="E490" t="s">
        <v>1191</v>
      </c>
      <c r="F490" s="10" t="s">
        <v>287</v>
      </c>
      <c r="G490" s="11" t="s">
        <v>70</v>
      </c>
      <c r="H490" s="11" t="s">
        <v>122</v>
      </c>
      <c r="I490" s="11"/>
      <c r="J490" s="11"/>
      <c r="K490" s="11"/>
      <c r="L490" s="11"/>
      <c r="M490" s="11"/>
      <c r="N490" s="46">
        <f ca="1">SUMIF(Ingredients!$B$3:$B$230,'PH complex foods'!F490,Ingredients!$A$3:$A$119)+SUMIF($B$3:$B$725,F490,$V$3:$V$724)</f>
        <v>1</v>
      </c>
      <c r="O490" s="11">
        <f ca="1">SUMIF(Ingredients!$B$3:$B$230,'PH complex foods'!G490,Ingredients!$A$3:$A$119)+SUMIF($B$3:$B$725,G490,$V$3:$V$724)</f>
        <v>1</v>
      </c>
      <c r="P490" s="11">
        <f ca="1">SUMIF(Ingredients!$B$3:$B$230,'PH complex foods'!H490,Ingredients!$A$3:$A$119)+SUMIF($B$3:$B$725,H490,$V$3:$V$724)</f>
        <v>1</v>
      </c>
      <c r="Q490" s="11">
        <f ca="1">SUMIF(Ingredients!$B$3:$B$230,'PH complex foods'!I490,Ingredients!$A$3:$A$119)+SUMIF($B$3:$B$725,I490,$V$3:$V$724)</f>
        <v>0</v>
      </c>
      <c r="R490" s="11">
        <f ca="1">SUMIF(Ingredients!$B$3:$B$230,'PH complex foods'!J490,Ingredients!$A$3:$A$119)+SUMIF($B$3:$B$725,J490,$V$3:$V$724)</f>
        <v>0</v>
      </c>
      <c r="S490" s="11">
        <f ca="1">SUMIF(Ingredients!$B$3:$B$230,'PH complex foods'!K490,Ingredients!$A$3:$A$119)+SUMIF($B$3:$B$725,K490,$V$3:$V$724)</f>
        <v>0</v>
      </c>
      <c r="T490" s="11">
        <f ca="1">SUMIF(Ingredients!$B$3:$B$230,'PH complex foods'!L490,Ingredients!$A$3:$A$119)+SUMIF($B$3:$B$725,L490,$V$3:$V$724)</f>
        <v>0</v>
      </c>
      <c r="U490" s="11">
        <f ca="1">SUMIF(Ingredients!$B$3:$B$230,'PH complex foods'!M490,Ingredients!$A$3:$A$119)+SUMIF($B$3:$B$725,M490,$V$3:$V$724)</f>
        <v>0</v>
      </c>
      <c r="V490" s="10">
        <f t="shared" ca="1" si="110"/>
        <v>1</v>
      </c>
      <c r="W490" s="10">
        <v>1</v>
      </c>
      <c r="X490" s="11">
        <v>1</v>
      </c>
      <c r="Y490" s="11">
        <f>COUNTIF(F490:M1214,B490)</f>
        <v>0</v>
      </c>
      <c r="Z490" s="44" t="str">
        <f t="shared" ca="1" si="111"/>
        <v>Yes</v>
      </c>
      <c r="AA490" s="34">
        <f>SUMIF(Ingredients!$B$3:$B$230,F490,Ingredients!$C$3:$C$230)+SUMIF($B$3:$B$725,F490,$AI$3:$AI$725)</f>
        <v>10</v>
      </c>
      <c r="AB490" s="30">
        <f>SUMIF(Ingredients!$B$3:$B$230,G490,Ingredients!$C$3:$C$230)+SUMIF($B$3:$B$725,G490,$AI$3:$AI$725)</f>
        <v>2</v>
      </c>
      <c r="AC490" s="30">
        <f>SUMIF(Ingredients!$B$3:$B$230,H490,Ingredients!$C$3:$C$230)+SUMIF($B$3:$B$725,H490,$AI$3:$AI$725)</f>
        <v>0</v>
      </c>
      <c r="AD490" s="30">
        <f>SUMIF(Ingredients!$B$3:$B$230,I490,Ingredients!$C$3:$C$230)+SUMIF($B$3:$B$725,I490,$AI$3:$AI$725)</f>
        <v>0</v>
      </c>
      <c r="AE490" s="30">
        <f>SUMIF(Ingredients!$B$3:$B$230,J490,Ingredients!$C$3:$C$230)+SUMIF($B$3:$B$725,J490,$AI$3:$AI$725)</f>
        <v>0</v>
      </c>
      <c r="AF490" s="30">
        <f>SUMIF(Ingredients!$B$3:$B$230,K490,Ingredients!$C$3:$C$230)+SUMIF($B$3:$B$725,K490,$AI$3:$AI$725)</f>
        <v>0</v>
      </c>
      <c r="AG490" s="30">
        <f>SUMIF(Ingredients!$B$3:$B$230,L490,Ingredients!$C$3:$C$230)+SUMIF($B$3:$B$725,L490,$AI$3:$AI$725)</f>
        <v>0</v>
      </c>
      <c r="AH490" s="30">
        <f>SUMIF(Ingredients!$B$3:$B$230,M490,Ingredients!$C$3:$C$230)+SUMIF($B$3:$B$725,M490,$AI$3:$AI$725)</f>
        <v>0</v>
      </c>
      <c r="AI490" s="29">
        <f t="shared" si="100"/>
        <v>12</v>
      </c>
      <c r="AJ490" s="30">
        <f>SUMIF(Ingredients!$B$3:$B$230,F490,Ingredients!$D$3:$D$230)+SUMIF($B$3:$B$725,F490,$AR$3:$AR$725)</f>
        <v>0</v>
      </c>
      <c r="AK490" s="30">
        <f>SUMIF(Ingredients!$B$3:$B$230,G490,Ingredients!$D$3:$D$230)+SUMIF($B$3:$B$725,G490,$AR$3:$AR$725)</f>
        <v>5</v>
      </c>
      <c r="AL490" s="30">
        <f>SUMIF(Ingredients!$B$3:$B$230,H490,Ingredients!$D$3:$D$230)+SUMIF($B$3:$B$725,H490,$AR$3:$AR$725)</f>
        <v>0</v>
      </c>
      <c r="AM490" s="30">
        <f>SUMIF(Ingredients!$B$3:$B$230,I490,Ingredients!$D$3:$D$230)+SUMIF($B$3:$B$725,I490,$AR$3:$AR$725)</f>
        <v>0</v>
      </c>
      <c r="AN490" s="30">
        <f>SUMIF(Ingredients!$B$3:$B$230,J490,Ingredients!$D$3:$D$230)+SUMIF($B$3:$B$725,J490,$AR$3:$AR$725)</f>
        <v>0</v>
      </c>
      <c r="AO490" s="30">
        <f>SUMIF(Ingredients!$B$3:$B$230,K490,Ingredients!$D$3:$D$230)+SUMIF($B$3:$B$725,K490,$AR$3:$AR$725)</f>
        <v>0</v>
      </c>
      <c r="AP490" s="30">
        <f>SUMIF(Ingredients!$B$3:$B$230,L490,Ingredients!$D$3:$D$230)+SUMIF($B$3:$B$725,L490,$AR$3:$AR$725)</f>
        <v>0</v>
      </c>
      <c r="AQ490" s="30">
        <f>SUMIF(Ingredients!$B$3:$B$230,M490,Ingredients!$D$3:$D$230)+SUMIF($B$3:$B$725,M490,$AR$3:$AR$725)</f>
        <v>0</v>
      </c>
      <c r="AR490" s="29">
        <f t="shared" si="101"/>
        <v>5</v>
      </c>
      <c r="AS490" s="30">
        <f>SUMIF(Ingredients!$B$3:$B$230,F490,Ingredients!$E$3:$E$230)+SUMIF($B$3:$B$725,F490,$BA$3:$BA$730)</f>
        <v>7</v>
      </c>
      <c r="AT490" s="30">
        <f>SUMIF(Ingredients!$B$3:$B$230,G490,Ingredients!$E$3:$E$230)+SUMIF($B$3:$B$725,G490,$BA$3:$BA$730)</f>
        <v>5</v>
      </c>
      <c r="AU490" s="30">
        <f>SUMIF(Ingredients!$B$3:$B$230,H490,Ingredients!$E$3:$E$230)+SUMIF($B$3:$B$725,H490,$BA$3:$BA$730)</f>
        <v>48</v>
      </c>
      <c r="AV490" s="30">
        <f>SUMIF(Ingredients!$B$3:$B$230,I490,Ingredients!$E$3:$E$230)+SUMIF($B$3:$B$725,I490,$BA$3:$BA$730)</f>
        <v>0</v>
      </c>
      <c r="AW490" s="30">
        <f>SUMIF(Ingredients!$B$3:$B$230,J490,Ingredients!$E$3:$E$230)+SUMIF($B$3:$B$725,J490,$BA$3:$BA$730)</f>
        <v>0</v>
      </c>
      <c r="AX490" s="30">
        <f>SUMIF(Ingredients!$B$3:$B$230,K490,Ingredients!$E$3:$E$230)+SUMIF($B$3:$B$725,K490,$BA$3:$BA$730)</f>
        <v>0</v>
      </c>
      <c r="AY490" s="30">
        <f>SUMIF(Ingredients!$B$3:$B$230,L490,Ingredients!$E$3:$E$230)+SUMIF($B$3:$B$725,L490,$BA$3:$BA$730)</f>
        <v>0</v>
      </c>
      <c r="AZ490" s="30">
        <f>SUMIF(Ingredients!$B$3:$B$230,M490,Ingredients!$E$3:$E$230)+SUMIF($B$3:$B$725,M490,$BA$3:$BA$730)</f>
        <v>0</v>
      </c>
      <c r="BA490" s="29">
        <f t="shared" si="102"/>
        <v>20</v>
      </c>
      <c r="BB490" s="30">
        <f>SUMIF(Ingredients!$B$3:$B$230,F490,Ingredients!$F$3:$F$230)+SUMIF($B$3:$B$725,F490,$BJ$3:$BJ$725)</f>
        <v>0</v>
      </c>
      <c r="BC490" s="30">
        <f>SUMIF(Ingredients!$B$3:$B$230,G490,Ingredients!$F$3:$F$230)+SUMIF($B$3:$B$725,G490,$BJ$3:$BJ$725)</f>
        <v>0</v>
      </c>
      <c r="BD490" s="30">
        <f>SUMIF(Ingredients!$B$3:$B$230,H490,Ingredients!$F$3:$F$230)+SUMIF($B$3:$B$725,H490,$BJ$3:$BJ$725)</f>
        <v>0</v>
      </c>
      <c r="BE490" s="30">
        <f>SUMIF(Ingredients!$B$3:$B$230,I490,Ingredients!$F$3:$F$230)+SUMIF($B$3:$B$725,I490,$BJ$3:$BJ$725)</f>
        <v>0</v>
      </c>
      <c r="BF490" s="30">
        <f>SUMIF(Ingredients!$B$3:$B$230,J490,Ingredients!$F$3:$F$230)+SUMIF($B$3:$B$725,J490,$BJ$3:$BJ$725)</f>
        <v>0</v>
      </c>
      <c r="BG490" s="30">
        <f>SUMIF(Ingredients!$B$3:$B$230,K490,Ingredients!$F$3:$F$230)+SUMIF($B$3:$B$725,K490,$BJ$3:$BJ$725)</f>
        <v>0</v>
      </c>
      <c r="BH490" s="30">
        <f>SUMIF(Ingredients!$B$3:$B$230,L490,Ingredients!$F$3:$F$230)+SUMIF($B$3:$B$725,L490,$BJ$3:$BJ$725)</f>
        <v>0</v>
      </c>
      <c r="BI490" s="30">
        <f>SUMIF(Ingredients!$B$3:$B$230,M490,Ingredients!$F$3:$F$230)+SUMIF($B$3:$B$725,M490,$BJ$3:$BJ$725)</f>
        <v>0</v>
      </c>
      <c r="BJ490" s="35">
        <f t="shared" si="103"/>
        <v>0</v>
      </c>
      <c r="BK490" s="30">
        <f>SUMIF(Ingredients!$B$3:$B$230,F490,Ingredients!$G$3:$G$230)+SUMIF($B$3:$B$725,F490,$BS$3:$BS$725)</f>
        <v>0</v>
      </c>
      <c r="BL490" s="30">
        <f>SUMIF(Ingredients!$B$3:$B$230,G490,Ingredients!$G$3:$G$230)+SUMIF($B$3:$B$725,G490,$BS$3:$BS$725)</f>
        <v>0</v>
      </c>
      <c r="BM490" s="30">
        <f>SUMIF(Ingredients!$B$3:$B$230,H490,Ingredients!$G$3:$G$230)+SUMIF($B$3:$B$725,H490,$BS$3:$BS$725)</f>
        <v>0</v>
      </c>
      <c r="BN490" s="30">
        <f>SUMIF(Ingredients!$B$3:$B$230,I490,Ingredients!$G$3:$G$230)+SUMIF($B$3:$B$725,I490,$BS$3:$BS$725)</f>
        <v>0</v>
      </c>
      <c r="BO490" s="30">
        <f>SUMIF(Ingredients!$B$3:$B$230,J490,Ingredients!$G$3:$G$230)+SUMIF($B$3:$B$725,J490,$BS$3:$BS$725)</f>
        <v>0</v>
      </c>
      <c r="BP490" s="30">
        <f>SUMIF(Ingredients!$B$3:$B$230,K490,Ingredients!$G$3:$G$230)+SUMIF($B$3:$B$725,K490,$BS$3:$BS$725)</f>
        <v>0</v>
      </c>
      <c r="BQ490" s="30">
        <f>SUMIF(Ingredients!$B$3:$B$230,L490,Ingredients!$G$3:$G$230)+SUMIF($B$3:$B$725,L490,$BS$3:$BS$725)</f>
        <v>0</v>
      </c>
      <c r="BR490" s="30">
        <f>SUMIF(Ingredients!$B$3:$B$230,M490,Ingredients!$G$3:$G$230)+SUMIF($B$3:$B$725,M490,$BS$3:$BS$725)</f>
        <v>0</v>
      </c>
      <c r="BS490" s="36">
        <f t="shared" si="104"/>
        <v>0</v>
      </c>
      <c r="BT490" s="30">
        <f>SUMIF(Ingredients!$B$3:$B$230,F490,Ingredients!$H$3:$H$230)+SUMIF($B$3:$B$725,F490,$CB$3:$CB$725)</f>
        <v>0</v>
      </c>
      <c r="BU490" s="30">
        <f>SUMIF(Ingredients!$B$3:$B$230,G490,Ingredients!$H$3:$H$230)+SUMIF($B$3:$B$725,G490,$CB$3:$CB$725)</f>
        <v>1.5</v>
      </c>
      <c r="BV490" s="30">
        <f>SUMIF(Ingredients!$B$3:$B$230,H490,Ingredients!$H$3:$H$230)+SUMIF($B$3:$B$725,H490,$CB$3:$CB$725)</f>
        <v>0</v>
      </c>
      <c r="BW490" s="30">
        <f>SUMIF(Ingredients!$B$3:$B$230,I490,Ingredients!$H$3:$H$230)+SUMIF($B$3:$B$725,I490,$CB$3:$CB$725)</f>
        <v>0</v>
      </c>
      <c r="BX490" s="30">
        <f>SUMIF(Ingredients!$B$3:$B$230,J490,Ingredients!$H$3:$H$230)+SUMIF($B$3:$B$725,J490,$CB$3:$CB$725)</f>
        <v>0</v>
      </c>
      <c r="BY490" s="30">
        <f>SUMIF(Ingredients!$B$3:$B$230,K490,Ingredients!$H$3:$H$230)+SUMIF($B$3:$B$725,K490,$CB$3:$CB$725)</f>
        <v>0</v>
      </c>
      <c r="BZ490" s="30">
        <f>SUMIF(Ingredients!$B$3:$B$230,L490,Ingredients!$H$3:$H$230)+SUMIF($B$3:$B$725,L490,$CB$3:$CB$725)</f>
        <v>0</v>
      </c>
      <c r="CA490" s="30">
        <f>SUMIF(Ingredients!$B$3:$B$230,M490,Ingredients!$H$3:$H$230)+SUMIF($B$3:$B$725,M490,$CB$3:$CB$725)</f>
        <v>0</v>
      </c>
      <c r="CB490" s="42">
        <f t="shared" si="105"/>
        <v>1.5</v>
      </c>
      <c r="CC490" s="30">
        <f>SUMIF(Ingredients!$B$3:$B$230,F490,Ingredients!$I$3:$I$230)+SUMIF($B$3:$B$725,F490,$CK$3:$CK$725)</f>
        <v>2.5</v>
      </c>
      <c r="CD490" s="30">
        <f>SUMIF(Ingredients!$B$3:$B$230,G490,Ingredients!$I$3:$I$230)+SUMIF($B$3:$B$725,G490,$CK$3:$CK$725)</f>
        <v>0</v>
      </c>
      <c r="CE490" s="30">
        <f>SUMIF(Ingredients!$B$3:$B$230,H490,Ingredients!$I$3:$I$230)+SUMIF($B$3:$B$725,H490,$CK$3:$CK$725)</f>
        <v>0</v>
      </c>
      <c r="CF490" s="30">
        <f>SUMIF(Ingredients!$B$3:$B$230,I490,Ingredients!$I$3:$I$230)+SUMIF($B$3:$B$725,I490,$CK$3:$CK$725)</f>
        <v>0</v>
      </c>
      <c r="CG490" s="30">
        <f>SUMIF(Ingredients!$B$3:$B$230,J490,Ingredients!$I$3:$I$230)+SUMIF($B$3:$B$725,J490,$CK$3:$CK$725)</f>
        <v>0</v>
      </c>
      <c r="CH490" s="30">
        <f>SUMIF(Ingredients!$B$3:$B$230,K490,Ingredients!$I$3:$I$230)+SUMIF($B$3:$B$725,K490,$CK$3:$CK$725)</f>
        <v>0</v>
      </c>
      <c r="CI490" s="30">
        <f>SUMIF(Ingredients!$B$3:$B$230,L490,Ingredients!$I$3:$I$230)+SUMIF($B$3:$B$725,L490,$CK$3:$CK$725)</f>
        <v>0</v>
      </c>
      <c r="CJ490" s="30">
        <f>SUMIF(Ingredients!$B$3:$B$230,M490,Ingredients!$I$3:$I$230)+SUMIF($B$3:$B$725,M490,$CK$3:$CK$725)</f>
        <v>0</v>
      </c>
      <c r="CK490" s="38">
        <f t="shared" si="106"/>
        <v>2.5</v>
      </c>
      <c r="CL490" s="30">
        <f>SUMIF(Ingredients!$B$3:$B$230,F490,Ingredients!$J$3:$J$230)+SUMIF($B$3:$B$725,F490,$CT$3:$CT$725)</f>
        <v>0</v>
      </c>
      <c r="CM490" s="30">
        <f>SUMIF(Ingredients!$B$3:$B$230,G490,Ingredients!$J$3:$J$230)+SUMIF($B$3:$B$725,G490,$CT$3:$CT$725)</f>
        <v>0</v>
      </c>
      <c r="CN490" s="30">
        <f>SUMIF(Ingredients!$B$3:$B$230,H490,Ingredients!$J$3:$J$230)+SUMIF($B$3:$B$725,H490,$CT$3:$CT$725)</f>
        <v>0</v>
      </c>
      <c r="CO490" s="30">
        <f>SUMIF(Ingredients!$B$3:$B$230,I490,Ingredients!$J$3:$J$230)+SUMIF($B$3:$B$725,I490,$CT$3:$CT$725)</f>
        <v>0</v>
      </c>
      <c r="CP490" s="30">
        <f>SUMIF(Ingredients!$B$3:$B$230,J490,Ingredients!$J$3:$J$230)+SUMIF($B$3:$B$725,J490,$CT$3:$CT$725)</f>
        <v>0</v>
      </c>
      <c r="CQ490" s="30">
        <f>SUMIF(Ingredients!$B$3:$B$230,K490,Ingredients!$J$3:$J$230)+SUMIF($B$3:$B$725,K490,$CT$3:$CT$725)</f>
        <v>0</v>
      </c>
      <c r="CR490" s="30">
        <f>SUMIF(Ingredients!$B$3:$B$230,L490,Ingredients!$J$3:$J$230)+SUMIF($B$3:$B$725,L490,$CT$3:$CT$725)</f>
        <v>0</v>
      </c>
      <c r="CS490" s="30">
        <f>SUMIF(Ingredients!$B$3:$B$230,M490,Ingredients!$J$3:$J$230)+SUMIF($B$3:$B$725,M490,$CT$3:$CT$725)</f>
        <v>0</v>
      </c>
      <c r="CT490" s="43">
        <f t="shared" si="107"/>
        <v>0</v>
      </c>
      <c r="CU490" s="34">
        <v>15</v>
      </c>
      <c r="CV490" s="30">
        <v>0</v>
      </c>
      <c r="CW490" s="30">
        <v>11</v>
      </c>
      <c r="CX490" s="35">
        <v>0</v>
      </c>
      <c r="CY490" s="36">
        <v>0</v>
      </c>
      <c r="CZ490" s="37">
        <v>1.5</v>
      </c>
      <c r="DA490" s="38">
        <v>2.5</v>
      </c>
      <c r="DB490" s="39">
        <v>0</v>
      </c>
      <c r="DC490" t="s">
        <v>202</v>
      </c>
      <c r="DD490" t="str">
        <f t="shared" ca="1" si="99"/>
        <v/>
      </c>
      <c r="DE490" t="str">
        <f t="shared" ca="1" si="108"/>
        <v>-</v>
      </c>
      <c r="DG490" t="s">
        <v>200</v>
      </c>
      <c r="DH490" t="str">
        <f t="shared" ca="1" si="109"/>
        <v>TOMATOHERBCHICKENITEM(MEAL, ItemRegistry.tomatoherbchickenItem, 4 ,3f,0f,0f,1.5f,0f,2.5f,0f,1.91f),</v>
      </c>
      <c r="DI490" t="s">
        <v>2555</v>
      </c>
    </row>
    <row r="491" spans="2:113" x14ac:dyDescent="0.3">
      <c r="B491" t="s">
        <v>783</v>
      </c>
      <c r="C491" t="str">
        <f>INDEX('PH Itemnames'!$B$1:$B$723,MATCH(B491,'PH Itemnames'!$A$1:$A$723),1)</f>
        <v>pastagardeniaItem</v>
      </c>
      <c r="D491" t="s">
        <v>245</v>
      </c>
      <c r="E491" t="s">
        <v>1191</v>
      </c>
      <c r="F491" s="10" t="s">
        <v>267</v>
      </c>
      <c r="G491" s="11" t="s">
        <v>346</v>
      </c>
      <c r="H491" s="11" t="s">
        <v>70</v>
      </c>
      <c r="I491" s="11" t="s">
        <v>122</v>
      </c>
      <c r="J491" s="11" t="s">
        <v>73</v>
      </c>
      <c r="K491" s="11"/>
      <c r="L491" s="11"/>
      <c r="M491" s="11"/>
      <c r="N491" s="46">
        <f ca="1">SUMIF(Ingredients!$B$3:$B$230,'PH complex foods'!F491,Ingredients!$A$3:$A$119)+SUMIF($B$3:$B$725,F491,$V$3:$V$724)</f>
        <v>1</v>
      </c>
      <c r="O491" s="11">
        <f ca="1">SUMIF(Ingredients!$B$3:$B$230,'PH complex foods'!G491,Ingredients!$A$3:$A$119)+SUMIF($B$3:$B$725,G491,$V$3:$V$724)</f>
        <v>1</v>
      </c>
      <c r="P491" s="11">
        <f ca="1">SUMIF(Ingredients!$B$3:$B$230,'PH complex foods'!H491,Ingredients!$A$3:$A$119)+SUMIF($B$3:$B$725,H491,$V$3:$V$724)</f>
        <v>1</v>
      </c>
      <c r="Q491" s="11">
        <f ca="1">SUMIF(Ingredients!$B$3:$B$230,'PH complex foods'!I491,Ingredients!$A$3:$A$119)+SUMIF($B$3:$B$725,I491,$V$3:$V$724)</f>
        <v>1</v>
      </c>
      <c r="R491" s="11">
        <f ca="1">SUMIF(Ingredients!$B$3:$B$230,'PH complex foods'!J491,Ingredients!$A$3:$A$119)+SUMIF($B$3:$B$725,J491,$V$3:$V$724)</f>
        <v>1</v>
      </c>
      <c r="S491" s="11">
        <f ca="1">SUMIF(Ingredients!$B$3:$B$230,'PH complex foods'!K491,Ingredients!$A$3:$A$119)+SUMIF($B$3:$B$725,K491,$V$3:$V$724)</f>
        <v>0</v>
      </c>
      <c r="T491" s="11">
        <f ca="1">SUMIF(Ingredients!$B$3:$B$230,'PH complex foods'!L491,Ingredients!$A$3:$A$119)+SUMIF($B$3:$B$725,L491,$V$3:$V$724)</f>
        <v>0</v>
      </c>
      <c r="U491" s="11">
        <f ca="1">SUMIF(Ingredients!$B$3:$B$230,'PH complex foods'!M491,Ingredients!$A$3:$A$119)+SUMIF($B$3:$B$725,M491,$V$3:$V$724)</f>
        <v>0</v>
      </c>
      <c r="V491" s="10">
        <f t="shared" ca="1" si="110"/>
        <v>1</v>
      </c>
      <c r="W491" s="10">
        <v>1</v>
      </c>
      <c r="X491" s="11">
        <v>1</v>
      </c>
      <c r="Y491" s="11">
        <f>COUNTIF(F491:M1215,B491)</f>
        <v>0</v>
      </c>
      <c r="Z491" s="44" t="str">
        <f t="shared" ca="1" si="111"/>
        <v>Yes</v>
      </c>
      <c r="AA491" s="34">
        <f>SUMIF(Ingredients!$B$3:$B$230,F491,Ingredients!$C$3:$C$230)+SUMIF($B$3:$B$725,F491,$AI$3:$AI$725)</f>
        <v>10</v>
      </c>
      <c r="AB491" s="30">
        <f>SUMIF(Ingredients!$B$3:$B$230,G491,Ingredients!$C$3:$C$230)+SUMIF($B$3:$B$725,G491,$AI$3:$AI$725)</f>
        <v>4</v>
      </c>
      <c r="AC491" s="30">
        <f>SUMIF(Ingredients!$B$3:$B$230,H491,Ingredients!$C$3:$C$230)+SUMIF($B$3:$B$725,H491,$AI$3:$AI$725)</f>
        <v>2</v>
      </c>
      <c r="AD491" s="30">
        <f>SUMIF(Ingredients!$B$3:$B$230,I491,Ingredients!$C$3:$C$230)+SUMIF($B$3:$B$725,I491,$AI$3:$AI$725)</f>
        <v>0</v>
      </c>
      <c r="AE491" s="30">
        <f>SUMIF(Ingredients!$B$3:$B$230,J491,Ingredients!$C$3:$C$230)+SUMIF($B$3:$B$725,J491,$AI$3:$AI$725)</f>
        <v>10</v>
      </c>
      <c r="AF491" s="30">
        <f>SUMIF(Ingredients!$B$3:$B$230,K491,Ingredients!$C$3:$C$230)+SUMIF($B$3:$B$725,K491,$AI$3:$AI$725)</f>
        <v>0</v>
      </c>
      <c r="AG491" s="30">
        <f>SUMIF(Ingredients!$B$3:$B$230,L491,Ingredients!$C$3:$C$230)+SUMIF($B$3:$B$725,L491,$AI$3:$AI$725)</f>
        <v>0</v>
      </c>
      <c r="AH491" s="30">
        <f>SUMIF(Ingredients!$B$3:$B$230,M491,Ingredients!$C$3:$C$230)+SUMIF($B$3:$B$725,M491,$AI$3:$AI$725)</f>
        <v>0</v>
      </c>
      <c r="AI491" s="29">
        <f t="shared" si="100"/>
        <v>26</v>
      </c>
      <c r="AJ491" s="30">
        <f>SUMIF(Ingredients!$B$3:$B$230,F491,Ingredients!$D$3:$D$230)+SUMIF($B$3:$B$725,F491,$AR$3:$AR$725)</f>
        <v>0</v>
      </c>
      <c r="AK491" s="30">
        <f>SUMIF(Ingredients!$B$3:$B$230,G491,Ingredients!$D$3:$D$230)+SUMIF($B$3:$B$725,G491,$AR$3:$AR$725)</f>
        <v>0</v>
      </c>
      <c r="AL491" s="30">
        <f>SUMIF(Ingredients!$B$3:$B$230,H491,Ingredients!$D$3:$D$230)+SUMIF($B$3:$B$725,H491,$AR$3:$AR$725)</f>
        <v>5</v>
      </c>
      <c r="AM491" s="30">
        <f>SUMIF(Ingredients!$B$3:$B$230,I491,Ingredients!$D$3:$D$230)+SUMIF($B$3:$B$725,I491,$AR$3:$AR$725)</f>
        <v>0</v>
      </c>
      <c r="AN491" s="30">
        <f>SUMIF(Ingredients!$B$3:$B$230,J491,Ingredients!$D$3:$D$230)+SUMIF($B$3:$B$725,J491,$AR$3:$AR$725)</f>
        <v>0</v>
      </c>
      <c r="AO491" s="30">
        <f>SUMIF(Ingredients!$B$3:$B$230,K491,Ingredients!$D$3:$D$230)+SUMIF($B$3:$B$725,K491,$AR$3:$AR$725)</f>
        <v>0</v>
      </c>
      <c r="AP491" s="30">
        <f>SUMIF(Ingredients!$B$3:$B$230,L491,Ingredients!$D$3:$D$230)+SUMIF($B$3:$B$725,L491,$AR$3:$AR$725)</f>
        <v>0</v>
      </c>
      <c r="AQ491" s="30">
        <f>SUMIF(Ingredients!$B$3:$B$230,M491,Ingredients!$D$3:$D$230)+SUMIF($B$3:$B$725,M491,$AR$3:$AR$725)</f>
        <v>0</v>
      </c>
      <c r="AR491" s="29">
        <f t="shared" si="101"/>
        <v>5</v>
      </c>
      <c r="AS491" s="30">
        <f>SUMIF(Ingredients!$B$3:$B$230,F491,Ingredients!$E$3:$E$230)+SUMIF($B$3:$B$725,F491,$BA$3:$BA$730)</f>
        <v>9.5</v>
      </c>
      <c r="AT491" s="30">
        <f>SUMIF(Ingredients!$B$3:$B$230,G491,Ingredients!$E$3:$E$230)+SUMIF($B$3:$B$725,G491,$BA$3:$BA$730)</f>
        <v>0</v>
      </c>
      <c r="AU491" s="30">
        <f>SUMIF(Ingredients!$B$3:$B$230,H491,Ingredients!$E$3:$E$230)+SUMIF($B$3:$B$725,H491,$BA$3:$BA$730)</f>
        <v>5</v>
      </c>
      <c r="AV491" s="30">
        <f>SUMIF(Ingredients!$B$3:$B$230,I491,Ingredients!$E$3:$E$230)+SUMIF($B$3:$B$725,I491,$BA$3:$BA$730)</f>
        <v>48</v>
      </c>
      <c r="AW491" s="30">
        <f>SUMIF(Ingredients!$B$3:$B$230,J491,Ingredients!$E$3:$E$230)+SUMIF($B$3:$B$725,J491,$BA$3:$BA$730)</f>
        <v>73</v>
      </c>
      <c r="AX491" s="30">
        <f>SUMIF(Ingredients!$B$3:$B$230,K491,Ingredients!$E$3:$E$230)+SUMIF($B$3:$B$725,K491,$BA$3:$BA$730)</f>
        <v>0</v>
      </c>
      <c r="AY491" s="30">
        <f>SUMIF(Ingredients!$B$3:$B$230,L491,Ingredients!$E$3:$E$230)+SUMIF($B$3:$B$725,L491,$BA$3:$BA$730)</f>
        <v>0</v>
      </c>
      <c r="AZ491" s="30">
        <f>SUMIF(Ingredients!$B$3:$B$230,M491,Ingredients!$E$3:$E$230)+SUMIF($B$3:$B$725,M491,$BA$3:$BA$730)</f>
        <v>0</v>
      </c>
      <c r="BA491" s="29">
        <f t="shared" si="102"/>
        <v>27.1</v>
      </c>
      <c r="BB491" s="30">
        <f>SUMIF(Ingredients!$B$3:$B$230,F491,Ingredients!$F$3:$F$230)+SUMIF($B$3:$B$725,F491,$BJ$3:$BJ$725)</f>
        <v>1</v>
      </c>
      <c r="BC491" s="30">
        <f>SUMIF(Ingredients!$B$3:$B$230,G491,Ingredients!$F$3:$F$230)+SUMIF($B$3:$B$725,G491,$BJ$3:$BJ$725)</f>
        <v>0</v>
      </c>
      <c r="BD491" s="30">
        <f>SUMIF(Ingredients!$B$3:$B$230,H491,Ingredients!$F$3:$F$230)+SUMIF($B$3:$B$725,H491,$BJ$3:$BJ$725)</f>
        <v>0</v>
      </c>
      <c r="BE491" s="30">
        <f>SUMIF(Ingredients!$B$3:$B$230,I491,Ingredients!$F$3:$F$230)+SUMIF($B$3:$B$725,I491,$BJ$3:$BJ$725)</f>
        <v>0</v>
      </c>
      <c r="BF491" s="30">
        <f>SUMIF(Ingredients!$B$3:$B$230,J491,Ingredients!$F$3:$F$230)+SUMIF($B$3:$B$725,J491,$BJ$3:$BJ$725)</f>
        <v>0</v>
      </c>
      <c r="BG491" s="30">
        <f>SUMIF(Ingredients!$B$3:$B$230,K491,Ingredients!$F$3:$F$230)+SUMIF($B$3:$B$725,K491,$BJ$3:$BJ$725)</f>
        <v>0</v>
      </c>
      <c r="BH491" s="30">
        <f>SUMIF(Ingredients!$B$3:$B$230,L491,Ingredients!$F$3:$F$230)+SUMIF($B$3:$B$725,L491,$BJ$3:$BJ$725)</f>
        <v>0</v>
      </c>
      <c r="BI491" s="30">
        <f>SUMIF(Ingredients!$B$3:$B$230,M491,Ingredients!$F$3:$F$230)+SUMIF($B$3:$B$725,M491,$BJ$3:$BJ$725)</f>
        <v>0</v>
      </c>
      <c r="BJ491" s="35">
        <f t="shared" si="103"/>
        <v>1</v>
      </c>
      <c r="BK491" s="30">
        <f>SUMIF(Ingredients!$B$3:$B$230,F491,Ingredients!$G$3:$G$230)+SUMIF($B$3:$B$725,F491,$BS$3:$BS$725)</f>
        <v>0</v>
      </c>
      <c r="BL491" s="30">
        <f>SUMIF(Ingredients!$B$3:$B$230,G491,Ingredients!$G$3:$G$230)+SUMIF($B$3:$B$725,G491,$BS$3:$BS$725)</f>
        <v>0</v>
      </c>
      <c r="BM491" s="30">
        <f>SUMIF(Ingredients!$B$3:$B$230,H491,Ingredients!$G$3:$G$230)+SUMIF($B$3:$B$725,H491,$BS$3:$BS$725)</f>
        <v>0</v>
      </c>
      <c r="BN491" s="30">
        <f>SUMIF(Ingredients!$B$3:$B$230,I491,Ingredients!$G$3:$G$230)+SUMIF($B$3:$B$725,I491,$BS$3:$BS$725)</f>
        <v>0</v>
      </c>
      <c r="BO491" s="30">
        <f>SUMIF(Ingredients!$B$3:$B$230,J491,Ingredients!$G$3:$G$230)+SUMIF($B$3:$B$725,J491,$BS$3:$BS$725)</f>
        <v>0</v>
      </c>
      <c r="BP491" s="30">
        <f>SUMIF(Ingredients!$B$3:$B$230,K491,Ingredients!$G$3:$G$230)+SUMIF($B$3:$B$725,K491,$BS$3:$BS$725)</f>
        <v>0</v>
      </c>
      <c r="BQ491" s="30">
        <f>SUMIF(Ingredients!$B$3:$B$230,L491,Ingredients!$G$3:$G$230)+SUMIF($B$3:$B$725,L491,$BS$3:$BS$725)</f>
        <v>0</v>
      </c>
      <c r="BR491" s="30">
        <f>SUMIF(Ingredients!$B$3:$B$230,M491,Ingredients!$G$3:$G$230)+SUMIF($B$3:$B$725,M491,$BS$3:$BS$725)</f>
        <v>0</v>
      </c>
      <c r="BS491" s="36">
        <f t="shared" si="104"/>
        <v>0</v>
      </c>
      <c r="BT491" s="30">
        <f>SUMIF(Ingredients!$B$3:$B$230,F491,Ingredients!$H$3:$H$230)+SUMIF($B$3:$B$725,F491,$CB$3:$CB$725)</f>
        <v>0</v>
      </c>
      <c r="BU491" s="30">
        <f>SUMIF(Ingredients!$B$3:$B$230,G491,Ingredients!$H$3:$H$230)+SUMIF($B$3:$B$725,G491,$CB$3:$CB$725)</f>
        <v>0</v>
      </c>
      <c r="BV491" s="30">
        <f>SUMIF(Ingredients!$B$3:$B$230,H491,Ingredients!$H$3:$H$230)+SUMIF($B$3:$B$725,H491,$CB$3:$CB$725)</f>
        <v>1.5</v>
      </c>
      <c r="BW491" s="30">
        <f>SUMIF(Ingredients!$B$3:$B$230,I491,Ingredients!$H$3:$H$230)+SUMIF($B$3:$B$725,I491,$CB$3:$CB$725)</f>
        <v>0</v>
      </c>
      <c r="BX491" s="30">
        <f>SUMIF(Ingredients!$B$3:$B$230,J491,Ingredients!$H$3:$H$230)+SUMIF($B$3:$B$725,J491,$CB$3:$CB$725)</f>
        <v>0</v>
      </c>
      <c r="BY491" s="30">
        <f>SUMIF(Ingredients!$B$3:$B$230,K491,Ingredients!$H$3:$H$230)+SUMIF($B$3:$B$725,K491,$CB$3:$CB$725)</f>
        <v>0</v>
      </c>
      <c r="BZ491" s="30">
        <f>SUMIF(Ingredients!$B$3:$B$230,L491,Ingredients!$H$3:$H$230)+SUMIF($B$3:$B$725,L491,$CB$3:$CB$725)</f>
        <v>0</v>
      </c>
      <c r="CA491" s="30">
        <f>SUMIF(Ingredients!$B$3:$B$230,M491,Ingredients!$H$3:$H$230)+SUMIF($B$3:$B$725,M491,$CB$3:$CB$725)</f>
        <v>0</v>
      </c>
      <c r="CB491" s="42">
        <f t="shared" si="105"/>
        <v>1.5</v>
      </c>
      <c r="CC491" s="30">
        <f>SUMIF(Ingredients!$B$3:$B$230,F491,Ingredients!$I$3:$I$230)+SUMIF($B$3:$B$725,F491,$CK$3:$CK$725)</f>
        <v>0</v>
      </c>
      <c r="CD491" s="30">
        <f>SUMIF(Ingredients!$B$3:$B$230,G491,Ingredients!$I$3:$I$230)+SUMIF($B$3:$B$725,G491,$CK$3:$CK$725)</f>
        <v>0</v>
      </c>
      <c r="CE491" s="30">
        <f>SUMIF(Ingredients!$B$3:$B$230,H491,Ingredients!$I$3:$I$230)+SUMIF($B$3:$B$725,H491,$CK$3:$CK$725)</f>
        <v>0</v>
      </c>
      <c r="CF491" s="30">
        <f>SUMIF(Ingredients!$B$3:$B$230,I491,Ingredients!$I$3:$I$230)+SUMIF($B$3:$B$725,I491,$CK$3:$CK$725)</f>
        <v>0</v>
      </c>
      <c r="CG491" s="30">
        <f>SUMIF(Ingredients!$B$3:$B$230,J491,Ingredients!$I$3:$I$230)+SUMIF($B$3:$B$725,J491,$CK$3:$CK$725)</f>
        <v>0</v>
      </c>
      <c r="CH491" s="30">
        <f>SUMIF(Ingredients!$B$3:$B$230,K491,Ingredients!$I$3:$I$230)+SUMIF($B$3:$B$725,K491,$CK$3:$CK$725)</f>
        <v>0</v>
      </c>
      <c r="CI491" s="30">
        <f>SUMIF(Ingredients!$B$3:$B$230,L491,Ingredients!$I$3:$I$230)+SUMIF($B$3:$B$725,L491,$CK$3:$CK$725)</f>
        <v>0</v>
      </c>
      <c r="CJ491" s="30">
        <f>SUMIF(Ingredients!$B$3:$B$230,M491,Ingredients!$I$3:$I$230)+SUMIF($B$3:$B$725,M491,$CK$3:$CK$725)</f>
        <v>0</v>
      </c>
      <c r="CK491" s="38">
        <f t="shared" si="106"/>
        <v>0</v>
      </c>
      <c r="CL491" s="30">
        <f>SUMIF(Ingredients!$B$3:$B$230,F491,Ingredients!$J$3:$J$230)+SUMIF($B$3:$B$725,F491,$CT$3:$CT$725)</f>
        <v>1</v>
      </c>
      <c r="CM491" s="30">
        <f>SUMIF(Ingredients!$B$3:$B$230,G491,Ingredients!$J$3:$J$230)+SUMIF($B$3:$B$725,G491,$CT$3:$CT$725)</f>
        <v>0</v>
      </c>
      <c r="CN491" s="30">
        <f>SUMIF(Ingredients!$B$3:$B$230,H491,Ingredients!$J$3:$J$230)+SUMIF($B$3:$B$725,H491,$CT$3:$CT$725)</f>
        <v>0</v>
      </c>
      <c r="CO491" s="30">
        <f>SUMIF(Ingredients!$B$3:$B$230,I491,Ingredients!$J$3:$J$230)+SUMIF($B$3:$B$725,I491,$CT$3:$CT$725)</f>
        <v>0</v>
      </c>
      <c r="CP491" s="30">
        <f>SUMIF(Ingredients!$B$3:$B$230,J491,Ingredients!$J$3:$J$230)+SUMIF($B$3:$B$725,J491,$CT$3:$CT$725)</f>
        <v>3</v>
      </c>
      <c r="CQ491" s="30">
        <f>SUMIF(Ingredients!$B$3:$B$230,K491,Ingredients!$J$3:$J$230)+SUMIF($B$3:$B$725,K491,$CT$3:$CT$725)</f>
        <v>0</v>
      </c>
      <c r="CR491" s="30">
        <f>SUMIF(Ingredients!$B$3:$B$230,L491,Ingredients!$J$3:$J$230)+SUMIF($B$3:$B$725,L491,$CT$3:$CT$725)</f>
        <v>0</v>
      </c>
      <c r="CS491" s="30">
        <f>SUMIF(Ingredients!$B$3:$B$230,M491,Ingredients!$J$3:$J$230)+SUMIF($B$3:$B$725,M491,$CT$3:$CT$725)</f>
        <v>0</v>
      </c>
      <c r="CT491" s="43">
        <f t="shared" si="107"/>
        <v>4</v>
      </c>
      <c r="CU491" s="34">
        <v>25</v>
      </c>
      <c r="CV491" s="30">
        <v>0</v>
      </c>
      <c r="CW491" s="30">
        <v>17.5</v>
      </c>
      <c r="CX491" s="35">
        <v>1</v>
      </c>
      <c r="CY491" s="36">
        <v>0</v>
      </c>
      <c r="CZ491" s="37">
        <v>1.5</v>
      </c>
      <c r="DA491" s="38">
        <v>0</v>
      </c>
      <c r="DB491" s="39">
        <v>4</v>
      </c>
      <c r="DC491" t="s">
        <v>202</v>
      </c>
      <c r="DD491" t="str">
        <f t="shared" ca="1" si="99"/>
        <v/>
      </c>
      <c r="DE491" t="str">
        <f t="shared" ca="1" si="108"/>
        <v>-</v>
      </c>
      <c r="DG491" t="s">
        <v>200</v>
      </c>
      <c r="DH491" t="str">
        <f t="shared" ca="1" si="109"/>
        <v>PASTAGARDENIAITEM(MEAL, ItemRegistry.pastagardeniaItem, 4 ,5f,0f,1f,1.5f,0f,0f,4f,1.2f),</v>
      </c>
      <c r="DI491" t="s">
        <v>2556</v>
      </c>
    </row>
    <row r="492" spans="2:113" x14ac:dyDescent="0.3">
      <c r="B492" t="s">
        <v>784</v>
      </c>
      <c r="C492" t="str">
        <f>INDEX('PH Itemnames'!$B$1:$B$723,MATCH(B492,'PH Itemnames'!$A$1:$A$723),1)</f>
        <v>fiestacornsaladItem</v>
      </c>
      <c r="D492" t="s">
        <v>245</v>
      </c>
      <c r="E492" t="s">
        <v>1191</v>
      </c>
      <c r="F492" s="10" t="s">
        <v>34</v>
      </c>
      <c r="G492" s="11" t="s">
        <v>68</v>
      </c>
      <c r="H492" s="11" t="s">
        <v>64</v>
      </c>
      <c r="I492" s="11" t="s">
        <v>179</v>
      </c>
      <c r="J492" s="11" t="s">
        <v>62</v>
      </c>
      <c r="K492" s="11" t="s">
        <v>133</v>
      </c>
      <c r="L492" s="11" t="s">
        <v>70</v>
      </c>
      <c r="M492" s="11"/>
      <c r="N492" s="46">
        <f ca="1">SUMIF(Ingredients!$B$3:$B$230,'PH complex foods'!F492,Ingredients!$A$3:$A$119)+SUMIF($B$3:$B$725,F492,$V$3:$V$724)</f>
        <v>1</v>
      </c>
      <c r="O492" s="11">
        <f ca="1">SUMIF(Ingredients!$B$3:$B$230,'PH complex foods'!G492,Ingredients!$A$3:$A$119)+SUMIF($B$3:$B$725,G492,$V$3:$V$724)</f>
        <v>1</v>
      </c>
      <c r="P492" s="11">
        <f ca="1">SUMIF(Ingredients!$B$3:$B$230,'PH complex foods'!H492,Ingredients!$A$3:$A$119)+SUMIF($B$3:$B$725,H492,$V$3:$V$724)</f>
        <v>1</v>
      </c>
      <c r="Q492" s="11">
        <f ca="1">SUMIF(Ingredients!$B$3:$B$230,'PH complex foods'!I492,Ingredients!$A$3:$A$119)+SUMIF($B$3:$B$725,I492,$V$3:$V$724)</f>
        <v>0</v>
      </c>
      <c r="R492" s="11">
        <f ca="1">SUMIF(Ingredients!$B$3:$B$230,'PH complex foods'!J492,Ingredients!$A$3:$A$119)+SUMIF($B$3:$B$725,J492,$V$3:$V$724)</f>
        <v>1</v>
      </c>
      <c r="S492" s="11">
        <f ca="1">SUMIF(Ingredients!$B$3:$B$230,'PH complex foods'!K492,Ingredients!$A$3:$A$119)+SUMIF($B$3:$B$725,K492,$V$3:$V$724)</f>
        <v>1</v>
      </c>
      <c r="T492" s="11">
        <f ca="1">SUMIF(Ingredients!$B$3:$B$230,'PH complex foods'!L492,Ingredients!$A$3:$A$119)+SUMIF($B$3:$B$725,L492,$V$3:$V$724)</f>
        <v>1</v>
      </c>
      <c r="U492" s="11">
        <f ca="1">SUMIF(Ingredients!$B$3:$B$230,'PH complex foods'!M492,Ingredients!$A$3:$A$119)+SUMIF($B$3:$B$725,M492,$V$3:$V$724)</f>
        <v>0</v>
      </c>
      <c r="V492" s="10">
        <f t="shared" ca="1" si="110"/>
        <v>0</v>
      </c>
      <c r="W492" s="10">
        <v>0</v>
      </c>
      <c r="X492" s="11">
        <v>0</v>
      </c>
      <c r="Y492" s="11">
        <f>COUNTIF(F492:M1216,B492)</f>
        <v>0</v>
      </c>
      <c r="Z492" s="44" t="str">
        <f t="shared" ca="1" si="111"/>
        <v>No</v>
      </c>
      <c r="AA492" s="34">
        <f>SUMIF(Ingredients!$B$3:$B$230,F492,Ingredients!$C$3:$C$230)+SUMIF($B$3:$B$725,F492,$AI$3:$AI$725)</f>
        <v>0</v>
      </c>
      <c r="AB492" s="30">
        <f>SUMIF(Ingredients!$B$3:$B$230,G492,Ingredients!$C$3:$C$230)+SUMIF($B$3:$B$725,G492,$AI$3:$AI$725)</f>
        <v>10</v>
      </c>
      <c r="AC492" s="30">
        <f>SUMIF(Ingredients!$B$3:$B$230,H492,Ingredients!$C$3:$C$230)+SUMIF($B$3:$B$725,H492,$AI$3:$AI$725)</f>
        <v>2</v>
      </c>
      <c r="AD492" s="30">
        <f>SUMIF(Ingredients!$B$3:$B$230,I492,Ingredients!$C$3:$C$230)+SUMIF($B$3:$B$725,I492,$AI$3:$AI$725)</f>
        <v>1</v>
      </c>
      <c r="AE492" s="30">
        <f>SUMIF(Ingredients!$B$3:$B$230,J492,Ingredients!$C$3:$C$230)+SUMIF($B$3:$B$725,J492,$AI$3:$AI$725)</f>
        <v>2</v>
      </c>
      <c r="AF492" s="30">
        <f>SUMIF(Ingredients!$B$3:$B$230,K492,Ingredients!$C$3:$C$230)+SUMIF($B$3:$B$725,K492,$AI$3:$AI$725)</f>
        <v>1</v>
      </c>
      <c r="AG492" s="30">
        <f>SUMIF(Ingredients!$B$3:$B$230,L492,Ingredients!$C$3:$C$230)+SUMIF($B$3:$B$725,L492,$AI$3:$AI$725)</f>
        <v>2</v>
      </c>
      <c r="AH492" s="30">
        <f>SUMIF(Ingredients!$B$3:$B$230,M492,Ingredients!$C$3:$C$230)+SUMIF($B$3:$B$725,M492,$AI$3:$AI$725)</f>
        <v>0</v>
      </c>
      <c r="AI492" s="29">
        <f t="shared" si="100"/>
        <v>18</v>
      </c>
      <c r="AJ492" s="30">
        <f>SUMIF(Ingredients!$B$3:$B$230,F492,Ingredients!$D$3:$D$230)+SUMIF($B$3:$B$725,F492,$AR$3:$AR$725)</f>
        <v>0</v>
      </c>
      <c r="AK492" s="30">
        <f>SUMIF(Ingredients!$B$3:$B$230,G492,Ingredients!$D$3:$D$230)+SUMIF($B$3:$B$725,G492,$AR$3:$AR$725)</f>
        <v>0</v>
      </c>
      <c r="AL492" s="30">
        <f>SUMIF(Ingredients!$B$3:$B$230,H492,Ingredients!$D$3:$D$230)+SUMIF($B$3:$B$725,H492,$AR$3:$AR$725)</f>
        <v>0</v>
      </c>
      <c r="AM492" s="30">
        <f>SUMIF(Ingredients!$B$3:$B$230,I492,Ingredients!$D$3:$D$230)+SUMIF($B$3:$B$725,I492,$AR$3:$AR$725)</f>
        <v>5</v>
      </c>
      <c r="AN492" s="30">
        <f>SUMIF(Ingredients!$B$3:$B$230,J492,Ingredients!$D$3:$D$230)+SUMIF($B$3:$B$725,J492,$AR$3:$AR$725)</f>
        <v>0</v>
      </c>
      <c r="AO492" s="30">
        <f>SUMIF(Ingredients!$B$3:$B$230,K492,Ingredients!$D$3:$D$230)+SUMIF($B$3:$B$725,K492,$AR$3:$AR$725)</f>
        <v>0</v>
      </c>
      <c r="AP492" s="30">
        <f>SUMIF(Ingredients!$B$3:$B$230,L492,Ingredients!$D$3:$D$230)+SUMIF($B$3:$B$725,L492,$AR$3:$AR$725)</f>
        <v>5</v>
      </c>
      <c r="AQ492" s="30">
        <f>SUMIF(Ingredients!$B$3:$B$230,M492,Ingredients!$D$3:$D$230)+SUMIF($B$3:$B$725,M492,$AR$3:$AR$725)</f>
        <v>0</v>
      </c>
      <c r="AR492" s="29">
        <f t="shared" si="101"/>
        <v>10</v>
      </c>
      <c r="AS492" s="30">
        <f>SUMIF(Ingredients!$B$3:$B$230,F492,Ingredients!$E$3:$E$230)+SUMIF($B$3:$B$725,F492,$BA$3:$BA$730)</f>
        <v>10</v>
      </c>
      <c r="AT492" s="30">
        <f>SUMIF(Ingredients!$B$3:$B$230,G492,Ingredients!$E$3:$E$230)+SUMIF($B$3:$B$725,G492,$BA$3:$BA$730)</f>
        <v>8</v>
      </c>
      <c r="AU492" s="30">
        <f>SUMIF(Ingredients!$B$3:$B$230,H492,Ingredients!$E$3:$E$230)+SUMIF($B$3:$B$725,H492,$BA$3:$BA$730)</f>
        <v>43</v>
      </c>
      <c r="AV492" s="30">
        <f>SUMIF(Ingredients!$B$3:$B$230,I492,Ingredients!$E$3:$E$230)+SUMIF($B$3:$B$725,I492,$BA$3:$BA$730)</f>
        <v>10</v>
      </c>
      <c r="AW492" s="30">
        <f>SUMIF(Ingredients!$B$3:$B$230,J492,Ingredients!$E$3:$E$230)+SUMIF($B$3:$B$725,J492,$BA$3:$BA$730)</f>
        <v>54</v>
      </c>
      <c r="AX492" s="30">
        <f>SUMIF(Ingredients!$B$3:$B$230,K492,Ingredients!$E$3:$E$230)+SUMIF($B$3:$B$725,K492,$BA$3:$BA$730)</f>
        <v>32</v>
      </c>
      <c r="AY492" s="30">
        <f>SUMIF(Ingredients!$B$3:$B$230,L492,Ingredients!$E$3:$E$230)+SUMIF($B$3:$B$725,L492,$BA$3:$BA$730)</f>
        <v>5</v>
      </c>
      <c r="AZ492" s="30">
        <f>SUMIF(Ingredients!$B$3:$B$230,M492,Ingredients!$E$3:$E$230)+SUMIF($B$3:$B$725,M492,$BA$3:$BA$730)</f>
        <v>0</v>
      </c>
      <c r="BA492" s="29">
        <f t="shared" si="102"/>
        <v>23.142857142857142</v>
      </c>
      <c r="BB492" s="30">
        <f>SUMIF(Ingredients!$B$3:$B$230,F492,Ingredients!$F$3:$F$230)+SUMIF($B$3:$B$725,F492,$BJ$3:$BJ$725)</f>
        <v>0</v>
      </c>
      <c r="BC492" s="30">
        <f>SUMIF(Ingredients!$B$3:$B$230,G492,Ingredients!$F$3:$F$230)+SUMIF($B$3:$B$725,G492,$BJ$3:$BJ$725)</f>
        <v>0</v>
      </c>
      <c r="BD492" s="30">
        <f>SUMIF(Ingredients!$B$3:$B$230,H492,Ingredients!$F$3:$F$230)+SUMIF($B$3:$B$725,H492,$BJ$3:$BJ$725)</f>
        <v>0</v>
      </c>
      <c r="BE492" s="30">
        <f>SUMIF(Ingredients!$B$3:$B$230,I492,Ingredients!$F$3:$F$230)+SUMIF($B$3:$B$725,I492,$BJ$3:$BJ$725)</f>
        <v>0</v>
      </c>
      <c r="BF492" s="30">
        <f>SUMIF(Ingredients!$B$3:$B$230,J492,Ingredients!$F$3:$F$230)+SUMIF($B$3:$B$725,J492,$BJ$3:$BJ$725)</f>
        <v>0</v>
      </c>
      <c r="BG492" s="30">
        <f>SUMIF(Ingredients!$B$3:$B$230,K492,Ingredients!$F$3:$F$230)+SUMIF($B$3:$B$725,K492,$BJ$3:$BJ$725)</f>
        <v>0</v>
      </c>
      <c r="BH492" s="30">
        <f>SUMIF(Ingredients!$B$3:$B$230,L492,Ingredients!$F$3:$F$230)+SUMIF($B$3:$B$725,L492,$BJ$3:$BJ$725)</f>
        <v>0</v>
      </c>
      <c r="BI492" s="30">
        <f>SUMIF(Ingredients!$B$3:$B$230,M492,Ingredients!$F$3:$F$230)+SUMIF($B$3:$B$725,M492,$BJ$3:$BJ$725)</f>
        <v>0</v>
      </c>
      <c r="BJ492" s="35">
        <f t="shared" si="103"/>
        <v>0</v>
      </c>
      <c r="BK492" s="30">
        <f>SUMIF(Ingredients!$B$3:$B$230,F492,Ingredients!$G$3:$G$230)+SUMIF($B$3:$B$725,F492,$BS$3:$BS$725)</f>
        <v>0</v>
      </c>
      <c r="BL492" s="30">
        <f>SUMIF(Ingredients!$B$3:$B$230,G492,Ingredients!$G$3:$G$230)+SUMIF($B$3:$B$725,G492,$BS$3:$BS$725)</f>
        <v>0</v>
      </c>
      <c r="BM492" s="30">
        <f>SUMIF(Ingredients!$B$3:$B$230,H492,Ingredients!$G$3:$G$230)+SUMIF($B$3:$B$725,H492,$BS$3:$BS$725)</f>
        <v>0</v>
      </c>
      <c r="BN492" s="30">
        <f>SUMIF(Ingredients!$B$3:$B$230,I492,Ingredients!$G$3:$G$230)+SUMIF($B$3:$B$725,I492,$BS$3:$BS$725)</f>
        <v>0.8</v>
      </c>
      <c r="BO492" s="30">
        <f>SUMIF(Ingredients!$B$3:$B$230,J492,Ingredients!$G$3:$G$230)+SUMIF($B$3:$B$725,J492,$BS$3:$BS$725)</f>
        <v>0</v>
      </c>
      <c r="BP492" s="30">
        <f>SUMIF(Ingredients!$B$3:$B$230,K492,Ingredients!$G$3:$G$230)+SUMIF($B$3:$B$725,K492,$BS$3:$BS$725)</f>
        <v>0</v>
      </c>
      <c r="BQ492" s="30">
        <f>SUMIF(Ingredients!$B$3:$B$230,L492,Ingredients!$G$3:$G$230)+SUMIF($B$3:$B$725,L492,$BS$3:$BS$725)</f>
        <v>0</v>
      </c>
      <c r="BR492" s="30">
        <f>SUMIF(Ingredients!$B$3:$B$230,M492,Ingredients!$G$3:$G$230)+SUMIF($B$3:$B$725,M492,$BS$3:$BS$725)</f>
        <v>0</v>
      </c>
      <c r="BS492" s="36">
        <f t="shared" si="104"/>
        <v>0.8</v>
      </c>
      <c r="BT492" s="30">
        <f>SUMIF(Ingredients!$B$3:$B$230,F492,Ingredients!$H$3:$H$230)+SUMIF($B$3:$B$725,F492,$CB$3:$CB$725)</f>
        <v>0</v>
      </c>
      <c r="BU492" s="30">
        <f>SUMIF(Ingredients!$B$3:$B$230,G492,Ingredients!$H$3:$H$230)+SUMIF($B$3:$B$725,G492,$CB$3:$CB$725)</f>
        <v>0.5</v>
      </c>
      <c r="BV492" s="30">
        <f>SUMIF(Ingredients!$B$3:$B$230,H492,Ingredients!$H$3:$H$230)+SUMIF($B$3:$B$725,H492,$CB$3:$CB$725)</f>
        <v>1</v>
      </c>
      <c r="BW492" s="30">
        <f>SUMIF(Ingredients!$B$3:$B$230,I492,Ingredients!$H$3:$H$230)+SUMIF($B$3:$B$725,I492,$CB$3:$CB$725)</f>
        <v>0</v>
      </c>
      <c r="BX492" s="30">
        <f>SUMIF(Ingredients!$B$3:$B$230,J492,Ingredients!$H$3:$H$230)+SUMIF($B$3:$B$725,J492,$CB$3:$CB$725)</f>
        <v>2</v>
      </c>
      <c r="BY492" s="30">
        <f>SUMIF(Ingredients!$B$3:$B$230,K492,Ingredients!$H$3:$H$230)+SUMIF($B$3:$B$725,K492,$CB$3:$CB$725)</f>
        <v>0.5</v>
      </c>
      <c r="BZ492" s="30">
        <f>SUMIF(Ingredients!$B$3:$B$230,L492,Ingredients!$H$3:$H$230)+SUMIF($B$3:$B$725,L492,$CB$3:$CB$725)</f>
        <v>1.5</v>
      </c>
      <c r="CA492" s="30">
        <f>SUMIF(Ingredients!$B$3:$B$230,M492,Ingredients!$H$3:$H$230)+SUMIF($B$3:$B$725,M492,$CB$3:$CB$725)</f>
        <v>0</v>
      </c>
      <c r="CB492" s="42">
        <f t="shared" si="105"/>
        <v>5.5</v>
      </c>
      <c r="CC492" s="30">
        <f>SUMIF(Ingredients!$B$3:$B$230,F492,Ingredients!$I$3:$I$230)+SUMIF($B$3:$B$725,F492,$CK$3:$CK$725)</f>
        <v>0</v>
      </c>
      <c r="CD492" s="30">
        <f>SUMIF(Ingredients!$B$3:$B$230,G492,Ingredients!$I$3:$I$230)+SUMIF($B$3:$B$725,G492,$CK$3:$CK$725)</f>
        <v>1</v>
      </c>
      <c r="CE492" s="30">
        <f>SUMIF(Ingredients!$B$3:$B$230,H492,Ingredients!$I$3:$I$230)+SUMIF($B$3:$B$725,H492,$CK$3:$CK$725)</f>
        <v>0</v>
      </c>
      <c r="CF492" s="30">
        <f>SUMIF(Ingredients!$B$3:$B$230,I492,Ingredients!$I$3:$I$230)+SUMIF($B$3:$B$725,I492,$CK$3:$CK$725)</f>
        <v>0</v>
      </c>
      <c r="CG492" s="30">
        <f>SUMIF(Ingredients!$B$3:$B$230,J492,Ingredients!$I$3:$I$230)+SUMIF($B$3:$B$725,J492,$CK$3:$CK$725)</f>
        <v>0</v>
      </c>
      <c r="CH492" s="30">
        <f>SUMIF(Ingredients!$B$3:$B$230,K492,Ingredients!$I$3:$I$230)+SUMIF($B$3:$B$725,K492,$CK$3:$CK$725)</f>
        <v>0</v>
      </c>
      <c r="CI492" s="30">
        <f>SUMIF(Ingredients!$B$3:$B$230,L492,Ingredients!$I$3:$I$230)+SUMIF($B$3:$B$725,L492,$CK$3:$CK$725)</f>
        <v>0</v>
      </c>
      <c r="CJ492" s="30">
        <f>SUMIF(Ingredients!$B$3:$B$230,M492,Ingredients!$I$3:$I$230)+SUMIF($B$3:$B$725,M492,$CK$3:$CK$725)</f>
        <v>0</v>
      </c>
      <c r="CK492" s="38">
        <f t="shared" si="106"/>
        <v>1</v>
      </c>
      <c r="CL492" s="30">
        <f>SUMIF(Ingredients!$B$3:$B$230,F492,Ingredients!$J$3:$J$230)+SUMIF($B$3:$B$725,F492,$CT$3:$CT$725)</f>
        <v>0</v>
      </c>
      <c r="CM492" s="30">
        <f>SUMIF(Ingredients!$B$3:$B$230,G492,Ingredients!$J$3:$J$230)+SUMIF($B$3:$B$725,G492,$CT$3:$CT$725)</f>
        <v>0</v>
      </c>
      <c r="CN492" s="30">
        <f>SUMIF(Ingredients!$B$3:$B$230,H492,Ingredients!$J$3:$J$230)+SUMIF($B$3:$B$725,H492,$CT$3:$CT$725)</f>
        <v>0</v>
      </c>
      <c r="CO492" s="30">
        <f>SUMIF(Ingredients!$B$3:$B$230,I492,Ingredients!$J$3:$J$230)+SUMIF($B$3:$B$725,I492,$CT$3:$CT$725)</f>
        <v>0</v>
      </c>
      <c r="CP492" s="30">
        <f>SUMIF(Ingredients!$B$3:$B$230,J492,Ingredients!$J$3:$J$230)+SUMIF($B$3:$B$725,J492,$CT$3:$CT$725)</f>
        <v>0</v>
      </c>
      <c r="CQ492" s="30">
        <f>SUMIF(Ingredients!$B$3:$B$230,K492,Ingredients!$J$3:$J$230)+SUMIF($B$3:$B$725,K492,$CT$3:$CT$725)</f>
        <v>0</v>
      </c>
      <c r="CR492" s="30">
        <f>SUMIF(Ingredients!$B$3:$B$230,L492,Ingredients!$J$3:$J$230)+SUMIF($B$3:$B$725,L492,$CT$3:$CT$725)</f>
        <v>0</v>
      </c>
      <c r="CS492" s="30">
        <f>SUMIF(Ingredients!$B$3:$B$230,M492,Ingredients!$J$3:$J$230)+SUMIF($B$3:$B$725,M492,$CT$3:$CT$725)</f>
        <v>0</v>
      </c>
      <c r="CT492" s="43">
        <f t="shared" si="107"/>
        <v>0</v>
      </c>
      <c r="CU492" s="34">
        <v>15</v>
      </c>
      <c r="CV492" s="30">
        <v>0</v>
      </c>
      <c r="CW492" s="30">
        <v>12</v>
      </c>
      <c r="CX492" s="35">
        <v>0</v>
      </c>
      <c r="CY492" s="36">
        <v>1</v>
      </c>
      <c r="CZ492" s="37">
        <v>5</v>
      </c>
      <c r="DA492" s="38">
        <v>1</v>
      </c>
      <c r="DB492" s="39">
        <v>0</v>
      </c>
      <c r="DC492" t="s">
        <v>202</v>
      </c>
      <c r="DD492" t="str">
        <f t="shared" ca="1" si="99"/>
        <v/>
      </c>
      <c r="DE492" t="str">
        <f t="shared" ca="1" si="108"/>
        <v>No</v>
      </c>
      <c r="DG492" t="s">
        <v>200</v>
      </c>
      <c r="DH492" t="str">
        <f t="shared" ca="1" si="109"/>
        <v/>
      </c>
      <c r="DI492" t="s">
        <v>2557</v>
      </c>
    </row>
    <row r="493" spans="2:113" x14ac:dyDescent="0.3">
      <c r="B493" t="s">
        <v>785</v>
      </c>
      <c r="C493" t="str">
        <f>INDEX('PH Itemnames'!$B$1:$B$723,MATCH(B493,'PH Itemnames'!$A$1:$A$723),1)</f>
        <v>threebeansaladItem</v>
      </c>
      <c r="D493" t="s">
        <v>245</v>
      </c>
      <c r="E493" t="s">
        <v>1191</v>
      </c>
      <c r="F493" s="10" t="s">
        <v>131</v>
      </c>
      <c r="G493" s="11" t="s">
        <v>131</v>
      </c>
      <c r="H493" s="11" t="s">
        <v>131</v>
      </c>
      <c r="I493" s="11" t="s">
        <v>122</v>
      </c>
      <c r="J493" s="11" t="s">
        <v>64</v>
      </c>
      <c r="K493" s="11" t="s">
        <v>346</v>
      </c>
      <c r="L493" s="11" t="s">
        <v>400</v>
      </c>
      <c r="M493" s="11" t="s">
        <v>350</v>
      </c>
      <c r="N493" s="46">
        <f ca="1">SUMIF(Ingredients!$B$3:$B$230,'PH complex foods'!F493,Ingredients!$A$3:$A$119)+SUMIF($B$3:$B$725,F493,$V$3:$V$724)</f>
        <v>1</v>
      </c>
      <c r="O493" s="11">
        <f ca="1">SUMIF(Ingredients!$B$3:$B$230,'PH complex foods'!G493,Ingredients!$A$3:$A$119)+SUMIF($B$3:$B$725,G493,$V$3:$V$724)</f>
        <v>1</v>
      </c>
      <c r="P493" s="11">
        <f ca="1">SUMIF(Ingredients!$B$3:$B$230,'PH complex foods'!H493,Ingredients!$A$3:$A$119)+SUMIF($B$3:$B$725,H493,$V$3:$V$724)</f>
        <v>1</v>
      </c>
      <c r="Q493" s="11">
        <f ca="1">SUMIF(Ingredients!$B$3:$B$230,'PH complex foods'!I493,Ingredients!$A$3:$A$119)+SUMIF($B$3:$B$725,I493,$V$3:$V$724)</f>
        <v>1</v>
      </c>
      <c r="R493" s="11">
        <f ca="1">SUMIF(Ingredients!$B$3:$B$230,'PH complex foods'!J493,Ingredients!$A$3:$A$119)+SUMIF($B$3:$B$725,J493,$V$3:$V$724)</f>
        <v>1</v>
      </c>
      <c r="S493" s="11">
        <f ca="1">SUMIF(Ingredients!$B$3:$B$230,'PH complex foods'!K493,Ingredients!$A$3:$A$119)+SUMIF($B$3:$B$725,K493,$V$3:$V$724)</f>
        <v>1</v>
      </c>
      <c r="T493" s="11">
        <f ca="1">SUMIF(Ingredients!$B$3:$B$230,'PH complex foods'!L493,Ingredients!$A$3:$A$119)+SUMIF($B$3:$B$725,L493,$V$3:$V$724)</f>
        <v>1</v>
      </c>
      <c r="U493" s="11">
        <f ca="1">SUMIF(Ingredients!$B$3:$B$230,'PH complex foods'!M493,Ingredients!$A$3:$A$119)+SUMIF($B$3:$B$725,M493,$V$3:$V$724)</f>
        <v>1</v>
      </c>
      <c r="V493" s="10">
        <f t="shared" ca="1" si="110"/>
        <v>1</v>
      </c>
      <c r="W493" s="10">
        <v>1</v>
      </c>
      <c r="X493" s="11">
        <v>1</v>
      </c>
      <c r="Y493" s="11">
        <f>COUNTIF(F493:M1217,B493)</f>
        <v>0</v>
      </c>
      <c r="Z493" s="44" t="str">
        <f t="shared" ca="1" si="111"/>
        <v>Yes</v>
      </c>
      <c r="AA493" s="34">
        <f>SUMIF(Ingredients!$B$3:$B$230,F493,Ingredients!$C$3:$C$230)+SUMIF($B$3:$B$725,F493,$AI$3:$AI$725)</f>
        <v>2</v>
      </c>
      <c r="AB493" s="30">
        <f>SUMIF(Ingredients!$B$3:$B$230,G493,Ingredients!$C$3:$C$230)+SUMIF($B$3:$B$725,G493,$AI$3:$AI$725)</f>
        <v>2</v>
      </c>
      <c r="AC493" s="30">
        <f>SUMIF(Ingredients!$B$3:$B$230,H493,Ingredients!$C$3:$C$230)+SUMIF($B$3:$B$725,H493,$AI$3:$AI$725)</f>
        <v>2</v>
      </c>
      <c r="AD493" s="30">
        <f>SUMIF(Ingredients!$B$3:$B$230,I493,Ingredients!$C$3:$C$230)+SUMIF($B$3:$B$725,I493,$AI$3:$AI$725)</f>
        <v>0</v>
      </c>
      <c r="AE493" s="30">
        <f>SUMIF(Ingredients!$B$3:$B$230,J493,Ingredients!$C$3:$C$230)+SUMIF($B$3:$B$725,J493,$AI$3:$AI$725)</f>
        <v>2</v>
      </c>
      <c r="AF493" s="30">
        <f>SUMIF(Ingredients!$B$3:$B$230,K493,Ingredients!$C$3:$C$230)+SUMIF($B$3:$B$725,K493,$AI$3:$AI$725)</f>
        <v>4</v>
      </c>
      <c r="AG493" s="30">
        <f>SUMIF(Ingredients!$B$3:$B$230,L493,Ingredients!$C$3:$C$230)+SUMIF($B$3:$B$725,L493,$AI$3:$AI$725)</f>
        <v>0</v>
      </c>
      <c r="AH493" s="30">
        <f>SUMIF(Ingredients!$B$3:$B$230,M493,Ingredients!$C$3:$C$230)+SUMIF($B$3:$B$725,M493,$AI$3:$AI$725)</f>
        <v>0</v>
      </c>
      <c r="AI493" s="29">
        <f t="shared" si="100"/>
        <v>12</v>
      </c>
      <c r="AJ493" s="30">
        <f>SUMIF(Ingredients!$B$3:$B$230,F493,Ingredients!$D$3:$D$230)+SUMIF($B$3:$B$725,F493,$AR$3:$AR$725)</f>
        <v>0</v>
      </c>
      <c r="AK493" s="30">
        <f>SUMIF(Ingredients!$B$3:$B$230,G493,Ingredients!$D$3:$D$230)+SUMIF($B$3:$B$725,G493,$AR$3:$AR$725)</f>
        <v>0</v>
      </c>
      <c r="AL493" s="30">
        <f>SUMIF(Ingredients!$B$3:$B$230,H493,Ingredients!$D$3:$D$230)+SUMIF($B$3:$B$725,H493,$AR$3:$AR$725)</f>
        <v>0</v>
      </c>
      <c r="AM493" s="30">
        <f>SUMIF(Ingredients!$B$3:$B$230,I493,Ingredients!$D$3:$D$230)+SUMIF($B$3:$B$725,I493,$AR$3:$AR$725)</f>
        <v>0</v>
      </c>
      <c r="AN493" s="30">
        <f>SUMIF(Ingredients!$B$3:$B$230,J493,Ingredients!$D$3:$D$230)+SUMIF($B$3:$B$725,J493,$AR$3:$AR$725)</f>
        <v>0</v>
      </c>
      <c r="AO493" s="30">
        <f>SUMIF(Ingredients!$B$3:$B$230,K493,Ingredients!$D$3:$D$230)+SUMIF($B$3:$B$725,K493,$AR$3:$AR$725)</f>
        <v>0</v>
      </c>
      <c r="AP493" s="30">
        <f>SUMIF(Ingredients!$B$3:$B$230,L493,Ingredients!$D$3:$D$230)+SUMIF($B$3:$B$725,L493,$AR$3:$AR$725)</f>
        <v>0</v>
      </c>
      <c r="AQ493" s="30">
        <f>SUMIF(Ingredients!$B$3:$B$230,M493,Ingredients!$D$3:$D$230)+SUMIF($B$3:$B$725,M493,$AR$3:$AR$725)</f>
        <v>0</v>
      </c>
      <c r="AR493" s="29">
        <f t="shared" si="101"/>
        <v>0</v>
      </c>
      <c r="AS493" s="30">
        <f>SUMIF(Ingredients!$B$3:$B$230,F493,Ingredients!$E$3:$E$230)+SUMIF($B$3:$B$725,F493,$BA$3:$BA$730)</f>
        <v>5</v>
      </c>
      <c r="AT493" s="30">
        <f>SUMIF(Ingredients!$B$3:$B$230,G493,Ingredients!$E$3:$E$230)+SUMIF($B$3:$B$725,G493,$BA$3:$BA$730)</f>
        <v>5</v>
      </c>
      <c r="AU493" s="30">
        <f>SUMIF(Ingredients!$B$3:$B$230,H493,Ingredients!$E$3:$E$230)+SUMIF($B$3:$B$725,H493,$BA$3:$BA$730)</f>
        <v>5</v>
      </c>
      <c r="AV493" s="30">
        <f>SUMIF(Ingredients!$B$3:$B$230,I493,Ingredients!$E$3:$E$230)+SUMIF($B$3:$B$725,I493,$BA$3:$BA$730)</f>
        <v>48</v>
      </c>
      <c r="AW493" s="30">
        <f>SUMIF(Ingredients!$B$3:$B$230,J493,Ingredients!$E$3:$E$230)+SUMIF($B$3:$B$725,J493,$BA$3:$BA$730)</f>
        <v>43</v>
      </c>
      <c r="AX493" s="30">
        <f>SUMIF(Ingredients!$B$3:$B$230,K493,Ingredients!$E$3:$E$230)+SUMIF($B$3:$B$725,K493,$BA$3:$BA$730)</f>
        <v>0</v>
      </c>
      <c r="AY493" s="30">
        <f>SUMIF(Ingredients!$B$3:$B$230,L493,Ingredients!$E$3:$E$230)+SUMIF($B$3:$B$725,L493,$BA$3:$BA$730)</f>
        <v>0</v>
      </c>
      <c r="AZ493" s="30">
        <f>SUMIF(Ingredients!$B$3:$B$230,M493,Ingredients!$E$3:$E$230)+SUMIF($B$3:$B$725,M493,$BA$3:$BA$730)</f>
        <v>30</v>
      </c>
      <c r="BA493" s="29">
        <f t="shared" si="102"/>
        <v>17</v>
      </c>
      <c r="BB493" s="30">
        <f>SUMIF(Ingredients!$B$3:$B$230,F493,Ingredients!$F$3:$F$230)+SUMIF($B$3:$B$725,F493,$BJ$3:$BJ$725)</f>
        <v>0</v>
      </c>
      <c r="BC493" s="30">
        <f>SUMIF(Ingredients!$B$3:$B$230,G493,Ingredients!$F$3:$F$230)+SUMIF($B$3:$B$725,G493,$BJ$3:$BJ$725)</f>
        <v>0</v>
      </c>
      <c r="BD493" s="30">
        <f>SUMIF(Ingredients!$B$3:$B$230,H493,Ingredients!$F$3:$F$230)+SUMIF($B$3:$B$725,H493,$BJ$3:$BJ$725)</f>
        <v>0</v>
      </c>
      <c r="BE493" s="30">
        <f>SUMIF(Ingredients!$B$3:$B$230,I493,Ingredients!$F$3:$F$230)+SUMIF($B$3:$B$725,I493,$BJ$3:$BJ$725)</f>
        <v>0</v>
      </c>
      <c r="BF493" s="30">
        <f>SUMIF(Ingredients!$B$3:$B$230,J493,Ingredients!$F$3:$F$230)+SUMIF($B$3:$B$725,J493,$BJ$3:$BJ$725)</f>
        <v>0</v>
      </c>
      <c r="BG493" s="30">
        <f>SUMIF(Ingredients!$B$3:$B$230,K493,Ingredients!$F$3:$F$230)+SUMIF($B$3:$B$725,K493,$BJ$3:$BJ$725)</f>
        <v>0</v>
      </c>
      <c r="BH493" s="30">
        <f>SUMIF(Ingredients!$B$3:$B$230,L493,Ingredients!$F$3:$F$230)+SUMIF($B$3:$B$725,L493,$BJ$3:$BJ$725)</f>
        <v>0</v>
      </c>
      <c r="BI493" s="30">
        <f>SUMIF(Ingredients!$B$3:$B$230,M493,Ingredients!$F$3:$F$230)+SUMIF($B$3:$B$725,M493,$BJ$3:$BJ$725)</f>
        <v>0</v>
      </c>
      <c r="BJ493" s="35">
        <f t="shared" si="103"/>
        <v>0</v>
      </c>
      <c r="BK493" s="30">
        <f>SUMIF(Ingredients!$B$3:$B$230,F493,Ingredients!$G$3:$G$230)+SUMIF($B$3:$B$725,F493,$BS$3:$BS$725)</f>
        <v>0</v>
      </c>
      <c r="BL493" s="30">
        <f>SUMIF(Ingredients!$B$3:$B$230,G493,Ingredients!$G$3:$G$230)+SUMIF($B$3:$B$725,G493,$BS$3:$BS$725)</f>
        <v>0</v>
      </c>
      <c r="BM493" s="30">
        <f>SUMIF(Ingredients!$B$3:$B$230,H493,Ingredients!$G$3:$G$230)+SUMIF($B$3:$B$725,H493,$BS$3:$BS$725)</f>
        <v>0</v>
      </c>
      <c r="BN493" s="30">
        <f>SUMIF(Ingredients!$B$3:$B$230,I493,Ingredients!$G$3:$G$230)+SUMIF($B$3:$B$725,I493,$BS$3:$BS$725)</f>
        <v>0</v>
      </c>
      <c r="BO493" s="30">
        <f>SUMIF(Ingredients!$B$3:$B$230,J493,Ingredients!$G$3:$G$230)+SUMIF($B$3:$B$725,J493,$BS$3:$BS$725)</f>
        <v>0</v>
      </c>
      <c r="BP493" s="30">
        <f>SUMIF(Ingredients!$B$3:$B$230,K493,Ingredients!$G$3:$G$230)+SUMIF($B$3:$B$725,K493,$BS$3:$BS$725)</f>
        <v>0</v>
      </c>
      <c r="BQ493" s="30">
        <f>SUMIF(Ingredients!$B$3:$B$230,L493,Ingredients!$G$3:$G$230)+SUMIF($B$3:$B$725,L493,$BS$3:$BS$725)</f>
        <v>0</v>
      </c>
      <c r="BR493" s="30">
        <f>SUMIF(Ingredients!$B$3:$B$230,M493,Ingredients!$G$3:$G$230)+SUMIF($B$3:$B$725,M493,$BS$3:$BS$725)</f>
        <v>0</v>
      </c>
      <c r="BS493" s="36">
        <f t="shared" si="104"/>
        <v>0</v>
      </c>
      <c r="BT493" s="30">
        <f>SUMIF(Ingredients!$B$3:$B$230,F493,Ingredients!$H$3:$H$230)+SUMIF($B$3:$B$725,F493,$CB$3:$CB$725)</f>
        <v>1</v>
      </c>
      <c r="BU493" s="30">
        <f>SUMIF(Ingredients!$B$3:$B$230,G493,Ingredients!$H$3:$H$230)+SUMIF($B$3:$B$725,G493,$CB$3:$CB$725)</f>
        <v>1</v>
      </c>
      <c r="BV493" s="30">
        <f>SUMIF(Ingredients!$B$3:$B$230,H493,Ingredients!$H$3:$H$230)+SUMIF($B$3:$B$725,H493,$CB$3:$CB$725)</f>
        <v>1</v>
      </c>
      <c r="BW493" s="30">
        <f>SUMIF(Ingredients!$B$3:$B$230,I493,Ingredients!$H$3:$H$230)+SUMIF($B$3:$B$725,I493,$CB$3:$CB$725)</f>
        <v>0</v>
      </c>
      <c r="BX493" s="30">
        <f>SUMIF(Ingredients!$B$3:$B$230,J493,Ingredients!$H$3:$H$230)+SUMIF($B$3:$B$725,J493,$CB$3:$CB$725)</f>
        <v>1</v>
      </c>
      <c r="BY493" s="30">
        <f>SUMIF(Ingredients!$B$3:$B$230,K493,Ingredients!$H$3:$H$230)+SUMIF($B$3:$B$725,K493,$CB$3:$CB$725)</f>
        <v>0</v>
      </c>
      <c r="BZ493" s="30">
        <f>SUMIF(Ingredients!$B$3:$B$230,L493,Ingredients!$H$3:$H$230)+SUMIF($B$3:$B$725,L493,$CB$3:$CB$725)</f>
        <v>0</v>
      </c>
      <c r="CA493" s="30">
        <f>SUMIF(Ingredients!$B$3:$B$230,M493,Ingredients!$H$3:$H$230)+SUMIF($B$3:$B$725,M493,$CB$3:$CB$725)</f>
        <v>0</v>
      </c>
      <c r="CB493" s="42">
        <f t="shared" si="105"/>
        <v>4</v>
      </c>
      <c r="CC493" s="30">
        <f>SUMIF(Ingredients!$B$3:$B$230,F493,Ingredients!$I$3:$I$230)+SUMIF($B$3:$B$725,F493,$CK$3:$CK$725)</f>
        <v>0</v>
      </c>
      <c r="CD493" s="30">
        <f>SUMIF(Ingredients!$B$3:$B$230,G493,Ingredients!$I$3:$I$230)+SUMIF($B$3:$B$725,G493,$CK$3:$CK$725)</f>
        <v>0</v>
      </c>
      <c r="CE493" s="30">
        <f>SUMIF(Ingredients!$B$3:$B$230,H493,Ingredients!$I$3:$I$230)+SUMIF($B$3:$B$725,H493,$CK$3:$CK$725)</f>
        <v>0</v>
      </c>
      <c r="CF493" s="30">
        <f>SUMIF(Ingredients!$B$3:$B$230,I493,Ingredients!$I$3:$I$230)+SUMIF($B$3:$B$725,I493,$CK$3:$CK$725)</f>
        <v>0</v>
      </c>
      <c r="CG493" s="30">
        <f>SUMIF(Ingredients!$B$3:$B$230,J493,Ingredients!$I$3:$I$230)+SUMIF($B$3:$B$725,J493,$CK$3:$CK$725)</f>
        <v>0</v>
      </c>
      <c r="CH493" s="30">
        <f>SUMIF(Ingredients!$B$3:$B$230,K493,Ingredients!$I$3:$I$230)+SUMIF($B$3:$B$725,K493,$CK$3:$CK$725)</f>
        <v>0</v>
      </c>
      <c r="CI493" s="30">
        <f>SUMIF(Ingredients!$B$3:$B$230,L493,Ingredients!$I$3:$I$230)+SUMIF($B$3:$B$725,L493,$CK$3:$CK$725)</f>
        <v>0</v>
      </c>
      <c r="CJ493" s="30">
        <f>SUMIF(Ingredients!$B$3:$B$230,M493,Ingredients!$I$3:$I$230)+SUMIF($B$3:$B$725,M493,$CK$3:$CK$725)</f>
        <v>0</v>
      </c>
      <c r="CK493" s="38">
        <f t="shared" si="106"/>
        <v>0</v>
      </c>
      <c r="CL493" s="30">
        <f>SUMIF(Ingredients!$B$3:$B$230,F493,Ingredients!$J$3:$J$230)+SUMIF($B$3:$B$725,F493,$CT$3:$CT$725)</f>
        <v>0</v>
      </c>
      <c r="CM493" s="30">
        <f>SUMIF(Ingredients!$B$3:$B$230,G493,Ingredients!$J$3:$J$230)+SUMIF($B$3:$B$725,G493,$CT$3:$CT$725)</f>
        <v>0</v>
      </c>
      <c r="CN493" s="30">
        <f>SUMIF(Ingredients!$B$3:$B$230,H493,Ingredients!$J$3:$J$230)+SUMIF($B$3:$B$725,H493,$CT$3:$CT$725)</f>
        <v>0</v>
      </c>
      <c r="CO493" s="30">
        <f>SUMIF(Ingredients!$B$3:$B$230,I493,Ingredients!$J$3:$J$230)+SUMIF($B$3:$B$725,I493,$CT$3:$CT$725)</f>
        <v>0</v>
      </c>
      <c r="CP493" s="30">
        <f>SUMIF(Ingredients!$B$3:$B$230,J493,Ingredients!$J$3:$J$230)+SUMIF($B$3:$B$725,J493,$CT$3:$CT$725)</f>
        <v>0</v>
      </c>
      <c r="CQ493" s="30">
        <f>SUMIF(Ingredients!$B$3:$B$230,K493,Ingredients!$J$3:$J$230)+SUMIF($B$3:$B$725,K493,$CT$3:$CT$725)</f>
        <v>0</v>
      </c>
      <c r="CR493" s="30">
        <f>SUMIF(Ingredients!$B$3:$B$230,L493,Ingredients!$J$3:$J$230)+SUMIF($B$3:$B$725,L493,$CT$3:$CT$725)</f>
        <v>0</v>
      </c>
      <c r="CS493" s="30">
        <f>SUMIF(Ingredients!$B$3:$B$230,M493,Ingredients!$J$3:$J$230)+SUMIF($B$3:$B$725,M493,$CT$3:$CT$725)</f>
        <v>0</v>
      </c>
      <c r="CT493" s="43">
        <f t="shared" si="107"/>
        <v>0</v>
      </c>
      <c r="CU493" s="34">
        <v>15</v>
      </c>
      <c r="CV493" s="30">
        <v>0</v>
      </c>
      <c r="CW493" s="30">
        <v>11</v>
      </c>
      <c r="CX493" s="35">
        <v>0</v>
      </c>
      <c r="CY493" s="36">
        <v>0</v>
      </c>
      <c r="CZ493" s="37">
        <v>4</v>
      </c>
      <c r="DA493" s="38">
        <v>0</v>
      </c>
      <c r="DB493" s="39">
        <v>0</v>
      </c>
      <c r="DC493" t="s">
        <v>202</v>
      </c>
      <c r="DD493" t="str">
        <f t="shared" ca="1" si="99"/>
        <v/>
      </c>
      <c r="DE493" t="str">
        <f t="shared" ca="1" si="108"/>
        <v>-</v>
      </c>
      <c r="DG493" t="s">
        <v>200</v>
      </c>
      <c r="DH493" t="str">
        <f t="shared" ca="1" si="109"/>
        <v>THREEBEANSALADITEM(MEAL, ItemRegistry.threebeansaladItem, 4 ,3f,0f,0f,4f,0f,0f,0f,1.91f),</v>
      </c>
      <c r="DI493" t="s">
        <v>2558</v>
      </c>
    </row>
    <row r="494" spans="2:113" x14ac:dyDescent="0.3">
      <c r="B494" t="s">
        <v>786</v>
      </c>
      <c r="C494" t="str">
        <f>INDEX('PH Itemnames'!$B$1:$B$723,MATCH(B494,'PH Itemnames'!$A$1:$A$723),1)</f>
        <v>sweetandsourmeatballsItem</v>
      </c>
      <c r="D494" t="s">
        <v>240</v>
      </c>
      <c r="E494" t="s">
        <v>1191</v>
      </c>
      <c r="F494" s="10" t="s">
        <v>319</v>
      </c>
      <c r="G494" s="11" t="s">
        <v>787</v>
      </c>
      <c r="H494" s="11" t="s">
        <v>788</v>
      </c>
      <c r="I494" s="11"/>
      <c r="J494" s="11"/>
      <c r="K494" s="11"/>
      <c r="L494" s="11"/>
      <c r="M494" s="11"/>
      <c r="N494" s="46">
        <f ca="1">SUMIF(Ingredients!$B$3:$B$230,'PH complex foods'!F494,Ingredients!$A$3:$A$119)+SUMIF($B$3:$B$725,F494,$V$3:$V$724)</f>
        <v>1</v>
      </c>
      <c r="O494" s="11">
        <f ca="1">SUMIF(Ingredients!$B$3:$B$230,'PH complex foods'!G494,Ingredients!$A$3:$A$119)+SUMIF($B$3:$B$725,G494,$V$3:$V$724)</f>
        <v>1</v>
      </c>
      <c r="P494" s="11">
        <f ca="1">SUMIF(Ingredients!$B$3:$B$230,'PH complex foods'!H494,Ingredients!$A$3:$A$119)+SUMIF($B$3:$B$725,H494,$V$3:$V$724)</f>
        <v>1</v>
      </c>
      <c r="Q494" s="11">
        <f ca="1">SUMIF(Ingredients!$B$3:$B$230,'PH complex foods'!I494,Ingredients!$A$3:$A$119)+SUMIF($B$3:$B$725,I494,$V$3:$V$724)</f>
        <v>0</v>
      </c>
      <c r="R494" s="11">
        <f ca="1">SUMIF(Ingredients!$B$3:$B$230,'PH complex foods'!J494,Ingredients!$A$3:$A$119)+SUMIF($B$3:$B$725,J494,$V$3:$V$724)</f>
        <v>0</v>
      </c>
      <c r="S494" s="11">
        <f ca="1">SUMIF(Ingredients!$B$3:$B$230,'PH complex foods'!K494,Ingredients!$A$3:$A$119)+SUMIF($B$3:$B$725,K494,$V$3:$V$724)</f>
        <v>0</v>
      </c>
      <c r="T494" s="11">
        <f ca="1">SUMIF(Ingredients!$B$3:$B$230,'PH complex foods'!L494,Ingredients!$A$3:$A$119)+SUMIF($B$3:$B$725,L494,$V$3:$V$724)</f>
        <v>0</v>
      </c>
      <c r="U494" s="11">
        <f ca="1">SUMIF(Ingredients!$B$3:$B$230,'PH complex foods'!M494,Ingredients!$A$3:$A$119)+SUMIF($B$3:$B$725,M494,$V$3:$V$724)</f>
        <v>0</v>
      </c>
      <c r="V494" s="10">
        <f t="shared" ca="1" si="110"/>
        <v>1</v>
      </c>
      <c r="W494" s="10">
        <v>1</v>
      </c>
      <c r="X494" s="11">
        <v>1</v>
      </c>
      <c r="Y494" s="11">
        <f>COUNTIF(F494:M1218,B494)</f>
        <v>0</v>
      </c>
      <c r="Z494" s="44" t="str">
        <f t="shared" ca="1" si="111"/>
        <v>Yes</v>
      </c>
      <c r="AA494" s="34">
        <f>SUMIF(Ingredients!$B$3:$B$230,F494,Ingredients!$C$3:$C$230)+SUMIF($B$3:$B$725,F494,$AI$3:$AI$725)</f>
        <v>10</v>
      </c>
      <c r="AB494" s="30">
        <f>SUMIF(Ingredients!$B$3:$B$230,G494,Ingredients!$C$3:$C$230)+SUMIF($B$3:$B$725,G494,$AI$3:$AI$725)</f>
        <v>1.5</v>
      </c>
      <c r="AC494" s="30">
        <f>SUMIF(Ingredients!$B$3:$B$230,H494,Ingredients!$C$3:$C$230)+SUMIF($B$3:$B$725,H494,$AI$3:$AI$725)</f>
        <v>1.5</v>
      </c>
      <c r="AD494" s="30">
        <f>SUMIF(Ingredients!$B$3:$B$230,I494,Ingredients!$C$3:$C$230)+SUMIF($B$3:$B$725,I494,$AI$3:$AI$725)</f>
        <v>0</v>
      </c>
      <c r="AE494" s="30">
        <f>SUMIF(Ingredients!$B$3:$B$230,J494,Ingredients!$C$3:$C$230)+SUMIF($B$3:$B$725,J494,$AI$3:$AI$725)</f>
        <v>0</v>
      </c>
      <c r="AF494" s="30">
        <f>SUMIF(Ingredients!$B$3:$B$230,K494,Ingredients!$C$3:$C$230)+SUMIF($B$3:$B$725,K494,$AI$3:$AI$725)</f>
        <v>0</v>
      </c>
      <c r="AG494" s="30">
        <f>SUMIF(Ingredients!$B$3:$B$230,L494,Ingredients!$C$3:$C$230)+SUMIF($B$3:$B$725,L494,$AI$3:$AI$725)</f>
        <v>0</v>
      </c>
      <c r="AH494" s="30">
        <f>SUMIF(Ingredients!$B$3:$B$230,M494,Ingredients!$C$3:$C$230)+SUMIF($B$3:$B$725,M494,$AI$3:$AI$725)</f>
        <v>0</v>
      </c>
      <c r="AI494" s="29">
        <f t="shared" si="100"/>
        <v>13</v>
      </c>
      <c r="AJ494" s="30">
        <f>SUMIF(Ingredients!$B$3:$B$230,F494,Ingredients!$D$3:$D$230)+SUMIF($B$3:$B$725,F494,$AR$3:$AR$725)</f>
        <v>0</v>
      </c>
      <c r="AK494" s="30">
        <f>SUMIF(Ingredients!$B$3:$B$230,G494,Ingredients!$D$3:$D$230)+SUMIF($B$3:$B$725,G494,$AR$3:$AR$725)</f>
        <v>0</v>
      </c>
      <c r="AL494" s="30">
        <f>SUMIF(Ingredients!$B$3:$B$230,H494,Ingredients!$D$3:$D$230)+SUMIF($B$3:$B$725,H494,$AR$3:$AR$725)</f>
        <v>0</v>
      </c>
      <c r="AM494" s="30">
        <f>SUMIF(Ingredients!$B$3:$B$230,I494,Ingredients!$D$3:$D$230)+SUMIF($B$3:$B$725,I494,$AR$3:$AR$725)</f>
        <v>0</v>
      </c>
      <c r="AN494" s="30">
        <f>SUMIF(Ingredients!$B$3:$B$230,J494,Ingredients!$D$3:$D$230)+SUMIF($B$3:$B$725,J494,$AR$3:$AR$725)</f>
        <v>0</v>
      </c>
      <c r="AO494" s="30">
        <f>SUMIF(Ingredients!$B$3:$B$230,K494,Ingredients!$D$3:$D$230)+SUMIF($B$3:$B$725,K494,$AR$3:$AR$725)</f>
        <v>0</v>
      </c>
      <c r="AP494" s="30">
        <f>SUMIF(Ingredients!$B$3:$B$230,L494,Ingredients!$D$3:$D$230)+SUMIF($B$3:$B$725,L494,$AR$3:$AR$725)</f>
        <v>0</v>
      </c>
      <c r="AQ494" s="30">
        <f>SUMIF(Ingredients!$B$3:$B$230,M494,Ingredients!$D$3:$D$230)+SUMIF($B$3:$B$725,M494,$AR$3:$AR$725)</f>
        <v>0</v>
      </c>
      <c r="AR494" s="29">
        <f t="shared" si="101"/>
        <v>0</v>
      </c>
      <c r="AS494" s="30">
        <f>SUMIF(Ingredients!$B$3:$B$230,F494,Ingredients!$E$3:$E$230)+SUMIF($B$3:$B$725,F494,$BA$3:$BA$730)</f>
        <v>14</v>
      </c>
      <c r="AT494" s="30">
        <f>SUMIF(Ingredients!$B$3:$B$230,G494,Ingredients!$E$3:$E$230)+SUMIF($B$3:$B$725,G494,$BA$3:$BA$730)</f>
        <v>87</v>
      </c>
      <c r="AU494" s="30">
        <f>SUMIF(Ingredients!$B$3:$B$230,H494,Ingredients!$E$3:$E$230)+SUMIF($B$3:$B$725,H494,$BA$3:$BA$730)</f>
        <v>87</v>
      </c>
      <c r="AV494" s="30">
        <f>SUMIF(Ingredients!$B$3:$B$230,I494,Ingredients!$E$3:$E$230)+SUMIF($B$3:$B$725,I494,$BA$3:$BA$730)</f>
        <v>0</v>
      </c>
      <c r="AW494" s="30">
        <f>SUMIF(Ingredients!$B$3:$B$230,J494,Ingredients!$E$3:$E$230)+SUMIF($B$3:$B$725,J494,$BA$3:$BA$730)</f>
        <v>0</v>
      </c>
      <c r="AX494" s="30">
        <f>SUMIF(Ingredients!$B$3:$B$230,K494,Ingredients!$E$3:$E$230)+SUMIF($B$3:$B$725,K494,$BA$3:$BA$730)</f>
        <v>0</v>
      </c>
      <c r="AY494" s="30">
        <f>SUMIF(Ingredients!$B$3:$B$230,L494,Ingredients!$E$3:$E$230)+SUMIF($B$3:$B$725,L494,$BA$3:$BA$730)</f>
        <v>0</v>
      </c>
      <c r="AZ494" s="30">
        <f>SUMIF(Ingredients!$B$3:$B$230,M494,Ingredients!$E$3:$E$230)+SUMIF($B$3:$B$725,M494,$BA$3:$BA$730)</f>
        <v>0</v>
      </c>
      <c r="BA494" s="29">
        <f t="shared" si="102"/>
        <v>62.666666666666664</v>
      </c>
      <c r="BB494" s="30">
        <f>SUMIF(Ingredients!$B$3:$B$230,F494,Ingredients!$F$3:$F$230)+SUMIF($B$3:$B$725,F494,$BJ$3:$BJ$725)</f>
        <v>0</v>
      </c>
      <c r="BC494" s="30">
        <f>SUMIF(Ingredients!$B$3:$B$230,G494,Ingredients!$F$3:$F$230)+SUMIF($B$3:$B$725,G494,$BJ$3:$BJ$725)</f>
        <v>0</v>
      </c>
      <c r="BD494" s="30">
        <f>SUMIF(Ingredients!$B$3:$B$230,H494,Ingredients!$F$3:$F$230)+SUMIF($B$3:$B$725,H494,$BJ$3:$BJ$725)</f>
        <v>0</v>
      </c>
      <c r="BE494" s="30">
        <f>SUMIF(Ingredients!$B$3:$B$230,I494,Ingredients!$F$3:$F$230)+SUMIF($B$3:$B$725,I494,$BJ$3:$BJ$725)</f>
        <v>0</v>
      </c>
      <c r="BF494" s="30">
        <f>SUMIF(Ingredients!$B$3:$B$230,J494,Ingredients!$F$3:$F$230)+SUMIF($B$3:$B$725,J494,$BJ$3:$BJ$725)</f>
        <v>0</v>
      </c>
      <c r="BG494" s="30">
        <f>SUMIF(Ingredients!$B$3:$B$230,K494,Ingredients!$F$3:$F$230)+SUMIF($B$3:$B$725,K494,$BJ$3:$BJ$725)</f>
        <v>0</v>
      </c>
      <c r="BH494" s="30">
        <f>SUMIF(Ingredients!$B$3:$B$230,L494,Ingredients!$F$3:$F$230)+SUMIF($B$3:$B$725,L494,$BJ$3:$BJ$725)</f>
        <v>0</v>
      </c>
      <c r="BI494" s="30">
        <f>SUMIF(Ingredients!$B$3:$B$230,M494,Ingredients!$F$3:$F$230)+SUMIF($B$3:$B$725,M494,$BJ$3:$BJ$725)</f>
        <v>0</v>
      </c>
      <c r="BJ494" s="35">
        <f t="shared" si="103"/>
        <v>0</v>
      </c>
      <c r="BK494" s="30">
        <f>SUMIF(Ingredients!$B$3:$B$230,F494,Ingredients!$G$3:$G$230)+SUMIF($B$3:$B$725,F494,$BS$3:$BS$725)</f>
        <v>0</v>
      </c>
      <c r="BL494" s="30">
        <f>SUMIF(Ingredients!$B$3:$B$230,G494,Ingredients!$G$3:$G$230)+SUMIF($B$3:$B$725,G494,$BS$3:$BS$725)</f>
        <v>0.5</v>
      </c>
      <c r="BM494" s="30">
        <f>SUMIF(Ingredients!$B$3:$B$230,H494,Ingredients!$G$3:$G$230)+SUMIF($B$3:$B$725,H494,$BS$3:$BS$725)</f>
        <v>0.5</v>
      </c>
      <c r="BN494" s="30">
        <f>SUMIF(Ingredients!$B$3:$B$230,I494,Ingredients!$G$3:$G$230)+SUMIF($B$3:$B$725,I494,$BS$3:$BS$725)</f>
        <v>0</v>
      </c>
      <c r="BO494" s="30">
        <f>SUMIF(Ingredients!$B$3:$B$230,J494,Ingredients!$G$3:$G$230)+SUMIF($B$3:$B$725,J494,$BS$3:$BS$725)</f>
        <v>0</v>
      </c>
      <c r="BP494" s="30">
        <f>SUMIF(Ingredients!$B$3:$B$230,K494,Ingredients!$G$3:$G$230)+SUMIF($B$3:$B$725,K494,$BS$3:$BS$725)</f>
        <v>0</v>
      </c>
      <c r="BQ494" s="30">
        <f>SUMIF(Ingredients!$B$3:$B$230,L494,Ingredients!$G$3:$G$230)+SUMIF($B$3:$B$725,L494,$BS$3:$BS$725)</f>
        <v>0</v>
      </c>
      <c r="BR494" s="30">
        <f>SUMIF(Ingredients!$B$3:$B$230,M494,Ingredients!$G$3:$G$230)+SUMIF($B$3:$B$725,M494,$BS$3:$BS$725)</f>
        <v>0</v>
      </c>
      <c r="BS494" s="36">
        <f t="shared" si="104"/>
        <v>1</v>
      </c>
      <c r="BT494" s="30">
        <f>SUMIF(Ingredients!$B$3:$B$230,F494,Ingredients!$H$3:$H$230)+SUMIF($B$3:$B$725,F494,$CB$3:$CB$725)</f>
        <v>0</v>
      </c>
      <c r="BU494" s="30">
        <f>SUMIF(Ingredients!$B$3:$B$230,G494,Ingredients!$H$3:$H$230)+SUMIF($B$3:$B$725,G494,$CB$3:$CB$725)</f>
        <v>0</v>
      </c>
      <c r="BV494" s="30">
        <f>SUMIF(Ingredients!$B$3:$B$230,H494,Ingredients!$H$3:$H$230)+SUMIF($B$3:$B$725,H494,$CB$3:$CB$725)</f>
        <v>0</v>
      </c>
      <c r="BW494" s="30">
        <f>SUMIF(Ingredients!$B$3:$B$230,I494,Ingredients!$H$3:$H$230)+SUMIF($B$3:$B$725,I494,$CB$3:$CB$725)</f>
        <v>0</v>
      </c>
      <c r="BX494" s="30">
        <f>SUMIF(Ingredients!$B$3:$B$230,J494,Ingredients!$H$3:$H$230)+SUMIF($B$3:$B$725,J494,$CB$3:$CB$725)</f>
        <v>0</v>
      </c>
      <c r="BY494" s="30">
        <f>SUMIF(Ingredients!$B$3:$B$230,K494,Ingredients!$H$3:$H$230)+SUMIF($B$3:$B$725,K494,$CB$3:$CB$725)</f>
        <v>0</v>
      </c>
      <c r="BZ494" s="30">
        <f>SUMIF(Ingredients!$B$3:$B$230,L494,Ingredients!$H$3:$H$230)+SUMIF($B$3:$B$725,L494,$CB$3:$CB$725)</f>
        <v>0</v>
      </c>
      <c r="CA494" s="30">
        <f>SUMIF(Ingredients!$B$3:$B$230,M494,Ingredients!$H$3:$H$230)+SUMIF($B$3:$B$725,M494,$CB$3:$CB$725)</f>
        <v>0</v>
      </c>
      <c r="CB494" s="42">
        <f t="shared" si="105"/>
        <v>0</v>
      </c>
      <c r="CC494" s="30">
        <f>SUMIF(Ingredients!$B$3:$B$230,F494,Ingredients!$I$3:$I$230)+SUMIF($B$3:$B$725,F494,$CK$3:$CK$725)</f>
        <v>2.5</v>
      </c>
      <c r="CD494" s="30">
        <f>SUMIF(Ingredients!$B$3:$B$230,G494,Ingredients!$I$3:$I$230)+SUMIF($B$3:$B$725,G494,$CK$3:$CK$725)</f>
        <v>0</v>
      </c>
      <c r="CE494" s="30">
        <f>SUMIF(Ingredients!$B$3:$B$230,H494,Ingredients!$I$3:$I$230)+SUMIF($B$3:$B$725,H494,$CK$3:$CK$725)</f>
        <v>0</v>
      </c>
      <c r="CF494" s="30">
        <f>SUMIF(Ingredients!$B$3:$B$230,I494,Ingredients!$I$3:$I$230)+SUMIF($B$3:$B$725,I494,$CK$3:$CK$725)</f>
        <v>0</v>
      </c>
      <c r="CG494" s="30">
        <f>SUMIF(Ingredients!$B$3:$B$230,J494,Ingredients!$I$3:$I$230)+SUMIF($B$3:$B$725,J494,$CK$3:$CK$725)</f>
        <v>0</v>
      </c>
      <c r="CH494" s="30">
        <f>SUMIF(Ingredients!$B$3:$B$230,K494,Ingredients!$I$3:$I$230)+SUMIF($B$3:$B$725,K494,$CK$3:$CK$725)</f>
        <v>0</v>
      </c>
      <c r="CI494" s="30">
        <f>SUMIF(Ingredients!$B$3:$B$230,L494,Ingredients!$I$3:$I$230)+SUMIF($B$3:$B$725,L494,$CK$3:$CK$725)</f>
        <v>0</v>
      </c>
      <c r="CJ494" s="30">
        <f>SUMIF(Ingredients!$B$3:$B$230,M494,Ingredients!$I$3:$I$230)+SUMIF($B$3:$B$725,M494,$CK$3:$CK$725)</f>
        <v>0</v>
      </c>
      <c r="CK494" s="38">
        <f t="shared" si="106"/>
        <v>2.5</v>
      </c>
      <c r="CL494" s="30">
        <f>SUMIF(Ingredients!$B$3:$B$230,F494,Ingredients!$J$3:$J$230)+SUMIF($B$3:$B$725,F494,$CT$3:$CT$725)</f>
        <v>0</v>
      </c>
      <c r="CM494" s="30">
        <f>SUMIF(Ingredients!$B$3:$B$230,G494,Ingredients!$J$3:$J$230)+SUMIF($B$3:$B$725,G494,$CT$3:$CT$725)</f>
        <v>0</v>
      </c>
      <c r="CN494" s="30">
        <f>SUMIF(Ingredients!$B$3:$B$230,H494,Ingredients!$J$3:$J$230)+SUMIF($B$3:$B$725,H494,$CT$3:$CT$725)</f>
        <v>0</v>
      </c>
      <c r="CO494" s="30">
        <f>SUMIF(Ingredients!$B$3:$B$230,I494,Ingredients!$J$3:$J$230)+SUMIF($B$3:$B$725,I494,$CT$3:$CT$725)</f>
        <v>0</v>
      </c>
      <c r="CP494" s="30">
        <f>SUMIF(Ingredients!$B$3:$B$230,J494,Ingredients!$J$3:$J$230)+SUMIF($B$3:$B$725,J494,$CT$3:$CT$725)</f>
        <v>0</v>
      </c>
      <c r="CQ494" s="30">
        <f>SUMIF(Ingredients!$B$3:$B$230,K494,Ingredients!$J$3:$J$230)+SUMIF($B$3:$B$725,K494,$CT$3:$CT$725)</f>
        <v>0</v>
      </c>
      <c r="CR494" s="30">
        <f>SUMIF(Ingredients!$B$3:$B$230,L494,Ingredients!$J$3:$J$230)+SUMIF($B$3:$B$725,L494,$CT$3:$CT$725)</f>
        <v>0</v>
      </c>
      <c r="CS494" s="30">
        <f>SUMIF(Ingredients!$B$3:$B$230,M494,Ingredients!$J$3:$J$230)+SUMIF($B$3:$B$725,M494,$CT$3:$CT$725)</f>
        <v>0</v>
      </c>
      <c r="CT494" s="43">
        <f t="shared" si="107"/>
        <v>0</v>
      </c>
      <c r="CU494" s="34">
        <v>15</v>
      </c>
      <c r="CV494" s="30">
        <v>0</v>
      </c>
      <c r="CW494" s="30">
        <v>18</v>
      </c>
      <c r="CX494" s="35">
        <v>0</v>
      </c>
      <c r="CY494" s="36">
        <v>1</v>
      </c>
      <c r="CZ494" s="37">
        <v>0</v>
      </c>
      <c r="DA494" s="38">
        <v>2.5</v>
      </c>
      <c r="DB494" s="39">
        <v>0</v>
      </c>
      <c r="DC494" t="s">
        <v>202</v>
      </c>
      <c r="DD494" t="str">
        <f t="shared" ca="1" si="99"/>
        <v/>
      </c>
      <c r="DE494" t="str">
        <f t="shared" ca="1" si="108"/>
        <v>-</v>
      </c>
      <c r="DG494" t="s">
        <v>200</v>
      </c>
      <c r="DH494" t="str">
        <f t="shared" ca="1" si="109"/>
        <v>SWEETANDSOURMEATBALLSITEM(MEAL, ItemRegistry.sweetandsourmeatballsItem, 4 ,3f,0f,0f,0f,1f,2.5f,0f,1.17f),</v>
      </c>
      <c r="DI494" t="s">
        <v>2559</v>
      </c>
    </row>
    <row r="495" spans="2:113" x14ac:dyDescent="0.3">
      <c r="B495" t="s">
        <v>789</v>
      </c>
      <c r="C495" t="str">
        <f>INDEX('PH Itemnames'!$B$1:$B$723,MATCH(B495,'PH Itemnames'!$A$1:$A$723),1)</f>
        <v>pepperjellyandcrackersItem</v>
      </c>
      <c r="D495" t="s">
        <v>240</v>
      </c>
      <c r="E495" t="s">
        <v>1191</v>
      </c>
      <c r="F495" s="10" t="s">
        <v>788</v>
      </c>
      <c r="G495" s="11" t="s">
        <v>718</v>
      </c>
      <c r="H495" s="11"/>
      <c r="I495" s="11"/>
      <c r="J495" s="11"/>
      <c r="K495" s="11"/>
      <c r="L495" s="11"/>
      <c r="M495" s="11"/>
      <c r="N495" s="46">
        <f ca="1">SUMIF(Ingredients!$B$3:$B$230,'PH complex foods'!F495,Ingredients!$A$3:$A$119)+SUMIF($B$3:$B$725,F495,$V$3:$V$724)</f>
        <v>1</v>
      </c>
      <c r="O495" s="11">
        <f ca="1">SUMIF(Ingredients!$B$3:$B$230,'PH complex foods'!G495,Ingredients!$A$3:$A$119)+SUMIF($B$3:$B$725,G495,$V$3:$V$724)</f>
        <v>1</v>
      </c>
      <c r="P495" s="11">
        <f ca="1">SUMIF(Ingredients!$B$3:$B$230,'PH complex foods'!H495,Ingredients!$A$3:$A$119)+SUMIF($B$3:$B$725,H495,$V$3:$V$724)</f>
        <v>0</v>
      </c>
      <c r="Q495" s="11">
        <f ca="1">SUMIF(Ingredients!$B$3:$B$230,'PH complex foods'!I495,Ingredients!$A$3:$A$119)+SUMIF($B$3:$B$725,I495,$V$3:$V$724)</f>
        <v>0</v>
      </c>
      <c r="R495" s="11">
        <f ca="1">SUMIF(Ingredients!$B$3:$B$230,'PH complex foods'!J495,Ingredients!$A$3:$A$119)+SUMIF($B$3:$B$725,J495,$V$3:$V$724)</f>
        <v>0</v>
      </c>
      <c r="S495" s="11">
        <f ca="1">SUMIF(Ingredients!$B$3:$B$230,'PH complex foods'!K495,Ingredients!$A$3:$A$119)+SUMIF($B$3:$B$725,K495,$V$3:$V$724)</f>
        <v>0</v>
      </c>
      <c r="T495" s="11">
        <f ca="1">SUMIF(Ingredients!$B$3:$B$230,'PH complex foods'!L495,Ingredients!$A$3:$A$119)+SUMIF($B$3:$B$725,L495,$V$3:$V$724)</f>
        <v>0</v>
      </c>
      <c r="U495" s="11">
        <f ca="1">SUMIF(Ingredients!$B$3:$B$230,'PH complex foods'!M495,Ingredients!$A$3:$A$119)+SUMIF($B$3:$B$725,M495,$V$3:$V$724)</f>
        <v>0</v>
      </c>
      <c r="V495" s="10">
        <f t="shared" ca="1" si="110"/>
        <v>1</v>
      </c>
      <c r="W495" s="10">
        <v>1</v>
      </c>
      <c r="X495" s="11">
        <v>1</v>
      </c>
      <c r="Y495" s="11">
        <f>COUNTIF(F495:M1219,B495)</f>
        <v>0</v>
      </c>
      <c r="Z495" s="44" t="str">
        <f t="shared" ca="1" si="111"/>
        <v>Yes</v>
      </c>
      <c r="AA495" s="34">
        <f>SUMIF(Ingredients!$B$3:$B$230,F495,Ingredients!$C$3:$C$230)+SUMIF($B$3:$B$725,F495,$AI$3:$AI$725)</f>
        <v>1.5</v>
      </c>
      <c r="AB495" s="30">
        <f>SUMIF(Ingredients!$B$3:$B$230,G495,Ingredients!$C$3:$C$230)+SUMIF($B$3:$B$725,G495,$AI$3:$AI$725)</f>
        <v>10</v>
      </c>
      <c r="AC495" s="30">
        <f>SUMIF(Ingredients!$B$3:$B$230,H495,Ingredients!$C$3:$C$230)+SUMIF($B$3:$B$725,H495,$AI$3:$AI$725)</f>
        <v>0</v>
      </c>
      <c r="AD495" s="30">
        <f>SUMIF(Ingredients!$B$3:$B$230,I495,Ingredients!$C$3:$C$230)+SUMIF($B$3:$B$725,I495,$AI$3:$AI$725)</f>
        <v>0</v>
      </c>
      <c r="AE495" s="30">
        <f>SUMIF(Ingredients!$B$3:$B$230,J495,Ingredients!$C$3:$C$230)+SUMIF($B$3:$B$725,J495,$AI$3:$AI$725)</f>
        <v>0</v>
      </c>
      <c r="AF495" s="30">
        <f>SUMIF(Ingredients!$B$3:$B$230,K495,Ingredients!$C$3:$C$230)+SUMIF($B$3:$B$725,K495,$AI$3:$AI$725)</f>
        <v>0</v>
      </c>
      <c r="AG495" s="30">
        <f>SUMIF(Ingredients!$B$3:$B$230,L495,Ingredients!$C$3:$C$230)+SUMIF($B$3:$B$725,L495,$AI$3:$AI$725)</f>
        <v>0</v>
      </c>
      <c r="AH495" s="30">
        <f>SUMIF(Ingredients!$B$3:$B$230,M495,Ingredients!$C$3:$C$230)+SUMIF($B$3:$B$725,M495,$AI$3:$AI$725)</f>
        <v>0</v>
      </c>
      <c r="AI495" s="29">
        <f t="shared" si="100"/>
        <v>11.5</v>
      </c>
      <c r="AJ495" s="30">
        <f>SUMIF(Ingredients!$B$3:$B$230,F495,Ingredients!$D$3:$D$230)+SUMIF($B$3:$B$725,F495,$AR$3:$AR$725)</f>
        <v>0</v>
      </c>
      <c r="AK495" s="30">
        <f>SUMIF(Ingredients!$B$3:$B$230,G495,Ingredients!$D$3:$D$230)+SUMIF($B$3:$B$725,G495,$AR$3:$AR$725)</f>
        <v>0</v>
      </c>
      <c r="AL495" s="30">
        <f>SUMIF(Ingredients!$B$3:$B$230,H495,Ingredients!$D$3:$D$230)+SUMIF($B$3:$B$725,H495,$AR$3:$AR$725)</f>
        <v>0</v>
      </c>
      <c r="AM495" s="30">
        <f>SUMIF(Ingredients!$B$3:$B$230,I495,Ingredients!$D$3:$D$230)+SUMIF($B$3:$B$725,I495,$AR$3:$AR$725)</f>
        <v>0</v>
      </c>
      <c r="AN495" s="30">
        <f>SUMIF(Ingredients!$B$3:$B$230,J495,Ingredients!$D$3:$D$230)+SUMIF($B$3:$B$725,J495,$AR$3:$AR$725)</f>
        <v>0</v>
      </c>
      <c r="AO495" s="30">
        <f>SUMIF(Ingredients!$B$3:$B$230,K495,Ingredients!$D$3:$D$230)+SUMIF($B$3:$B$725,K495,$AR$3:$AR$725)</f>
        <v>0</v>
      </c>
      <c r="AP495" s="30">
        <f>SUMIF(Ingredients!$B$3:$B$230,L495,Ingredients!$D$3:$D$230)+SUMIF($B$3:$B$725,L495,$AR$3:$AR$725)</f>
        <v>0</v>
      </c>
      <c r="AQ495" s="30">
        <f>SUMIF(Ingredients!$B$3:$B$230,M495,Ingredients!$D$3:$D$230)+SUMIF($B$3:$B$725,M495,$AR$3:$AR$725)</f>
        <v>0</v>
      </c>
      <c r="AR495" s="29">
        <f t="shared" si="101"/>
        <v>0</v>
      </c>
      <c r="AS495" s="30">
        <f>SUMIF(Ingredients!$B$3:$B$230,F495,Ingredients!$E$3:$E$230)+SUMIF($B$3:$B$725,F495,$BA$3:$BA$730)</f>
        <v>87</v>
      </c>
      <c r="AT495" s="30">
        <f>SUMIF(Ingredients!$B$3:$B$230,G495,Ingredients!$E$3:$E$230)+SUMIF($B$3:$B$725,G495,$BA$3:$BA$730)</f>
        <v>16.333333333333332</v>
      </c>
      <c r="AU495" s="30">
        <f>SUMIF(Ingredients!$B$3:$B$230,H495,Ingredients!$E$3:$E$230)+SUMIF($B$3:$B$725,H495,$BA$3:$BA$730)</f>
        <v>0</v>
      </c>
      <c r="AV495" s="30">
        <f>SUMIF(Ingredients!$B$3:$B$230,I495,Ingredients!$E$3:$E$230)+SUMIF($B$3:$B$725,I495,$BA$3:$BA$730)</f>
        <v>0</v>
      </c>
      <c r="AW495" s="30">
        <f>SUMIF(Ingredients!$B$3:$B$230,J495,Ingredients!$E$3:$E$230)+SUMIF($B$3:$B$725,J495,$BA$3:$BA$730)</f>
        <v>0</v>
      </c>
      <c r="AX495" s="30">
        <f>SUMIF(Ingredients!$B$3:$B$230,K495,Ingredients!$E$3:$E$230)+SUMIF($B$3:$B$725,K495,$BA$3:$BA$730)</f>
        <v>0</v>
      </c>
      <c r="AY495" s="30">
        <f>SUMIF(Ingredients!$B$3:$B$230,L495,Ingredients!$E$3:$E$230)+SUMIF($B$3:$B$725,L495,$BA$3:$BA$730)</f>
        <v>0</v>
      </c>
      <c r="AZ495" s="30">
        <f>SUMIF(Ingredients!$B$3:$B$230,M495,Ingredients!$E$3:$E$230)+SUMIF($B$3:$B$725,M495,$BA$3:$BA$730)</f>
        <v>0</v>
      </c>
      <c r="BA495" s="29">
        <f t="shared" si="102"/>
        <v>51.666666666666664</v>
      </c>
      <c r="BB495" s="30">
        <f>SUMIF(Ingredients!$B$3:$B$230,F495,Ingredients!$F$3:$F$230)+SUMIF($B$3:$B$725,F495,$BJ$3:$BJ$725)</f>
        <v>0</v>
      </c>
      <c r="BC495" s="30">
        <f>SUMIF(Ingredients!$B$3:$B$230,G495,Ingredients!$F$3:$F$230)+SUMIF($B$3:$B$725,G495,$BJ$3:$BJ$725)</f>
        <v>1</v>
      </c>
      <c r="BD495" s="30">
        <f>SUMIF(Ingredients!$B$3:$B$230,H495,Ingredients!$F$3:$F$230)+SUMIF($B$3:$B$725,H495,$BJ$3:$BJ$725)</f>
        <v>0</v>
      </c>
      <c r="BE495" s="30">
        <f>SUMIF(Ingredients!$B$3:$B$230,I495,Ingredients!$F$3:$F$230)+SUMIF($B$3:$B$725,I495,$BJ$3:$BJ$725)</f>
        <v>0</v>
      </c>
      <c r="BF495" s="30">
        <f>SUMIF(Ingredients!$B$3:$B$230,J495,Ingredients!$F$3:$F$230)+SUMIF($B$3:$B$725,J495,$BJ$3:$BJ$725)</f>
        <v>0</v>
      </c>
      <c r="BG495" s="30">
        <f>SUMIF(Ingredients!$B$3:$B$230,K495,Ingredients!$F$3:$F$230)+SUMIF($B$3:$B$725,K495,$BJ$3:$BJ$725)</f>
        <v>0</v>
      </c>
      <c r="BH495" s="30">
        <f>SUMIF(Ingredients!$B$3:$B$230,L495,Ingredients!$F$3:$F$230)+SUMIF($B$3:$B$725,L495,$BJ$3:$BJ$725)</f>
        <v>0</v>
      </c>
      <c r="BI495" s="30">
        <f>SUMIF(Ingredients!$B$3:$B$230,M495,Ingredients!$F$3:$F$230)+SUMIF($B$3:$B$725,M495,$BJ$3:$BJ$725)</f>
        <v>0</v>
      </c>
      <c r="BJ495" s="35">
        <f t="shared" si="103"/>
        <v>1</v>
      </c>
      <c r="BK495" s="30">
        <f>SUMIF(Ingredients!$B$3:$B$230,F495,Ingredients!$G$3:$G$230)+SUMIF($B$3:$B$725,F495,$BS$3:$BS$725)</f>
        <v>0.5</v>
      </c>
      <c r="BL495" s="30">
        <f>SUMIF(Ingredients!$B$3:$B$230,G495,Ingredients!$G$3:$G$230)+SUMIF($B$3:$B$725,G495,$BS$3:$BS$725)</f>
        <v>0</v>
      </c>
      <c r="BM495" s="30">
        <f>SUMIF(Ingredients!$B$3:$B$230,H495,Ingredients!$G$3:$G$230)+SUMIF($B$3:$B$725,H495,$BS$3:$BS$725)</f>
        <v>0</v>
      </c>
      <c r="BN495" s="30">
        <f>SUMIF(Ingredients!$B$3:$B$230,I495,Ingredients!$G$3:$G$230)+SUMIF($B$3:$B$725,I495,$BS$3:$BS$725)</f>
        <v>0</v>
      </c>
      <c r="BO495" s="30">
        <f>SUMIF(Ingredients!$B$3:$B$230,J495,Ingredients!$G$3:$G$230)+SUMIF($B$3:$B$725,J495,$BS$3:$BS$725)</f>
        <v>0</v>
      </c>
      <c r="BP495" s="30">
        <f>SUMIF(Ingredients!$B$3:$B$230,K495,Ingredients!$G$3:$G$230)+SUMIF($B$3:$B$725,K495,$BS$3:$BS$725)</f>
        <v>0</v>
      </c>
      <c r="BQ495" s="30">
        <f>SUMIF(Ingredients!$B$3:$B$230,L495,Ingredients!$G$3:$G$230)+SUMIF($B$3:$B$725,L495,$BS$3:$BS$725)</f>
        <v>0</v>
      </c>
      <c r="BR495" s="30">
        <f>SUMIF(Ingredients!$B$3:$B$230,M495,Ingredients!$G$3:$G$230)+SUMIF($B$3:$B$725,M495,$BS$3:$BS$725)</f>
        <v>0</v>
      </c>
      <c r="BS495" s="36">
        <f t="shared" si="104"/>
        <v>0.5</v>
      </c>
      <c r="BT495" s="30">
        <f>SUMIF(Ingredients!$B$3:$B$230,F495,Ingredients!$H$3:$H$230)+SUMIF($B$3:$B$725,F495,$CB$3:$CB$725)</f>
        <v>0</v>
      </c>
      <c r="BU495" s="30">
        <f>SUMIF(Ingredients!$B$3:$B$230,G495,Ingredients!$H$3:$H$230)+SUMIF($B$3:$B$725,G495,$CB$3:$CB$725)</f>
        <v>0</v>
      </c>
      <c r="BV495" s="30">
        <f>SUMIF(Ingredients!$B$3:$B$230,H495,Ingredients!$H$3:$H$230)+SUMIF($B$3:$B$725,H495,$CB$3:$CB$725)</f>
        <v>0</v>
      </c>
      <c r="BW495" s="30">
        <f>SUMIF(Ingredients!$B$3:$B$230,I495,Ingredients!$H$3:$H$230)+SUMIF($B$3:$B$725,I495,$CB$3:$CB$725)</f>
        <v>0</v>
      </c>
      <c r="BX495" s="30">
        <f>SUMIF(Ingredients!$B$3:$B$230,J495,Ingredients!$H$3:$H$230)+SUMIF($B$3:$B$725,J495,$CB$3:$CB$725)</f>
        <v>0</v>
      </c>
      <c r="BY495" s="30">
        <f>SUMIF(Ingredients!$B$3:$B$230,K495,Ingredients!$H$3:$H$230)+SUMIF($B$3:$B$725,K495,$CB$3:$CB$725)</f>
        <v>0</v>
      </c>
      <c r="BZ495" s="30">
        <f>SUMIF(Ingredients!$B$3:$B$230,L495,Ingredients!$H$3:$H$230)+SUMIF($B$3:$B$725,L495,$CB$3:$CB$725)</f>
        <v>0</v>
      </c>
      <c r="CA495" s="30">
        <f>SUMIF(Ingredients!$B$3:$B$230,M495,Ingredients!$H$3:$H$230)+SUMIF($B$3:$B$725,M495,$CB$3:$CB$725)</f>
        <v>0</v>
      </c>
      <c r="CB495" s="42">
        <f t="shared" si="105"/>
        <v>0</v>
      </c>
      <c r="CC495" s="30">
        <f>SUMIF(Ingredients!$B$3:$B$230,F495,Ingredients!$I$3:$I$230)+SUMIF($B$3:$B$725,F495,$CK$3:$CK$725)</f>
        <v>0</v>
      </c>
      <c r="CD495" s="30">
        <f>SUMIF(Ingredients!$B$3:$B$230,G495,Ingredients!$I$3:$I$230)+SUMIF($B$3:$B$725,G495,$CK$3:$CK$725)</f>
        <v>0</v>
      </c>
      <c r="CE495" s="30">
        <f>SUMIF(Ingredients!$B$3:$B$230,H495,Ingredients!$I$3:$I$230)+SUMIF($B$3:$B$725,H495,$CK$3:$CK$725)</f>
        <v>0</v>
      </c>
      <c r="CF495" s="30">
        <f>SUMIF(Ingredients!$B$3:$B$230,I495,Ingredients!$I$3:$I$230)+SUMIF($B$3:$B$725,I495,$CK$3:$CK$725)</f>
        <v>0</v>
      </c>
      <c r="CG495" s="30">
        <f>SUMIF(Ingredients!$B$3:$B$230,J495,Ingredients!$I$3:$I$230)+SUMIF($B$3:$B$725,J495,$CK$3:$CK$725)</f>
        <v>0</v>
      </c>
      <c r="CH495" s="30">
        <f>SUMIF(Ingredients!$B$3:$B$230,K495,Ingredients!$I$3:$I$230)+SUMIF($B$3:$B$725,K495,$CK$3:$CK$725)</f>
        <v>0</v>
      </c>
      <c r="CI495" s="30">
        <f>SUMIF(Ingredients!$B$3:$B$230,L495,Ingredients!$I$3:$I$230)+SUMIF($B$3:$B$725,L495,$CK$3:$CK$725)</f>
        <v>0</v>
      </c>
      <c r="CJ495" s="30">
        <f>SUMIF(Ingredients!$B$3:$B$230,M495,Ingredients!$I$3:$I$230)+SUMIF($B$3:$B$725,M495,$CK$3:$CK$725)</f>
        <v>0</v>
      </c>
      <c r="CK495" s="38">
        <f t="shared" si="106"/>
        <v>0</v>
      </c>
      <c r="CL495" s="30">
        <f>SUMIF(Ingredients!$B$3:$B$230,F495,Ingredients!$J$3:$J$230)+SUMIF($B$3:$B$725,F495,$CT$3:$CT$725)</f>
        <v>0</v>
      </c>
      <c r="CM495" s="30">
        <f>SUMIF(Ingredients!$B$3:$B$230,G495,Ingredients!$J$3:$J$230)+SUMIF($B$3:$B$725,G495,$CT$3:$CT$725)</f>
        <v>1</v>
      </c>
      <c r="CN495" s="30">
        <f>SUMIF(Ingredients!$B$3:$B$230,H495,Ingredients!$J$3:$J$230)+SUMIF($B$3:$B$725,H495,$CT$3:$CT$725)</f>
        <v>0</v>
      </c>
      <c r="CO495" s="30">
        <f>SUMIF(Ingredients!$B$3:$B$230,I495,Ingredients!$J$3:$J$230)+SUMIF($B$3:$B$725,I495,$CT$3:$CT$725)</f>
        <v>0</v>
      </c>
      <c r="CP495" s="30">
        <f>SUMIF(Ingredients!$B$3:$B$230,J495,Ingredients!$J$3:$J$230)+SUMIF($B$3:$B$725,J495,$CT$3:$CT$725)</f>
        <v>0</v>
      </c>
      <c r="CQ495" s="30">
        <f>SUMIF(Ingredients!$B$3:$B$230,K495,Ingredients!$J$3:$J$230)+SUMIF($B$3:$B$725,K495,$CT$3:$CT$725)</f>
        <v>0</v>
      </c>
      <c r="CR495" s="30">
        <f>SUMIF(Ingredients!$B$3:$B$230,L495,Ingredients!$J$3:$J$230)+SUMIF($B$3:$B$725,L495,$CT$3:$CT$725)</f>
        <v>0</v>
      </c>
      <c r="CS495" s="30">
        <f>SUMIF(Ingredients!$B$3:$B$230,M495,Ingredients!$J$3:$J$230)+SUMIF($B$3:$B$725,M495,$CT$3:$CT$725)</f>
        <v>0</v>
      </c>
      <c r="CT495" s="43">
        <f t="shared" si="107"/>
        <v>1</v>
      </c>
      <c r="CU495" s="34">
        <v>11.5</v>
      </c>
      <c r="CV495" s="30">
        <v>0</v>
      </c>
      <c r="CW495" s="30">
        <v>21</v>
      </c>
      <c r="CX495" s="35">
        <v>1</v>
      </c>
      <c r="CY495" s="36">
        <v>0.5</v>
      </c>
      <c r="CZ495" s="37">
        <v>0</v>
      </c>
      <c r="DA495" s="38">
        <v>0</v>
      </c>
      <c r="DB495" s="39">
        <v>1</v>
      </c>
      <c r="DC495" t="s">
        <v>202</v>
      </c>
      <c r="DD495" t="str">
        <f t="shared" ca="1" si="99"/>
        <v/>
      </c>
      <c r="DE495" t="str">
        <f t="shared" ca="1" si="108"/>
        <v>-</v>
      </c>
      <c r="DG495" t="s">
        <v>200</v>
      </c>
      <c r="DH495" t="str">
        <f t="shared" ca="1" si="109"/>
        <v>PEPPERJELLYANDCRACKERSITEM(MEAL, ItemRegistry.pepperjellyandcrackersItem, 4 ,2.3f,0f,1f,0f,0.5f,0f,1f,1f),</v>
      </c>
      <c r="DI495" t="s">
        <v>2560</v>
      </c>
    </row>
    <row r="496" spans="2:113" x14ac:dyDescent="0.3">
      <c r="B496" t="s">
        <v>790</v>
      </c>
      <c r="C496" t="str">
        <f>INDEX('PH Itemnames'!$B$1:$B$723,MATCH(B496,'PH Itemnames'!$A$1:$A$723),1)</f>
        <v>saltedcaramelItem</v>
      </c>
      <c r="D496" t="s">
        <v>240</v>
      </c>
      <c r="E496" t="s">
        <v>1191</v>
      </c>
      <c r="F496" s="10" t="s">
        <v>256</v>
      </c>
      <c r="G496" s="11" t="s">
        <v>249</v>
      </c>
      <c r="H496" s="11"/>
      <c r="I496" s="11"/>
      <c r="J496" s="11"/>
      <c r="K496" s="11"/>
      <c r="L496" s="11"/>
      <c r="M496" s="11"/>
      <c r="N496" s="46">
        <f ca="1">SUMIF(Ingredients!$B$3:$B$230,'PH complex foods'!F496,Ingredients!$A$3:$A$119)+SUMIF($B$3:$B$725,F496,$V$3:$V$724)</f>
        <v>1</v>
      </c>
      <c r="O496" s="11">
        <f ca="1">SUMIF(Ingredients!$B$3:$B$230,'PH complex foods'!G496,Ingredients!$A$3:$A$119)+SUMIF($B$3:$B$725,G496,$V$3:$V$724)</f>
        <v>1</v>
      </c>
      <c r="P496" s="11">
        <f ca="1">SUMIF(Ingredients!$B$3:$B$230,'PH complex foods'!H496,Ingredients!$A$3:$A$119)+SUMIF($B$3:$B$725,H496,$V$3:$V$724)</f>
        <v>0</v>
      </c>
      <c r="Q496" s="11">
        <f ca="1">SUMIF(Ingredients!$B$3:$B$230,'PH complex foods'!I496,Ingredients!$A$3:$A$119)+SUMIF($B$3:$B$725,I496,$V$3:$V$724)</f>
        <v>0</v>
      </c>
      <c r="R496" s="11">
        <f ca="1">SUMIF(Ingredients!$B$3:$B$230,'PH complex foods'!J496,Ingredients!$A$3:$A$119)+SUMIF($B$3:$B$725,J496,$V$3:$V$724)</f>
        <v>0</v>
      </c>
      <c r="S496" s="11">
        <f ca="1">SUMIF(Ingredients!$B$3:$B$230,'PH complex foods'!K496,Ingredients!$A$3:$A$119)+SUMIF($B$3:$B$725,K496,$V$3:$V$724)</f>
        <v>0</v>
      </c>
      <c r="T496" s="11">
        <f ca="1">SUMIF(Ingredients!$B$3:$B$230,'PH complex foods'!L496,Ingredients!$A$3:$A$119)+SUMIF($B$3:$B$725,L496,$V$3:$V$724)</f>
        <v>0</v>
      </c>
      <c r="U496" s="11">
        <f ca="1">SUMIF(Ingredients!$B$3:$B$230,'PH complex foods'!M496,Ingredients!$A$3:$A$119)+SUMIF($B$3:$B$725,M496,$V$3:$V$724)</f>
        <v>0</v>
      </c>
      <c r="V496" s="10">
        <f t="shared" ca="1" si="110"/>
        <v>1</v>
      </c>
      <c r="W496" s="10">
        <v>1</v>
      </c>
      <c r="X496" s="11">
        <v>1</v>
      </c>
      <c r="Y496" s="11">
        <f>COUNTIF(F496:M1220,B496)</f>
        <v>0</v>
      </c>
      <c r="Z496" s="44" t="str">
        <f t="shared" ca="1" si="111"/>
        <v>Yes</v>
      </c>
      <c r="AA496" s="34">
        <f>SUMIF(Ingredients!$B$3:$B$230,F496,Ingredients!$C$3:$C$230)+SUMIF($B$3:$B$725,F496,$AI$3:$AI$725)</f>
        <v>0</v>
      </c>
      <c r="AB496" s="30">
        <f>SUMIF(Ingredients!$B$3:$B$230,G496,Ingredients!$C$3:$C$230)+SUMIF($B$3:$B$725,G496,$AI$3:$AI$725)</f>
        <v>0</v>
      </c>
      <c r="AC496" s="30">
        <f>SUMIF(Ingredients!$B$3:$B$230,H496,Ingredients!$C$3:$C$230)+SUMIF($B$3:$B$725,H496,$AI$3:$AI$725)</f>
        <v>0</v>
      </c>
      <c r="AD496" s="30">
        <f>SUMIF(Ingredients!$B$3:$B$230,I496,Ingredients!$C$3:$C$230)+SUMIF($B$3:$B$725,I496,$AI$3:$AI$725)</f>
        <v>0</v>
      </c>
      <c r="AE496" s="30">
        <f>SUMIF(Ingredients!$B$3:$B$230,J496,Ingredients!$C$3:$C$230)+SUMIF($B$3:$B$725,J496,$AI$3:$AI$725)</f>
        <v>0</v>
      </c>
      <c r="AF496" s="30">
        <f>SUMIF(Ingredients!$B$3:$B$230,K496,Ingredients!$C$3:$C$230)+SUMIF($B$3:$B$725,K496,$AI$3:$AI$725)</f>
        <v>0</v>
      </c>
      <c r="AG496" s="30">
        <f>SUMIF(Ingredients!$B$3:$B$230,L496,Ingredients!$C$3:$C$230)+SUMIF($B$3:$B$725,L496,$AI$3:$AI$725)</f>
        <v>0</v>
      </c>
      <c r="AH496" s="30">
        <f>SUMIF(Ingredients!$B$3:$B$230,M496,Ingredients!$C$3:$C$230)+SUMIF($B$3:$B$725,M496,$AI$3:$AI$725)</f>
        <v>0</v>
      </c>
      <c r="AI496" s="29">
        <f t="shared" si="100"/>
        <v>0</v>
      </c>
      <c r="AJ496" s="30">
        <f>SUMIF(Ingredients!$B$3:$B$230,F496,Ingredients!$D$3:$D$230)+SUMIF($B$3:$B$725,F496,$AR$3:$AR$725)</f>
        <v>0</v>
      </c>
      <c r="AK496" s="30">
        <f>SUMIF(Ingredients!$B$3:$B$230,G496,Ingredients!$D$3:$D$230)+SUMIF($B$3:$B$725,G496,$AR$3:$AR$725)</f>
        <v>0</v>
      </c>
      <c r="AL496" s="30">
        <f>SUMIF(Ingredients!$B$3:$B$230,H496,Ingredients!$D$3:$D$230)+SUMIF($B$3:$B$725,H496,$AR$3:$AR$725)</f>
        <v>0</v>
      </c>
      <c r="AM496" s="30">
        <f>SUMIF(Ingredients!$B$3:$B$230,I496,Ingredients!$D$3:$D$230)+SUMIF($B$3:$B$725,I496,$AR$3:$AR$725)</f>
        <v>0</v>
      </c>
      <c r="AN496" s="30">
        <f>SUMIF(Ingredients!$B$3:$B$230,J496,Ingredients!$D$3:$D$230)+SUMIF($B$3:$B$725,J496,$AR$3:$AR$725)</f>
        <v>0</v>
      </c>
      <c r="AO496" s="30">
        <f>SUMIF(Ingredients!$B$3:$B$230,K496,Ingredients!$D$3:$D$230)+SUMIF($B$3:$B$725,K496,$AR$3:$AR$725)</f>
        <v>0</v>
      </c>
      <c r="AP496" s="30">
        <f>SUMIF(Ingredients!$B$3:$B$230,L496,Ingredients!$D$3:$D$230)+SUMIF($B$3:$B$725,L496,$AR$3:$AR$725)</f>
        <v>0</v>
      </c>
      <c r="AQ496" s="30">
        <f>SUMIF(Ingredients!$B$3:$B$230,M496,Ingredients!$D$3:$D$230)+SUMIF($B$3:$B$725,M496,$AR$3:$AR$725)</f>
        <v>0</v>
      </c>
      <c r="AR496" s="29">
        <f t="shared" si="101"/>
        <v>0</v>
      </c>
      <c r="AS496" s="30">
        <f>SUMIF(Ingredients!$B$3:$B$230,F496,Ingredients!$E$3:$E$230)+SUMIF($B$3:$B$725,F496,$BA$3:$BA$730)</f>
        <v>30</v>
      </c>
      <c r="AT496" s="30">
        <f>SUMIF(Ingredients!$B$3:$B$230,G496,Ingredients!$E$3:$E$230)+SUMIF($B$3:$B$725,G496,$BA$3:$BA$730)</f>
        <v>30</v>
      </c>
      <c r="AU496" s="30">
        <f>SUMIF(Ingredients!$B$3:$B$230,H496,Ingredients!$E$3:$E$230)+SUMIF($B$3:$B$725,H496,$BA$3:$BA$730)</f>
        <v>0</v>
      </c>
      <c r="AV496" s="30">
        <f>SUMIF(Ingredients!$B$3:$B$230,I496,Ingredients!$E$3:$E$230)+SUMIF($B$3:$B$725,I496,$BA$3:$BA$730)</f>
        <v>0</v>
      </c>
      <c r="AW496" s="30">
        <f>SUMIF(Ingredients!$B$3:$B$230,J496,Ingredients!$E$3:$E$230)+SUMIF($B$3:$B$725,J496,$BA$3:$BA$730)</f>
        <v>0</v>
      </c>
      <c r="AX496" s="30">
        <f>SUMIF(Ingredients!$B$3:$B$230,K496,Ingredients!$E$3:$E$230)+SUMIF($B$3:$B$725,K496,$BA$3:$BA$730)</f>
        <v>0</v>
      </c>
      <c r="AY496" s="30">
        <f>SUMIF(Ingredients!$B$3:$B$230,L496,Ingredients!$E$3:$E$230)+SUMIF($B$3:$B$725,L496,$BA$3:$BA$730)</f>
        <v>0</v>
      </c>
      <c r="AZ496" s="30">
        <f>SUMIF(Ingredients!$B$3:$B$230,M496,Ingredients!$E$3:$E$230)+SUMIF($B$3:$B$725,M496,$BA$3:$BA$730)</f>
        <v>0</v>
      </c>
      <c r="BA496" s="29">
        <f t="shared" si="102"/>
        <v>30</v>
      </c>
      <c r="BB496" s="30">
        <f>SUMIF(Ingredients!$B$3:$B$230,F496,Ingredients!$F$3:$F$230)+SUMIF($B$3:$B$725,F496,$BJ$3:$BJ$725)</f>
        <v>0</v>
      </c>
      <c r="BC496" s="30">
        <f>SUMIF(Ingredients!$B$3:$B$230,G496,Ingredients!$F$3:$F$230)+SUMIF($B$3:$B$725,G496,$BJ$3:$BJ$725)</f>
        <v>0</v>
      </c>
      <c r="BD496" s="30">
        <f>SUMIF(Ingredients!$B$3:$B$230,H496,Ingredients!$F$3:$F$230)+SUMIF($B$3:$B$725,H496,$BJ$3:$BJ$725)</f>
        <v>0</v>
      </c>
      <c r="BE496" s="30">
        <f>SUMIF(Ingredients!$B$3:$B$230,I496,Ingredients!$F$3:$F$230)+SUMIF($B$3:$B$725,I496,$BJ$3:$BJ$725)</f>
        <v>0</v>
      </c>
      <c r="BF496" s="30">
        <f>SUMIF(Ingredients!$B$3:$B$230,J496,Ingredients!$F$3:$F$230)+SUMIF($B$3:$B$725,J496,$BJ$3:$BJ$725)</f>
        <v>0</v>
      </c>
      <c r="BG496" s="30">
        <f>SUMIF(Ingredients!$B$3:$B$230,K496,Ingredients!$F$3:$F$230)+SUMIF($B$3:$B$725,K496,$BJ$3:$BJ$725)</f>
        <v>0</v>
      </c>
      <c r="BH496" s="30">
        <f>SUMIF(Ingredients!$B$3:$B$230,L496,Ingredients!$F$3:$F$230)+SUMIF($B$3:$B$725,L496,$BJ$3:$BJ$725)</f>
        <v>0</v>
      </c>
      <c r="BI496" s="30">
        <f>SUMIF(Ingredients!$B$3:$B$230,M496,Ingredients!$F$3:$F$230)+SUMIF($B$3:$B$725,M496,$BJ$3:$BJ$725)</f>
        <v>0</v>
      </c>
      <c r="BJ496" s="35">
        <f t="shared" si="103"/>
        <v>0</v>
      </c>
      <c r="BK496" s="30">
        <f>SUMIF(Ingredients!$B$3:$B$230,F496,Ingredients!$G$3:$G$230)+SUMIF($B$3:$B$725,F496,$BS$3:$BS$725)</f>
        <v>0</v>
      </c>
      <c r="BL496" s="30">
        <f>SUMIF(Ingredients!$B$3:$B$230,G496,Ingredients!$G$3:$G$230)+SUMIF($B$3:$B$725,G496,$BS$3:$BS$725)</f>
        <v>0</v>
      </c>
      <c r="BM496" s="30">
        <f>SUMIF(Ingredients!$B$3:$B$230,H496,Ingredients!$G$3:$G$230)+SUMIF($B$3:$B$725,H496,$BS$3:$BS$725)</f>
        <v>0</v>
      </c>
      <c r="BN496" s="30">
        <f>SUMIF(Ingredients!$B$3:$B$230,I496,Ingredients!$G$3:$G$230)+SUMIF($B$3:$B$725,I496,$BS$3:$BS$725)</f>
        <v>0</v>
      </c>
      <c r="BO496" s="30">
        <f>SUMIF(Ingredients!$B$3:$B$230,J496,Ingredients!$G$3:$G$230)+SUMIF($B$3:$B$725,J496,$BS$3:$BS$725)</f>
        <v>0</v>
      </c>
      <c r="BP496" s="30">
        <f>SUMIF(Ingredients!$B$3:$B$230,K496,Ingredients!$G$3:$G$230)+SUMIF($B$3:$B$725,K496,$BS$3:$BS$725)</f>
        <v>0</v>
      </c>
      <c r="BQ496" s="30">
        <f>SUMIF(Ingredients!$B$3:$B$230,L496,Ingredients!$G$3:$G$230)+SUMIF($B$3:$B$725,L496,$BS$3:$BS$725)</f>
        <v>0</v>
      </c>
      <c r="BR496" s="30">
        <f>SUMIF(Ingredients!$B$3:$B$230,M496,Ingredients!$G$3:$G$230)+SUMIF($B$3:$B$725,M496,$BS$3:$BS$725)</f>
        <v>0</v>
      </c>
      <c r="BS496" s="36">
        <f t="shared" si="104"/>
        <v>0</v>
      </c>
      <c r="BT496" s="30">
        <f>SUMIF(Ingredients!$B$3:$B$230,F496,Ingredients!$H$3:$H$230)+SUMIF($B$3:$B$725,F496,$CB$3:$CB$725)</f>
        <v>0</v>
      </c>
      <c r="BU496" s="30">
        <f>SUMIF(Ingredients!$B$3:$B$230,G496,Ingredients!$H$3:$H$230)+SUMIF($B$3:$B$725,G496,$CB$3:$CB$725)</f>
        <v>0</v>
      </c>
      <c r="BV496" s="30">
        <f>SUMIF(Ingredients!$B$3:$B$230,H496,Ingredients!$H$3:$H$230)+SUMIF($B$3:$B$725,H496,$CB$3:$CB$725)</f>
        <v>0</v>
      </c>
      <c r="BW496" s="30">
        <f>SUMIF(Ingredients!$B$3:$B$230,I496,Ingredients!$H$3:$H$230)+SUMIF($B$3:$B$725,I496,$CB$3:$CB$725)</f>
        <v>0</v>
      </c>
      <c r="BX496" s="30">
        <f>SUMIF(Ingredients!$B$3:$B$230,J496,Ingredients!$H$3:$H$230)+SUMIF($B$3:$B$725,J496,$CB$3:$CB$725)</f>
        <v>0</v>
      </c>
      <c r="BY496" s="30">
        <f>SUMIF(Ingredients!$B$3:$B$230,K496,Ingredients!$H$3:$H$230)+SUMIF($B$3:$B$725,K496,$CB$3:$CB$725)</f>
        <v>0</v>
      </c>
      <c r="BZ496" s="30">
        <f>SUMIF(Ingredients!$B$3:$B$230,L496,Ingredients!$H$3:$H$230)+SUMIF($B$3:$B$725,L496,$CB$3:$CB$725)</f>
        <v>0</v>
      </c>
      <c r="CA496" s="30">
        <f>SUMIF(Ingredients!$B$3:$B$230,M496,Ingredients!$H$3:$H$230)+SUMIF($B$3:$B$725,M496,$CB$3:$CB$725)</f>
        <v>0</v>
      </c>
      <c r="CB496" s="42">
        <f t="shared" si="105"/>
        <v>0</v>
      </c>
      <c r="CC496" s="30">
        <f>SUMIF(Ingredients!$B$3:$B$230,F496,Ingredients!$I$3:$I$230)+SUMIF($B$3:$B$725,F496,$CK$3:$CK$725)</f>
        <v>0</v>
      </c>
      <c r="CD496" s="30">
        <f>SUMIF(Ingredients!$B$3:$B$230,G496,Ingredients!$I$3:$I$230)+SUMIF($B$3:$B$725,G496,$CK$3:$CK$725)</f>
        <v>0</v>
      </c>
      <c r="CE496" s="30">
        <f>SUMIF(Ingredients!$B$3:$B$230,H496,Ingredients!$I$3:$I$230)+SUMIF($B$3:$B$725,H496,$CK$3:$CK$725)</f>
        <v>0</v>
      </c>
      <c r="CF496" s="30">
        <f>SUMIF(Ingredients!$B$3:$B$230,I496,Ingredients!$I$3:$I$230)+SUMIF($B$3:$B$725,I496,$CK$3:$CK$725)</f>
        <v>0</v>
      </c>
      <c r="CG496" s="30">
        <f>SUMIF(Ingredients!$B$3:$B$230,J496,Ingredients!$I$3:$I$230)+SUMIF($B$3:$B$725,J496,$CK$3:$CK$725)</f>
        <v>0</v>
      </c>
      <c r="CH496" s="30">
        <f>SUMIF(Ingredients!$B$3:$B$230,K496,Ingredients!$I$3:$I$230)+SUMIF($B$3:$B$725,K496,$CK$3:$CK$725)</f>
        <v>0</v>
      </c>
      <c r="CI496" s="30">
        <f>SUMIF(Ingredients!$B$3:$B$230,L496,Ingredients!$I$3:$I$230)+SUMIF($B$3:$B$725,L496,$CK$3:$CK$725)</f>
        <v>0</v>
      </c>
      <c r="CJ496" s="30">
        <f>SUMIF(Ingredients!$B$3:$B$230,M496,Ingredients!$I$3:$I$230)+SUMIF($B$3:$B$725,M496,$CK$3:$CK$725)</f>
        <v>0</v>
      </c>
      <c r="CK496" s="38">
        <f t="shared" si="106"/>
        <v>0</v>
      </c>
      <c r="CL496" s="30">
        <f>SUMIF(Ingredients!$B$3:$B$230,F496,Ingredients!$J$3:$J$230)+SUMIF($B$3:$B$725,F496,$CT$3:$CT$725)</f>
        <v>0</v>
      </c>
      <c r="CM496" s="30">
        <f>SUMIF(Ingredients!$B$3:$B$230,G496,Ingredients!$J$3:$J$230)+SUMIF($B$3:$B$725,G496,$CT$3:$CT$725)</f>
        <v>0</v>
      </c>
      <c r="CN496" s="30">
        <f>SUMIF(Ingredients!$B$3:$B$230,H496,Ingredients!$J$3:$J$230)+SUMIF($B$3:$B$725,H496,$CT$3:$CT$725)</f>
        <v>0</v>
      </c>
      <c r="CO496" s="30">
        <f>SUMIF(Ingredients!$B$3:$B$230,I496,Ingredients!$J$3:$J$230)+SUMIF($B$3:$B$725,I496,$CT$3:$CT$725)</f>
        <v>0</v>
      </c>
      <c r="CP496" s="30">
        <f>SUMIF(Ingredients!$B$3:$B$230,J496,Ingredients!$J$3:$J$230)+SUMIF($B$3:$B$725,J496,$CT$3:$CT$725)</f>
        <v>0</v>
      </c>
      <c r="CQ496" s="30">
        <f>SUMIF(Ingredients!$B$3:$B$230,K496,Ingredients!$J$3:$J$230)+SUMIF($B$3:$B$725,K496,$CT$3:$CT$725)</f>
        <v>0</v>
      </c>
      <c r="CR496" s="30">
        <f>SUMIF(Ingredients!$B$3:$B$230,L496,Ingredients!$J$3:$J$230)+SUMIF($B$3:$B$725,L496,$CT$3:$CT$725)</f>
        <v>0</v>
      </c>
      <c r="CS496" s="30">
        <f>SUMIF(Ingredients!$B$3:$B$230,M496,Ingredients!$J$3:$J$230)+SUMIF($B$3:$B$725,M496,$CT$3:$CT$725)</f>
        <v>0</v>
      </c>
      <c r="CT496" s="43">
        <f t="shared" si="107"/>
        <v>0</v>
      </c>
      <c r="CU496" s="34">
        <v>2</v>
      </c>
      <c r="CV496" s="30">
        <v>0</v>
      </c>
      <c r="CW496" s="30">
        <v>30</v>
      </c>
      <c r="CX496" s="35">
        <v>0</v>
      </c>
      <c r="CY496" s="36">
        <v>0</v>
      </c>
      <c r="CZ496" s="37">
        <v>0</v>
      </c>
      <c r="DA496" s="38">
        <v>0</v>
      </c>
      <c r="DB496" s="39">
        <v>0</v>
      </c>
      <c r="DC496" t="s">
        <v>202</v>
      </c>
      <c r="DD496" t="str">
        <f t="shared" ca="1" si="99"/>
        <v/>
      </c>
      <c r="DE496" t="str">
        <f t="shared" ca="1" si="108"/>
        <v>-</v>
      </c>
      <c r="DG496" t="s">
        <v>200</v>
      </c>
      <c r="DH496" t="str">
        <f t="shared" ca="1" si="109"/>
        <v>SALTEDCARAMELITEM(MEAL, ItemRegistry.saltedcaramelItem, 4 ,0.4f,0f,0f,0f,0f,0f,0f,0.7f),</v>
      </c>
      <c r="DI496" t="s">
        <v>2561</v>
      </c>
    </row>
    <row r="497" spans="2:113" x14ac:dyDescent="0.3">
      <c r="B497" t="s">
        <v>791</v>
      </c>
      <c r="C497" t="str">
        <f>INDEX('PH Itemnames'!$B$1:$B$723,MATCH(B497,'PH Itemnames'!$A$1:$A$723),1)</f>
        <v>spidereyepieItem</v>
      </c>
      <c r="D497" t="s">
        <v>245</v>
      </c>
      <c r="E497" t="s">
        <v>1191</v>
      </c>
      <c r="F497" s="10" t="s">
        <v>209</v>
      </c>
      <c r="G497" s="11" t="s">
        <v>792</v>
      </c>
      <c r="H497" s="11" t="s">
        <v>210</v>
      </c>
      <c r="I497" s="11"/>
      <c r="J497" s="11"/>
      <c r="K497" s="11"/>
      <c r="L497" s="11"/>
      <c r="M497" s="11"/>
      <c r="N497" s="46">
        <f ca="1">SUMIF(Ingredients!$B$3:$B$230,'PH complex foods'!F497,Ingredients!$A$3:$A$119)+SUMIF($B$3:$B$725,F497,$V$3:$V$724)</f>
        <v>1</v>
      </c>
      <c r="O497" s="11">
        <f ca="1">SUMIF(Ingredients!$B$3:$B$230,'PH complex foods'!G497,Ingredients!$A$3:$A$119)+SUMIF($B$3:$B$725,G497,$V$3:$V$724)</f>
        <v>0</v>
      </c>
      <c r="P497" s="11">
        <f ca="1">SUMIF(Ingredients!$B$3:$B$230,'PH complex foods'!H497,Ingredients!$A$3:$A$119)+SUMIF($B$3:$B$725,H497,$V$3:$V$724)</f>
        <v>1</v>
      </c>
      <c r="Q497" s="11">
        <f ca="1">SUMIF(Ingredients!$B$3:$B$230,'PH complex foods'!I497,Ingredients!$A$3:$A$119)+SUMIF($B$3:$B$725,I497,$V$3:$V$724)</f>
        <v>0</v>
      </c>
      <c r="R497" s="11">
        <f ca="1">SUMIF(Ingredients!$B$3:$B$230,'PH complex foods'!J497,Ingredients!$A$3:$A$119)+SUMIF($B$3:$B$725,J497,$V$3:$V$724)</f>
        <v>0</v>
      </c>
      <c r="S497" s="11">
        <f ca="1">SUMIF(Ingredients!$B$3:$B$230,'PH complex foods'!K497,Ingredients!$A$3:$A$119)+SUMIF($B$3:$B$725,K497,$V$3:$V$724)</f>
        <v>0</v>
      </c>
      <c r="T497" s="11">
        <f ca="1">SUMIF(Ingredients!$B$3:$B$230,'PH complex foods'!L497,Ingredients!$A$3:$A$119)+SUMIF($B$3:$B$725,L497,$V$3:$V$724)</f>
        <v>0</v>
      </c>
      <c r="U497" s="11">
        <f ca="1">SUMIF(Ingredients!$B$3:$B$230,'PH complex foods'!M497,Ingredients!$A$3:$A$119)+SUMIF($B$3:$B$725,M497,$V$3:$V$724)</f>
        <v>0</v>
      </c>
      <c r="V497" s="10">
        <f t="shared" ca="1" si="110"/>
        <v>0</v>
      </c>
      <c r="W497" s="10">
        <v>0</v>
      </c>
      <c r="X497" s="11">
        <v>0</v>
      </c>
      <c r="Y497" s="11">
        <f>COUNTIF(F497:M1221,B497)</f>
        <v>0</v>
      </c>
      <c r="Z497" s="44" t="str">
        <f t="shared" ca="1" si="111"/>
        <v>No</v>
      </c>
      <c r="AA497" s="34">
        <f>SUMIF(Ingredients!$B$3:$B$230,F497,Ingredients!$C$3:$C$230)+SUMIF($B$3:$B$725,F497,$AI$3:$AI$725)</f>
        <v>5</v>
      </c>
      <c r="AB497" s="30">
        <f>SUMIF(Ingredients!$B$3:$B$230,G497,Ingredients!$C$3:$C$230)+SUMIF($B$3:$B$725,G497,$AI$3:$AI$725)</f>
        <v>0</v>
      </c>
      <c r="AC497" s="30">
        <f>SUMIF(Ingredients!$B$3:$B$230,H497,Ingredients!$C$3:$C$230)+SUMIF($B$3:$B$725,H497,$AI$3:$AI$725)</f>
        <v>0</v>
      </c>
      <c r="AD497" s="30">
        <f>SUMIF(Ingredients!$B$3:$B$230,I497,Ingredients!$C$3:$C$230)+SUMIF($B$3:$B$725,I497,$AI$3:$AI$725)</f>
        <v>0</v>
      </c>
      <c r="AE497" s="30">
        <f>SUMIF(Ingredients!$B$3:$B$230,J497,Ingredients!$C$3:$C$230)+SUMIF($B$3:$B$725,J497,$AI$3:$AI$725)</f>
        <v>0</v>
      </c>
      <c r="AF497" s="30">
        <f>SUMIF(Ingredients!$B$3:$B$230,K497,Ingredients!$C$3:$C$230)+SUMIF($B$3:$B$725,K497,$AI$3:$AI$725)</f>
        <v>0</v>
      </c>
      <c r="AG497" s="30">
        <f>SUMIF(Ingredients!$B$3:$B$230,L497,Ingredients!$C$3:$C$230)+SUMIF($B$3:$B$725,L497,$AI$3:$AI$725)</f>
        <v>0</v>
      </c>
      <c r="AH497" s="30">
        <f>SUMIF(Ingredients!$B$3:$B$230,M497,Ingredients!$C$3:$C$230)+SUMIF($B$3:$B$725,M497,$AI$3:$AI$725)</f>
        <v>0</v>
      </c>
      <c r="AI497" s="29">
        <f t="shared" si="100"/>
        <v>5</v>
      </c>
      <c r="AJ497" s="30">
        <f>SUMIF(Ingredients!$B$3:$B$230,F497,Ingredients!$D$3:$D$230)+SUMIF($B$3:$B$725,F497,$AR$3:$AR$725)</f>
        <v>0</v>
      </c>
      <c r="AK497" s="30">
        <f>SUMIF(Ingredients!$B$3:$B$230,G497,Ingredients!$D$3:$D$230)+SUMIF($B$3:$B$725,G497,$AR$3:$AR$725)</f>
        <v>0</v>
      </c>
      <c r="AL497" s="30">
        <f>SUMIF(Ingredients!$B$3:$B$230,H497,Ingredients!$D$3:$D$230)+SUMIF($B$3:$B$725,H497,$AR$3:$AR$725)</f>
        <v>0</v>
      </c>
      <c r="AM497" s="30">
        <f>SUMIF(Ingredients!$B$3:$B$230,I497,Ingredients!$D$3:$D$230)+SUMIF($B$3:$B$725,I497,$AR$3:$AR$725)</f>
        <v>0</v>
      </c>
      <c r="AN497" s="30">
        <f>SUMIF(Ingredients!$B$3:$B$230,J497,Ingredients!$D$3:$D$230)+SUMIF($B$3:$B$725,J497,$AR$3:$AR$725)</f>
        <v>0</v>
      </c>
      <c r="AO497" s="30">
        <f>SUMIF(Ingredients!$B$3:$B$230,K497,Ingredients!$D$3:$D$230)+SUMIF($B$3:$B$725,K497,$AR$3:$AR$725)</f>
        <v>0</v>
      </c>
      <c r="AP497" s="30">
        <f>SUMIF(Ingredients!$B$3:$B$230,L497,Ingredients!$D$3:$D$230)+SUMIF($B$3:$B$725,L497,$AR$3:$AR$725)</f>
        <v>0</v>
      </c>
      <c r="AQ497" s="30">
        <f>SUMIF(Ingredients!$B$3:$B$230,M497,Ingredients!$D$3:$D$230)+SUMIF($B$3:$B$725,M497,$AR$3:$AR$725)</f>
        <v>0</v>
      </c>
      <c r="AR497" s="29">
        <f t="shared" si="101"/>
        <v>0</v>
      </c>
      <c r="AS497" s="30">
        <f>SUMIF(Ingredients!$B$3:$B$230,F497,Ingredients!$E$3:$E$230)+SUMIF($B$3:$B$725,F497,$BA$3:$BA$730)</f>
        <v>7</v>
      </c>
      <c r="AT497" s="30">
        <f>SUMIF(Ingredients!$B$3:$B$230,G497,Ingredients!$E$3:$E$230)+SUMIF($B$3:$B$725,G497,$BA$3:$BA$730)</f>
        <v>0</v>
      </c>
      <c r="AU497" s="30">
        <f>SUMIF(Ingredients!$B$3:$B$230,H497,Ingredients!$E$3:$E$230)+SUMIF($B$3:$B$725,H497,$BA$3:$BA$730)</f>
        <v>30</v>
      </c>
      <c r="AV497" s="30">
        <f>SUMIF(Ingredients!$B$3:$B$230,I497,Ingredients!$E$3:$E$230)+SUMIF($B$3:$B$725,I497,$BA$3:$BA$730)</f>
        <v>0</v>
      </c>
      <c r="AW497" s="30">
        <f>SUMIF(Ingredients!$B$3:$B$230,J497,Ingredients!$E$3:$E$230)+SUMIF($B$3:$B$725,J497,$BA$3:$BA$730)</f>
        <v>0</v>
      </c>
      <c r="AX497" s="30">
        <f>SUMIF(Ingredients!$B$3:$B$230,K497,Ingredients!$E$3:$E$230)+SUMIF($B$3:$B$725,K497,$BA$3:$BA$730)</f>
        <v>0</v>
      </c>
      <c r="AY497" s="30">
        <f>SUMIF(Ingredients!$B$3:$B$230,L497,Ingredients!$E$3:$E$230)+SUMIF($B$3:$B$725,L497,$BA$3:$BA$730)</f>
        <v>0</v>
      </c>
      <c r="AZ497" s="30">
        <f>SUMIF(Ingredients!$B$3:$B$230,M497,Ingredients!$E$3:$E$230)+SUMIF($B$3:$B$725,M497,$BA$3:$BA$730)</f>
        <v>0</v>
      </c>
      <c r="BA497" s="29">
        <f t="shared" si="102"/>
        <v>12.333333333333334</v>
      </c>
      <c r="BB497" s="30">
        <f>SUMIF(Ingredients!$B$3:$B$230,F497,Ingredients!$F$3:$F$230)+SUMIF($B$3:$B$725,F497,$BJ$3:$BJ$725)</f>
        <v>1</v>
      </c>
      <c r="BC497" s="30">
        <f>SUMIF(Ingredients!$B$3:$B$230,G497,Ingredients!$F$3:$F$230)+SUMIF($B$3:$B$725,G497,$BJ$3:$BJ$725)</f>
        <v>0</v>
      </c>
      <c r="BD497" s="30">
        <f>SUMIF(Ingredients!$B$3:$B$230,H497,Ingredients!$F$3:$F$230)+SUMIF($B$3:$B$725,H497,$BJ$3:$BJ$725)</f>
        <v>0</v>
      </c>
      <c r="BE497" s="30">
        <f>SUMIF(Ingredients!$B$3:$B$230,I497,Ingredients!$F$3:$F$230)+SUMIF($B$3:$B$725,I497,$BJ$3:$BJ$725)</f>
        <v>0</v>
      </c>
      <c r="BF497" s="30">
        <f>SUMIF(Ingredients!$B$3:$B$230,J497,Ingredients!$F$3:$F$230)+SUMIF($B$3:$B$725,J497,$BJ$3:$BJ$725)</f>
        <v>0</v>
      </c>
      <c r="BG497" s="30">
        <f>SUMIF(Ingredients!$B$3:$B$230,K497,Ingredients!$F$3:$F$230)+SUMIF($B$3:$B$725,K497,$BJ$3:$BJ$725)</f>
        <v>0</v>
      </c>
      <c r="BH497" s="30">
        <f>SUMIF(Ingredients!$B$3:$B$230,L497,Ingredients!$F$3:$F$230)+SUMIF($B$3:$B$725,L497,$BJ$3:$BJ$725)</f>
        <v>0</v>
      </c>
      <c r="BI497" s="30">
        <f>SUMIF(Ingredients!$B$3:$B$230,M497,Ingredients!$F$3:$F$230)+SUMIF($B$3:$B$725,M497,$BJ$3:$BJ$725)</f>
        <v>0</v>
      </c>
      <c r="BJ497" s="35">
        <f t="shared" si="103"/>
        <v>1</v>
      </c>
      <c r="BK497" s="30">
        <f>SUMIF(Ingredients!$B$3:$B$230,F497,Ingredients!$G$3:$G$230)+SUMIF($B$3:$B$725,F497,$BS$3:$BS$725)</f>
        <v>0</v>
      </c>
      <c r="BL497" s="30">
        <f>SUMIF(Ingredients!$B$3:$B$230,G497,Ingredients!$G$3:$G$230)+SUMIF($B$3:$B$725,G497,$BS$3:$BS$725)</f>
        <v>0</v>
      </c>
      <c r="BM497" s="30">
        <f>SUMIF(Ingredients!$B$3:$B$230,H497,Ingredients!$G$3:$G$230)+SUMIF($B$3:$B$725,H497,$BS$3:$BS$725)</f>
        <v>0</v>
      </c>
      <c r="BN497" s="30">
        <f>SUMIF(Ingredients!$B$3:$B$230,I497,Ingredients!$G$3:$G$230)+SUMIF($B$3:$B$725,I497,$BS$3:$BS$725)</f>
        <v>0</v>
      </c>
      <c r="BO497" s="30">
        <f>SUMIF(Ingredients!$B$3:$B$230,J497,Ingredients!$G$3:$G$230)+SUMIF($B$3:$B$725,J497,$BS$3:$BS$725)</f>
        <v>0</v>
      </c>
      <c r="BP497" s="30">
        <f>SUMIF(Ingredients!$B$3:$B$230,K497,Ingredients!$G$3:$G$230)+SUMIF($B$3:$B$725,K497,$BS$3:$BS$725)</f>
        <v>0</v>
      </c>
      <c r="BQ497" s="30">
        <f>SUMIF(Ingredients!$B$3:$B$230,L497,Ingredients!$G$3:$G$230)+SUMIF($B$3:$B$725,L497,$BS$3:$BS$725)</f>
        <v>0</v>
      </c>
      <c r="BR497" s="30">
        <f>SUMIF(Ingredients!$B$3:$B$230,M497,Ingredients!$G$3:$G$230)+SUMIF($B$3:$B$725,M497,$BS$3:$BS$725)</f>
        <v>0</v>
      </c>
      <c r="BS497" s="36">
        <f t="shared" si="104"/>
        <v>0</v>
      </c>
      <c r="BT497" s="30">
        <f>SUMIF(Ingredients!$B$3:$B$230,F497,Ingredients!$H$3:$H$230)+SUMIF($B$3:$B$725,F497,$CB$3:$CB$725)</f>
        <v>0</v>
      </c>
      <c r="BU497" s="30">
        <f>SUMIF(Ingredients!$B$3:$B$230,G497,Ingredients!$H$3:$H$230)+SUMIF($B$3:$B$725,G497,$CB$3:$CB$725)</f>
        <v>0</v>
      </c>
      <c r="BV497" s="30">
        <f>SUMIF(Ingredients!$B$3:$B$230,H497,Ingredients!$H$3:$H$230)+SUMIF($B$3:$B$725,H497,$CB$3:$CB$725)</f>
        <v>0</v>
      </c>
      <c r="BW497" s="30">
        <f>SUMIF(Ingredients!$B$3:$B$230,I497,Ingredients!$H$3:$H$230)+SUMIF($B$3:$B$725,I497,$CB$3:$CB$725)</f>
        <v>0</v>
      </c>
      <c r="BX497" s="30">
        <f>SUMIF(Ingredients!$B$3:$B$230,J497,Ingredients!$H$3:$H$230)+SUMIF($B$3:$B$725,J497,$CB$3:$CB$725)</f>
        <v>0</v>
      </c>
      <c r="BY497" s="30">
        <f>SUMIF(Ingredients!$B$3:$B$230,K497,Ingredients!$H$3:$H$230)+SUMIF($B$3:$B$725,K497,$CB$3:$CB$725)</f>
        <v>0</v>
      </c>
      <c r="BZ497" s="30">
        <f>SUMIF(Ingredients!$B$3:$B$230,L497,Ingredients!$H$3:$H$230)+SUMIF($B$3:$B$725,L497,$CB$3:$CB$725)</f>
        <v>0</v>
      </c>
      <c r="CA497" s="30">
        <f>SUMIF(Ingredients!$B$3:$B$230,M497,Ingredients!$H$3:$H$230)+SUMIF($B$3:$B$725,M497,$CB$3:$CB$725)</f>
        <v>0</v>
      </c>
      <c r="CB497" s="42">
        <f t="shared" si="105"/>
        <v>0</v>
      </c>
      <c r="CC497" s="30">
        <f>SUMIF(Ingredients!$B$3:$B$230,F497,Ingredients!$I$3:$I$230)+SUMIF($B$3:$B$725,F497,$CK$3:$CK$725)</f>
        <v>0</v>
      </c>
      <c r="CD497" s="30">
        <f>SUMIF(Ingredients!$B$3:$B$230,G497,Ingredients!$I$3:$I$230)+SUMIF($B$3:$B$725,G497,$CK$3:$CK$725)</f>
        <v>0</v>
      </c>
      <c r="CE497" s="30">
        <f>SUMIF(Ingredients!$B$3:$B$230,H497,Ingredients!$I$3:$I$230)+SUMIF($B$3:$B$725,H497,$CK$3:$CK$725)</f>
        <v>0</v>
      </c>
      <c r="CF497" s="30">
        <f>SUMIF(Ingredients!$B$3:$B$230,I497,Ingredients!$I$3:$I$230)+SUMIF($B$3:$B$725,I497,$CK$3:$CK$725)</f>
        <v>0</v>
      </c>
      <c r="CG497" s="30">
        <f>SUMIF(Ingredients!$B$3:$B$230,J497,Ingredients!$I$3:$I$230)+SUMIF($B$3:$B$725,J497,$CK$3:$CK$725)</f>
        <v>0</v>
      </c>
      <c r="CH497" s="30">
        <f>SUMIF(Ingredients!$B$3:$B$230,K497,Ingredients!$I$3:$I$230)+SUMIF($B$3:$B$725,K497,$CK$3:$CK$725)</f>
        <v>0</v>
      </c>
      <c r="CI497" s="30">
        <f>SUMIF(Ingredients!$B$3:$B$230,L497,Ingredients!$I$3:$I$230)+SUMIF($B$3:$B$725,L497,$CK$3:$CK$725)</f>
        <v>0</v>
      </c>
      <c r="CJ497" s="30">
        <f>SUMIF(Ingredients!$B$3:$B$230,M497,Ingredients!$I$3:$I$230)+SUMIF($B$3:$B$725,M497,$CK$3:$CK$725)</f>
        <v>0</v>
      </c>
      <c r="CK497" s="38">
        <f t="shared" si="106"/>
        <v>0</v>
      </c>
      <c r="CL497" s="30">
        <f>SUMIF(Ingredients!$B$3:$B$230,F497,Ingredients!$J$3:$J$230)+SUMIF($B$3:$B$725,F497,$CT$3:$CT$725)</f>
        <v>0</v>
      </c>
      <c r="CM497" s="30">
        <f>SUMIF(Ingredients!$B$3:$B$230,G497,Ingredients!$J$3:$J$230)+SUMIF($B$3:$B$725,G497,$CT$3:$CT$725)</f>
        <v>0</v>
      </c>
      <c r="CN497" s="30">
        <f>SUMIF(Ingredients!$B$3:$B$230,H497,Ingredients!$J$3:$J$230)+SUMIF($B$3:$B$725,H497,$CT$3:$CT$725)</f>
        <v>0</v>
      </c>
      <c r="CO497" s="30">
        <f>SUMIF(Ingredients!$B$3:$B$230,I497,Ingredients!$J$3:$J$230)+SUMIF($B$3:$B$725,I497,$CT$3:$CT$725)</f>
        <v>0</v>
      </c>
      <c r="CP497" s="30">
        <f>SUMIF(Ingredients!$B$3:$B$230,J497,Ingredients!$J$3:$J$230)+SUMIF($B$3:$B$725,J497,$CT$3:$CT$725)</f>
        <v>0</v>
      </c>
      <c r="CQ497" s="30">
        <f>SUMIF(Ingredients!$B$3:$B$230,K497,Ingredients!$J$3:$J$230)+SUMIF($B$3:$B$725,K497,$CT$3:$CT$725)</f>
        <v>0</v>
      </c>
      <c r="CR497" s="30">
        <f>SUMIF(Ingredients!$B$3:$B$230,L497,Ingredients!$J$3:$J$230)+SUMIF($B$3:$B$725,L497,$CT$3:$CT$725)</f>
        <v>0</v>
      </c>
      <c r="CS497" s="30">
        <f>SUMIF(Ingredients!$B$3:$B$230,M497,Ingredients!$J$3:$J$230)+SUMIF($B$3:$B$725,M497,$CT$3:$CT$725)</f>
        <v>0</v>
      </c>
      <c r="CT497" s="43">
        <f t="shared" si="107"/>
        <v>0</v>
      </c>
      <c r="CU497" s="34">
        <v>5</v>
      </c>
      <c r="CV497" s="30">
        <v>0</v>
      </c>
      <c r="CW497" s="30">
        <v>12.333333333333334</v>
      </c>
      <c r="CX497" s="35">
        <v>1</v>
      </c>
      <c r="CY497" s="36">
        <v>0</v>
      </c>
      <c r="CZ497" s="37">
        <v>0</v>
      </c>
      <c r="DA497" s="38">
        <v>0</v>
      </c>
      <c r="DB497" s="39">
        <v>0</v>
      </c>
      <c r="DC497" t="s">
        <v>199</v>
      </c>
      <c r="DD497" t="str">
        <f t="shared" ca="1" si="99"/>
        <v/>
      </c>
      <c r="DE497" t="str">
        <f t="shared" ca="1" si="108"/>
        <v>No</v>
      </c>
      <c r="DF497" t="s">
        <v>3119</v>
      </c>
      <c r="DG497" t="s">
        <v>200</v>
      </c>
      <c r="DH497" t="str">
        <f t="shared" ca="1" si="109"/>
        <v/>
      </c>
      <c r="DI497" t="s">
        <v>2271</v>
      </c>
    </row>
    <row r="498" spans="2:113" x14ac:dyDescent="0.3">
      <c r="B498" t="s">
        <v>793</v>
      </c>
      <c r="C498" t="str">
        <f>INDEX('PH Itemnames'!$B$1:$B$723,MATCH(B498,'PH Itemnames'!$A$1:$A$723),1)</f>
        <v>cheesyshrimpquinoaItem</v>
      </c>
      <c r="D498" t="s">
        <v>245</v>
      </c>
      <c r="E498" t="s">
        <v>1191</v>
      </c>
      <c r="F498" s="10" t="s">
        <v>73</v>
      </c>
      <c r="G498" s="11" t="s">
        <v>669</v>
      </c>
      <c r="H498" s="11" t="s">
        <v>4</v>
      </c>
      <c r="I498" s="11" t="s">
        <v>62</v>
      </c>
      <c r="J498" s="11" t="s">
        <v>270</v>
      </c>
      <c r="K498" s="11" t="s">
        <v>238</v>
      </c>
      <c r="L498" s="11"/>
      <c r="M498" s="11"/>
      <c r="N498" s="46">
        <f ca="1">SUMIF(Ingredients!$B$3:$B$230,'PH complex foods'!F498,Ingredients!$A$3:$A$119)+SUMIF($B$3:$B$725,F498,$V$3:$V$724)</f>
        <v>1</v>
      </c>
      <c r="O498" s="11">
        <f ca="1">SUMIF(Ingredients!$B$3:$B$230,'PH complex foods'!G498,Ingredients!$A$3:$A$119)+SUMIF($B$3:$B$725,G498,$V$3:$V$724)</f>
        <v>0</v>
      </c>
      <c r="P498" s="11">
        <f ca="1">SUMIF(Ingredients!$B$3:$B$230,'PH complex foods'!H498,Ingredients!$A$3:$A$119)+SUMIF($B$3:$B$725,H498,$V$3:$V$724)</f>
        <v>1</v>
      </c>
      <c r="Q498" s="11">
        <f ca="1">SUMIF(Ingredients!$B$3:$B$230,'PH complex foods'!I498,Ingredients!$A$3:$A$119)+SUMIF($B$3:$B$725,I498,$V$3:$V$724)</f>
        <v>1</v>
      </c>
      <c r="R498" s="11">
        <f ca="1">SUMIF(Ingredients!$B$3:$B$230,'PH complex foods'!J498,Ingredients!$A$3:$A$119)+SUMIF($B$3:$B$725,J498,$V$3:$V$724)</f>
        <v>1</v>
      </c>
      <c r="S498" s="11">
        <f ca="1">SUMIF(Ingredients!$B$3:$B$230,'PH complex foods'!K498,Ingredients!$A$3:$A$119)+SUMIF($B$3:$B$725,K498,$V$3:$V$724)</f>
        <v>1</v>
      </c>
      <c r="T498" s="11">
        <f ca="1">SUMIF(Ingredients!$B$3:$B$230,'PH complex foods'!L498,Ingredients!$A$3:$A$119)+SUMIF($B$3:$B$725,L498,$V$3:$V$724)</f>
        <v>0</v>
      </c>
      <c r="U498" s="11">
        <f ca="1">SUMIF(Ingredients!$B$3:$B$230,'PH complex foods'!M498,Ingredients!$A$3:$A$119)+SUMIF($B$3:$B$725,M498,$V$3:$V$724)</f>
        <v>0</v>
      </c>
      <c r="V498" s="10">
        <f t="shared" ca="1" si="110"/>
        <v>0</v>
      </c>
      <c r="W498" s="10">
        <v>0</v>
      </c>
      <c r="X498" s="11">
        <v>0</v>
      </c>
      <c r="Y498" s="11">
        <f>COUNTIF(F498:M1222,B498)</f>
        <v>0</v>
      </c>
      <c r="Z498" s="44" t="str">
        <f t="shared" ca="1" si="111"/>
        <v>No</v>
      </c>
      <c r="AA498" s="34">
        <f>SUMIF(Ingredients!$B$3:$B$230,F498,Ingredients!$C$3:$C$230)+SUMIF($B$3:$B$725,F498,$AI$3:$AI$725)</f>
        <v>10</v>
      </c>
      <c r="AB498" s="30">
        <f>SUMIF(Ingredients!$B$3:$B$230,G498,Ingredients!$C$3:$C$230)+SUMIF($B$3:$B$725,G498,$AI$3:$AI$725)</f>
        <v>0</v>
      </c>
      <c r="AC498" s="30">
        <f>SUMIF(Ingredients!$B$3:$B$230,H498,Ingredients!$C$3:$C$230)+SUMIF($B$3:$B$725,H498,$AI$3:$AI$725)</f>
        <v>5</v>
      </c>
      <c r="AD498" s="30">
        <f>SUMIF(Ingredients!$B$3:$B$230,I498,Ingredients!$C$3:$C$230)+SUMIF($B$3:$B$725,I498,$AI$3:$AI$725)</f>
        <v>2</v>
      </c>
      <c r="AE498" s="30">
        <f>SUMIF(Ingredients!$B$3:$B$230,J498,Ingredients!$C$3:$C$230)+SUMIF($B$3:$B$725,J498,$AI$3:$AI$725)</f>
        <v>12.30952380952381</v>
      </c>
      <c r="AF498" s="30">
        <f>SUMIF(Ingredients!$B$3:$B$230,K498,Ingredients!$C$3:$C$230)+SUMIF($B$3:$B$725,K498,$AI$3:$AI$725)</f>
        <v>5</v>
      </c>
      <c r="AG498" s="30">
        <f>SUMIF(Ingredients!$B$3:$B$230,L498,Ingredients!$C$3:$C$230)+SUMIF($B$3:$B$725,L498,$AI$3:$AI$725)</f>
        <v>0</v>
      </c>
      <c r="AH498" s="30">
        <f>SUMIF(Ingredients!$B$3:$B$230,M498,Ingredients!$C$3:$C$230)+SUMIF($B$3:$B$725,M498,$AI$3:$AI$725)</f>
        <v>0</v>
      </c>
      <c r="AI498" s="29">
        <f t="shared" si="100"/>
        <v>34.30952380952381</v>
      </c>
      <c r="AJ498" s="30">
        <f>SUMIF(Ingredients!$B$3:$B$230,F498,Ingredients!$D$3:$D$230)+SUMIF($B$3:$B$725,F498,$AR$3:$AR$725)</f>
        <v>0</v>
      </c>
      <c r="AK498" s="30">
        <f>SUMIF(Ingredients!$B$3:$B$230,G498,Ingredients!$D$3:$D$230)+SUMIF($B$3:$B$725,G498,$AR$3:$AR$725)</f>
        <v>0</v>
      </c>
      <c r="AL498" s="30">
        <f>SUMIF(Ingredients!$B$3:$B$230,H498,Ingredients!$D$3:$D$230)+SUMIF($B$3:$B$725,H498,$AR$3:$AR$725)</f>
        <v>0</v>
      </c>
      <c r="AM498" s="30">
        <f>SUMIF(Ingredients!$B$3:$B$230,I498,Ingredients!$D$3:$D$230)+SUMIF($B$3:$B$725,I498,$AR$3:$AR$725)</f>
        <v>0</v>
      </c>
      <c r="AN498" s="30">
        <f>SUMIF(Ingredients!$B$3:$B$230,J498,Ingredients!$D$3:$D$230)+SUMIF($B$3:$B$725,J498,$AR$3:$AR$725)</f>
        <v>0.35714285714285715</v>
      </c>
      <c r="AO498" s="30">
        <f>SUMIF(Ingredients!$B$3:$B$230,K498,Ingredients!$D$3:$D$230)+SUMIF($B$3:$B$725,K498,$AR$3:$AR$725)</f>
        <v>5</v>
      </c>
      <c r="AP498" s="30">
        <f>SUMIF(Ingredients!$B$3:$B$230,L498,Ingredients!$D$3:$D$230)+SUMIF($B$3:$B$725,L498,$AR$3:$AR$725)</f>
        <v>0</v>
      </c>
      <c r="AQ498" s="30">
        <f>SUMIF(Ingredients!$B$3:$B$230,M498,Ingredients!$D$3:$D$230)+SUMIF($B$3:$B$725,M498,$AR$3:$AR$725)</f>
        <v>0</v>
      </c>
      <c r="AR498" s="29">
        <f t="shared" si="101"/>
        <v>5.3571428571428568</v>
      </c>
      <c r="AS498" s="30">
        <f>SUMIF(Ingredients!$B$3:$B$230,F498,Ingredients!$E$3:$E$230)+SUMIF($B$3:$B$725,F498,$BA$3:$BA$730)</f>
        <v>73</v>
      </c>
      <c r="AT498" s="30">
        <f>SUMIF(Ingredients!$B$3:$B$230,G498,Ingredients!$E$3:$E$230)+SUMIF($B$3:$B$725,G498,$BA$3:$BA$730)</f>
        <v>0</v>
      </c>
      <c r="AU498" s="30">
        <f>SUMIF(Ingredients!$B$3:$B$230,H498,Ingredients!$E$3:$E$230)+SUMIF($B$3:$B$725,H498,$BA$3:$BA$730)</f>
        <v>87</v>
      </c>
      <c r="AV498" s="30">
        <f>SUMIF(Ingredients!$B$3:$B$230,I498,Ingredients!$E$3:$E$230)+SUMIF($B$3:$B$725,I498,$BA$3:$BA$730)</f>
        <v>54</v>
      </c>
      <c r="AW498" s="30">
        <f>SUMIF(Ingredients!$B$3:$B$230,J498,Ingredients!$E$3:$E$230)+SUMIF($B$3:$B$725,J498,$BA$3:$BA$730)</f>
        <v>10.428571428571429</v>
      </c>
      <c r="AX498" s="30">
        <f>SUMIF(Ingredients!$B$3:$B$230,K498,Ingredients!$E$3:$E$230)+SUMIF($B$3:$B$725,K498,$BA$3:$BA$730)</f>
        <v>23</v>
      </c>
      <c r="AY498" s="30">
        <f>SUMIF(Ingredients!$B$3:$B$230,L498,Ingredients!$E$3:$E$230)+SUMIF($B$3:$B$725,L498,$BA$3:$BA$730)</f>
        <v>0</v>
      </c>
      <c r="AZ498" s="30">
        <f>SUMIF(Ingredients!$B$3:$B$230,M498,Ingredients!$E$3:$E$230)+SUMIF($B$3:$B$725,M498,$BA$3:$BA$730)</f>
        <v>0</v>
      </c>
      <c r="BA498" s="29">
        <f t="shared" si="102"/>
        <v>41.238095238095234</v>
      </c>
      <c r="BB498" s="30">
        <f>SUMIF(Ingredients!$B$3:$B$230,F498,Ingredients!$F$3:$F$230)+SUMIF($B$3:$B$725,F498,$BJ$3:$BJ$725)</f>
        <v>0</v>
      </c>
      <c r="BC498" s="30">
        <f>SUMIF(Ingredients!$B$3:$B$230,G498,Ingredients!$F$3:$F$230)+SUMIF($B$3:$B$725,G498,$BJ$3:$BJ$725)</f>
        <v>0</v>
      </c>
      <c r="BD498" s="30">
        <f>SUMIF(Ingredients!$B$3:$B$230,H498,Ingredients!$F$3:$F$230)+SUMIF($B$3:$B$725,H498,$BJ$3:$BJ$725)</f>
        <v>1</v>
      </c>
      <c r="BE498" s="30">
        <f>SUMIF(Ingredients!$B$3:$B$230,I498,Ingredients!$F$3:$F$230)+SUMIF($B$3:$B$725,I498,$BJ$3:$BJ$725)</f>
        <v>0</v>
      </c>
      <c r="BF498" s="30">
        <f>SUMIF(Ingredients!$B$3:$B$230,J498,Ingredients!$F$3:$F$230)+SUMIF($B$3:$B$725,J498,$BJ$3:$BJ$725)</f>
        <v>0</v>
      </c>
      <c r="BG498" s="30">
        <f>SUMIF(Ingredients!$B$3:$B$230,K498,Ingredients!$F$3:$F$230)+SUMIF($B$3:$B$725,K498,$BJ$3:$BJ$725)</f>
        <v>0</v>
      </c>
      <c r="BH498" s="30">
        <f>SUMIF(Ingredients!$B$3:$B$230,L498,Ingredients!$F$3:$F$230)+SUMIF($B$3:$B$725,L498,$BJ$3:$BJ$725)</f>
        <v>0</v>
      </c>
      <c r="BI498" s="30">
        <f>SUMIF(Ingredients!$B$3:$B$230,M498,Ingredients!$F$3:$F$230)+SUMIF($B$3:$B$725,M498,$BJ$3:$BJ$725)</f>
        <v>0</v>
      </c>
      <c r="BJ498" s="35">
        <f t="shared" si="103"/>
        <v>1</v>
      </c>
      <c r="BK498" s="30">
        <f>SUMIF(Ingredients!$B$3:$B$230,F498,Ingredients!$G$3:$G$230)+SUMIF($B$3:$B$725,F498,$BS$3:$BS$725)</f>
        <v>0</v>
      </c>
      <c r="BL498" s="30">
        <f>SUMIF(Ingredients!$B$3:$B$230,G498,Ingredients!$G$3:$G$230)+SUMIF($B$3:$B$725,G498,$BS$3:$BS$725)</f>
        <v>0</v>
      </c>
      <c r="BM498" s="30">
        <f>SUMIF(Ingredients!$B$3:$B$230,H498,Ingredients!$G$3:$G$230)+SUMIF($B$3:$B$725,H498,$BS$3:$BS$725)</f>
        <v>0</v>
      </c>
      <c r="BN498" s="30">
        <f>SUMIF(Ingredients!$B$3:$B$230,I498,Ingredients!$G$3:$G$230)+SUMIF($B$3:$B$725,I498,$BS$3:$BS$725)</f>
        <v>0</v>
      </c>
      <c r="BO498" s="30">
        <f>SUMIF(Ingredients!$B$3:$B$230,J498,Ingredients!$G$3:$G$230)+SUMIF($B$3:$B$725,J498,$BS$3:$BS$725)</f>
        <v>0</v>
      </c>
      <c r="BP498" s="30">
        <f>SUMIF(Ingredients!$B$3:$B$230,K498,Ingredients!$G$3:$G$230)+SUMIF($B$3:$B$725,K498,$BS$3:$BS$725)</f>
        <v>0</v>
      </c>
      <c r="BQ498" s="30">
        <f>SUMIF(Ingredients!$B$3:$B$230,L498,Ingredients!$G$3:$G$230)+SUMIF($B$3:$B$725,L498,$BS$3:$BS$725)</f>
        <v>0</v>
      </c>
      <c r="BR498" s="30">
        <f>SUMIF(Ingredients!$B$3:$B$230,M498,Ingredients!$G$3:$G$230)+SUMIF($B$3:$B$725,M498,$BS$3:$BS$725)</f>
        <v>0</v>
      </c>
      <c r="BS498" s="36">
        <f t="shared" si="104"/>
        <v>0</v>
      </c>
      <c r="BT498" s="30">
        <f>SUMIF(Ingredients!$B$3:$B$230,F498,Ingredients!$H$3:$H$230)+SUMIF($B$3:$B$725,F498,$CB$3:$CB$725)</f>
        <v>0</v>
      </c>
      <c r="BU498" s="30">
        <f>SUMIF(Ingredients!$B$3:$B$230,G498,Ingredients!$H$3:$H$230)+SUMIF($B$3:$B$725,G498,$CB$3:$CB$725)</f>
        <v>0</v>
      </c>
      <c r="BV498" s="30">
        <f>SUMIF(Ingredients!$B$3:$B$230,H498,Ingredients!$H$3:$H$230)+SUMIF($B$3:$B$725,H498,$CB$3:$CB$725)</f>
        <v>0</v>
      </c>
      <c r="BW498" s="30">
        <f>SUMIF(Ingredients!$B$3:$B$230,I498,Ingredients!$H$3:$H$230)+SUMIF($B$3:$B$725,I498,$CB$3:$CB$725)</f>
        <v>2</v>
      </c>
      <c r="BX498" s="30">
        <f>SUMIF(Ingredients!$B$3:$B$230,J498,Ingredients!$H$3:$H$230)+SUMIF($B$3:$B$725,J498,$CB$3:$CB$725)</f>
        <v>1.1428571428571428</v>
      </c>
      <c r="BY498" s="30">
        <f>SUMIF(Ingredients!$B$3:$B$230,K498,Ingredients!$H$3:$H$230)+SUMIF($B$3:$B$725,K498,$CB$3:$CB$725)</f>
        <v>0</v>
      </c>
      <c r="BZ498" s="30">
        <f>SUMIF(Ingredients!$B$3:$B$230,L498,Ingredients!$H$3:$H$230)+SUMIF($B$3:$B$725,L498,$CB$3:$CB$725)</f>
        <v>0</v>
      </c>
      <c r="CA498" s="30">
        <f>SUMIF(Ingredients!$B$3:$B$230,M498,Ingredients!$H$3:$H$230)+SUMIF($B$3:$B$725,M498,$CB$3:$CB$725)</f>
        <v>0</v>
      </c>
      <c r="CB498" s="42">
        <f t="shared" si="105"/>
        <v>3.1428571428571428</v>
      </c>
      <c r="CC498" s="30">
        <f>SUMIF(Ingredients!$B$3:$B$230,F498,Ingredients!$I$3:$I$230)+SUMIF($B$3:$B$725,F498,$CK$3:$CK$725)</f>
        <v>0</v>
      </c>
      <c r="CD498" s="30">
        <f>SUMIF(Ingredients!$B$3:$B$230,G498,Ingredients!$I$3:$I$230)+SUMIF($B$3:$B$725,G498,$CK$3:$CK$725)</f>
        <v>0</v>
      </c>
      <c r="CE498" s="30">
        <f>SUMIF(Ingredients!$B$3:$B$230,H498,Ingredients!$I$3:$I$230)+SUMIF($B$3:$B$725,H498,$CK$3:$CK$725)</f>
        <v>0</v>
      </c>
      <c r="CF498" s="30">
        <f>SUMIF(Ingredients!$B$3:$B$230,I498,Ingredients!$I$3:$I$230)+SUMIF($B$3:$B$725,I498,$CK$3:$CK$725)</f>
        <v>0</v>
      </c>
      <c r="CG498" s="30">
        <f>SUMIF(Ingredients!$B$3:$B$230,J498,Ingredients!$I$3:$I$230)+SUMIF($B$3:$B$725,J498,$CK$3:$CK$725)</f>
        <v>2.5</v>
      </c>
      <c r="CH498" s="30">
        <f>SUMIF(Ingredients!$B$3:$B$230,K498,Ingredients!$I$3:$I$230)+SUMIF($B$3:$B$725,K498,$CK$3:$CK$725)</f>
        <v>0</v>
      </c>
      <c r="CI498" s="30">
        <f>SUMIF(Ingredients!$B$3:$B$230,L498,Ingredients!$I$3:$I$230)+SUMIF($B$3:$B$725,L498,$CK$3:$CK$725)</f>
        <v>0</v>
      </c>
      <c r="CJ498" s="30">
        <f>SUMIF(Ingredients!$B$3:$B$230,M498,Ingredients!$I$3:$I$230)+SUMIF($B$3:$B$725,M498,$CK$3:$CK$725)</f>
        <v>0</v>
      </c>
      <c r="CK498" s="38">
        <f t="shared" si="106"/>
        <v>2.5</v>
      </c>
      <c r="CL498" s="30">
        <f>SUMIF(Ingredients!$B$3:$B$230,F498,Ingredients!$J$3:$J$230)+SUMIF($B$3:$B$725,F498,$CT$3:$CT$725)</f>
        <v>3</v>
      </c>
      <c r="CM498" s="30">
        <f>SUMIF(Ingredients!$B$3:$B$230,G498,Ingredients!$J$3:$J$230)+SUMIF($B$3:$B$725,G498,$CT$3:$CT$725)</f>
        <v>0</v>
      </c>
      <c r="CN498" s="30">
        <f>SUMIF(Ingredients!$B$3:$B$230,H498,Ingredients!$J$3:$J$230)+SUMIF($B$3:$B$725,H498,$CT$3:$CT$725)</f>
        <v>0</v>
      </c>
      <c r="CO498" s="30">
        <f>SUMIF(Ingredients!$B$3:$B$230,I498,Ingredients!$J$3:$J$230)+SUMIF($B$3:$B$725,I498,$CT$3:$CT$725)</f>
        <v>0</v>
      </c>
      <c r="CP498" s="30">
        <f>SUMIF(Ingredients!$B$3:$B$230,J498,Ingredients!$J$3:$J$230)+SUMIF($B$3:$B$725,J498,$CT$3:$CT$725)</f>
        <v>0</v>
      </c>
      <c r="CQ498" s="30">
        <f>SUMIF(Ingredients!$B$3:$B$230,K498,Ingredients!$J$3:$J$230)+SUMIF($B$3:$B$725,K498,$CT$3:$CT$725)</f>
        <v>2</v>
      </c>
      <c r="CR498" s="30">
        <f>SUMIF(Ingredients!$B$3:$B$230,L498,Ingredients!$J$3:$J$230)+SUMIF($B$3:$B$725,L498,$CT$3:$CT$725)</f>
        <v>0</v>
      </c>
      <c r="CS498" s="30">
        <f>SUMIF(Ingredients!$B$3:$B$230,M498,Ingredients!$J$3:$J$230)+SUMIF($B$3:$B$725,M498,$CT$3:$CT$725)</f>
        <v>0</v>
      </c>
      <c r="CT498" s="43">
        <f t="shared" si="107"/>
        <v>5</v>
      </c>
      <c r="CU498" s="34">
        <v>34.30952380952381</v>
      </c>
      <c r="CV498" s="30">
        <v>5.3571428571428568</v>
      </c>
      <c r="CW498" s="30">
        <v>41.238095238095234</v>
      </c>
      <c r="CX498" s="35">
        <v>1</v>
      </c>
      <c r="CY498" s="36">
        <v>0</v>
      </c>
      <c r="CZ498" s="37">
        <v>3.1428571428571428</v>
      </c>
      <c r="DA498" s="38">
        <v>2.5</v>
      </c>
      <c r="DB498" s="39">
        <v>5</v>
      </c>
      <c r="DC498" t="s">
        <v>199</v>
      </c>
      <c r="DD498" t="str">
        <f t="shared" ca="1" si="99"/>
        <v/>
      </c>
      <c r="DE498" t="str">
        <f t="shared" ca="1" si="108"/>
        <v>No</v>
      </c>
      <c r="DG498" t="s">
        <v>200</v>
      </c>
      <c r="DH498" t="str">
        <f t="shared" ca="1" si="109"/>
        <v/>
      </c>
      <c r="DI498" t="s">
        <v>2271</v>
      </c>
    </row>
    <row r="499" spans="2:113" x14ac:dyDescent="0.3">
      <c r="B499" t="s">
        <v>794</v>
      </c>
      <c r="C499" t="str">
        <f>INDEX('PH Itemnames'!$B$1:$B$723,MATCH(B499,'PH Itemnames'!$A$1:$A$723),1)</f>
        <v>bulgogiItem</v>
      </c>
      <c r="D499" t="s">
        <v>240</v>
      </c>
      <c r="E499" t="s">
        <v>1191</v>
      </c>
      <c r="F499" s="10" t="s">
        <v>75</v>
      </c>
      <c r="G499" s="11" t="s">
        <v>62</v>
      </c>
      <c r="H499" s="11" t="s">
        <v>662</v>
      </c>
      <c r="I499" s="11" t="s">
        <v>210</v>
      </c>
      <c r="J499" s="11" t="s">
        <v>400</v>
      </c>
      <c r="K499" s="11" t="s">
        <v>129</v>
      </c>
      <c r="L499" s="11" t="s">
        <v>121</v>
      </c>
      <c r="M499" s="11"/>
      <c r="N499" s="46">
        <f ca="1">SUMIF(Ingredients!$B$3:$B$230,'PH complex foods'!F499,Ingredients!$A$3:$A$119)+SUMIF($B$3:$B$725,F499,$V$3:$V$724)</f>
        <v>1</v>
      </c>
      <c r="O499" s="11">
        <f ca="1">SUMIF(Ingredients!$B$3:$B$230,'PH complex foods'!G499,Ingredients!$A$3:$A$119)+SUMIF($B$3:$B$725,G499,$V$3:$V$724)</f>
        <v>1</v>
      </c>
      <c r="P499" s="11">
        <f ca="1">SUMIF(Ingredients!$B$3:$B$230,'PH complex foods'!H499,Ingredients!$A$3:$A$119)+SUMIF($B$3:$B$725,H499,$V$3:$V$724)</f>
        <v>1</v>
      </c>
      <c r="Q499" s="11">
        <f ca="1">SUMIF(Ingredients!$B$3:$B$230,'PH complex foods'!I499,Ingredients!$A$3:$A$119)+SUMIF($B$3:$B$725,I499,$V$3:$V$724)</f>
        <v>1</v>
      </c>
      <c r="R499" s="11">
        <f ca="1">SUMIF(Ingredients!$B$3:$B$230,'PH complex foods'!J499,Ingredients!$A$3:$A$119)+SUMIF($B$3:$B$725,J499,$V$3:$V$724)</f>
        <v>1</v>
      </c>
      <c r="S499" s="11">
        <f ca="1">SUMIF(Ingredients!$B$3:$B$230,'PH complex foods'!K499,Ingredients!$A$3:$A$119)+SUMIF($B$3:$B$725,K499,$V$3:$V$724)</f>
        <v>1</v>
      </c>
      <c r="T499" s="11">
        <f ca="1">SUMIF(Ingredients!$B$3:$B$230,'PH complex foods'!L499,Ingredients!$A$3:$A$119)+SUMIF($B$3:$B$725,L499,$V$3:$V$724)</f>
        <v>1</v>
      </c>
      <c r="U499" s="11">
        <f ca="1">SUMIF(Ingredients!$B$3:$B$230,'PH complex foods'!M499,Ingredients!$A$3:$A$119)+SUMIF($B$3:$B$725,M499,$V$3:$V$724)</f>
        <v>0</v>
      </c>
      <c r="V499" s="10">
        <f t="shared" ca="1" si="110"/>
        <v>1</v>
      </c>
      <c r="W499" s="10">
        <v>1</v>
      </c>
      <c r="X499" s="11">
        <v>1</v>
      </c>
      <c r="Y499" s="11">
        <f>COUNTIF(F499:M1223,B499)</f>
        <v>1</v>
      </c>
      <c r="Z499" s="44" t="str">
        <f t="shared" ca="1" si="111"/>
        <v>Yes</v>
      </c>
      <c r="AA499" s="34">
        <f>SUMIF(Ingredients!$B$3:$B$230,F499,Ingredients!$C$3:$C$230)+SUMIF($B$3:$B$725,F499,$AI$3:$AI$725)</f>
        <v>10</v>
      </c>
      <c r="AB499" s="30">
        <f>SUMIF(Ingredients!$B$3:$B$230,G499,Ingredients!$C$3:$C$230)+SUMIF($B$3:$B$725,G499,$AI$3:$AI$725)</f>
        <v>2</v>
      </c>
      <c r="AC499" s="30">
        <f>SUMIF(Ingredients!$B$3:$B$230,H499,Ingredients!$C$3:$C$230)+SUMIF($B$3:$B$725,H499,$AI$3:$AI$725)</f>
        <v>10</v>
      </c>
      <c r="AD499" s="30">
        <f>SUMIF(Ingredients!$B$3:$B$230,I499,Ingredients!$C$3:$C$230)+SUMIF($B$3:$B$725,I499,$AI$3:$AI$725)</f>
        <v>0</v>
      </c>
      <c r="AE499" s="30">
        <f>SUMIF(Ingredients!$B$3:$B$230,J499,Ingredients!$C$3:$C$230)+SUMIF($B$3:$B$725,J499,$AI$3:$AI$725)</f>
        <v>0</v>
      </c>
      <c r="AF499" s="30">
        <f>SUMIF(Ingredients!$B$3:$B$230,K499,Ingredients!$C$3:$C$230)+SUMIF($B$3:$B$725,K499,$AI$3:$AI$725)</f>
        <v>2</v>
      </c>
      <c r="AG499" s="30">
        <f>SUMIF(Ingredients!$B$3:$B$230,L499,Ingredients!$C$3:$C$230)+SUMIF($B$3:$B$725,L499,$AI$3:$AI$725)</f>
        <v>2</v>
      </c>
      <c r="AH499" s="30">
        <f>SUMIF(Ingredients!$B$3:$B$230,M499,Ingredients!$C$3:$C$230)+SUMIF($B$3:$B$725,M499,$AI$3:$AI$725)</f>
        <v>0</v>
      </c>
      <c r="AI499" s="29">
        <f t="shared" si="100"/>
        <v>26</v>
      </c>
      <c r="AJ499" s="30">
        <f>SUMIF(Ingredients!$B$3:$B$230,F499,Ingredients!$D$3:$D$230)+SUMIF($B$3:$B$725,F499,$AR$3:$AR$725)</f>
        <v>0</v>
      </c>
      <c r="AK499" s="30">
        <f>SUMIF(Ingredients!$B$3:$B$230,G499,Ingredients!$D$3:$D$230)+SUMIF($B$3:$B$725,G499,$AR$3:$AR$725)</f>
        <v>0</v>
      </c>
      <c r="AL499" s="30">
        <f>SUMIF(Ingredients!$B$3:$B$230,H499,Ingredients!$D$3:$D$230)+SUMIF($B$3:$B$725,H499,$AR$3:$AR$725)</f>
        <v>10</v>
      </c>
      <c r="AM499" s="30">
        <f>SUMIF(Ingredients!$B$3:$B$230,I499,Ingredients!$D$3:$D$230)+SUMIF($B$3:$B$725,I499,$AR$3:$AR$725)</f>
        <v>0</v>
      </c>
      <c r="AN499" s="30">
        <f>SUMIF(Ingredients!$B$3:$B$230,J499,Ingredients!$D$3:$D$230)+SUMIF($B$3:$B$725,J499,$AR$3:$AR$725)</f>
        <v>0</v>
      </c>
      <c r="AO499" s="30">
        <f>SUMIF(Ingredients!$B$3:$B$230,K499,Ingredients!$D$3:$D$230)+SUMIF($B$3:$B$725,K499,$AR$3:$AR$725)</f>
        <v>0</v>
      </c>
      <c r="AP499" s="30">
        <f>SUMIF(Ingredients!$B$3:$B$230,L499,Ingredients!$D$3:$D$230)+SUMIF($B$3:$B$725,L499,$AR$3:$AR$725)</f>
        <v>0</v>
      </c>
      <c r="AQ499" s="30">
        <f>SUMIF(Ingredients!$B$3:$B$230,M499,Ingredients!$D$3:$D$230)+SUMIF($B$3:$B$725,M499,$AR$3:$AR$725)</f>
        <v>0</v>
      </c>
      <c r="AR499" s="29">
        <f t="shared" si="101"/>
        <v>10</v>
      </c>
      <c r="AS499" s="30">
        <f>SUMIF(Ingredients!$B$3:$B$230,F499,Ingredients!$E$3:$E$230)+SUMIF($B$3:$B$725,F499,$BA$3:$BA$730)</f>
        <v>10</v>
      </c>
      <c r="AT499" s="30">
        <f>SUMIF(Ingredients!$B$3:$B$230,G499,Ingredients!$E$3:$E$230)+SUMIF($B$3:$B$725,G499,$BA$3:$BA$730)</f>
        <v>54</v>
      </c>
      <c r="AU499" s="30">
        <f>SUMIF(Ingredients!$B$3:$B$230,H499,Ingredients!$E$3:$E$230)+SUMIF($B$3:$B$725,H499,$BA$3:$BA$730)</f>
        <v>12.666666666666666</v>
      </c>
      <c r="AV499" s="30">
        <f>SUMIF(Ingredients!$B$3:$B$230,I499,Ingredients!$E$3:$E$230)+SUMIF($B$3:$B$725,I499,$BA$3:$BA$730)</f>
        <v>30</v>
      </c>
      <c r="AW499" s="30">
        <f>SUMIF(Ingredients!$B$3:$B$230,J499,Ingredients!$E$3:$E$230)+SUMIF($B$3:$B$725,J499,$BA$3:$BA$730)</f>
        <v>0</v>
      </c>
      <c r="AX499" s="30">
        <f>SUMIF(Ingredients!$B$3:$B$230,K499,Ingredients!$E$3:$E$230)+SUMIF($B$3:$B$725,K499,$BA$3:$BA$730)</f>
        <v>12</v>
      </c>
      <c r="AY499" s="30">
        <f>SUMIF(Ingredients!$B$3:$B$230,L499,Ingredients!$E$3:$E$230)+SUMIF($B$3:$B$725,L499,$BA$3:$BA$730)</f>
        <v>24</v>
      </c>
      <c r="AZ499" s="30">
        <f>SUMIF(Ingredients!$B$3:$B$230,M499,Ingredients!$E$3:$E$230)+SUMIF($B$3:$B$725,M499,$BA$3:$BA$730)</f>
        <v>0</v>
      </c>
      <c r="BA499" s="29">
        <f t="shared" si="102"/>
        <v>20.380952380952383</v>
      </c>
      <c r="BB499" s="30">
        <f>SUMIF(Ingredients!$B$3:$B$230,F499,Ingredients!$F$3:$F$230)+SUMIF($B$3:$B$725,F499,$BJ$3:$BJ$725)</f>
        <v>0</v>
      </c>
      <c r="BC499" s="30">
        <f>SUMIF(Ingredients!$B$3:$B$230,G499,Ingredients!$F$3:$F$230)+SUMIF($B$3:$B$725,G499,$BJ$3:$BJ$725)</f>
        <v>0</v>
      </c>
      <c r="BD499" s="30">
        <f>SUMIF(Ingredients!$B$3:$B$230,H499,Ingredients!$F$3:$F$230)+SUMIF($B$3:$B$725,H499,$BJ$3:$BJ$725)</f>
        <v>0</v>
      </c>
      <c r="BE499" s="30">
        <f>SUMIF(Ingredients!$B$3:$B$230,I499,Ingredients!$F$3:$F$230)+SUMIF($B$3:$B$725,I499,$BJ$3:$BJ$725)</f>
        <v>0</v>
      </c>
      <c r="BF499" s="30">
        <f>SUMIF(Ingredients!$B$3:$B$230,J499,Ingredients!$F$3:$F$230)+SUMIF($B$3:$B$725,J499,$BJ$3:$BJ$725)</f>
        <v>0</v>
      </c>
      <c r="BG499" s="30">
        <f>SUMIF(Ingredients!$B$3:$B$230,K499,Ingredients!$F$3:$F$230)+SUMIF($B$3:$B$725,K499,$BJ$3:$BJ$725)</f>
        <v>0</v>
      </c>
      <c r="BH499" s="30">
        <f>SUMIF(Ingredients!$B$3:$B$230,L499,Ingredients!$F$3:$F$230)+SUMIF($B$3:$B$725,L499,$BJ$3:$BJ$725)</f>
        <v>0</v>
      </c>
      <c r="BI499" s="30">
        <f>SUMIF(Ingredients!$B$3:$B$230,M499,Ingredients!$F$3:$F$230)+SUMIF($B$3:$B$725,M499,$BJ$3:$BJ$725)</f>
        <v>0</v>
      </c>
      <c r="BJ499" s="35">
        <f t="shared" si="103"/>
        <v>0</v>
      </c>
      <c r="BK499" s="30">
        <f>SUMIF(Ingredients!$B$3:$B$230,F499,Ingredients!$G$3:$G$230)+SUMIF($B$3:$B$725,F499,$BS$3:$BS$725)</f>
        <v>0</v>
      </c>
      <c r="BL499" s="30">
        <f>SUMIF(Ingredients!$B$3:$B$230,G499,Ingredients!$G$3:$G$230)+SUMIF($B$3:$B$725,G499,$BS$3:$BS$725)</f>
        <v>0</v>
      </c>
      <c r="BM499" s="30">
        <f>SUMIF(Ingredients!$B$3:$B$230,H499,Ingredients!$G$3:$G$230)+SUMIF($B$3:$B$725,H499,$BS$3:$BS$725)</f>
        <v>0</v>
      </c>
      <c r="BN499" s="30">
        <f>SUMIF(Ingredients!$B$3:$B$230,I499,Ingredients!$G$3:$G$230)+SUMIF($B$3:$B$725,I499,$BS$3:$BS$725)</f>
        <v>0</v>
      </c>
      <c r="BO499" s="30">
        <f>SUMIF(Ingredients!$B$3:$B$230,J499,Ingredients!$G$3:$G$230)+SUMIF($B$3:$B$725,J499,$BS$3:$BS$725)</f>
        <v>0</v>
      </c>
      <c r="BP499" s="30">
        <f>SUMIF(Ingredients!$B$3:$B$230,K499,Ingredients!$G$3:$G$230)+SUMIF($B$3:$B$725,K499,$BS$3:$BS$725)</f>
        <v>0</v>
      </c>
      <c r="BQ499" s="30">
        <f>SUMIF(Ingredients!$B$3:$B$230,L499,Ingredients!$G$3:$G$230)+SUMIF($B$3:$B$725,L499,$BS$3:$BS$725)</f>
        <v>0</v>
      </c>
      <c r="BR499" s="30">
        <f>SUMIF(Ingredients!$B$3:$B$230,M499,Ingredients!$G$3:$G$230)+SUMIF($B$3:$B$725,M499,$BS$3:$BS$725)</f>
        <v>0</v>
      </c>
      <c r="BS499" s="36">
        <f t="shared" si="104"/>
        <v>0</v>
      </c>
      <c r="BT499" s="30">
        <f>SUMIF(Ingredients!$B$3:$B$230,F499,Ingredients!$H$3:$H$230)+SUMIF($B$3:$B$725,F499,$CB$3:$CB$725)</f>
        <v>0</v>
      </c>
      <c r="BU499" s="30">
        <f>SUMIF(Ingredients!$B$3:$B$230,G499,Ingredients!$H$3:$H$230)+SUMIF($B$3:$B$725,G499,$CB$3:$CB$725)</f>
        <v>2</v>
      </c>
      <c r="BV499" s="30">
        <f>SUMIF(Ingredients!$B$3:$B$230,H499,Ingredients!$H$3:$H$230)+SUMIF($B$3:$B$725,H499,$CB$3:$CB$725)</f>
        <v>0.5</v>
      </c>
      <c r="BW499" s="30">
        <f>SUMIF(Ingredients!$B$3:$B$230,I499,Ingredients!$H$3:$H$230)+SUMIF($B$3:$B$725,I499,$CB$3:$CB$725)</f>
        <v>0</v>
      </c>
      <c r="BX499" s="30">
        <f>SUMIF(Ingredients!$B$3:$B$230,J499,Ingredients!$H$3:$H$230)+SUMIF($B$3:$B$725,J499,$CB$3:$CB$725)</f>
        <v>0</v>
      </c>
      <c r="BY499" s="30">
        <f>SUMIF(Ingredients!$B$3:$B$230,K499,Ingredients!$H$3:$H$230)+SUMIF($B$3:$B$725,K499,$CB$3:$CB$725)</f>
        <v>1</v>
      </c>
      <c r="BZ499" s="30">
        <f>SUMIF(Ingredients!$B$3:$B$230,L499,Ingredients!$H$3:$H$230)+SUMIF($B$3:$B$725,L499,$CB$3:$CB$725)</f>
        <v>0</v>
      </c>
      <c r="CA499" s="30">
        <f>SUMIF(Ingredients!$B$3:$B$230,M499,Ingredients!$H$3:$H$230)+SUMIF($B$3:$B$725,M499,$CB$3:$CB$725)</f>
        <v>0</v>
      </c>
      <c r="CB499" s="42">
        <f t="shared" si="105"/>
        <v>3.5</v>
      </c>
      <c r="CC499" s="30">
        <f>SUMIF(Ingredients!$B$3:$B$230,F499,Ingredients!$I$3:$I$230)+SUMIF($B$3:$B$725,F499,$CK$3:$CK$725)</f>
        <v>2</v>
      </c>
      <c r="CD499" s="30">
        <f>SUMIF(Ingredients!$B$3:$B$230,G499,Ingredients!$I$3:$I$230)+SUMIF($B$3:$B$725,G499,$CK$3:$CK$725)</f>
        <v>0</v>
      </c>
      <c r="CE499" s="30">
        <f>SUMIF(Ingredients!$B$3:$B$230,H499,Ingredients!$I$3:$I$230)+SUMIF($B$3:$B$725,H499,$CK$3:$CK$725)</f>
        <v>1</v>
      </c>
      <c r="CF499" s="30">
        <f>SUMIF(Ingredients!$B$3:$B$230,I499,Ingredients!$I$3:$I$230)+SUMIF($B$3:$B$725,I499,$CK$3:$CK$725)</f>
        <v>0</v>
      </c>
      <c r="CG499" s="30">
        <f>SUMIF(Ingredients!$B$3:$B$230,J499,Ingredients!$I$3:$I$230)+SUMIF($B$3:$B$725,J499,$CK$3:$CK$725)</f>
        <v>0</v>
      </c>
      <c r="CH499" s="30">
        <f>SUMIF(Ingredients!$B$3:$B$230,K499,Ingredients!$I$3:$I$230)+SUMIF($B$3:$B$725,K499,$CK$3:$CK$725)</f>
        <v>0</v>
      </c>
      <c r="CI499" s="30">
        <f>SUMIF(Ingredients!$B$3:$B$230,L499,Ingredients!$I$3:$I$230)+SUMIF($B$3:$B$725,L499,$CK$3:$CK$725)</f>
        <v>0</v>
      </c>
      <c r="CJ499" s="30">
        <f>SUMIF(Ingredients!$B$3:$B$230,M499,Ingredients!$I$3:$I$230)+SUMIF($B$3:$B$725,M499,$CK$3:$CK$725)</f>
        <v>0</v>
      </c>
      <c r="CK499" s="38">
        <f t="shared" si="106"/>
        <v>3</v>
      </c>
      <c r="CL499" s="30">
        <f>SUMIF(Ingredients!$B$3:$B$230,F499,Ingredients!$J$3:$J$230)+SUMIF($B$3:$B$725,F499,$CT$3:$CT$725)</f>
        <v>0</v>
      </c>
      <c r="CM499" s="30">
        <f>SUMIF(Ingredients!$B$3:$B$230,G499,Ingredients!$J$3:$J$230)+SUMIF($B$3:$B$725,G499,$CT$3:$CT$725)</f>
        <v>0</v>
      </c>
      <c r="CN499" s="30">
        <f>SUMIF(Ingredients!$B$3:$B$230,H499,Ingredients!$J$3:$J$230)+SUMIF($B$3:$B$725,H499,$CT$3:$CT$725)</f>
        <v>0</v>
      </c>
      <c r="CO499" s="30">
        <f>SUMIF(Ingredients!$B$3:$B$230,I499,Ingredients!$J$3:$J$230)+SUMIF($B$3:$B$725,I499,$CT$3:$CT$725)</f>
        <v>0</v>
      </c>
      <c r="CP499" s="30">
        <f>SUMIF(Ingredients!$B$3:$B$230,J499,Ingredients!$J$3:$J$230)+SUMIF($B$3:$B$725,J499,$CT$3:$CT$725)</f>
        <v>0</v>
      </c>
      <c r="CQ499" s="30">
        <f>SUMIF(Ingredients!$B$3:$B$230,K499,Ingredients!$J$3:$J$230)+SUMIF($B$3:$B$725,K499,$CT$3:$CT$725)</f>
        <v>0</v>
      </c>
      <c r="CR499" s="30">
        <f>SUMIF(Ingredients!$B$3:$B$230,L499,Ingredients!$J$3:$J$230)+SUMIF($B$3:$B$725,L499,$CT$3:$CT$725)</f>
        <v>0</v>
      </c>
      <c r="CS499" s="30">
        <f>SUMIF(Ingredients!$B$3:$B$230,M499,Ingredients!$J$3:$J$230)+SUMIF($B$3:$B$725,M499,$CT$3:$CT$725)</f>
        <v>0</v>
      </c>
      <c r="CT499" s="43">
        <f t="shared" si="107"/>
        <v>0</v>
      </c>
      <c r="CU499" s="34">
        <v>25</v>
      </c>
      <c r="CV499" s="30">
        <v>0</v>
      </c>
      <c r="CW499" s="30">
        <v>18</v>
      </c>
      <c r="CX499" s="35">
        <v>0</v>
      </c>
      <c r="CY499" s="36">
        <v>0</v>
      </c>
      <c r="CZ499" s="37">
        <v>3.5</v>
      </c>
      <c r="DA499" s="38">
        <v>3</v>
      </c>
      <c r="DB499" s="39">
        <v>0</v>
      </c>
      <c r="DC499" t="s">
        <v>202</v>
      </c>
      <c r="DD499" t="str">
        <f t="shared" ca="1" si="99"/>
        <v/>
      </c>
      <c r="DE499" t="str">
        <f t="shared" ca="1" si="108"/>
        <v>-</v>
      </c>
      <c r="DG499" t="s">
        <v>200</v>
      </c>
      <c r="DH499" t="str">
        <f t="shared" ca="1" si="109"/>
        <v>BULGOGIITEM(MEAL, ItemRegistry.bulgogiItem, 4 ,5f,0f,0f,3.5f,0f,3f,0f,1.17f),</v>
      </c>
      <c r="DI499" t="s">
        <v>2562</v>
      </c>
    </row>
    <row r="500" spans="2:113" x14ac:dyDescent="0.3">
      <c r="B500" t="s">
        <v>795</v>
      </c>
      <c r="C500" t="str">
        <f>INDEX('PH Itemnames'!$B$1:$B$723,MATCH(B500,'PH Itemnames'!$A$1:$A$723),1)</f>
        <v>omuriceItem</v>
      </c>
      <c r="D500" t="s">
        <v>240</v>
      </c>
      <c r="E500" t="s">
        <v>1191</v>
      </c>
      <c r="F500" s="10" t="s">
        <v>75</v>
      </c>
      <c r="G500" s="11" t="s">
        <v>44</v>
      </c>
      <c r="H500" s="11" t="s">
        <v>129</v>
      </c>
      <c r="I500" s="11" t="s">
        <v>61</v>
      </c>
      <c r="J500" s="11" t="s">
        <v>64</v>
      </c>
      <c r="K500" s="11" t="s">
        <v>226</v>
      </c>
      <c r="L500" s="11"/>
      <c r="M500" s="11"/>
      <c r="N500" s="46">
        <f ca="1">SUMIF(Ingredients!$B$3:$B$230,'PH complex foods'!F500,Ingredients!$A$3:$A$119)+SUMIF($B$3:$B$725,F500,$V$3:$V$724)</f>
        <v>1</v>
      </c>
      <c r="O500" s="11">
        <f ca="1">SUMIF(Ingredients!$B$3:$B$230,'PH complex foods'!G500,Ingredients!$A$3:$A$119)+SUMIF($B$3:$B$725,G500,$V$3:$V$724)</f>
        <v>1</v>
      </c>
      <c r="P500" s="11">
        <f ca="1">SUMIF(Ingredients!$B$3:$B$230,'PH complex foods'!H500,Ingredients!$A$3:$A$119)+SUMIF($B$3:$B$725,H500,$V$3:$V$724)</f>
        <v>1</v>
      </c>
      <c r="Q500" s="11">
        <f ca="1">SUMIF(Ingredients!$B$3:$B$230,'PH complex foods'!I500,Ingredients!$A$3:$A$119)+SUMIF($B$3:$B$725,I500,$V$3:$V$724)</f>
        <v>1</v>
      </c>
      <c r="R500" s="11">
        <f ca="1">SUMIF(Ingredients!$B$3:$B$230,'PH complex foods'!J500,Ingredients!$A$3:$A$119)+SUMIF($B$3:$B$725,J500,$V$3:$V$724)</f>
        <v>1</v>
      </c>
      <c r="S500" s="11">
        <f ca="1">SUMIF(Ingredients!$B$3:$B$230,'PH complex foods'!K500,Ingredients!$A$3:$A$119)+SUMIF($B$3:$B$725,K500,$V$3:$V$724)</f>
        <v>1</v>
      </c>
      <c r="T500" s="11">
        <f ca="1">SUMIF(Ingredients!$B$3:$B$230,'PH complex foods'!L500,Ingredients!$A$3:$A$119)+SUMIF($B$3:$B$725,L500,$V$3:$V$724)</f>
        <v>0</v>
      </c>
      <c r="U500" s="11">
        <f ca="1">SUMIF(Ingredients!$B$3:$B$230,'PH complex foods'!M500,Ingredients!$A$3:$A$119)+SUMIF($B$3:$B$725,M500,$V$3:$V$724)</f>
        <v>0</v>
      </c>
      <c r="V500" s="10">
        <f t="shared" ca="1" si="110"/>
        <v>1</v>
      </c>
      <c r="W500" s="10">
        <v>1</v>
      </c>
      <c r="X500" s="11">
        <v>1</v>
      </c>
      <c r="Y500" s="11">
        <f>COUNTIF(F500:M1224,B500)</f>
        <v>1</v>
      </c>
      <c r="Z500" s="44" t="str">
        <f t="shared" ca="1" si="111"/>
        <v>Yes</v>
      </c>
      <c r="AA500" s="34">
        <f>SUMIF(Ingredients!$B$3:$B$230,F500,Ingredients!$C$3:$C$230)+SUMIF($B$3:$B$725,F500,$AI$3:$AI$725)</f>
        <v>10</v>
      </c>
      <c r="AB500" s="30">
        <f>SUMIF(Ingredients!$B$3:$B$230,G500,Ingredients!$C$3:$C$230)+SUMIF($B$3:$B$725,G500,$AI$3:$AI$725)</f>
        <v>0</v>
      </c>
      <c r="AC500" s="30">
        <f>SUMIF(Ingredients!$B$3:$B$230,H500,Ingredients!$C$3:$C$230)+SUMIF($B$3:$B$725,H500,$AI$3:$AI$725)</f>
        <v>2</v>
      </c>
      <c r="AD500" s="30">
        <f>SUMIF(Ingredients!$B$3:$B$230,I500,Ingredients!$C$3:$C$230)+SUMIF($B$3:$B$725,I500,$AI$3:$AI$725)</f>
        <v>10</v>
      </c>
      <c r="AE500" s="30">
        <f>SUMIF(Ingredients!$B$3:$B$230,J500,Ingredients!$C$3:$C$230)+SUMIF($B$3:$B$725,J500,$AI$3:$AI$725)</f>
        <v>2</v>
      </c>
      <c r="AF500" s="30">
        <f>SUMIF(Ingredients!$B$3:$B$230,K500,Ingredients!$C$3:$C$230)+SUMIF($B$3:$B$725,K500,$AI$3:$AI$725)</f>
        <v>0</v>
      </c>
      <c r="AG500" s="30">
        <f>SUMIF(Ingredients!$B$3:$B$230,L500,Ingredients!$C$3:$C$230)+SUMIF($B$3:$B$725,L500,$AI$3:$AI$725)</f>
        <v>0</v>
      </c>
      <c r="AH500" s="30">
        <f>SUMIF(Ingredients!$B$3:$B$230,M500,Ingredients!$C$3:$C$230)+SUMIF($B$3:$B$725,M500,$AI$3:$AI$725)</f>
        <v>0</v>
      </c>
      <c r="AI500" s="29">
        <f t="shared" si="100"/>
        <v>24</v>
      </c>
      <c r="AJ500" s="30">
        <f>SUMIF(Ingredients!$B$3:$B$230,F500,Ingredients!$D$3:$D$230)+SUMIF($B$3:$B$725,F500,$AR$3:$AR$725)</f>
        <v>0</v>
      </c>
      <c r="AK500" s="30">
        <f>SUMIF(Ingredients!$B$3:$B$230,G500,Ingredients!$D$3:$D$230)+SUMIF($B$3:$B$725,G500,$AR$3:$AR$725)</f>
        <v>0</v>
      </c>
      <c r="AL500" s="30">
        <f>SUMIF(Ingredients!$B$3:$B$230,H500,Ingredients!$D$3:$D$230)+SUMIF($B$3:$B$725,H500,$AR$3:$AR$725)</f>
        <v>0</v>
      </c>
      <c r="AM500" s="30">
        <f>SUMIF(Ingredients!$B$3:$B$230,I500,Ingredients!$D$3:$D$230)+SUMIF($B$3:$B$725,I500,$AR$3:$AR$725)</f>
        <v>0</v>
      </c>
      <c r="AN500" s="30">
        <f>SUMIF(Ingredients!$B$3:$B$230,J500,Ingredients!$D$3:$D$230)+SUMIF($B$3:$B$725,J500,$AR$3:$AR$725)</f>
        <v>0</v>
      </c>
      <c r="AO500" s="30">
        <f>SUMIF(Ingredients!$B$3:$B$230,K500,Ingredients!$D$3:$D$230)+SUMIF($B$3:$B$725,K500,$AR$3:$AR$725)</f>
        <v>0</v>
      </c>
      <c r="AP500" s="30">
        <f>SUMIF(Ingredients!$B$3:$B$230,L500,Ingredients!$D$3:$D$230)+SUMIF($B$3:$B$725,L500,$AR$3:$AR$725)</f>
        <v>0</v>
      </c>
      <c r="AQ500" s="30">
        <f>SUMIF(Ingredients!$B$3:$B$230,M500,Ingredients!$D$3:$D$230)+SUMIF($B$3:$B$725,M500,$AR$3:$AR$725)</f>
        <v>0</v>
      </c>
      <c r="AR500" s="29">
        <f t="shared" si="101"/>
        <v>0</v>
      </c>
      <c r="AS500" s="30">
        <f>SUMIF(Ingredients!$B$3:$B$230,F500,Ingredients!$E$3:$E$230)+SUMIF($B$3:$B$725,F500,$BA$3:$BA$730)</f>
        <v>10</v>
      </c>
      <c r="AT500" s="30">
        <f>SUMIF(Ingredients!$B$3:$B$230,G500,Ingredients!$E$3:$E$230)+SUMIF($B$3:$B$725,G500,$BA$3:$BA$730)</f>
        <v>10</v>
      </c>
      <c r="AU500" s="30">
        <f>SUMIF(Ingredients!$B$3:$B$230,H500,Ingredients!$E$3:$E$230)+SUMIF($B$3:$B$725,H500,$BA$3:$BA$730)</f>
        <v>12</v>
      </c>
      <c r="AV500" s="30">
        <f>SUMIF(Ingredients!$B$3:$B$230,I500,Ingredients!$E$3:$E$230)+SUMIF($B$3:$B$725,I500,$BA$3:$BA$730)</f>
        <v>31</v>
      </c>
      <c r="AW500" s="30">
        <f>SUMIF(Ingredients!$B$3:$B$230,J500,Ingredients!$E$3:$E$230)+SUMIF($B$3:$B$725,J500,$BA$3:$BA$730)</f>
        <v>43</v>
      </c>
      <c r="AX500" s="30">
        <f>SUMIF(Ingredients!$B$3:$B$230,K500,Ingredients!$E$3:$E$230)+SUMIF($B$3:$B$725,K500,$BA$3:$BA$730)</f>
        <v>16</v>
      </c>
      <c r="AY500" s="30">
        <f>SUMIF(Ingredients!$B$3:$B$230,L500,Ingredients!$E$3:$E$230)+SUMIF($B$3:$B$725,L500,$BA$3:$BA$730)</f>
        <v>0</v>
      </c>
      <c r="AZ500" s="30">
        <f>SUMIF(Ingredients!$B$3:$B$230,M500,Ingredients!$E$3:$E$230)+SUMIF($B$3:$B$725,M500,$BA$3:$BA$730)</f>
        <v>0</v>
      </c>
      <c r="BA500" s="29">
        <f t="shared" si="102"/>
        <v>20.333333333333332</v>
      </c>
      <c r="BB500" s="30">
        <f>SUMIF(Ingredients!$B$3:$B$230,F500,Ingredients!$F$3:$F$230)+SUMIF($B$3:$B$725,F500,$BJ$3:$BJ$725)</f>
        <v>0</v>
      </c>
      <c r="BC500" s="30">
        <f>SUMIF(Ingredients!$B$3:$B$230,G500,Ingredients!$F$3:$F$230)+SUMIF($B$3:$B$725,G500,$BJ$3:$BJ$725)</f>
        <v>0</v>
      </c>
      <c r="BD500" s="30">
        <f>SUMIF(Ingredients!$B$3:$B$230,H500,Ingredients!$F$3:$F$230)+SUMIF($B$3:$B$725,H500,$BJ$3:$BJ$725)</f>
        <v>0</v>
      </c>
      <c r="BE500" s="30">
        <f>SUMIF(Ingredients!$B$3:$B$230,I500,Ingredients!$F$3:$F$230)+SUMIF($B$3:$B$725,I500,$BJ$3:$BJ$725)</f>
        <v>0</v>
      </c>
      <c r="BF500" s="30">
        <f>SUMIF(Ingredients!$B$3:$B$230,J500,Ingredients!$F$3:$F$230)+SUMIF($B$3:$B$725,J500,$BJ$3:$BJ$725)</f>
        <v>0</v>
      </c>
      <c r="BG500" s="30">
        <f>SUMIF(Ingredients!$B$3:$B$230,K500,Ingredients!$F$3:$F$230)+SUMIF($B$3:$B$725,K500,$BJ$3:$BJ$725)</f>
        <v>0</v>
      </c>
      <c r="BH500" s="30">
        <f>SUMIF(Ingredients!$B$3:$B$230,L500,Ingredients!$F$3:$F$230)+SUMIF($B$3:$B$725,L500,$BJ$3:$BJ$725)</f>
        <v>0</v>
      </c>
      <c r="BI500" s="30">
        <f>SUMIF(Ingredients!$B$3:$B$230,M500,Ingredients!$F$3:$F$230)+SUMIF($B$3:$B$725,M500,$BJ$3:$BJ$725)</f>
        <v>0</v>
      </c>
      <c r="BJ500" s="35">
        <f t="shared" si="103"/>
        <v>0</v>
      </c>
      <c r="BK500" s="30">
        <f>SUMIF(Ingredients!$B$3:$B$230,F500,Ingredients!$G$3:$G$230)+SUMIF($B$3:$B$725,F500,$BS$3:$BS$725)</f>
        <v>0</v>
      </c>
      <c r="BL500" s="30">
        <f>SUMIF(Ingredients!$B$3:$B$230,G500,Ingredients!$G$3:$G$230)+SUMIF($B$3:$B$725,G500,$BS$3:$BS$725)</f>
        <v>0</v>
      </c>
      <c r="BM500" s="30">
        <f>SUMIF(Ingredients!$B$3:$B$230,H500,Ingredients!$G$3:$G$230)+SUMIF($B$3:$B$725,H500,$BS$3:$BS$725)</f>
        <v>0</v>
      </c>
      <c r="BN500" s="30">
        <f>SUMIF(Ingredients!$B$3:$B$230,I500,Ingredients!$G$3:$G$230)+SUMIF($B$3:$B$725,I500,$BS$3:$BS$725)</f>
        <v>0</v>
      </c>
      <c r="BO500" s="30">
        <f>SUMIF(Ingredients!$B$3:$B$230,J500,Ingredients!$G$3:$G$230)+SUMIF($B$3:$B$725,J500,$BS$3:$BS$725)</f>
        <v>0</v>
      </c>
      <c r="BP500" s="30">
        <f>SUMIF(Ingredients!$B$3:$B$230,K500,Ingredients!$G$3:$G$230)+SUMIF($B$3:$B$725,K500,$BS$3:$BS$725)</f>
        <v>0</v>
      </c>
      <c r="BQ500" s="30">
        <f>SUMIF(Ingredients!$B$3:$B$230,L500,Ingredients!$G$3:$G$230)+SUMIF($B$3:$B$725,L500,$BS$3:$BS$725)</f>
        <v>0</v>
      </c>
      <c r="BR500" s="30">
        <f>SUMIF(Ingredients!$B$3:$B$230,M500,Ingredients!$G$3:$G$230)+SUMIF($B$3:$B$725,M500,$BS$3:$BS$725)</f>
        <v>0</v>
      </c>
      <c r="BS500" s="36">
        <f t="shared" si="104"/>
        <v>0</v>
      </c>
      <c r="BT500" s="30">
        <f>SUMIF(Ingredients!$B$3:$B$230,F500,Ingredients!$H$3:$H$230)+SUMIF($B$3:$B$725,F500,$CB$3:$CB$725)</f>
        <v>0</v>
      </c>
      <c r="BU500" s="30">
        <f>SUMIF(Ingredients!$B$3:$B$230,G500,Ingredients!$H$3:$H$230)+SUMIF($B$3:$B$725,G500,$CB$3:$CB$725)</f>
        <v>0</v>
      </c>
      <c r="BV500" s="30">
        <f>SUMIF(Ingredients!$B$3:$B$230,H500,Ingredients!$H$3:$H$230)+SUMIF($B$3:$B$725,H500,$CB$3:$CB$725)</f>
        <v>1</v>
      </c>
      <c r="BW500" s="30">
        <f>SUMIF(Ingredients!$B$3:$B$230,I500,Ingredients!$H$3:$H$230)+SUMIF($B$3:$B$725,I500,$CB$3:$CB$725)</f>
        <v>1</v>
      </c>
      <c r="BX500" s="30">
        <f>SUMIF(Ingredients!$B$3:$B$230,J500,Ingredients!$H$3:$H$230)+SUMIF($B$3:$B$725,J500,$CB$3:$CB$725)</f>
        <v>1</v>
      </c>
      <c r="BY500" s="30">
        <f>SUMIF(Ingredients!$B$3:$B$230,K500,Ingredients!$H$3:$H$230)+SUMIF($B$3:$B$725,K500,$CB$3:$CB$725)</f>
        <v>0</v>
      </c>
      <c r="BZ500" s="30">
        <f>SUMIF(Ingredients!$B$3:$B$230,L500,Ingredients!$H$3:$H$230)+SUMIF($B$3:$B$725,L500,$CB$3:$CB$725)</f>
        <v>0</v>
      </c>
      <c r="CA500" s="30">
        <f>SUMIF(Ingredients!$B$3:$B$230,M500,Ingredients!$H$3:$H$230)+SUMIF($B$3:$B$725,M500,$CB$3:$CB$725)</f>
        <v>0</v>
      </c>
      <c r="CB500" s="42">
        <f t="shared" si="105"/>
        <v>3</v>
      </c>
      <c r="CC500" s="30">
        <f>SUMIF(Ingredients!$B$3:$B$230,F500,Ingredients!$I$3:$I$230)+SUMIF($B$3:$B$725,F500,$CK$3:$CK$725)</f>
        <v>2</v>
      </c>
      <c r="CD500" s="30">
        <f>SUMIF(Ingredients!$B$3:$B$230,G500,Ingredients!$I$3:$I$230)+SUMIF($B$3:$B$725,G500,$CK$3:$CK$725)</f>
        <v>0</v>
      </c>
      <c r="CE500" s="30">
        <f>SUMIF(Ingredients!$B$3:$B$230,H500,Ingredients!$I$3:$I$230)+SUMIF($B$3:$B$725,H500,$CK$3:$CK$725)</f>
        <v>0</v>
      </c>
      <c r="CF500" s="30">
        <f>SUMIF(Ingredients!$B$3:$B$230,I500,Ingredients!$I$3:$I$230)+SUMIF($B$3:$B$725,I500,$CK$3:$CK$725)</f>
        <v>0</v>
      </c>
      <c r="CG500" s="30">
        <f>SUMIF(Ingredients!$B$3:$B$230,J500,Ingredients!$I$3:$I$230)+SUMIF($B$3:$B$725,J500,$CK$3:$CK$725)</f>
        <v>0</v>
      </c>
      <c r="CH500" s="30">
        <f>SUMIF(Ingredients!$B$3:$B$230,K500,Ingredients!$I$3:$I$230)+SUMIF($B$3:$B$725,K500,$CK$3:$CK$725)</f>
        <v>0</v>
      </c>
      <c r="CI500" s="30">
        <f>SUMIF(Ingredients!$B$3:$B$230,L500,Ingredients!$I$3:$I$230)+SUMIF($B$3:$B$725,L500,$CK$3:$CK$725)</f>
        <v>0</v>
      </c>
      <c r="CJ500" s="30">
        <f>SUMIF(Ingredients!$B$3:$B$230,M500,Ingredients!$I$3:$I$230)+SUMIF($B$3:$B$725,M500,$CK$3:$CK$725)</f>
        <v>0</v>
      </c>
      <c r="CK500" s="38">
        <f t="shared" si="106"/>
        <v>2</v>
      </c>
      <c r="CL500" s="30">
        <f>SUMIF(Ingredients!$B$3:$B$230,F500,Ingredients!$J$3:$J$230)+SUMIF($B$3:$B$725,F500,$CT$3:$CT$725)</f>
        <v>0</v>
      </c>
      <c r="CM500" s="30">
        <f>SUMIF(Ingredients!$B$3:$B$230,G500,Ingredients!$J$3:$J$230)+SUMIF($B$3:$B$725,G500,$CT$3:$CT$725)</f>
        <v>0</v>
      </c>
      <c r="CN500" s="30">
        <f>SUMIF(Ingredients!$B$3:$B$230,H500,Ingredients!$J$3:$J$230)+SUMIF($B$3:$B$725,H500,$CT$3:$CT$725)</f>
        <v>0</v>
      </c>
      <c r="CO500" s="30">
        <f>SUMIF(Ingredients!$B$3:$B$230,I500,Ingredients!$J$3:$J$230)+SUMIF($B$3:$B$725,I500,$CT$3:$CT$725)</f>
        <v>0</v>
      </c>
      <c r="CP500" s="30">
        <f>SUMIF(Ingredients!$B$3:$B$230,J500,Ingredients!$J$3:$J$230)+SUMIF($B$3:$B$725,J500,$CT$3:$CT$725)</f>
        <v>0</v>
      </c>
      <c r="CQ500" s="30">
        <f>SUMIF(Ingredients!$B$3:$B$230,K500,Ingredients!$J$3:$J$230)+SUMIF($B$3:$B$725,K500,$CT$3:$CT$725)</f>
        <v>0</v>
      </c>
      <c r="CR500" s="30">
        <f>SUMIF(Ingredients!$B$3:$B$230,L500,Ingredients!$J$3:$J$230)+SUMIF($B$3:$B$725,L500,$CT$3:$CT$725)</f>
        <v>0</v>
      </c>
      <c r="CS500" s="30">
        <f>SUMIF(Ingredients!$B$3:$B$230,M500,Ingredients!$J$3:$J$230)+SUMIF($B$3:$B$725,M500,$CT$3:$CT$725)</f>
        <v>0</v>
      </c>
      <c r="CT500" s="43">
        <f t="shared" si="107"/>
        <v>0</v>
      </c>
      <c r="CU500" s="34">
        <v>24</v>
      </c>
      <c r="CV500" s="30">
        <v>0</v>
      </c>
      <c r="CW500" s="30">
        <v>12</v>
      </c>
      <c r="CX500" s="35">
        <v>1</v>
      </c>
      <c r="CY500" s="36">
        <v>0</v>
      </c>
      <c r="CZ500" s="37">
        <v>3</v>
      </c>
      <c r="DA500" s="38">
        <v>2</v>
      </c>
      <c r="DB500" s="39">
        <v>0.3</v>
      </c>
      <c r="DC500" t="s">
        <v>202</v>
      </c>
      <c r="DD500" t="str">
        <f t="shared" ca="1" si="99"/>
        <v/>
      </c>
      <c r="DE500" t="str">
        <f t="shared" ca="1" si="108"/>
        <v>-</v>
      </c>
      <c r="DG500" t="s">
        <v>200</v>
      </c>
      <c r="DH500" t="str">
        <f t="shared" ca="1" si="109"/>
        <v>OMURICEITEM(MEAL, ItemRegistry.omuriceItem, 4 ,4.8f,0f,1f,3f,0f,2f,0.3f,1.75f),</v>
      </c>
      <c r="DI500" t="s">
        <v>2563</v>
      </c>
    </row>
    <row r="501" spans="2:113" x14ac:dyDescent="0.3">
      <c r="B501" t="s">
        <v>796</v>
      </c>
      <c r="C501" t="str">
        <f>INDEX('PH Itemnames'!$B$1:$B$723,MATCH(B501,'PH Itemnames'!$A$1:$A$723),1)</f>
        <v>pemmicanItem</v>
      </c>
      <c r="D501" t="s">
        <v>240</v>
      </c>
      <c r="E501" t="s">
        <v>1191</v>
      </c>
      <c r="F501" s="10" t="s">
        <v>115</v>
      </c>
      <c r="G501" s="11" t="s">
        <v>5</v>
      </c>
      <c r="H501" s="11" t="s">
        <v>212</v>
      </c>
      <c r="I501" s="11" t="s">
        <v>551</v>
      </c>
      <c r="J501" s="11"/>
      <c r="K501" s="11"/>
      <c r="L501" s="11"/>
      <c r="M501" s="11"/>
      <c r="N501" s="46">
        <f ca="1">SUMIF(Ingredients!$B$3:$B$230,'PH complex foods'!F501,Ingredients!$A$3:$A$119)+SUMIF($B$3:$B$725,F501,$V$3:$V$724)</f>
        <v>1</v>
      </c>
      <c r="O501" s="11">
        <f ca="1">SUMIF(Ingredients!$B$3:$B$230,'PH complex foods'!G501,Ingredients!$A$3:$A$119)+SUMIF($B$3:$B$725,G501,$V$3:$V$724)</f>
        <v>1</v>
      </c>
      <c r="P501" s="11">
        <f ca="1">SUMIF(Ingredients!$B$3:$B$230,'PH complex foods'!H501,Ingredients!$A$3:$A$119)+SUMIF($B$3:$B$725,H501,$V$3:$V$724)</f>
        <v>1</v>
      </c>
      <c r="Q501" s="11">
        <f ca="1">SUMIF(Ingredients!$B$3:$B$230,'PH complex foods'!I501,Ingredients!$A$3:$A$119)+SUMIF($B$3:$B$725,I501,$V$3:$V$724)</f>
        <v>1</v>
      </c>
      <c r="R501" s="11">
        <f ca="1">SUMIF(Ingredients!$B$3:$B$230,'PH complex foods'!J501,Ingredients!$A$3:$A$119)+SUMIF($B$3:$B$725,J501,$V$3:$V$724)</f>
        <v>0</v>
      </c>
      <c r="S501" s="11">
        <f ca="1">SUMIF(Ingredients!$B$3:$B$230,'PH complex foods'!K501,Ingredients!$A$3:$A$119)+SUMIF($B$3:$B$725,K501,$V$3:$V$724)</f>
        <v>0</v>
      </c>
      <c r="T501" s="11">
        <f ca="1">SUMIF(Ingredients!$B$3:$B$230,'PH complex foods'!L501,Ingredients!$A$3:$A$119)+SUMIF($B$3:$B$725,L501,$V$3:$V$724)</f>
        <v>0</v>
      </c>
      <c r="U501" s="11">
        <f ca="1">SUMIF(Ingredients!$B$3:$B$230,'PH complex foods'!M501,Ingredients!$A$3:$A$119)+SUMIF($B$3:$B$725,M501,$V$3:$V$724)</f>
        <v>0</v>
      </c>
      <c r="V501" s="10">
        <f t="shared" ca="1" si="110"/>
        <v>1</v>
      </c>
      <c r="W501" s="10">
        <v>1</v>
      </c>
      <c r="X501" s="11">
        <v>1</v>
      </c>
      <c r="Y501" s="11">
        <f>COUNTIF(F501:M1225,B501)</f>
        <v>0</v>
      </c>
      <c r="Z501" s="44" t="str">
        <f t="shared" ca="1" si="111"/>
        <v>Yes</v>
      </c>
      <c r="AA501" s="34">
        <f>SUMIF(Ingredients!$B$3:$B$230,F501,Ingredients!$C$3:$C$230)+SUMIF($B$3:$B$725,F501,$AI$3:$AI$725)</f>
        <v>5</v>
      </c>
      <c r="AB501" s="30">
        <f>SUMIF(Ingredients!$B$3:$B$230,G501,Ingredients!$C$3:$C$230)+SUMIF($B$3:$B$725,G501,$AI$3:$AI$725)</f>
        <v>1.5</v>
      </c>
      <c r="AC501" s="30">
        <f>SUMIF(Ingredients!$B$3:$B$230,H501,Ingredients!$C$3:$C$230)+SUMIF($B$3:$B$725,H501,$AI$3:$AI$725)</f>
        <v>7.166666666666667</v>
      </c>
      <c r="AD501" s="30">
        <f>SUMIF(Ingredients!$B$3:$B$230,I501,Ingredients!$C$3:$C$230)+SUMIF($B$3:$B$725,I501,$AI$3:$AI$725)</f>
        <v>1</v>
      </c>
      <c r="AE501" s="30">
        <f>SUMIF(Ingredients!$B$3:$B$230,J501,Ingredients!$C$3:$C$230)+SUMIF($B$3:$B$725,J501,$AI$3:$AI$725)</f>
        <v>0</v>
      </c>
      <c r="AF501" s="30">
        <f>SUMIF(Ingredients!$B$3:$B$230,K501,Ingredients!$C$3:$C$230)+SUMIF($B$3:$B$725,K501,$AI$3:$AI$725)</f>
        <v>0</v>
      </c>
      <c r="AG501" s="30">
        <f>SUMIF(Ingredients!$B$3:$B$230,L501,Ingredients!$C$3:$C$230)+SUMIF($B$3:$B$725,L501,$AI$3:$AI$725)</f>
        <v>0</v>
      </c>
      <c r="AH501" s="30">
        <f>SUMIF(Ingredients!$B$3:$B$230,M501,Ingredients!$C$3:$C$230)+SUMIF($B$3:$B$725,M501,$AI$3:$AI$725)</f>
        <v>0</v>
      </c>
      <c r="AI501" s="29">
        <f t="shared" si="100"/>
        <v>14.666666666666668</v>
      </c>
      <c r="AJ501" s="30">
        <f>SUMIF(Ingredients!$B$3:$B$230,F501,Ingredients!$D$3:$D$230)+SUMIF($B$3:$B$725,F501,$AR$3:$AR$725)</f>
        <v>0</v>
      </c>
      <c r="AK501" s="30">
        <f>SUMIF(Ingredients!$B$3:$B$230,G501,Ingredients!$D$3:$D$230)+SUMIF($B$3:$B$725,G501,$AR$3:$AR$725)</f>
        <v>4.75</v>
      </c>
      <c r="AL501" s="30">
        <f>SUMIF(Ingredients!$B$3:$B$230,H501,Ingredients!$D$3:$D$230)+SUMIF($B$3:$B$725,H501,$AR$3:$AR$725)</f>
        <v>0</v>
      </c>
      <c r="AM501" s="30">
        <f>SUMIF(Ingredients!$B$3:$B$230,I501,Ingredients!$D$3:$D$230)+SUMIF($B$3:$B$725,I501,$AR$3:$AR$725)</f>
        <v>0</v>
      </c>
      <c r="AN501" s="30">
        <f>SUMIF(Ingredients!$B$3:$B$230,J501,Ingredients!$D$3:$D$230)+SUMIF($B$3:$B$725,J501,$AR$3:$AR$725)</f>
        <v>0</v>
      </c>
      <c r="AO501" s="30">
        <f>SUMIF(Ingredients!$B$3:$B$230,K501,Ingredients!$D$3:$D$230)+SUMIF($B$3:$B$725,K501,$AR$3:$AR$725)</f>
        <v>0</v>
      </c>
      <c r="AP501" s="30">
        <f>SUMIF(Ingredients!$B$3:$B$230,L501,Ingredients!$D$3:$D$230)+SUMIF($B$3:$B$725,L501,$AR$3:$AR$725)</f>
        <v>0</v>
      </c>
      <c r="AQ501" s="30">
        <f>SUMIF(Ingredients!$B$3:$B$230,M501,Ingredients!$D$3:$D$230)+SUMIF($B$3:$B$725,M501,$AR$3:$AR$725)</f>
        <v>0</v>
      </c>
      <c r="AR501" s="29">
        <f t="shared" si="101"/>
        <v>4.75</v>
      </c>
      <c r="AS501" s="30">
        <f>SUMIF(Ingredients!$B$3:$B$230,F501,Ingredients!$E$3:$E$230)+SUMIF($B$3:$B$725,F501,$BA$3:$BA$730)</f>
        <v>45</v>
      </c>
      <c r="AT501" s="30">
        <f>SUMIF(Ingredients!$B$3:$B$230,G501,Ingredients!$E$3:$E$230)+SUMIF($B$3:$B$725,G501,$BA$3:$BA$730)</f>
        <v>6.65</v>
      </c>
      <c r="AU501" s="30">
        <f>SUMIF(Ingredients!$B$3:$B$230,H501,Ingredients!$E$3:$E$230)+SUMIF($B$3:$B$725,H501,$BA$3:$BA$730)</f>
        <v>12</v>
      </c>
      <c r="AV501" s="30">
        <f>SUMIF(Ingredients!$B$3:$B$230,I501,Ingredients!$E$3:$E$230)+SUMIF($B$3:$B$725,I501,$BA$3:$BA$730)</f>
        <v>30</v>
      </c>
      <c r="AW501" s="30">
        <f>SUMIF(Ingredients!$B$3:$B$230,J501,Ingredients!$E$3:$E$230)+SUMIF($B$3:$B$725,J501,$BA$3:$BA$730)</f>
        <v>0</v>
      </c>
      <c r="AX501" s="30">
        <f>SUMIF(Ingredients!$B$3:$B$230,K501,Ingredients!$E$3:$E$230)+SUMIF($B$3:$B$725,K501,$BA$3:$BA$730)</f>
        <v>0</v>
      </c>
      <c r="AY501" s="30">
        <f>SUMIF(Ingredients!$B$3:$B$230,L501,Ingredients!$E$3:$E$230)+SUMIF($B$3:$B$725,L501,$BA$3:$BA$730)</f>
        <v>0</v>
      </c>
      <c r="AZ501" s="30">
        <f>SUMIF(Ingredients!$B$3:$B$230,M501,Ingredients!$E$3:$E$230)+SUMIF($B$3:$B$725,M501,$BA$3:$BA$730)</f>
        <v>0</v>
      </c>
      <c r="BA501" s="29">
        <f t="shared" si="102"/>
        <v>23.412500000000001</v>
      </c>
      <c r="BB501" s="30">
        <f>SUMIF(Ingredients!$B$3:$B$230,F501,Ingredients!$F$3:$F$230)+SUMIF($B$3:$B$725,F501,$BJ$3:$BJ$725)</f>
        <v>0.5</v>
      </c>
      <c r="BC501" s="30">
        <f>SUMIF(Ingredients!$B$3:$B$230,G501,Ingredients!$F$3:$F$230)+SUMIF($B$3:$B$725,G501,$BJ$3:$BJ$725)</f>
        <v>0</v>
      </c>
      <c r="BD501" s="30">
        <f>SUMIF(Ingredients!$B$3:$B$230,H501,Ingredients!$F$3:$F$230)+SUMIF($B$3:$B$725,H501,$BJ$3:$BJ$725)</f>
        <v>0</v>
      </c>
      <c r="BE501" s="30">
        <f>SUMIF(Ingredients!$B$3:$B$230,I501,Ingredients!$F$3:$F$230)+SUMIF($B$3:$B$725,I501,$BJ$3:$BJ$725)</f>
        <v>0</v>
      </c>
      <c r="BF501" s="30">
        <f>SUMIF(Ingredients!$B$3:$B$230,J501,Ingredients!$F$3:$F$230)+SUMIF($B$3:$B$725,J501,$BJ$3:$BJ$725)</f>
        <v>0</v>
      </c>
      <c r="BG501" s="30">
        <f>SUMIF(Ingredients!$B$3:$B$230,K501,Ingredients!$F$3:$F$230)+SUMIF($B$3:$B$725,K501,$BJ$3:$BJ$725)</f>
        <v>0</v>
      </c>
      <c r="BH501" s="30">
        <f>SUMIF(Ingredients!$B$3:$B$230,L501,Ingredients!$F$3:$F$230)+SUMIF($B$3:$B$725,L501,$BJ$3:$BJ$725)</f>
        <v>0</v>
      </c>
      <c r="BI501" s="30">
        <f>SUMIF(Ingredients!$B$3:$B$230,M501,Ingredients!$F$3:$F$230)+SUMIF($B$3:$B$725,M501,$BJ$3:$BJ$725)</f>
        <v>0</v>
      </c>
      <c r="BJ501" s="35">
        <f t="shared" si="103"/>
        <v>0.5</v>
      </c>
      <c r="BK501" s="30">
        <f>SUMIF(Ingredients!$B$3:$B$230,F501,Ingredients!$G$3:$G$230)+SUMIF($B$3:$B$725,F501,$BS$3:$BS$725)</f>
        <v>0</v>
      </c>
      <c r="BL501" s="30">
        <f>SUMIF(Ingredients!$B$3:$B$230,G501,Ingredients!$G$3:$G$230)+SUMIF($B$3:$B$725,G501,$BS$3:$BS$725)</f>
        <v>0.84500000000000008</v>
      </c>
      <c r="BM501" s="30">
        <f>SUMIF(Ingredients!$B$3:$B$230,H501,Ingredients!$G$3:$G$230)+SUMIF($B$3:$B$725,H501,$BS$3:$BS$725)</f>
        <v>0</v>
      </c>
      <c r="BN501" s="30">
        <f>SUMIF(Ingredients!$B$3:$B$230,I501,Ingredients!$G$3:$G$230)+SUMIF($B$3:$B$725,I501,$BS$3:$BS$725)</f>
        <v>0</v>
      </c>
      <c r="BO501" s="30">
        <f>SUMIF(Ingredients!$B$3:$B$230,J501,Ingredients!$G$3:$G$230)+SUMIF($B$3:$B$725,J501,$BS$3:$BS$725)</f>
        <v>0</v>
      </c>
      <c r="BP501" s="30">
        <f>SUMIF(Ingredients!$B$3:$B$230,K501,Ingredients!$G$3:$G$230)+SUMIF($B$3:$B$725,K501,$BS$3:$BS$725)</f>
        <v>0</v>
      </c>
      <c r="BQ501" s="30">
        <f>SUMIF(Ingredients!$B$3:$B$230,L501,Ingredients!$G$3:$G$230)+SUMIF($B$3:$B$725,L501,$BS$3:$BS$725)</f>
        <v>0</v>
      </c>
      <c r="BR501" s="30">
        <f>SUMIF(Ingredients!$B$3:$B$230,M501,Ingredients!$G$3:$G$230)+SUMIF($B$3:$B$725,M501,$BS$3:$BS$725)</f>
        <v>0</v>
      </c>
      <c r="BS501" s="36">
        <f t="shared" si="104"/>
        <v>0.84500000000000008</v>
      </c>
      <c r="BT501" s="30">
        <f>SUMIF(Ingredients!$B$3:$B$230,F501,Ingredients!$H$3:$H$230)+SUMIF($B$3:$B$725,F501,$CB$3:$CB$725)</f>
        <v>0</v>
      </c>
      <c r="BU501" s="30">
        <f>SUMIF(Ingredients!$B$3:$B$230,G501,Ingredients!$H$3:$H$230)+SUMIF($B$3:$B$725,G501,$CB$3:$CB$725)</f>
        <v>0</v>
      </c>
      <c r="BV501" s="30">
        <f>SUMIF(Ingredients!$B$3:$B$230,H501,Ingredients!$H$3:$H$230)+SUMIF($B$3:$B$725,H501,$CB$3:$CB$725)</f>
        <v>0</v>
      </c>
      <c r="BW501" s="30">
        <f>SUMIF(Ingredients!$B$3:$B$230,I501,Ingredients!$H$3:$H$230)+SUMIF($B$3:$B$725,I501,$CB$3:$CB$725)</f>
        <v>0</v>
      </c>
      <c r="BX501" s="30">
        <f>SUMIF(Ingredients!$B$3:$B$230,J501,Ingredients!$H$3:$H$230)+SUMIF($B$3:$B$725,J501,$CB$3:$CB$725)</f>
        <v>0</v>
      </c>
      <c r="BY501" s="30">
        <f>SUMIF(Ingredients!$B$3:$B$230,K501,Ingredients!$H$3:$H$230)+SUMIF($B$3:$B$725,K501,$CB$3:$CB$725)</f>
        <v>0</v>
      </c>
      <c r="BZ501" s="30">
        <f>SUMIF(Ingredients!$B$3:$B$230,L501,Ingredients!$H$3:$H$230)+SUMIF($B$3:$B$725,L501,$CB$3:$CB$725)</f>
        <v>0</v>
      </c>
      <c r="CA501" s="30">
        <f>SUMIF(Ingredients!$B$3:$B$230,M501,Ingredients!$H$3:$H$230)+SUMIF($B$3:$B$725,M501,$CB$3:$CB$725)</f>
        <v>0</v>
      </c>
      <c r="CB501" s="42">
        <f t="shared" si="105"/>
        <v>0</v>
      </c>
      <c r="CC501" s="30">
        <f>SUMIF(Ingredients!$B$3:$B$230,F501,Ingredients!$I$3:$I$230)+SUMIF($B$3:$B$725,F501,$CK$3:$CK$725)</f>
        <v>0</v>
      </c>
      <c r="CD501" s="30">
        <f>SUMIF(Ingredients!$B$3:$B$230,G501,Ingredients!$I$3:$I$230)+SUMIF($B$3:$B$725,G501,$CK$3:$CK$725)</f>
        <v>0</v>
      </c>
      <c r="CE501" s="30">
        <f>SUMIF(Ingredients!$B$3:$B$230,H501,Ingredients!$I$3:$I$230)+SUMIF($B$3:$B$725,H501,$CK$3:$CK$725)</f>
        <v>2</v>
      </c>
      <c r="CF501" s="30">
        <f>SUMIF(Ingredients!$B$3:$B$230,I501,Ingredients!$I$3:$I$230)+SUMIF($B$3:$B$725,I501,$CK$3:$CK$725)</f>
        <v>0</v>
      </c>
      <c r="CG501" s="30">
        <f>SUMIF(Ingredients!$B$3:$B$230,J501,Ingredients!$I$3:$I$230)+SUMIF($B$3:$B$725,J501,$CK$3:$CK$725)</f>
        <v>0</v>
      </c>
      <c r="CH501" s="30">
        <f>SUMIF(Ingredients!$B$3:$B$230,K501,Ingredients!$I$3:$I$230)+SUMIF($B$3:$B$725,K501,$CK$3:$CK$725)</f>
        <v>0</v>
      </c>
      <c r="CI501" s="30">
        <f>SUMIF(Ingredients!$B$3:$B$230,L501,Ingredients!$I$3:$I$230)+SUMIF($B$3:$B$725,L501,$CK$3:$CK$725)</f>
        <v>0</v>
      </c>
      <c r="CJ501" s="30">
        <f>SUMIF(Ingredients!$B$3:$B$230,M501,Ingredients!$I$3:$I$230)+SUMIF($B$3:$B$725,M501,$CK$3:$CK$725)</f>
        <v>0</v>
      </c>
      <c r="CK501" s="38">
        <f t="shared" si="106"/>
        <v>2</v>
      </c>
      <c r="CL501" s="30">
        <f>SUMIF(Ingredients!$B$3:$B$230,F501,Ingredients!$J$3:$J$230)+SUMIF($B$3:$B$725,F501,$CT$3:$CT$725)</f>
        <v>0</v>
      </c>
      <c r="CM501" s="30">
        <f>SUMIF(Ingredients!$B$3:$B$230,G501,Ingredients!$J$3:$J$230)+SUMIF($B$3:$B$725,G501,$CT$3:$CT$725)</f>
        <v>0</v>
      </c>
      <c r="CN501" s="30">
        <f>SUMIF(Ingredients!$B$3:$B$230,H501,Ingredients!$J$3:$J$230)+SUMIF($B$3:$B$725,H501,$CT$3:$CT$725)</f>
        <v>0</v>
      </c>
      <c r="CO501" s="30">
        <f>SUMIF(Ingredients!$B$3:$B$230,I501,Ingredients!$J$3:$J$230)+SUMIF($B$3:$B$725,I501,$CT$3:$CT$725)</f>
        <v>0</v>
      </c>
      <c r="CP501" s="30">
        <f>SUMIF(Ingredients!$B$3:$B$230,J501,Ingredients!$J$3:$J$230)+SUMIF($B$3:$B$725,J501,$CT$3:$CT$725)</f>
        <v>0</v>
      </c>
      <c r="CQ501" s="30">
        <f>SUMIF(Ingredients!$B$3:$B$230,K501,Ingredients!$J$3:$J$230)+SUMIF($B$3:$B$725,K501,$CT$3:$CT$725)</f>
        <v>0</v>
      </c>
      <c r="CR501" s="30">
        <f>SUMIF(Ingredients!$B$3:$B$230,L501,Ingredients!$J$3:$J$230)+SUMIF($B$3:$B$725,L501,$CT$3:$CT$725)</f>
        <v>0</v>
      </c>
      <c r="CS501" s="30">
        <f>SUMIF(Ingredients!$B$3:$B$230,M501,Ingredients!$J$3:$J$230)+SUMIF($B$3:$B$725,M501,$CT$3:$CT$725)</f>
        <v>0</v>
      </c>
      <c r="CT501" s="43">
        <f t="shared" si="107"/>
        <v>0</v>
      </c>
      <c r="CU501" s="34">
        <v>14.666666666666668</v>
      </c>
      <c r="CV501" s="30">
        <v>0</v>
      </c>
      <c r="CW501" s="30">
        <v>23.412500000000001</v>
      </c>
      <c r="CX501" s="35">
        <v>0.5</v>
      </c>
      <c r="CY501" s="36">
        <v>0.84500000000000008</v>
      </c>
      <c r="CZ501" s="37">
        <v>0</v>
      </c>
      <c r="DA501" s="38">
        <v>2</v>
      </c>
      <c r="DB501" s="39">
        <v>0</v>
      </c>
      <c r="DC501" t="s">
        <v>202</v>
      </c>
      <c r="DD501" t="str">
        <f t="shared" ca="1" si="99"/>
        <v/>
      </c>
      <c r="DE501" t="str">
        <f t="shared" ca="1" si="108"/>
        <v>-</v>
      </c>
      <c r="DG501" t="s">
        <v>200</v>
      </c>
      <c r="DH501" t="str">
        <f t="shared" ca="1" si="109"/>
        <v>PEMMICANITEM(MEAL, ItemRegistry.pemmicanItem, 4 ,2.93f,0f,0.5f,0f,0.85f,2f,0f,0.9f),</v>
      </c>
      <c r="DI501" t="s">
        <v>2564</v>
      </c>
    </row>
    <row r="502" spans="2:113" x14ac:dyDescent="0.3">
      <c r="B502" t="s">
        <v>797</v>
      </c>
      <c r="C502" t="str">
        <f>INDEX('PH Itemnames'!$B$1:$B$723,MATCH(B502,'PH Itemnames'!$A$1:$A$723),1)</f>
        <v>driedsoupItem</v>
      </c>
      <c r="D502" t="s">
        <v>240</v>
      </c>
      <c r="E502" t="s">
        <v>1191</v>
      </c>
      <c r="F502" s="10" t="s">
        <v>270</v>
      </c>
      <c r="G502" s="11"/>
      <c r="H502" s="11"/>
      <c r="I502" s="11"/>
      <c r="J502" s="11"/>
      <c r="K502" s="11"/>
      <c r="L502" s="11"/>
      <c r="M502" s="11"/>
      <c r="N502" s="46">
        <f ca="1">SUMIF(Ingredients!$B$3:$B$230,'PH complex foods'!F502,Ingredients!$A$3:$A$119)+SUMIF($B$3:$B$725,F502,$V$3:$V$724)</f>
        <v>1</v>
      </c>
      <c r="O502" s="11">
        <f ca="1">SUMIF(Ingredients!$B$3:$B$230,'PH complex foods'!G502,Ingredients!$A$3:$A$119)+SUMIF($B$3:$B$725,G502,$V$3:$V$724)</f>
        <v>0</v>
      </c>
      <c r="P502" s="11">
        <f ca="1">SUMIF(Ingredients!$B$3:$B$230,'PH complex foods'!H502,Ingredients!$A$3:$A$119)+SUMIF($B$3:$B$725,H502,$V$3:$V$724)</f>
        <v>0</v>
      </c>
      <c r="Q502" s="11">
        <f ca="1">SUMIF(Ingredients!$B$3:$B$230,'PH complex foods'!I502,Ingredients!$A$3:$A$119)+SUMIF($B$3:$B$725,I502,$V$3:$V$724)</f>
        <v>0</v>
      </c>
      <c r="R502" s="11">
        <f ca="1">SUMIF(Ingredients!$B$3:$B$230,'PH complex foods'!J502,Ingredients!$A$3:$A$119)+SUMIF($B$3:$B$725,J502,$V$3:$V$724)</f>
        <v>0</v>
      </c>
      <c r="S502" s="11">
        <f ca="1">SUMIF(Ingredients!$B$3:$B$230,'PH complex foods'!K502,Ingredients!$A$3:$A$119)+SUMIF($B$3:$B$725,K502,$V$3:$V$724)</f>
        <v>0</v>
      </c>
      <c r="T502" s="11">
        <f ca="1">SUMIF(Ingredients!$B$3:$B$230,'PH complex foods'!L502,Ingredients!$A$3:$A$119)+SUMIF($B$3:$B$725,L502,$V$3:$V$724)</f>
        <v>0</v>
      </c>
      <c r="U502" s="11">
        <f ca="1">SUMIF(Ingredients!$B$3:$B$230,'PH complex foods'!M502,Ingredients!$A$3:$A$119)+SUMIF($B$3:$B$725,M502,$V$3:$V$724)</f>
        <v>0</v>
      </c>
      <c r="V502" s="10">
        <f t="shared" ca="1" si="110"/>
        <v>1</v>
      </c>
      <c r="W502" s="10">
        <v>1</v>
      </c>
      <c r="X502" s="11">
        <v>1</v>
      </c>
      <c r="Y502" s="11">
        <f>COUNTIF(F502:M1226,B502)</f>
        <v>0</v>
      </c>
      <c r="Z502" s="44" t="str">
        <f t="shared" ca="1" si="111"/>
        <v>Yes</v>
      </c>
      <c r="AA502" s="34">
        <f>SUMIF(Ingredients!$B$3:$B$230,F502,Ingredients!$C$3:$C$230)+SUMIF($B$3:$B$725,F502,$AI$3:$AI$725)</f>
        <v>12.30952380952381</v>
      </c>
      <c r="AB502" s="30">
        <f>SUMIF(Ingredients!$B$3:$B$230,G502,Ingredients!$C$3:$C$230)+SUMIF($B$3:$B$725,G502,$AI$3:$AI$725)</f>
        <v>0</v>
      </c>
      <c r="AC502" s="30">
        <f>SUMIF(Ingredients!$B$3:$B$230,H502,Ingredients!$C$3:$C$230)+SUMIF($B$3:$B$725,H502,$AI$3:$AI$725)</f>
        <v>0</v>
      </c>
      <c r="AD502" s="30">
        <f>SUMIF(Ingredients!$B$3:$B$230,I502,Ingredients!$C$3:$C$230)+SUMIF($B$3:$B$725,I502,$AI$3:$AI$725)</f>
        <v>0</v>
      </c>
      <c r="AE502" s="30">
        <f>SUMIF(Ingredients!$B$3:$B$230,J502,Ingredients!$C$3:$C$230)+SUMIF($B$3:$B$725,J502,$AI$3:$AI$725)</f>
        <v>0</v>
      </c>
      <c r="AF502" s="30">
        <f>SUMIF(Ingredients!$B$3:$B$230,K502,Ingredients!$C$3:$C$230)+SUMIF($B$3:$B$725,K502,$AI$3:$AI$725)</f>
        <v>0</v>
      </c>
      <c r="AG502" s="30">
        <f>SUMIF(Ingredients!$B$3:$B$230,L502,Ingredients!$C$3:$C$230)+SUMIF($B$3:$B$725,L502,$AI$3:$AI$725)</f>
        <v>0</v>
      </c>
      <c r="AH502" s="30">
        <f>SUMIF(Ingredients!$B$3:$B$230,M502,Ingredients!$C$3:$C$230)+SUMIF($B$3:$B$725,M502,$AI$3:$AI$725)</f>
        <v>0</v>
      </c>
      <c r="AI502" s="29">
        <f t="shared" si="100"/>
        <v>12.30952380952381</v>
      </c>
      <c r="AJ502" s="30">
        <f>SUMIF(Ingredients!$B$3:$B$230,F502,Ingredients!$D$3:$D$230)+SUMIF($B$3:$B$725,F502,$AR$3:$AR$725)</f>
        <v>0.35714285714285715</v>
      </c>
      <c r="AK502" s="30">
        <f>SUMIF(Ingredients!$B$3:$B$230,G502,Ingredients!$D$3:$D$230)+SUMIF($B$3:$B$725,G502,$AR$3:$AR$725)</f>
        <v>0</v>
      </c>
      <c r="AL502" s="30">
        <f>SUMIF(Ingredients!$B$3:$B$230,H502,Ingredients!$D$3:$D$230)+SUMIF($B$3:$B$725,H502,$AR$3:$AR$725)</f>
        <v>0</v>
      </c>
      <c r="AM502" s="30">
        <f>SUMIF(Ingredients!$B$3:$B$230,I502,Ingredients!$D$3:$D$230)+SUMIF($B$3:$B$725,I502,$AR$3:$AR$725)</f>
        <v>0</v>
      </c>
      <c r="AN502" s="30">
        <f>SUMIF(Ingredients!$B$3:$B$230,J502,Ingredients!$D$3:$D$230)+SUMIF($B$3:$B$725,J502,$AR$3:$AR$725)</f>
        <v>0</v>
      </c>
      <c r="AO502" s="30">
        <f>SUMIF(Ingredients!$B$3:$B$230,K502,Ingredients!$D$3:$D$230)+SUMIF($B$3:$B$725,K502,$AR$3:$AR$725)</f>
        <v>0</v>
      </c>
      <c r="AP502" s="30">
        <f>SUMIF(Ingredients!$B$3:$B$230,L502,Ingredients!$D$3:$D$230)+SUMIF($B$3:$B$725,L502,$AR$3:$AR$725)</f>
        <v>0</v>
      </c>
      <c r="AQ502" s="30">
        <f>SUMIF(Ingredients!$B$3:$B$230,M502,Ingredients!$D$3:$D$230)+SUMIF($B$3:$B$725,M502,$AR$3:$AR$725)</f>
        <v>0</v>
      </c>
      <c r="AR502" s="29">
        <f t="shared" si="101"/>
        <v>0.35714285714285715</v>
      </c>
      <c r="AS502" s="30">
        <f>SUMIF(Ingredients!$B$3:$B$230,F502,Ingredients!$E$3:$E$230)+SUMIF($B$3:$B$725,F502,$BA$3:$BA$730)</f>
        <v>10.428571428571429</v>
      </c>
      <c r="AT502" s="30">
        <f>SUMIF(Ingredients!$B$3:$B$230,G502,Ingredients!$E$3:$E$230)+SUMIF($B$3:$B$725,G502,$BA$3:$BA$730)</f>
        <v>0</v>
      </c>
      <c r="AU502" s="30">
        <f>SUMIF(Ingredients!$B$3:$B$230,H502,Ingredients!$E$3:$E$230)+SUMIF($B$3:$B$725,H502,$BA$3:$BA$730)</f>
        <v>0</v>
      </c>
      <c r="AV502" s="30">
        <f>SUMIF(Ingredients!$B$3:$B$230,I502,Ingredients!$E$3:$E$230)+SUMIF($B$3:$B$725,I502,$BA$3:$BA$730)</f>
        <v>0</v>
      </c>
      <c r="AW502" s="30">
        <f>SUMIF(Ingredients!$B$3:$B$230,J502,Ingredients!$E$3:$E$230)+SUMIF($B$3:$B$725,J502,$BA$3:$BA$730)</f>
        <v>0</v>
      </c>
      <c r="AX502" s="30">
        <f>SUMIF(Ingredients!$B$3:$B$230,K502,Ingredients!$E$3:$E$230)+SUMIF($B$3:$B$725,K502,$BA$3:$BA$730)</f>
        <v>0</v>
      </c>
      <c r="AY502" s="30">
        <f>SUMIF(Ingredients!$B$3:$B$230,L502,Ingredients!$E$3:$E$230)+SUMIF($B$3:$B$725,L502,$BA$3:$BA$730)</f>
        <v>0</v>
      </c>
      <c r="AZ502" s="30">
        <f>SUMIF(Ingredients!$B$3:$B$230,M502,Ingredients!$E$3:$E$230)+SUMIF($B$3:$B$725,M502,$BA$3:$BA$730)</f>
        <v>0</v>
      </c>
      <c r="BA502" s="29">
        <f t="shared" si="102"/>
        <v>10.428571428571429</v>
      </c>
      <c r="BB502" s="30">
        <f>SUMIF(Ingredients!$B$3:$B$230,F502,Ingredients!$F$3:$F$230)+SUMIF($B$3:$B$725,F502,$BJ$3:$BJ$725)</f>
        <v>0</v>
      </c>
      <c r="BC502" s="30">
        <f>SUMIF(Ingredients!$B$3:$B$230,G502,Ingredients!$F$3:$F$230)+SUMIF($B$3:$B$725,G502,$BJ$3:$BJ$725)</f>
        <v>0</v>
      </c>
      <c r="BD502" s="30">
        <f>SUMIF(Ingredients!$B$3:$B$230,H502,Ingredients!$F$3:$F$230)+SUMIF($B$3:$B$725,H502,$BJ$3:$BJ$725)</f>
        <v>0</v>
      </c>
      <c r="BE502" s="30">
        <f>SUMIF(Ingredients!$B$3:$B$230,I502,Ingredients!$F$3:$F$230)+SUMIF($B$3:$B$725,I502,$BJ$3:$BJ$725)</f>
        <v>0</v>
      </c>
      <c r="BF502" s="30">
        <f>SUMIF(Ingredients!$B$3:$B$230,J502,Ingredients!$F$3:$F$230)+SUMIF($B$3:$B$725,J502,$BJ$3:$BJ$725)</f>
        <v>0</v>
      </c>
      <c r="BG502" s="30">
        <f>SUMIF(Ingredients!$B$3:$B$230,K502,Ingredients!$F$3:$F$230)+SUMIF($B$3:$B$725,K502,$BJ$3:$BJ$725)</f>
        <v>0</v>
      </c>
      <c r="BH502" s="30">
        <f>SUMIF(Ingredients!$B$3:$B$230,L502,Ingredients!$F$3:$F$230)+SUMIF($B$3:$B$725,L502,$BJ$3:$BJ$725)</f>
        <v>0</v>
      </c>
      <c r="BI502" s="30">
        <f>SUMIF(Ingredients!$B$3:$B$230,M502,Ingredients!$F$3:$F$230)+SUMIF($B$3:$B$725,M502,$BJ$3:$BJ$725)</f>
        <v>0</v>
      </c>
      <c r="BJ502" s="35">
        <f t="shared" si="103"/>
        <v>0</v>
      </c>
      <c r="BK502" s="30">
        <f>SUMIF(Ingredients!$B$3:$B$230,F502,Ingredients!$G$3:$G$230)+SUMIF($B$3:$B$725,F502,$BS$3:$BS$725)</f>
        <v>0</v>
      </c>
      <c r="BL502" s="30">
        <f>SUMIF(Ingredients!$B$3:$B$230,G502,Ingredients!$G$3:$G$230)+SUMIF($B$3:$B$725,G502,$BS$3:$BS$725)</f>
        <v>0</v>
      </c>
      <c r="BM502" s="30">
        <f>SUMIF(Ingredients!$B$3:$B$230,H502,Ingredients!$G$3:$G$230)+SUMIF($B$3:$B$725,H502,$BS$3:$BS$725)</f>
        <v>0</v>
      </c>
      <c r="BN502" s="30">
        <f>SUMIF(Ingredients!$B$3:$B$230,I502,Ingredients!$G$3:$G$230)+SUMIF($B$3:$B$725,I502,$BS$3:$BS$725)</f>
        <v>0</v>
      </c>
      <c r="BO502" s="30">
        <f>SUMIF(Ingredients!$B$3:$B$230,J502,Ingredients!$G$3:$G$230)+SUMIF($B$3:$B$725,J502,$BS$3:$BS$725)</f>
        <v>0</v>
      </c>
      <c r="BP502" s="30">
        <f>SUMIF(Ingredients!$B$3:$B$230,K502,Ingredients!$G$3:$G$230)+SUMIF($B$3:$B$725,K502,$BS$3:$BS$725)</f>
        <v>0</v>
      </c>
      <c r="BQ502" s="30">
        <f>SUMIF(Ingredients!$B$3:$B$230,L502,Ingredients!$G$3:$G$230)+SUMIF($B$3:$B$725,L502,$BS$3:$BS$725)</f>
        <v>0</v>
      </c>
      <c r="BR502" s="30">
        <f>SUMIF(Ingredients!$B$3:$B$230,M502,Ingredients!$G$3:$G$230)+SUMIF($B$3:$B$725,M502,$BS$3:$BS$725)</f>
        <v>0</v>
      </c>
      <c r="BS502" s="36">
        <f t="shared" si="104"/>
        <v>0</v>
      </c>
      <c r="BT502" s="30">
        <f>SUMIF(Ingredients!$B$3:$B$230,F502,Ingredients!$H$3:$H$230)+SUMIF($B$3:$B$725,F502,$CB$3:$CB$725)</f>
        <v>1.1428571428571428</v>
      </c>
      <c r="BU502" s="30">
        <f>SUMIF(Ingredients!$B$3:$B$230,G502,Ingredients!$H$3:$H$230)+SUMIF($B$3:$B$725,G502,$CB$3:$CB$725)</f>
        <v>0</v>
      </c>
      <c r="BV502" s="30">
        <f>SUMIF(Ingredients!$B$3:$B$230,H502,Ingredients!$H$3:$H$230)+SUMIF($B$3:$B$725,H502,$CB$3:$CB$725)</f>
        <v>0</v>
      </c>
      <c r="BW502" s="30">
        <f>SUMIF(Ingredients!$B$3:$B$230,I502,Ingredients!$H$3:$H$230)+SUMIF($B$3:$B$725,I502,$CB$3:$CB$725)</f>
        <v>0</v>
      </c>
      <c r="BX502" s="30">
        <f>SUMIF(Ingredients!$B$3:$B$230,J502,Ingredients!$H$3:$H$230)+SUMIF($B$3:$B$725,J502,$CB$3:$CB$725)</f>
        <v>0</v>
      </c>
      <c r="BY502" s="30">
        <f>SUMIF(Ingredients!$B$3:$B$230,K502,Ingredients!$H$3:$H$230)+SUMIF($B$3:$B$725,K502,$CB$3:$CB$725)</f>
        <v>0</v>
      </c>
      <c r="BZ502" s="30">
        <f>SUMIF(Ingredients!$B$3:$B$230,L502,Ingredients!$H$3:$H$230)+SUMIF($B$3:$B$725,L502,$CB$3:$CB$725)</f>
        <v>0</v>
      </c>
      <c r="CA502" s="30">
        <f>SUMIF(Ingredients!$B$3:$B$230,M502,Ingredients!$H$3:$H$230)+SUMIF($B$3:$B$725,M502,$CB$3:$CB$725)</f>
        <v>0</v>
      </c>
      <c r="CB502" s="42">
        <f t="shared" si="105"/>
        <v>1.1428571428571428</v>
      </c>
      <c r="CC502" s="30">
        <f>SUMIF(Ingredients!$B$3:$B$230,F502,Ingredients!$I$3:$I$230)+SUMIF($B$3:$B$725,F502,$CK$3:$CK$725)</f>
        <v>2.5</v>
      </c>
      <c r="CD502" s="30">
        <f>SUMIF(Ingredients!$B$3:$B$230,G502,Ingredients!$I$3:$I$230)+SUMIF($B$3:$B$725,G502,$CK$3:$CK$725)</f>
        <v>0</v>
      </c>
      <c r="CE502" s="30">
        <f>SUMIF(Ingredients!$B$3:$B$230,H502,Ingredients!$I$3:$I$230)+SUMIF($B$3:$B$725,H502,$CK$3:$CK$725)</f>
        <v>0</v>
      </c>
      <c r="CF502" s="30">
        <f>SUMIF(Ingredients!$B$3:$B$230,I502,Ingredients!$I$3:$I$230)+SUMIF($B$3:$B$725,I502,$CK$3:$CK$725)</f>
        <v>0</v>
      </c>
      <c r="CG502" s="30">
        <f>SUMIF(Ingredients!$B$3:$B$230,J502,Ingredients!$I$3:$I$230)+SUMIF($B$3:$B$725,J502,$CK$3:$CK$725)</f>
        <v>0</v>
      </c>
      <c r="CH502" s="30">
        <f>SUMIF(Ingredients!$B$3:$B$230,K502,Ingredients!$I$3:$I$230)+SUMIF($B$3:$B$725,K502,$CK$3:$CK$725)</f>
        <v>0</v>
      </c>
      <c r="CI502" s="30">
        <f>SUMIF(Ingredients!$B$3:$B$230,L502,Ingredients!$I$3:$I$230)+SUMIF($B$3:$B$725,L502,$CK$3:$CK$725)</f>
        <v>0</v>
      </c>
      <c r="CJ502" s="30">
        <f>SUMIF(Ingredients!$B$3:$B$230,M502,Ingredients!$I$3:$I$230)+SUMIF($B$3:$B$725,M502,$CK$3:$CK$725)</f>
        <v>0</v>
      </c>
      <c r="CK502" s="38">
        <f t="shared" si="106"/>
        <v>2.5</v>
      </c>
      <c r="CL502" s="30">
        <f>SUMIF(Ingredients!$B$3:$B$230,F502,Ingredients!$J$3:$J$230)+SUMIF($B$3:$B$725,F502,$CT$3:$CT$725)</f>
        <v>0</v>
      </c>
      <c r="CM502" s="30">
        <f>SUMIF(Ingredients!$B$3:$B$230,G502,Ingredients!$J$3:$J$230)+SUMIF($B$3:$B$725,G502,$CT$3:$CT$725)</f>
        <v>0</v>
      </c>
      <c r="CN502" s="30">
        <f>SUMIF(Ingredients!$B$3:$B$230,H502,Ingredients!$J$3:$J$230)+SUMIF($B$3:$B$725,H502,$CT$3:$CT$725)</f>
        <v>0</v>
      </c>
      <c r="CO502" s="30">
        <f>SUMIF(Ingredients!$B$3:$B$230,I502,Ingredients!$J$3:$J$230)+SUMIF($B$3:$B$725,I502,$CT$3:$CT$725)</f>
        <v>0</v>
      </c>
      <c r="CP502" s="30">
        <f>SUMIF(Ingredients!$B$3:$B$230,J502,Ingredients!$J$3:$J$230)+SUMIF($B$3:$B$725,J502,$CT$3:$CT$725)</f>
        <v>0</v>
      </c>
      <c r="CQ502" s="30">
        <f>SUMIF(Ingredients!$B$3:$B$230,K502,Ingredients!$J$3:$J$230)+SUMIF($B$3:$B$725,K502,$CT$3:$CT$725)</f>
        <v>0</v>
      </c>
      <c r="CR502" s="30">
        <f>SUMIF(Ingredients!$B$3:$B$230,L502,Ingredients!$J$3:$J$230)+SUMIF($B$3:$B$725,L502,$CT$3:$CT$725)</f>
        <v>0</v>
      </c>
      <c r="CS502" s="30">
        <f>SUMIF(Ingredients!$B$3:$B$230,M502,Ingredients!$J$3:$J$230)+SUMIF($B$3:$B$725,M502,$CT$3:$CT$725)</f>
        <v>0</v>
      </c>
      <c r="CT502" s="43">
        <f t="shared" si="107"/>
        <v>0</v>
      </c>
      <c r="CU502" s="34">
        <v>2</v>
      </c>
      <c r="CV502" s="30">
        <v>0.35714285714285715</v>
      </c>
      <c r="CW502" s="30">
        <v>87</v>
      </c>
      <c r="CX502" s="35">
        <v>0</v>
      </c>
      <c r="CY502" s="36">
        <v>0</v>
      </c>
      <c r="CZ502" s="37">
        <v>0.5</v>
      </c>
      <c r="DA502" s="38">
        <v>1</v>
      </c>
      <c r="DB502" s="39">
        <v>0</v>
      </c>
      <c r="DC502" t="s">
        <v>202</v>
      </c>
      <c r="DD502" t="str">
        <f t="shared" ca="1" si="99"/>
        <v/>
      </c>
      <c r="DE502" t="str">
        <f t="shared" ca="1" si="108"/>
        <v>-</v>
      </c>
      <c r="DF502" t="s">
        <v>1108</v>
      </c>
      <c r="DG502" t="s">
        <v>200</v>
      </c>
      <c r="DH502" t="str">
        <f t="shared" ca="1" si="109"/>
        <v>DRIEDSOUPITEM(MEAL, ItemRegistry.driedsoupItem, 4 ,0.4f,0.36f,0f,0.5f,0f,1f,0f,0.24f),</v>
      </c>
      <c r="DI502" t="s">
        <v>2565</v>
      </c>
    </row>
    <row r="503" spans="2:113" x14ac:dyDescent="0.3">
      <c r="B503" t="s">
        <v>798</v>
      </c>
      <c r="C503" t="str">
        <f>INDEX('PH Itemnames'!$B$1:$B$723,MATCH(B503,'PH Itemnames'!$A$1:$A$723),1)</f>
        <v>crabkimbapItem</v>
      </c>
      <c r="D503" t="s">
        <v>240</v>
      </c>
      <c r="E503" t="s">
        <v>1191</v>
      </c>
      <c r="F503" s="10" t="s">
        <v>61</v>
      </c>
      <c r="G503" s="11" t="s">
        <v>67</v>
      </c>
      <c r="H503" s="11" t="s">
        <v>112</v>
      </c>
      <c r="I503" s="11" t="s">
        <v>44</v>
      </c>
      <c r="J503" s="11" t="s">
        <v>799</v>
      </c>
      <c r="K503" s="11"/>
      <c r="L503" s="11"/>
      <c r="M503" s="11"/>
      <c r="N503" s="46">
        <f ca="1">SUMIF(Ingredients!$B$3:$B$230,'PH complex foods'!F503,Ingredients!$A$3:$A$119)+SUMIF($B$3:$B$725,F503,$V$3:$V$724)</f>
        <v>1</v>
      </c>
      <c r="O503" s="11">
        <f ca="1">SUMIF(Ingredients!$B$3:$B$230,'PH complex foods'!G503,Ingredients!$A$3:$A$119)+SUMIF($B$3:$B$725,G503,$V$3:$V$724)</f>
        <v>1</v>
      </c>
      <c r="P503" s="11">
        <f ca="1">SUMIF(Ingredients!$B$3:$B$230,'PH complex foods'!H503,Ingredients!$A$3:$A$119)+SUMIF($B$3:$B$725,H503,$V$3:$V$724)</f>
        <v>1</v>
      </c>
      <c r="Q503" s="11">
        <f ca="1">SUMIF(Ingredients!$B$3:$B$230,'PH complex foods'!I503,Ingredients!$A$3:$A$119)+SUMIF($B$3:$B$725,I503,$V$3:$V$724)</f>
        <v>1</v>
      </c>
      <c r="R503" s="11">
        <f ca="1">SUMIF(Ingredients!$B$3:$B$230,'PH complex foods'!J503,Ingredients!$A$3:$A$119)+SUMIF($B$3:$B$725,J503,$V$3:$V$724)</f>
        <v>0</v>
      </c>
      <c r="S503" s="11">
        <f ca="1">SUMIF(Ingredients!$B$3:$B$230,'PH complex foods'!K503,Ingredients!$A$3:$A$119)+SUMIF($B$3:$B$725,K503,$V$3:$V$724)</f>
        <v>0</v>
      </c>
      <c r="T503" s="11">
        <f ca="1">SUMIF(Ingredients!$B$3:$B$230,'PH complex foods'!L503,Ingredients!$A$3:$A$119)+SUMIF($B$3:$B$725,L503,$V$3:$V$724)</f>
        <v>0</v>
      </c>
      <c r="U503" s="11">
        <f ca="1">SUMIF(Ingredients!$B$3:$B$230,'PH complex foods'!M503,Ingredients!$A$3:$A$119)+SUMIF($B$3:$B$725,M503,$V$3:$V$724)</f>
        <v>0</v>
      </c>
      <c r="V503" s="10">
        <f t="shared" ca="1" si="110"/>
        <v>0</v>
      </c>
      <c r="W503" s="10">
        <v>0</v>
      </c>
      <c r="X503" s="11">
        <v>0</v>
      </c>
      <c r="Y503" s="11">
        <f>COUNTIF(F503:M1227,B503)</f>
        <v>0</v>
      </c>
      <c r="Z503" s="44" t="str">
        <f t="shared" ca="1" si="111"/>
        <v>No</v>
      </c>
      <c r="AA503" s="34">
        <f>SUMIF(Ingredients!$B$3:$B$230,F503,Ingredients!$C$3:$C$230)+SUMIF($B$3:$B$725,F503,$AI$3:$AI$725)</f>
        <v>10</v>
      </c>
      <c r="AB503" s="30">
        <f>SUMIF(Ingredients!$B$3:$B$230,G503,Ingredients!$C$3:$C$230)+SUMIF($B$3:$B$725,G503,$AI$3:$AI$725)</f>
        <v>5</v>
      </c>
      <c r="AC503" s="30">
        <f>SUMIF(Ingredients!$B$3:$B$230,H503,Ingredients!$C$3:$C$230)+SUMIF($B$3:$B$725,H503,$AI$3:$AI$725)</f>
        <v>2</v>
      </c>
      <c r="AD503" s="30">
        <f>SUMIF(Ingredients!$B$3:$B$230,I503,Ingredients!$C$3:$C$230)+SUMIF($B$3:$B$725,I503,$AI$3:$AI$725)</f>
        <v>0</v>
      </c>
      <c r="AE503" s="30">
        <f>SUMIF(Ingredients!$B$3:$B$230,J503,Ingredients!$C$3:$C$230)+SUMIF($B$3:$B$725,J503,$AI$3:$AI$725)</f>
        <v>0</v>
      </c>
      <c r="AF503" s="30">
        <f>SUMIF(Ingredients!$B$3:$B$230,K503,Ingredients!$C$3:$C$230)+SUMIF($B$3:$B$725,K503,$AI$3:$AI$725)</f>
        <v>0</v>
      </c>
      <c r="AG503" s="30">
        <f>SUMIF(Ingredients!$B$3:$B$230,L503,Ingredients!$C$3:$C$230)+SUMIF($B$3:$B$725,L503,$AI$3:$AI$725)</f>
        <v>0</v>
      </c>
      <c r="AH503" s="30">
        <f>SUMIF(Ingredients!$B$3:$B$230,M503,Ingredients!$C$3:$C$230)+SUMIF($B$3:$B$725,M503,$AI$3:$AI$725)</f>
        <v>0</v>
      </c>
      <c r="AI503" s="29">
        <f t="shared" si="100"/>
        <v>17</v>
      </c>
      <c r="AJ503" s="30">
        <f>SUMIF(Ingredients!$B$3:$B$230,F503,Ingredients!$D$3:$D$230)+SUMIF($B$3:$B$725,F503,$AR$3:$AR$725)</f>
        <v>0</v>
      </c>
      <c r="AK503" s="30">
        <f>SUMIF(Ingredients!$B$3:$B$230,G503,Ingredients!$D$3:$D$230)+SUMIF($B$3:$B$725,G503,$AR$3:$AR$725)</f>
        <v>0</v>
      </c>
      <c r="AL503" s="30">
        <f>SUMIF(Ingredients!$B$3:$B$230,H503,Ingredients!$D$3:$D$230)+SUMIF($B$3:$B$725,H503,$AR$3:$AR$725)</f>
        <v>5</v>
      </c>
      <c r="AM503" s="30">
        <f>SUMIF(Ingredients!$B$3:$B$230,I503,Ingredients!$D$3:$D$230)+SUMIF($B$3:$B$725,I503,$AR$3:$AR$725)</f>
        <v>0</v>
      </c>
      <c r="AN503" s="30">
        <f>SUMIF(Ingredients!$B$3:$B$230,J503,Ingredients!$D$3:$D$230)+SUMIF($B$3:$B$725,J503,$AR$3:$AR$725)</f>
        <v>0</v>
      </c>
      <c r="AO503" s="30">
        <f>SUMIF(Ingredients!$B$3:$B$230,K503,Ingredients!$D$3:$D$230)+SUMIF($B$3:$B$725,K503,$AR$3:$AR$725)</f>
        <v>0</v>
      </c>
      <c r="AP503" s="30">
        <f>SUMIF(Ingredients!$B$3:$B$230,L503,Ingredients!$D$3:$D$230)+SUMIF($B$3:$B$725,L503,$AR$3:$AR$725)</f>
        <v>0</v>
      </c>
      <c r="AQ503" s="30">
        <f>SUMIF(Ingredients!$B$3:$B$230,M503,Ingredients!$D$3:$D$230)+SUMIF($B$3:$B$725,M503,$AR$3:$AR$725)</f>
        <v>0</v>
      </c>
      <c r="AR503" s="29">
        <f t="shared" si="101"/>
        <v>5</v>
      </c>
      <c r="AS503" s="30">
        <f>SUMIF(Ingredients!$B$3:$B$230,F503,Ingredients!$E$3:$E$230)+SUMIF($B$3:$B$725,F503,$BA$3:$BA$730)</f>
        <v>31</v>
      </c>
      <c r="AT503" s="30">
        <f>SUMIF(Ingredients!$B$3:$B$230,G503,Ingredients!$E$3:$E$230)+SUMIF($B$3:$B$725,G503,$BA$3:$BA$730)</f>
        <v>8</v>
      </c>
      <c r="AU503" s="30">
        <f>SUMIF(Ingredients!$B$3:$B$230,H503,Ingredients!$E$3:$E$230)+SUMIF($B$3:$B$725,H503,$BA$3:$BA$730)</f>
        <v>7</v>
      </c>
      <c r="AV503" s="30">
        <f>SUMIF(Ingredients!$B$3:$B$230,I503,Ingredients!$E$3:$E$230)+SUMIF($B$3:$B$725,I503,$BA$3:$BA$730)</f>
        <v>10</v>
      </c>
      <c r="AW503" s="30">
        <f>SUMIF(Ingredients!$B$3:$B$230,J503,Ingredients!$E$3:$E$230)+SUMIF($B$3:$B$725,J503,$BA$3:$BA$730)</f>
        <v>0</v>
      </c>
      <c r="AX503" s="30">
        <f>SUMIF(Ingredients!$B$3:$B$230,K503,Ingredients!$E$3:$E$230)+SUMIF($B$3:$B$725,K503,$BA$3:$BA$730)</f>
        <v>0</v>
      </c>
      <c r="AY503" s="30">
        <f>SUMIF(Ingredients!$B$3:$B$230,L503,Ingredients!$E$3:$E$230)+SUMIF($B$3:$B$725,L503,$BA$3:$BA$730)</f>
        <v>0</v>
      </c>
      <c r="AZ503" s="30">
        <f>SUMIF(Ingredients!$B$3:$B$230,M503,Ingredients!$E$3:$E$230)+SUMIF($B$3:$B$725,M503,$BA$3:$BA$730)</f>
        <v>0</v>
      </c>
      <c r="BA503" s="29">
        <f t="shared" si="102"/>
        <v>11.2</v>
      </c>
      <c r="BB503" s="30">
        <f>SUMIF(Ingredients!$B$3:$B$230,F503,Ingredients!$F$3:$F$230)+SUMIF($B$3:$B$725,F503,$BJ$3:$BJ$725)</f>
        <v>0</v>
      </c>
      <c r="BC503" s="30">
        <f>SUMIF(Ingredients!$B$3:$B$230,G503,Ingredients!$F$3:$F$230)+SUMIF($B$3:$B$725,G503,$BJ$3:$BJ$725)</f>
        <v>0</v>
      </c>
      <c r="BD503" s="30">
        <f>SUMIF(Ingredients!$B$3:$B$230,H503,Ingredients!$F$3:$F$230)+SUMIF($B$3:$B$725,H503,$BJ$3:$BJ$725)</f>
        <v>0</v>
      </c>
      <c r="BE503" s="30">
        <f>SUMIF(Ingredients!$B$3:$B$230,I503,Ingredients!$F$3:$F$230)+SUMIF($B$3:$B$725,I503,$BJ$3:$BJ$725)</f>
        <v>0</v>
      </c>
      <c r="BF503" s="30">
        <f>SUMIF(Ingredients!$B$3:$B$230,J503,Ingredients!$F$3:$F$230)+SUMIF($B$3:$B$725,J503,$BJ$3:$BJ$725)</f>
        <v>0</v>
      </c>
      <c r="BG503" s="30">
        <f>SUMIF(Ingredients!$B$3:$B$230,K503,Ingredients!$F$3:$F$230)+SUMIF($B$3:$B$725,K503,$BJ$3:$BJ$725)</f>
        <v>0</v>
      </c>
      <c r="BH503" s="30">
        <f>SUMIF(Ingredients!$B$3:$B$230,L503,Ingredients!$F$3:$F$230)+SUMIF($B$3:$B$725,L503,$BJ$3:$BJ$725)</f>
        <v>0</v>
      </c>
      <c r="BI503" s="30">
        <f>SUMIF(Ingredients!$B$3:$B$230,M503,Ingredients!$F$3:$F$230)+SUMIF($B$3:$B$725,M503,$BJ$3:$BJ$725)</f>
        <v>0</v>
      </c>
      <c r="BJ503" s="35">
        <f t="shared" si="103"/>
        <v>0</v>
      </c>
      <c r="BK503" s="30">
        <f>SUMIF(Ingredients!$B$3:$B$230,F503,Ingredients!$G$3:$G$230)+SUMIF($B$3:$B$725,F503,$BS$3:$BS$725)</f>
        <v>0</v>
      </c>
      <c r="BL503" s="30">
        <f>SUMIF(Ingredients!$B$3:$B$230,G503,Ingredients!$G$3:$G$230)+SUMIF($B$3:$B$725,G503,$BS$3:$BS$725)</f>
        <v>0</v>
      </c>
      <c r="BM503" s="30">
        <f>SUMIF(Ingredients!$B$3:$B$230,H503,Ingredients!$G$3:$G$230)+SUMIF($B$3:$B$725,H503,$BS$3:$BS$725)</f>
        <v>0</v>
      </c>
      <c r="BN503" s="30">
        <f>SUMIF(Ingredients!$B$3:$B$230,I503,Ingredients!$G$3:$G$230)+SUMIF($B$3:$B$725,I503,$BS$3:$BS$725)</f>
        <v>0</v>
      </c>
      <c r="BO503" s="30">
        <f>SUMIF(Ingredients!$B$3:$B$230,J503,Ingredients!$G$3:$G$230)+SUMIF($B$3:$B$725,J503,$BS$3:$BS$725)</f>
        <v>0</v>
      </c>
      <c r="BP503" s="30">
        <f>SUMIF(Ingredients!$B$3:$B$230,K503,Ingredients!$G$3:$G$230)+SUMIF($B$3:$B$725,K503,$BS$3:$BS$725)</f>
        <v>0</v>
      </c>
      <c r="BQ503" s="30">
        <f>SUMIF(Ingredients!$B$3:$B$230,L503,Ingredients!$G$3:$G$230)+SUMIF($B$3:$B$725,L503,$BS$3:$BS$725)</f>
        <v>0</v>
      </c>
      <c r="BR503" s="30">
        <f>SUMIF(Ingredients!$B$3:$B$230,M503,Ingredients!$G$3:$G$230)+SUMIF($B$3:$B$725,M503,$BS$3:$BS$725)</f>
        <v>0</v>
      </c>
      <c r="BS503" s="36">
        <f t="shared" si="104"/>
        <v>0</v>
      </c>
      <c r="BT503" s="30">
        <f>SUMIF(Ingredients!$B$3:$B$230,F503,Ingredients!$H$3:$H$230)+SUMIF($B$3:$B$725,F503,$CB$3:$CB$725)</f>
        <v>1</v>
      </c>
      <c r="BU503" s="30">
        <f>SUMIF(Ingredients!$B$3:$B$230,G503,Ingredients!$H$3:$H$230)+SUMIF($B$3:$B$725,G503,$CB$3:$CB$725)</f>
        <v>1</v>
      </c>
      <c r="BV503" s="30">
        <f>SUMIF(Ingredients!$B$3:$B$230,H503,Ingredients!$H$3:$H$230)+SUMIF($B$3:$B$725,H503,$CB$3:$CB$725)</f>
        <v>1.5</v>
      </c>
      <c r="BW503" s="30">
        <f>SUMIF(Ingredients!$B$3:$B$230,I503,Ingredients!$H$3:$H$230)+SUMIF($B$3:$B$725,I503,$CB$3:$CB$725)</f>
        <v>0</v>
      </c>
      <c r="BX503" s="30">
        <f>SUMIF(Ingredients!$B$3:$B$230,J503,Ingredients!$H$3:$H$230)+SUMIF($B$3:$B$725,J503,$CB$3:$CB$725)</f>
        <v>0</v>
      </c>
      <c r="BY503" s="30">
        <f>SUMIF(Ingredients!$B$3:$B$230,K503,Ingredients!$H$3:$H$230)+SUMIF($B$3:$B$725,K503,$CB$3:$CB$725)</f>
        <v>0</v>
      </c>
      <c r="BZ503" s="30">
        <f>SUMIF(Ingredients!$B$3:$B$230,L503,Ingredients!$H$3:$H$230)+SUMIF($B$3:$B$725,L503,$CB$3:$CB$725)</f>
        <v>0</v>
      </c>
      <c r="CA503" s="30">
        <f>SUMIF(Ingredients!$B$3:$B$230,M503,Ingredients!$H$3:$H$230)+SUMIF($B$3:$B$725,M503,$CB$3:$CB$725)</f>
        <v>0</v>
      </c>
      <c r="CB503" s="42">
        <f t="shared" si="105"/>
        <v>3.5</v>
      </c>
      <c r="CC503" s="30">
        <f>SUMIF(Ingredients!$B$3:$B$230,F503,Ingredients!$I$3:$I$230)+SUMIF($B$3:$B$725,F503,$CK$3:$CK$725)</f>
        <v>0</v>
      </c>
      <c r="CD503" s="30">
        <f>SUMIF(Ingredients!$B$3:$B$230,G503,Ingredients!$I$3:$I$230)+SUMIF($B$3:$B$725,G503,$CK$3:$CK$725)</f>
        <v>0</v>
      </c>
      <c r="CE503" s="30">
        <f>SUMIF(Ingredients!$B$3:$B$230,H503,Ingredients!$I$3:$I$230)+SUMIF($B$3:$B$725,H503,$CK$3:$CK$725)</f>
        <v>0</v>
      </c>
      <c r="CF503" s="30">
        <f>SUMIF(Ingredients!$B$3:$B$230,I503,Ingredients!$I$3:$I$230)+SUMIF($B$3:$B$725,I503,$CK$3:$CK$725)</f>
        <v>0</v>
      </c>
      <c r="CG503" s="30">
        <f>SUMIF(Ingredients!$B$3:$B$230,J503,Ingredients!$I$3:$I$230)+SUMIF($B$3:$B$725,J503,$CK$3:$CK$725)</f>
        <v>0</v>
      </c>
      <c r="CH503" s="30">
        <f>SUMIF(Ingredients!$B$3:$B$230,K503,Ingredients!$I$3:$I$230)+SUMIF($B$3:$B$725,K503,$CK$3:$CK$725)</f>
        <v>0</v>
      </c>
      <c r="CI503" s="30">
        <f>SUMIF(Ingredients!$B$3:$B$230,L503,Ingredients!$I$3:$I$230)+SUMIF($B$3:$B$725,L503,$CK$3:$CK$725)</f>
        <v>0</v>
      </c>
      <c r="CJ503" s="30">
        <f>SUMIF(Ingredients!$B$3:$B$230,M503,Ingredients!$I$3:$I$230)+SUMIF($B$3:$B$725,M503,$CK$3:$CK$725)</f>
        <v>0</v>
      </c>
      <c r="CK503" s="38">
        <f t="shared" si="106"/>
        <v>0</v>
      </c>
      <c r="CL503" s="30">
        <f>SUMIF(Ingredients!$B$3:$B$230,F503,Ingredients!$J$3:$J$230)+SUMIF($B$3:$B$725,F503,$CT$3:$CT$725)</f>
        <v>0</v>
      </c>
      <c r="CM503" s="30">
        <f>SUMIF(Ingredients!$B$3:$B$230,G503,Ingredients!$J$3:$J$230)+SUMIF($B$3:$B$725,G503,$CT$3:$CT$725)</f>
        <v>0</v>
      </c>
      <c r="CN503" s="30">
        <f>SUMIF(Ingredients!$B$3:$B$230,H503,Ingredients!$J$3:$J$230)+SUMIF($B$3:$B$725,H503,$CT$3:$CT$725)</f>
        <v>0</v>
      </c>
      <c r="CO503" s="30">
        <f>SUMIF(Ingredients!$B$3:$B$230,I503,Ingredients!$J$3:$J$230)+SUMIF($B$3:$B$725,I503,$CT$3:$CT$725)</f>
        <v>0</v>
      </c>
      <c r="CP503" s="30">
        <f>SUMIF(Ingredients!$B$3:$B$230,J503,Ingredients!$J$3:$J$230)+SUMIF($B$3:$B$725,J503,$CT$3:$CT$725)</f>
        <v>0</v>
      </c>
      <c r="CQ503" s="30">
        <f>SUMIF(Ingredients!$B$3:$B$230,K503,Ingredients!$J$3:$J$230)+SUMIF($B$3:$B$725,K503,$CT$3:$CT$725)</f>
        <v>0</v>
      </c>
      <c r="CR503" s="30">
        <f>SUMIF(Ingredients!$B$3:$B$230,L503,Ingredients!$J$3:$J$230)+SUMIF($B$3:$B$725,L503,$CT$3:$CT$725)</f>
        <v>0</v>
      </c>
      <c r="CS503" s="30">
        <f>SUMIF(Ingredients!$B$3:$B$230,M503,Ingredients!$J$3:$J$230)+SUMIF($B$3:$B$725,M503,$CT$3:$CT$725)</f>
        <v>0</v>
      </c>
      <c r="CT503" s="43">
        <f t="shared" si="107"/>
        <v>0</v>
      </c>
      <c r="CU503" s="34">
        <v>17</v>
      </c>
      <c r="CV503" s="30">
        <v>5</v>
      </c>
      <c r="CW503" s="30">
        <v>11.2</v>
      </c>
      <c r="CX503" s="35">
        <v>0</v>
      </c>
      <c r="CY503" s="36">
        <v>0</v>
      </c>
      <c r="CZ503" s="37">
        <v>3.5</v>
      </c>
      <c r="DA503" s="38">
        <v>0</v>
      </c>
      <c r="DB503" s="39">
        <v>0</v>
      </c>
      <c r="DC503" t="s">
        <v>199</v>
      </c>
      <c r="DD503" t="str">
        <f t="shared" ca="1" si="99"/>
        <v/>
      </c>
      <c r="DE503" t="str">
        <f t="shared" ca="1" si="108"/>
        <v>No</v>
      </c>
      <c r="DG503" t="s">
        <v>200</v>
      </c>
      <c r="DH503" t="str">
        <f t="shared" ca="1" si="109"/>
        <v/>
      </c>
      <c r="DI503" t="s">
        <v>2271</v>
      </c>
    </row>
    <row r="504" spans="2:113" x14ac:dyDescent="0.3">
      <c r="B504" t="s">
        <v>800</v>
      </c>
      <c r="C504" t="str">
        <f>INDEX('PH Itemnames'!$B$1:$B$723,MATCH(B504,'PH Itemnames'!$A$1:$A$723),1)</f>
        <v>froglegstirfryItem</v>
      </c>
      <c r="D504" t="s">
        <v>245</v>
      </c>
      <c r="E504" t="s">
        <v>1191</v>
      </c>
      <c r="F504" s="10" t="s">
        <v>801</v>
      </c>
      <c r="G504" s="11" t="s">
        <v>44</v>
      </c>
      <c r="H504" s="11" t="s">
        <v>409</v>
      </c>
      <c r="I504" s="11" t="s">
        <v>61</v>
      </c>
      <c r="J504" s="11" t="s">
        <v>132</v>
      </c>
      <c r="K504" s="11"/>
      <c r="L504" s="11"/>
      <c r="M504" s="11"/>
      <c r="N504" s="46">
        <f ca="1">SUMIF(Ingredients!$B$3:$B$230,'PH complex foods'!F504,Ingredients!$A$3:$A$119)+SUMIF($B$3:$B$725,F504,$V$3:$V$724)</f>
        <v>0</v>
      </c>
      <c r="O504" s="11">
        <f ca="1">SUMIF(Ingredients!$B$3:$B$230,'PH complex foods'!G504,Ingredients!$A$3:$A$119)+SUMIF($B$3:$B$725,G504,$V$3:$V$724)</f>
        <v>1</v>
      </c>
      <c r="P504" s="11">
        <f ca="1">SUMIF(Ingredients!$B$3:$B$230,'PH complex foods'!H504,Ingredients!$A$3:$A$119)+SUMIF($B$3:$B$725,H504,$V$3:$V$724)</f>
        <v>1</v>
      </c>
      <c r="Q504" s="11">
        <f ca="1">SUMIF(Ingredients!$B$3:$B$230,'PH complex foods'!I504,Ingredients!$A$3:$A$119)+SUMIF($B$3:$B$725,I504,$V$3:$V$724)</f>
        <v>1</v>
      </c>
      <c r="R504" s="11">
        <f ca="1">SUMIF(Ingredients!$B$3:$B$230,'PH complex foods'!J504,Ingredients!$A$3:$A$119)+SUMIF($B$3:$B$725,J504,$V$3:$V$724)</f>
        <v>1</v>
      </c>
      <c r="S504" s="11">
        <f ca="1">SUMIF(Ingredients!$B$3:$B$230,'PH complex foods'!K504,Ingredients!$A$3:$A$119)+SUMIF($B$3:$B$725,K504,$V$3:$V$724)</f>
        <v>0</v>
      </c>
      <c r="T504" s="11">
        <f ca="1">SUMIF(Ingredients!$B$3:$B$230,'PH complex foods'!L504,Ingredients!$A$3:$A$119)+SUMIF($B$3:$B$725,L504,$V$3:$V$724)</f>
        <v>0</v>
      </c>
      <c r="U504" s="11">
        <f ca="1">SUMIF(Ingredients!$B$3:$B$230,'PH complex foods'!M504,Ingredients!$A$3:$A$119)+SUMIF($B$3:$B$725,M504,$V$3:$V$724)</f>
        <v>0</v>
      </c>
      <c r="V504" s="10">
        <f t="shared" ca="1" si="110"/>
        <v>0</v>
      </c>
      <c r="W504" s="10">
        <v>0</v>
      </c>
      <c r="X504" s="11">
        <v>0</v>
      </c>
      <c r="Y504" s="11">
        <f>COUNTIF(F504:M1228,B504)</f>
        <v>0</v>
      </c>
      <c r="Z504" s="44" t="str">
        <f t="shared" ca="1" si="111"/>
        <v>No</v>
      </c>
      <c r="AA504" s="34">
        <f>SUMIF(Ingredients!$B$3:$B$230,F504,Ingredients!$C$3:$C$230)+SUMIF($B$3:$B$725,F504,$AI$3:$AI$725)</f>
        <v>0</v>
      </c>
      <c r="AB504" s="30">
        <f>SUMIF(Ingredients!$B$3:$B$230,G504,Ingredients!$C$3:$C$230)+SUMIF($B$3:$B$725,G504,$AI$3:$AI$725)</f>
        <v>0</v>
      </c>
      <c r="AC504" s="30">
        <f>SUMIF(Ingredients!$B$3:$B$230,H504,Ingredients!$C$3:$C$230)+SUMIF($B$3:$B$725,H504,$AI$3:$AI$725)</f>
        <v>2</v>
      </c>
      <c r="AD504" s="30">
        <f>SUMIF(Ingredients!$B$3:$B$230,I504,Ingredients!$C$3:$C$230)+SUMIF($B$3:$B$725,I504,$AI$3:$AI$725)</f>
        <v>10</v>
      </c>
      <c r="AE504" s="30">
        <f>SUMIF(Ingredients!$B$3:$B$230,J504,Ingredients!$C$3:$C$230)+SUMIF($B$3:$B$725,J504,$AI$3:$AI$725)</f>
        <v>4</v>
      </c>
      <c r="AF504" s="30">
        <f>SUMIF(Ingredients!$B$3:$B$230,K504,Ingredients!$C$3:$C$230)+SUMIF($B$3:$B$725,K504,$AI$3:$AI$725)</f>
        <v>0</v>
      </c>
      <c r="AG504" s="30">
        <f>SUMIF(Ingredients!$B$3:$B$230,L504,Ingredients!$C$3:$C$230)+SUMIF($B$3:$B$725,L504,$AI$3:$AI$725)</f>
        <v>0</v>
      </c>
      <c r="AH504" s="30">
        <f>SUMIF(Ingredients!$B$3:$B$230,M504,Ingredients!$C$3:$C$230)+SUMIF($B$3:$B$725,M504,$AI$3:$AI$725)</f>
        <v>0</v>
      </c>
      <c r="AI504" s="29">
        <f t="shared" si="100"/>
        <v>16</v>
      </c>
      <c r="AJ504" s="30">
        <f>SUMIF(Ingredients!$B$3:$B$230,F504,Ingredients!$D$3:$D$230)+SUMIF($B$3:$B$725,F504,$AR$3:$AR$725)</f>
        <v>0</v>
      </c>
      <c r="AK504" s="30">
        <f>SUMIF(Ingredients!$B$3:$B$230,G504,Ingredients!$D$3:$D$230)+SUMIF($B$3:$B$725,G504,$AR$3:$AR$725)</f>
        <v>0</v>
      </c>
      <c r="AL504" s="30">
        <f>SUMIF(Ingredients!$B$3:$B$230,H504,Ingredients!$D$3:$D$230)+SUMIF($B$3:$B$725,H504,$AR$3:$AR$725)</f>
        <v>0</v>
      </c>
      <c r="AM504" s="30">
        <f>SUMIF(Ingredients!$B$3:$B$230,I504,Ingredients!$D$3:$D$230)+SUMIF($B$3:$B$725,I504,$AR$3:$AR$725)</f>
        <v>0</v>
      </c>
      <c r="AN504" s="30">
        <f>SUMIF(Ingredients!$B$3:$B$230,J504,Ingredients!$D$3:$D$230)+SUMIF($B$3:$B$725,J504,$AR$3:$AR$725)</f>
        <v>0</v>
      </c>
      <c r="AO504" s="30">
        <f>SUMIF(Ingredients!$B$3:$B$230,K504,Ingredients!$D$3:$D$230)+SUMIF($B$3:$B$725,K504,$AR$3:$AR$725)</f>
        <v>0</v>
      </c>
      <c r="AP504" s="30">
        <f>SUMIF(Ingredients!$B$3:$B$230,L504,Ingredients!$D$3:$D$230)+SUMIF($B$3:$B$725,L504,$AR$3:$AR$725)</f>
        <v>0</v>
      </c>
      <c r="AQ504" s="30">
        <f>SUMIF(Ingredients!$B$3:$B$230,M504,Ingredients!$D$3:$D$230)+SUMIF($B$3:$B$725,M504,$AR$3:$AR$725)</f>
        <v>0</v>
      </c>
      <c r="AR504" s="29">
        <f t="shared" si="101"/>
        <v>0</v>
      </c>
      <c r="AS504" s="30">
        <f>SUMIF(Ingredients!$B$3:$B$230,F504,Ingredients!$E$3:$E$230)+SUMIF($B$3:$B$725,F504,$BA$3:$BA$730)</f>
        <v>0</v>
      </c>
      <c r="AT504" s="30">
        <f>SUMIF(Ingredients!$B$3:$B$230,G504,Ingredients!$E$3:$E$230)+SUMIF($B$3:$B$725,G504,$BA$3:$BA$730)</f>
        <v>10</v>
      </c>
      <c r="AU504" s="30">
        <f>SUMIF(Ingredients!$B$3:$B$230,H504,Ingredients!$E$3:$E$230)+SUMIF($B$3:$B$725,H504,$BA$3:$BA$730)</f>
        <v>7</v>
      </c>
      <c r="AV504" s="30">
        <f>SUMIF(Ingredients!$B$3:$B$230,I504,Ingredients!$E$3:$E$230)+SUMIF($B$3:$B$725,I504,$BA$3:$BA$730)</f>
        <v>31</v>
      </c>
      <c r="AW504" s="30">
        <f>SUMIF(Ingredients!$B$3:$B$230,J504,Ingredients!$E$3:$E$230)+SUMIF($B$3:$B$725,J504,$BA$3:$BA$730)</f>
        <v>7.666666666666667</v>
      </c>
      <c r="AX504" s="30">
        <f>SUMIF(Ingredients!$B$3:$B$230,K504,Ingredients!$E$3:$E$230)+SUMIF($B$3:$B$725,K504,$BA$3:$BA$730)</f>
        <v>0</v>
      </c>
      <c r="AY504" s="30">
        <f>SUMIF(Ingredients!$B$3:$B$230,L504,Ingredients!$E$3:$E$230)+SUMIF($B$3:$B$725,L504,$BA$3:$BA$730)</f>
        <v>0</v>
      </c>
      <c r="AZ504" s="30">
        <f>SUMIF(Ingredients!$B$3:$B$230,M504,Ingredients!$E$3:$E$230)+SUMIF($B$3:$B$725,M504,$BA$3:$BA$730)</f>
        <v>0</v>
      </c>
      <c r="BA504" s="29">
        <f t="shared" si="102"/>
        <v>11.133333333333333</v>
      </c>
      <c r="BB504" s="30">
        <f>SUMIF(Ingredients!$B$3:$B$230,F504,Ingredients!$F$3:$F$230)+SUMIF($B$3:$B$725,F504,$BJ$3:$BJ$725)</f>
        <v>0</v>
      </c>
      <c r="BC504" s="30">
        <f>SUMIF(Ingredients!$B$3:$B$230,G504,Ingredients!$F$3:$F$230)+SUMIF($B$3:$B$725,G504,$BJ$3:$BJ$725)</f>
        <v>0</v>
      </c>
      <c r="BD504" s="30">
        <f>SUMIF(Ingredients!$B$3:$B$230,H504,Ingredients!$F$3:$F$230)+SUMIF($B$3:$B$725,H504,$BJ$3:$BJ$725)</f>
        <v>0</v>
      </c>
      <c r="BE504" s="30">
        <f>SUMIF(Ingredients!$B$3:$B$230,I504,Ingredients!$F$3:$F$230)+SUMIF($B$3:$B$725,I504,$BJ$3:$BJ$725)</f>
        <v>0</v>
      </c>
      <c r="BF504" s="30">
        <f>SUMIF(Ingredients!$B$3:$B$230,J504,Ingredients!$F$3:$F$230)+SUMIF($B$3:$B$725,J504,$BJ$3:$BJ$725)</f>
        <v>0</v>
      </c>
      <c r="BG504" s="30">
        <f>SUMIF(Ingredients!$B$3:$B$230,K504,Ingredients!$F$3:$F$230)+SUMIF($B$3:$B$725,K504,$BJ$3:$BJ$725)</f>
        <v>0</v>
      </c>
      <c r="BH504" s="30">
        <f>SUMIF(Ingredients!$B$3:$B$230,L504,Ingredients!$F$3:$F$230)+SUMIF($B$3:$B$725,L504,$BJ$3:$BJ$725)</f>
        <v>0</v>
      </c>
      <c r="BI504" s="30">
        <f>SUMIF(Ingredients!$B$3:$B$230,M504,Ingredients!$F$3:$F$230)+SUMIF($B$3:$B$725,M504,$BJ$3:$BJ$725)</f>
        <v>0</v>
      </c>
      <c r="BJ504" s="35">
        <f t="shared" si="103"/>
        <v>0</v>
      </c>
      <c r="BK504" s="30">
        <f>SUMIF(Ingredients!$B$3:$B$230,F504,Ingredients!$G$3:$G$230)+SUMIF($B$3:$B$725,F504,$BS$3:$BS$725)</f>
        <v>0</v>
      </c>
      <c r="BL504" s="30">
        <f>SUMIF(Ingredients!$B$3:$B$230,G504,Ingredients!$G$3:$G$230)+SUMIF($B$3:$B$725,G504,$BS$3:$BS$725)</f>
        <v>0</v>
      </c>
      <c r="BM504" s="30">
        <f>SUMIF(Ingredients!$B$3:$B$230,H504,Ingredients!$G$3:$G$230)+SUMIF($B$3:$B$725,H504,$BS$3:$BS$725)</f>
        <v>0</v>
      </c>
      <c r="BN504" s="30">
        <f>SUMIF(Ingredients!$B$3:$B$230,I504,Ingredients!$G$3:$G$230)+SUMIF($B$3:$B$725,I504,$BS$3:$BS$725)</f>
        <v>0</v>
      </c>
      <c r="BO504" s="30">
        <f>SUMIF(Ingredients!$B$3:$B$230,J504,Ingredients!$G$3:$G$230)+SUMIF($B$3:$B$725,J504,$BS$3:$BS$725)</f>
        <v>0</v>
      </c>
      <c r="BP504" s="30">
        <f>SUMIF(Ingredients!$B$3:$B$230,K504,Ingredients!$G$3:$G$230)+SUMIF($B$3:$B$725,K504,$BS$3:$BS$725)</f>
        <v>0</v>
      </c>
      <c r="BQ504" s="30">
        <f>SUMIF(Ingredients!$B$3:$B$230,L504,Ingredients!$G$3:$G$230)+SUMIF($B$3:$B$725,L504,$BS$3:$BS$725)</f>
        <v>0</v>
      </c>
      <c r="BR504" s="30">
        <f>SUMIF(Ingredients!$B$3:$B$230,M504,Ingredients!$G$3:$G$230)+SUMIF($B$3:$B$725,M504,$BS$3:$BS$725)</f>
        <v>0</v>
      </c>
      <c r="BS504" s="36">
        <f t="shared" si="104"/>
        <v>0</v>
      </c>
      <c r="BT504" s="30">
        <f>SUMIF(Ingredients!$B$3:$B$230,F504,Ingredients!$H$3:$H$230)+SUMIF($B$3:$B$725,F504,$CB$3:$CB$725)</f>
        <v>0</v>
      </c>
      <c r="BU504" s="30">
        <f>SUMIF(Ingredients!$B$3:$B$230,G504,Ingredients!$H$3:$H$230)+SUMIF($B$3:$B$725,G504,$CB$3:$CB$725)</f>
        <v>0</v>
      </c>
      <c r="BV504" s="30">
        <f>SUMIF(Ingredients!$B$3:$B$230,H504,Ingredients!$H$3:$H$230)+SUMIF($B$3:$B$725,H504,$CB$3:$CB$725)</f>
        <v>1</v>
      </c>
      <c r="BW504" s="30">
        <f>SUMIF(Ingredients!$B$3:$B$230,I504,Ingredients!$H$3:$H$230)+SUMIF($B$3:$B$725,I504,$CB$3:$CB$725)</f>
        <v>1</v>
      </c>
      <c r="BX504" s="30">
        <f>SUMIF(Ingredients!$B$3:$B$230,J504,Ingredients!$H$3:$H$230)+SUMIF($B$3:$B$725,J504,$CB$3:$CB$725)</f>
        <v>1</v>
      </c>
      <c r="BY504" s="30">
        <f>SUMIF(Ingredients!$B$3:$B$230,K504,Ingredients!$H$3:$H$230)+SUMIF($B$3:$B$725,K504,$CB$3:$CB$725)</f>
        <v>0</v>
      </c>
      <c r="BZ504" s="30">
        <f>SUMIF(Ingredients!$B$3:$B$230,L504,Ingredients!$H$3:$H$230)+SUMIF($B$3:$B$725,L504,$CB$3:$CB$725)</f>
        <v>0</v>
      </c>
      <c r="CA504" s="30">
        <f>SUMIF(Ingredients!$B$3:$B$230,M504,Ingredients!$H$3:$H$230)+SUMIF($B$3:$B$725,M504,$CB$3:$CB$725)</f>
        <v>0</v>
      </c>
      <c r="CB504" s="42">
        <f t="shared" si="105"/>
        <v>3</v>
      </c>
      <c r="CC504" s="30">
        <f>SUMIF(Ingredients!$B$3:$B$230,F504,Ingredients!$I$3:$I$230)+SUMIF($B$3:$B$725,F504,$CK$3:$CK$725)</f>
        <v>0</v>
      </c>
      <c r="CD504" s="30">
        <f>SUMIF(Ingredients!$B$3:$B$230,G504,Ingredients!$I$3:$I$230)+SUMIF($B$3:$B$725,G504,$CK$3:$CK$725)</f>
        <v>0</v>
      </c>
      <c r="CE504" s="30">
        <f>SUMIF(Ingredients!$B$3:$B$230,H504,Ingredients!$I$3:$I$230)+SUMIF($B$3:$B$725,H504,$CK$3:$CK$725)</f>
        <v>0</v>
      </c>
      <c r="CF504" s="30">
        <f>SUMIF(Ingredients!$B$3:$B$230,I504,Ingredients!$I$3:$I$230)+SUMIF($B$3:$B$725,I504,$CK$3:$CK$725)</f>
        <v>0</v>
      </c>
      <c r="CG504" s="30">
        <f>SUMIF(Ingredients!$B$3:$B$230,J504,Ingredients!$I$3:$I$230)+SUMIF($B$3:$B$725,J504,$CK$3:$CK$725)</f>
        <v>0</v>
      </c>
      <c r="CH504" s="30">
        <f>SUMIF(Ingredients!$B$3:$B$230,K504,Ingredients!$I$3:$I$230)+SUMIF($B$3:$B$725,K504,$CK$3:$CK$725)</f>
        <v>0</v>
      </c>
      <c r="CI504" s="30">
        <f>SUMIF(Ingredients!$B$3:$B$230,L504,Ingredients!$I$3:$I$230)+SUMIF($B$3:$B$725,L504,$CK$3:$CK$725)</f>
        <v>0</v>
      </c>
      <c r="CJ504" s="30">
        <f>SUMIF(Ingredients!$B$3:$B$230,M504,Ingredients!$I$3:$I$230)+SUMIF($B$3:$B$725,M504,$CK$3:$CK$725)</f>
        <v>0</v>
      </c>
      <c r="CK504" s="38">
        <f t="shared" si="106"/>
        <v>0</v>
      </c>
      <c r="CL504" s="30">
        <f>SUMIF(Ingredients!$B$3:$B$230,F504,Ingredients!$J$3:$J$230)+SUMIF($B$3:$B$725,F504,$CT$3:$CT$725)</f>
        <v>0</v>
      </c>
      <c r="CM504" s="30">
        <f>SUMIF(Ingredients!$B$3:$B$230,G504,Ingredients!$J$3:$J$230)+SUMIF($B$3:$B$725,G504,$CT$3:$CT$725)</f>
        <v>0</v>
      </c>
      <c r="CN504" s="30">
        <f>SUMIF(Ingredients!$B$3:$B$230,H504,Ingredients!$J$3:$J$230)+SUMIF($B$3:$B$725,H504,$CT$3:$CT$725)</f>
        <v>0</v>
      </c>
      <c r="CO504" s="30">
        <f>SUMIF(Ingredients!$B$3:$B$230,I504,Ingredients!$J$3:$J$230)+SUMIF($B$3:$B$725,I504,$CT$3:$CT$725)</f>
        <v>0</v>
      </c>
      <c r="CP504" s="30">
        <f>SUMIF(Ingredients!$B$3:$B$230,J504,Ingredients!$J$3:$J$230)+SUMIF($B$3:$B$725,J504,$CT$3:$CT$725)</f>
        <v>0</v>
      </c>
      <c r="CQ504" s="30">
        <f>SUMIF(Ingredients!$B$3:$B$230,K504,Ingredients!$J$3:$J$230)+SUMIF($B$3:$B$725,K504,$CT$3:$CT$725)</f>
        <v>0</v>
      </c>
      <c r="CR504" s="30">
        <f>SUMIF(Ingredients!$B$3:$B$230,L504,Ingredients!$J$3:$J$230)+SUMIF($B$3:$B$725,L504,$CT$3:$CT$725)</f>
        <v>0</v>
      </c>
      <c r="CS504" s="30">
        <f>SUMIF(Ingredients!$B$3:$B$230,M504,Ingredients!$J$3:$J$230)+SUMIF($B$3:$B$725,M504,$CT$3:$CT$725)</f>
        <v>0</v>
      </c>
      <c r="CT504" s="43">
        <f t="shared" si="107"/>
        <v>0</v>
      </c>
      <c r="CU504" s="34">
        <v>16</v>
      </c>
      <c r="CV504" s="30">
        <v>0</v>
      </c>
      <c r="CW504" s="30">
        <v>11.133333333333333</v>
      </c>
      <c r="CX504" s="35">
        <v>0</v>
      </c>
      <c r="CY504" s="36">
        <v>0</v>
      </c>
      <c r="CZ504" s="37">
        <v>3</v>
      </c>
      <c r="DA504" s="38">
        <v>0</v>
      </c>
      <c r="DB504" s="39">
        <v>0</v>
      </c>
      <c r="DC504" t="s">
        <v>199</v>
      </c>
      <c r="DD504" t="str">
        <f t="shared" ca="1" si="99"/>
        <v/>
      </c>
      <c r="DE504" t="str">
        <f t="shared" ca="1" si="108"/>
        <v>No</v>
      </c>
      <c r="DG504" t="s">
        <v>200</v>
      </c>
      <c r="DH504" t="str">
        <f t="shared" ca="1" si="109"/>
        <v/>
      </c>
      <c r="DI504" t="s">
        <v>2271</v>
      </c>
    </row>
    <row r="505" spans="2:113" x14ac:dyDescent="0.3">
      <c r="B505" t="s">
        <v>802</v>
      </c>
      <c r="C505" t="str">
        <f>INDEX('PH Itemnames'!$B$1:$B$723,MATCH(B505,'PH Itemnames'!$A$1:$A$723),1)</f>
        <v>haggisItem</v>
      </c>
      <c r="D505" t="s">
        <v>240</v>
      </c>
      <c r="E505" t="s">
        <v>1191</v>
      </c>
      <c r="F505" s="10" t="s">
        <v>305</v>
      </c>
      <c r="G505" s="11" t="s">
        <v>792</v>
      </c>
      <c r="H505" s="11" t="s">
        <v>64</v>
      </c>
      <c r="I505" s="11" t="s">
        <v>44</v>
      </c>
      <c r="J505" s="11" t="s">
        <v>249</v>
      </c>
      <c r="K505" s="11" t="s">
        <v>400</v>
      </c>
      <c r="L505" s="11" t="s">
        <v>122</v>
      </c>
      <c r="M505" s="11"/>
      <c r="N505" s="46">
        <f ca="1">SUMIF(Ingredients!$B$3:$B$230,'PH complex foods'!F505,Ingredients!$A$3:$A$119)+SUMIF($B$3:$B$725,F505,$V$3:$V$724)</f>
        <v>0</v>
      </c>
      <c r="O505" s="11">
        <f ca="1">SUMIF(Ingredients!$B$3:$B$230,'PH complex foods'!G505,Ingredients!$A$3:$A$119)+SUMIF($B$3:$B$725,G505,$V$3:$V$724)</f>
        <v>0</v>
      </c>
      <c r="P505" s="11">
        <f ca="1">SUMIF(Ingredients!$B$3:$B$230,'PH complex foods'!H505,Ingredients!$A$3:$A$119)+SUMIF($B$3:$B$725,H505,$V$3:$V$724)</f>
        <v>1</v>
      </c>
      <c r="Q505" s="11">
        <f ca="1">SUMIF(Ingredients!$B$3:$B$230,'PH complex foods'!I505,Ingredients!$A$3:$A$119)+SUMIF($B$3:$B$725,I505,$V$3:$V$724)</f>
        <v>1</v>
      </c>
      <c r="R505" s="11">
        <f ca="1">SUMIF(Ingredients!$B$3:$B$230,'PH complex foods'!J505,Ingredients!$A$3:$A$119)+SUMIF($B$3:$B$725,J505,$V$3:$V$724)</f>
        <v>1</v>
      </c>
      <c r="S505" s="11">
        <f ca="1">SUMIF(Ingredients!$B$3:$B$230,'PH complex foods'!K505,Ingredients!$A$3:$A$119)+SUMIF($B$3:$B$725,K505,$V$3:$V$724)</f>
        <v>1</v>
      </c>
      <c r="T505" s="11">
        <f ca="1">SUMIF(Ingredients!$B$3:$B$230,'PH complex foods'!L505,Ingredients!$A$3:$A$119)+SUMIF($B$3:$B$725,L505,$V$3:$V$724)</f>
        <v>1</v>
      </c>
      <c r="U505" s="11">
        <f ca="1">SUMIF(Ingredients!$B$3:$B$230,'PH complex foods'!M505,Ingredients!$A$3:$A$119)+SUMIF($B$3:$B$725,M505,$V$3:$V$724)</f>
        <v>0</v>
      </c>
      <c r="V505" s="10">
        <f t="shared" ca="1" si="110"/>
        <v>-1</v>
      </c>
      <c r="W505" s="10">
        <v>-1</v>
      </c>
      <c r="X505" s="11">
        <v>-1</v>
      </c>
      <c r="Y505" s="11">
        <f>COUNTIF(F505:M1229,B505)</f>
        <v>0</v>
      </c>
      <c r="Z505" s="44" t="str">
        <f t="shared" ca="1" si="111"/>
        <v>No</v>
      </c>
      <c r="AA505" s="34">
        <f>SUMIF(Ingredients!$B$3:$B$230,F505,Ingredients!$C$3:$C$230)+SUMIF($B$3:$B$725,F505,$AI$3:$AI$725)</f>
        <v>0</v>
      </c>
      <c r="AB505" s="30">
        <f>SUMIF(Ingredients!$B$3:$B$230,G505,Ingredients!$C$3:$C$230)+SUMIF($B$3:$B$725,G505,$AI$3:$AI$725)</f>
        <v>0</v>
      </c>
      <c r="AC505" s="30">
        <f>SUMIF(Ingredients!$B$3:$B$230,H505,Ingredients!$C$3:$C$230)+SUMIF($B$3:$B$725,H505,$AI$3:$AI$725)</f>
        <v>2</v>
      </c>
      <c r="AD505" s="30">
        <f>SUMIF(Ingredients!$B$3:$B$230,I505,Ingredients!$C$3:$C$230)+SUMIF($B$3:$B$725,I505,$AI$3:$AI$725)</f>
        <v>0</v>
      </c>
      <c r="AE505" s="30">
        <f>SUMIF(Ingredients!$B$3:$B$230,J505,Ingredients!$C$3:$C$230)+SUMIF($B$3:$B$725,J505,$AI$3:$AI$725)</f>
        <v>0</v>
      </c>
      <c r="AF505" s="30">
        <f>SUMIF(Ingredients!$B$3:$B$230,K505,Ingredients!$C$3:$C$230)+SUMIF($B$3:$B$725,K505,$AI$3:$AI$725)</f>
        <v>0</v>
      </c>
      <c r="AG505" s="30">
        <f>SUMIF(Ingredients!$B$3:$B$230,L505,Ingredients!$C$3:$C$230)+SUMIF($B$3:$B$725,L505,$AI$3:$AI$725)</f>
        <v>0</v>
      </c>
      <c r="AH505" s="30">
        <f>SUMIF(Ingredients!$B$3:$B$230,M505,Ingredients!$C$3:$C$230)+SUMIF($B$3:$B$725,M505,$AI$3:$AI$725)</f>
        <v>0</v>
      </c>
      <c r="AI505" s="29">
        <f t="shared" si="100"/>
        <v>2</v>
      </c>
      <c r="AJ505" s="30">
        <f>SUMIF(Ingredients!$B$3:$B$230,F505,Ingredients!$D$3:$D$230)+SUMIF($B$3:$B$725,F505,$AR$3:$AR$725)</f>
        <v>0</v>
      </c>
      <c r="AK505" s="30">
        <f>SUMIF(Ingredients!$B$3:$B$230,G505,Ingredients!$D$3:$D$230)+SUMIF($B$3:$B$725,G505,$AR$3:$AR$725)</f>
        <v>0</v>
      </c>
      <c r="AL505" s="30">
        <f>SUMIF(Ingredients!$B$3:$B$230,H505,Ingredients!$D$3:$D$230)+SUMIF($B$3:$B$725,H505,$AR$3:$AR$725)</f>
        <v>0</v>
      </c>
      <c r="AM505" s="30">
        <f>SUMIF(Ingredients!$B$3:$B$230,I505,Ingredients!$D$3:$D$230)+SUMIF($B$3:$B$725,I505,$AR$3:$AR$725)</f>
        <v>0</v>
      </c>
      <c r="AN505" s="30">
        <f>SUMIF(Ingredients!$B$3:$B$230,J505,Ingredients!$D$3:$D$230)+SUMIF($B$3:$B$725,J505,$AR$3:$AR$725)</f>
        <v>0</v>
      </c>
      <c r="AO505" s="30">
        <f>SUMIF(Ingredients!$B$3:$B$230,K505,Ingredients!$D$3:$D$230)+SUMIF($B$3:$B$725,K505,$AR$3:$AR$725)</f>
        <v>0</v>
      </c>
      <c r="AP505" s="30">
        <f>SUMIF(Ingredients!$B$3:$B$230,L505,Ingredients!$D$3:$D$230)+SUMIF($B$3:$B$725,L505,$AR$3:$AR$725)</f>
        <v>0</v>
      </c>
      <c r="AQ505" s="30">
        <f>SUMIF(Ingredients!$B$3:$B$230,M505,Ingredients!$D$3:$D$230)+SUMIF($B$3:$B$725,M505,$AR$3:$AR$725)</f>
        <v>0</v>
      </c>
      <c r="AR505" s="29">
        <f t="shared" si="101"/>
        <v>0</v>
      </c>
      <c r="AS505" s="30">
        <f>SUMIF(Ingredients!$B$3:$B$230,F505,Ingredients!$E$3:$E$230)+SUMIF($B$3:$B$725,F505,$BA$3:$BA$730)</f>
        <v>0</v>
      </c>
      <c r="AT505" s="30">
        <f>SUMIF(Ingredients!$B$3:$B$230,G505,Ingredients!$E$3:$E$230)+SUMIF($B$3:$B$725,G505,$BA$3:$BA$730)</f>
        <v>0</v>
      </c>
      <c r="AU505" s="30">
        <f>SUMIF(Ingredients!$B$3:$B$230,H505,Ingredients!$E$3:$E$230)+SUMIF($B$3:$B$725,H505,$BA$3:$BA$730)</f>
        <v>43</v>
      </c>
      <c r="AV505" s="30">
        <f>SUMIF(Ingredients!$B$3:$B$230,I505,Ingredients!$E$3:$E$230)+SUMIF($B$3:$B$725,I505,$BA$3:$BA$730)</f>
        <v>10</v>
      </c>
      <c r="AW505" s="30">
        <f>SUMIF(Ingredients!$B$3:$B$230,J505,Ingredients!$E$3:$E$230)+SUMIF($B$3:$B$725,J505,$BA$3:$BA$730)</f>
        <v>30</v>
      </c>
      <c r="AX505" s="30">
        <f>SUMIF(Ingredients!$B$3:$B$230,K505,Ingredients!$E$3:$E$230)+SUMIF($B$3:$B$725,K505,$BA$3:$BA$730)</f>
        <v>0</v>
      </c>
      <c r="AY505" s="30">
        <f>SUMIF(Ingredients!$B$3:$B$230,L505,Ingredients!$E$3:$E$230)+SUMIF($B$3:$B$725,L505,$BA$3:$BA$730)</f>
        <v>48</v>
      </c>
      <c r="AZ505" s="30">
        <f>SUMIF(Ingredients!$B$3:$B$230,M505,Ingredients!$E$3:$E$230)+SUMIF($B$3:$B$725,M505,$BA$3:$BA$730)</f>
        <v>0</v>
      </c>
      <c r="BA505" s="29">
        <f t="shared" si="102"/>
        <v>18.714285714285715</v>
      </c>
      <c r="BB505" s="30">
        <f>SUMIF(Ingredients!$B$3:$B$230,F505,Ingredients!$F$3:$F$230)+SUMIF($B$3:$B$725,F505,$BJ$3:$BJ$725)</f>
        <v>0</v>
      </c>
      <c r="BC505" s="30">
        <f>SUMIF(Ingredients!$B$3:$B$230,G505,Ingredients!$F$3:$F$230)+SUMIF($B$3:$B$725,G505,$BJ$3:$BJ$725)</f>
        <v>0</v>
      </c>
      <c r="BD505" s="30">
        <f>SUMIF(Ingredients!$B$3:$B$230,H505,Ingredients!$F$3:$F$230)+SUMIF($B$3:$B$725,H505,$BJ$3:$BJ$725)</f>
        <v>0</v>
      </c>
      <c r="BE505" s="30">
        <f>SUMIF(Ingredients!$B$3:$B$230,I505,Ingredients!$F$3:$F$230)+SUMIF($B$3:$B$725,I505,$BJ$3:$BJ$725)</f>
        <v>0</v>
      </c>
      <c r="BF505" s="30">
        <f>SUMIF(Ingredients!$B$3:$B$230,J505,Ingredients!$F$3:$F$230)+SUMIF($B$3:$B$725,J505,$BJ$3:$BJ$725)</f>
        <v>0</v>
      </c>
      <c r="BG505" s="30">
        <f>SUMIF(Ingredients!$B$3:$B$230,K505,Ingredients!$F$3:$F$230)+SUMIF($B$3:$B$725,K505,$BJ$3:$BJ$725)</f>
        <v>0</v>
      </c>
      <c r="BH505" s="30">
        <f>SUMIF(Ingredients!$B$3:$B$230,L505,Ingredients!$F$3:$F$230)+SUMIF($B$3:$B$725,L505,$BJ$3:$BJ$725)</f>
        <v>0</v>
      </c>
      <c r="BI505" s="30">
        <f>SUMIF(Ingredients!$B$3:$B$230,M505,Ingredients!$F$3:$F$230)+SUMIF($B$3:$B$725,M505,$BJ$3:$BJ$725)</f>
        <v>0</v>
      </c>
      <c r="BJ505" s="35">
        <f t="shared" si="103"/>
        <v>0</v>
      </c>
      <c r="BK505" s="30">
        <f>SUMIF(Ingredients!$B$3:$B$230,F505,Ingredients!$G$3:$G$230)+SUMIF($B$3:$B$725,F505,$BS$3:$BS$725)</f>
        <v>0</v>
      </c>
      <c r="BL505" s="30">
        <f>SUMIF(Ingredients!$B$3:$B$230,G505,Ingredients!$G$3:$G$230)+SUMIF($B$3:$B$725,G505,$BS$3:$BS$725)</f>
        <v>0</v>
      </c>
      <c r="BM505" s="30">
        <f>SUMIF(Ingredients!$B$3:$B$230,H505,Ingredients!$G$3:$G$230)+SUMIF($B$3:$B$725,H505,$BS$3:$BS$725)</f>
        <v>0</v>
      </c>
      <c r="BN505" s="30">
        <f>SUMIF(Ingredients!$B$3:$B$230,I505,Ingredients!$G$3:$G$230)+SUMIF($B$3:$B$725,I505,$BS$3:$BS$725)</f>
        <v>0</v>
      </c>
      <c r="BO505" s="30">
        <f>SUMIF(Ingredients!$B$3:$B$230,J505,Ingredients!$G$3:$G$230)+SUMIF($B$3:$B$725,J505,$BS$3:$BS$725)</f>
        <v>0</v>
      </c>
      <c r="BP505" s="30">
        <f>SUMIF(Ingredients!$B$3:$B$230,K505,Ingredients!$G$3:$G$230)+SUMIF($B$3:$B$725,K505,$BS$3:$BS$725)</f>
        <v>0</v>
      </c>
      <c r="BQ505" s="30">
        <f>SUMIF(Ingredients!$B$3:$B$230,L505,Ingredients!$G$3:$G$230)+SUMIF($B$3:$B$725,L505,$BS$3:$BS$725)</f>
        <v>0</v>
      </c>
      <c r="BR505" s="30">
        <f>SUMIF(Ingredients!$B$3:$B$230,M505,Ingredients!$G$3:$G$230)+SUMIF($B$3:$B$725,M505,$BS$3:$BS$725)</f>
        <v>0</v>
      </c>
      <c r="BS505" s="36">
        <f t="shared" si="104"/>
        <v>0</v>
      </c>
      <c r="BT505" s="30">
        <f>SUMIF(Ingredients!$B$3:$B$230,F505,Ingredients!$H$3:$H$230)+SUMIF($B$3:$B$725,F505,$CB$3:$CB$725)</f>
        <v>0</v>
      </c>
      <c r="BU505" s="30">
        <f>SUMIF(Ingredients!$B$3:$B$230,G505,Ingredients!$H$3:$H$230)+SUMIF($B$3:$B$725,G505,$CB$3:$CB$725)</f>
        <v>0</v>
      </c>
      <c r="BV505" s="30">
        <f>SUMIF(Ingredients!$B$3:$B$230,H505,Ingredients!$H$3:$H$230)+SUMIF($B$3:$B$725,H505,$CB$3:$CB$725)</f>
        <v>1</v>
      </c>
      <c r="BW505" s="30">
        <f>SUMIF(Ingredients!$B$3:$B$230,I505,Ingredients!$H$3:$H$230)+SUMIF($B$3:$B$725,I505,$CB$3:$CB$725)</f>
        <v>0</v>
      </c>
      <c r="BX505" s="30">
        <f>SUMIF(Ingredients!$B$3:$B$230,J505,Ingredients!$H$3:$H$230)+SUMIF($B$3:$B$725,J505,$CB$3:$CB$725)</f>
        <v>0</v>
      </c>
      <c r="BY505" s="30">
        <f>SUMIF(Ingredients!$B$3:$B$230,K505,Ingredients!$H$3:$H$230)+SUMIF($B$3:$B$725,K505,$CB$3:$CB$725)</f>
        <v>0</v>
      </c>
      <c r="BZ505" s="30">
        <f>SUMIF(Ingredients!$B$3:$B$230,L505,Ingredients!$H$3:$H$230)+SUMIF($B$3:$B$725,L505,$CB$3:$CB$725)</f>
        <v>0</v>
      </c>
      <c r="CA505" s="30">
        <f>SUMIF(Ingredients!$B$3:$B$230,M505,Ingredients!$H$3:$H$230)+SUMIF($B$3:$B$725,M505,$CB$3:$CB$725)</f>
        <v>0</v>
      </c>
      <c r="CB505" s="42">
        <f t="shared" si="105"/>
        <v>1</v>
      </c>
      <c r="CC505" s="30">
        <f>SUMIF(Ingredients!$B$3:$B$230,F505,Ingredients!$I$3:$I$230)+SUMIF($B$3:$B$725,F505,$CK$3:$CK$725)</f>
        <v>0</v>
      </c>
      <c r="CD505" s="30">
        <f>SUMIF(Ingredients!$B$3:$B$230,G505,Ingredients!$I$3:$I$230)+SUMIF($B$3:$B$725,G505,$CK$3:$CK$725)</f>
        <v>0</v>
      </c>
      <c r="CE505" s="30">
        <f>SUMIF(Ingredients!$B$3:$B$230,H505,Ingredients!$I$3:$I$230)+SUMIF($B$3:$B$725,H505,$CK$3:$CK$725)</f>
        <v>0</v>
      </c>
      <c r="CF505" s="30">
        <f>SUMIF(Ingredients!$B$3:$B$230,I505,Ingredients!$I$3:$I$230)+SUMIF($B$3:$B$725,I505,$CK$3:$CK$725)</f>
        <v>0</v>
      </c>
      <c r="CG505" s="30">
        <f>SUMIF(Ingredients!$B$3:$B$230,J505,Ingredients!$I$3:$I$230)+SUMIF($B$3:$B$725,J505,$CK$3:$CK$725)</f>
        <v>0</v>
      </c>
      <c r="CH505" s="30">
        <f>SUMIF(Ingredients!$B$3:$B$230,K505,Ingredients!$I$3:$I$230)+SUMIF($B$3:$B$725,K505,$CK$3:$CK$725)</f>
        <v>0</v>
      </c>
      <c r="CI505" s="30">
        <f>SUMIF(Ingredients!$B$3:$B$230,L505,Ingredients!$I$3:$I$230)+SUMIF($B$3:$B$725,L505,$CK$3:$CK$725)</f>
        <v>0</v>
      </c>
      <c r="CJ505" s="30">
        <f>SUMIF(Ingredients!$B$3:$B$230,M505,Ingredients!$I$3:$I$230)+SUMIF($B$3:$B$725,M505,$CK$3:$CK$725)</f>
        <v>0</v>
      </c>
      <c r="CK505" s="38">
        <f t="shared" si="106"/>
        <v>0</v>
      </c>
      <c r="CL505" s="30">
        <f>SUMIF(Ingredients!$B$3:$B$230,F505,Ingredients!$J$3:$J$230)+SUMIF($B$3:$B$725,F505,$CT$3:$CT$725)</f>
        <v>0</v>
      </c>
      <c r="CM505" s="30">
        <f>SUMIF(Ingredients!$B$3:$B$230,G505,Ingredients!$J$3:$J$230)+SUMIF($B$3:$B$725,G505,$CT$3:$CT$725)</f>
        <v>0</v>
      </c>
      <c r="CN505" s="30">
        <f>SUMIF(Ingredients!$B$3:$B$230,H505,Ingredients!$J$3:$J$230)+SUMIF($B$3:$B$725,H505,$CT$3:$CT$725)</f>
        <v>0</v>
      </c>
      <c r="CO505" s="30">
        <f>SUMIF(Ingredients!$B$3:$B$230,I505,Ingredients!$J$3:$J$230)+SUMIF($B$3:$B$725,I505,$CT$3:$CT$725)</f>
        <v>0</v>
      </c>
      <c r="CP505" s="30">
        <f>SUMIF(Ingredients!$B$3:$B$230,J505,Ingredients!$J$3:$J$230)+SUMIF($B$3:$B$725,J505,$CT$3:$CT$725)</f>
        <v>0</v>
      </c>
      <c r="CQ505" s="30">
        <f>SUMIF(Ingredients!$B$3:$B$230,K505,Ingredients!$J$3:$J$230)+SUMIF($B$3:$B$725,K505,$CT$3:$CT$725)</f>
        <v>0</v>
      </c>
      <c r="CR505" s="30">
        <f>SUMIF(Ingredients!$B$3:$B$230,L505,Ingredients!$J$3:$J$230)+SUMIF($B$3:$B$725,L505,$CT$3:$CT$725)</f>
        <v>0</v>
      </c>
      <c r="CS505" s="30">
        <f>SUMIF(Ingredients!$B$3:$B$230,M505,Ingredients!$J$3:$J$230)+SUMIF($B$3:$B$725,M505,$CT$3:$CT$725)</f>
        <v>0</v>
      </c>
      <c r="CT505" s="43">
        <f t="shared" si="107"/>
        <v>0</v>
      </c>
      <c r="CU505" s="34">
        <v>2</v>
      </c>
      <c r="CV505" s="30">
        <v>0</v>
      </c>
      <c r="CW505" s="30">
        <v>11.857142857142858</v>
      </c>
      <c r="CX505" s="35">
        <v>0</v>
      </c>
      <c r="CY505" s="36">
        <v>0</v>
      </c>
      <c r="CZ505" s="37">
        <v>1</v>
      </c>
      <c r="DA505" s="38">
        <v>0</v>
      </c>
      <c r="DB505" s="39">
        <v>0</v>
      </c>
      <c r="DC505" t="s">
        <v>199</v>
      </c>
      <c r="DD505" t="str">
        <f t="shared" ca="1" si="99"/>
        <v/>
      </c>
      <c r="DE505" t="str">
        <f t="shared" ca="1" si="108"/>
        <v>No</v>
      </c>
      <c r="DG505" t="s">
        <v>200</v>
      </c>
      <c r="DH505" t="str">
        <f t="shared" ca="1" si="109"/>
        <v/>
      </c>
      <c r="DI505" t="s">
        <v>2271</v>
      </c>
    </row>
    <row r="506" spans="2:113" x14ac:dyDescent="0.3">
      <c r="B506" t="s">
        <v>803</v>
      </c>
      <c r="C506" t="str">
        <f>INDEX('PH Itemnames'!$B$1:$B$723,MATCH(B506,'PH Itemnames'!$A$1:$A$723),1)</f>
        <v>chickenkatsuItem</v>
      </c>
      <c r="D506" t="s">
        <v>245</v>
      </c>
      <c r="E506" t="s">
        <v>1191</v>
      </c>
      <c r="F506" s="10" t="s">
        <v>287</v>
      </c>
      <c r="G506" s="11" t="s">
        <v>264</v>
      </c>
      <c r="H506" s="11" t="s">
        <v>226</v>
      </c>
      <c r="I506" s="11" t="s">
        <v>44</v>
      </c>
      <c r="J506" s="11"/>
      <c r="K506" s="11"/>
      <c r="L506" s="11"/>
      <c r="M506" s="11"/>
      <c r="N506" s="46">
        <f ca="1">SUMIF(Ingredients!$B$3:$B$230,'PH complex foods'!F506,Ingredients!$A$3:$A$119)+SUMIF($B$3:$B$725,F506,$V$3:$V$724)</f>
        <v>1</v>
      </c>
      <c r="O506" s="11">
        <f ca="1">SUMIF(Ingredients!$B$3:$B$230,'PH complex foods'!G506,Ingredients!$A$3:$A$119)+SUMIF($B$3:$B$725,G506,$V$3:$V$724)</f>
        <v>1</v>
      </c>
      <c r="P506" s="11">
        <f ca="1">SUMIF(Ingredients!$B$3:$B$230,'PH complex foods'!H506,Ingredients!$A$3:$A$119)+SUMIF($B$3:$B$725,H506,$V$3:$V$724)</f>
        <v>1</v>
      </c>
      <c r="Q506" s="11">
        <f ca="1">SUMIF(Ingredients!$B$3:$B$230,'PH complex foods'!I506,Ingredients!$A$3:$A$119)+SUMIF($B$3:$B$725,I506,$V$3:$V$724)</f>
        <v>1</v>
      </c>
      <c r="R506" s="11">
        <f ca="1">SUMIF(Ingredients!$B$3:$B$230,'PH complex foods'!J506,Ingredients!$A$3:$A$119)+SUMIF($B$3:$B$725,J506,$V$3:$V$724)</f>
        <v>0</v>
      </c>
      <c r="S506" s="11">
        <f ca="1">SUMIF(Ingredients!$B$3:$B$230,'PH complex foods'!K506,Ingredients!$A$3:$A$119)+SUMIF($B$3:$B$725,K506,$V$3:$V$724)</f>
        <v>0</v>
      </c>
      <c r="T506" s="11">
        <f ca="1">SUMIF(Ingredients!$B$3:$B$230,'PH complex foods'!L506,Ingredients!$A$3:$A$119)+SUMIF($B$3:$B$725,L506,$V$3:$V$724)</f>
        <v>0</v>
      </c>
      <c r="U506" s="11">
        <f ca="1">SUMIF(Ingredients!$B$3:$B$230,'PH complex foods'!M506,Ingredients!$A$3:$A$119)+SUMIF($B$3:$B$725,M506,$V$3:$V$724)</f>
        <v>0</v>
      </c>
      <c r="V506" s="10">
        <f t="shared" ca="1" si="110"/>
        <v>1</v>
      </c>
      <c r="W506" s="10">
        <v>1</v>
      </c>
      <c r="X506" s="11">
        <v>1</v>
      </c>
      <c r="Y506" s="11">
        <f>COUNTIF(F506:M1230,B506)</f>
        <v>0</v>
      </c>
      <c r="Z506" s="44" t="str">
        <f t="shared" ca="1" si="111"/>
        <v>Yes</v>
      </c>
      <c r="AA506" s="34">
        <f>SUMIF(Ingredients!$B$3:$B$230,F506,Ingredients!$C$3:$C$230)+SUMIF($B$3:$B$725,F506,$AI$3:$AI$725)</f>
        <v>10</v>
      </c>
      <c r="AB506" s="30">
        <f>SUMIF(Ingredients!$B$3:$B$230,G506,Ingredients!$C$3:$C$230)+SUMIF($B$3:$B$725,G506,$AI$3:$AI$725)</f>
        <v>5</v>
      </c>
      <c r="AC506" s="30">
        <f>SUMIF(Ingredients!$B$3:$B$230,H506,Ingredients!$C$3:$C$230)+SUMIF($B$3:$B$725,H506,$AI$3:$AI$725)</f>
        <v>0</v>
      </c>
      <c r="AD506" s="30">
        <f>SUMIF(Ingredients!$B$3:$B$230,I506,Ingredients!$C$3:$C$230)+SUMIF($B$3:$B$725,I506,$AI$3:$AI$725)</f>
        <v>0</v>
      </c>
      <c r="AE506" s="30">
        <f>SUMIF(Ingredients!$B$3:$B$230,J506,Ingredients!$C$3:$C$230)+SUMIF($B$3:$B$725,J506,$AI$3:$AI$725)</f>
        <v>0</v>
      </c>
      <c r="AF506" s="30">
        <f>SUMIF(Ingredients!$B$3:$B$230,K506,Ingredients!$C$3:$C$230)+SUMIF($B$3:$B$725,K506,$AI$3:$AI$725)</f>
        <v>0</v>
      </c>
      <c r="AG506" s="30">
        <f>SUMIF(Ingredients!$B$3:$B$230,L506,Ingredients!$C$3:$C$230)+SUMIF($B$3:$B$725,L506,$AI$3:$AI$725)</f>
        <v>0</v>
      </c>
      <c r="AH506" s="30">
        <f>SUMIF(Ingredients!$B$3:$B$230,M506,Ingredients!$C$3:$C$230)+SUMIF($B$3:$B$725,M506,$AI$3:$AI$725)</f>
        <v>0</v>
      </c>
      <c r="AI506" s="29">
        <f t="shared" si="100"/>
        <v>15</v>
      </c>
      <c r="AJ506" s="30">
        <f>SUMIF(Ingredients!$B$3:$B$230,F506,Ingredients!$D$3:$D$230)+SUMIF($B$3:$B$725,F506,$AR$3:$AR$725)</f>
        <v>0</v>
      </c>
      <c r="AK506" s="30">
        <f>SUMIF(Ingredients!$B$3:$B$230,G506,Ingredients!$D$3:$D$230)+SUMIF($B$3:$B$725,G506,$AR$3:$AR$725)</f>
        <v>0</v>
      </c>
      <c r="AL506" s="30">
        <f>SUMIF(Ingredients!$B$3:$B$230,H506,Ingredients!$D$3:$D$230)+SUMIF($B$3:$B$725,H506,$AR$3:$AR$725)</f>
        <v>0</v>
      </c>
      <c r="AM506" s="30">
        <f>SUMIF(Ingredients!$B$3:$B$230,I506,Ingredients!$D$3:$D$230)+SUMIF($B$3:$B$725,I506,$AR$3:$AR$725)</f>
        <v>0</v>
      </c>
      <c r="AN506" s="30">
        <f>SUMIF(Ingredients!$B$3:$B$230,J506,Ingredients!$D$3:$D$230)+SUMIF($B$3:$B$725,J506,$AR$3:$AR$725)</f>
        <v>0</v>
      </c>
      <c r="AO506" s="30">
        <f>SUMIF(Ingredients!$B$3:$B$230,K506,Ingredients!$D$3:$D$230)+SUMIF($B$3:$B$725,K506,$AR$3:$AR$725)</f>
        <v>0</v>
      </c>
      <c r="AP506" s="30">
        <f>SUMIF(Ingredients!$B$3:$B$230,L506,Ingredients!$D$3:$D$230)+SUMIF($B$3:$B$725,L506,$AR$3:$AR$725)</f>
        <v>0</v>
      </c>
      <c r="AQ506" s="30">
        <f>SUMIF(Ingredients!$B$3:$B$230,M506,Ingredients!$D$3:$D$230)+SUMIF($B$3:$B$725,M506,$AR$3:$AR$725)</f>
        <v>0</v>
      </c>
      <c r="AR506" s="29">
        <f t="shared" si="101"/>
        <v>0</v>
      </c>
      <c r="AS506" s="30">
        <f>SUMIF(Ingredients!$B$3:$B$230,F506,Ingredients!$E$3:$E$230)+SUMIF($B$3:$B$725,F506,$BA$3:$BA$730)</f>
        <v>7</v>
      </c>
      <c r="AT506" s="30">
        <f>SUMIF(Ingredients!$B$3:$B$230,G506,Ingredients!$E$3:$E$230)+SUMIF($B$3:$B$725,G506,$BA$3:$BA$730)</f>
        <v>43</v>
      </c>
      <c r="AU506" s="30">
        <f>SUMIF(Ingredients!$B$3:$B$230,H506,Ingredients!$E$3:$E$230)+SUMIF($B$3:$B$725,H506,$BA$3:$BA$730)</f>
        <v>16</v>
      </c>
      <c r="AV506" s="30">
        <f>SUMIF(Ingredients!$B$3:$B$230,I506,Ingredients!$E$3:$E$230)+SUMIF($B$3:$B$725,I506,$BA$3:$BA$730)</f>
        <v>10</v>
      </c>
      <c r="AW506" s="30">
        <f>SUMIF(Ingredients!$B$3:$B$230,J506,Ingredients!$E$3:$E$230)+SUMIF($B$3:$B$725,J506,$BA$3:$BA$730)</f>
        <v>0</v>
      </c>
      <c r="AX506" s="30">
        <f>SUMIF(Ingredients!$B$3:$B$230,K506,Ingredients!$E$3:$E$230)+SUMIF($B$3:$B$725,K506,$BA$3:$BA$730)</f>
        <v>0</v>
      </c>
      <c r="AY506" s="30">
        <f>SUMIF(Ingredients!$B$3:$B$230,L506,Ingredients!$E$3:$E$230)+SUMIF($B$3:$B$725,L506,$BA$3:$BA$730)</f>
        <v>0</v>
      </c>
      <c r="AZ506" s="30">
        <f>SUMIF(Ingredients!$B$3:$B$230,M506,Ingredients!$E$3:$E$230)+SUMIF($B$3:$B$725,M506,$BA$3:$BA$730)</f>
        <v>0</v>
      </c>
      <c r="BA506" s="29">
        <f t="shared" si="102"/>
        <v>19</v>
      </c>
      <c r="BB506" s="30">
        <f>SUMIF(Ingredients!$B$3:$B$230,F506,Ingredients!$F$3:$F$230)+SUMIF($B$3:$B$725,F506,$BJ$3:$BJ$725)</f>
        <v>0</v>
      </c>
      <c r="BC506" s="30">
        <f>SUMIF(Ingredients!$B$3:$B$230,G506,Ingredients!$F$3:$F$230)+SUMIF($B$3:$B$725,G506,$BJ$3:$BJ$725)</f>
        <v>1</v>
      </c>
      <c r="BD506" s="30">
        <f>SUMIF(Ingredients!$B$3:$B$230,H506,Ingredients!$F$3:$F$230)+SUMIF($B$3:$B$725,H506,$BJ$3:$BJ$725)</f>
        <v>0</v>
      </c>
      <c r="BE506" s="30">
        <f>SUMIF(Ingredients!$B$3:$B$230,I506,Ingredients!$F$3:$F$230)+SUMIF($B$3:$B$725,I506,$BJ$3:$BJ$725)</f>
        <v>0</v>
      </c>
      <c r="BF506" s="30">
        <f>SUMIF(Ingredients!$B$3:$B$230,J506,Ingredients!$F$3:$F$230)+SUMIF($B$3:$B$725,J506,$BJ$3:$BJ$725)</f>
        <v>0</v>
      </c>
      <c r="BG506" s="30">
        <f>SUMIF(Ingredients!$B$3:$B$230,K506,Ingredients!$F$3:$F$230)+SUMIF($B$3:$B$725,K506,$BJ$3:$BJ$725)</f>
        <v>0</v>
      </c>
      <c r="BH506" s="30">
        <f>SUMIF(Ingredients!$B$3:$B$230,L506,Ingredients!$F$3:$F$230)+SUMIF($B$3:$B$725,L506,$BJ$3:$BJ$725)</f>
        <v>0</v>
      </c>
      <c r="BI506" s="30">
        <f>SUMIF(Ingredients!$B$3:$B$230,M506,Ingredients!$F$3:$F$230)+SUMIF($B$3:$B$725,M506,$BJ$3:$BJ$725)</f>
        <v>0</v>
      </c>
      <c r="BJ506" s="35">
        <f t="shared" si="103"/>
        <v>1</v>
      </c>
      <c r="BK506" s="30">
        <f>SUMIF(Ingredients!$B$3:$B$230,F506,Ingredients!$G$3:$G$230)+SUMIF($B$3:$B$725,F506,$BS$3:$BS$725)</f>
        <v>0</v>
      </c>
      <c r="BL506" s="30">
        <f>SUMIF(Ingredients!$B$3:$B$230,G506,Ingredients!$G$3:$G$230)+SUMIF($B$3:$B$725,G506,$BS$3:$BS$725)</f>
        <v>0</v>
      </c>
      <c r="BM506" s="30">
        <f>SUMIF(Ingredients!$B$3:$B$230,H506,Ingredients!$G$3:$G$230)+SUMIF($B$3:$B$725,H506,$BS$3:$BS$725)</f>
        <v>0</v>
      </c>
      <c r="BN506" s="30">
        <f>SUMIF(Ingredients!$B$3:$B$230,I506,Ingredients!$G$3:$G$230)+SUMIF($B$3:$B$725,I506,$BS$3:$BS$725)</f>
        <v>0</v>
      </c>
      <c r="BO506" s="30">
        <f>SUMIF(Ingredients!$B$3:$B$230,J506,Ingredients!$G$3:$G$230)+SUMIF($B$3:$B$725,J506,$BS$3:$BS$725)</f>
        <v>0</v>
      </c>
      <c r="BP506" s="30">
        <f>SUMIF(Ingredients!$B$3:$B$230,K506,Ingredients!$G$3:$G$230)+SUMIF($B$3:$B$725,K506,$BS$3:$BS$725)</f>
        <v>0</v>
      </c>
      <c r="BQ506" s="30">
        <f>SUMIF(Ingredients!$B$3:$B$230,L506,Ingredients!$G$3:$G$230)+SUMIF($B$3:$B$725,L506,$BS$3:$BS$725)</f>
        <v>0</v>
      </c>
      <c r="BR506" s="30">
        <f>SUMIF(Ingredients!$B$3:$B$230,M506,Ingredients!$G$3:$G$230)+SUMIF($B$3:$B$725,M506,$BS$3:$BS$725)</f>
        <v>0</v>
      </c>
      <c r="BS506" s="36">
        <f t="shared" si="104"/>
        <v>0</v>
      </c>
      <c r="BT506" s="30">
        <f>SUMIF(Ingredients!$B$3:$B$230,F506,Ingredients!$H$3:$H$230)+SUMIF($B$3:$B$725,F506,$CB$3:$CB$725)</f>
        <v>0</v>
      </c>
      <c r="BU506" s="30">
        <f>SUMIF(Ingredients!$B$3:$B$230,G506,Ingredients!$H$3:$H$230)+SUMIF($B$3:$B$725,G506,$CB$3:$CB$725)</f>
        <v>0</v>
      </c>
      <c r="BV506" s="30">
        <f>SUMIF(Ingredients!$B$3:$B$230,H506,Ingredients!$H$3:$H$230)+SUMIF($B$3:$B$725,H506,$CB$3:$CB$725)</f>
        <v>0</v>
      </c>
      <c r="BW506" s="30">
        <f>SUMIF(Ingredients!$B$3:$B$230,I506,Ingredients!$H$3:$H$230)+SUMIF($B$3:$B$725,I506,$CB$3:$CB$725)</f>
        <v>0</v>
      </c>
      <c r="BX506" s="30">
        <f>SUMIF(Ingredients!$B$3:$B$230,J506,Ingredients!$H$3:$H$230)+SUMIF($B$3:$B$725,J506,$CB$3:$CB$725)</f>
        <v>0</v>
      </c>
      <c r="BY506" s="30">
        <f>SUMIF(Ingredients!$B$3:$B$230,K506,Ingredients!$H$3:$H$230)+SUMIF($B$3:$B$725,K506,$CB$3:$CB$725)</f>
        <v>0</v>
      </c>
      <c r="BZ506" s="30">
        <f>SUMIF(Ingredients!$B$3:$B$230,L506,Ingredients!$H$3:$H$230)+SUMIF($B$3:$B$725,L506,$CB$3:$CB$725)</f>
        <v>0</v>
      </c>
      <c r="CA506" s="30">
        <f>SUMIF(Ingredients!$B$3:$B$230,M506,Ingredients!$H$3:$H$230)+SUMIF($B$3:$B$725,M506,$CB$3:$CB$725)</f>
        <v>0</v>
      </c>
      <c r="CB506" s="42">
        <f t="shared" si="105"/>
        <v>0</v>
      </c>
      <c r="CC506" s="30">
        <f>SUMIF(Ingredients!$B$3:$B$230,F506,Ingredients!$I$3:$I$230)+SUMIF($B$3:$B$725,F506,$CK$3:$CK$725)</f>
        <v>2.5</v>
      </c>
      <c r="CD506" s="30">
        <f>SUMIF(Ingredients!$B$3:$B$230,G506,Ingredients!$I$3:$I$230)+SUMIF($B$3:$B$725,G506,$CK$3:$CK$725)</f>
        <v>0</v>
      </c>
      <c r="CE506" s="30">
        <f>SUMIF(Ingredients!$B$3:$B$230,H506,Ingredients!$I$3:$I$230)+SUMIF($B$3:$B$725,H506,$CK$3:$CK$725)</f>
        <v>0</v>
      </c>
      <c r="CF506" s="30">
        <f>SUMIF(Ingredients!$B$3:$B$230,I506,Ingredients!$I$3:$I$230)+SUMIF($B$3:$B$725,I506,$CK$3:$CK$725)</f>
        <v>0</v>
      </c>
      <c r="CG506" s="30">
        <f>SUMIF(Ingredients!$B$3:$B$230,J506,Ingredients!$I$3:$I$230)+SUMIF($B$3:$B$725,J506,$CK$3:$CK$725)</f>
        <v>0</v>
      </c>
      <c r="CH506" s="30">
        <f>SUMIF(Ingredients!$B$3:$B$230,K506,Ingredients!$I$3:$I$230)+SUMIF($B$3:$B$725,K506,$CK$3:$CK$725)</f>
        <v>0</v>
      </c>
      <c r="CI506" s="30">
        <f>SUMIF(Ingredients!$B$3:$B$230,L506,Ingredients!$I$3:$I$230)+SUMIF($B$3:$B$725,L506,$CK$3:$CK$725)</f>
        <v>0</v>
      </c>
      <c r="CJ506" s="30">
        <f>SUMIF(Ingredients!$B$3:$B$230,M506,Ingredients!$I$3:$I$230)+SUMIF($B$3:$B$725,M506,$CK$3:$CK$725)</f>
        <v>0</v>
      </c>
      <c r="CK506" s="38">
        <f t="shared" si="106"/>
        <v>2.5</v>
      </c>
      <c r="CL506" s="30">
        <f>SUMIF(Ingredients!$B$3:$B$230,F506,Ingredients!$J$3:$J$230)+SUMIF($B$3:$B$725,F506,$CT$3:$CT$725)</f>
        <v>0</v>
      </c>
      <c r="CM506" s="30">
        <f>SUMIF(Ingredients!$B$3:$B$230,G506,Ingredients!$J$3:$J$230)+SUMIF($B$3:$B$725,G506,$CT$3:$CT$725)</f>
        <v>0</v>
      </c>
      <c r="CN506" s="30">
        <f>SUMIF(Ingredients!$B$3:$B$230,H506,Ingredients!$J$3:$J$230)+SUMIF($B$3:$B$725,H506,$CT$3:$CT$725)</f>
        <v>0</v>
      </c>
      <c r="CO506" s="30">
        <f>SUMIF(Ingredients!$B$3:$B$230,I506,Ingredients!$J$3:$J$230)+SUMIF($B$3:$B$725,I506,$CT$3:$CT$725)</f>
        <v>0</v>
      </c>
      <c r="CP506" s="30">
        <f>SUMIF(Ingredients!$B$3:$B$230,J506,Ingredients!$J$3:$J$230)+SUMIF($B$3:$B$725,J506,$CT$3:$CT$725)</f>
        <v>0</v>
      </c>
      <c r="CQ506" s="30">
        <f>SUMIF(Ingredients!$B$3:$B$230,K506,Ingredients!$J$3:$J$230)+SUMIF($B$3:$B$725,K506,$CT$3:$CT$725)</f>
        <v>0</v>
      </c>
      <c r="CR506" s="30">
        <f>SUMIF(Ingredients!$B$3:$B$230,L506,Ingredients!$J$3:$J$230)+SUMIF($B$3:$B$725,L506,$CT$3:$CT$725)</f>
        <v>0</v>
      </c>
      <c r="CS506" s="30">
        <f>SUMIF(Ingredients!$B$3:$B$230,M506,Ingredients!$J$3:$J$230)+SUMIF($B$3:$B$725,M506,$CT$3:$CT$725)</f>
        <v>0</v>
      </c>
      <c r="CT506" s="43">
        <f t="shared" si="107"/>
        <v>0</v>
      </c>
      <c r="CU506" s="34">
        <v>15</v>
      </c>
      <c r="CV506" s="30">
        <v>0</v>
      </c>
      <c r="CW506" s="30">
        <v>18</v>
      </c>
      <c r="CX506" s="35">
        <v>1</v>
      </c>
      <c r="CY506" s="36">
        <v>0</v>
      </c>
      <c r="CZ506" s="37">
        <v>0</v>
      </c>
      <c r="DA506" s="38">
        <v>2.5</v>
      </c>
      <c r="DB506" s="39">
        <v>0.3</v>
      </c>
      <c r="DC506" t="s">
        <v>202</v>
      </c>
      <c r="DD506" t="str">
        <f t="shared" ca="1" si="99"/>
        <v/>
      </c>
      <c r="DE506" t="str">
        <f t="shared" ca="1" si="108"/>
        <v>-</v>
      </c>
      <c r="DG506" t="s">
        <v>200</v>
      </c>
      <c r="DH506" t="str">
        <f t="shared" ca="1" si="109"/>
        <v>CHICKENKATSUITEM(MEAL, ItemRegistry.chickenkatsuItem, 4 ,3f,0f,1f,0f,0f,2.5f,0.3f,1.17f),</v>
      </c>
      <c r="DI506" t="s">
        <v>2566</v>
      </c>
    </row>
    <row r="507" spans="2:113" x14ac:dyDescent="0.3">
      <c r="B507" t="s">
        <v>804</v>
      </c>
      <c r="C507" t="str">
        <f>INDEX('PH Itemnames'!$B$1:$B$723,MATCH(B507,'PH Itemnames'!$A$1:$A$723),1)</f>
        <v>chocolateorangeItem</v>
      </c>
      <c r="D507" t="s">
        <v>240</v>
      </c>
      <c r="E507" t="s">
        <v>1191</v>
      </c>
      <c r="F507" s="10" t="s">
        <v>230</v>
      </c>
      <c r="G507" s="11" t="s">
        <v>22</v>
      </c>
      <c r="H507" s="11"/>
      <c r="I507" s="11"/>
      <c r="J507" s="11"/>
      <c r="K507" s="11"/>
      <c r="L507" s="11"/>
      <c r="M507" s="11"/>
      <c r="N507" s="46">
        <f ca="1">SUMIF(Ingredients!$B$3:$B$230,'PH complex foods'!F507,Ingredients!$A$3:$A$119)+SUMIF($B$3:$B$725,F507,$V$3:$V$724)</f>
        <v>1</v>
      </c>
      <c r="O507" s="11">
        <f ca="1">SUMIF(Ingredients!$B$3:$B$230,'PH complex foods'!G507,Ingredients!$A$3:$A$119)+SUMIF($B$3:$B$725,G507,$V$3:$V$724)</f>
        <v>1</v>
      </c>
      <c r="P507" s="11">
        <f ca="1">SUMIF(Ingredients!$B$3:$B$230,'PH complex foods'!H507,Ingredients!$A$3:$A$119)+SUMIF($B$3:$B$725,H507,$V$3:$V$724)</f>
        <v>0</v>
      </c>
      <c r="Q507" s="11">
        <f ca="1">SUMIF(Ingredients!$B$3:$B$230,'PH complex foods'!I507,Ingredients!$A$3:$A$119)+SUMIF($B$3:$B$725,I507,$V$3:$V$724)</f>
        <v>0</v>
      </c>
      <c r="R507" s="11">
        <f ca="1">SUMIF(Ingredients!$B$3:$B$230,'PH complex foods'!J507,Ingredients!$A$3:$A$119)+SUMIF($B$3:$B$725,J507,$V$3:$V$724)</f>
        <v>0</v>
      </c>
      <c r="S507" s="11">
        <f ca="1">SUMIF(Ingredients!$B$3:$B$230,'PH complex foods'!K507,Ingredients!$A$3:$A$119)+SUMIF($B$3:$B$725,K507,$V$3:$V$724)</f>
        <v>0</v>
      </c>
      <c r="T507" s="11">
        <f ca="1">SUMIF(Ingredients!$B$3:$B$230,'PH complex foods'!L507,Ingredients!$A$3:$A$119)+SUMIF($B$3:$B$725,L507,$V$3:$V$724)</f>
        <v>0</v>
      </c>
      <c r="U507" s="11">
        <f ca="1">SUMIF(Ingredients!$B$3:$B$230,'PH complex foods'!M507,Ingredients!$A$3:$A$119)+SUMIF($B$3:$B$725,M507,$V$3:$V$724)</f>
        <v>0</v>
      </c>
      <c r="V507" s="10">
        <f t="shared" ca="1" si="110"/>
        <v>1</v>
      </c>
      <c r="W507" s="10">
        <v>1</v>
      </c>
      <c r="X507" s="11">
        <v>0</v>
      </c>
      <c r="Y507" s="11">
        <f>COUNTIF(F507:M1231,B507)</f>
        <v>0</v>
      </c>
      <c r="Z507" s="44" t="str">
        <f t="shared" ca="1" si="111"/>
        <v>Yes</v>
      </c>
      <c r="AA507" s="34">
        <f>SUMIF(Ingredients!$B$3:$B$230,F507,Ingredients!$C$3:$C$230)+SUMIF($B$3:$B$725,F507,$AI$3:$AI$725)</f>
        <v>1</v>
      </c>
      <c r="AB507" s="30">
        <f>SUMIF(Ingredients!$B$3:$B$230,G507,Ingredients!$C$3:$C$230)+SUMIF($B$3:$B$725,G507,$AI$3:$AI$725)</f>
        <v>2</v>
      </c>
      <c r="AC507" s="30">
        <f>SUMIF(Ingredients!$B$3:$B$230,H507,Ingredients!$C$3:$C$230)+SUMIF($B$3:$B$725,H507,$AI$3:$AI$725)</f>
        <v>0</v>
      </c>
      <c r="AD507" s="30">
        <f>SUMIF(Ingredients!$B$3:$B$230,I507,Ingredients!$C$3:$C$230)+SUMIF($B$3:$B$725,I507,$AI$3:$AI$725)</f>
        <v>0</v>
      </c>
      <c r="AE507" s="30">
        <f>SUMIF(Ingredients!$B$3:$B$230,J507,Ingredients!$C$3:$C$230)+SUMIF($B$3:$B$725,J507,$AI$3:$AI$725)</f>
        <v>0</v>
      </c>
      <c r="AF507" s="30">
        <f>SUMIF(Ingredients!$B$3:$B$230,K507,Ingredients!$C$3:$C$230)+SUMIF($B$3:$B$725,K507,$AI$3:$AI$725)</f>
        <v>0</v>
      </c>
      <c r="AG507" s="30">
        <f>SUMIF(Ingredients!$B$3:$B$230,L507,Ingredients!$C$3:$C$230)+SUMIF($B$3:$B$725,L507,$AI$3:$AI$725)</f>
        <v>0</v>
      </c>
      <c r="AH507" s="30">
        <f>SUMIF(Ingredients!$B$3:$B$230,M507,Ingredients!$C$3:$C$230)+SUMIF($B$3:$B$725,M507,$AI$3:$AI$725)</f>
        <v>0</v>
      </c>
      <c r="AI507" s="29">
        <f t="shared" si="100"/>
        <v>3</v>
      </c>
      <c r="AJ507" s="30">
        <f>SUMIF(Ingredients!$B$3:$B$230,F507,Ingredients!$D$3:$D$230)+SUMIF($B$3:$B$725,F507,$AR$3:$AR$725)</f>
        <v>0</v>
      </c>
      <c r="AK507" s="30">
        <f>SUMIF(Ingredients!$B$3:$B$230,G507,Ingredients!$D$3:$D$230)+SUMIF($B$3:$B$725,G507,$AR$3:$AR$725)</f>
        <v>10</v>
      </c>
      <c r="AL507" s="30">
        <f>SUMIF(Ingredients!$B$3:$B$230,H507,Ingredients!$D$3:$D$230)+SUMIF($B$3:$B$725,H507,$AR$3:$AR$725)</f>
        <v>0</v>
      </c>
      <c r="AM507" s="30">
        <f>SUMIF(Ingredients!$B$3:$B$230,I507,Ingredients!$D$3:$D$230)+SUMIF($B$3:$B$725,I507,$AR$3:$AR$725)</f>
        <v>0</v>
      </c>
      <c r="AN507" s="30">
        <f>SUMIF(Ingredients!$B$3:$B$230,J507,Ingredients!$D$3:$D$230)+SUMIF($B$3:$B$725,J507,$AR$3:$AR$725)</f>
        <v>0</v>
      </c>
      <c r="AO507" s="30">
        <f>SUMIF(Ingredients!$B$3:$B$230,K507,Ingredients!$D$3:$D$230)+SUMIF($B$3:$B$725,K507,$AR$3:$AR$725)</f>
        <v>0</v>
      </c>
      <c r="AP507" s="30">
        <f>SUMIF(Ingredients!$B$3:$B$230,L507,Ingredients!$D$3:$D$230)+SUMIF($B$3:$B$725,L507,$AR$3:$AR$725)</f>
        <v>0</v>
      </c>
      <c r="AQ507" s="30">
        <f>SUMIF(Ingredients!$B$3:$B$230,M507,Ingredients!$D$3:$D$230)+SUMIF($B$3:$B$725,M507,$AR$3:$AR$725)</f>
        <v>0</v>
      </c>
      <c r="AR507" s="29">
        <f t="shared" si="101"/>
        <v>10</v>
      </c>
      <c r="AS507" s="30">
        <f>SUMIF(Ingredients!$B$3:$B$230,F507,Ingredients!$E$3:$E$230)+SUMIF($B$3:$B$725,F507,$BA$3:$BA$730)</f>
        <v>19</v>
      </c>
      <c r="AT507" s="30">
        <f>SUMIF(Ingredients!$B$3:$B$230,G507,Ingredients!$E$3:$E$230)+SUMIF($B$3:$B$725,G507,$BA$3:$BA$730)</f>
        <v>9</v>
      </c>
      <c r="AU507" s="30">
        <f>SUMIF(Ingredients!$B$3:$B$230,H507,Ingredients!$E$3:$E$230)+SUMIF($B$3:$B$725,H507,$BA$3:$BA$730)</f>
        <v>0</v>
      </c>
      <c r="AV507" s="30">
        <f>SUMIF(Ingredients!$B$3:$B$230,I507,Ingredients!$E$3:$E$230)+SUMIF($B$3:$B$725,I507,$BA$3:$BA$730)</f>
        <v>0</v>
      </c>
      <c r="AW507" s="30">
        <f>SUMIF(Ingredients!$B$3:$B$230,J507,Ingredients!$E$3:$E$230)+SUMIF($B$3:$B$725,J507,$BA$3:$BA$730)</f>
        <v>0</v>
      </c>
      <c r="AX507" s="30">
        <f>SUMIF(Ingredients!$B$3:$B$230,K507,Ingredients!$E$3:$E$230)+SUMIF($B$3:$B$725,K507,$BA$3:$BA$730)</f>
        <v>0</v>
      </c>
      <c r="AY507" s="30">
        <f>SUMIF(Ingredients!$B$3:$B$230,L507,Ingredients!$E$3:$E$230)+SUMIF($B$3:$B$725,L507,$BA$3:$BA$730)</f>
        <v>0</v>
      </c>
      <c r="AZ507" s="30">
        <f>SUMIF(Ingredients!$B$3:$B$230,M507,Ingredients!$E$3:$E$230)+SUMIF($B$3:$B$725,M507,$BA$3:$BA$730)</f>
        <v>0</v>
      </c>
      <c r="BA507" s="29">
        <f t="shared" si="102"/>
        <v>14</v>
      </c>
      <c r="BB507" s="30">
        <f>SUMIF(Ingredients!$B$3:$B$230,F507,Ingredients!$F$3:$F$230)+SUMIF($B$3:$B$725,F507,$BJ$3:$BJ$725)</f>
        <v>0</v>
      </c>
      <c r="BC507" s="30">
        <f>SUMIF(Ingredients!$B$3:$B$230,G507,Ingredients!$F$3:$F$230)+SUMIF($B$3:$B$725,G507,$BJ$3:$BJ$725)</f>
        <v>0</v>
      </c>
      <c r="BD507" s="30">
        <f>SUMIF(Ingredients!$B$3:$B$230,H507,Ingredients!$F$3:$F$230)+SUMIF($B$3:$B$725,H507,$BJ$3:$BJ$725)</f>
        <v>0</v>
      </c>
      <c r="BE507" s="30">
        <f>SUMIF(Ingredients!$B$3:$B$230,I507,Ingredients!$F$3:$F$230)+SUMIF($B$3:$B$725,I507,$BJ$3:$BJ$725)</f>
        <v>0</v>
      </c>
      <c r="BF507" s="30">
        <f>SUMIF(Ingredients!$B$3:$B$230,J507,Ingredients!$F$3:$F$230)+SUMIF($B$3:$B$725,J507,$BJ$3:$BJ$725)</f>
        <v>0</v>
      </c>
      <c r="BG507" s="30">
        <f>SUMIF(Ingredients!$B$3:$B$230,K507,Ingredients!$F$3:$F$230)+SUMIF($B$3:$B$725,K507,$BJ$3:$BJ$725)</f>
        <v>0</v>
      </c>
      <c r="BH507" s="30">
        <f>SUMIF(Ingredients!$B$3:$B$230,L507,Ingredients!$F$3:$F$230)+SUMIF($B$3:$B$725,L507,$BJ$3:$BJ$725)</f>
        <v>0</v>
      </c>
      <c r="BI507" s="30">
        <f>SUMIF(Ingredients!$B$3:$B$230,M507,Ingredients!$F$3:$F$230)+SUMIF($B$3:$B$725,M507,$BJ$3:$BJ$725)</f>
        <v>0</v>
      </c>
      <c r="BJ507" s="35">
        <f t="shared" si="103"/>
        <v>0</v>
      </c>
      <c r="BK507" s="30">
        <f>SUMIF(Ingredients!$B$3:$B$230,F507,Ingredients!$G$3:$G$230)+SUMIF($B$3:$B$725,F507,$BS$3:$BS$725)</f>
        <v>0</v>
      </c>
      <c r="BL507" s="30">
        <f>SUMIF(Ingredients!$B$3:$B$230,G507,Ingredients!$G$3:$G$230)+SUMIF($B$3:$B$725,G507,$BS$3:$BS$725)</f>
        <v>0.5</v>
      </c>
      <c r="BM507" s="30">
        <f>SUMIF(Ingredients!$B$3:$B$230,H507,Ingredients!$G$3:$G$230)+SUMIF($B$3:$B$725,H507,$BS$3:$BS$725)</f>
        <v>0</v>
      </c>
      <c r="BN507" s="30">
        <f>SUMIF(Ingredients!$B$3:$B$230,I507,Ingredients!$G$3:$G$230)+SUMIF($B$3:$B$725,I507,$BS$3:$BS$725)</f>
        <v>0</v>
      </c>
      <c r="BO507" s="30">
        <f>SUMIF(Ingredients!$B$3:$B$230,J507,Ingredients!$G$3:$G$230)+SUMIF($B$3:$B$725,J507,$BS$3:$BS$725)</f>
        <v>0</v>
      </c>
      <c r="BP507" s="30">
        <f>SUMIF(Ingredients!$B$3:$B$230,K507,Ingredients!$G$3:$G$230)+SUMIF($B$3:$B$725,K507,$BS$3:$BS$725)</f>
        <v>0</v>
      </c>
      <c r="BQ507" s="30">
        <f>SUMIF(Ingredients!$B$3:$B$230,L507,Ingredients!$G$3:$G$230)+SUMIF($B$3:$B$725,L507,$BS$3:$BS$725)</f>
        <v>0</v>
      </c>
      <c r="BR507" s="30">
        <f>SUMIF(Ingredients!$B$3:$B$230,M507,Ingredients!$G$3:$G$230)+SUMIF($B$3:$B$725,M507,$BS$3:$BS$725)</f>
        <v>0</v>
      </c>
      <c r="BS507" s="36">
        <f t="shared" si="104"/>
        <v>0.5</v>
      </c>
      <c r="BT507" s="30">
        <f>SUMIF(Ingredients!$B$3:$B$230,F507,Ingredients!$H$3:$H$230)+SUMIF($B$3:$B$725,F507,$CB$3:$CB$725)</f>
        <v>0</v>
      </c>
      <c r="BU507" s="30">
        <f>SUMIF(Ingredients!$B$3:$B$230,G507,Ingredients!$H$3:$H$230)+SUMIF($B$3:$B$725,G507,$CB$3:$CB$725)</f>
        <v>0</v>
      </c>
      <c r="BV507" s="30">
        <f>SUMIF(Ingredients!$B$3:$B$230,H507,Ingredients!$H$3:$H$230)+SUMIF($B$3:$B$725,H507,$CB$3:$CB$725)</f>
        <v>0</v>
      </c>
      <c r="BW507" s="30">
        <f>SUMIF(Ingredients!$B$3:$B$230,I507,Ingredients!$H$3:$H$230)+SUMIF($B$3:$B$725,I507,$CB$3:$CB$725)</f>
        <v>0</v>
      </c>
      <c r="BX507" s="30">
        <f>SUMIF(Ingredients!$B$3:$B$230,J507,Ingredients!$H$3:$H$230)+SUMIF($B$3:$B$725,J507,$CB$3:$CB$725)</f>
        <v>0</v>
      </c>
      <c r="BY507" s="30">
        <f>SUMIF(Ingredients!$B$3:$B$230,K507,Ingredients!$H$3:$H$230)+SUMIF($B$3:$B$725,K507,$CB$3:$CB$725)</f>
        <v>0</v>
      </c>
      <c r="BZ507" s="30">
        <f>SUMIF(Ingredients!$B$3:$B$230,L507,Ingredients!$H$3:$H$230)+SUMIF($B$3:$B$725,L507,$CB$3:$CB$725)</f>
        <v>0</v>
      </c>
      <c r="CA507" s="30">
        <f>SUMIF(Ingredients!$B$3:$B$230,M507,Ingredients!$H$3:$H$230)+SUMIF($B$3:$B$725,M507,$CB$3:$CB$725)</f>
        <v>0</v>
      </c>
      <c r="CB507" s="42">
        <f t="shared" si="105"/>
        <v>0</v>
      </c>
      <c r="CC507" s="30">
        <f>SUMIF(Ingredients!$B$3:$B$230,F507,Ingredients!$I$3:$I$230)+SUMIF($B$3:$B$725,F507,$CK$3:$CK$725)</f>
        <v>0</v>
      </c>
      <c r="CD507" s="30">
        <f>SUMIF(Ingredients!$B$3:$B$230,G507,Ingredients!$I$3:$I$230)+SUMIF($B$3:$B$725,G507,$CK$3:$CK$725)</f>
        <v>0</v>
      </c>
      <c r="CE507" s="30">
        <f>SUMIF(Ingredients!$B$3:$B$230,H507,Ingredients!$I$3:$I$230)+SUMIF($B$3:$B$725,H507,$CK$3:$CK$725)</f>
        <v>0</v>
      </c>
      <c r="CF507" s="30">
        <f>SUMIF(Ingredients!$B$3:$B$230,I507,Ingredients!$I$3:$I$230)+SUMIF($B$3:$B$725,I507,$CK$3:$CK$725)</f>
        <v>0</v>
      </c>
      <c r="CG507" s="30">
        <f>SUMIF(Ingredients!$B$3:$B$230,J507,Ingredients!$I$3:$I$230)+SUMIF($B$3:$B$725,J507,$CK$3:$CK$725)</f>
        <v>0</v>
      </c>
      <c r="CH507" s="30">
        <f>SUMIF(Ingredients!$B$3:$B$230,K507,Ingredients!$I$3:$I$230)+SUMIF($B$3:$B$725,K507,$CK$3:$CK$725)</f>
        <v>0</v>
      </c>
      <c r="CI507" s="30">
        <f>SUMIF(Ingredients!$B$3:$B$230,L507,Ingredients!$I$3:$I$230)+SUMIF($B$3:$B$725,L507,$CK$3:$CK$725)</f>
        <v>0</v>
      </c>
      <c r="CJ507" s="30">
        <f>SUMIF(Ingredients!$B$3:$B$230,M507,Ingredients!$I$3:$I$230)+SUMIF($B$3:$B$725,M507,$CK$3:$CK$725)</f>
        <v>0</v>
      </c>
      <c r="CK507" s="38">
        <f t="shared" si="106"/>
        <v>0</v>
      </c>
      <c r="CL507" s="30">
        <f>SUMIF(Ingredients!$B$3:$B$230,F507,Ingredients!$J$3:$J$230)+SUMIF($B$3:$B$725,F507,$CT$3:$CT$725)</f>
        <v>0.2</v>
      </c>
      <c r="CM507" s="30">
        <f>SUMIF(Ingredients!$B$3:$B$230,G507,Ingredients!$J$3:$J$230)+SUMIF($B$3:$B$725,G507,$CT$3:$CT$725)</f>
        <v>0</v>
      </c>
      <c r="CN507" s="30">
        <f>SUMIF(Ingredients!$B$3:$B$230,H507,Ingredients!$J$3:$J$230)+SUMIF($B$3:$B$725,H507,$CT$3:$CT$725)</f>
        <v>0</v>
      </c>
      <c r="CO507" s="30">
        <f>SUMIF(Ingredients!$B$3:$B$230,I507,Ingredients!$J$3:$J$230)+SUMIF($B$3:$B$725,I507,$CT$3:$CT$725)</f>
        <v>0</v>
      </c>
      <c r="CP507" s="30">
        <f>SUMIF(Ingredients!$B$3:$B$230,J507,Ingredients!$J$3:$J$230)+SUMIF($B$3:$B$725,J507,$CT$3:$CT$725)</f>
        <v>0</v>
      </c>
      <c r="CQ507" s="30">
        <f>SUMIF(Ingredients!$B$3:$B$230,K507,Ingredients!$J$3:$J$230)+SUMIF($B$3:$B$725,K507,$CT$3:$CT$725)</f>
        <v>0</v>
      </c>
      <c r="CR507" s="30">
        <f>SUMIF(Ingredients!$B$3:$B$230,L507,Ingredients!$J$3:$J$230)+SUMIF($B$3:$B$725,L507,$CT$3:$CT$725)</f>
        <v>0</v>
      </c>
      <c r="CS507" s="30">
        <f>SUMIF(Ingredients!$B$3:$B$230,M507,Ingredients!$J$3:$J$230)+SUMIF($B$3:$B$725,M507,$CT$3:$CT$725)</f>
        <v>0</v>
      </c>
      <c r="CT507" s="43">
        <f t="shared" si="107"/>
        <v>0.2</v>
      </c>
      <c r="CU507" s="34">
        <v>3</v>
      </c>
      <c r="CV507" s="30">
        <v>0</v>
      </c>
      <c r="CW507" s="30">
        <v>14</v>
      </c>
      <c r="CX507" s="35">
        <v>0</v>
      </c>
      <c r="CY507" s="36">
        <v>0.5</v>
      </c>
      <c r="CZ507" s="37">
        <v>0</v>
      </c>
      <c r="DA507" s="38">
        <v>0</v>
      </c>
      <c r="DB507" s="39">
        <v>0.2</v>
      </c>
      <c r="DC507" t="s">
        <v>202</v>
      </c>
      <c r="DD507" t="str">
        <f t="shared" ca="1" si="99"/>
        <v/>
      </c>
      <c r="DE507" t="str">
        <f t="shared" ca="1" si="108"/>
        <v>-</v>
      </c>
      <c r="DG507" t="s">
        <v>200</v>
      </c>
      <c r="DH507" t="str">
        <f t="shared" ca="1" si="109"/>
        <v>CHOCOLATEORANGEITEM(MEAL, ItemRegistry.chocolateorangeItem, 4 ,0.6f,0f,0f,0f,0.5f,0f,0.2f,1.5f),</v>
      </c>
      <c r="DI507" t="s">
        <v>2271</v>
      </c>
    </row>
    <row r="508" spans="2:113" x14ac:dyDescent="0.3">
      <c r="B508" t="s">
        <v>805</v>
      </c>
      <c r="C508" t="str">
        <f>INDEX('PH Itemnames'!$B$1:$B$723,MATCH(B508,'PH Itemnames'!$A$1:$A$723),1)</f>
        <v>festivalbreadItem</v>
      </c>
      <c r="D508" t="s">
        <v>240</v>
      </c>
      <c r="E508" t="s">
        <v>1186</v>
      </c>
      <c r="F508" s="10" t="s">
        <v>209</v>
      </c>
      <c r="G508" s="11" t="s">
        <v>346</v>
      </c>
      <c r="H508" s="11" t="s">
        <v>210</v>
      </c>
      <c r="I508" s="11"/>
      <c r="J508" s="11"/>
      <c r="K508" s="11"/>
      <c r="L508" s="11"/>
      <c r="M508" s="11"/>
      <c r="N508" s="46">
        <f ca="1">SUMIF(Ingredients!$B$3:$B$230,'PH complex foods'!F508,Ingredients!$A$3:$A$119)+SUMIF($B$3:$B$725,F508,$V$3:$V$724)</f>
        <v>1</v>
      </c>
      <c r="O508" s="11">
        <f ca="1">SUMIF(Ingredients!$B$3:$B$230,'PH complex foods'!G508,Ingredients!$A$3:$A$119)+SUMIF($B$3:$B$725,G508,$V$3:$V$724)</f>
        <v>1</v>
      </c>
      <c r="P508" s="11">
        <f ca="1">SUMIF(Ingredients!$B$3:$B$230,'PH complex foods'!H508,Ingredients!$A$3:$A$119)+SUMIF($B$3:$B$725,H508,$V$3:$V$724)</f>
        <v>1</v>
      </c>
      <c r="Q508" s="11">
        <f ca="1">SUMIF(Ingredients!$B$3:$B$230,'PH complex foods'!I508,Ingredients!$A$3:$A$119)+SUMIF($B$3:$B$725,I508,$V$3:$V$724)</f>
        <v>0</v>
      </c>
      <c r="R508" s="11">
        <f ca="1">SUMIF(Ingredients!$B$3:$B$230,'PH complex foods'!J508,Ingredients!$A$3:$A$119)+SUMIF($B$3:$B$725,J508,$V$3:$V$724)</f>
        <v>0</v>
      </c>
      <c r="S508" s="11">
        <f ca="1">SUMIF(Ingredients!$B$3:$B$230,'PH complex foods'!K508,Ingredients!$A$3:$A$119)+SUMIF($B$3:$B$725,K508,$V$3:$V$724)</f>
        <v>0</v>
      </c>
      <c r="T508" s="11">
        <f ca="1">SUMIF(Ingredients!$B$3:$B$230,'PH complex foods'!L508,Ingredients!$A$3:$A$119)+SUMIF($B$3:$B$725,L508,$V$3:$V$724)</f>
        <v>0</v>
      </c>
      <c r="U508" s="11">
        <f ca="1">SUMIF(Ingredients!$B$3:$B$230,'PH complex foods'!M508,Ingredients!$A$3:$A$119)+SUMIF($B$3:$B$725,M508,$V$3:$V$724)</f>
        <v>0</v>
      </c>
      <c r="V508" s="10">
        <f t="shared" ca="1" si="110"/>
        <v>1</v>
      </c>
      <c r="W508" s="10">
        <v>1</v>
      </c>
      <c r="X508" s="11">
        <v>1</v>
      </c>
      <c r="Y508" s="11">
        <f>COUNTIF(F508:M1232,B508)</f>
        <v>1</v>
      </c>
      <c r="Z508" s="44" t="str">
        <f t="shared" ca="1" si="111"/>
        <v>Yes</v>
      </c>
      <c r="AA508" s="34">
        <f>SUMIF(Ingredients!$B$3:$B$230,F508,Ingredients!$C$3:$C$230)+SUMIF($B$3:$B$725,F508,$AI$3:$AI$725)</f>
        <v>5</v>
      </c>
      <c r="AB508" s="30">
        <f>SUMIF(Ingredients!$B$3:$B$230,G508,Ingredients!$C$3:$C$230)+SUMIF($B$3:$B$725,G508,$AI$3:$AI$725)</f>
        <v>4</v>
      </c>
      <c r="AC508" s="30">
        <f>SUMIF(Ingredients!$B$3:$B$230,H508,Ingredients!$C$3:$C$230)+SUMIF($B$3:$B$725,H508,$AI$3:$AI$725)</f>
        <v>0</v>
      </c>
      <c r="AD508" s="30">
        <f>SUMIF(Ingredients!$B$3:$B$230,I508,Ingredients!$C$3:$C$230)+SUMIF($B$3:$B$725,I508,$AI$3:$AI$725)</f>
        <v>0</v>
      </c>
      <c r="AE508" s="30">
        <f>SUMIF(Ingredients!$B$3:$B$230,J508,Ingredients!$C$3:$C$230)+SUMIF($B$3:$B$725,J508,$AI$3:$AI$725)</f>
        <v>0</v>
      </c>
      <c r="AF508" s="30">
        <f>SUMIF(Ingredients!$B$3:$B$230,K508,Ingredients!$C$3:$C$230)+SUMIF($B$3:$B$725,K508,$AI$3:$AI$725)</f>
        <v>0</v>
      </c>
      <c r="AG508" s="30">
        <f>SUMIF(Ingredients!$B$3:$B$230,L508,Ingredients!$C$3:$C$230)+SUMIF($B$3:$B$725,L508,$AI$3:$AI$725)</f>
        <v>0</v>
      </c>
      <c r="AH508" s="30">
        <f>SUMIF(Ingredients!$B$3:$B$230,M508,Ingredients!$C$3:$C$230)+SUMIF($B$3:$B$725,M508,$AI$3:$AI$725)</f>
        <v>0</v>
      </c>
      <c r="AI508" s="29">
        <f t="shared" si="100"/>
        <v>9</v>
      </c>
      <c r="AJ508" s="30">
        <f>SUMIF(Ingredients!$B$3:$B$230,F508,Ingredients!$D$3:$D$230)+SUMIF($B$3:$B$725,F508,$AR$3:$AR$725)</f>
        <v>0</v>
      </c>
      <c r="AK508" s="30">
        <f>SUMIF(Ingredients!$B$3:$B$230,G508,Ingredients!$D$3:$D$230)+SUMIF($B$3:$B$725,G508,$AR$3:$AR$725)</f>
        <v>0</v>
      </c>
      <c r="AL508" s="30">
        <f>SUMIF(Ingredients!$B$3:$B$230,H508,Ingredients!$D$3:$D$230)+SUMIF($B$3:$B$725,H508,$AR$3:$AR$725)</f>
        <v>0</v>
      </c>
      <c r="AM508" s="30">
        <f>SUMIF(Ingredients!$B$3:$B$230,I508,Ingredients!$D$3:$D$230)+SUMIF($B$3:$B$725,I508,$AR$3:$AR$725)</f>
        <v>0</v>
      </c>
      <c r="AN508" s="30">
        <f>SUMIF(Ingredients!$B$3:$B$230,J508,Ingredients!$D$3:$D$230)+SUMIF($B$3:$B$725,J508,$AR$3:$AR$725)</f>
        <v>0</v>
      </c>
      <c r="AO508" s="30">
        <f>SUMIF(Ingredients!$B$3:$B$230,K508,Ingredients!$D$3:$D$230)+SUMIF($B$3:$B$725,K508,$AR$3:$AR$725)</f>
        <v>0</v>
      </c>
      <c r="AP508" s="30">
        <f>SUMIF(Ingredients!$B$3:$B$230,L508,Ingredients!$D$3:$D$230)+SUMIF($B$3:$B$725,L508,$AR$3:$AR$725)</f>
        <v>0</v>
      </c>
      <c r="AQ508" s="30">
        <f>SUMIF(Ingredients!$B$3:$B$230,M508,Ingredients!$D$3:$D$230)+SUMIF($B$3:$B$725,M508,$AR$3:$AR$725)</f>
        <v>0</v>
      </c>
      <c r="AR508" s="29">
        <f t="shared" si="101"/>
        <v>0</v>
      </c>
      <c r="AS508" s="30">
        <f>SUMIF(Ingredients!$B$3:$B$230,F508,Ingredients!$E$3:$E$230)+SUMIF($B$3:$B$725,F508,$BA$3:$BA$730)</f>
        <v>7</v>
      </c>
      <c r="AT508" s="30">
        <f>SUMIF(Ingredients!$B$3:$B$230,G508,Ingredients!$E$3:$E$230)+SUMIF($B$3:$B$725,G508,$BA$3:$BA$730)</f>
        <v>0</v>
      </c>
      <c r="AU508" s="30">
        <f>SUMIF(Ingredients!$B$3:$B$230,H508,Ingredients!$E$3:$E$230)+SUMIF($B$3:$B$725,H508,$BA$3:$BA$730)</f>
        <v>30</v>
      </c>
      <c r="AV508" s="30">
        <f>SUMIF(Ingredients!$B$3:$B$230,I508,Ingredients!$E$3:$E$230)+SUMIF($B$3:$B$725,I508,$BA$3:$BA$730)</f>
        <v>0</v>
      </c>
      <c r="AW508" s="30">
        <f>SUMIF(Ingredients!$B$3:$B$230,J508,Ingredients!$E$3:$E$230)+SUMIF($B$3:$B$725,J508,$BA$3:$BA$730)</f>
        <v>0</v>
      </c>
      <c r="AX508" s="30">
        <f>SUMIF(Ingredients!$B$3:$B$230,K508,Ingredients!$E$3:$E$230)+SUMIF($B$3:$B$725,K508,$BA$3:$BA$730)</f>
        <v>0</v>
      </c>
      <c r="AY508" s="30">
        <f>SUMIF(Ingredients!$B$3:$B$230,L508,Ingredients!$E$3:$E$230)+SUMIF($B$3:$B$725,L508,$BA$3:$BA$730)</f>
        <v>0</v>
      </c>
      <c r="AZ508" s="30">
        <f>SUMIF(Ingredients!$B$3:$B$230,M508,Ingredients!$E$3:$E$230)+SUMIF($B$3:$B$725,M508,$BA$3:$BA$730)</f>
        <v>0</v>
      </c>
      <c r="BA508" s="29">
        <f t="shared" si="102"/>
        <v>12.333333333333334</v>
      </c>
      <c r="BB508" s="30">
        <f>SUMIF(Ingredients!$B$3:$B$230,F508,Ingredients!$F$3:$F$230)+SUMIF($B$3:$B$725,F508,$BJ$3:$BJ$725)</f>
        <v>1</v>
      </c>
      <c r="BC508" s="30">
        <f>SUMIF(Ingredients!$B$3:$B$230,G508,Ingredients!$F$3:$F$230)+SUMIF($B$3:$B$725,G508,$BJ$3:$BJ$725)</f>
        <v>0</v>
      </c>
      <c r="BD508" s="30">
        <f>SUMIF(Ingredients!$B$3:$B$230,H508,Ingredients!$F$3:$F$230)+SUMIF($B$3:$B$725,H508,$BJ$3:$BJ$725)</f>
        <v>0</v>
      </c>
      <c r="BE508" s="30">
        <f>SUMIF(Ingredients!$B$3:$B$230,I508,Ingredients!$F$3:$F$230)+SUMIF($B$3:$B$725,I508,$BJ$3:$BJ$725)</f>
        <v>0</v>
      </c>
      <c r="BF508" s="30">
        <f>SUMIF(Ingredients!$B$3:$B$230,J508,Ingredients!$F$3:$F$230)+SUMIF($B$3:$B$725,J508,$BJ$3:$BJ$725)</f>
        <v>0</v>
      </c>
      <c r="BG508" s="30">
        <f>SUMIF(Ingredients!$B$3:$B$230,K508,Ingredients!$F$3:$F$230)+SUMIF($B$3:$B$725,K508,$BJ$3:$BJ$725)</f>
        <v>0</v>
      </c>
      <c r="BH508" s="30">
        <f>SUMIF(Ingredients!$B$3:$B$230,L508,Ingredients!$F$3:$F$230)+SUMIF($B$3:$B$725,L508,$BJ$3:$BJ$725)</f>
        <v>0</v>
      </c>
      <c r="BI508" s="30">
        <f>SUMIF(Ingredients!$B$3:$B$230,M508,Ingredients!$F$3:$F$230)+SUMIF($B$3:$B$725,M508,$BJ$3:$BJ$725)</f>
        <v>0</v>
      </c>
      <c r="BJ508" s="35">
        <f t="shared" si="103"/>
        <v>1</v>
      </c>
      <c r="BK508" s="30">
        <f>SUMIF(Ingredients!$B$3:$B$230,F508,Ingredients!$G$3:$G$230)+SUMIF($B$3:$B$725,F508,$BS$3:$BS$725)</f>
        <v>0</v>
      </c>
      <c r="BL508" s="30">
        <f>SUMIF(Ingredients!$B$3:$B$230,G508,Ingredients!$G$3:$G$230)+SUMIF($B$3:$B$725,G508,$BS$3:$BS$725)</f>
        <v>0</v>
      </c>
      <c r="BM508" s="30">
        <f>SUMIF(Ingredients!$B$3:$B$230,H508,Ingredients!$G$3:$G$230)+SUMIF($B$3:$B$725,H508,$BS$3:$BS$725)</f>
        <v>0</v>
      </c>
      <c r="BN508" s="30">
        <f>SUMIF(Ingredients!$B$3:$B$230,I508,Ingredients!$G$3:$G$230)+SUMIF($B$3:$B$725,I508,$BS$3:$BS$725)</f>
        <v>0</v>
      </c>
      <c r="BO508" s="30">
        <f>SUMIF(Ingredients!$B$3:$B$230,J508,Ingredients!$G$3:$G$230)+SUMIF($B$3:$B$725,J508,$BS$3:$BS$725)</f>
        <v>0</v>
      </c>
      <c r="BP508" s="30">
        <f>SUMIF(Ingredients!$B$3:$B$230,K508,Ingredients!$G$3:$G$230)+SUMIF($B$3:$B$725,K508,$BS$3:$BS$725)</f>
        <v>0</v>
      </c>
      <c r="BQ508" s="30">
        <f>SUMIF(Ingredients!$B$3:$B$230,L508,Ingredients!$G$3:$G$230)+SUMIF($B$3:$B$725,L508,$BS$3:$BS$725)</f>
        <v>0</v>
      </c>
      <c r="BR508" s="30">
        <f>SUMIF(Ingredients!$B$3:$B$230,M508,Ingredients!$G$3:$G$230)+SUMIF($B$3:$B$725,M508,$BS$3:$BS$725)</f>
        <v>0</v>
      </c>
      <c r="BS508" s="36">
        <f t="shared" si="104"/>
        <v>0</v>
      </c>
      <c r="BT508" s="30">
        <f>SUMIF(Ingredients!$B$3:$B$230,F508,Ingredients!$H$3:$H$230)+SUMIF($B$3:$B$725,F508,$CB$3:$CB$725)</f>
        <v>0</v>
      </c>
      <c r="BU508" s="30">
        <f>SUMIF(Ingredients!$B$3:$B$230,G508,Ingredients!$H$3:$H$230)+SUMIF($B$3:$B$725,G508,$CB$3:$CB$725)</f>
        <v>0</v>
      </c>
      <c r="BV508" s="30">
        <f>SUMIF(Ingredients!$B$3:$B$230,H508,Ingredients!$H$3:$H$230)+SUMIF($B$3:$B$725,H508,$CB$3:$CB$725)</f>
        <v>0</v>
      </c>
      <c r="BW508" s="30">
        <f>SUMIF(Ingredients!$B$3:$B$230,I508,Ingredients!$H$3:$H$230)+SUMIF($B$3:$B$725,I508,$CB$3:$CB$725)</f>
        <v>0</v>
      </c>
      <c r="BX508" s="30">
        <f>SUMIF(Ingredients!$B$3:$B$230,J508,Ingredients!$H$3:$H$230)+SUMIF($B$3:$B$725,J508,$CB$3:$CB$725)</f>
        <v>0</v>
      </c>
      <c r="BY508" s="30">
        <f>SUMIF(Ingredients!$B$3:$B$230,K508,Ingredients!$H$3:$H$230)+SUMIF($B$3:$B$725,K508,$CB$3:$CB$725)</f>
        <v>0</v>
      </c>
      <c r="BZ508" s="30">
        <f>SUMIF(Ingredients!$B$3:$B$230,L508,Ingredients!$H$3:$H$230)+SUMIF($B$3:$B$725,L508,$CB$3:$CB$725)</f>
        <v>0</v>
      </c>
      <c r="CA508" s="30">
        <f>SUMIF(Ingredients!$B$3:$B$230,M508,Ingredients!$H$3:$H$230)+SUMIF($B$3:$B$725,M508,$CB$3:$CB$725)</f>
        <v>0</v>
      </c>
      <c r="CB508" s="42">
        <f t="shared" si="105"/>
        <v>0</v>
      </c>
      <c r="CC508" s="30">
        <f>SUMIF(Ingredients!$B$3:$B$230,F508,Ingredients!$I$3:$I$230)+SUMIF($B$3:$B$725,F508,$CK$3:$CK$725)</f>
        <v>0</v>
      </c>
      <c r="CD508" s="30">
        <f>SUMIF(Ingredients!$B$3:$B$230,G508,Ingredients!$I$3:$I$230)+SUMIF($B$3:$B$725,G508,$CK$3:$CK$725)</f>
        <v>0</v>
      </c>
      <c r="CE508" s="30">
        <f>SUMIF(Ingredients!$B$3:$B$230,H508,Ingredients!$I$3:$I$230)+SUMIF($B$3:$B$725,H508,$CK$3:$CK$725)</f>
        <v>0</v>
      </c>
      <c r="CF508" s="30">
        <f>SUMIF(Ingredients!$B$3:$B$230,I508,Ingredients!$I$3:$I$230)+SUMIF($B$3:$B$725,I508,$CK$3:$CK$725)</f>
        <v>0</v>
      </c>
      <c r="CG508" s="30">
        <f>SUMIF(Ingredients!$B$3:$B$230,J508,Ingredients!$I$3:$I$230)+SUMIF($B$3:$B$725,J508,$CK$3:$CK$725)</f>
        <v>0</v>
      </c>
      <c r="CH508" s="30">
        <f>SUMIF(Ingredients!$B$3:$B$230,K508,Ingredients!$I$3:$I$230)+SUMIF($B$3:$B$725,K508,$CK$3:$CK$725)</f>
        <v>0</v>
      </c>
      <c r="CI508" s="30">
        <f>SUMIF(Ingredients!$B$3:$B$230,L508,Ingredients!$I$3:$I$230)+SUMIF($B$3:$B$725,L508,$CK$3:$CK$725)</f>
        <v>0</v>
      </c>
      <c r="CJ508" s="30">
        <f>SUMIF(Ingredients!$B$3:$B$230,M508,Ingredients!$I$3:$I$230)+SUMIF($B$3:$B$725,M508,$CK$3:$CK$725)</f>
        <v>0</v>
      </c>
      <c r="CK508" s="38">
        <f t="shared" si="106"/>
        <v>0</v>
      </c>
      <c r="CL508" s="30">
        <f>SUMIF(Ingredients!$B$3:$B$230,F508,Ingredients!$J$3:$J$230)+SUMIF($B$3:$B$725,F508,$CT$3:$CT$725)</f>
        <v>0</v>
      </c>
      <c r="CM508" s="30">
        <f>SUMIF(Ingredients!$B$3:$B$230,G508,Ingredients!$J$3:$J$230)+SUMIF($B$3:$B$725,G508,$CT$3:$CT$725)</f>
        <v>0</v>
      </c>
      <c r="CN508" s="30">
        <f>SUMIF(Ingredients!$B$3:$B$230,H508,Ingredients!$J$3:$J$230)+SUMIF($B$3:$B$725,H508,$CT$3:$CT$725)</f>
        <v>0</v>
      </c>
      <c r="CO508" s="30">
        <f>SUMIF(Ingredients!$B$3:$B$230,I508,Ingredients!$J$3:$J$230)+SUMIF($B$3:$B$725,I508,$CT$3:$CT$725)</f>
        <v>0</v>
      </c>
      <c r="CP508" s="30">
        <f>SUMIF(Ingredients!$B$3:$B$230,J508,Ingredients!$J$3:$J$230)+SUMIF($B$3:$B$725,J508,$CT$3:$CT$725)</f>
        <v>0</v>
      </c>
      <c r="CQ508" s="30">
        <f>SUMIF(Ingredients!$B$3:$B$230,K508,Ingredients!$J$3:$J$230)+SUMIF($B$3:$B$725,K508,$CT$3:$CT$725)</f>
        <v>0</v>
      </c>
      <c r="CR508" s="30">
        <f>SUMIF(Ingredients!$B$3:$B$230,L508,Ingredients!$J$3:$J$230)+SUMIF($B$3:$B$725,L508,$CT$3:$CT$725)</f>
        <v>0</v>
      </c>
      <c r="CS508" s="30">
        <f>SUMIF(Ingredients!$B$3:$B$230,M508,Ingredients!$J$3:$J$230)+SUMIF($B$3:$B$725,M508,$CT$3:$CT$725)</f>
        <v>0</v>
      </c>
      <c r="CT508" s="43">
        <f t="shared" si="107"/>
        <v>0</v>
      </c>
      <c r="CU508" s="34">
        <v>10</v>
      </c>
      <c r="CV508" s="30">
        <v>0</v>
      </c>
      <c r="CW508" s="30">
        <v>21</v>
      </c>
      <c r="CX508" s="35">
        <v>1</v>
      </c>
      <c r="CY508" s="36">
        <v>0</v>
      </c>
      <c r="CZ508" s="37">
        <v>0</v>
      </c>
      <c r="DA508" s="38">
        <v>0</v>
      </c>
      <c r="DB508" s="39">
        <v>0</v>
      </c>
      <c r="DC508" t="s">
        <v>202</v>
      </c>
      <c r="DD508" t="str">
        <f t="shared" ca="1" si="99"/>
        <v/>
      </c>
      <c r="DE508" t="str">
        <f t="shared" ca="1" si="108"/>
        <v>-</v>
      </c>
      <c r="DG508" t="s">
        <v>200</v>
      </c>
      <c r="DH508" t="str">
        <f t="shared" ca="1" si="109"/>
        <v>FESTIVALBREADITEM(BREAD, ItemRegistry.festivalbreadItem, 4 ,2f,0f,1f,0f,0f,0f,0f,1f),</v>
      </c>
      <c r="DI508" t="s">
        <v>2295</v>
      </c>
    </row>
    <row r="509" spans="2:113" x14ac:dyDescent="0.3">
      <c r="B509" t="s">
        <v>806</v>
      </c>
      <c r="C509" t="str">
        <f>INDEX('PH Itemnames'!$B$1:$B$723,MATCH(B509,'PH Itemnames'!$A$1:$A$723),1)</f>
        <v>fruitcreamfestivalbreadItem</v>
      </c>
      <c r="D509" t="s">
        <v>240</v>
      </c>
      <c r="E509" t="s">
        <v>1186</v>
      </c>
      <c r="F509" s="10" t="s">
        <v>805</v>
      </c>
      <c r="G509" s="11" t="s">
        <v>5</v>
      </c>
      <c r="H509" s="11" t="s">
        <v>227</v>
      </c>
      <c r="I509" s="11"/>
      <c r="J509" s="11"/>
      <c r="K509" s="11"/>
      <c r="L509" s="11"/>
      <c r="M509" s="11"/>
      <c r="N509" s="46">
        <f ca="1">SUMIF(Ingredients!$B$3:$B$230,'PH complex foods'!F509,Ingredients!$A$3:$A$119)+SUMIF($B$3:$B$725,F509,$V$3:$V$724)</f>
        <v>1</v>
      </c>
      <c r="O509" s="11">
        <f ca="1">SUMIF(Ingredients!$B$3:$B$230,'PH complex foods'!G509,Ingredients!$A$3:$A$119)+SUMIF($B$3:$B$725,G509,$V$3:$V$724)</f>
        <v>1</v>
      </c>
      <c r="P509" s="11">
        <f ca="1">SUMIF(Ingredients!$B$3:$B$230,'PH complex foods'!H509,Ingredients!$A$3:$A$119)+SUMIF($B$3:$B$725,H509,$V$3:$V$724)</f>
        <v>1</v>
      </c>
      <c r="Q509" s="11">
        <f ca="1">SUMIF(Ingredients!$B$3:$B$230,'PH complex foods'!I509,Ingredients!$A$3:$A$119)+SUMIF($B$3:$B$725,I509,$V$3:$V$724)</f>
        <v>0</v>
      </c>
      <c r="R509" s="11">
        <f ca="1">SUMIF(Ingredients!$B$3:$B$230,'PH complex foods'!J509,Ingredients!$A$3:$A$119)+SUMIF($B$3:$B$725,J509,$V$3:$V$724)</f>
        <v>0</v>
      </c>
      <c r="S509" s="11">
        <f ca="1">SUMIF(Ingredients!$B$3:$B$230,'PH complex foods'!K509,Ingredients!$A$3:$A$119)+SUMIF($B$3:$B$725,K509,$V$3:$V$724)</f>
        <v>0</v>
      </c>
      <c r="T509" s="11">
        <f ca="1">SUMIF(Ingredients!$B$3:$B$230,'PH complex foods'!L509,Ingredients!$A$3:$A$119)+SUMIF($B$3:$B$725,L509,$V$3:$V$724)</f>
        <v>0</v>
      </c>
      <c r="U509" s="11">
        <f ca="1">SUMIF(Ingredients!$B$3:$B$230,'PH complex foods'!M509,Ingredients!$A$3:$A$119)+SUMIF($B$3:$B$725,M509,$V$3:$V$724)</f>
        <v>0</v>
      </c>
      <c r="V509" s="10">
        <f t="shared" ca="1" si="110"/>
        <v>1</v>
      </c>
      <c r="W509" s="10">
        <v>1</v>
      </c>
      <c r="X509" s="11">
        <v>1</v>
      </c>
      <c r="Y509" s="11">
        <f>COUNTIF(F509:M1233,B509)</f>
        <v>0</v>
      </c>
      <c r="Z509" s="44" t="str">
        <f t="shared" ca="1" si="111"/>
        <v>Yes</v>
      </c>
      <c r="AA509" s="34">
        <f>SUMIF(Ingredients!$B$3:$B$230,F509,Ingredients!$C$3:$C$230)+SUMIF($B$3:$B$725,F509,$AI$3:$AI$725)</f>
        <v>9</v>
      </c>
      <c r="AB509" s="30">
        <f>SUMIF(Ingredients!$B$3:$B$230,G509,Ingredients!$C$3:$C$230)+SUMIF($B$3:$B$725,G509,$AI$3:$AI$725)</f>
        <v>1.5</v>
      </c>
      <c r="AC509" s="30">
        <f>SUMIF(Ingredients!$B$3:$B$230,H509,Ingredients!$C$3:$C$230)+SUMIF($B$3:$B$725,H509,$AI$3:$AI$725)</f>
        <v>5</v>
      </c>
      <c r="AD509" s="30">
        <f>SUMIF(Ingredients!$B$3:$B$230,I509,Ingredients!$C$3:$C$230)+SUMIF($B$3:$B$725,I509,$AI$3:$AI$725)</f>
        <v>0</v>
      </c>
      <c r="AE509" s="30">
        <f>SUMIF(Ingredients!$B$3:$B$230,J509,Ingredients!$C$3:$C$230)+SUMIF($B$3:$B$725,J509,$AI$3:$AI$725)</f>
        <v>0</v>
      </c>
      <c r="AF509" s="30">
        <f>SUMIF(Ingredients!$B$3:$B$230,K509,Ingredients!$C$3:$C$230)+SUMIF($B$3:$B$725,K509,$AI$3:$AI$725)</f>
        <v>0</v>
      </c>
      <c r="AG509" s="30">
        <f>SUMIF(Ingredients!$B$3:$B$230,L509,Ingredients!$C$3:$C$230)+SUMIF($B$3:$B$725,L509,$AI$3:$AI$725)</f>
        <v>0</v>
      </c>
      <c r="AH509" s="30">
        <f>SUMIF(Ingredients!$B$3:$B$230,M509,Ingredients!$C$3:$C$230)+SUMIF($B$3:$B$725,M509,$AI$3:$AI$725)</f>
        <v>0</v>
      </c>
      <c r="AI509" s="29">
        <f t="shared" si="100"/>
        <v>15.5</v>
      </c>
      <c r="AJ509" s="30">
        <f>SUMIF(Ingredients!$B$3:$B$230,F509,Ingredients!$D$3:$D$230)+SUMIF($B$3:$B$725,F509,$AR$3:$AR$725)</f>
        <v>0</v>
      </c>
      <c r="AK509" s="30">
        <f>SUMIF(Ingredients!$B$3:$B$230,G509,Ingredients!$D$3:$D$230)+SUMIF($B$3:$B$725,G509,$AR$3:$AR$725)</f>
        <v>4.75</v>
      </c>
      <c r="AL509" s="30">
        <f>SUMIF(Ingredients!$B$3:$B$230,H509,Ingredients!$D$3:$D$230)+SUMIF($B$3:$B$725,H509,$AR$3:$AR$725)</f>
        <v>0</v>
      </c>
      <c r="AM509" s="30">
        <f>SUMIF(Ingredients!$B$3:$B$230,I509,Ingredients!$D$3:$D$230)+SUMIF($B$3:$B$725,I509,$AR$3:$AR$725)</f>
        <v>0</v>
      </c>
      <c r="AN509" s="30">
        <f>SUMIF(Ingredients!$B$3:$B$230,J509,Ingredients!$D$3:$D$230)+SUMIF($B$3:$B$725,J509,$AR$3:$AR$725)</f>
        <v>0</v>
      </c>
      <c r="AO509" s="30">
        <f>SUMIF(Ingredients!$B$3:$B$230,K509,Ingredients!$D$3:$D$230)+SUMIF($B$3:$B$725,K509,$AR$3:$AR$725)</f>
        <v>0</v>
      </c>
      <c r="AP509" s="30">
        <f>SUMIF(Ingredients!$B$3:$B$230,L509,Ingredients!$D$3:$D$230)+SUMIF($B$3:$B$725,L509,$AR$3:$AR$725)</f>
        <v>0</v>
      </c>
      <c r="AQ509" s="30">
        <f>SUMIF(Ingredients!$B$3:$B$230,M509,Ingredients!$D$3:$D$230)+SUMIF($B$3:$B$725,M509,$AR$3:$AR$725)</f>
        <v>0</v>
      </c>
      <c r="AR509" s="29">
        <f t="shared" si="101"/>
        <v>4.75</v>
      </c>
      <c r="AS509" s="30">
        <f>SUMIF(Ingredients!$B$3:$B$230,F509,Ingredients!$E$3:$E$230)+SUMIF($B$3:$B$725,F509,$BA$3:$BA$730)</f>
        <v>12.333333333333334</v>
      </c>
      <c r="AT509" s="30">
        <f>SUMIF(Ingredients!$B$3:$B$230,G509,Ingredients!$E$3:$E$230)+SUMIF($B$3:$B$725,G509,$BA$3:$BA$730)</f>
        <v>6.65</v>
      </c>
      <c r="AU509" s="30">
        <f>SUMIF(Ingredients!$B$3:$B$230,H509,Ingredients!$E$3:$E$230)+SUMIF($B$3:$B$725,H509,$BA$3:$BA$730)</f>
        <v>7</v>
      </c>
      <c r="AV509" s="30">
        <f>SUMIF(Ingredients!$B$3:$B$230,I509,Ingredients!$E$3:$E$230)+SUMIF($B$3:$B$725,I509,$BA$3:$BA$730)</f>
        <v>0</v>
      </c>
      <c r="AW509" s="30">
        <f>SUMIF(Ingredients!$B$3:$B$230,J509,Ingredients!$E$3:$E$230)+SUMIF($B$3:$B$725,J509,$BA$3:$BA$730)</f>
        <v>0</v>
      </c>
      <c r="AX509" s="30">
        <f>SUMIF(Ingredients!$B$3:$B$230,K509,Ingredients!$E$3:$E$230)+SUMIF($B$3:$B$725,K509,$BA$3:$BA$730)</f>
        <v>0</v>
      </c>
      <c r="AY509" s="30">
        <f>SUMIF(Ingredients!$B$3:$B$230,L509,Ingredients!$E$3:$E$230)+SUMIF($B$3:$B$725,L509,$BA$3:$BA$730)</f>
        <v>0</v>
      </c>
      <c r="AZ509" s="30">
        <f>SUMIF(Ingredients!$B$3:$B$230,M509,Ingredients!$E$3:$E$230)+SUMIF($B$3:$B$725,M509,$BA$3:$BA$730)</f>
        <v>0</v>
      </c>
      <c r="BA509" s="29">
        <f t="shared" si="102"/>
        <v>8.6611111111111114</v>
      </c>
      <c r="BB509" s="30">
        <f>SUMIF(Ingredients!$B$3:$B$230,F509,Ingredients!$F$3:$F$230)+SUMIF($B$3:$B$725,F509,$BJ$3:$BJ$725)</f>
        <v>1</v>
      </c>
      <c r="BC509" s="30">
        <f>SUMIF(Ingredients!$B$3:$B$230,G509,Ingredients!$F$3:$F$230)+SUMIF($B$3:$B$725,G509,$BJ$3:$BJ$725)</f>
        <v>0</v>
      </c>
      <c r="BD509" s="30">
        <f>SUMIF(Ingredients!$B$3:$B$230,H509,Ingredients!$F$3:$F$230)+SUMIF($B$3:$B$725,H509,$BJ$3:$BJ$725)</f>
        <v>0</v>
      </c>
      <c r="BE509" s="30">
        <f>SUMIF(Ingredients!$B$3:$B$230,I509,Ingredients!$F$3:$F$230)+SUMIF($B$3:$B$725,I509,$BJ$3:$BJ$725)</f>
        <v>0</v>
      </c>
      <c r="BF509" s="30">
        <f>SUMIF(Ingredients!$B$3:$B$230,J509,Ingredients!$F$3:$F$230)+SUMIF($B$3:$B$725,J509,$BJ$3:$BJ$725)</f>
        <v>0</v>
      </c>
      <c r="BG509" s="30">
        <f>SUMIF(Ingredients!$B$3:$B$230,K509,Ingredients!$F$3:$F$230)+SUMIF($B$3:$B$725,K509,$BJ$3:$BJ$725)</f>
        <v>0</v>
      </c>
      <c r="BH509" s="30">
        <f>SUMIF(Ingredients!$B$3:$B$230,L509,Ingredients!$F$3:$F$230)+SUMIF($B$3:$B$725,L509,$BJ$3:$BJ$725)</f>
        <v>0</v>
      </c>
      <c r="BI509" s="30">
        <f>SUMIF(Ingredients!$B$3:$B$230,M509,Ingredients!$F$3:$F$230)+SUMIF($B$3:$B$725,M509,$BJ$3:$BJ$725)</f>
        <v>0</v>
      </c>
      <c r="BJ509" s="35">
        <f t="shared" si="103"/>
        <v>1</v>
      </c>
      <c r="BK509" s="30">
        <f>SUMIF(Ingredients!$B$3:$B$230,F509,Ingredients!$G$3:$G$230)+SUMIF($B$3:$B$725,F509,$BS$3:$BS$725)</f>
        <v>0</v>
      </c>
      <c r="BL509" s="30">
        <f>SUMIF(Ingredients!$B$3:$B$230,G509,Ingredients!$G$3:$G$230)+SUMIF($B$3:$B$725,G509,$BS$3:$BS$725)</f>
        <v>0.84500000000000008</v>
      </c>
      <c r="BM509" s="30">
        <f>SUMIF(Ingredients!$B$3:$B$230,H509,Ingredients!$G$3:$G$230)+SUMIF($B$3:$B$725,H509,$BS$3:$BS$725)</f>
        <v>0</v>
      </c>
      <c r="BN509" s="30">
        <f>SUMIF(Ingredients!$B$3:$B$230,I509,Ingredients!$G$3:$G$230)+SUMIF($B$3:$B$725,I509,$BS$3:$BS$725)</f>
        <v>0</v>
      </c>
      <c r="BO509" s="30">
        <f>SUMIF(Ingredients!$B$3:$B$230,J509,Ingredients!$G$3:$G$230)+SUMIF($B$3:$B$725,J509,$BS$3:$BS$725)</f>
        <v>0</v>
      </c>
      <c r="BP509" s="30">
        <f>SUMIF(Ingredients!$B$3:$B$230,K509,Ingredients!$G$3:$G$230)+SUMIF($B$3:$B$725,K509,$BS$3:$BS$725)</f>
        <v>0</v>
      </c>
      <c r="BQ509" s="30">
        <f>SUMIF(Ingredients!$B$3:$B$230,L509,Ingredients!$G$3:$G$230)+SUMIF($B$3:$B$725,L509,$BS$3:$BS$725)</f>
        <v>0</v>
      </c>
      <c r="BR509" s="30">
        <f>SUMIF(Ingredients!$B$3:$B$230,M509,Ingredients!$G$3:$G$230)+SUMIF($B$3:$B$725,M509,$BS$3:$BS$725)</f>
        <v>0</v>
      </c>
      <c r="BS509" s="36">
        <f t="shared" si="104"/>
        <v>0.84500000000000008</v>
      </c>
      <c r="BT509" s="30">
        <f>SUMIF(Ingredients!$B$3:$B$230,F509,Ingredients!$H$3:$H$230)+SUMIF($B$3:$B$725,F509,$CB$3:$CB$725)</f>
        <v>0</v>
      </c>
      <c r="BU509" s="30">
        <f>SUMIF(Ingredients!$B$3:$B$230,G509,Ingredients!$H$3:$H$230)+SUMIF($B$3:$B$725,G509,$CB$3:$CB$725)</f>
        <v>0</v>
      </c>
      <c r="BV509" s="30">
        <f>SUMIF(Ingredients!$B$3:$B$230,H509,Ingredients!$H$3:$H$230)+SUMIF($B$3:$B$725,H509,$CB$3:$CB$725)</f>
        <v>0</v>
      </c>
      <c r="BW509" s="30">
        <f>SUMIF(Ingredients!$B$3:$B$230,I509,Ingredients!$H$3:$H$230)+SUMIF($B$3:$B$725,I509,$CB$3:$CB$725)</f>
        <v>0</v>
      </c>
      <c r="BX509" s="30">
        <f>SUMIF(Ingredients!$B$3:$B$230,J509,Ingredients!$H$3:$H$230)+SUMIF($B$3:$B$725,J509,$CB$3:$CB$725)</f>
        <v>0</v>
      </c>
      <c r="BY509" s="30">
        <f>SUMIF(Ingredients!$B$3:$B$230,K509,Ingredients!$H$3:$H$230)+SUMIF($B$3:$B$725,K509,$CB$3:$CB$725)</f>
        <v>0</v>
      </c>
      <c r="BZ509" s="30">
        <f>SUMIF(Ingredients!$B$3:$B$230,L509,Ingredients!$H$3:$H$230)+SUMIF($B$3:$B$725,L509,$CB$3:$CB$725)</f>
        <v>0</v>
      </c>
      <c r="CA509" s="30">
        <f>SUMIF(Ingredients!$B$3:$B$230,M509,Ingredients!$H$3:$H$230)+SUMIF($B$3:$B$725,M509,$CB$3:$CB$725)</f>
        <v>0</v>
      </c>
      <c r="CB509" s="42">
        <f t="shared" si="105"/>
        <v>0</v>
      </c>
      <c r="CC509" s="30">
        <f>SUMIF(Ingredients!$B$3:$B$230,F509,Ingredients!$I$3:$I$230)+SUMIF($B$3:$B$725,F509,$CK$3:$CK$725)</f>
        <v>0</v>
      </c>
      <c r="CD509" s="30">
        <f>SUMIF(Ingredients!$B$3:$B$230,G509,Ingredients!$I$3:$I$230)+SUMIF($B$3:$B$725,G509,$CK$3:$CK$725)</f>
        <v>0</v>
      </c>
      <c r="CE509" s="30">
        <f>SUMIF(Ingredients!$B$3:$B$230,H509,Ingredients!$I$3:$I$230)+SUMIF($B$3:$B$725,H509,$CK$3:$CK$725)</f>
        <v>0</v>
      </c>
      <c r="CF509" s="30">
        <f>SUMIF(Ingredients!$B$3:$B$230,I509,Ingredients!$I$3:$I$230)+SUMIF($B$3:$B$725,I509,$CK$3:$CK$725)</f>
        <v>0</v>
      </c>
      <c r="CG509" s="30">
        <f>SUMIF(Ingredients!$B$3:$B$230,J509,Ingredients!$I$3:$I$230)+SUMIF($B$3:$B$725,J509,$CK$3:$CK$725)</f>
        <v>0</v>
      </c>
      <c r="CH509" s="30">
        <f>SUMIF(Ingredients!$B$3:$B$230,K509,Ingredients!$I$3:$I$230)+SUMIF($B$3:$B$725,K509,$CK$3:$CK$725)</f>
        <v>0</v>
      </c>
      <c r="CI509" s="30">
        <f>SUMIF(Ingredients!$B$3:$B$230,L509,Ingredients!$I$3:$I$230)+SUMIF($B$3:$B$725,L509,$CK$3:$CK$725)</f>
        <v>0</v>
      </c>
      <c r="CJ509" s="30">
        <f>SUMIF(Ingredients!$B$3:$B$230,M509,Ingredients!$I$3:$I$230)+SUMIF($B$3:$B$725,M509,$CK$3:$CK$725)</f>
        <v>0</v>
      </c>
      <c r="CK509" s="38">
        <f t="shared" si="106"/>
        <v>0</v>
      </c>
      <c r="CL509" s="30">
        <f>SUMIF(Ingredients!$B$3:$B$230,F509,Ingredients!$J$3:$J$230)+SUMIF($B$3:$B$725,F509,$CT$3:$CT$725)</f>
        <v>0</v>
      </c>
      <c r="CM509" s="30">
        <f>SUMIF(Ingredients!$B$3:$B$230,G509,Ingredients!$J$3:$J$230)+SUMIF($B$3:$B$725,G509,$CT$3:$CT$725)</f>
        <v>0</v>
      </c>
      <c r="CN509" s="30">
        <f>SUMIF(Ingredients!$B$3:$B$230,H509,Ingredients!$J$3:$J$230)+SUMIF($B$3:$B$725,H509,$CT$3:$CT$725)</f>
        <v>1</v>
      </c>
      <c r="CO509" s="30">
        <f>SUMIF(Ingredients!$B$3:$B$230,I509,Ingredients!$J$3:$J$230)+SUMIF($B$3:$B$725,I509,$CT$3:$CT$725)</f>
        <v>0</v>
      </c>
      <c r="CP509" s="30">
        <f>SUMIF(Ingredients!$B$3:$B$230,J509,Ingredients!$J$3:$J$230)+SUMIF($B$3:$B$725,J509,$CT$3:$CT$725)</f>
        <v>0</v>
      </c>
      <c r="CQ509" s="30">
        <f>SUMIF(Ingredients!$B$3:$B$230,K509,Ingredients!$J$3:$J$230)+SUMIF($B$3:$B$725,K509,$CT$3:$CT$725)</f>
        <v>0</v>
      </c>
      <c r="CR509" s="30">
        <f>SUMIF(Ingredients!$B$3:$B$230,L509,Ingredients!$J$3:$J$230)+SUMIF($B$3:$B$725,L509,$CT$3:$CT$725)</f>
        <v>0</v>
      </c>
      <c r="CS509" s="30">
        <f>SUMIF(Ingredients!$B$3:$B$230,M509,Ingredients!$J$3:$J$230)+SUMIF($B$3:$B$725,M509,$CT$3:$CT$725)</f>
        <v>0</v>
      </c>
      <c r="CT509" s="43">
        <f t="shared" si="107"/>
        <v>1</v>
      </c>
      <c r="CU509" s="34">
        <v>15</v>
      </c>
      <c r="CV509" s="30">
        <v>0</v>
      </c>
      <c r="CW509" s="30">
        <v>21</v>
      </c>
      <c r="CX509" s="35">
        <v>1</v>
      </c>
      <c r="CY509" s="36">
        <v>0.84500000000000008</v>
      </c>
      <c r="CZ509" s="37">
        <v>0</v>
      </c>
      <c r="DA509" s="38">
        <v>0</v>
      </c>
      <c r="DB509" s="39">
        <v>1</v>
      </c>
      <c r="DC509" t="s">
        <v>202</v>
      </c>
      <c r="DD509" t="str">
        <f t="shared" ca="1" si="99"/>
        <v/>
      </c>
      <c r="DE509" t="str">
        <f t="shared" ca="1" si="108"/>
        <v>-</v>
      </c>
      <c r="DG509" t="s">
        <v>200</v>
      </c>
      <c r="DH509" t="str">
        <f t="shared" ca="1" si="109"/>
        <v>FRUITCREAMFESTIVALBREADITEM(BREAD, ItemRegistry.fruitcreamfestivalbreadItem, 4 ,3f,0f,1f,0f,0.85f,0f,1f,1f),</v>
      </c>
      <c r="DI509" t="s">
        <v>2567</v>
      </c>
    </row>
    <row r="510" spans="2:113" x14ac:dyDescent="0.3">
      <c r="B510" t="s">
        <v>807</v>
      </c>
      <c r="C510" t="str">
        <f>INDEX('PH Itemnames'!$B$1:$B$723,MATCH(B510,'PH Itemnames'!$A$1:$A$723),1)</f>
        <v>phoItem</v>
      </c>
      <c r="D510" t="s">
        <v>245</v>
      </c>
      <c r="E510" t="s">
        <v>1191</v>
      </c>
      <c r="F510" s="10" t="s">
        <v>270</v>
      </c>
      <c r="G510" s="11" t="s">
        <v>692</v>
      </c>
      <c r="H510" s="11" t="s">
        <v>122</v>
      </c>
      <c r="I510" s="11" t="s">
        <v>399</v>
      </c>
      <c r="J510" s="11" t="s">
        <v>64</v>
      </c>
      <c r="K510" s="11"/>
      <c r="L510" s="11"/>
      <c r="M510" s="11"/>
      <c r="N510" s="46">
        <f ca="1">SUMIF(Ingredients!$B$3:$B$230,'PH complex foods'!F510,Ingredients!$A$3:$A$119)+SUMIF($B$3:$B$725,F510,$V$3:$V$724)</f>
        <v>1</v>
      </c>
      <c r="O510" s="11">
        <f ca="1">SUMIF(Ingredients!$B$3:$B$230,'PH complex foods'!G510,Ingredients!$A$3:$A$119)+SUMIF($B$3:$B$725,G510,$V$3:$V$724)</f>
        <v>1</v>
      </c>
      <c r="P510" s="11">
        <f ca="1">SUMIF(Ingredients!$B$3:$B$230,'PH complex foods'!H510,Ingredients!$A$3:$A$119)+SUMIF($B$3:$B$725,H510,$V$3:$V$724)</f>
        <v>1</v>
      </c>
      <c r="Q510" s="11">
        <f ca="1">SUMIF(Ingredients!$B$3:$B$230,'PH complex foods'!I510,Ingredients!$A$3:$A$119)+SUMIF($B$3:$B$725,I510,$V$3:$V$724)</f>
        <v>1</v>
      </c>
      <c r="R510" s="11">
        <f ca="1">SUMIF(Ingredients!$B$3:$B$230,'PH complex foods'!J510,Ingredients!$A$3:$A$119)+SUMIF($B$3:$B$725,J510,$V$3:$V$724)</f>
        <v>1</v>
      </c>
      <c r="S510" s="11">
        <f ca="1">SUMIF(Ingredients!$B$3:$B$230,'PH complex foods'!K510,Ingredients!$A$3:$A$119)+SUMIF($B$3:$B$725,K510,$V$3:$V$724)</f>
        <v>0</v>
      </c>
      <c r="T510" s="11">
        <f ca="1">SUMIF(Ingredients!$B$3:$B$230,'PH complex foods'!L510,Ingredients!$A$3:$A$119)+SUMIF($B$3:$B$725,L510,$V$3:$V$724)</f>
        <v>0</v>
      </c>
      <c r="U510" s="11">
        <f ca="1">SUMIF(Ingredients!$B$3:$B$230,'PH complex foods'!M510,Ingredients!$A$3:$A$119)+SUMIF($B$3:$B$725,M510,$V$3:$V$724)</f>
        <v>0</v>
      </c>
      <c r="V510" s="10">
        <f t="shared" ca="1" si="110"/>
        <v>1</v>
      </c>
      <c r="W510" s="10">
        <v>1</v>
      </c>
      <c r="X510" s="11">
        <v>0</v>
      </c>
      <c r="Y510" s="11">
        <f>COUNTIF(F510:M1234,B510)</f>
        <v>0</v>
      </c>
      <c r="Z510" s="44" t="str">
        <f t="shared" ca="1" si="111"/>
        <v>Yes</v>
      </c>
      <c r="AA510" s="34">
        <f>SUMIF(Ingredients!$B$3:$B$230,F510,Ingredients!$C$3:$C$230)+SUMIF($B$3:$B$725,F510,$AI$3:$AI$725)</f>
        <v>12.30952380952381</v>
      </c>
      <c r="AB510" s="30">
        <f>SUMIF(Ingredients!$B$3:$B$230,G510,Ingredients!$C$3:$C$230)+SUMIF($B$3:$B$725,G510,$AI$3:$AI$725)</f>
        <v>5</v>
      </c>
      <c r="AC510" s="30">
        <f>SUMIF(Ingredients!$B$3:$B$230,H510,Ingredients!$C$3:$C$230)+SUMIF($B$3:$B$725,H510,$AI$3:$AI$725)</f>
        <v>0</v>
      </c>
      <c r="AD510" s="30">
        <f>SUMIF(Ingredients!$B$3:$B$230,I510,Ingredients!$C$3:$C$230)+SUMIF($B$3:$B$725,I510,$AI$3:$AI$725)</f>
        <v>0</v>
      </c>
      <c r="AE510" s="30">
        <f>SUMIF(Ingredients!$B$3:$B$230,J510,Ingredients!$C$3:$C$230)+SUMIF($B$3:$B$725,J510,$AI$3:$AI$725)</f>
        <v>2</v>
      </c>
      <c r="AF510" s="30">
        <f>SUMIF(Ingredients!$B$3:$B$230,K510,Ingredients!$C$3:$C$230)+SUMIF($B$3:$B$725,K510,$AI$3:$AI$725)</f>
        <v>0</v>
      </c>
      <c r="AG510" s="30">
        <f>SUMIF(Ingredients!$B$3:$B$230,L510,Ingredients!$C$3:$C$230)+SUMIF($B$3:$B$725,L510,$AI$3:$AI$725)</f>
        <v>0</v>
      </c>
      <c r="AH510" s="30">
        <f>SUMIF(Ingredients!$B$3:$B$230,M510,Ingredients!$C$3:$C$230)+SUMIF($B$3:$B$725,M510,$AI$3:$AI$725)</f>
        <v>0</v>
      </c>
      <c r="AI510" s="29">
        <f t="shared" si="100"/>
        <v>19.30952380952381</v>
      </c>
      <c r="AJ510" s="30">
        <f>SUMIF(Ingredients!$B$3:$B$230,F510,Ingredients!$D$3:$D$230)+SUMIF($B$3:$B$725,F510,$AR$3:$AR$725)</f>
        <v>0.35714285714285715</v>
      </c>
      <c r="AK510" s="30">
        <f>SUMIF(Ingredients!$B$3:$B$230,G510,Ingredients!$D$3:$D$230)+SUMIF($B$3:$B$725,G510,$AR$3:$AR$725)</f>
        <v>0</v>
      </c>
      <c r="AL510" s="30">
        <f>SUMIF(Ingredients!$B$3:$B$230,H510,Ingredients!$D$3:$D$230)+SUMIF($B$3:$B$725,H510,$AR$3:$AR$725)</f>
        <v>0</v>
      </c>
      <c r="AM510" s="30">
        <f>SUMIF(Ingredients!$B$3:$B$230,I510,Ingredients!$D$3:$D$230)+SUMIF($B$3:$B$725,I510,$AR$3:$AR$725)</f>
        <v>0</v>
      </c>
      <c r="AN510" s="30">
        <f>SUMIF(Ingredients!$B$3:$B$230,J510,Ingredients!$D$3:$D$230)+SUMIF($B$3:$B$725,J510,$AR$3:$AR$725)</f>
        <v>0</v>
      </c>
      <c r="AO510" s="30">
        <f>SUMIF(Ingredients!$B$3:$B$230,K510,Ingredients!$D$3:$D$230)+SUMIF($B$3:$B$725,K510,$AR$3:$AR$725)</f>
        <v>0</v>
      </c>
      <c r="AP510" s="30">
        <f>SUMIF(Ingredients!$B$3:$B$230,L510,Ingredients!$D$3:$D$230)+SUMIF($B$3:$B$725,L510,$AR$3:$AR$725)</f>
        <v>0</v>
      </c>
      <c r="AQ510" s="30">
        <f>SUMIF(Ingredients!$B$3:$B$230,M510,Ingredients!$D$3:$D$230)+SUMIF($B$3:$B$725,M510,$AR$3:$AR$725)</f>
        <v>0</v>
      </c>
      <c r="AR510" s="29">
        <f t="shared" si="101"/>
        <v>0.35714285714285715</v>
      </c>
      <c r="AS510" s="30">
        <f>SUMIF(Ingredients!$B$3:$B$230,F510,Ingredients!$E$3:$E$230)+SUMIF($B$3:$B$725,F510,$BA$3:$BA$730)</f>
        <v>10.428571428571429</v>
      </c>
      <c r="AT510" s="30">
        <f>SUMIF(Ingredients!$B$3:$B$230,G510,Ingredients!$E$3:$E$230)+SUMIF($B$3:$B$725,G510,$BA$3:$BA$730)</f>
        <v>7</v>
      </c>
      <c r="AU510" s="30">
        <f>SUMIF(Ingredients!$B$3:$B$230,H510,Ingredients!$E$3:$E$230)+SUMIF($B$3:$B$725,H510,$BA$3:$BA$730)</f>
        <v>48</v>
      </c>
      <c r="AV510" s="30">
        <f>SUMIF(Ingredients!$B$3:$B$230,I510,Ingredients!$E$3:$E$230)+SUMIF($B$3:$B$725,I510,$BA$3:$BA$730)</f>
        <v>21</v>
      </c>
      <c r="AW510" s="30">
        <f>SUMIF(Ingredients!$B$3:$B$230,J510,Ingredients!$E$3:$E$230)+SUMIF($B$3:$B$725,J510,$BA$3:$BA$730)</f>
        <v>43</v>
      </c>
      <c r="AX510" s="30">
        <f>SUMIF(Ingredients!$B$3:$B$230,K510,Ingredients!$E$3:$E$230)+SUMIF($B$3:$B$725,K510,$BA$3:$BA$730)</f>
        <v>0</v>
      </c>
      <c r="AY510" s="30">
        <f>SUMIF(Ingredients!$B$3:$B$230,L510,Ingredients!$E$3:$E$230)+SUMIF($B$3:$B$725,L510,$BA$3:$BA$730)</f>
        <v>0</v>
      </c>
      <c r="AZ510" s="30">
        <f>SUMIF(Ingredients!$B$3:$B$230,M510,Ingredients!$E$3:$E$230)+SUMIF($B$3:$B$725,M510,$BA$3:$BA$730)</f>
        <v>0</v>
      </c>
      <c r="BA510" s="29">
        <f t="shared" si="102"/>
        <v>25.88571428571429</v>
      </c>
      <c r="BB510" s="30">
        <f>SUMIF(Ingredients!$B$3:$B$230,F510,Ingredients!$F$3:$F$230)+SUMIF($B$3:$B$725,F510,$BJ$3:$BJ$725)</f>
        <v>0</v>
      </c>
      <c r="BC510" s="30">
        <f>SUMIF(Ingredients!$B$3:$B$230,G510,Ingredients!$F$3:$F$230)+SUMIF($B$3:$B$725,G510,$BJ$3:$BJ$725)</f>
        <v>1</v>
      </c>
      <c r="BD510" s="30">
        <f>SUMIF(Ingredients!$B$3:$B$230,H510,Ingredients!$F$3:$F$230)+SUMIF($B$3:$B$725,H510,$BJ$3:$BJ$725)</f>
        <v>0</v>
      </c>
      <c r="BE510" s="30">
        <f>SUMIF(Ingredients!$B$3:$B$230,I510,Ingredients!$F$3:$F$230)+SUMIF($B$3:$B$725,I510,$BJ$3:$BJ$725)</f>
        <v>0</v>
      </c>
      <c r="BF510" s="30">
        <f>SUMIF(Ingredients!$B$3:$B$230,J510,Ingredients!$F$3:$F$230)+SUMIF($B$3:$B$725,J510,$BJ$3:$BJ$725)</f>
        <v>0</v>
      </c>
      <c r="BG510" s="30">
        <f>SUMIF(Ingredients!$B$3:$B$230,K510,Ingredients!$F$3:$F$230)+SUMIF($B$3:$B$725,K510,$BJ$3:$BJ$725)</f>
        <v>0</v>
      </c>
      <c r="BH510" s="30">
        <f>SUMIF(Ingredients!$B$3:$B$230,L510,Ingredients!$F$3:$F$230)+SUMIF($B$3:$B$725,L510,$BJ$3:$BJ$725)</f>
        <v>0</v>
      </c>
      <c r="BI510" s="30">
        <f>SUMIF(Ingredients!$B$3:$B$230,M510,Ingredients!$F$3:$F$230)+SUMIF($B$3:$B$725,M510,$BJ$3:$BJ$725)</f>
        <v>0</v>
      </c>
      <c r="BJ510" s="35">
        <f t="shared" si="103"/>
        <v>1</v>
      </c>
      <c r="BK510" s="30">
        <f>SUMIF(Ingredients!$B$3:$B$230,F510,Ingredients!$G$3:$G$230)+SUMIF($B$3:$B$725,F510,$BS$3:$BS$725)</f>
        <v>0</v>
      </c>
      <c r="BL510" s="30">
        <f>SUMIF(Ingredients!$B$3:$B$230,G510,Ingredients!$G$3:$G$230)+SUMIF($B$3:$B$725,G510,$BS$3:$BS$725)</f>
        <v>0</v>
      </c>
      <c r="BM510" s="30">
        <f>SUMIF(Ingredients!$B$3:$B$230,H510,Ingredients!$G$3:$G$230)+SUMIF($B$3:$B$725,H510,$BS$3:$BS$725)</f>
        <v>0</v>
      </c>
      <c r="BN510" s="30">
        <f>SUMIF(Ingredients!$B$3:$B$230,I510,Ingredients!$G$3:$G$230)+SUMIF($B$3:$B$725,I510,$BS$3:$BS$725)</f>
        <v>0</v>
      </c>
      <c r="BO510" s="30">
        <f>SUMIF(Ingredients!$B$3:$B$230,J510,Ingredients!$G$3:$G$230)+SUMIF($B$3:$B$725,J510,$BS$3:$BS$725)</f>
        <v>0</v>
      </c>
      <c r="BP510" s="30">
        <f>SUMIF(Ingredients!$B$3:$B$230,K510,Ingredients!$G$3:$G$230)+SUMIF($B$3:$B$725,K510,$BS$3:$BS$725)</f>
        <v>0</v>
      </c>
      <c r="BQ510" s="30">
        <f>SUMIF(Ingredients!$B$3:$B$230,L510,Ingredients!$G$3:$G$230)+SUMIF($B$3:$B$725,L510,$BS$3:$BS$725)</f>
        <v>0</v>
      </c>
      <c r="BR510" s="30">
        <f>SUMIF(Ingredients!$B$3:$B$230,M510,Ingredients!$G$3:$G$230)+SUMIF($B$3:$B$725,M510,$BS$3:$BS$725)</f>
        <v>0</v>
      </c>
      <c r="BS510" s="36">
        <f t="shared" si="104"/>
        <v>0</v>
      </c>
      <c r="BT510" s="30">
        <f>SUMIF(Ingredients!$B$3:$B$230,F510,Ingredients!$H$3:$H$230)+SUMIF($B$3:$B$725,F510,$CB$3:$CB$725)</f>
        <v>1.1428571428571428</v>
      </c>
      <c r="BU510" s="30">
        <f>SUMIF(Ingredients!$B$3:$B$230,G510,Ingredients!$H$3:$H$230)+SUMIF($B$3:$B$725,G510,$CB$3:$CB$725)</f>
        <v>0</v>
      </c>
      <c r="BV510" s="30">
        <f>SUMIF(Ingredients!$B$3:$B$230,H510,Ingredients!$H$3:$H$230)+SUMIF($B$3:$B$725,H510,$CB$3:$CB$725)</f>
        <v>0</v>
      </c>
      <c r="BW510" s="30">
        <f>SUMIF(Ingredients!$B$3:$B$230,I510,Ingredients!$H$3:$H$230)+SUMIF($B$3:$B$725,I510,$CB$3:$CB$725)</f>
        <v>0</v>
      </c>
      <c r="BX510" s="30">
        <f>SUMIF(Ingredients!$B$3:$B$230,J510,Ingredients!$H$3:$H$230)+SUMIF($B$3:$B$725,J510,$CB$3:$CB$725)</f>
        <v>1</v>
      </c>
      <c r="BY510" s="30">
        <f>SUMIF(Ingredients!$B$3:$B$230,K510,Ingredients!$H$3:$H$230)+SUMIF($B$3:$B$725,K510,$CB$3:$CB$725)</f>
        <v>0</v>
      </c>
      <c r="BZ510" s="30">
        <f>SUMIF(Ingredients!$B$3:$B$230,L510,Ingredients!$H$3:$H$230)+SUMIF($B$3:$B$725,L510,$CB$3:$CB$725)</f>
        <v>0</v>
      </c>
      <c r="CA510" s="30">
        <f>SUMIF(Ingredients!$B$3:$B$230,M510,Ingredients!$H$3:$H$230)+SUMIF($B$3:$B$725,M510,$CB$3:$CB$725)</f>
        <v>0</v>
      </c>
      <c r="CB510" s="42">
        <f t="shared" si="105"/>
        <v>2.1428571428571428</v>
      </c>
      <c r="CC510" s="30">
        <f>SUMIF(Ingredients!$B$3:$B$230,F510,Ingredients!$I$3:$I$230)+SUMIF($B$3:$B$725,F510,$CK$3:$CK$725)</f>
        <v>2.5</v>
      </c>
      <c r="CD510" s="30">
        <f>SUMIF(Ingredients!$B$3:$B$230,G510,Ingredients!$I$3:$I$230)+SUMIF($B$3:$B$725,G510,$CK$3:$CK$725)</f>
        <v>0</v>
      </c>
      <c r="CE510" s="30">
        <f>SUMIF(Ingredients!$B$3:$B$230,H510,Ingredients!$I$3:$I$230)+SUMIF($B$3:$B$725,H510,$CK$3:$CK$725)</f>
        <v>0</v>
      </c>
      <c r="CF510" s="30">
        <f>SUMIF(Ingredients!$B$3:$B$230,I510,Ingredients!$I$3:$I$230)+SUMIF($B$3:$B$725,I510,$CK$3:$CK$725)</f>
        <v>0</v>
      </c>
      <c r="CG510" s="30">
        <f>SUMIF(Ingredients!$B$3:$B$230,J510,Ingredients!$I$3:$I$230)+SUMIF($B$3:$B$725,J510,$CK$3:$CK$725)</f>
        <v>0</v>
      </c>
      <c r="CH510" s="30">
        <f>SUMIF(Ingredients!$B$3:$B$230,K510,Ingredients!$I$3:$I$230)+SUMIF($B$3:$B$725,K510,$CK$3:$CK$725)</f>
        <v>0</v>
      </c>
      <c r="CI510" s="30">
        <f>SUMIF(Ingredients!$B$3:$B$230,L510,Ingredients!$I$3:$I$230)+SUMIF($B$3:$B$725,L510,$CK$3:$CK$725)</f>
        <v>0</v>
      </c>
      <c r="CJ510" s="30">
        <f>SUMIF(Ingredients!$B$3:$B$230,M510,Ingredients!$I$3:$I$230)+SUMIF($B$3:$B$725,M510,$CK$3:$CK$725)</f>
        <v>0</v>
      </c>
      <c r="CK510" s="38">
        <f t="shared" si="106"/>
        <v>2.5</v>
      </c>
      <c r="CL510" s="30">
        <f>SUMIF(Ingredients!$B$3:$B$230,F510,Ingredients!$J$3:$J$230)+SUMIF($B$3:$B$725,F510,$CT$3:$CT$725)</f>
        <v>0</v>
      </c>
      <c r="CM510" s="30">
        <f>SUMIF(Ingredients!$B$3:$B$230,G510,Ingredients!$J$3:$J$230)+SUMIF($B$3:$B$725,G510,$CT$3:$CT$725)</f>
        <v>0</v>
      </c>
      <c r="CN510" s="30">
        <f>SUMIF(Ingredients!$B$3:$B$230,H510,Ingredients!$J$3:$J$230)+SUMIF($B$3:$B$725,H510,$CT$3:$CT$725)</f>
        <v>0</v>
      </c>
      <c r="CO510" s="30">
        <f>SUMIF(Ingredients!$B$3:$B$230,I510,Ingredients!$J$3:$J$230)+SUMIF($B$3:$B$725,I510,$CT$3:$CT$725)</f>
        <v>0</v>
      </c>
      <c r="CP510" s="30">
        <f>SUMIF(Ingredients!$B$3:$B$230,J510,Ingredients!$J$3:$J$230)+SUMIF($B$3:$B$725,J510,$CT$3:$CT$725)</f>
        <v>0</v>
      </c>
      <c r="CQ510" s="30">
        <f>SUMIF(Ingredients!$B$3:$B$230,K510,Ingredients!$J$3:$J$230)+SUMIF($B$3:$B$725,K510,$CT$3:$CT$725)</f>
        <v>0</v>
      </c>
      <c r="CR510" s="30">
        <f>SUMIF(Ingredients!$B$3:$B$230,L510,Ingredients!$J$3:$J$230)+SUMIF($B$3:$B$725,L510,$CT$3:$CT$725)</f>
        <v>0</v>
      </c>
      <c r="CS510" s="30">
        <f>SUMIF(Ingredients!$B$3:$B$230,M510,Ingredients!$J$3:$J$230)+SUMIF($B$3:$B$725,M510,$CT$3:$CT$725)</f>
        <v>0</v>
      </c>
      <c r="CT510" s="43">
        <f t="shared" si="107"/>
        <v>0</v>
      </c>
      <c r="CU510" s="34">
        <v>19.30952380952381</v>
      </c>
      <c r="CV510" s="30">
        <v>0.35714285714285715</v>
      </c>
      <c r="CW510" s="30">
        <v>12.085714285714285</v>
      </c>
      <c r="CX510" s="35">
        <v>1</v>
      </c>
      <c r="CY510" s="36">
        <v>0</v>
      </c>
      <c r="CZ510" s="37">
        <v>2.1428571428571428</v>
      </c>
      <c r="DA510" s="38">
        <v>2.5</v>
      </c>
      <c r="DB510" s="39">
        <v>0</v>
      </c>
      <c r="DC510" t="s">
        <v>202</v>
      </c>
      <c r="DD510" t="str">
        <f t="shared" ca="1" si="99"/>
        <v/>
      </c>
      <c r="DE510" t="str">
        <f t="shared" ca="1" si="108"/>
        <v>-</v>
      </c>
      <c r="DG510" t="s">
        <v>200</v>
      </c>
      <c r="DH510" t="str">
        <f t="shared" ca="1" si="109"/>
        <v>PHOITEM(MEAL, ItemRegistry.phoItem, 4 ,3.86f,0.36f,1f,2.14f,0f,2.5f,0f,1.74f),</v>
      </c>
      <c r="DI510" t="s">
        <v>2271</v>
      </c>
    </row>
    <row r="511" spans="2:113" x14ac:dyDescent="0.3">
      <c r="B511" t="s">
        <v>808</v>
      </c>
      <c r="C511" t="str">
        <f>INDEX('PH Itemnames'!$B$1:$B$723,MATCH(B511,'PH Itemnames'!$A$1:$A$723),1)</f>
        <v>bubbleteaItem</v>
      </c>
      <c r="D511" t="s">
        <v>240</v>
      </c>
      <c r="E511" t="s">
        <v>1191</v>
      </c>
      <c r="F511" s="10" t="s">
        <v>264</v>
      </c>
      <c r="G511" s="11" t="s">
        <v>210</v>
      </c>
      <c r="H511" s="11" t="s">
        <v>9</v>
      </c>
      <c r="I511" s="11" t="s">
        <v>123</v>
      </c>
      <c r="J511" s="11"/>
      <c r="K511" s="11"/>
      <c r="L511" s="11"/>
      <c r="M511" s="11"/>
      <c r="N511" s="46">
        <f ca="1">SUMIF(Ingredients!$B$3:$B$230,'PH complex foods'!F511,Ingredients!$A$3:$A$119)+SUMIF($B$3:$B$725,F511,$V$3:$V$724)</f>
        <v>1</v>
      </c>
      <c r="O511" s="11">
        <f ca="1">SUMIF(Ingredients!$B$3:$B$230,'PH complex foods'!G511,Ingredients!$A$3:$A$119)+SUMIF($B$3:$B$725,G511,$V$3:$V$724)</f>
        <v>1</v>
      </c>
      <c r="P511" s="11">
        <f ca="1">SUMIF(Ingredients!$B$3:$B$230,'PH complex foods'!H511,Ingredients!$A$3:$A$119)+SUMIF($B$3:$B$725,H511,$V$3:$V$724)</f>
        <v>1</v>
      </c>
      <c r="Q511" s="11">
        <f ca="1">SUMIF(Ingredients!$B$3:$B$230,'PH complex foods'!I511,Ingredients!$A$3:$A$119)+SUMIF($B$3:$B$725,I511,$V$3:$V$724)</f>
        <v>1</v>
      </c>
      <c r="R511" s="11">
        <f ca="1">SUMIF(Ingredients!$B$3:$B$230,'PH complex foods'!J511,Ingredients!$A$3:$A$119)+SUMIF($B$3:$B$725,J511,$V$3:$V$724)</f>
        <v>0</v>
      </c>
      <c r="S511" s="11">
        <f ca="1">SUMIF(Ingredients!$B$3:$B$230,'PH complex foods'!K511,Ingredients!$A$3:$A$119)+SUMIF($B$3:$B$725,K511,$V$3:$V$724)</f>
        <v>0</v>
      </c>
      <c r="T511" s="11">
        <f ca="1">SUMIF(Ingredients!$B$3:$B$230,'PH complex foods'!L511,Ingredients!$A$3:$A$119)+SUMIF($B$3:$B$725,L511,$V$3:$V$724)</f>
        <v>0</v>
      </c>
      <c r="U511" s="11">
        <f ca="1">SUMIF(Ingredients!$B$3:$B$230,'PH complex foods'!M511,Ingredients!$A$3:$A$119)+SUMIF($B$3:$B$725,M511,$V$3:$V$724)</f>
        <v>0</v>
      </c>
      <c r="V511" s="10">
        <f t="shared" ca="1" si="110"/>
        <v>1</v>
      </c>
      <c r="W511" s="10">
        <v>1</v>
      </c>
      <c r="X511" s="11">
        <v>1</v>
      </c>
      <c r="Y511" s="11">
        <f>COUNTIF(F511:M1235,B511)</f>
        <v>0</v>
      </c>
      <c r="Z511" s="44" t="str">
        <f t="shared" ca="1" si="111"/>
        <v>Yes</v>
      </c>
      <c r="AA511" s="34">
        <f>SUMIF(Ingredients!$B$3:$B$230,F511,Ingredients!$C$3:$C$230)+SUMIF($B$3:$B$725,F511,$AI$3:$AI$725)</f>
        <v>5</v>
      </c>
      <c r="AB511" s="30">
        <f>SUMIF(Ingredients!$B$3:$B$230,G511,Ingredients!$C$3:$C$230)+SUMIF($B$3:$B$725,G511,$AI$3:$AI$725)</f>
        <v>0</v>
      </c>
      <c r="AC511" s="30">
        <f>SUMIF(Ingredients!$B$3:$B$230,H511,Ingredients!$C$3:$C$230)+SUMIF($B$3:$B$725,H511,$AI$3:$AI$725)</f>
        <v>0</v>
      </c>
      <c r="AD511" s="30">
        <f>SUMIF(Ingredients!$B$3:$B$230,I511,Ingredients!$C$3:$C$230)+SUMIF($B$3:$B$725,I511,$AI$3:$AI$725)</f>
        <v>1</v>
      </c>
      <c r="AE511" s="30">
        <f>SUMIF(Ingredients!$B$3:$B$230,J511,Ingredients!$C$3:$C$230)+SUMIF($B$3:$B$725,J511,$AI$3:$AI$725)</f>
        <v>0</v>
      </c>
      <c r="AF511" s="30">
        <f>SUMIF(Ingredients!$B$3:$B$230,K511,Ingredients!$C$3:$C$230)+SUMIF($B$3:$B$725,K511,$AI$3:$AI$725)</f>
        <v>0</v>
      </c>
      <c r="AG511" s="30">
        <f>SUMIF(Ingredients!$B$3:$B$230,L511,Ingredients!$C$3:$C$230)+SUMIF($B$3:$B$725,L511,$AI$3:$AI$725)</f>
        <v>0</v>
      </c>
      <c r="AH511" s="30">
        <f>SUMIF(Ingredients!$B$3:$B$230,M511,Ingredients!$C$3:$C$230)+SUMIF($B$3:$B$725,M511,$AI$3:$AI$725)</f>
        <v>0</v>
      </c>
      <c r="AI511" s="29">
        <f t="shared" si="100"/>
        <v>6</v>
      </c>
      <c r="AJ511" s="30">
        <f>SUMIF(Ingredients!$B$3:$B$230,F511,Ingredients!$D$3:$D$230)+SUMIF($B$3:$B$725,F511,$AR$3:$AR$725)</f>
        <v>0</v>
      </c>
      <c r="AK511" s="30">
        <f>SUMIF(Ingredients!$B$3:$B$230,G511,Ingredients!$D$3:$D$230)+SUMIF($B$3:$B$725,G511,$AR$3:$AR$725)</f>
        <v>0</v>
      </c>
      <c r="AL511" s="30">
        <f>SUMIF(Ingredients!$B$3:$B$230,H511,Ingredients!$D$3:$D$230)+SUMIF($B$3:$B$725,H511,$AR$3:$AR$725)</f>
        <v>10</v>
      </c>
      <c r="AM511" s="30">
        <f>SUMIF(Ingredients!$B$3:$B$230,I511,Ingredients!$D$3:$D$230)+SUMIF($B$3:$B$725,I511,$AR$3:$AR$725)</f>
        <v>0</v>
      </c>
      <c r="AN511" s="30">
        <f>SUMIF(Ingredients!$B$3:$B$230,J511,Ingredients!$D$3:$D$230)+SUMIF($B$3:$B$725,J511,$AR$3:$AR$725)</f>
        <v>0</v>
      </c>
      <c r="AO511" s="30">
        <f>SUMIF(Ingredients!$B$3:$B$230,K511,Ingredients!$D$3:$D$230)+SUMIF($B$3:$B$725,K511,$AR$3:$AR$725)</f>
        <v>0</v>
      </c>
      <c r="AP511" s="30">
        <f>SUMIF(Ingredients!$B$3:$B$230,L511,Ingredients!$D$3:$D$230)+SUMIF($B$3:$B$725,L511,$AR$3:$AR$725)</f>
        <v>0</v>
      </c>
      <c r="AQ511" s="30">
        <f>SUMIF(Ingredients!$B$3:$B$230,M511,Ingredients!$D$3:$D$230)+SUMIF($B$3:$B$725,M511,$AR$3:$AR$725)</f>
        <v>0</v>
      </c>
      <c r="AR511" s="29">
        <f t="shared" si="101"/>
        <v>10</v>
      </c>
      <c r="AS511" s="30">
        <f>SUMIF(Ingredients!$B$3:$B$230,F511,Ingredients!$E$3:$E$230)+SUMIF($B$3:$B$725,F511,$BA$3:$BA$730)</f>
        <v>43</v>
      </c>
      <c r="AT511" s="30">
        <f>SUMIF(Ingredients!$B$3:$B$230,G511,Ingredients!$E$3:$E$230)+SUMIF($B$3:$B$725,G511,$BA$3:$BA$730)</f>
        <v>30</v>
      </c>
      <c r="AU511" s="30">
        <f>SUMIF(Ingredients!$B$3:$B$230,H511,Ingredients!$E$3:$E$230)+SUMIF($B$3:$B$725,H511,$BA$3:$BA$730)</f>
        <v>0</v>
      </c>
      <c r="AV511" s="30">
        <f>SUMIF(Ingredients!$B$3:$B$230,I511,Ingredients!$E$3:$E$230)+SUMIF($B$3:$B$725,I511,$BA$3:$BA$730)</f>
        <v>30</v>
      </c>
      <c r="AW511" s="30">
        <f>SUMIF(Ingredients!$B$3:$B$230,J511,Ingredients!$E$3:$E$230)+SUMIF($B$3:$B$725,J511,$BA$3:$BA$730)</f>
        <v>0</v>
      </c>
      <c r="AX511" s="30">
        <f>SUMIF(Ingredients!$B$3:$B$230,K511,Ingredients!$E$3:$E$230)+SUMIF($B$3:$B$725,K511,$BA$3:$BA$730)</f>
        <v>0</v>
      </c>
      <c r="AY511" s="30">
        <f>SUMIF(Ingredients!$B$3:$B$230,L511,Ingredients!$E$3:$E$230)+SUMIF($B$3:$B$725,L511,$BA$3:$BA$730)</f>
        <v>0</v>
      </c>
      <c r="AZ511" s="30">
        <f>SUMIF(Ingredients!$B$3:$B$230,M511,Ingredients!$E$3:$E$230)+SUMIF($B$3:$B$725,M511,$BA$3:$BA$730)</f>
        <v>0</v>
      </c>
      <c r="BA511" s="29">
        <f t="shared" si="102"/>
        <v>25.75</v>
      </c>
      <c r="BB511" s="30">
        <f>SUMIF(Ingredients!$B$3:$B$230,F511,Ingredients!$F$3:$F$230)+SUMIF($B$3:$B$725,F511,$BJ$3:$BJ$725)</f>
        <v>1</v>
      </c>
      <c r="BC511" s="30">
        <f>SUMIF(Ingredients!$B$3:$B$230,G511,Ingredients!$F$3:$F$230)+SUMIF($B$3:$B$725,G511,$BJ$3:$BJ$725)</f>
        <v>0</v>
      </c>
      <c r="BD511" s="30">
        <f>SUMIF(Ingredients!$B$3:$B$230,H511,Ingredients!$F$3:$F$230)+SUMIF($B$3:$B$725,H511,$BJ$3:$BJ$725)</f>
        <v>0</v>
      </c>
      <c r="BE511" s="30">
        <f>SUMIF(Ingredients!$B$3:$B$230,I511,Ingredients!$F$3:$F$230)+SUMIF($B$3:$B$725,I511,$BJ$3:$BJ$725)</f>
        <v>0</v>
      </c>
      <c r="BF511" s="30">
        <f>SUMIF(Ingredients!$B$3:$B$230,J511,Ingredients!$F$3:$F$230)+SUMIF($B$3:$B$725,J511,$BJ$3:$BJ$725)</f>
        <v>0</v>
      </c>
      <c r="BG511" s="30">
        <f>SUMIF(Ingredients!$B$3:$B$230,K511,Ingredients!$F$3:$F$230)+SUMIF($B$3:$B$725,K511,$BJ$3:$BJ$725)</f>
        <v>0</v>
      </c>
      <c r="BH511" s="30">
        <f>SUMIF(Ingredients!$B$3:$B$230,L511,Ingredients!$F$3:$F$230)+SUMIF($B$3:$B$725,L511,$BJ$3:$BJ$725)</f>
        <v>0</v>
      </c>
      <c r="BI511" s="30">
        <f>SUMIF(Ingredients!$B$3:$B$230,M511,Ingredients!$F$3:$F$230)+SUMIF($B$3:$B$725,M511,$BJ$3:$BJ$725)</f>
        <v>0</v>
      </c>
      <c r="BJ511" s="35">
        <f t="shared" si="103"/>
        <v>1</v>
      </c>
      <c r="BK511" s="30">
        <f>SUMIF(Ingredients!$B$3:$B$230,F511,Ingredients!$G$3:$G$230)+SUMIF($B$3:$B$725,F511,$BS$3:$BS$725)</f>
        <v>0</v>
      </c>
      <c r="BL511" s="30">
        <f>SUMIF(Ingredients!$B$3:$B$230,G511,Ingredients!$G$3:$G$230)+SUMIF($B$3:$B$725,G511,$BS$3:$BS$725)</f>
        <v>0</v>
      </c>
      <c r="BM511" s="30">
        <f>SUMIF(Ingredients!$B$3:$B$230,H511,Ingredients!$G$3:$G$230)+SUMIF($B$3:$B$725,H511,$BS$3:$BS$725)</f>
        <v>0</v>
      </c>
      <c r="BN511" s="30">
        <f>SUMIF(Ingredients!$B$3:$B$230,I511,Ingredients!$G$3:$G$230)+SUMIF($B$3:$B$725,I511,$BS$3:$BS$725)</f>
        <v>0</v>
      </c>
      <c r="BO511" s="30">
        <f>SUMIF(Ingredients!$B$3:$B$230,J511,Ingredients!$G$3:$G$230)+SUMIF($B$3:$B$725,J511,$BS$3:$BS$725)</f>
        <v>0</v>
      </c>
      <c r="BP511" s="30">
        <f>SUMIF(Ingredients!$B$3:$B$230,K511,Ingredients!$G$3:$G$230)+SUMIF($B$3:$B$725,K511,$BS$3:$BS$725)</f>
        <v>0</v>
      </c>
      <c r="BQ511" s="30">
        <f>SUMIF(Ingredients!$B$3:$B$230,L511,Ingredients!$G$3:$G$230)+SUMIF($B$3:$B$725,L511,$BS$3:$BS$725)</f>
        <v>0</v>
      </c>
      <c r="BR511" s="30">
        <f>SUMIF(Ingredients!$B$3:$B$230,M511,Ingredients!$G$3:$G$230)+SUMIF($B$3:$B$725,M511,$BS$3:$BS$725)</f>
        <v>0</v>
      </c>
      <c r="BS511" s="36">
        <f t="shared" si="104"/>
        <v>0</v>
      </c>
      <c r="BT511" s="30">
        <f>SUMIF(Ingredients!$B$3:$B$230,F511,Ingredients!$H$3:$H$230)+SUMIF($B$3:$B$725,F511,$CB$3:$CB$725)</f>
        <v>0</v>
      </c>
      <c r="BU511" s="30">
        <f>SUMIF(Ingredients!$B$3:$B$230,G511,Ingredients!$H$3:$H$230)+SUMIF($B$3:$B$725,G511,$CB$3:$CB$725)</f>
        <v>0</v>
      </c>
      <c r="BV511" s="30">
        <f>SUMIF(Ingredients!$B$3:$B$230,H511,Ingredients!$H$3:$H$230)+SUMIF($B$3:$B$725,H511,$CB$3:$CB$725)</f>
        <v>0</v>
      </c>
      <c r="BW511" s="30">
        <f>SUMIF(Ingredients!$B$3:$B$230,I511,Ingredients!$H$3:$H$230)+SUMIF($B$3:$B$725,I511,$CB$3:$CB$725)</f>
        <v>0</v>
      </c>
      <c r="BX511" s="30">
        <f>SUMIF(Ingredients!$B$3:$B$230,J511,Ingredients!$H$3:$H$230)+SUMIF($B$3:$B$725,J511,$CB$3:$CB$725)</f>
        <v>0</v>
      </c>
      <c r="BY511" s="30">
        <f>SUMIF(Ingredients!$B$3:$B$230,K511,Ingredients!$H$3:$H$230)+SUMIF($B$3:$B$725,K511,$CB$3:$CB$725)</f>
        <v>0</v>
      </c>
      <c r="BZ511" s="30">
        <f>SUMIF(Ingredients!$B$3:$B$230,L511,Ingredients!$H$3:$H$230)+SUMIF($B$3:$B$725,L511,$CB$3:$CB$725)</f>
        <v>0</v>
      </c>
      <c r="CA511" s="30">
        <f>SUMIF(Ingredients!$B$3:$B$230,M511,Ingredients!$H$3:$H$230)+SUMIF($B$3:$B$725,M511,$CB$3:$CB$725)</f>
        <v>0</v>
      </c>
      <c r="CB511" s="42">
        <f t="shared" si="105"/>
        <v>0</v>
      </c>
      <c r="CC511" s="30">
        <f>SUMIF(Ingredients!$B$3:$B$230,F511,Ingredients!$I$3:$I$230)+SUMIF($B$3:$B$725,F511,$CK$3:$CK$725)</f>
        <v>0</v>
      </c>
      <c r="CD511" s="30">
        <f>SUMIF(Ingredients!$B$3:$B$230,G511,Ingredients!$I$3:$I$230)+SUMIF($B$3:$B$725,G511,$CK$3:$CK$725)</f>
        <v>0</v>
      </c>
      <c r="CE511" s="30">
        <f>SUMIF(Ingredients!$B$3:$B$230,H511,Ingredients!$I$3:$I$230)+SUMIF($B$3:$B$725,H511,$CK$3:$CK$725)</f>
        <v>0</v>
      </c>
      <c r="CF511" s="30">
        <f>SUMIF(Ingredients!$B$3:$B$230,I511,Ingredients!$I$3:$I$230)+SUMIF($B$3:$B$725,I511,$CK$3:$CK$725)</f>
        <v>0</v>
      </c>
      <c r="CG511" s="30">
        <f>SUMIF(Ingredients!$B$3:$B$230,J511,Ingredients!$I$3:$I$230)+SUMIF($B$3:$B$725,J511,$CK$3:$CK$725)</f>
        <v>0</v>
      </c>
      <c r="CH511" s="30">
        <f>SUMIF(Ingredients!$B$3:$B$230,K511,Ingredients!$I$3:$I$230)+SUMIF($B$3:$B$725,K511,$CK$3:$CK$725)</f>
        <v>0</v>
      </c>
      <c r="CI511" s="30">
        <f>SUMIF(Ingredients!$B$3:$B$230,L511,Ingredients!$I$3:$I$230)+SUMIF($B$3:$B$725,L511,$CK$3:$CK$725)</f>
        <v>0</v>
      </c>
      <c r="CJ511" s="30">
        <f>SUMIF(Ingredients!$B$3:$B$230,M511,Ingredients!$I$3:$I$230)+SUMIF($B$3:$B$725,M511,$CK$3:$CK$725)</f>
        <v>0</v>
      </c>
      <c r="CK511" s="38">
        <f t="shared" si="106"/>
        <v>0</v>
      </c>
      <c r="CL511" s="30">
        <f>SUMIF(Ingredients!$B$3:$B$230,F511,Ingredients!$J$3:$J$230)+SUMIF($B$3:$B$725,F511,$CT$3:$CT$725)</f>
        <v>0</v>
      </c>
      <c r="CM511" s="30">
        <f>SUMIF(Ingredients!$B$3:$B$230,G511,Ingredients!$J$3:$J$230)+SUMIF($B$3:$B$725,G511,$CT$3:$CT$725)</f>
        <v>0</v>
      </c>
      <c r="CN511" s="30">
        <f>SUMIF(Ingredients!$B$3:$B$230,H511,Ingredients!$J$3:$J$230)+SUMIF($B$3:$B$725,H511,$CT$3:$CT$725)</f>
        <v>0</v>
      </c>
      <c r="CO511" s="30">
        <f>SUMIF(Ingredients!$B$3:$B$230,I511,Ingredients!$J$3:$J$230)+SUMIF($B$3:$B$725,I511,$CT$3:$CT$725)</f>
        <v>0</v>
      </c>
      <c r="CP511" s="30">
        <f>SUMIF(Ingredients!$B$3:$B$230,J511,Ingredients!$J$3:$J$230)+SUMIF($B$3:$B$725,J511,$CT$3:$CT$725)</f>
        <v>0</v>
      </c>
      <c r="CQ511" s="30">
        <f>SUMIF(Ingredients!$B$3:$B$230,K511,Ingredients!$J$3:$J$230)+SUMIF($B$3:$B$725,K511,$CT$3:$CT$725)</f>
        <v>0</v>
      </c>
      <c r="CR511" s="30">
        <f>SUMIF(Ingredients!$B$3:$B$230,L511,Ingredients!$J$3:$J$230)+SUMIF($B$3:$B$725,L511,$CT$3:$CT$725)</f>
        <v>0</v>
      </c>
      <c r="CS511" s="30">
        <f>SUMIF(Ingredients!$B$3:$B$230,M511,Ingredients!$J$3:$J$230)+SUMIF($B$3:$B$725,M511,$CT$3:$CT$725)</f>
        <v>0</v>
      </c>
      <c r="CT511" s="43">
        <f t="shared" si="107"/>
        <v>0</v>
      </c>
      <c r="CU511" s="34">
        <v>5</v>
      </c>
      <c r="CV511" s="30">
        <v>20</v>
      </c>
      <c r="CW511" s="30">
        <v>12</v>
      </c>
      <c r="CX511" s="35">
        <v>1</v>
      </c>
      <c r="CY511" s="36">
        <v>0</v>
      </c>
      <c r="CZ511" s="37">
        <v>0</v>
      </c>
      <c r="DA511" s="38">
        <v>0</v>
      </c>
      <c r="DB511" s="39">
        <v>0</v>
      </c>
      <c r="DC511" t="s">
        <v>202</v>
      </c>
      <c r="DD511" t="str">
        <f t="shared" ca="1" si="99"/>
        <v/>
      </c>
      <c r="DE511" t="str">
        <f t="shared" ca="1" si="108"/>
        <v>-</v>
      </c>
      <c r="DG511" t="s">
        <v>200</v>
      </c>
      <c r="DH511" t="str">
        <f t="shared" ca="1" si="109"/>
        <v>BUBBLETEAITEM(MEAL, ItemRegistry.bubbleteaItem, 4 ,1f,20f,1f,0f,0f,0f,0f,1.75f),</v>
      </c>
      <c r="DI511" t="s">
        <v>2568</v>
      </c>
    </row>
    <row r="512" spans="2:113" x14ac:dyDescent="0.3">
      <c r="B512" t="s">
        <v>809</v>
      </c>
      <c r="C512" t="str">
        <f>INDEX('PH Itemnames'!$B$1:$B$723,MATCH(B512,'PH Itemnames'!$A$1:$A$723),1)</f>
        <v>wontonsoupItem</v>
      </c>
      <c r="D512" t="s">
        <v>245</v>
      </c>
      <c r="E512" t="s">
        <v>1191</v>
      </c>
      <c r="F512" s="10" t="s">
        <v>270</v>
      </c>
      <c r="G512" s="11" t="s">
        <v>209</v>
      </c>
      <c r="H512" s="11" t="s">
        <v>129</v>
      </c>
      <c r="I512" s="11" t="s">
        <v>121</v>
      </c>
      <c r="J512" s="11" t="s">
        <v>662</v>
      </c>
      <c r="K512" s="11"/>
      <c r="L512" s="11"/>
      <c r="M512" s="11"/>
      <c r="N512" s="46">
        <f ca="1">SUMIF(Ingredients!$B$3:$B$230,'PH complex foods'!F512,Ingredients!$A$3:$A$119)+SUMIF($B$3:$B$725,F512,$V$3:$V$724)</f>
        <v>1</v>
      </c>
      <c r="O512" s="11">
        <f ca="1">SUMIF(Ingredients!$B$3:$B$230,'PH complex foods'!G512,Ingredients!$A$3:$A$119)+SUMIF($B$3:$B$725,G512,$V$3:$V$724)</f>
        <v>1</v>
      </c>
      <c r="P512" s="11">
        <f ca="1">SUMIF(Ingredients!$B$3:$B$230,'PH complex foods'!H512,Ingredients!$A$3:$A$119)+SUMIF($B$3:$B$725,H512,$V$3:$V$724)</f>
        <v>1</v>
      </c>
      <c r="Q512" s="11">
        <f ca="1">SUMIF(Ingredients!$B$3:$B$230,'PH complex foods'!I512,Ingredients!$A$3:$A$119)+SUMIF($B$3:$B$725,I512,$V$3:$V$724)</f>
        <v>1</v>
      </c>
      <c r="R512" s="11">
        <f ca="1">SUMIF(Ingredients!$B$3:$B$230,'PH complex foods'!J512,Ingredients!$A$3:$A$119)+SUMIF($B$3:$B$725,J512,$V$3:$V$724)</f>
        <v>1</v>
      </c>
      <c r="S512" s="11">
        <f ca="1">SUMIF(Ingredients!$B$3:$B$230,'PH complex foods'!K512,Ingredients!$A$3:$A$119)+SUMIF($B$3:$B$725,K512,$V$3:$V$724)</f>
        <v>0</v>
      </c>
      <c r="T512" s="11">
        <f ca="1">SUMIF(Ingredients!$B$3:$B$230,'PH complex foods'!L512,Ingredients!$A$3:$A$119)+SUMIF($B$3:$B$725,L512,$V$3:$V$724)</f>
        <v>0</v>
      </c>
      <c r="U512" s="11">
        <f ca="1">SUMIF(Ingredients!$B$3:$B$230,'PH complex foods'!M512,Ingredients!$A$3:$A$119)+SUMIF($B$3:$B$725,M512,$V$3:$V$724)</f>
        <v>0</v>
      </c>
      <c r="V512" s="10">
        <f t="shared" ca="1" si="110"/>
        <v>1</v>
      </c>
      <c r="W512" s="10">
        <v>1</v>
      </c>
      <c r="X512" s="11">
        <v>1</v>
      </c>
      <c r="Y512" s="11">
        <f>COUNTIF(F512:M1236,B512)</f>
        <v>0</v>
      </c>
      <c r="Z512" s="44" t="str">
        <f t="shared" ca="1" si="111"/>
        <v>Yes</v>
      </c>
      <c r="AA512" s="34">
        <f>SUMIF(Ingredients!$B$3:$B$230,F512,Ingredients!$C$3:$C$230)+SUMIF($B$3:$B$725,F512,$AI$3:$AI$725)</f>
        <v>12.30952380952381</v>
      </c>
      <c r="AB512" s="30">
        <f>SUMIF(Ingredients!$B$3:$B$230,G512,Ingredients!$C$3:$C$230)+SUMIF($B$3:$B$725,G512,$AI$3:$AI$725)</f>
        <v>5</v>
      </c>
      <c r="AC512" s="30">
        <f>SUMIF(Ingredients!$B$3:$B$230,H512,Ingredients!$C$3:$C$230)+SUMIF($B$3:$B$725,H512,$AI$3:$AI$725)</f>
        <v>2</v>
      </c>
      <c r="AD512" s="30">
        <f>SUMIF(Ingredients!$B$3:$B$230,I512,Ingredients!$C$3:$C$230)+SUMIF($B$3:$B$725,I512,$AI$3:$AI$725)</f>
        <v>2</v>
      </c>
      <c r="AE512" s="30">
        <f>SUMIF(Ingredients!$B$3:$B$230,J512,Ingredients!$C$3:$C$230)+SUMIF($B$3:$B$725,J512,$AI$3:$AI$725)</f>
        <v>10</v>
      </c>
      <c r="AF512" s="30">
        <f>SUMIF(Ingredients!$B$3:$B$230,K512,Ingredients!$C$3:$C$230)+SUMIF($B$3:$B$725,K512,$AI$3:$AI$725)</f>
        <v>0</v>
      </c>
      <c r="AG512" s="30">
        <f>SUMIF(Ingredients!$B$3:$B$230,L512,Ingredients!$C$3:$C$230)+SUMIF($B$3:$B$725,L512,$AI$3:$AI$725)</f>
        <v>0</v>
      </c>
      <c r="AH512" s="30">
        <f>SUMIF(Ingredients!$B$3:$B$230,M512,Ingredients!$C$3:$C$230)+SUMIF($B$3:$B$725,M512,$AI$3:$AI$725)</f>
        <v>0</v>
      </c>
      <c r="AI512" s="29">
        <f t="shared" si="100"/>
        <v>31.30952380952381</v>
      </c>
      <c r="AJ512" s="30">
        <f>SUMIF(Ingredients!$B$3:$B$230,F512,Ingredients!$D$3:$D$230)+SUMIF($B$3:$B$725,F512,$AR$3:$AR$725)</f>
        <v>0.35714285714285715</v>
      </c>
      <c r="AK512" s="30">
        <f>SUMIF(Ingredients!$B$3:$B$230,G512,Ingredients!$D$3:$D$230)+SUMIF($B$3:$B$725,G512,$AR$3:$AR$725)</f>
        <v>0</v>
      </c>
      <c r="AL512" s="30">
        <f>SUMIF(Ingredients!$B$3:$B$230,H512,Ingredients!$D$3:$D$230)+SUMIF($B$3:$B$725,H512,$AR$3:$AR$725)</f>
        <v>0</v>
      </c>
      <c r="AM512" s="30">
        <f>SUMIF(Ingredients!$B$3:$B$230,I512,Ingredients!$D$3:$D$230)+SUMIF($B$3:$B$725,I512,$AR$3:$AR$725)</f>
        <v>0</v>
      </c>
      <c r="AN512" s="30">
        <f>SUMIF(Ingredients!$B$3:$B$230,J512,Ingredients!$D$3:$D$230)+SUMIF($B$3:$B$725,J512,$AR$3:$AR$725)</f>
        <v>10</v>
      </c>
      <c r="AO512" s="30">
        <f>SUMIF(Ingredients!$B$3:$B$230,K512,Ingredients!$D$3:$D$230)+SUMIF($B$3:$B$725,K512,$AR$3:$AR$725)</f>
        <v>0</v>
      </c>
      <c r="AP512" s="30">
        <f>SUMIF(Ingredients!$B$3:$B$230,L512,Ingredients!$D$3:$D$230)+SUMIF($B$3:$B$725,L512,$AR$3:$AR$725)</f>
        <v>0</v>
      </c>
      <c r="AQ512" s="30">
        <f>SUMIF(Ingredients!$B$3:$B$230,M512,Ingredients!$D$3:$D$230)+SUMIF($B$3:$B$725,M512,$AR$3:$AR$725)</f>
        <v>0</v>
      </c>
      <c r="AR512" s="29">
        <f t="shared" si="101"/>
        <v>10.357142857142858</v>
      </c>
      <c r="AS512" s="30">
        <f>SUMIF(Ingredients!$B$3:$B$230,F512,Ingredients!$E$3:$E$230)+SUMIF($B$3:$B$725,F512,$BA$3:$BA$730)</f>
        <v>10.428571428571429</v>
      </c>
      <c r="AT512" s="30">
        <f>SUMIF(Ingredients!$B$3:$B$230,G512,Ingredients!$E$3:$E$230)+SUMIF($B$3:$B$725,G512,$BA$3:$BA$730)</f>
        <v>7</v>
      </c>
      <c r="AU512" s="30">
        <f>SUMIF(Ingredients!$B$3:$B$230,H512,Ingredients!$E$3:$E$230)+SUMIF($B$3:$B$725,H512,$BA$3:$BA$730)</f>
        <v>12</v>
      </c>
      <c r="AV512" s="30">
        <f>SUMIF(Ingredients!$B$3:$B$230,I512,Ingredients!$E$3:$E$230)+SUMIF($B$3:$B$725,I512,$BA$3:$BA$730)</f>
        <v>24</v>
      </c>
      <c r="AW512" s="30">
        <f>SUMIF(Ingredients!$B$3:$B$230,J512,Ingredients!$E$3:$E$230)+SUMIF($B$3:$B$725,J512,$BA$3:$BA$730)</f>
        <v>12.666666666666666</v>
      </c>
      <c r="AX512" s="30">
        <f>SUMIF(Ingredients!$B$3:$B$230,K512,Ingredients!$E$3:$E$230)+SUMIF($B$3:$B$725,K512,$BA$3:$BA$730)</f>
        <v>0</v>
      </c>
      <c r="AY512" s="30">
        <f>SUMIF(Ingredients!$B$3:$B$230,L512,Ingredients!$E$3:$E$230)+SUMIF($B$3:$B$725,L512,$BA$3:$BA$730)</f>
        <v>0</v>
      </c>
      <c r="AZ512" s="30">
        <f>SUMIF(Ingredients!$B$3:$B$230,M512,Ingredients!$E$3:$E$230)+SUMIF($B$3:$B$725,M512,$BA$3:$BA$730)</f>
        <v>0</v>
      </c>
      <c r="BA512" s="29">
        <f t="shared" si="102"/>
        <v>13.21904761904762</v>
      </c>
      <c r="BB512" s="30">
        <f>SUMIF(Ingredients!$B$3:$B$230,F512,Ingredients!$F$3:$F$230)+SUMIF($B$3:$B$725,F512,$BJ$3:$BJ$725)</f>
        <v>0</v>
      </c>
      <c r="BC512" s="30">
        <f>SUMIF(Ingredients!$B$3:$B$230,G512,Ingredients!$F$3:$F$230)+SUMIF($B$3:$B$725,G512,$BJ$3:$BJ$725)</f>
        <v>1</v>
      </c>
      <c r="BD512" s="30">
        <f>SUMIF(Ingredients!$B$3:$B$230,H512,Ingredients!$F$3:$F$230)+SUMIF($B$3:$B$725,H512,$BJ$3:$BJ$725)</f>
        <v>0</v>
      </c>
      <c r="BE512" s="30">
        <f>SUMIF(Ingredients!$B$3:$B$230,I512,Ingredients!$F$3:$F$230)+SUMIF($B$3:$B$725,I512,$BJ$3:$BJ$725)</f>
        <v>0</v>
      </c>
      <c r="BF512" s="30">
        <f>SUMIF(Ingredients!$B$3:$B$230,J512,Ingredients!$F$3:$F$230)+SUMIF($B$3:$B$725,J512,$BJ$3:$BJ$725)</f>
        <v>0</v>
      </c>
      <c r="BG512" s="30">
        <f>SUMIF(Ingredients!$B$3:$B$230,K512,Ingredients!$F$3:$F$230)+SUMIF($B$3:$B$725,K512,$BJ$3:$BJ$725)</f>
        <v>0</v>
      </c>
      <c r="BH512" s="30">
        <f>SUMIF(Ingredients!$B$3:$B$230,L512,Ingredients!$F$3:$F$230)+SUMIF($B$3:$B$725,L512,$BJ$3:$BJ$725)</f>
        <v>0</v>
      </c>
      <c r="BI512" s="30">
        <f>SUMIF(Ingredients!$B$3:$B$230,M512,Ingredients!$F$3:$F$230)+SUMIF($B$3:$B$725,M512,$BJ$3:$BJ$725)</f>
        <v>0</v>
      </c>
      <c r="BJ512" s="35">
        <f t="shared" si="103"/>
        <v>1</v>
      </c>
      <c r="BK512" s="30">
        <f>SUMIF(Ingredients!$B$3:$B$230,F512,Ingredients!$G$3:$G$230)+SUMIF($B$3:$B$725,F512,$BS$3:$BS$725)</f>
        <v>0</v>
      </c>
      <c r="BL512" s="30">
        <f>SUMIF(Ingredients!$B$3:$B$230,G512,Ingredients!$G$3:$G$230)+SUMIF($B$3:$B$725,G512,$BS$3:$BS$725)</f>
        <v>0</v>
      </c>
      <c r="BM512" s="30">
        <f>SUMIF(Ingredients!$B$3:$B$230,H512,Ingredients!$G$3:$G$230)+SUMIF($B$3:$B$725,H512,$BS$3:$BS$725)</f>
        <v>0</v>
      </c>
      <c r="BN512" s="30">
        <f>SUMIF(Ingredients!$B$3:$B$230,I512,Ingredients!$G$3:$G$230)+SUMIF($B$3:$B$725,I512,$BS$3:$BS$725)</f>
        <v>0</v>
      </c>
      <c r="BO512" s="30">
        <f>SUMIF(Ingredients!$B$3:$B$230,J512,Ingredients!$G$3:$G$230)+SUMIF($B$3:$B$725,J512,$BS$3:$BS$725)</f>
        <v>0</v>
      </c>
      <c r="BP512" s="30">
        <f>SUMIF(Ingredients!$B$3:$B$230,K512,Ingredients!$G$3:$G$230)+SUMIF($B$3:$B$725,K512,$BS$3:$BS$725)</f>
        <v>0</v>
      </c>
      <c r="BQ512" s="30">
        <f>SUMIF(Ingredients!$B$3:$B$230,L512,Ingredients!$G$3:$G$230)+SUMIF($B$3:$B$725,L512,$BS$3:$BS$725)</f>
        <v>0</v>
      </c>
      <c r="BR512" s="30">
        <f>SUMIF(Ingredients!$B$3:$B$230,M512,Ingredients!$G$3:$G$230)+SUMIF($B$3:$B$725,M512,$BS$3:$BS$725)</f>
        <v>0</v>
      </c>
      <c r="BS512" s="36">
        <f t="shared" si="104"/>
        <v>0</v>
      </c>
      <c r="BT512" s="30">
        <f>SUMIF(Ingredients!$B$3:$B$230,F512,Ingredients!$H$3:$H$230)+SUMIF($B$3:$B$725,F512,$CB$3:$CB$725)</f>
        <v>1.1428571428571428</v>
      </c>
      <c r="BU512" s="30">
        <f>SUMIF(Ingredients!$B$3:$B$230,G512,Ingredients!$H$3:$H$230)+SUMIF($B$3:$B$725,G512,$CB$3:$CB$725)</f>
        <v>0</v>
      </c>
      <c r="BV512" s="30">
        <f>SUMIF(Ingredients!$B$3:$B$230,H512,Ingredients!$H$3:$H$230)+SUMIF($B$3:$B$725,H512,$CB$3:$CB$725)</f>
        <v>1</v>
      </c>
      <c r="BW512" s="30">
        <f>SUMIF(Ingredients!$B$3:$B$230,I512,Ingredients!$H$3:$H$230)+SUMIF($B$3:$B$725,I512,$CB$3:$CB$725)</f>
        <v>0</v>
      </c>
      <c r="BX512" s="30">
        <f>SUMIF(Ingredients!$B$3:$B$230,J512,Ingredients!$H$3:$H$230)+SUMIF($B$3:$B$725,J512,$CB$3:$CB$725)</f>
        <v>0.5</v>
      </c>
      <c r="BY512" s="30">
        <f>SUMIF(Ingredients!$B$3:$B$230,K512,Ingredients!$H$3:$H$230)+SUMIF($B$3:$B$725,K512,$CB$3:$CB$725)</f>
        <v>0</v>
      </c>
      <c r="BZ512" s="30">
        <f>SUMIF(Ingredients!$B$3:$B$230,L512,Ingredients!$H$3:$H$230)+SUMIF($B$3:$B$725,L512,$CB$3:$CB$725)</f>
        <v>0</v>
      </c>
      <c r="CA512" s="30">
        <f>SUMIF(Ingredients!$B$3:$B$230,M512,Ingredients!$H$3:$H$230)+SUMIF($B$3:$B$725,M512,$CB$3:$CB$725)</f>
        <v>0</v>
      </c>
      <c r="CB512" s="42">
        <f t="shared" si="105"/>
        <v>2.6428571428571428</v>
      </c>
      <c r="CC512" s="30">
        <f>SUMIF(Ingredients!$B$3:$B$230,F512,Ingredients!$I$3:$I$230)+SUMIF($B$3:$B$725,F512,$CK$3:$CK$725)</f>
        <v>2.5</v>
      </c>
      <c r="CD512" s="30">
        <f>SUMIF(Ingredients!$B$3:$B$230,G512,Ingredients!$I$3:$I$230)+SUMIF($B$3:$B$725,G512,$CK$3:$CK$725)</f>
        <v>0</v>
      </c>
      <c r="CE512" s="30">
        <f>SUMIF(Ingredients!$B$3:$B$230,H512,Ingredients!$I$3:$I$230)+SUMIF($B$3:$B$725,H512,$CK$3:$CK$725)</f>
        <v>0</v>
      </c>
      <c r="CF512" s="30">
        <f>SUMIF(Ingredients!$B$3:$B$230,I512,Ingredients!$I$3:$I$230)+SUMIF($B$3:$B$725,I512,$CK$3:$CK$725)</f>
        <v>0</v>
      </c>
      <c r="CG512" s="30">
        <f>SUMIF(Ingredients!$B$3:$B$230,J512,Ingredients!$I$3:$I$230)+SUMIF($B$3:$B$725,J512,$CK$3:$CK$725)</f>
        <v>1</v>
      </c>
      <c r="CH512" s="30">
        <f>SUMIF(Ingredients!$B$3:$B$230,K512,Ingredients!$I$3:$I$230)+SUMIF($B$3:$B$725,K512,$CK$3:$CK$725)</f>
        <v>0</v>
      </c>
      <c r="CI512" s="30">
        <f>SUMIF(Ingredients!$B$3:$B$230,L512,Ingredients!$I$3:$I$230)+SUMIF($B$3:$B$725,L512,$CK$3:$CK$725)</f>
        <v>0</v>
      </c>
      <c r="CJ512" s="30">
        <f>SUMIF(Ingredients!$B$3:$B$230,M512,Ingredients!$I$3:$I$230)+SUMIF($B$3:$B$725,M512,$CK$3:$CK$725)</f>
        <v>0</v>
      </c>
      <c r="CK512" s="38">
        <f t="shared" si="106"/>
        <v>3.5</v>
      </c>
      <c r="CL512" s="30">
        <f>SUMIF(Ingredients!$B$3:$B$230,F512,Ingredients!$J$3:$J$230)+SUMIF($B$3:$B$725,F512,$CT$3:$CT$725)</f>
        <v>0</v>
      </c>
      <c r="CM512" s="30">
        <f>SUMIF(Ingredients!$B$3:$B$230,G512,Ingredients!$J$3:$J$230)+SUMIF($B$3:$B$725,G512,$CT$3:$CT$725)</f>
        <v>0</v>
      </c>
      <c r="CN512" s="30">
        <f>SUMIF(Ingredients!$B$3:$B$230,H512,Ingredients!$J$3:$J$230)+SUMIF($B$3:$B$725,H512,$CT$3:$CT$725)</f>
        <v>0</v>
      </c>
      <c r="CO512" s="30">
        <f>SUMIF(Ingredients!$B$3:$B$230,I512,Ingredients!$J$3:$J$230)+SUMIF($B$3:$B$725,I512,$CT$3:$CT$725)</f>
        <v>0</v>
      </c>
      <c r="CP512" s="30">
        <f>SUMIF(Ingredients!$B$3:$B$230,J512,Ingredients!$J$3:$J$230)+SUMIF($B$3:$B$725,J512,$CT$3:$CT$725)</f>
        <v>0</v>
      </c>
      <c r="CQ512" s="30">
        <f>SUMIF(Ingredients!$B$3:$B$230,K512,Ingredients!$J$3:$J$230)+SUMIF($B$3:$B$725,K512,$CT$3:$CT$725)</f>
        <v>0</v>
      </c>
      <c r="CR512" s="30">
        <f>SUMIF(Ingredients!$B$3:$B$230,L512,Ingredients!$J$3:$J$230)+SUMIF($B$3:$B$725,L512,$CT$3:$CT$725)</f>
        <v>0</v>
      </c>
      <c r="CS512" s="30">
        <f>SUMIF(Ingredients!$B$3:$B$230,M512,Ingredients!$J$3:$J$230)+SUMIF($B$3:$B$725,M512,$CT$3:$CT$725)</f>
        <v>0</v>
      </c>
      <c r="CT512" s="43">
        <f t="shared" si="107"/>
        <v>0</v>
      </c>
      <c r="CU512" s="34">
        <v>30</v>
      </c>
      <c r="CV512" s="30">
        <v>15</v>
      </c>
      <c r="CW512" s="30">
        <v>6</v>
      </c>
      <c r="CX512" s="35">
        <v>1</v>
      </c>
      <c r="CY512" s="36">
        <v>0</v>
      </c>
      <c r="CZ512" s="37">
        <v>2.5</v>
      </c>
      <c r="DA512" s="38">
        <v>3.5</v>
      </c>
      <c r="DB512" s="39">
        <v>0</v>
      </c>
      <c r="DC512" t="s">
        <v>202</v>
      </c>
      <c r="DD512" t="str">
        <f t="shared" ca="1" si="99"/>
        <v/>
      </c>
      <c r="DE512" t="str">
        <f t="shared" ca="1" si="108"/>
        <v>-</v>
      </c>
      <c r="DG512" t="s">
        <v>200</v>
      </c>
      <c r="DH512" t="str">
        <f t="shared" ca="1" si="109"/>
        <v>WONTONSOUPITEM(MEAL, ItemRegistry.wontonsoupItem, 4 ,6f,15f,1f,2.5f,0f,3.5f,0f,3.5f),</v>
      </c>
      <c r="DI512" t="s">
        <v>2569</v>
      </c>
    </row>
    <row r="513" spans="2:113" x14ac:dyDescent="0.3">
      <c r="B513" t="s">
        <v>810</v>
      </c>
      <c r="C513" t="str">
        <f>INDEX('PH Itemnames'!$B$1:$B$723,MATCH(B513,'PH Itemnames'!$A$1:$A$723),1)</f>
        <v>springrollItem</v>
      </c>
      <c r="D513" t="s">
        <v>240</v>
      </c>
      <c r="E513" t="s">
        <v>1191</v>
      </c>
      <c r="F513" s="10" t="s">
        <v>44</v>
      </c>
      <c r="G513" s="11" t="s">
        <v>695</v>
      </c>
      <c r="H513" s="11" t="s">
        <v>115</v>
      </c>
      <c r="I513" s="11" t="s">
        <v>62</v>
      </c>
      <c r="J513" s="11" t="s">
        <v>179</v>
      </c>
      <c r="K513" s="11" t="s">
        <v>122</v>
      </c>
      <c r="L513" s="11" t="s">
        <v>60</v>
      </c>
      <c r="M513" s="11"/>
      <c r="N513" s="46">
        <f ca="1">SUMIF(Ingredients!$B$3:$B$230,'PH complex foods'!F513,Ingredients!$A$3:$A$119)+SUMIF($B$3:$B$725,F513,$V$3:$V$724)</f>
        <v>1</v>
      </c>
      <c r="O513" s="11">
        <f ca="1">SUMIF(Ingredients!$B$3:$B$230,'PH complex foods'!G513,Ingredients!$A$3:$A$119)+SUMIF($B$3:$B$725,G513,$V$3:$V$724)</f>
        <v>1</v>
      </c>
      <c r="P513" s="11">
        <f ca="1">SUMIF(Ingredients!$B$3:$B$230,'PH complex foods'!H513,Ingredients!$A$3:$A$119)+SUMIF($B$3:$B$725,H513,$V$3:$V$724)</f>
        <v>1</v>
      </c>
      <c r="Q513" s="11">
        <f ca="1">SUMIF(Ingredients!$B$3:$B$230,'PH complex foods'!I513,Ingredients!$A$3:$A$119)+SUMIF($B$3:$B$725,I513,$V$3:$V$724)</f>
        <v>1</v>
      </c>
      <c r="R513" s="11">
        <f ca="1">SUMIF(Ingredients!$B$3:$B$230,'PH complex foods'!J513,Ingredients!$A$3:$A$119)+SUMIF($B$3:$B$725,J513,$V$3:$V$724)</f>
        <v>0</v>
      </c>
      <c r="S513" s="11">
        <f ca="1">SUMIF(Ingredients!$B$3:$B$230,'PH complex foods'!K513,Ingredients!$A$3:$A$119)+SUMIF($B$3:$B$725,K513,$V$3:$V$724)</f>
        <v>1</v>
      </c>
      <c r="T513" s="11">
        <f ca="1">SUMIF(Ingredients!$B$3:$B$230,'PH complex foods'!L513,Ingredients!$A$3:$A$119)+SUMIF($B$3:$B$725,L513,$V$3:$V$724)</f>
        <v>1</v>
      </c>
      <c r="U513" s="11">
        <f ca="1">SUMIF(Ingredients!$B$3:$B$230,'PH complex foods'!M513,Ingredients!$A$3:$A$119)+SUMIF($B$3:$B$725,M513,$V$3:$V$724)</f>
        <v>0</v>
      </c>
      <c r="V513" s="10">
        <f t="shared" ca="1" si="110"/>
        <v>0</v>
      </c>
      <c r="W513" s="10">
        <v>0</v>
      </c>
      <c r="X513" s="11">
        <v>0</v>
      </c>
      <c r="Y513" s="11">
        <f>COUNTIF(F513:M1237,B513)</f>
        <v>0</v>
      </c>
      <c r="Z513" s="44" t="str">
        <f t="shared" ca="1" si="111"/>
        <v>No</v>
      </c>
      <c r="AA513" s="34">
        <f>SUMIF(Ingredients!$B$3:$B$230,F513,Ingredients!$C$3:$C$230)+SUMIF($B$3:$B$725,F513,$AI$3:$AI$725)</f>
        <v>0</v>
      </c>
      <c r="AB513" s="30">
        <f>SUMIF(Ingredients!$B$3:$B$230,G513,Ingredients!$C$3:$C$230)+SUMIF($B$3:$B$725,G513,$AI$3:$AI$725)</f>
        <v>24</v>
      </c>
      <c r="AC513" s="30">
        <f>SUMIF(Ingredients!$B$3:$B$230,H513,Ingredients!$C$3:$C$230)+SUMIF($B$3:$B$725,H513,$AI$3:$AI$725)</f>
        <v>5</v>
      </c>
      <c r="AD513" s="30">
        <f>SUMIF(Ingredients!$B$3:$B$230,I513,Ingredients!$C$3:$C$230)+SUMIF($B$3:$B$725,I513,$AI$3:$AI$725)</f>
        <v>2</v>
      </c>
      <c r="AE513" s="30">
        <f>SUMIF(Ingredients!$B$3:$B$230,J513,Ingredients!$C$3:$C$230)+SUMIF($B$3:$B$725,J513,$AI$3:$AI$725)</f>
        <v>1</v>
      </c>
      <c r="AF513" s="30">
        <f>SUMIF(Ingredients!$B$3:$B$230,K513,Ingredients!$C$3:$C$230)+SUMIF($B$3:$B$725,K513,$AI$3:$AI$725)</f>
        <v>0</v>
      </c>
      <c r="AG513" s="30">
        <f>SUMIF(Ingredients!$B$3:$B$230,L513,Ingredients!$C$3:$C$230)+SUMIF($B$3:$B$725,L513,$AI$3:$AI$725)</f>
        <v>2</v>
      </c>
      <c r="AH513" s="30">
        <f>SUMIF(Ingredients!$B$3:$B$230,M513,Ingredients!$C$3:$C$230)+SUMIF($B$3:$B$725,M513,$AI$3:$AI$725)</f>
        <v>0</v>
      </c>
      <c r="AI513" s="29">
        <f t="shared" si="100"/>
        <v>34</v>
      </c>
      <c r="AJ513" s="30">
        <f>SUMIF(Ingredients!$B$3:$B$230,F513,Ingredients!$D$3:$D$230)+SUMIF($B$3:$B$725,F513,$AR$3:$AR$725)</f>
        <v>0</v>
      </c>
      <c r="AK513" s="30">
        <f>SUMIF(Ingredients!$B$3:$B$230,G513,Ingredients!$D$3:$D$230)+SUMIF($B$3:$B$725,G513,$AR$3:$AR$725)</f>
        <v>10</v>
      </c>
      <c r="AL513" s="30">
        <f>SUMIF(Ingredients!$B$3:$B$230,H513,Ingredients!$D$3:$D$230)+SUMIF($B$3:$B$725,H513,$AR$3:$AR$725)</f>
        <v>0</v>
      </c>
      <c r="AM513" s="30">
        <f>SUMIF(Ingredients!$B$3:$B$230,I513,Ingredients!$D$3:$D$230)+SUMIF($B$3:$B$725,I513,$AR$3:$AR$725)</f>
        <v>0</v>
      </c>
      <c r="AN513" s="30">
        <f>SUMIF(Ingredients!$B$3:$B$230,J513,Ingredients!$D$3:$D$230)+SUMIF($B$3:$B$725,J513,$AR$3:$AR$725)</f>
        <v>5</v>
      </c>
      <c r="AO513" s="30">
        <f>SUMIF(Ingredients!$B$3:$B$230,K513,Ingredients!$D$3:$D$230)+SUMIF($B$3:$B$725,K513,$AR$3:$AR$725)</f>
        <v>0</v>
      </c>
      <c r="AP513" s="30">
        <f>SUMIF(Ingredients!$B$3:$B$230,L513,Ingredients!$D$3:$D$230)+SUMIF($B$3:$B$725,L513,$AR$3:$AR$725)</f>
        <v>0</v>
      </c>
      <c r="AQ513" s="30">
        <f>SUMIF(Ingredients!$B$3:$B$230,M513,Ingredients!$D$3:$D$230)+SUMIF($B$3:$B$725,M513,$AR$3:$AR$725)</f>
        <v>0</v>
      </c>
      <c r="AR513" s="29">
        <f t="shared" si="101"/>
        <v>15</v>
      </c>
      <c r="AS513" s="30">
        <f>SUMIF(Ingredients!$B$3:$B$230,F513,Ingredients!$E$3:$E$230)+SUMIF($B$3:$B$725,F513,$BA$3:$BA$730)</f>
        <v>10</v>
      </c>
      <c r="AT513" s="30">
        <f>SUMIF(Ingredients!$B$3:$B$230,G513,Ingredients!$E$3:$E$230)+SUMIF($B$3:$B$725,G513,$BA$3:$BA$730)</f>
        <v>34.125</v>
      </c>
      <c r="AU513" s="30">
        <f>SUMIF(Ingredients!$B$3:$B$230,H513,Ingredients!$E$3:$E$230)+SUMIF($B$3:$B$725,H513,$BA$3:$BA$730)</f>
        <v>45</v>
      </c>
      <c r="AV513" s="30">
        <f>SUMIF(Ingredients!$B$3:$B$230,I513,Ingredients!$E$3:$E$230)+SUMIF($B$3:$B$725,I513,$BA$3:$BA$730)</f>
        <v>54</v>
      </c>
      <c r="AW513" s="30">
        <f>SUMIF(Ingredients!$B$3:$B$230,J513,Ingredients!$E$3:$E$230)+SUMIF($B$3:$B$725,J513,$BA$3:$BA$730)</f>
        <v>10</v>
      </c>
      <c r="AX513" s="30">
        <f>SUMIF(Ingredients!$B$3:$B$230,K513,Ingredients!$E$3:$E$230)+SUMIF($B$3:$B$725,K513,$BA$3:$BA$730)</f>
        <v>48</v>
      </c>
      <c r="AY513" s="30">
        <f>SUMIF(Ingredients!$B$3:$B$230,L513,Ingredients!$E$3:$E$230)+SUMIF($B$3:$B$725,L513,$BA$3:$BA$730)</f>
        <v>18</v>
      </c>
      <c r="AZ513" s="30">
        <f>SUMIF(Ingredients!$B$3:$B$230,M513,Ingredients!$E$3:$E$230)+SUMIF($B$3:$B$725,M513,$BA$3:$BA$730)</f>
        <v>0</v>
      </c>
      <c r="BA513" s="29">
        <f t="shared" si="102"/>
        <v>31.303571428571427</v>
      </c>
      <c r="BB513" s="30">
        <f>SUMIF(Ingredients!$B$3:$B$230,F513,Ingredients!$F$3:$F$230)+SUMIF($B$3:$B$725,F513,$BJ$3:$BJ$725)</f>
        <v>0</v>
      </c>
      <c r="BC513" s="30">
        <f>SUMIF(Ingredients!$B$3:$B$230,G513,Ingredients!$F$3:$F$230)+SUMIF($B$3:$B$725,G513,$BJ$3:$BJ$725)</f>
        <v>0.5</v>
      </c>
      <c r="BD513" s="30">
        <f>SUMIF(Ingredients!$B$3:$B$230,H513,Ingredients!$F$3:$F$230)+SUMIF($B$3:$B$725,H513,$BJ$3:$BJ$725)</f>
        <v>0.5</v>
      </c>
      <c r="BE513" s="30">
        <f>SUMIF(Ingredients!$B$3:$B$230,I513,Ingredients!$F$3:$F$230)+SUMIF($B$3:$B$725,I513,$BJ$3:$BJ$725)</f>
        <v>0</v>
      </c>
      <c r="BF513" s="30">
        <f>SUMIF(Ingredients!$B$3:$B$230,J513,Ingredients!$F$3:$F$230)+SUMIF($B$3:$B$725,J513,$BJ$3:$BJ$725)</f>
        <v>0</v>
      </c>
      <c r="BG513" s="30">
        <f>SUMIF(Ingredients!$B$3:$B$230,K513,Ingredients!$F$3:$F$230)+SUMIF($B$3:$B$725,K513,$BJ$3:$BJ$725)</f>
        <v>0</v>
      </c>
      <c r="BH513" s="30">
        <f>SUMIF(Ingredients!$B$3:$B$230,L513,Ingredients!$F$3:$F$230)+SUMIF($B$3:$B$725,L513,$BJ$3:$BJ$725)</f>
        <v>0</v>
      </c>
      <c r="BI513" s="30">
        <f>SUMIF(Ingredients!$B$3:$B$230,M513,Ingredients!$F$3:$F$230)+SUMIF($B$3:$B$725,M513,$BJ$3:$BJ$725)</f>
        <v>0</v>
      </c>
      <c r="BJ513" s="35">
        <f t="shared" si="103"/>
        <v>1</v>
      </c>
      <c r="BK513" s="30">
        <f>SUMIF(Ingredients!$B$3:$B$230,F513,Ingredients!$G$3:$G$230)+SUMIF($B$3:$B$725,F513,$BS$3:$BS$725)</f>
        <v>0</v>
      </c>
      <c r="BL513" s="30">
        <f>SUMIF(Ingredients!$B$3:$B$230,G513,Ingredients!$G$3:$G$230)+SUMIF($B$3:$B$725,G513,$BS$3:$BS$725)</f>
        <v>0</v>
      </c>
      <c r="BM513" s="30">
        <f>SUMIF(Ingredients!$B$3:$B$230,H513,Ingredients!$G$3:$G$230)+SUMIF($B$3:$B$725,H513,$BS$3:$BS$725)</f>
        <v>0</v>
      </c>
      <c r="BN513" s="30">
        <f>SUMIF(Ingredients!$B$3:$B$230,I513,Ingredients!$G$3:$G$230)+SUMIF($B$3:$B$725,I513,$BS$3:$BS$725)</f>
        <v>0</v>
      </c>
      <c r="BO513" s="30">
        <f>SUMIF(Ingredients!$B$3:$B$230,J513,Ingredients!$G$3:$G$230)+SUMIF($B$3:$B$725,J513,$BS$3:$BS$725)</f>
        <v>0.8</v>
      </c>
      <c r="BP513" s="30">
        <f>SUMIF(Ingredients!$B$3:$B$230,K513,Ingredients!$G$3:$G$230)+SUMIF($B$3:$B$725,K513,$BS$3:$BS$725)</f>
        <v>0</v>
      </c>
      <c r="BQ513" s="30">
        <f>SUMIF(Ingredients!$B$3:$B$230,L513,Ingredients!$G$3:$G$230)+SUMIF($B$3:$B$725,L513,$BS$3:$BS$725)</f>
        <v>0</v>
      </c>
      <c r="BR513" s="30">
        <f>SUMIF(Ingredients!$B$3:$B$230,M513,Ingredients!$G$3:$G$230)+SUMIF($B$3:$B$725,M513,$BS$3:$BS$725)</f>
        <v>0</v>
      </c>
      <c r="BS513" s="36">
        <f t="shared" si="104"/>
        <v>0.8</v>
      </c>
      <c r="BT513" s="30">
        <f>SUMIF(Ingredients!$B$3:$B$230,F513,Ingredients!$H$3:$H$230)+SUMIF($B$3:$B$725,F513,$CB$3:$CB$725)</f>
        <v>0</v>
      </c>
      <c r="BU513" s="30">
        <f>SUMIF(Ingredients!$B$3:$B$230,G513,Ingredients!$H$3:$H$230)+SUMIF($B$3:$B$725,G513,$CB$3:$CB$725)</f>
        <v>4.5</v>
      </c>
      <c r="BV513" s="30">
        <f>SUMIF(Ingredients!$B$3:$B$230,H513,Ingredients!$H$3:$H$230)+SUMIF($B$3:$B$725,H513,$CB$3:$CB$725)</f>
        <v>0</v>
      </c>
      <c r="BW513" s="30">
        <f>SUMIF(Ingredients!$B$3:$B$230,I513,Ingredients!$H$3:$H$230)+SUMIF($B$3:$B$725,I513,$CB$3:$CB$725)</f>
        <v>2</v>
      </c>
      <c r="BX513" s="30">
        <f>SUMIF(Ingredients!$B$3:$B$230,J513,Ingredients!$H$3:$H$230)+SUMIF($B$3:$B$725,J513,$CB$3:$CB$725)</f>
        <v>0</v>
      </c>
      <c r="BY513" s="30">
        <f>SUMIF(Ingredients!$B$3:$B$230,K513,Ingredients!$H$3:$H$230)+SUMIF($B$3:$B$725,K513,$CB$3:$CB$725)</f>
        <v>0</v>
      </c>
      <c r="BZ513" s="30">
        <f>SUMIF(Ingredients!$B$3:$B$230,L513,Ingredients!$H$3:$H$230)+SUMIF($B$3:$B$725,L513,$CB$3:$CB$725)</f>
        <v>1</v>
      </c>
      <c r="CA513" s="30">
        <f>SUMIF(Ingredients!$B$3:$B$230,M513,Ingredients!$H$3:$H$230)+SUMIF($B$3:$B$725,M513,$CB$3:$CB$725)</f>
        <v>0</v>
      </c>
      <c r="CB513" s="42">
        <f t="shared" si="105"/>
        <v>7.5</v>
      </c>
      <c r="CC513" s="30">
        <f>SUMIF(Ingredients!$B$3:$B$230,F513,Ingredients!$I$3:$I$230)+SUMIF($B$3:$B$725,F513,$CK$3:$CK$725)</f>
        <v>0</v>
      </c>
      <c r="CD513" s="30">
        <f>SUMIF(Ingredients!$B$3:$B$230,G513,Ingredients!$I$3:$I$230)+SUMIF($B$3:$B$725,G513,$CK$3:$CK$725)</f>
        <v>1</v>
      </c>
      <c r="CE513" s="30">
        <f>SUMIF(Ingredients!$B$3:$B$230,H513,Ingredients!$I$3:$I$230)+SUMIF($B$3:$B$725,H513,$CK$3:$CK$725)</f>
        <v>0</v>
      </c>
      <c r="CF513" s="30">
        <f>SUMIF(Ingredients!$B$3:$B$230,I513,Ingredients!$I$3:$I$230)+SUMIF($B$3:$B$725,I513,$CK$3:$CK$725)</f>
        <v>0</v>
      </c>
      <c r="CG513" s="30">
        <f>SUMIF(Ingredients!$B$3:$B$230,J513,Ingredients!$I$3:$I$230)+SUMIF($B$3:$B$725,J513,$CK$3:$CK$725)</f>
        <v>0</v>
      </c>
      <c r="CH513" s="30">
        <f>SUMIF(Ingredients!$B$3:$B$230,K513,Ingredients!$I$3:$I$230)+SUMIF($B$3:$B$725,K513,$CK$3:$CK$725)</f>
        <v>0</v>
      </c>
      <c r="CI513" s="30">
        <f>SUMIF(Ingredients!$B$3:$B$230,L513,Ingredients!$I$3:$I$230)+SUMIF($B$3:$B$725,L513,$CK$3:$CK$725)</f>
        <v>0</v>
      </c>
      <c r="CJ513" s="30">
        <f>SUMIF(Ingredients!$B$3:$B$230,M513,Ingredients!$I$3:$I$230)+SUMIF($B$3:$B$725,M513,$CK$3:$CK$725)</f>
        <v>0</v>
      </c>
      <c r="CK513" s="38">
        <f t="shared" si="106"/>
        <v>1</v>
      </c>
      <c r="CL513" s="30">
        <f>SUMIF(Ingredients!$B$3:$B$230,F513,Ingredients!$J$3:$J$230)+SUMIF($B$3:$B$725,F513,$CT$3:$CT$725)</f>
        <v>0</v>
      </c>
      <c r="CM513" s="30">
        <f>SUMIF(Ingredients!$B$3:$B$230,G513,Ingredients!$J$3:$J$230)+SUMIF($B$3:$B$725,G513,$CT$3:$CT$725)</f>
        <v>0</v>
      </c>
      <c r="CN513" s="30">
        <f>SUMIF(Ingredients!$B$3:$B$230,H513,Ingredients!$J$3:$J$230)+SUMIF($B$3:$B$725,H513,$CT$3:$CT$725)</f>
        <v>0</v>
      </c>
      <c r="CO513" s="30">
        <f>SUMIF(Ingredients!$B$3:$B$230,I513,Ingredients!$J$3:$J$230)+SUMIF($B$3:$B$725,I513,$CT$3:$CT$725)</f>
        <v>0</v>
      </c>
      <c r="CP513" s="30">
        <f>SUMIF(Ingredients!$B$3:$B$230,J513,Ingredients!$J$3:$J$230)+SUMIF($B$3:$B$725,J513,$CT$3:$CT$725)</f>
        <v>0</v>
      </c>
      <c r="CQ513" s="30">
        <f>SUMIF(Ingredients!$B$3:$B$230,K513,Ingredients!$J$3:$J$230)+SUMIF($B$3:$B$725,K513,$CT$3:$CT$725)</f>
        <v>0</v>
      </c>
      <c r="CR513" s="30">
        <f>SUMIF(Ingredients!$B$3:$B$230,L513,Ingredients!$J$3:$J$230)+SUMIF($B$3:$B$725,L513,$CT$3:$CT$725)</f>
        <v>0</v>
      </c>
      <c r="CS513" s="30">
        <f>SUMIF(Ingredients!$B$3:$B$230,M513,Ingredients!$J$3:$J$230)+SUMIF($B$3:$B$725,M513,$CT$3:$CT$725)</f>
        <v>0</v>
      </c>
      <c r="CT513" s="43">
        <f t="shared" si="107"/>
        <v>0</v>
      </c>
      <c r="CU513" s="34">
        <v>30</v>
      </c>
      <c r="CV513" s="30">
        <v>0</v>
      </c>
      <c r="CW513" s="30">
        <v>18</v>
      </c>
      <c r="CX513" s="35">
        <v>1</v>
      </c>
      <c r="CY513" s="36">
        <v>1</v>
      </c>
      <c r="CZ513" s="37">
        <v>5</v>
      </c>
      <c r="DA513" s="38">
        <v>1</v>
      </c>
      <c r="DB513" s="39">
        <v>0</v>
      </c>
      <c r="DC513" t="s">
        <v>202</v>
      </c>
      <c r="DD513" t="str">
        <f t="shared" ca="1" si="99"/>
        <v/>
      </c>
      <c r="DE513" t="str">
        <f t="shared" ca="1" si="108"/>
        <v>No</v>
      </c>
      <c r="DG513" t="s">
        <v>200</v>
      </c>
      <c r="DH513" t="str">
        <f t="shared" ca="1" si="109"/>
        <v/>
      </c>
      <c r="DI513" t="s">
        <v>2570</v>
      </c>
    </row>
    <row r="514" spans="2:113" x14ac:dyDescent="0.3">
      <c r="B514" t="s">
        <v>811</v>
      </c>
      <c r="C514" t="str">
        <f>INDEX('PH Itemnames'!$B$1:$B$723,MATCH(B514,'PH Itemnames'!$A$1:$A$723),1)</f>
        <v>meatystirfryItem</v>
      </c>
      <c r="D514" t="s">
        <v>245</v>
      </c>
      <c r="E514" t="s">
        <v>1191</v>
      </c>
      <c r="F514" s="10" t="s">
        <v>132</v>
      </c>
      <c r="G514" s="11" t="s">
        <v>61</v>
      </c>
      <c r="H514" s="11" t="s">
        <v>44</v>
      </c>
      <c r="I514" s="11" t="s">
        <v>64</v>
      </c>
      <c r="J514" s="11" t="s">
        <v>212</v>
      </c>
      <c r="K514" s="11"/>
      <c r="L514" s="11"/>
      <c r="M514" s="11"/>
      <c r="N514" s="46">
        <f ca="1">SUMIF(Ingredients!$B$3:$B$230,'PH complex foods'!F514,Ingredients!$A$3:$A$119)+SUMIF($B$3:$B$725,F514,$V$3:$V$724)</f>
        <v>1</v>
      </c>
      <c r="O514" s="11">
        <f ca="1">SUMIF(Ingredients!$B$3:$B$230,'PH complex foods'!G514,Ingredients!$A$3:$A$119)+SUMIF($B$3:$B$725,G514,$V$3:$V$724)</f>
        <v>1</v>
      </c>
      <c r="P514" s="11">
        <f ca="1">SUMIF(Ingredients!$B$3:$B$230,'PH complex foods'!H514,Ingredients!$A$3:$A$119)+SUMIF($B$3:$B$725,H514,$V$3:$V$724)</f>
        <v>1</v>
      </c>
      <c r="Q514" s="11">
        <f ca="1">SUMIF(Ingredients!$B$3:$B$230,'PH complex foods'!I514,Ingredients!$A$3:$A$119)+SUMIF($B$3:$B$725,I514,$V$3:$V$724)</f>
        <v>1</v>
      </c>
      <c r="R514" s="11">
        <f ca="1">SUMIF(Ingredients!$B$3:$B$230,'PH complex foods'!J514,Ingredients!$A$3:$A$119)+SUMIF($B$3:$B$725,J514,$V$3:$V$724)</f>
        <v>1</v>
      </c>
      <c r="S514" s="11">
        <f ca="1">SUMIF(Ingredients!$B$3:$B$230,'PH complex foods'!K514,Ingredients!$A$3:$A$119)+SUMIF($B$3:$B$725,K514,$V$3:$V$724)</f>
        <v>0</v>
      </c>
      <c r="T514" s="11">
        <f ca="1">SUMIF(Ingredients!$B$3:$B$230,'PH complex foods'!L514,Ingredients!$A$3:$A$119)+SUMIF($B$3:$B$725,L514,$V$3:$V$724)</f>
        <v>0</v>
      </c>
      <c r="U514" s="11">
        <f ca="1">SUMIF(Ingredients!$B$3:$B$230,'PH complex foods'!M514,Ingredients!$A$3:$A$119)+SUMIF($B$3:$B$725,M514,$V$3:$V$724)</f>
        <v>0</v>
      </c>
      <c r="V514" s="10">
        <f t="shared" ca="1" si="110"/>
        <v>1</v>
      </c>
      <c r="W514" s="10">
        <v>1</v>
      </c>
      <c r="X514" s="11">
        <v>1</v>
      </c>
      <c r="Y514" s="11">
        <f>COUNTIF(F514:M1238,B514)</f>
        <v>0</v>
      </c>
      <c r="Z514" s="44" t="str">
        <f t="shared" ca="1" si="111"/>
        <v>Yes</v>
      </c>
      <c r="AA514" s="34">
        <f>SUMIF(Ingredients!$B$3:$B$230,F514,Ingredients!$C$3:$C$230)+SUMIF($B$3:$B$725,F514,$AI$3:$AI$725)</f>
        <v>4</v>
      </c>
      <c r="AB514" s="30">
        <f>SUMIF(Ingredients!$B$3:$B$230,G514,Ingredients!$C$3:$C$230)+SUMIF($B$3:$B$725,G514,$AI$3:$AI$725)</f>
        <v>10</v>
      </c>
      <c r="AC514" s="30">
        <f>SUMIF(Ingredients!$B$3:$B$230,H514,Ingredients!$C$3:$C$230)+SUMIF($B$3:$B$725,H514,$AI$3:$AI$725)</f>
        <v>0</v>
      </c>
      <c r="AD514" s="30">
        <f>SUMIF(Ingredients!$B$3:$B$230,I514,Ingredients!$C$3:$C$230)+SUMIF($B$3:$B$725,I514,$AI$3:$AI$725)</f>
        <v>2</v>
      </c>
      <c r="AE514" s="30">
        <f>SUMIF(Ingredients!$B$3:$B$230,J514,Ingredients!$C$3:$C$230)+SUMIF($B$3:$B$725,J514,$AI$3:$AI$725)</f>
        <v>7.166666666666667</v>
      </c>
      <c r="AF514" s="30">
        <f>SUMIF(Ingredients!$B$3:$B$230,K514,Ingredients!$C$3:$C$230)+SUMIF($B$3:$B$725,K514,$AI$3:$AI$725)</f>
        <v>0</v>
      </c>
      <c r="AG514" s="30">
        <f>SUMIF(Ingredients!$B$3:$B$230,L514,Ingredients!$C$3:$C$230)+SUMIF($B$3:$B$725,L514,$AI$3:$AI$725)</f>
        <v>0</v>
      </c>
      <c r="AH514" s="30">
        <f>SUMIF(Ingredients!$B$3:$B$230,M514,Ingredients!$C$3:$C$230)+SUMIF($B$3:$B$725,M514,$AI$3:$AI$725)</f>
        <v>0</v>
      </c>
      <c r="AI514" s="29">
        <f t="shared" si="100"/>
        <v>23.166666666666668</v>
      </c>
      <c r="AJ514" s="30">
        <f>SUMIF(Ingredients!$B$3:$B$230,F514,Ingredients!$D$3:$D$230)+SUMIF($B$3:$B$725,F514,$AR$3:$AR$725)</f>
        <v>0</v>
      </c>
      <c r="AK514" s="30">
        <f>SUMIF(Ingredients!$B$3:$B$230,G514,Ingredients!$D$3:$D$230)+SUMIF($B$3:$B$725,G514,$AR$3:$AR$725)</f>
        <v>0</v>
      </c>
      <c r="AL514" s="30">
        <f>SUMIF(Ingredients!$B$3:$B$230,H514,Ingredients!$D$3:$D$230)+SUMIF($B$3:$B$725,H514,$AR$3:$AR$725)</f>
        <v>0</v>
      </c>
      <c r="AM514" s="30">
        <f>SUMIF(Ingredients!$B$3:$B$230,I514,Ingredients!$D$3:$D$230)+SUMIF($B$3:$B$725,I514,$AR$3:$AR$725)</f>
        <v>0</v>
      </c>
      <c r="AN514" s="30">
        <f>SUMIF(Ingredients!$B$3:$B$230,J514,Ingredients!$D$3:$D$230)+SUMIF($B$3:$B$725,J514,$AR$3:$AR$725)</f>
        <v>0</v>
      </c>
      <c r="AO514" s="30">
        <f>SUMIF(Ingredients!$B$3:$B$230,K514,Ingredients!$D$3:$D$230)+SUMIF($B$3:$B$725,K514,$AR$3:$AR$725)</f>
        <v>0</v>
      </c>
      <c r="AP514" s="30">
        <f>SUMIF(Ingredients!$B$3:$B$230,L514,Ingredients!$D$3:$D$230)+SUMIF($B$3:$B$725,L514,$AR$3:$AR$725)</f>
        <v>0</v>
      </c>
      <c r="AQ514" s="30">
        <f>SUMIF(Ingredients!$B$3:$B$230,M514,Ingredients!$D$3:$D$230)+SUMIF($B$3:$B$725,M514,$AR$3:$AR$725)</f>
        <v>0</v>
      </c>
      <c r="AR514" s="29">
        <f t="shared" si="101"/>
        <v>0</v>
      </c>
      <c r="AS514" s="30">
        <f>SUMIF(Ingredients!$B$3:$B$230,F514,Ingredients!$E$3:$E$230)+SUMIF($B$3:$B$725,F514,$BA$3:$BA$730)</f>
        <v>7.666666666666667</v>
      </c>
      <c r="AT514" s="30">
        <f>SUMIF(Ingredients!$B$3:$B$230,G514,Ingredients!$E$3:$E$230)+SUMIF($B$3:$B$725,G514,$BA$3:$BA$730)</f>
        <v>31</v>
      </c>
      <c r="AU514" s="30">
        <f>SUMIF(Ingredients!$B$3:$B$230,H514,Ingredients!$E$3:$E$230)+SUMIF($B$3:$B$725,H514,$BA$3:$BA$730)</f>
        <v>10</v>
      </c>
      <c r="AV514" s="30">
        <f>SUMIF(Ingredients!$B$3:$B$230,I514,Ingredients!$E$3:$E$230)+SUMIF($B$3:$B$725,I514,$BA$3:$BA$730)</f>
        <v>43</v>
      </c>
      <c r="AW514" s="30">
        <f>SUMIF(Ingredients!$B$3:$B$230,J514,Ingredients!$E$3:$E$230)+SUMIF($B$3:$B$725,J514,$BA$3:$BA$730)</f>
        <v>12</v>
      </c>
      <c r="AX514" s="30">
        <f>SUMIF(Ingredients!$B$3:$B$230,K514,Ingredients!$E$3:$E$230)+SUMIF($B$3:$B$725,K514,$BA$3:$BA$730)</f>
        <v>0</v>
      </c>
      <c r="AY514" s="30">
        <f>SUMIF(Ingredients!$B$3:$B$230,L514,Ingredients!$E$3:$E$230)+SUMIF($B$3:$B$725,L514,$BA$3:$BA$730)</f>
        <v>0</v>
      </c>
      <c r="AZ514" s="30">
        <f>SUMIF(Ingredients!$B$3:$B$230,M514,Ingredients!$E$3:$E$230)+SUMIF($B$3:$B$725,M514,$BA$3:$BA$730)</f>
        <v>0</v>
      </c>
      <c r="BA514" s="29">
        <f t="shared" si="102"/>
        <v>20.733333333333331</v>
      </c>
      <c r="BB514" s="30">
        <f>SUMIF(Ingredients!$B$3:$B$230,F514,Ingredients!$F$3:$F$230)+SUMIF($B$3:$B$725,F514,$BJ$3:$BJ$725)</f>
        <v>0</v>
      </c>
      <c r="BC514" s="30">
        <f>SUMIF(Ingredients!$B$3:$B$230,G514,Ingredients!$F$3:$F$230)+SUMIF($B$3:$B$725,G514,$BJ$3:$BJ$725)</f>
        <v>0</v>
      </c>
      <c r="BD514" s="30">
        <f>SUMIF(Ingredients!$B$3:$B$230,H514,Ingredients!$F$3:$F$230)+SUMIF($B$3:$B$725,H514,$BJ$3:$BJ$725)</f>
        <v>0</v>
      </c>
      <c r="BE514" s="30">
        <f>SUMIF(Ingredients!$B$3:$B$230,I514,Ingredients!$F$3:$F$230)+SUMIF($B$3:$B$725,I514,$BJ$3:$BJ$725)</f>
        <v>0</v>
      </c>
      <c r="BF514" s="30">
        <f>SUMIF(Ingredients!$B$3:$B$230,J514,Ingredients!$F$3:$F$230)+SUMIF($B$3:$B$725,J514,$BJ$3:$BJ$725)</f>
        <v>0</v>
      </c>
      <c r="BG514" s="30">
        <f>SUMIF(Ingredients!$B$3:$B$230,K514,Ingredients!$F$3:$F$230)+SUMIF($B$3:$B$725,K514,$BJ$3:$BJ$725)</f>
        <v>0</v>
      </c>
      <c r="BH514" s="30">
        <f>SUMIF(Ingredients!$B$3:$B$230,L514,Ingredients!$F$3:$F$230)+SUMIF($B$3:$B$725,L514,$BJ$3:$BJ$725)</f>
        <v>0</v>
      </c>
      <c r="BI514" s="30">
        <f>SUMIF(Ingredients!$B$3:$B$230,M514,Ingredients!$F$3:$F$230)+SUMIF($B$3:$B$725,M514,$BJ$3:$BJ$725)</f>
        <v>0</v>
      </c>
      <c r="BJ514" s="35">
        <f t="shared" si="103"/>
        <v>0</v>
      </c>
      <c r="BK514" s="30">
        <f>SUMIF(Ingredients!$B$3:$B$230,F514,Ingredients!$G$3:$G$230)+SUMIF($B$3:$B$725,F514,$BS$3:$BS$725)</f>
        <v>0</v>
      </c>
      <c r="BL514" s="30">
        <f>SUMIF(Ingredients!$B$3:$B$230,G514,Ingredients!$G$3:$G$230)+SUMIF($B$3:$B$725,G514,$BS$3:$BS$725)</f>
        <v>0</v>
      </c>
      <c r="BM514" s="30">
        <f>SUMIF(Ingredients!$B$3:$B$230,H514,Ingredients!$G$3:$G$230)+SUMIF($B$3:$B$725,H514,$BS$3:$BS$725)</f>
        <v>0</v>
      </c>
      <c r="BN514" s="30">
        <f>SUMIF(Ingredients!$B$3:$B$230,I514,Ingredients!$G$3:$G$230)+SUMIF($B$3:$B$725,I514,$BS$3:$BS$725)</f>
        <v>0</v>
      </c>
      <c r="BO514" s="30">
        <f>SUMIF(Ingredients!$B$3:$B$230,J514,Ingredients!$G$3:$G$230)+SUMIF($B$3:$B$725,J514,$BS$3:$BS$725)</f>
        <v>0</v>
      </c>
      <c r="BP514" s="30">
        <f>SUMIF(Ingredients!$B$3:$B$230,K514,Ingredients!$G$3:$G$230)+SUMIF($B$3:$B$725,K514,$BS$3:$BS$725)</f>
        <v>0</v>
      </c>
      <c r="BQ514" s="30">
        <f>SUMIF(Ingredients!$B$3:$B$230,L514,Ingredients!$G$3:$G$230)+SUMIF($B$3:$B$725,L514,$BS$3:$BS$725)</f>
        <v>0</v>
      </c>
      <c r="BR514" s="30">
        <f>SUMIF(Ingredients!$B$3:$B$230,M514,Ingredients!$G$3:$G$230)+SUMIF($B$3:$B$725,M514,$BS$3:$BS$725)</f>
        <v>0</v>
      </c>
      <c r="BS514" s="36">
        <f t="shared" si="104"/>
        <v>0</v>
      </c>
      <c r="BT514" s="30">
        <f>SUMIF(Ingredients!$B$3:$B$230,F514,Ingredients!$H$3:$H$230)+SUMIF($B$3:$B$725,F514,$CB$3:$CB$725)</f>
        <v>1</v>
      </c>
      <c r="BU514" s="30">
        <f>SUMIF(Ingredients!$B$3:$B$230,G514,Ingredients!$H$3:$H$230)+SUMIF($B$3:$B$725,G514,$CB$3:$CB$725)</f>
        <v>1</v>
      </c>
      <c r="BV514" s="30">
        <f>SUMIF(Ingredients!$B$3:$B$230,H514,Ingredients!$H$3:$H$230)+SUMIF($B$3:$B$725,H514,$CB$3:$CB$725)</f>
        <v>0</v>
      </c>
      <c r="BW514" s="30">
        <f>SUMIF(Ingredients!$B$3:$B$230,I514,Ingredients!$H$3:$H$230)+SUMIF($B$3:$B$725,I514,$CB$3:$CB$725)</f>
        <v>1</v>
      </c>
      <c r="BX514" s="30">
        <f>SUMIF(Ingredients!$B$3:$B$230,J514,Ingredients!$H$3:$H$230)+SUMIF($B$3:$B$725,J514,$CB$3:$CB$725)</f>
        <v>0</v>
      </c>
      <c r="BY514" s="30">
        <f>SUMIF(Ingredients!$B$3:$B$230,K514,Ingredients!$H$3:$H$230)+SUMIF($B$3:$B$725,K514,$CB$3:$CB$725)</f>
        <v>0</v>
      </c>
      <c r="BZ514" s="30">
        <f>SUMIF(Ingredients!$B$3:$B$230,L514,Ingredients!$H$3:$H$230)+SUMIF($B$3:$B$725,L514,$CB$3:$CB$725)</f>
        <v>0</v>
      </c>
      <c r="CA514" s="30">
        <f>SUMIF(Ingredients!$B$3:$B$230,M514,Ingredients!$H$3:$H$230)+SUMIF($B$3:$B$725,M514,$CB$3:$CB$725)</f>
        <v>0</v>
      </c>
      <c r="CB514" s="42">
        <f t="shared" si="105"/>
        <v>3</v>
      </c>
      <c r="CC514" s="30">
        <f>SUMIF(Ingredients!$B$3:$B$230,F514,Ingredients!$I$3:$I$230)+SUMIF($B$3:$B$725,F514,$CK$3:$CK$725)</f>
        <v>0</v>
      </c>
      <c r="CD514" s="30">
        <f>SUMIF(Ingredients!$B$3:$B$230,G514,Ingredients!$I$3:$I$230)+SUMIF($B$3:$B$725,G514,$CK$3:$CK$725)</f>
        <v>0</v>
      </c>
      <c r="CE514" s="30">
        <f>SUMIF(Ingredients!$B$3:$B$230,H514,Ingredients!$I$3:$I$230)+SUMIF($B$3:$B$725,H514,$CK$3:$CK$725)</f>
        <v>0</v>
      </c>
      <c r="CF514" s="30">
        <f>SUMIF(Ingredients!$B$3:$B$230,I514,Ingredients!$I$3:$I$230)+SUMIF($B$3:$B$725,I514,$CK$3:$CK$725)</f>
        <v>0</v>
      </c>
      <c r="CG514" s="30">
        <f>SUMIF(Ingredients!$B$3:$B$230,J514,Ingredients!$I$3:$I$230)+SUMIF($B$3:$B$725,J514,$CK$3:$CK$725)</f>
        <v>2</v>
      </c>
      <c r="CH514" s="30">
        <f>SUMIF(Ingredients!$B$3:$B$230,K514,Ingredients!$I$3:$I$230)+SUMIF($B$3:$B$725,K514,$CK$3:$CK$725)</f>
        <v>0</v>
      </c>
      <c r="CI514" s="30">
        <f>SUMIF(Ingredients!$B$3:$B$230,L514,Ingredients!$I$3:$I$230)+SUMIF($B$3:$B$725,L514,$CK$3:$CK$725)</f>
        <v>0</v>
      </c>
      <c r="CJ514" s="30">
        <f>SUMIF(Ingredients!$B$3:$B$230,M514,Ingredients!$I$3:$I$230)+SUMIF($B$3:$B$725,M514,$CK$3:$CK$725)</f>
        <v>0</v>
      </c>
      <c r="CK514" s="38">
        <f t="shared" si="106"/>
        <v>2</v>
      </c>
      <c r="CL514" s="30">
        <f>SUMIF(Ingredients!$B$3:$B$230,F514,Ingredients!$J$3:$J$230)+SUMIF($B$3:$B$725,F514,$CT$3:$CT$725)</f>
        <v>0</v>
      </c>
      <c r="CM514" s="30">
        <f>SUMIF(Ingredients!$B$3:$B$230,G514,Ingredients!$J$3:$J$230)+SUMIF($B$3:$B$725,G514,$CT$3:$CT$725)</f>
        <v>0</v>
      </c>
      <c r="CN514" s="30">
        <f>SUMIF(Ingredients!$B$3:$B$230,H514,Ingredients!$J$3:$J$230)+SUMIF($B$3:$B$725,H514,$CT$3:$CT$725)</f>
        <v>0</v>
      </c>
      <c r="CO514" s="30">
        <f>SUMIF(Ingredients!$B$3:$B$230,I514,Ingredients!$J$3:$J$230)+SUMIF($B$3:$B$725,I514,$CT$3:$CT$725)</f>
        <v>0</v>
      </c>
      <c r="CP514" s="30">
        <f>SUMIF(Ingredients!$B$3:$B$230,J514,Ingredients!$J$3:$J$230)+SUMIF($B$3:$B$725,J514,$CT$3:$CT$725)</f>
        <v>0</v>
      </c>
      <c r="CQ514" s="30">
        <f>SUMIF(Ingredients!$B$3:$B$230,K514,Ingredients!$J$3:$J$230)+SUMIF($B$3:$B$725,K514,$CT$3:$CT$725)</f>
        <v>0</v>
      </c>
      <c r="CR514" s="30">
        <f>SUMIF(Ingredients!$B$3:$B$230,L514,Ingredients!$J$3:$J$230)+SUMIF($B$3:$B$725,L514,$CT$3:$CT$725)</f>
        <v>0</v>
      </c>
      <c r="CS514" s="30">
        <f>SUMIF(Ingredients!$B$3:$B$230,M514,Ingredients!$J$3:$J$230)+SUMIF($B$3:$B$725,M514,$CT$3:$CT$725)</f>
        <v>0</v>
      </c>
      <c r="CT514" s="43">
        <f t="shared" si="107"/>
        <v>0</v>
      </c>
      <c r="CU514" s="34">
        <v>25</v>
      </c>
      <c r="CV514" s="30">
        <v>0</v>
      </c>
      <c r="CW514" s="30">
        <v>12</v>
      </c>
      <c r="CX514" s="35">
        <v>0</v>
      </c>
      <c r="CY514" s="36">
        <v>0</v>
      </c>
      <c r="CZ514" s="37">
        <v>3</v>
      </c>
      <c r="DA514" s="38">
        <v>2</v>
      </c>
      <c r="DB514" s="39">
        <v>0</v>
      </c>
      <c r="DC514" t="s">
        <v>202</v>
      </c>
      <c r="DD514" t="str">
        <f t="shared" ca="1" si="99"/>
        <v/>
      </c>
      <c r="DE514" t="str">
        <f t="shared" ca="1" si="108"/>
        <v>-</v>
      </c>
      <c r="DG514" t="s">
        <v>200</v>
      </c>
      <c r="DH514" t="str">
        <f t="shared" ca="1" si="109"/>
        <v>MEATYSTIRFRYITEM(MEAL, ItemRegistry.meatystirfryItem, 4 ,5f,0f,0f,3f,0f,2f,0f,1.75f),</v>
      </c>
      <c r="DI514" t="s">
        <v>2571</v>
      </c>
    </row>
    <row r="515" spans="2:113" x14ac:dyDescent="0.3">
      <c r="B515" t="s">
        <v>812</v>
      </c>
      <c r="C515" t="str">
        <f>INDEX('PH Itemnames'!$B$1:$B$723,MATCH(B515,'PH Itemnames'!$A$1:$A$723),1)</f>
        <v>potstickersItem</v>
      </c>
      <c r="D515" t="s">
        <v>240</v>
      </c>
      <c r="E515" t="s">
        <v>1191</v>
      </c>
      <c r="F515" s="10" t="s">
        <v>76</v>
      </c>
      <c r="G515" s="11" t="s">
        <v>60</v>
      </c>
      <c r="H515" s="11" t="s">
        <v>129</v>
      </c>
      <c r="I515" s="11" t="s">
        <v>346</v>
      </c>
      <c r="J515" s="11" t="s">
        <v>662</v>
      </c>
      <c r="K515" s="11" t="s">
        <v>62</v>
      </c>
      <c r="L515" s="11"/>
      <c r="M515" s="11"/>
      <c r="N515" s="46">
        <f ca="1">SUMIF(Ingredients!$B$3:$B$230,'PH complex foods'!F515,Ingredients!$A$3:$A$119)+SUMIF($B$3:$B$725,F515,$V$3:$V$724)</f>
        <v>1</v>
      </c>
      <c r="O515" s="11">
        <f ca="1">SUMIF(Ingredients!$B$3:$B$230,'PH complex foods'!G515,Ingredients!$A$3:$A$119)+SUMIF($B$3:$B$725,G515,$V$3:$V$724)</f>
        <v>1</v>
      </c>
      <c r="P515" s="11">
        <f ca="1">SUMIF(Ingredients!$B$3:$B$230,'PH complex foods'!H515,Ingredients!$A$3:$A$119)+SUMIF($B$3:$B$725,H515,$V$3:$V$724)</f>
        <v>1</v>
      </c>
      <c r="Q515" s="11">
        <f ca="1">SUMIF(Ingredients!$B$3:$B$230,'PH complex foods'!I515,Ingredients!$A$3:$A$119)+SUMIF($B$3:$B$725,I515,$V$3:$V$724)</f>
        <v>1</v>
      </c>
      <c r="R515" s="11">
        <f ca="1">SUMIF(Ingredients!$B$3:$B$230,'PH complex foods'!J515,Ingredients!$A$3:$A$119)+SUMIF($B$3:$B$725,J515,$V$3:$V$724)</f>
        <v>1</v>
      </c>
      <c r="S515" s="11">
        <f ca="1">SUMIF(Ingredients!$B$3:$B$230,'PH complex foods'!K515,Ingredients!$A$3:$A$119)+SUMIF($B$3:$B$725,K515,$V$3:$V$724)</f>
        <v>1</v>
      </c>
      <c r="T515" s="11">
        <f ca="1">SUMIF(Ingredients!$B$3:$B$230,'PH complex foods'!L515,Ingredients!$A$3:$A$119)+SUMIF($B$3:$B$725,L515,$V$3:$V$724)</f>
        <v>0</v>
      </c>
      <c r="U515" s="11">
        <f ca="1">SUMIF(Ingredients!$B$3:$B$230,'PH complex foods'!M515,Ingredients!$A$3:$A$119)+SUMIF($B$3:$B$725,M515,$V$3:$V$724)</f>
        <v>0</v>
      </c>
      <c r="V515" s="10">
        <f t="shared" ca="1" si="110"/>
        <v>1</v>
      </c>
      <c r="W515" s="10">
        <v>1</v>
      </c>
      <c r="X515" s="11">
        <v>1</v>
      </c>
      <c r="Y515" s="11">
        <f>COUNTIF(F515:M1239,B515)</f>
        <v>0</v>
      </c>
      <c r="Z515" s="44" t="str">
        <f t="shared" ca="1" si="111"/>
        <v>Yes</v>
      </c>
      <c r="AA515" s="34">
        <f>SUMIF(Ingredients!$B$3:$B$230,F515,Ingredients!$C$3:$C$230)+SUMIF($B$3:$B$725,F515,$AI$3:$AI$725)</f>
        <v>10</v>
      </c>
      <c r="AB515" s="30">
        <f>SUMIF(Ingredients!$B$3:$B$230,G515,Ingredients!$C$3:$C$230)+SUMIF($B$3:$B$725,G515,$AI$3:$AI$725)</f>
        <v>2</v>
      </c>
      <c r="AC515" s="30">
        <f>SUMIF(Ingredients!$B$3:$B$230,H515,Ingredients!$C$3:$C$230)+SUMIF($B$3:$B$725,H515,$AI$3:$AI$725)</f>
        <v>2</v>
      </c>
      <c r="AD515" s="30">
        <f>SUMIF(Ingredients!$B$3:$B$230,I515,Ingredients!$C$3:$C$230)+SUMIF($B$3:$B$725,I515,$AI$3:$AI$725)</f>
        <v>4</v>
      </c>
      <c r="AE515" s="30">
        <f>SUMIF(Ingredients!$B$3:$B$230,J515,Ingredients!$C$3:$C$230)+SUMIF($B$3:$B$725,J515,$AI$3:$AI$725)</f>
        <v>10</v>
      </c>
      <c r="AF515" s="30">
        <f>SUMIF(Ingredients!$B$3:$B$230,K515,Ingredients!$C$3:$C$230)+SUMIF($B$3:$B$725,K515,$AI$3:$AI$725)</f>
        <v>2</v>
      </c>
      <c r="AG515" s="30">
        <f>SUMIF(Ingredients!$B$3:$B$230,L515,Ingredients!$C$3:$C$230)+SUMIF($B$3:$B$725,L515,$AI$3:$AI$725)</f>
        <v>0</v>
      </c>
      <c r="AH515" s="30">
        <f>SUMIF(Ingredients!$B$3:$B$230,M515,Ingredients!$C$3:$C$230)+SUMIF($B$3:$B$725,M515,$AI$3:$AI$725)</f>
        <v>0</v>
      </c>
      <c r="AI515" s="29">
        <f t="shared" si="100"/>
        <v>30</v>
      </c>
      <c r="AJ515" s="30">
        <f>SUMIF(Ingredients!$B$3:$B$230,F515,Ingredients!$D$3:$D$230)+SUMIF($B$3:$B$725,F515,$AR$3:$AR$725)</f>
        <v>0</v>
      </c>
      <c r="AK515" s="30">
        <f>SUMIF(Ingredients!$B$3:$B$230,G515,Ingredients!$D$3:$D$230)+SUMIF($B$3:$B$725,G515,$AR$3:$AR$725)</f>
        <v>0</v>
      </c>
      <c r="AL515" s="30">
        <f>SUMIF(Ingredients!$B$3:$B$230,H515,Ingredients!$D$3:$D$230)+SUMIF($B$3:$B$725,H515,$AR$3:$AR$725)</f>
        <v>0</v>
      </c>
      <c r="AM515" s="30">
        <f>SUMIF(Ingredients!$B$3:$B$230,I515,Ingredients!$D$3:$D$230)+SUMIF($B$3:$B$725,I515,$AR$3:$AR$725)</f>
        <v>0</v>
      </c>
      <c r="AN515" s="30">
        <f>SUMIF(Ingredients!$B$3:$B$230,J515,Ingredients!$D$3:$D$230)+SUMIF($B$3:$B$725,J515,$AR$3:$AR$725)</f>
        <v>10</v>
      </c>
      <c r="AO515" s="30">
        <f>SUMIF(Ingredients!$B$3:$B$230,K515,Ingredients!$D$3:$D$230)+SUMIF($B$3:$B$725,K515,$AR$3:$AR$725)</f>
        <v>0</v>
      </c>
      <c r="AP515" s="30">
        <f>SUMIF(Ingredients!$B$3:$B$230,L515,Ingredients!$D$3:$D$230)+SUMIF($B$3:$B$725,L515,$AR$3:$AR$725)</f>
        <v>0</v>
      </c>
      <c r="AQ515" s="30">
        <f>SUMIF(Ingredients!$B$3:$B$230,M515,Ingredients!$D$3:$D$230)+SUMIF($B$3:$B$725,M515,$AR$3:$AR$725)</f>
        <v>0</v>
      </c>
      <c r="AR515" s="29">
        <f t="shared" si="101"/>
        <v>10</v>
      </c>
      <c r="AS515" s="30">
        <f>SUMIF(Ingredients!$B$3:$B$230,F515,Ingredients!$E$3:$E$230)+SUMIF($B$3:$B$725,F515,$BA$3:$BA$730)</f>
        <v>10</v>
      </c>
      <c r="AT515" s="30">
        <f>SUMIF(Ingredients!$B$3:$B$230,G515,Ingredients!$E$3:$E$230)+SUMIF($B$3:$B$725,G515,$BA$3:$BA$730)</f>
        <v>18</v>
      </c>
      <c r="AU515" s="30">
        <f>SUMIF(Ingredients!$B$3:$B$230,H515,Ingredients!$E$3:$E$230)+SUMIF($B$3:$B$725,H515,$BA$3:$BA$730)</f>
        <v>12</v>
      </c>
      <c r="AV515" s="30">
        <f>SUMIF(Ingredients!$B$3:$B$230,I515,Ingredients!$E$3:$E$230)+SUMIF($B$3:$B$725,I515,$BA$3:$BA$730)</f>
        <v>0</v>
      </c>
      <c r="AW515" s="30">
        <f>SUMIF(Ingredients!$B$3:$B$230,J515,Ingredients!$E$3:$E$230)+SUMIF($B$3:$B$725,J515,$BA$3:$BA$730)</f>
        <v>12.666666666666666</v>
      </c>
      <c r="AX515" s="30">
        <f>SUMIF(Ingredients!$B$3:$B$230,K515,Ingredients!$E$3:$E$230)+SUMIF($B$3:$B$725,K515,$BA$3:$BA$730)</f>
        <v>54</v>
      </c>
      <c r="AY515" s="30">
        <f>SUMIF(Ingredients!$B$3:$B$230,L515,Ingredients!$E$3:$E$230)+SUMIF($B$3:$B$725,L515,$BA$3:$BA$730)</f>
        <v>0</v>
      </c>
      <c r="AZ515" s="30">
        <f>SUMIF(Ingredients!$B$3:$B$230,M515,Ingredients!$E$3:$E$230)+SUMIF($B$3:$B$725,M515,$BA$3:$BA$730)</f>
        <v>0</v>
      </c>
      <c r="BA515" s="29">
        <f t="shared" si="102"/>
        <v>17.777777777777775</v>
      </c>
      <c r="BB515" s="30">
        <f>SUMIF(Ingredients!$B$3:$B$230,F515,Ingredients!$F$3:$F$230)+SUMIF($B$3:$B$725,F515,$BJ$3:$BJ$725)</f>
        <v>0</v>
      </c>
      <c r="BC515" s="30">
        <f>SUMIF(Ingredients!$B$3:$B$230,G515,Ingredients!$F$3:$F$230)+SUMIF($B$3:$B$725,G515,$BJ$3:$BJ$725)</f>
        <v>0</v>
      </c>
      <c r="BD515" s="30">
        <f>SUMIF(Ingredients!$B$3:$B$230,H515,Ingredients!$F$3:$F$230)+SUMIF($B$3:$B$725,H515,$BJ$3:$BJ$725)</f>
        <v>0</v>
      </c>
      <c r="BE515" s="30">
        <f>SUMIF(Ingredients!$B$3:$B$230,I515,Ingredients!$F$3:$F$230)+SUMIF($B$3:$B$725,I515,$BJ$3:$BJ$725)</f>
        <v>0</v>
      </c>
      <c r="BF515" s="30">
        <f>SUMIF(Ingredients!$B$3:$B$230,J515,Ingredients!$F$3:$F$230)+SUMIF($B$3:$B$725,J515,$BJ$3:$BJ$725)</f>
        <v>0</v>
      </c>
      <c r="BG515" s="30">
        <f>SUMIF(Ingredients!$B$3:$B$230,K515,Ingredients!$F$3:$F$230)+SUMIF($B$3:$B$725,K515,$BJ$3:$BJ$725)</f>
        <v>0</v>
      </c>
      <c r="BH515" s="30">
        <f>SUMIF(Ingredients!$B$3:$B$230,L515,Ingredients!$F$3:$F$230)+SUMIF($B$3:$B$725,L515,$BJ$3:$BJ$725)</f>
        <v>0</v>
      </c>
      <c r="BI515" s="30">
        <f>SUMIF(Ingredients!$B$3:$B$230,M515,Ingredients!$F$3:$F$230)+SUMIF($B$3:$B$725,M515,$BJ$3:$BJ$725)</f>
        <v>0</v>
      </c>
      <c r="BJ515" s="35">
        <f t="shared" si="103"/>
        <v>0</v>
      </c>
      <c r="BK515" s="30">
        <f>SUMIF(Ingredients!$B$3:$B$230,F515,Ingredients!$G$3:$G$230)+SUMIF($B$3:$B$725,F515,$BS$3:$BS$725)</f>
        <v>0</v>
      </c>
      <c r="BL515" s="30">
        <f>SUMIF(Ingredients!$B$3:$B$230,G515,Ingredients!$G$3:$G$230)+SUMIF($B$3:$B$725,G515,$BS$3:$BS$725)</f>
        <v>0</v>
      </c>
      <c r="BM515" s="30">
        <f>SUMIF(Ingredients!$B$3:$B$230,H515,Ingredients!$G$3:$G$230)+SUMIF($B$3:$B$725,H515,$BS$3:$BS$725)</f>
        <v>0</v>
      </c>
      <c r="BN515" s="30">
        <f>SUMIF(Ingredients!$B$3:$B$230,I515,Ingredients!$G$3:$G$230)+SUMIF($B$3:$B$725,I515,$BS$3:$BS$725)</f>
        <v>0</v>
      </c>
      <c r="BO515" s="30">
        <f>SUMIF(Ingredients!$B$3:$B$230,J515,Ingredients!$G$3:$G$230)+SUMIF($B$3:$B$725,J515,$BS$3:$BS$725)</f>
        <v>0</v>
      </c>
      <c r="BP515" s="30">
        <f>SUMIF(Ingredients!$B$3:$B$230,K515,Ingredients!$G$3:$G$230)+SUMIF($B$3:$B$725,K515,$BS$3:$BS$725)</f>
        <v>0</v>
      </c>
      <c r="BQ515" s="30">
        <f>SUMIF(Ingredients!$B$3:$B$230,L515,Ingredients!$G$3:$G$230)+SUMIF($B$3:$B$725,L515,$BS$3:$BS$725)</f>
        <v>0</v>
      </c>
      <c r="BR515" s="30">
        <f>SUMIF(Ingredients!$B$3:$B$230,M515,Ingredients!$G$3:$G$230)+SUMIF($B$3:$B$725,M515,$BS$3:$BS$725)</f>
        <v>0</v>
      </c>
      <c r="BS515" s="36">
        <f t="shared" si="104"/>
        <v>0</v>
      </c>
      <c r="BT515" s="30">
        <f>SUMIF(Ingredients!$B$3:$B$230,F515,Ingredients!$H$3:$H$230)+SUMIF($B$3:$B$725,F515,$CB$3:$CB$725)</f>
        <v>0</v>
      </c>
      <c r="BU515" s="30">
        <f>SUMIF(Ingredients!$B$3:$B$230,G515,Ingredients!$H$3:$H$230)+SUMIF($B$3:$B$725,G515,$CB$3:$CB$725)</f>
        <v>1</v>
      </c>
      <c r="BV515" s="30">
        <f>SUMIF(Ingredients!$B$3:$B$230,H515,Ingredients!$H$3:$H$230)+SUMIF($B$3:$B$725,H515,$CB$3:$CB$725)</f>
        <v>1</v>
      </c>
      <c r="BW515" s="30">
        <f>SUMIF(Ingredients!$B$3:$B$230,I515,Ingredients!$H$3:$H$230)+SUMIF($B$3:$B$725,I515,$CB$3:$CB$725)</f>
        <v>0</v>
      </c>
      <c r="BX515" s="30">
        <f>SUMIF(Ingredients!$B$3:$B$230,J515,Ingredients!$H$3:$H$230)+SUMIF($B$3:$B$725,J515,$CB$3:$CB$725)</f>
        <v>0.5</v>
      </c>
      <c r="BY515" s="30">
        <f>SUMIF(Ingredients!$B$3:$B$230,K515,Ingredients!$H$3:$H$230)+SUMIF($B$3:$B$725,K515,$CB$3:$CB$725)</f>
        <v>2</v>
      </c>
      <c r="BZ515" s="30">
        <f>SUMIF(Ingredients!$B$3:$B$230,L515,Ingredients!$H$3:$H$230)+SUMIF($B$3:$B$725,L515,$CB$3:$CB$725)</f>
        <v>0</v>
      </c>
      <c r="CA515" s="30">
        <f>SUMIF(Ingredients!$B$3:$B$230,M515,Ingredients!$H$3:$H$230)+SUMIF($B$3:$B$725,M515,$CB$3:$CB$725)</f>
        <v>0</v>
      </c>
      <c r="CB515" s="42">
        <f t="shared" si="105"/>
        <v>4.5</v>
      </c>
      <c r="CC515" s="30">
        <f>SUMIF(Ingredients!$B$3:$B$230,F515,Ingredients!$I$3:$I$230)+SUMIF($B$3:$B$725,F515,$CK$3:$CK$725)</f>
        <v>1.5</v>
      </c>
      <c r="CD515" s="30">
        <f>SUMIF(Ingredients!$B$3:$B$230,G515,Ingredients!$I$3:$I$230)+SUMIF($B$3:$B$725,G515,$CK$3:$CK$725)</f>
        <v>0</v>
      </c>
      <c r="CE515" s="30">
        <f>SUMIF(Ingredients!$B$3:$B$230,H515,Ingredients!$I$3:$I$230)+SUMIF($B$3:$B$725,H515,$CK$3:$CK$725)</f>
        <v>0</v>
      </c>
      <c r="CF515" s="30">
        <f>SUMIF(Ingredients!$B$3:$B$230,I515,Ingredients!$I$3:$I$230)+SUMIF($B$3:$B$725,I515,$CK$3:$CK$725)</f>
        <v>0</v>
      </c>
      <c r="CG515" s="30">
        <f>SUMIF(Ingredients!$B$3:$B$230,J515,Ingredients!$I$3:$I$230)+SUMIF($B$3:$B$725,J515,$CK$3:$CK$725)</f>
        <v>1</v>
      </c>
      <c r="CH515" s="30">
        <f>SUMIF(Ingredients!$B$3:$B$230,K515,Ingredients!$I$3:$I$230)+SUMIF($B$3:$B$725,K515,$CK$3:$CK$725)</f>
        <v>0</v>
      </c>
      <c r="CI515" s="30">
        <f>SUMIF(Ingredients!$B$3:$B$230,L515,Ingredients!$I$3:$I$230)+SUMIF($B$3:$B$725,L515,$CK$3:$CK$725)</f>
        <v>0</v>
      </c>
      <c r="CJ515" s="30">
        <f>SUMIF(Ingredients!$B$3:$B$230,M515,Ingredients!$I$3:$I$230)+SUMIF($B$3:$B$725,M515,$CK$3:$CK$725)</f>
        <v>0</v>
      </c>
      <c r="CK515" s="38">
        <f t="shared" si="106"/>
        <v>2.5</v>
      </c>
      <c r="CL515" s="30">
        <f>SUMIF(Ingredients!$B$3:$B$230,F515,Ingredients!$J$3:$J$230)+SUMIF($B$3:$B$725,F515,$CT$3:$CT$725)</f>
        <v>0</v>
      </c>
      <c r="CM515" s="30">
        <f>SUMIF(Ingredients!$B$3:$B$230,G515,Ingredients!$J$3:$J$230)+SUMIF($B$3:$B$725,G515,$CT$3:$CT$725)</f>
        <v>0</v>
      </c>
      <c r="CN515" s="30">
        <f>SUMIF(Ingredients!$B$3:$B$230,H515,Ingredients!$J$3:$J$230)+SUMIF($B$3:$B$725,H515,$CT$3:$CT$725)</f>
        <v>0</v>
      </c>
      <c r="CO515" s="30">
        <f>SUMIF(Ingredients!$B$3:$B$230,I515,Ingredients!$J$3:$J$230)+SUMIF($B$3:$B$725,I515,$CT$3:$CT$725)</f>
        <v>0</v>
      </c>
      <c r="CP515" s="30">
        <f>SUMIF(Ingredients!$B$3:$B$230,J515,Ingredients!$J$3:$J$230)+SUMIF($B$3:$B$725,J515,$CT$3:$CT$725)</f>
        <v>0</v>
      </c>
      <c r="CQ515" s="30">
        <f>SUMIF(Ingredients!$B$3:$B$230,K515,Ingredients!$J$3:$J$230)+SUMIF($B$3:$B$725,K515,$CT$3:$CT$725)</f>
        <v>0</v>
      </c>
      <c r="CR515" s="30">
        <f>SUMIF(Ingredients!$B$3:$B$230,L515,Ingredients!$J$3:$J$230)+SUMIF($B$3:$B$725,L515,$CT$3:$CT$725)</f>
        <v>0</v>
      </c>
      <c r="CS515" s="30">
        <f>SUMIF(Ingredients!$B$3:$B$230,M515,Ingredients!$J$3:$J$230)+SUMIF($B$3:$B$725,M515,$CT$3:$CT$725)</f>
        <v>0</v>
      </c>
      <c r="CT515" s="43">
        <f t="shared" si="107"/>
        <v>0</v>
      </c>
      <c r="CU515" s="34">
        <v>30</v>
      </c>
      <c r="CV515" s="30">
        <v>0</v>
      </c>
      <c r="CW515" s="30">
        <v>17.777777777777775</v>
      </c>
      <c r="CX515" s="35">
        <v>0</v>
      </c>
      <c r="CY515" s="36">
        <v>0</v>
      </c>
      <c r="CZ515" s="37">
        <v>4.5</v>
      </c>
      <c r="DA515" s="38">
        <v>2.5</v>
      </c>
      <c r="DB515" s="39">
        <v>0</v>
      </c>
      <c r="DC515" t="s">
        <v>202</v>
      </c>
      <c r="DD515" t="str">
        <f t="shared" ca="1" si="99"/>
        <v/>
      </c>
      <c r="DE515" t="str">
        <f t="shared" ca="1" si="108"/>
        <v>-</v>
      </c>
      <c r="DG515" t="s">
        <v>200</v>
      </c>
      <c r="DH515" t="str">
        <f t="shared" ca="1" si="109"/>
        <v>POTSTICKERSITEM(MEAL, ItemRegistry.potstickersItem, 4 ,6f,0f,0f,4.5f,0f,2.5f,0f,1.18f),</v>
      </c>
      <c r="DI515" t="s">
        <v>2572</v>
      </c>
    </row>
    <row r="516" spans="2:113" x14ac:dyDescent="0.3">
      <c r="B516" t="s">
        <v>813</v>
      </c>
      <c r="C516" t="str">
        <f>INDEX('PH Itemnames'!$B$1:$B$723,MATCH(B516,'PH Itemnames'!$A$1:$A$723),1)</f>
        <v>orangeduckItem</v>
      </c>
      <c r="D516" t="s">
        <v>245</v>
      </c>
      <c r="E516" t="s">
        <v>1191</v>
      </c>
      <c r="F516" s="10" t="s">
        <v>814</v>
      </c>
      <c r="G516" s="11" t="s">
        <v>536</v>
      </c>
      <c r="H516" s="11" t="s">
        <v>122</v>
      </c>
      <c r="I516" s="11" t="s">
        <v>61</v>
      </c>
      <c r="J516" s="11" t="s">
        <v>120</v>
      </c>
      <c r="K516" s="11"/>
      <c r="L516" s="11"/>
      <c r="M516" s="11"/>
      <c r="N516" s="46">
        <f ca="1">SUMIF(Ingredients!$B$3:$B$230,'PH complex foods'!F516,Ingredients!$A$3:$A$119)+SUMIF($B$3:$B$725,F516,$V$3:$V$724)</f>
        <v>1</v>
      </c>
      <c r="O516" s="11">
        <f ca="1">SUMIF(Ingredients!$B$3:$B$230,'PH complex foods'!G516,Ingredients!$A$3:$A$119)+SUMIF($B$3:$B$725,G516,$V$3:$V$724)</f>
        <v>1</v>
      </c>
      <c r="P516" s="11">
        <f ca="1">SUMIF(Ingredients!$B$3:$B$230,'PH complex foods'!H516,Ingredients!$A$3:$A$119)+SUMIF($B$3:$B$725,H516,$V$3:$V$724)</f>
        <v>1</v>
      </c>
      <c r="Q516" s="11">
        <f ca="1">SUMIF(Ingredients!$B$3:$B$230,'PH complex foods'!I516,Ingredients!$A$3:$A$119)+SUMIF($B$3:$B$725,I516,$V$3:$V$724)</f>
        <v>1</v>
      </c>
      <c r="R516" s="11">
        <f ca="1">SUMIF(Ingredients!$B$3:$B$230,'PH complex foods'!J516,Ingredients!$A$3:$A$119)+SUMIF($B$3:$B$725,J516,$V$3:$V$724)</f>
        <v>1</v>
      </c>
      <c r="S516" s="11">
        <f ca="1">SUMIF(Ingredients!$B$3:$B$230,'PH complex foods'!K516,Ingredients!$A$3:$A$119)+SUMIF($B$3:$B$725,K516,$V$3:$V$724)</f>
        <v>0</v>
      </c>
      <c r="T516" s="11">
        <f ca="1">SUMIF(Ingredients!$B$3:$B$230,'PH complex foods'!L516,Ingredients!$A$3:$A$119)+SUMIF($B$3:$B$725,L516,$V$3:$V$724)</f>
        <v>0</v>
      </c>
      <c r="U516" s="11">
        <f ca="1">SUMIF(Ingredients!$B$3:$B$230,'PH complex foods'!M516,Ingredients!$A$3:$A$119)+SUMIF($B$3:$B$725,M516,$V$3:$V$724)</f>
        <v>0</v>
      </c>
      <c r="V516" s="10">
        <f t="shared" ca="1" si="110"/>
        <v>1</v>
      </c>
      <c r="W516" s="10">
        <v>1</v>
      </c>
      <c r="X516" s="11">
        <v>1</v>
      </c>
      <c r="Y516" s="11">
        <f>COUNTIF(F516:M1240,B516)</f>
        <v>0</v>
      </c>
      <c r="Z516" s="44" t="str">
        <f t="shared" ca="1" si="111"/>
        <v>Yes</v>
      </c>
      <c r="AA516" s="34">
        <f>SUMIF(Ingredients!$B$3:$B$230,F516,Ingredients!$C$3:$C$230)+SUMIF($B$3:$B$725,F516,$AI$3:$AI$725)</f>
        <v>0</v>
      </c>
      <c r="AB516" s="30">
        <f>SUMIF(Ingredients!$B$3:$B$230,G516,Ingredients!$C$3:$C$230)+SUMIF($B$3:$B$725,G516,$AI$3:$AI$725)</f>
        <v>3</v>
      </c>
      <c r="AC516" s="30">
        <f>SUMIF(Ingredients!$B$3:$B$230,H516,Ingredients!$C$3:$C$230)+SUMIF($B$3:$B$725,H516,$AI$3:$AI$725)</f>
        <v>0</v>
      </c>
      <c r="AD516" s="30">
        <f>SUMIF(Ingredients!$B$3:$B$230,I516,Ingredients!$C$3:$C$230)+SUMIF($B$3:$B$725,I516,$AI$3:$AI$725)</f>
        <v>10</v>
      </c>
      <c r="AE516" s="30">
        <f>SUMIF(Ingredients!$B$3:$B$230,J516,Ingredients!$C$3:$C$230)+SUMIF($B$3:$B$725,J516,$AI$3:$AI$725)</f>
        <v>5</v>
      </c>
      <c r="AF516" s="30">
        <f>SUMIF(Ingredients!$B$3:$B$230,K516,Ingredients!$C$3:$C$230)+SUMIF($B$3:$B$725,K516,$AI$3:$AI$725)</f>
        <v>0</v>
      </c>
      <c r="AG516" s="30">
        <f>SUMIF(Ingredients!$B$3:$B$230,L516,Ingredients!$C$3:$C$230)+SUMIF($B$3:$B$725,L516,$AI$3:$AI$725)</f>
        <v>0</v>
      </c>
      <c r="AH516" s="30">
        <f>SUMIF(Ingredients!$B$3:$B$230,M516,Ingredients!$C$3:$C$230)+SUMIF($B$3:$B$725,M516,$AI$3:$AI$725)</f>
        <v>0</v>
      </c>
      <c r="AI516" s="29">
        <f t="shared" si="100"/>
        <v>18</v>
      </c>
      <c r="AJ516" s="30">
        <f>SUMIF(Ingredients!$B$3:$B$230,F516,Ingredients!$D$3:$D$230)+SUMIF($B$3:$B$725,F516,$AR$3:$AR$725)</f>
        <v>0</v>
      </c>
      <c r="AK516" s="30">
        <f>SUMIF(Ingredients!$B$3:$B$230,G516,Ingredients!$D$3:$D$230)+SUMIF($B$3:$B$725,G516,$AR$3:$AR$725)</f>
        <v>9.5</v>
      </c>
      <c r="AL516" s="30">
        <f>SUMIF(Ingredients!$B$3:$B$230,H516,Ingredients!$D$3:$D$230)+SUMIF($B$3:$B$725,H516,$AR$3:$AR$725)</f>
        <v>0</v>
      </c>
      <c r="AM516" s="30">
        <f>SUMIF(Ingredients!$B$3:$B$230,I516,Ingredients!$D$3:$D$230)+SUMIF($B$3:$B$725,I516,$AR$3:$AR$725)</f>
        <v>0</v>
      </c>
      <c r="AN516" s="30">
        <f>SUMIF(Ingredients!$B$3:$B$230,J516,Ingredients!$D$3:$D$230)+SUMIF($B$3:$B$725,J516,$AR$3:$AR$725)</f>
        <v>0</v>
      </c>
      <c r="AO516" s="30">
        <f>SUMIF(Ingredients!$B$3:$B$230,K516,Ingredients!$D$3:$D$230)+SUMIF($B$3:$B$725,K516,$AR$3:$AR$725)</f>
        <v>0</v>
      </c>
      <c r="AP516" s="30">
        <f>SUMIF(Ingredients!$B$3:$B$230,L516,Ingredients!$D$3:$D$230)+SUMIF($B$3:$B$725,L516,$AR$3:$AR$725)</f>
        <v>0</v>
      </c>
      <c r="AQ516" s="30">
        <f>SUMIF(Ingredients!$B$3:$B$230,M516,Ingredients!$D$3:$D$230)+SUMIF($B$3:$B$725,M516,$AR$3:$AR$725)</f>
        <v>0</v>
      </c>
      <c r="AR516" s="29">
        <f t="shared" si="101"/>
        <v>9.5</v>
      </c>
      <c r="AS516" s="30">
        <f>SUMIF(Ingredients!$B$3:$B$230,F516,Ingredients!$E$3:$E$230)+SUMIF($B$3:$B$725,F516,$BA$3:$BA$730)</f>
        <v>6</v>
      </c>
      <c r="AT516" s="30">
        <f>SUMIF(Ingredients!$B$3:$B$230,G516,Ingredients!$E$3:$E$230)+SUMIF($B$3:$B$725,G516,$BA$3:$BA$730)</f>
        <v>10</v>
      </c>
      <c r="AU516" s="30">
        <f>SUMIF(Ingredients!$B$3:$B$230,H516,Ingredients!$E$3:$E$230)+SUMIF($B$3:$B$725,H516,$BA$3:$BA$730)</f>
        <v>48</v>
      </c>
      <c r="AV516" s="30">
        <f>SUMIF(Ingredients!$B$3:$B$230,I516,Ingredients!$E$3:$E$230)+SUMIF($B$3:$B$725,I516,$BA$3:$BA$730)</f>
        <v>31</v>
      </c>
      <c r="AW516" s="30">
        <f>SUMIF(Ingredients!$B$3:$B$230,J516,Ingredients!$E$3:$E$230)+SUMIF($B$3:$B$725,J516,$BA$3:$BA$730)</f>
        <v>7</v>
      </c>
      <c r="AX516" s="30">
        <f>SUMIF(Ingredients!$B$3:$B$230,K516,Ingredients!$E$3:$E$230)+SUMIF($B$3:$B$725,K516,$BA$3:$BA$730)</f>
        <v>0</v>
      </c>
      <c r="AY516" s="30">
        <f>SUMIF(Ingredients!$B$3:$B$230,L516,Ingredients!$E$3:$E$230)+SUMIF($B$3:$B$725,L516,$BA$3:$BA$730)</f>
        <v>0</v>
      </c>
      <c r="AZ516" s="30">
        <f>SUMIF(Ingredients!$B$3:$B$230,M516,Ingredients!$E$3:$E$230)+SUMIF($B$3:$B$725,M516,$BA$3:$BA$730)</f>
        <v>0</v>
      </c>
      <c r="BA516" s="29">
        <f t="shared" si="102"/>
        <v>20.399999999999999</v>
      </c>
      <c r="BB516" s="30">
        <f>SUMIF(Ingredients!$B$3:$B$230,F516,Ingredients!$F$3:$F$230)+SUMIF($B$3:$B$725,F516,$BJ$3:$BJ$725)</f>
        <v>0</v>
      </c>
      <c r="BC516" s="30">
        <f>SUMIF(Ingredients!$B$3:$B$230,G516,Ingredients!$F$3:$F$230)+SUMIF($B$3:$B$725,G516,$BJ$3:$BJ$725)</f>
        <v>0</v>
      </c>
      <c r="BD516" s="30">
        <f>SUMIF(Ingredients!$B$3:$B$230,H516,Ingredients!$F$3:$F$230)+SUMIF($B$3:$B$725,H516,$BJ$3:$BJ$725)</f>
        <v>0</v>
      </c>
      <c r="BE516" s="30">
        <f>SUMIF(Ingredients!$B$3:$B$230,I516,Ingredients!$F$3:$F$230)+SUMIF($B$3:$B$725,I516,$BJ$3:$BJ$725)</f>
        <v>0</v>
      </c>
      <c r="BF516" s="30">
        <f>SUMIF(Ingredients!$B$3:$B$230,J516,Ingredients!$F$3:$F$230)+SUMIF($B$3:$B$725,J516,$BJ$3:$BJ$725)</f>
        <v>0</v>
      </c>
      <c r="BG516" s="30">
        <f>SUMIF(Ingredients!$B$3:$B$230,K516,Ingredients!$F$3:$F$230)+SUMIF($B$3:$B$725,K516,$BJ$3:$BJ$725)</f>
        <v>0</v>
      </c>
      <c r="BH516" s="30">
        <f>SUMIF(Ingredients!$B$3:$B$230,L516,Ingredients!$F$3:$F$230)+SUMIF($B$3:$B$725,L516,$BJ$3:$BJ$725)</f>
        <v>0</v>
      </c>
      <c r="BI516" s="30">
        <f>SUMIF(Ingredients!$B$3:$B$230,M516,Ingredients!$F$3:$F$230)+SUMIF($B$3:$B$725,M516,$BJ$3:$BJ$725)</f>
        <v>0</v>
      </c>
      <c r="BJ516" s="35">
        <f t="shared" si="103"/>
        <v>0</v>
      </c>
      <c r="BK516" s="30">
        <f>SUMIF(Ingredients!$B$3:$B$230,F516,Ingredients!$G$3:$G$230)+SUMIF($B$3:$B$725,F516,$BS$3:$BS$725)</f>
        <v>0</v>
      </c>
      <c r="BL516" s="30">
        <f>SUMIF(Ingredients!$B$3:$B$230,G516,Ingredients!$G$3:$G$230)+SUMIF($B$3:$B$725,G516,$BS$3:$BS$725)</f>
        <v>1.5</v>
      </c>
      <c r="BM516" s="30">
        <f>SUMIF(Ingredients!$B$3:$B$230,H516,Ingredients!$G$3:$G$230)+SUMIF($B$3:$B$725,H516,$BS$3:$BS$725)</f>
        <v>0</v>
      </c>
      <c r="BN516" s="30">
        <f>SUMIF(Ingredients!$B$3:$B$230,I516,Ingredients!$G$3:$G$230)+SUMIF($B$3:$B$725,I516,$BS$3:$BS$725)</f>
        <v>0</v>
      </c>
      <c r="BO516" s="30">
        <f>SUMIF(Ingredients!$B$3:$B$230,J516,Ingredients!$G$3:$G$230)+SUMIF($B$3:$B$725,J516,$BS$3:$BS$725)</f>
        <v>0</v>
      </c>
      <c r="BP516" s="30">
        <f>SUMIF(Ingredients!$B$3:$B$230,K516,Ingredients!$G$3:$G$230)+SUMIF($B$3:$B$725,K516,$BS$3:$BS$725)</f>
        <v>0</v>
      </c>
      <c r="BQ516" s="30">
        <f>SUMIF(Ingredients!$B$3:$B$230,L516,Ingredients!$G$3:$G$230)+SUMIF($B$3:$B$725,L516,$BS$3:$BS$725)</f>
        <v>0</v>
      </c>
      <c r="BR516" s="30">
        <f>SUMIF(Ingredients!$B$3:$B$230,M516,Ingredients!$G$3:$G$230)+SUMIF($B$3:$B$725,M516,$BS$3:$BS$725)</f>
        <v>0</v>
      </c>
      <c r="BS516" s="36">
        <f t="shared" si="104"/>
        <v>1.5</v>
      </c>
      <c r="BT516" s="30">
        <f>SUMIF(Ingredients!$B$3:$B$230,F516,Ingredients!$H$3:$H$230)+SUMIF($B$3:$B$725,F516,$CB$3:$CB$725)</f>
        <v>0</v>
      </c>
      <c r="BU516" s="30">
        <f>SUMIF(Ingredients!$B$3:$B$230,G516,Ingredients!$H$3:$H$230)+SUMIF($B$3:$B$725,G516,$CB$3:$CB$725)</f>
        <v>0</v>
      </c>
      <c r="BV516" s="30">
        <f>SUMIF(Ingredients!$B$3:$B$230,H516,Ingredients!$H$3:$H$230)+SUMIF($B$3:$B$725,H516,$CB$3:$CB$725)</f>
        <v>0</v>
      </c>
      <c r="BW516" s="30">
        <f>SUMIF(Ingredients!$B$3:$B$230,I516,Ingredients!$H$3:$H$230)+SUMIF($B$3:$B$725,I516,$CB$3:$CB$725)</f>
        <v>1</v>
      </c>
      <c r="BX516" s="30">
        <f>SUMIF(Ingredients!$B$3:$B$230,J516,Ingredients!$H$3:$H$230)+SUMIF($B$3:$B$725,J516,$CB$3:$CB$725)</f>
        <v>1</v>
      </c>
      <c r="BY516" s="30">
        <f>SUMIF(Ingredients!$B$3:$B$230,K516,Ingredients!$H$3:$H$230)+SUMIF($B$3:$B$725,K516,$CB$3:$CB$725)</f>
        <v>0</v>
      </c>
      <c r="BZ516" s="30">
        <f>SUMIF(Ingredients!$B$3:$B$230,L516,Ingredients!$H$3:$H$230)+SUMIF($B$3:$B$725,L516,$CB$3:$CB$725)</f>
        <v>0</v>
      </c>
      <c r="CA516" s="30">
        <f>SUMIF(Ingredients!$B$3:$B$230,M516,Ingredients!$H$3:$H$230)+SUMIF($B$3:$B$725,M516,$CB$3:$CB$725)</f>
        <v>0</v>
      </c>
      <c r="CB516" s="42">
        <f t="shared" si="105"/>
        <v>2</v>
      </c>
      <c r="CC516" s="30">
        <f>SUMIF(Ingredients!$B$3:$B$230,F516,Ingredients!$I$3:$I$230)+SUMIF($B$3:$B$725,F516,$CK$3:$CK$725)</f>
        <v>1.5</v>
      </c>
      <c r="CD516" s="30">
        <f>SUMIF(Ingredients!$B$3:$B$230,G516,Ingredients!$I$3:$I$230)+SUMIF($B$3:$B$725,G516,$CK$3:$CK$725)</f>
        <v>0</v>
      </c>
      <c r="CE516" s="30">
        <f>SUMIF(Ingredients!$B$3:$B$230,H516,Ingredients!$I$3:$I$230)+SUMIF($B$3:$B$725,H516,$CK$3:$CK$725)</f>
        <v>0</v>
      </c>
      <c r="CF516" s="30">
        <f>SUMIF(Ingredients!$B$3:$B$230,I516,Ingredients!$I$3:$I$230)+SUMIF($B$3:$B$725,I516,$CK$3:$CK$725)</f>
        <v>0</v>
      </c>
      <c r="CG516" s="30">
        <f>SUMIF(Ingredients!$B$3:$B$230,J516,Ingredients!$I$3:$I$230)+SUMIF($B$3:$B$725,J516,$CK$3:$CK$725)</f>
        <v>0</v>
      </c>
      <c r="CH516" s="30">
        <f>SUMIF(Ingredients!$B$3:$B$230,K516,Ingredients!$I$3:$I$230)+SUMIF($B$3:$B$725,K516,$CK$3:$CK$725)</f>
        <v>0</v>
      </c>
      <c r="CI516" s="30">
        <f>SUMIF(Ingredients!$B$3:$B$230,L516,Ingredients!$I$3:$I$230)+SUMIF($B$3:$B$725,L516,$CK$3:$CK$725)</f>
        <v>0</v>
      </c>
      <c r="CJ516" s="30">
        <f>SUMIF(Ingredients!$B$3:$B$230,M516,Ingredients!$I$3:$I$230)+SUMIF($B$3:$B$725,M516,$CK$3:$CK$725)</f>
        <v>0</v>
      </c>
      <c r="CK516" s="38">
        <f t="shared" si="106"/>
        <v>1.5</v>
      </c>
      <c r="CL516" s="30">
        <f>SUMIF(Ingredients!$B$3:$B$230,F516,Ingredients!$J$3:$J$230)+SUMIF($B$3:$B$725,F516,$CT$3:$CT$725)</f>
        <v>0</v>
      </c>
      <c r="CM516" s="30">
        <f>SUMIF(Ingredients!$B$3:$B$230,G516,Ingredients!$J$3:$J$230)+SUMIF($B$3:$B$725,G516,$CT$3:$CT$725)</f>
        <v>0</v>
      </c>
      <c r="CN516" s="30">
        <f>SUMIF(Ingredients!$B$3:$B$230,H516,Ingredients!$J$3:$J$230)+SUMIF($B$3:$B$725,H516,$CT$3:$CT$725)</f>
        <v>0</v>
      </c>
      <c r="CO516" s="30">
        <f>SUMIF(Ingredients!$B$3:$B$230,I516,Ingredients!$J$3:$J$230)+SUMIF($B$3:$B$725,I516,$CT$3:$CT$725)</f>
        <v>0</v>
      </c>
      <c r="CP516" s="30">
        <f>SUMIF(Ingredients!$B$3:$B$230,J516,Ingredients!$J$3:$J$230)+SUMIF($B$3:$B$725,J516,$CT$3:$CT$725)</f>
        <v>0</v>
      </c>
      <c r="CQ516" s="30">
        <f>SUMIF(Ingredients!$B$3:$B$230,K516,Ingredients!$J$3:$J$230)+SUMIF($B$3:$B$725,K516,$CT$3:$CT$725)</f>
        <v>0</v>
      </c>
      <c r="CR516" s="30">
        <f>SUMIF(Ingredients!$B$3:$B$230,L516,Ingredients!$J$3:$J$230)+SUMIF($B$3:$B$725,L516,$CT$3:$CT$725)</f>
        <v>0</v>
      </c>
      <c r="CS516" s="30">
        <f>SUMIF(Ingredients!$B$3:$B$230,M516,Ingredients!$J$3:$J$230)+SUMIF($B$3:$B$725,M516,$CT$3:$CT$725)</f>
        <v>0</v>
      </c>
      <c r="CT516" s="43">
        <f t="shared" si="107"/>
        <v>0</v>
      </c>
      <c r="CU516" s="34">
        <v>30</v>
      </c>
      <c r="CV516" s="30">
        <v>10</v>
      </c>
      <c r="CW516" s="30">
        <v>11</v>
      </c>
      <c r="CX516" s="35">
        <v>0</v>
      </c>
      <c r="CY516" s="36">
        <v>1.5</v>
      </c>
      <c r="CZ516" s="37">
        <v>2</v>
      </c>
      <c r="DA516" s="38">
        <v>1.5</v>
      </c>
      <c r="DB516" s="39">
        <v>0</v>
      </c>
      <c r="DC516" t="s">
        <v>202</v>
      </c>
      <c r="DD516" t="str">
        <f t="shared" ref="DD516:DD579" ca="1" si="112">IF(AND(V516=1, DC516="No"),"NB","")</f>
        <v/>
      </c>
      <c r="DE516" t="str">
        <f t="shared" ca="1" si="108"/>
        <v>-</v>
      </c>
      <c r="DG516" t="s">
        <v>200</v>
      </c>
      <c r="DH516" t="str">
        <f t="shared" ca="1" si="109"/>
        <v>ORANGEDUCKITEM(MEAL, ItemRegistry.orangeduckItem, 4 ,6f,10f,0f,2f,1.5f,1.5f,0f,1.91f),</v>
      </c>
      <c r="DI516" t="s">
        <v>2573</v>
      </c>
    </row>
    <row r="517" spans="2:113" x14ac:dyDescent="0.3">
      <c r="B517" t="s">
        <v>815</v>
      </c>
      <c r="C517" t="str">
        <f>INDEX('PH Itemnames'!$B$1:$B$723,MATCH(B517,'PH Itemnames'!$A$1:$A$723),1)</f>
        <v>pekingduckItem</v>
      </c>
      <c r="D517" t="s">
        <v>245</v>
      </c>
      <c r="E517" t="s">
        <v>1191</v>
      </c>
      <c r="F517" s="10" t="s">
        <v>814</v>
      </c>
      <c r="G517" s="11" t="s">
        <v>662</v>
      </c>
      <c r="H517" s="11" t="s">
        <v>691</v>
      </c>
      <c r="I517" s="11" t="s">
        <v>696</v>
      </c>
      <c r="J517" s="11" t="s">
        <v>264</v>
      </c>
      <c r="K517" s="11" t="s">
        <v>691</v>
      </c>
      <c r="L517" s="11"/>
      <c r="M517" s="11"/>
      <c r="N517" s="46">
        <f ca="1">SUMIF(Ingredients!$B$3:$B$230,'PH complex foods'!F517,Ingredients!$A$3:$A$119)+SUMIF($B$3:$B$725,F517,$V$3:$V$724)</f>
        <v>1</v>
      </c>
      <c r="O517" s="11">
        <f ca="1">SUMIF(Ingredients!$B$3:$B$230,'PH complex foods'!G517,Ingredients!$A$3:$A$119)+SUMIF($B$3:$B$725,G517,$V$3:$V$724)</f>
        <v>1</v>
      </c>
      <c r="P517" s="11">
        <f ca="1">SUMIF(Ingredients!$B$3:$B$230,'PH complex foods'!H517,Ingredients!$A$3:$A$119)+SUMIF($B$3:$B$725,H517,$V$3:$V$724)</f>
        <v>1</v>
      </c>
      <c r="Q517" s="11">
        <f ca="1">SUMIF(Ingredients!$B$3:$B$230,'PH complex foods'!I517,Ingredients!$A$3:$A$119)+SUMIF($B$3:$B$725,I517,$V$3:$V$724)</f>
        <v>0</v>
      </c>
      <c r="R517" s="11">
        <f ca="1">SUMIF(Ingredients!$B$3:$B$230,'PH complex foods'!J517,Ingredients!$A$3:$A$119)+SUMIF($B$3:$B$725,J517,$V$3:$V$724)</f>
        <v>1</v>
      </c>
      <c r="S517" s="11">
        <f ca="1">SUMIF(Ingredients!$B$3:$B$230,'PH complex foods'!K517,Ingredients!$A$3:$A$119)+SUMIF($B$3:$B$725,K517,$V$3:$V$724)</f>
        <v>1</v>
      </c>
      <c r="T517" s="11">
        <f ca="1">SUMIF(Ingredients!$B$3:$B$230,'PH complex foods'!L517,Ingredients!$A$3:$A$119)+SUMIF($B$3:$B$725,L517,$V$3:$V$724)</f>
        <v>0</v>
      </c>
      <c r="U517" s="11">
        <f ca="1">SUMIF(Ingredients!$B$3:$B$230,'PH complex foods'!M517,Ingredients!$A$3:$A$119)+SUMIF($B$3:$B$725,M517,$V$3:$V$724)</f>
        <v>0</v>
      </c>
      <c r="V517" s="10">
        <f t="shared" ca="1" si="110"/>
        <v>0</v>
      </c>
      <c r="W517" s="10">
        <v>0</v>
      </c>
      <c r="X517" s="11">
        <v>-1</v>
      </c>
      <c r="Y517" s="11">
        <f>COUNTIF(F517:M1241,B517)</f>
        <v>0</v>
      </c>
      <c r="Z517" s="44" t="str">
        <f t="shared" ca="1" si="111"/>
        <v>No</v>
      </c>
      <c r="AA517" s="34">
        <f>SUMIF(Ingredients!$B$3:$B$230,F517,Ingredients!$C$3:$C$230)+SUMIF($B$3:$B$725,F517,$AI$3:$AI$725)</f>
        <v>0</v>
      </c>
      <c r="AB517" s="30">
        <f>SUMIF(Ingredients!$B$3:$B$230,G517,Ingredients!$C$3:$C$230)+SUMIF($B$3:$B$725,G517,$AI$3:$AI$725)</f>
        <v>10</v>
      </c>
      <c r="AC517" s="30">
        <f>SUMIF(Ingredients!$B$3:$B$230,H517,Ingredients!$C$3:$C$230)+SUMIF($B$3:$B$725,H517,$AI$3:$AI$725)</f>
        <v>1</v>
      </c>
      <c r="AD517" s="30">
        <f>SUMIF(Ingredients!$B$3:$B$230,I517,Ingredients!$C$3:$C$230)+SUMIF($B$3:$B$725,I517,$AI$3:$AI$725)</f>
        <v>2</v>
      </c>
      <c r="AE517" s="30">
        <f>SUMIF(Ingredients!$B$3:$B$230,J517,Ingredients!$C$3:$C$230)+SUMIF($B$3:$B$725,J517,$AI$3:$AI$725)</f>
        <v>5</v>
      </c>
      <c r="AF517" s="30">
        <f>SUMIF(Ingredients!$B$3:$B$230,K517,Ingredients!$C$3:$C$230)+SUMIF($B$3:$B$725,K517,$AI$3:$AI$725)</f>
        <v>1</v>
      </c>
      <c r="AG517" s="30">
        <f>SUMIF(Ingredients!$B$3:$B$230,L517,Ingredients!$C$3:$C$230)+SUMIF($B$3:$B$725,L517,$AI$3:$AI$725)</f>
        <v>0</v>
      </c>
      <c r="AH517" s="30">
        <f>SUMIF(Ingredients!$B$3:$B$230,M517,Ingredients!$C$3:$C$230)+SUMIF($B$3:$B$725,M517,$AI$3:$AI$725)</f>
        <v>0</v>
      </c>
      <c r="AI517" s="29">
        <f t="shared" ref="AI517:AI580" si="113">SUM(AA517:AH517)</f>
        <v>19</v>
      </c>
      <c r="AJ517" s="30">
        <f>SUMIF(Ingredients!$B$3:$B$230,F517,Ingredients!$D$3:$D$230)+SUMIF($B$3:$B$725,F517,$AR$3:$AR$725)</f>
        <v>0</v>
      </c>
      <c r="AK517" s="30">
        <f>SUMIF(Ingredients!$B$3:$B$230,G517,Ingredients!$D$3:$D$230)+SUMIF($B$3:$B$725,G517,$AR$3:$AR$725)</f>
        <v>10</v>
      </c>
      <c r="AL517" s="30">
        <f>SUMIF(Ingredients!$B$3:$B$230,H517,Ingredients!$D$3:$D$230)+SUMIF($B$3:$B$725,H517,$AR$3:$AR$725)</f>
        <v>0</v>
      </c>
      <c r="AM517" s="30">
        <f>SUMIF(Ingredients!$B$3:$B$230,I517,Ingredients!$D$3:$D$230)+SUMIF($B$3:$B$725,I517,$AR$3:$AR$725)</f>
        <v>0</v>
      </c>
      <c r="AN517" s="30">
        <f>SUMIF(Ingredients!$B$3:$B$230,J517,Ingredients!$D$3:$D$230)+SUMIF($B$3:$B$725,J517,$AR$3:$AR$725)</f>
        <v>0</v>
      </c>
      <c r="AO517" s="30">
        <f>SUMIF(Ingredients!$B$3:$B$230,K517,Ingredients!$D$3:$D$230)+SUMIF($B$3:$B$725,K517,$AR$3:$AR$725)</f>
        <v>0</v>
      </c>
      <c r="AP517" s="30">
        <f>SUMIF(Ingredients!$B$3:$B$230,L517,Ingredients!$D$3:$D$230)+SUMIF($B$3:$B$725,L517,$AR$3:$AR$725)</f>
        <v>0</v>
      </c>
      <c r="AQ517" s="30">
        <f>SUMIF(Ingredients!$B$3:$B$230,M517,Ingredients!$D$3:$D$230)+SUMIF($B$3:$B$725,M517,$AR$3:$AR$725)</f>
        <v>0</v>
      </c>
      <c r="AR517" s="29">
        <f t="shared" ref="AR517:AR580" si="114">SUM(AJ517:AQ517)</f>
        <v>10</v>
      </c>
      <c r="AS517" s="30">
        <f>SUMIF(Ingredients!$B$3:$B$230,F517,Ingredients!$E$3:$E$230)+SUMIF($B$3:$B$725,F517,$BA$3:$BA$730)</f>
        <v>6</v>
      </c>
      <c r="AT517" s="30">
        <f>SUMIF(Ingredients!$B$3:$B$230,G517,Ingredients!$E$3:$E$230)+SUMIF($B$3:$B$725,G517,$BA$3:$BA$730)</f>
        <v>12.666666666666666</v>
      </c>
      <c r="AU517" s="30">
        <f>SUMIF(Ingredients!$B$3:$B$230,H517,Ingredients!$E$3:$E$230)+SUMIF($B$3:$B$725,H517,$BA$3:$BA$730)</f>
        <v>87</v>
      </c>
      <c r="AV517" s="30">
        <f>SUMIF(Ingredients!$B$3:$B$230,I517,Ingredients!$E$3:$E$230)+SUMIF($B$3:$B$725,I517,$BA$3:$BA$730)</f>
        <v>28.2</v>
      </c>
      <c r="AW517" s="30">
        <f>SUMIF(Ingredients!$B$3:$B$230,J517,Ingredients!$E$3:$E$230)+SUMIF($B$3:$B$725,J517,$BA$3:$BA$730)</f>
        <v>43</v>
      </c>
      <c r="AX517" s="30">
        <f>SUMIF(Ingredients!$B$3:$B$230,K517,Ingredients!$E$3:$E$230)+SUMIF($B$3:$B$725,K517,$BA$3:$BA$730)</f>
        <v>87</v>
      </c>
      <c r="AY517" s="30">
        <f>SUMIF(Ingredients!$B$3:$B$230,L517,Ingredients!$E$3:$E$230)+SUMIF($B$3:$B$725,L517,$BA$3:$BA$730)</f>
        <v>0</v>
      </c>
      <c r="AZ517" s="30">
        <f>SUMIF(Ingredients!$B$3:$B$230,M517,Ingredients!$E$3:$E$230)+SUMIF($B$3:$B$725,M517,$BA$3:$BA$730)</f>
        <v>0</v>
      </c>
      <c r="BA517" s="29">
        <f t="shared" ref="BA517:BA580" si="115">SUM(AS517:AZ517)/COUNTA(F517:M517)</f>
        <v>43.977777777777781</v>
      </c>
      <c r="BB517" s="30">
        <f>SUMIF(Ingredients!$B$3:$B$230,F517,Ingredients!$F$3:$F$230)+SUMIF($B$3:$B$725,F517,$BJ$3:$BJ$725)</f>
        <v>0</v>
      </c>
      <c r="BC517" s="30">
        <f>SUMIF(Ingredients!$B$3:$B$230,G517,Ingredients!$F$3:$F$230)+SUMIF($B$3:$B$725,G517,$BJ$3:$BJ$725)</f>
        <v>0</v>
      </c>
      <c r="BD517" s="30">
        <f>SUMIF(Ingredients!$B$3:$B$230,H517,Ingredients!$F$3:$F$230)+SUMIF($B$3:$B$725,H517,$BJ$3:$BJ$725)</f>
        <v>0.5</v>
      </c>
      <c r="BE517" s="30">
        <f>SUMIF(Ingredients!$B$3:$B$230,I517,Ingredients!$F$3:$F$230)+SUMIF($B$3:$B$725,I517,$BJ$3:$BJ$725)</f>
        <v>0</v>
      </c>
      <c r="BF517" s="30">
        <f>SUMIF(Ingredients!$B$3:$B$230,J517,Ingredients!$F$3:$F$230)+SUMIF($B$3:$B$725,J517,$BJ$3:$BJ$725)</f>
        <v>1</v>
      </c>
      <c r="BG517" s="30">
        <f>SUMIF(Ingredients!$B$3:$B$230,K517,Ingredients!$F$3:$F$230)+SUMIF($B$3:$B$725,K517,$BJ$3:$BJ$725)</f>
        <v>0.5</v>
      </c>
      <c r="BH517" s="30">
        <f>SUMIF(Ingredients!$B$3:$B$230,L517,Ingredients!$F$3:$F$230)+SUMIF($B$3:$B$725,L517,$BJ$3:$BJ$725)</f>
        <v>0</v>
      </c>
      <c r="BI517" s="30">
        <f>SUMIF(Ingredients!$B$3:$B$230,M517,Ingredients!$F$3:$F$230)+SUMIF($B$3:$B$725,M517,$BJ$3:$BJ$725)</f>
        <v>0</v>
      </c>
      <c r="BJ517" s="35">
        <f t="shared" ref="BJ517:BJ580" si="116">SUM(BB517:BI517)</f>
        <v>2</v>
      </c>
      <c r="BK517" s="30">
        <f>SUMIF(Ingredients!$B$3:$B$230,F517,Ingredients!$G$3:$G$230)+SUMIF($B$3:$B$725,F517,$BS$3:$BS$725)</f>
        <v>0</v>
      </c>
      <c r="BL517" s="30">
        <f>SUMIF(Ingredients!$B$3:$B$230,G517,Ingredients!$G$3:$G$230)+SUMIF($B$3:$B$725,G517,$BS$3:$BS$725)</f>
        <v>0</v>
      </c>
      <c r="BM517" s="30">
        <f>SUMIF(Ingredients!$B$3:$B$230,H517,Ingredients!$G$3:$G$230)+SUMIF($B$3:$B$725,H517,$BS$3:$BS$725)</f>
        <v>0</v>
      </c>
      <c r="BN517" s="30">
        <f>SUMIF(Ingredients!$B$3:$B$230,I517,Ingredients!$G$3:$G$230)+SUMIF($B$3:$B$725,I517,$BS$3:$BS$725)</f>
        <v>0</v>
      </c>
      <c r="BO517" s="30">
        <f>SUMIF(Ingredients!$B$3:$B$230,J517,Ingredients!$G$3:$G$230)+SUMIF($B$3:$B$725,J517,$BS$3:$BS$725)</f>
        <v>0</v>
      </c>
      <c r="BP517" s="30">
        <f>SUMIF(Ingredients!$B$3:$B$230,K517,Ingredients!$G$3:$G$230)+SUMIF($B$3:$B$725,K517,$BS$3:$BS$725)</f>
        <v>0</v>
      </c>
      <c r="BQ517" s="30">
        <f>SUMIF(Ingredients!$B$3:$B$230,L517,Ingredients!$G$3:$G$230)+SUMIF($B$3:$B$725,L517,$BS$3:$BS$725)</f>
        <v>0</v>
      </c>
      <c r="BR517" s="30">
        <f>SUMIF(Ingredients!$B$3:$B$230,M517,Ingredients!$G$3:$G$230)+SUMIF($B$3:$B$725,M517,$BS$3:$BS$725)</f>
        <v>0</v>
      </c>
      <c r="BS517" s="36">
        <f t="shared" ref="BS517:BS580" si="117">SUM(BK517:BR517)</f>
        <v>0</v>
      </c>
      <c r="BT517" s="30">
        <f>SUMIF(Ingredients!$B$3:$B$230,F517,Ingredients!$H$3:$H$230)+SUMIF($B$3:$B$725,F517,$CB$3:$CB$725)</f>
        <v>0</v>
      </c>
      <c r="BU517" s="30">
        <f>SUMIF(Ingredients!$B$3:$B$230,G517,Ingredients!$H$3:$H$230)+SUMIF($B$3:$B$725,G517,$CB$3:$CB$725)</f>
        <v>0.5</v>
      </c>
      <c r="BV517" s="30">
        <f>SUMIF(Ingredients!$B$3:$B$230,H517,Ingredients!$H$3:$H$230)+SUMIF($B$3:$B$725,H517,$CB$3:$CB$725)</f>
        <v>0</v>
      </c>
      <c r="BW517" s="30">
        <f>SUMIF(Ingredients!$B$3:$B$230,I517,Ingredients!$H$3:$H$230)+SUMIF($B$3:$B$725,I517,$CB$3:$CB$725)</f>
        <v>0</v>
      </c>
      <c r="BX517" s="30">
        <f>SUMIF(Ingredients!$B$3:$B$230,J517,Ingredients!$H$3:$H$230)+SUMIF($B$3:$B$725,J517,$CB$3:$CB$725)</f>
        <v>0</v>
      </c>
      <c r="BY517" s="30">
        <f>SUMIF(Ingredients!$B$3:$B$230,K517,Ingredients!$H$3:$H$230)+SUMIF($B$3:$B$725,K517,$CB$3:$CB$725)</f>
        <v>0</v>
      </c>
      <c r="BZ517" s="30">
        <f>SUMIF(Ingredients!$B$3:$B$230,L517,Ingredients!$H$3:$H$230)+SUMIF($B$3:$B$725,L517,$CB$3:$CB$725)</f>
        <v>0</v>
      </c>
      <c r="CA517" s="30">
        <f>SUMIF(Ingredients!$B$3:$B$230,M517,Ingredients!$H$3:$H$230)+SUMIF($B$3:$B$725,M517,$CB$3:$CB$725)</f>
        <v>0</v>
      </c>
      <c r="CB517" s="42">
        <f t="shared" ref="CB517:CB580" si="118">SUM(BT517:CA517)</f>
        <v>0.5</v>
      </c>
      <c r="CC517" s="30">
        <f>SUMIF(Ingredients!$B$3:$B$230,F517,Ingredients!$I$3:$I$230)+SUMIF($B$3:$B$725,F517,$CK$3:$CK$725)</f>
        <v>1.5</v>
      </c>
      <c r="CD517" s="30">
        <f>SUMIF(Ingredients!$B$3:$B$230,G517,Ingredients!$I$3:$I$230)+SUMIF($B$3:$B$725,G517,$CK$3:$CK$725)</f>
        <v>1</v>
      </c>
      <c r="CE517" s="30">
        <f>SUMIF(Ingredients!$B$3:$B$230,H517,Ingredients!$I$3:$I$230)+SUMIF($B$3:$B$725,H517,$CK$3:$CK$725)</f>
        <v>0</v>
      </c>
      <c r="CF517" s="30">
        <f>SUMIF(Ingredients!$B$3:$B$230,I517,Ingredients!$I$3:$I$230)+SUMIF($B$3:$B$725,I517,$CK$3:$CK$725)</f>
        <v>0</v>
      </c>
      <c r="CG517" s="30">
        <f>SUMIF(Ingredients!$B$3:$B$230,J517,Ingredients!$I$3:$I$230)+SUMIF($B$3:$B$725,J517,$CK$3:$CK$725)</f>
        <v>0</v>
      </c>
      <c r="CH517" s="30">
        <f>SUMIF(Ingredients!$B$3:$B$230,K517,Ingredients!$I$3:$I$230)+SUMIF($B$3:$B$725,K517,$CK$3:$CK$725)</f>
        <v>0</v>
      </c>
      <c r="CI517" s="30">
        <f>SUMIF(Ingredients!$B$3:$B$230,L517,Ingredients!$I$3:$I$230)+SUMIF($B$3:$B$725,L517,$CK$3:$CK$725)</f>
        <v>0</v>
      </c>
      <c r="CJ517" s="30">
        <f>SUMIF(Ingredients!$B$3:$B$230,M517,Ingredients!$I$3:$I$230)+SUMIF($B$3:$B$725,M517,$CK$3:$CK$725)</f>
        <v>0</v>
      </c>
      <c r="CK517" s="38">
        <f t="shared" ref="CK517:CK580" si="119">SUM(CC517:CJ517)</f>
        <v>2.5</v>
      </c>
      <c r="CL517" s="30">
        <f>SUMIF(Ingredients!$B$3:$B$230,F517,Ingredients!$J$3:$J$230)+SUMIF($B$3:$B$725,F517,$CT$3:$CT$725)</f>
        <v>0</v>
      </c>
      <c r="CM517" s="30">
        <f>SUMIF(Ingredients!$B$3:$B$230,G517,Ingredients!$J$3:$J$230)+SUMIF($B$3:$B$725,G517,$CT$3:$CT$725)</f>
        <v>0</v>
      </c>
      <c r="CN517" s="30">
        <f>SUMIF(Ingredients!$B$3:$B$230,H517,Ingredients!$J$3:$J$230)+SUMIF($B$3:$B$725,H517,$CT$3:$CT$725)</f>
        <v>0</v>
      </c>
      <c r="CO517" s="30">
        <f>SUMIF(Ingredients!$B$3:$B$230,I517,Ingredients!$J$3:$J$230)+SUMIF($B$3:$B$725,I517,$CT$3:$CT$725)</f>
        <v>0</v>
      </c>
      <c r="CP517" s="30">
        <f>SUMIF(Ingredients!$B$3:$B$230,J517,Ingredients!$J$3:$J$230)+SUMIF($B$3:$B$725,J517,$CT$3:$CT$725)</f>
        <v>0</v>
      </c>
      <c r="CQ517" s="30">
        <f>SUMIF(Ingredients!$B$3:$B$230,K517,Ingredients!$J$3:$J$230)+SUMIF($B$3:$B$725,K517,$CT$3:$CT$725)</f>
        <v>0</v>
      </c>
      <c r="CR517" s="30">
        <f>SUMIF(Ingredients!$B$3:$B$230,L517,Ingredients!$J$3:$J$230)+SUMIF($B$3:$B$725,L517,$CT$3:$CT$725)</f>
        <v>0</v>
      </c>
      <c r="CS517" s="30">
        <f>SUMIF(Ingredients!$B$3:$B$230,M517,Ingredients!$J$3:$J$230)+SUMIF($B$3:$B$725,M517,$CT$3:$CT$725)</f>
        <v>0</v>
      </c>
      <c r="CT517" s="43">
        <f t="shared" ref="CT517:CT580" si="120">SUM(CL517:CS517)</f>
        <v>0</v>
      </c>
      <c r="CU517" s="34">
        <v>19</v>
      </c>
      <c r="CV517" s="30">
        <v>10</v>
      </c>
      <c r="CW517" s="30">
        <v>40.077777777777776</v>
      </c>
      <c r="CX517" s="35">
        <v>2</v>
      </c>
      <c r="CY517" s="36">
        <v>0</v>
      </c>
      <c r="CZ517" s="37">
        <v>0.5</v>
      </c>
      <c r="DA517" s="38">
        <v>2.5</v>
      </c>
      <c r="DB517" s="39">
        <v>0</v>
      </c>
      <c r="DC517" t="s">
        <v>199</v>
      </c>
      <c r="DD517" t="str">
        <f t="shared" ca="1" si="112"/>
        <v/>
      </c>
      <c r="DE517" t="str">
        <f t="shared" ref="DE517:DE580" ca="1" si="121">IF(Z517="No", "No", "-")</f>
        <v>No</v>
      </c>
      <c r="DG517" t="s">
        <v>200</v>
      </c>
      <c r="DH517" t="str">
        <f t="shared" ref="DH517:DH580" ca="1" si="122">IF(AND(Z517="Yes",NOT(DG517="No")),CONCATENATE(UPPER(C517), "(", E517, ", ItemRegistry.",C517,", ",4," ,", ROUND(CU517/5,2),"f,",ROUND(CV517,2),"f,",ROUND(CX517,2),"f,",ROUND(CZ517,2),"f,",ROUND(CY517,2),"f,",ROUND(DA517,2),"f,",ROUND(DB517,2),"f,",ROUND(21/CW517,2), "f),"),"")</f>
        <v/>
      </c>
      <c r="DI517" t="s">
        <v>2271</v>
      </c>
    </row>
    <row r="518" spans="2:113" x14ac:dyDescent="0.3">
      <c r="B518" t="s">
        <v>816</v>
      </c>
      <c r="C518" t="str">
        <f>INDEX('PH Itemnames'!$B$1:$B$723,MATCH(B518,'PH Itemnames'!$A$1:$A$723),1)</f>
        <v>stuffedduckItem</v>
      </c>
      <c r="D518" t="s">
        <v>245</v>
      </c>
      <c r="E518" t="s">
        <v>1191</v>
      </c>
      <c r="F518" s="10" t="s">
        <v>814</v>
      </c>
      <c r="G518" s="11" t="s">
        <v>64</v>
      </c>
      <c r="H518" s="11" t="s">
        <v>62</v>
      </c>
      <c r="I518" s="11" t="s">
        <v>44</v>
      </c>
      <c r="J518" s="11" t="s">
        <v>168</v>
      </c>
      <c r="K518" s="11" t="s">
        <v>61</v>
      </c>
      <c r="L518" s="11"/>
      <c r="M518" s="11"/>
      <c r="N518" s="46">
        <f ca="1">SUMIF(Ingredients!$B$3:$B$230,'PH complex foods'!F518,Ingredients!$A$3:$A$119)+SUMIF($B$3:$B$725,F518,$V$3:$V$724)</f>
        <v>1</v>
      </c>
      <c r="O518" s="11">
        <f ca="1">SUMIF(Ingredients!$B$3:$B$230,'PH complex foods'!G518,Ingredients!$A$3:$A$119)+SUMIF($B$3:$B$725,G518,$V$3:$V$724)</f>
        <v>1</v>
      </c>
      <c r="P518" s="11">
        <f ca="1">SUMIF(Ingredients!$B$3:$B$230,'PH complex foods'!H518,Ingredients!$A$3:$A$119)+SUMIF($B$3:$B$725,H518,$V$3:$V$724)</f>
        <v>1</v>
      </c>
      <c r="Q518" s="11">
        <f ca="1">SUMIF(Ingredients!$B$3:$B$230,'PH complex foods'!I518,Ingredients!$A$3:$A$119)+SUMIF($B$3:$B$725,I518,$V$3:$V$724)</f>
        <v>1</v>
      </c>
      <c r="R518" s="11">
        <f ca="1">SUMIF(Ingredients!$B$3:$B$230,'PH complex foods'!J518,Ingredients!$A$3:$A$119)+SUMIF($B$3:$B$725,J518,$V$3:$V$724)</f>
        <v>1</v>
      </c>
      <c r="S518" s="11">
        <f ca="1">SUMIF(Ingredients!$B$3:$B$230,'PH complex foods'!K518,Ingredients!$A$3:$A$119)+SUMIF($B$3:$B$725,K518,$V$3:$V$724)</f>
        <v>1</v>
      </c>
      <c r="T518" s="11">
        <f ca="1">SUMIF(Ingredients!$B$3:$B$230,'PH complex foods'!L518,Ingredients!$A$3:$A$119)+SUMIF($B$3:$B$725,L518,$V$3:$V$724)</f>
        <v>0</v>
      </c>
      <c r="U518" s="11">
        <f ca="1">SUMIF(Ingredients!$B$3:$B$230,'PH complex foods'!M518,Ingredients!$A$3:$A$119)+SUMIF($B$3:$B$725,M518,$V$3:$V$724)</f>
        <v>0</v>
      </c>
      <c r="V518" s="10">
        <f t="shared" ca="1" si="110"/>
        <v>1</v>
      </c>
      <c r="W518" s="10">
        <v>1</v>
      </c>
      <c r="X518" s="11">
        <v>1</v>
      </c>
      <c r="Y518" s="11">
        <f>COUNTIF(F518:M1242,B518)</f>
        <v>0</v>
      </c>
      <c r="Z518" s="44" t="str">
        <f t="shared" ca="1" si="111"/>
        <v>Yes</v>
      </c>
      <c r="AA518" s="34">
        <f>SUMIF(Ingredients!$B$3:$B$230,F518,Ingredients!$C$3:$C$230)+SUMIF($B$3:$B$725,F518,$AI$3:$AI$725)</f>
        <v>0</v>
      </c>
      <c r="AB518" s="30">
        <f>SUMIF(Ingredients!$B$3:$B$230,G518,Ingredients!$C$3:$C$230)+SUMIF($B$3:$B$725,G518,$AI$3:$AI$725)</f>
        <v>2</v>
      </c>
      <c r="AC518" s="30">
        <f>SUMIF(Ingredients!$B$3:$B$230,H518,Ingredients!$C$3:$C$230)+SUMIF($B$3:$B$725,H518,$AI$3:$AI$725)</f>
        <v>2</v>
      </c>
      <c r="AD518" s="30">
        <f>SUMIF(Ingredients!$B$3:$B$230,I518,Ingredients!$C$3:$C$230)+SUMIF($B$3:$B$725,I518,$AI$3:$AI$725)</f>
        <v>0</v>
      </c>
      <c r="AE518" s="30">
        <f>SUMIF(Ingredients!$B$3:$B$230,J518,Ingredients!$C$3:$C$230)+SUMIF($B$3:$B$725,J518,$AI$3:$AI$725)</f>
        <v>2</v>
      </c>
      <c r="AF518" s="30">
        <f>SUMIF(Ingredients!$B$3:$B$230,K518,Ingredients!$C$3:$C$230)+SUMIF($B$3:$B$725,K518,$AI$3:$AI$725)</f>
        <v>10</v>
      </c>
      <c r="AG518" s="30">
        <f>SUMIF(Ingredients!$B$3:$B$230,L518,Ingredients!$C$3:$C$230)+SUMIF($B$3:$B$725,L518,$AI$3:$AI$725)</f>
        <v>0</v>
      </c>
      <c r="AH518" s="30">
        <f>SUMIF(Ingredients!$B$3:$B$230,M518,Ingredients!$C$3:$C$230)+SUMIF($B$3:$B$725,M518,$AI$3:$AI$725)</f>
        <v>0</v>
      </c>
      <c r="AI518" s="29">
        <f t="shared" si="113"/>
        <v>16</v>
      </c>
      <c r="AJ518" s="30">
        <f>SUMIF(Ingredients!$B$3:$B$230,F518,Ingredients!$D$3:$D$230)+SUMIF($B$3:$B$725,F518,$AR$3:$AR$725)</f>
        <v>0</v>
      </c>
      <c r="AK518" s="30">
        <f>SUMIF(Ingredients!$B$3:$B$230,G518,Ingredients!$D$3:$D$230)+SUMIF($B$3:$B$725,G518,$AR$3:$AR$725)</f>
        <v>0</v>
      </c>
      <c r="AL518" s="30">
        <f>SUMIF(Ingredients!$B$3:$B$230,H518,Ingredients!$D$3:$D$230)+SUMIF($B$3:$B$725,H518,$AR$3:$AR$725)</f>
        <v>0</v>
      </c>
      <c r="AM518" s="30">
        <f>SUMIF(Ingredients!$B$3:$B$230,I518,Ingredients!$D$3:$D$230)+SUMIF($B$3:$B$725,I518,$AR$3:$AR$725)</f>
        <v>0</v>
      </c>
      <c r="AN518" s="30">
        <f>SUMIF(Ingredients!$B$3:$B$230,J518,Ingredients!$D$3:$D$230)+SUMIF($B$3:$B$725,J518,$AR$3:$AR$725)</f>
        <v>0</v>
      </c>
      <c r="AO518" s="30">
        <f>SUMIF(Ingredients!$B$3:$B$230,K518,Ingredients!$D$3:$D$230)+SUMIF($B$3:$B$725,K518,$AR$3:$AR$725)</f>
        <v>0</v>
      </c>
      <c r="AP518" s="30">
        <f>SUMIF(Ingredients!$B$3:$B$230,L518,Ingredients!$D$3:$D$230)+SUMIF($B$3:$B$725,L518,$AR$3:$AR$725)</f>
        <v>0</v>
      </c>
      <c r="AQ518" s="30">
        <f>SUMIF(Ingredients!$B$3:$B$230,M518,Ingredients!$D$3:$D$230)+SUMIF($B$3:$B$725,M518,$AR$3:$AR$725)</f>
        <v>0</v>
      </c>
      <c r="AR518" s="29">
        <f t="shared" si="114"/>
        <v>0</v>
      </c>
      <c r="AS518" s="30">
        <f>SUMIF(Ingredients!$B$3:$B$230,F518,Ingredients!$E$3:$E$230)+SUMIF($B$3:$B$725,F518,$BA$3:$BA$730)</f>
        <v>6</v>
      </c>
      <c r="AT518" s="30">
        <f>SUMIF(Ingredients!$B$3:$B$230,G518,Ingredients!$E$3:$E$230)+SUMIF($B$3:$B$725,G518,$BA$3:$BA$730)</f>
        <v>43</v>
      </c>
      <c r="AU518" s="30">
        <f>SUMIF(Ingredients!$B$3:$B$230,H518,Ingredients!$E$3:$E$230)+SUMIF($B$3:$B$725,H518,$BA$3:$BA$730)</f>
        <v>54</v>
      </c>
      <c r="AV518" s="30">
        <f>SUMIF(Ingredients!$B$3:$B$230,I518,Ingredients!$E$3:$E$230)+SUMIF($B$3:$B$725,I518,$BA$3:$BA$730)</f>
        <v>10</v>
      </c>
      <c r="AW518" s="30">
        <f>SUMIF(Ingredients!$B$3:$B$230,J518,Ingredients!$E$3:$E$230)+SUMIF($B$3:$B$725,J518,$BA$3:$BA$730)</f>
        <v>10</v>
      </c>
      <c r="AX518" s="30">
        <f>SUMIF(Ingredients!$B$3:$B$230,K518,Ingredients!$E$3:$E$230)+SUMIF($B$3:$B$725,K518,$BA$3:$BA$730)</f>
        <v>31</v>
      </c>
      <c r="AY518" s="30">
        <f>SUMIF(Ingredients!$B$3:$B$230,L518,Ingredients!$E$3:$E$230)+SUMIF($B$3:$B$725,L518,$BA$3:$BA$730)</f>
        <v>0</v>
      </c>
      <c r="AZ518" s="30">
        <f>SUMIF(Ingredients!$B$3:$B$230,M518,Ingredients!$E$3:$E$230)+SUMIF($B$3:$B$725,M518,$BA$3:$BA$730)</f>
        <v>0</v>
      </c>
      <c r="BA518" s="29">
        <f t="shared" si="115"/>
        <v>25.666666666666668</v>
      </c>
      <c r="BB518" s="30">
        <f>SUMIF(Ingredients!$B$3:$B$230,F518,Ingredients!$F$3:$F$230)+SUMIF($B$3:$B$725,F518,$BJ$3:$BJ$725)</f>
        <v>0</v>
      </c>
      <c r="BC518" s="30">
        <f>SUMIF(Ingredients!$B$3:$B$230,G518,Ingredients!$F$3:$F$230)+SUMIF($B$3:$B$725,G518,$BJ$3:$BJ$725)</f>
        <v>0</v>
      </c>
      <c r="BD518" s="30">
        <f>SUMIF(Ingredients!$B$3:$B$230,H518,Ingredients!$F$3:$F$230)+SUMIF($B$3:$B$725,H518,$BJ$3:$BJ$725)</f>
        <v>0</v>
      </c>
      <c r="BE518" s="30">
        <f>SUMIF(Ingredients!$B$3:$B$230,I518,Ingredients!$F$3:$F$230)+SUMIF($B$3:$B$725,I518,$BJ$3:$BJ$725)</f>
        <v>0</v>
      </c>
      <c r="BF518" s="30">
        <f>SUMIF(Ingredients!$B$3:$B$230,J518,Ingredients!$F$3:$F$230)+SUMIF($B$3:$B$725,J518,$BJ$3:$BJ$725)</f>
        <v>0</v>
      </c>
      <c r="BG518" s="30">
        <f>SUMIF(Ingredients!$B$3:$B$230,K518,Ingredients!$F$3:$F$230)+SUMIF($B$3:$B$725,K518,$BJ$3:$BJ$725)</f>
        <v>0</v>
      </c>
      <c r="BH518" s="30">
        <f>SUMIF(Ingredients!$B$3:$B$230,L518,Ingredients!$F$3:$F$230)+SUMIF($B$3:$B$725,L518,$BJ$3:$BJ$725)</f>
        <v>0</v>
      </c>
      <c r="BI518" s="30">
        <f>SUMIF(Ingredients!$B$3:$B$230,M518,Ingredients!$F$3:$F$230)+SUMIF($B$3:$B$725,M518,$BJ$3:$BJ$725)</f>
        <v>0</v>
      </c>
      <c r="BJ518" s="35">
        <f t="shared" si="116"/>
        <v>0</v>
      </c>
      <c r="BK518" s="30">
        <f>SUMIF(Ingredients!$B$3:$B$230,F518,Ingredients!$G$3:$G$230)+SUMIF($B$3:$B$725,F518,$BS$3:$BS$725)</f>
        <v>0</v>
      </c>
      <c r="BL518" s="30">
        <f>SUMIF(Ingredients!$B$3:$B$230,G518,Ingredients!$G$3:$G$230)+SUMIF($B$3:$B$725,G518,$BS$3:$BS$725)</f>
        <v>0</v>
      </c>
      <c r="BM518" s="30">
        <f>SUMIF(Ingredients!$B$3:$B$230,H518,Ingredients!$G$3:$G$230)+SUMIF($B$3:$B$725,H518,$BS$3:$BS$725)</f>
        <v>0</v>
      </c>
      <c r="BN518" s="30">
        <f>SUMIF(Ingredients!$B$3:$B$230,I518,Ingredients!$G$3:$G$230)+SUMIF($B$3:$B$725,I518,$BS$3:$BS$725)</f>
        <v>0</v>
      </c>
      <c r="BO518" s="30">
        <f>SUMIF(Ingredients!$B$3:$B$230,J518,Ingredients!$G$3:$G$230)+SUMIF($B$3:$B$725,J518,$BS$3:$BS$725)</f>
        <v>1</v>
      </c>
      <c r="BP518" s="30">
        <f>SUMIF(Ingredients!$B$3:$B$230,K518,Ingredients!$G$3:$G$230)+SUMIF($B$3:$B$725,K518,$BS$3:$BS$725)</f>
        <v>0</v>
      </c>
      <c r="BQ518" s="30">
        <f>SUMIF(Ingredients!$B$3:$B$230,L518,Ingredients!$G$3:$G$230)+SUMIF($B$3:$B$725,L518,$BS$3:$BS$725)</f>
        <v>0</v>
      </c>
      <c r="BR518" s="30">
        <f>SUMIF(Ingredients!$B$3:$B$230,M518,Ingredients!$G$3:$G$230)+SUMIF($B$3:$B$725,M518,$BS$3:$BS$725)</f>
        <v>0</v>
      </c>
      <c r="BS518" s="36">
        <f t="shared" si="117"/>
        <v>1</v>
      </c>
      <c r="BT518" s="30">
        <f>SUMIF(Ingredients!$B$3:$B$230,F518,Ingredients!$H$3:$H$230)+SUMIF($B$3:$B$725,F518,$CB$3:$CB$725)</f>
        <v>0</v>
      </c>
      <c r="BU518" s="30">
        <f>SUMIF(Ingredients!$B$3:$B$230,G518,Ingredients!$H$3:$H$230)+SUMIF($B$3:$B$725,G518,$CB$3:$CB$725)</f>
        <v>1</v>
      </c>
      <c r="BV518" s="30">
        <f>SUMIF(Ingredients!$B$3:$B$230,H518,Ingredients!$H$3:$H$230)+SUMIF($B$3:$B$725,H518,$CB$3:$CB$725)</f>
        <v>2</v>
      </c>
      <c r="BW518" s="30">
        <f>SUMIF(Ingredients!$B$3:$B$230,I518,Ingredients!$H$3:$H$230)+SUMIF($B$3:$B$725,I518,$CB$3:$CB$725)</f>
        <v>0</v>
      </c>
      <c r="BX518" s="30">
        <f>SUMIF(Ingredients!$B$3:$B$230,J518,Ingredients!$H$3:$H$230)+SUMIF($B$3:$B$725,J518,$CB$3:$CB$725)</f>
        <v>0</v>
      </c>
      <c r="BY518" s="30">
        <f>SUMIF(Ingredients!$B$3:$B$230,K518,Ingredients!$H$3:$H$230)+SUMIF($B$3:$B$725,K518,$CB$3:$CB$725)</f>
        <v>1</v>
      </c>
      <c r="BZ518" s="30">
        <f>SUMIF(Ingredients!$B$3:$B$230,L518,Ingredients!$H$3:$H$230)+SUMIF($B$3:$B$725,L518,$CB$3:$CB$725)</f>
        <v>0</v>
      </c>
      <c r="CA518" s="30">
        <f>SUMIF(Ingredients!$B$3:$B$230,M518,Ingredients!$H$3:$H$230)+SUMIF($B$3:$B$725,M518,$CB$3:$CB$725)</f>
        <v>0</v>
      </c>
      <c r="CB518" s="42">
        <f t="shared" si="118"/>
        <v>4</v>
      </c>
      <c r="CC518" s="30">
        <f>SUMIF(Ingredients!$B$3:$B$230,F518,Ingredients!$I$3:$I$230)+SUMIF($B$3:$B$725,F518,$CK$3:$CK$725)</f>
        <v>1.5</v>
      </c>
      <c r="CD518" s="30">
        <f>SUMIF(Ingredients!$B$3:$B$230,G518,Ingredients!$I$3:$I$230)+SUMIF($B$3:$B$725,G518,$CK$3:$CK$725)</f>
        <v>0</v>
      </c>
      <c r="CE518" s="30">
        <f>SUMIF(Ingredients!$B$3:$B$230,H518,Ingredients!$I$3:$I$230)+SUMIF($B$3:$B$725,H518,$CK$3:$CK$725)</f>
        <v>0</v>
      </c>
      <c r="CF518" s="30">
        <f>SUMIF(Ingredients!$B$3:$B$230,I518,Ingredients!$I$3:$I$230)+SUMIF($B$3:$B$725,I518,$CK$3:$CK$725)</f>
        <v>0</v>
      </c>
      <c r="CG518" s="30">
        <f>SUMIF(Ingredients!$B$3:$B$230,J518,Ingredients!$I$3:$I$230)+SUMIF($B$3:$B$725,J518,$CK$3:$CK$725)</f>
        <v>0</v>
      </c>
      <c r="CH518" s="30">
        <f>SUMIF(Ingredients!$B$3:$B$230,K518,Ingredients!$I$3:$I$230)+SUMIF($B$3:$B$725,K518,$CK$3:$CK$725)</f>
        <v>0</v>
      </c>
      <c r="CI518" s="30">
        <f>SUMIF(Ingredients!$B$3:$B$230,L518,Ingredients!$I$3:$I$230)+SUMIF($B$3:$B$725,L518,$CK$3:$CK$725)</f>
        <v>0</v>
      </c>
      <c r="CJ518" s="30">
        <f>SUMIF(Ingredients!$B$3:$B$230,M518,Ingredients!$I$3:$I$230)+SUMIF($B$3:$B$725,M518,$CK$3:$CK$725)</f>
        <v>0</v>
      </c>
      <c r="CK518" s="38">
        <f t="shared" si="119"/>
        <v>1.5</v>
      </c>
      <c r="CL518" s="30">
        <f>SUMIF(Ingredients!$B$3:$B$230,F518,Ingredients!$J$3:$J$230)+SUMIF($B$3:$B$725,F518,$CT$3:$CT$725)</f>
        <v>0</v>
      </c>
      <c r="CM518" s="30">
        <f>SUMIF(Ingredients!$B$3:$B$230,G518,Ingredients!$J$3:$J$230)+SUMIF($B$3:$B$725,G518,$CT$3:$CT$725)</f>
        <v>0</v>
      </c>
      <c r="CN518" s="30">
        <f>SUMIF(Ingredients!$B$3:$B$230,H518,Ingredients!$J$3:$J$230)+SUMIF($B$3:$B$725,H518,$CT$3:$CT$725)</f>
        <v>0</v>
      </c>
      <c r="CO518" s="30">
        <f>SUMIF(Ingredients!$B$3:$B$230,I518,Ingredients!$J$3:$J$230)+SUMIF($B$3:$B$725,I518,$CT$3:$CT$725)</f>
        <v>0</v>
      </c>
      <c r="CP518" s="30">
        <f>SUMIF(Ingredients!$B$3:$B$230,J518,Ingredients!$J$3:$J$230)+SUMIF($B$3:$B$725,J518,$CT$3:$CT$725)</f>
        <v>0</v>
      </c>
      <c r="CQ518" s="30">
        <f>SUMIF(Ingredients!$B$3:$B$230,K518,Ingredients!$J$3:$J$230)+SUMIF($B$3:$B$725,K518,$CT$3:$CT$725)</f>
        <v>0</v>
      </c>
      <c r="CR518" s="30">
        <f>SUMIF(Ingredients!$B$3:$B$230,L518,Ingredients!$J$3:$J$230)+SUMIF($B$3:$B$725,L518,$CT$3:$CT$725)</f>
        <v>0</v>
      </c>
      <c r="CS518" s="30">
        <f>SUMIF(Ingredients!$B$3:$B$230,M518,Ingredients!$J$3:$J$230)+SUMIF($B$3:$B$725,M518,$CT$3:$CT$725)</f>
        <v>0</v>
      </c>
      <c r="CT518" s="43">
        <f t="shared" si="120"/>
        <v>0</v>
      </c>
      <c r="CU518" s="34">
        <v>25</v>
      </c>
      <c r="CV518" s="30">
        <v>0</v>
      </c>
      <c r="CW518" s="30">
        <v>12</v>
      </c>
      <c r="CX518" s="35">
        <v>0</v>
      </c>
      <c r="CY518" s="36">
        <v>1</v>
      </c>
      <c r="CZ518" s="37">
        <v>4</v>
      </c>
      <c r="DA518" s="38">
        <v>1.5</v>
      </c>
      <c r="DB518" s="39">
        <v>0</v>
      </c>
      <c r="DC518" t="s">
        <v>202</v>
      </c>
      <c r="DD518" t="str">
        <f t="shared" ca="1" si="112"/>
        <v/>
      </c>
      <c r="DE518" t="str">
        <f t="shared" ca="1" si="121"/>
        <v>-</v>
      </c>
      <c r="DG518" t="s">
        <v>200</v>
      </c>
      <c r="DH518" t="str">
        <f t="shared" ca="1" si="122"/>
        <v>STUFFEDDUCKITEM(MEAL, ItemRegistry.stuffedduckItem, 4 ,5f,0f,0f,4f,1f,1.5f,0f,1.75f),</v>
      </c>
      <c r="DI518" t="s">
        <v>2574</v>
      </c>
    </row>
    <row r="519" spans="2:113" x14ac:dyDescent="0.3">
      <c r="B519" t="s">
        <v>817</v>
      </c>
      <c r="C519" t="str">
        <f>INDEX('PH Itemnames'!$B$1:$B$723,MATCH(B519,'PH Itemnames'!$A$1:$A$723),1)</f>
        <v>rouxItem</v>
      </c>
      <c r="D519" t="s">
        <v>240</v>
      </c>
      <c r="E519" t="s">
        <v>1191</v>
      </c>
      <c r="F519" s="10" t="s">
        <v>247</v>
      </c>
      <c r="G519" s="11" t="s">
        <v>264</v>
      </c>
      <c r="H519" s="11"/>
      <c r="I519" s="11"/>
      <c r="J519" s="11"/>
      <c r="K519" s="11"/>
      <c r="L519" s="11"/>
      <c r="M519" s="11"/>
      <c r="N519" s="46">
        <f ca="1">SUMIF(Ingredients!$B$3:$B$230,'PH complex foods'!F519,Ingredients!$A$3:$A$119)+SUMIF($B$3:$B$725,F519,$V$3:$V$724)</f>
        <v>1</v>
      </c>
      <c r="O519" s="11">
        <f ca="1">SUMIF(Ingredients!$B$3:$B$230,'PH complex foods'!G519,Ingredients!$A$3:$A$119)+SUMIF($B$3:$B$725,G519,$V$3:$V$724)</f>
        <v>1</v>
      </c>
      <c r="P519" s="11">
        <f ca="1">SUMIF(Ingredients!$B$3:$B$230,'PH complex foods'!H519,Ingredients!$A$3:$A$119)+SUMIF($B$3:$B$725,H519,$V$3:$V$724)</f>
        <v>0</v>
      </c>
      <c r="Q519" s="11">
        <f ca="1">SUMIF(Ingredients!$B$3:$B$230,'PH complex foods'!I519,Ingredients!$A$3:$A$119)+SUMIF($B$3:$B$725,I519,$V$3:$V$724)</f>
        <v>0</v>
      </c>
      <c r="R519" s="11">
        <f ca="1">SUMIF(Ingredients!$B$3:$B$230,'PH complex foods'!J519,Ingredients!$A$3:$A$119)+SUMIF($B$3:$B$725,J519,$V$3:$V$724)</f>
        <v>0</v>
      </c>
      <c r="S519" s="11">
        <f ca="1">SUMIF(Ingredients!$B$3:$B$230,'PH complex foods'!K519,Ingredients!$A$3:$A$119)+SUMIF($B$3:$B$725,K519,$V$3:$V$724)</f>
        <v>0</v>
      </c>
      <c r="T519" s="11">
        <f ca="1">SUMIF(Ingredients!$B$3:$B$230,'PH complex foods'!L519,Ingredients!$A$3:$A$119)+SUMIF($B$3:$B$725,L519,$V$3:$V$724)</f>
        <v>0</v>
      </c>
      <c r="U519" s="11">
        <f ca="1">SUMIF(Ingredients!$B$3:$B$230,'PH complex foods'!M519,Ingredients!$A$3:$A$119)+SUMIF($B$3:$B$725,M519,$V$3:$V$724)</f>
        <v>0</v>
      </c>
      <c r="V519" s="10">
        <f t="shared" ref="V519:V582" ca="1" si="123">SUM(N519:U519)-COUNTA(F519:M519)+1</f>
        <v>1</v>
      </c>
      <c r="W519" s="10">
        <v>1</v>
      </c>
      <c r="X519" s="11">
        <v>1</v>
      </c>
      <c r="Y519" s="11">
        <f>COUNTIF(F519:M1243,B519)</f>
        <v>0</v>
      </c>
      <c r="Z519" s="44" t="str">
        <f t="shared" ca="1" si="111"/>
        <v>Yes</v>
      </c>
      <c r="AA519" s="34">
        <f>SUMIF(Ingredients!$B$3:$B$230,F519,Ingredients!$C$3:$C$230)+SUMIF($B$3:$B$725,F519,$AI$3:$AI$725)</f>
        <v>5</v>
      </c>
      <c r="AB519" s="30">
        <f>SUMIF(Ingredients!$B$3:$B$230,G519,Ingredients!$C$3:$C$230)+SUMIF($B$3:$B$725,G519,$AI$3:$AI$725)</f>
        <v>5</v>
      </c>
      <c r="AC519" s="30">
        <f>SUMIF(Ingredients!$B$3:$B$230,H519,Ingredients!$C$3:$C$230)+SUMIF($B$3:$B$725,H519,$AI$3:$AI$725)</f>
        <v>0</v>
      </c>
      <c r="AD519" s="30">
        <f>SUMIF(Ingredients!$B$3:$B$230,I519,Ingredients!$C$3:$C$230)+SUMIF($B$3:$B$725,I519,$AI$3:$AI$725)</f>
        <v>0</v>
      </c>
      <c r="AE519" s="30">
        <f>SUMIF(Ingredients!$B$3:$B$230,J519,Ingredients!$C$3:$C$230)+SUMIF($B$3:$B$725,J519,$AI$3:$AI$725)</f>
        <v>0</v>
      </c>
      <c r="AF519" s="30">
        <f>SUMIF(Ingredients!$B$3:$B$230,K519,Ingredients!$C$3:$C$230)+SUMIF($B$3:$B$725,K519,$AI$3:$AI$725)</f>
        <v>0</v>
      </c>
      <c r="AG519" s="30">
        <f>SUMIF(Ingredients!$B$3:$B$230,L519,Ingredients!$C$3:$C$230)+SUMIF($B$3:$B$725,L519,$AI$3:$AI$725)</f>
        <v>0</v>
      </c>
      <c r="AH519" s="30">
        <f>SUMIF(Ingredients!$B$3:$B$230,M519,Ingredients!$C$3:$C$230)+SUMIF($B$3:$B$725,M519,$AI$3:$AI$725)</f>
        <v>0</v>
      </c>
      <c r="AI519" s="29">
        <f t="shared" si="113"/>
        <v>10</v>
      </c>
      <c r="AJ519" s="30">
        <f>SUMIF(Ingredients!$B$3:$B$230,F519,Ingredients!$D$3:$D$230)+SUMIF($B$3:$B$725,F519,$AR$3:$AR$725)</f>
        <v>0</v>
      </c>
      <c r="AK519" s="30">
        <f>SUMIF(Ingredients!$B$3:$B$230,G519,Ingredients!$D$3:$D$230)+SUMIF($B$3:$B$725,G519,$AR$3:$AR$725)</f>
        <v>0</v>
      </c>
      <c r="AL519" s="30">
        <f>SUMIF(Ingredients!$B$3:$B$230,H519,Ingredients!$D$3:$D$230)+SUMIF($B$3:$B$725,H519,$AR$3:$AR$725)</f>
        <v>0</v>
      </c>
      <c r="AM519" s="30">
        <f>SUMIF(Ingredients!$B$3:$B$230,I519,Ingredients!$D$3:$D$230)+SUMIF($B$3:$B$725,I519,$AR$3:$AR$725)</f>
        <v>0</v>
      </c>
      <c r="AN519" s="30">
        <f>SUMIF(Ingredients!$B$3:$B$230,J519,Ingredients!$D$3:$D$230)+SUMIF($B$3:$B$725,J519,$AR$3:$AR$725)</f>
        <v>0</v>
      </c>
      <c r="AO519" s="30">
        <f>SUMIF(Ingredients!$B$3:$B$230,K519,Ingredients!$D$3:$D$230)+SUMIF($B$3:$B$725,K519,$AR$3:$AR$725)</f>
        <v>0</v>
      </c>
      <c r="AP519" s="30">
        <f>SUMIF(Ingredients!$B$3:$B$230,L519,Ingredients!$D$3:$D$230)+SUMIF($B$3:$B$725,L519,$AR$3:$AR$725)</f>
        <v>0</v>
      </c>
      <c r="AQ519" s="30">
        <f>SUMIF(Ingredients!$B$3:$B$230,M519,Ingredients!$D$3:$D$230)+SUMIF($B$3:$B$725,M519,$AR$3:$AR$725)</f>
        <v>0</v>
      </c>
      <c r="AR519" s="29">
        <f t="shared" si="114"/>
        <v>0</v>
      </c>
      <c r="AS519" s="30">
        <f>SUMIF(Ingredients!$B$3:$B$230,F519,Ingredients!$E$3:$E$230)+SUMIF($B$3:$B$725,F519,$BA$3:$BA$730)</f>
        <v>12</v>
      </c>
      <c r="AT519" s="30">
        <f>SUMIF(Ingredients!$B$3:$B$230,G519,Ingredients!$E$3:$E$230)+SUMIF($B$3:$B$725,G519,$BA$3:$BA$730)</f>
        <v>43</v>
      </c>
      <c r="AU519" s="30">
        <f>SUMIF(Ingredients!$B$3:$B$230,H519,Ingredients!$E$3:$E$230)+SUMIF($B$3:$B$725,H519,$BA$3:$BA$730)</f>
        <v>0</v>
      </c>
      <c r="AV519" s="30">
        <f>SUMIF(Ingredients!$B$3:$B$230,I519,Ingredients!$E$3:$E$230)+SUMIF($B$3:$B$725,I519,$BA$3:$BA$730)</f>
        <v>0</v>
      </c>
      <c r="AW519" s="30">
        <f>SUMIF(Ingredients!$B$3:$B$230,J519,Ingredients!$E$3:$E$230)+SUMIF($B$3:$B$725,J519,$BA$3:$BA$730)</f>
        <v>0</v>
      </c>
      <c r="AX519" s="30">
        <f>SUMIF(Ingredients!$B$3:$B$230,K519,Ingredients!$E$3:$E$230)+SUMIF($B$3:$B$725,K519,$BA$3:$BA$730)</f>
        <v>0</v>
      </c>
      <c r="AY519" s="30">
        <f>SUMIF(Ingredients!$B$3:$B$230,L519,Ingredients!$E$3:$E$230)+SUMIF($B$3:$B$725,L519,$BA$3:$BA$730)</f>
        <v>0</v>
      </c>
      <c r="AZ519" s="30">
        <f>SUMIF(Ingredients!$B$3:$B$230,M519,Ingredients!$E$3:$E$230)+SUMIF($B$3:$B$725,M519,$BA$3:$BA$730)</f>
        <v>0</v>
      </c>
      <c r="BA519" s="29">
        <f t="shared" si="115"/>
        <v>27.5</v>
      </c>
      <c r="BB519" s="30">
        <f>SUMIF(Ingredients!$B$3:$B$230,F519,Ingredients!$F$3:$F$230)+SUMIF($B$3:$B$725,F519,$BJ$3:$BJ$725)</f>
        <v>0</v>
      </c>
      <c r="BC519" s="30">
        <f>SUMIF(Ingredients!$B$3:$B$230,G519,Ingredients!$F$3:$F$230)+SUMIF($B$3:$B$725,G519,$BJ$3:$BJ$725)</f>
        <v>1</v>
      </c>
      <c r="BD519" s="30">
        <f>SUMIF(Ingredients!$B$3:$B$230,H519,Ingredients!$F$3:$F$230)+SUMIF($B$3:$B$725,H519,$BJ$3:$BJ$725)</f>
        <v>0</v>
      </c>
      <c r="BE519" s="30">
        <f>SUMIF(Ingredients!$B$3:$B$230,I519,Ingredients!$F$3:$F$230)+SUMIF($B$3:$B$725,I519,$BJ$3:$BJ$725)</f>
        <v>0</v>
      </c>
      <c r="BF519" s="30">
        <f>SUMIF(Ingredients!$B$3:$B$230,J519,Ingredients!$F$3:$F$230)+SUMIF($B$3:$B$725,J519,$BJ$3:$BJ$725)</f>
        <v>0</v>
      </c>
      <c r="BG519" s="30">
        <f>SUMIF(Ingredients!$B$3:$B$230,K519,Ingredients!$F$3:$F$230)+SUMIF($B$3:$B$725,K519,$BJ$3:$BJ$725)</f>
        <v>0</v>
      </c>
      <c r="BH519" s="30">
        <f>SUMIF(Ingredients!$B$3:$B$230,L519,Ingredients!$F$3:$F$230)+SUMIF($B$3:$B$725,L519,$BJ$3:$BJ$725)</f>
        <v>0</v>
      </c>
      <c r="BI519" s="30">
        <f>SUMIF(Ingredients!$B$3:$B$230,M519,Ingredients!$F$3:$F$230)+SUMIF($B$3:$B$725,M519,$BJ$3:$BJ$725)</f>
        <v>0</v>
      </c>
      <c r="BJ519" s="35">
        <f t="shared" si="116"/>
        <v>1</v>
      </c>
      <c r="BK519" s="30">
        <f>SUMIF(Ingredients!$B$3:$B$230,F519,Ingredients!$G$3:$G$230)+SUMIF($B$3:$B$725,F519,$BS$3:$BS$725)</f>
        <v>0</v>
      </c>
      <c r="BL519" s="30">
        <f>SUMIF(Ingredients!$B$3:$B$230,G519,Ingredients!$G$3:$G$230)+SUMIF($B$3:$B$725,G519,$BS$3:$BS$725)</f>
        <v>0</v>
      </c>
      <c r="BM519" s="30">
        <f>SUMIF(Ingredients!$B$3:$B$230,H519,Ingredients!$G$3:$G$230)+SUMIF($B$3:$B$725,H519,$BS$3:$BS$725)</f>
        <v>0</v>
      </c>
      <c r="BN519" s="30">
        <f>SUMIF(Ingredients!$B$3:$B$230,I519,Ingredients!$G$3:$G$230)+SUMIF($B$3:$B$725,I519,$BS$3:$BS$725)</f>
        <v>0</v>
      </c>
      <c r="BO519" s="30">
        <f>SUMIF(Ingredients!$B$3:$B$230,J519,Ingredients!$G$3:$G$230)+SUMIF($B$3:$B$725,J519,$BS$3:$BS$725)</f>
        <v>0</v>
      </c>
      <c r="BP519" s="30">
        <f>SUMIF(Ingredients!$B$3:$B$230,K519,Ingredients!$G$3:$G$230)+SUMIF($B$3:$B$725,K519,$BS$3:$BS$725)</f>
        <v>0</v>
      </c>
      <c r="BQ519" s="30">
        <f>SUMIF(Ingredients!$B$3:$B$230,L519,Ingredients!$G$3:$G$230)+SUMIF($B$3:$B$725,L519,$BS$3:$BS$725)</f>
        <v>0</v>
      </c>
      <c r="BR519" s="30">
        <f>SUMIF(Ingredients!$B$3:$B$230,M519,Ingredients!$G$3:$G$230)+SUMIF($B$3:$B$725,M519,$BS$3:$BS$725)</f>
        <v>0</v>
      </c>
      <c r="BS519" s="36">
        <f t="shared" si="117"/>
        <v>0</v>
      </c>
      <c r="BT519" s="30">
        <f>SUMIF(Ingredients!$B$3:$B$230,F519,Ingredients!$H$3:$H$230)+SUMIF($B$3:$B$725,F519,$CB$3:$CB$725)</f>
        <v>0</v>
      </c>
      <c r="BU519" s="30">
        <f>SUMIF(Ingredients!$B$3:$B$230,G519,Ingredients!$H$3:$H$230)+SUMIF($B$3:$B$725,G519,$CB$3:$CB$725)</f>
        <v>0</v>
      </c>
      <c r="BV519" s="30">
        <f>SUMIF(Ingredients!$B$3:$B$230,H519,Ingredients!$H$3:$H$230)+SUMIF($B$3:$B$725,H519,$CB$3:$CB$725)</f>
        <v>0</v>
      </c>
      <c r="BW519" s="30">
        <f>SUMIF(Ingredients!$B$3:$B$230,I519,Ingredients!$H$3:$H$230)+SUMIF($B$3:$B$725,I519,$CB$3:$CB$725)</f>
        <v>0</v>
      </c>
      <c r="BX519" s="30">
        <f>SUMIF(Ingredients!$B$3:$B$230,J519,Ingredients!$H$3:$H$230)+SUMIF($B$3:$B$725,J519,$CB$3:$CB$725)</f>
        <v>0</v>
      </c>
      <c r="BY519" s="30">
        <f>SUMIF(Ingredients!$B$3:$B$230,K519,Ingredients!$H$3:$H$230)+SUMIF($B$3:$B$725,K519,$CB$3:$CB$725)</f>
        <v>0</v>
      </c>
      <c r="BZ519" s="30">
        <f>SUMIF(Ingredients!$B$3:$B$230,L519,Ingredients!$H$3:$H$230)+SUMIF($B$3:$B$725,L519,$CB$3:$CB$725)</f>
        <v>0</v>
      </c>
      <c r="CA519" s="30">
        <f>SUMIF(Ingredients!$B$3:$B$230,M519,Ingredients!$H$3:$H$230)+SUMIF($B$3:$B$725,M519,$CB$3:$CB$725)</f>
        <v>0</v>
      </c>
      <c r="CB519" s="42">
        <f t="shared" si="118"/>
        <v>0</v>
      </c>
      <c r="CC519" s="30">
        <f>SUMIF(Ingredients!$B$3:$B$230,F519,Ingredients!$I$3:$I$230)+SUMIF($B$3:$B$725,F519,$CK$3:$CK$725)</f>
        <v>0</v>
      </c>
      <c r="CD519" s="30">
        <f>SUMIF(Ingredients!$B$3:$B$230,G519,Ingredients!$I$3:$I$230)+SUMIF($B$3:$B$725,G519,$CK$3:$CK$725)</f>
        <v>0</v>
      </c>
      <c r="CE519" s="30">
        <f>SUMIF(Ingredients!$B$3:$B$230,H519,Ingredients!$I$3:$I$230)+SUMIF($B$3:$B$725,H519,$CK$3:$CK$725)</f>
        <v>0</v>
      </c>
      <c r="CF519" s="30">
        <f>SUMIF(Ingredients!$B$3:$B$230,I519,Ingredients!$I$3:$I$230)+SUMIF($B$3:$B$725,I519,$CK$3:$CK$725)</f>
        <v>0</v>
      </c>
      <c r="CG519" s="30">
        <f>SUMIF(Ingredients!$B$3:$B$230,J519,Ingredients!$I$3:$I$230)+SUMIF($B$3:$B$725,J519,$CK$3:$CK$725)</f>
        <v>0</v>
      </c>
      <c r="CH519" s="30">
        <f>SUMIF(Ingredients!$B$3:$B$230,K519,Ingredients!$I$3:$I$230)+SUMIF($B$3:$B$725,K519,$CK$3:$CK$725)</f>
        <v>0</v>
      </c>
      <c r="CI519" s="30">
        <f>SUMIF(Ingredients!$B$3:$B$230,L519,Ingredients!$I$3:$I$230)+SUMIF($B$3:$B$725,L519,$CK$3:$CK$725)</f>
        <v>0</v>
      </c>
      <c r="CJ519" s="30">
        <f>SUMIF(Ingredients!$B$3:$B$230,M519,Ingredients!$I$3:$I$230)+SUMIF($B$3:$B$725,M519,$CK$3:$CK$725)</f>
        <v>0</v>
      </c>
      <c r="CK519" s="38">
        <f t="shared" si="119"/>
        <v>0</v>
      </c>
      <c r="CL519" s="30">
        <f>SUMIF(Ingredients!$B$3:$B$230,F519,Ingredients!$J$3:$J$230)+SUMIF($B$3:$B$725,F519,$CT$3:$CT$725)</f>
        <v>1</v>
      </c>
      <c r="CM519" s="30">
        <f>SUMIF(Ingredients!$B$3:$B$230,G519,Ingredients!$J$3:$J$230)+SUMIF($B$3:$B$725,G519,$CT$3:$CT$725)</f>
        <v>0</v>
      </c>
      <c r="CN519" s="30">
        <f>SUMIF(Ingredients!$B$3:$B$230,H519,Ingredients!$J$3:$J$230)+SUMIF($B$3:$B$725,H519,$CT$3:$CT$725)</f>
        <v>0</v>
      </c>
      <c r="CO519" s="30">
        <f>SUMIF(Ingredients!$B$3:$B$230,I519,Ingredients!$J$3:$J$230)+SUMIF($B$3:$B$725,I519,$CT$3:$CT$725)</f>
        <v>0</v>
      </c>
      <c r="CP519" s="30">
        <f>SUMIF(Ingredients!$B$3:$B$230,J519,Ingredients!$J$3:$J$230)+SUMIF($B$3:$B$725,J519,$CT$3:$CT$725)</f>
        <v>0</v>
      </c>
      <c r="CQ519" s="30">
        <f>SUMIF(Ingredients!$B$3:$B$230,K519,Ingredients!$J$3:$J$230)+SUMIF($B$3:$B$725,K519,$CT$3:$CT$725)</f>
        <v>0</v>
      </c>
      <c r="CR519" s="30">
        <f>SUMIF(Ingredients!$B$3:$B$230,L519,Ingredients!$J$3:$J$230)+SUMIF($B$3:$B$725,L519,$CT$3:$CT$725)</f>
        <v>0</v>
      </c>
      <c r="CS519" s="30">
        <f>SUMIF(Ingredients!$B$3:$B$230,M519,Ingredients!$J$3:$J$230)+SUMIF($B$3:$B$725,M519,$CT$3:$CT$725)</f>
        <v>0</v>
      </c>
      <c r="CT519" s="43">
        <f t="shared" si="120"/>
        <v>1</v>
      </c>
      <c r="CU519" s="34">
        <v>10</v>
      </c>
      <c r="CV519" s="30">
        <v>0</v>
      </c>
      <c r="CW519" s="30">
        <v>21</v>
      </c>
      <c r="CX519" s="35">
        <v>1</v>
      </c>
      <c r="CY519" s="36">
        <v>0</v>
      </c>
      <c r="CZ519" s="37">
        <v>0</v>
      </c>
      <c r="DA519" s="38">
        <v>0</v>
      </c>
      <c r="DB519" s="39">
        <v>1</v>
      </c>
      <c r="DC519" t="s">
        <v>202</v>
      </c>
      <c r="DD519" t="str">
        <f t="shared" ca="1" si="112"/>
        <v/>
      </c>
      <c r="DE519" t="str">
        <f t="shared" ca="1" si="121"/>
        <v>-</v>
      </c>
      <c r="DG519" t="s">
        <v>200</v>
      </c>
      <c r="DH519" t="str">
        <f t="shared" ca="1" si="122"/>
        <v>ROUXITEM(MEAL, ItemRegistry.rouxItem, 4 ,2f,0f,1f,0f,0f,0f,1f,1f),</v>
      </c>
      <c r="DI519" t="s">
        <v>2296</v>
      </c>
    </row>
    <row r="520" spans="2:113" x14ac:dyDescent="0.3">
      <c r="B520" t="s">
        <v>818</v>
      </c>
      <c r="C520" t="str">
        <f>INDEX('PH Itemnames'!$B$1:$B$723,MATCH(B520,'PH Itemnames'!$A$1:$A$723),1)</f>
        <v>candiedpecansItem</v>
      </c>
      <c r="D520" t="s">
        <v>240</v>
      </c>
      <c r="E520" t="s">
        <v>1191</v>
      </c>
      <c r="F520" s="10" t="s">
        <v>176</v>
      </c>
      <c r="G520" s="11" t="s">
        <v>210</v>
      </c>
      <c r="H520" s="11" t="s">
        <v>399</v>
      </c>
      <c r="I520" s="11"/>
      <c r="J520" s="11"/>
      <c r="K520" s="11"/>
      <c r="L520" s="11"/>
      <c r="M520" s="11"/>
      <c r="N520" s="46">
        <f ca="1">SUMIF(Ingredients!$B$3:$B$230,'PH complex foods'!F520,Ingredients!$A$3:$A$119)+SUMIF($B$3:$B$725,F520,$V$3:$V$724)</f>
        <v>1</v>
      </c>
      <c r="O520" s="11">
        <f ca="1">SUMIF(Ingredients!$B$3:$B$230,'PH complex foods'!G520,Ingredients!$A$3:$A$119)+SUMIF($B$3:$B$725,G520,$V$3:$V$724)</f>
        <v>1</v>
      </c>
      <c r="P520" s="11">
        <f ca="1">SUMIF(Ingredients!$B$3:$B$230,'PH complex foods'!H520,Ingredients!$A$3:$A$119)+SUMIF($B$3:$B$725,H520,$V$3:$V$724)</f>
        <v>1</v>
      </c>
      <c r="Q520" s="11">
        <f ca="1">SUMIF(Ingredients!$B$3:$B$230,'PH complex foods'!I520,Ingredients!$A$3:$A$119)+SUMIF($B$3:$B$725,I520,$V$3:$V$724)</f>
        <v>0</v>
      </c>
      <c r="R520" s="11">
        <f ca="1">SUMIF(Ingredients!$B$3:$B$230,'PH complex foods'!J520,Ingredients!$A$3:$A$119)+SUMIF($B$3:$B$725,J520,$V$3:$V$724)</f>
        <v>0</v>
      </c>
      <c r="S520" s="11">
        <f ca="1">SUMIF(Ingredients!$B$3:$B$230,'PH complex foods'!K520,Ingredients!$A$3:$A$119)+SUMIF($B$3:$B$725,K520,$V$3:$V$724)</f>
        <v>0</v>
      </c>
      <c r="T520" s="11">
        <f ca="1">SUMIF(Ingredients!$B$3:$B$230,'PH complex foods'!L520,Ingredients!$A$3:$A$119)+SUMIF($B$3:$B$725,L520,$V$3:$V$724)</f>
        <v>0</v>
      </c>
      <c r="U520" s="11">
        <f ca="1">SUMIF(Ingredients!$B$3:$B$230,'PH complex foods'!M520,Ingredients!$A$3:$A$119)+SUMIF($B$3:$B$725,M520,$V$3:$V$724)</f>
        <v>0</v>
      </c>
      <c r="V520" s="10">
        <f t="shared" ca="1" si="123"/>
        <v>1</v>
      </c>
      <c r="W520" s="10">
        <v>0</v>
      </c>
      <c r="X520" s="11">
        <v>-1</v>
      </c>
      <c r="Y520" s="11">
        <f>COUNTIF(F520:M1244,B520)</f>
        <v>0</v>
      </c>
      <c r="Z520" s="44" t="str">
        <f t="shared" ref="Z520:Z583" ca="1" si="124">IF(V520=1,"Yes","No")</f>
        <v>Yes</v>
      </c>
      <c r="AA520" s="34">
        <f>SUMIF(Ingredients!$B$3:$B$230,F520,Ingredients!$C$3:$C$230)+SUMIF($B$3:$B$725,F520,$AI$3:$AI$725)</f>
        <v>2</v>
      </c>
      <c r="AB520" s="30">
        <f>SUMIF(Ingredients!$B$3:$B$230,G520,Ingredients!$C$3:$C$230)+SUMIF($B$3:$B$725,G520,$AI$3:$AI$725)</f>
        <v>0</v>
      </c>
      <c r="AC520" s="30">
        <f>SUMIF(Ingredients!$B$3:$B$230,H520,Ingredients!$C$3:$C$230)+SUMIF($B$3:$B$725,H520,$AI$3:$AI$725)</f>
        <v>0</v>
      </c>
      <c r="AD520" s="30">
        <f>SUMIF(Ingredients!$B$3:$B$230,I520,Ingredients!$C$3:$C$230)+SUMIF($B$3:$B$725,I520,$AI$3:$AI$725)</f>
        <v>0</v>
      </c>
      <c r="AE520" s="30">
        <f>SUMIF(Ingredients!$B$3:$B$230,J520,Ingredients!$C$3:$C$230)+SUMIF($B$3:$B$725,J520,$AI$3:$AI$725)</f>
        <v>0</v>
      </c>
      <c r="AF520" s="30">
        <f>SUMIF(Ingredients!$B$3:$B$230,K520,Ingredients!$C$3:$C$230)+SUMIF($B$3:$B$725,K520,$AI$3:$AI$725)</f>
        <v>0</v>
      </c>
      <c r="AG520" s="30">
        <f>SUMIF(Ingredients!$B$3:$B$230,L520,Ingredients!$C$3:$C$230)+SUMIF($B$3:$B$725,L520,$AI$3:$AI$725)</f>
        <v>0</v>
      </c>
      <c r="AH520" s="30">
        <f>SUMIF(Ingredients!$B$3:$B$230,M520,Ingredients!$C$3:$C$230)+SUMIF($B$3:$B$725,M520,$AI$3:$AI$725)</f>
        <v>0</v>
      </c>
      <c r="AI520" s="29">
        <f t="shared" si="113"/>
        <v>2</v>
      </c>
      <c r="AJ520" s="30">
        <f>SUMIF(Ingredients!$B$3:$B$230,F520,Ingredients!$D$3:$D$230)+SUMIF($B$3:$B$725,F520,$AR$3:$AR$725)</f>
        <v>0</v>
      </c>
      <c r="AK520" s="30">
        <f>SUMIF(Ingredients!$B$3:$B$230,G520,Ingredients!$D$3:$D$230)+SUMIF($B$3:$B$725,G520,$AR$3:$AR$725)</f>
        <v>0</v>
      </c>
      <c r="AL520" s="30">
        <f>SUMIF(Ingredients!$B$3:$B$230,H520,Ingredients!$D$3:$D$230)+SUMIF($B$3:$B$725,H520,$AR$3:$AR$725)</f>
        <v>0</v>
      </c>
      <c r="AM520" s="30">
        <f>SUMIF(Ingredients!$B$3:$B$230,I520,Ingredients!$D$3:$D$230)+SUMIF($B$3:$B$725,I520,$AR$3:$AR$725)</f>
        <v>0</v>
      </c>
      <c r="AN520" s="30">
        <f>SUMIF(Ingredients!$B$3:$B$230,J520,Ingredients!$D$3:$D$230)+SUMIF($B$3:$B$725,J520,$AR$3:$AR$725)</f>
        <v>0</v>
      </c>
      <c r="AO520" s="30">
        <f>SUMIF(Ingredients!$B$3:$B$230,K520,Ingredients!$D$3:$D$230)+SUMIF($B$3:$B$725,K520,$AR$3:$AR$725)</f>
        <v>0</v>
      </c>
      <c r="AP520" s="30">
        <f>SUMIF(Ingredients!$B$3:$B$230,L520,Ingredients!$D$3:$D$230)+SUMIF($B$3:$B$725,L520,$AR$3:$AR$725)</f>
        <v>0</v>
      </c>
      <c r="AQ520" s="30">
        <f>SUMIF(Ingredients!$B$3:$B$230,M520,Ingredients!$D$3:$D$230)+SUMIF($B$3:$B$725,M520,$AR$3:$AR$725)</f>
        <v>0</v>
      </c>
      <c r="AR520" s="29">
        <f t="shared" si="114"/>
        <v>0</v>
      </c>
      <c r="AS520" s="30">
        <f>SUMIF(Ingredients!$B$3:$B$230,F520,Ingredients!$E$3:$E$230)+SUMIF($B$3:$B$725,F520,$BA$3:$BA$730)</f>
        <v>21</v>
      </c>
      <c r="AT520" s="30">
        <f>SUMIF(Ingredients!$B$3:$B$230,G520,Ingredients!$E$3:$E$230)+SUMIF($B$3:$B$725,G520,$BA$3:$BA$730)</f>
        <v>30</v>
      </c>
      <c r="AU520" s="30">
        <f>SUMIF(Ingredients!$B$3:$B$230,H520,Ingredients!$E$3:$E$230)+SUMIF($B$3:$B$725,H520,$BA$3:$BA$730)</f>
        <v>21</v>
      </c>
      <c r="AV520" s="30">
        <f>SUMIF(Ingredients!$B$3:$B$230,I520,Ingredients!$E$3:$E$230)+SUMIF($B$3:$B$725,I520,$BA$3:$BA$730)</f>
        <v>0</v>
      </c>
      <c r="AW520" s="30">
        <f>SUMIF(Ingredients!$B$3:$B$230,J520,Ingredients!$E$3:$E$230)+SUMIF($B$3:$B$725,J520,$BA$3:$BA$730)</f>
        <v>0</v>
      </c>
      <c r="AX520" s="30">
        <f>SUMIF(Ingredients!$B$3:$B$230,K520,Ingredients!$E$3:$E$230)+SUMIF($B$3:$B$725,K520,$BA$3:$BA$730)</f>
        <v>0</v>
      </c>
      <c r="AY520" s="30">
        <f>SUMIF(Ingredients!$B$3:$B$230,L520,Ingredients!$E$3:$E$230)+SUMIF($B$3:$B$725,L520,$BA$3:$BA$730)</f>
        <v>0</v>
      </c>
      <c r="AZ520" s="30">
        <f>SUMIF(Ingredients!$B$3:$B$230,M520,Ingredients!$E$3:$E$230)+SUMIF($B$3:$B$725,M520,$BA$3:$BA$730)</f>
        <v>0</v>
      </c>
      <c r="BA520" s="29">
        <f t="shared" si="115"/>
        <v>24</v>
      </c>
      <c r="BB520" s="30">
        <f>SUMIF(Ingredients!$B$3:$B$230,F520,Ingredients!$F$3:$F$230)+SUMIF($B$3:$B$725,F520,$BJ$3:$BJ$725)</f>
        <v>0.9</v>
      </c>
      <c r="BC520" s="30">
        <f>SUMIF(Ingredients!$B$3:$B$230,G520,Ingredients!$F$3:$F$230)+SUMIF($B$3:$B$725,G520,$BJ$3:$BJ$725)</f>
        <v>0</v>
      </c>
      <c r="BD520" s="30">
        <f>SUMIF(Ingredients!$B$3:$B$230,H520,Ingredients!$F$3:$F$230)+SUMIF($B$3:$B$725,H520,$BJ$3:$BJ$725)</f>
        <v>0</v>
      </c>
      <c r="BE520" s="30">
        <f>SUMIF(Ingredients!$B$3:$B$230,I520,Ingredients!$F$3:$F$230)+SUMIF($B$3:$B$725,I520,$BJ$3:$BJ$725)</f>
        <v>0</v>
      </c>
      <c r="BF520" s="30">
        <f>SUMIF(Ingredients!$B$3:$B$230,J520,Ingredients!$F$3:$F$230)+SUMIF($B$3:$B$725,J520,$BJ$3:$BJ$725)</f>
        <v>0</v>
      </c>
      <c r="BG520" s="30">
        <f>SUMIF(Ingredients!$B$3:$B$230,K520,Ingredients!$F$3:$F$230)+SUMIF($B$3:$B$725,K520,$BJ$3:$BJ$725)</f>
        <v>0</v>
      </c>
      <c r="BH520" s="30">
        <f>SUMIF(Ingredients!$B$3:$B$230,L520,Ingredients!$F$3:$F$230)+SUMIF($B$3:$B$725,L520,$BJ$3:$BJ$725)</f>
        <v>0</v>
      </c>
      <c r="BI520" s="30">
        <f>SUMIF(Ingredients!$B$3:$B$230,M520,Ingredients!$F$3:$F$230)+SUMIF($B$3:$B$725,M520,$BJ$3:$BJ$725)</f>
        <v>0</v>
      </c>
      <c r="BJ520" s="35">
        <f t="shared" si="116"/>
        <v>0.9</v>
      </c>
      <c r="BK520" s="30">
        <f>SUMIF(Ingredients!$B$3:$B$230,F520,Ingredients!$G$3:$G$230)+SUMIF($B$3:$B$725,F520,$BS$3:$BS$725)</f>
        <v>0</v>
      </c>
      <c r="BL520" s="30">
        <f>SUMIF(Ingredients!$B$3:$B$230,G520,Ingredients!$G$3:$G$230)+SUMIF($B$3:$B$725,G520,$BS$3:$BS$725)</f>
        <v>0</v>
      </c>
      <c r="BM520" s="30">
        <f>SUMIF(Ingredients!$B$3:$B$230,H520,Ingredients!$G$3:$G$230)+SUMIF($B$3:$B$725,H520,$BS$3:$BS$725)</f>
        <v>0</v>
      </c>
      <c r="BN520" s="30">
        <f>SUMIF(Ingredients!$B$3:$B$230,I520,Ingredients!$G$3:$G$230)+SUMIF($B$3:$B$725,I520,$BS$3:$BS$725)</f>
        <v>0</v>
      </c>
      <c r="BO520" s="30">
        <f>SUMIF(Ingredients!$B$3:$B$230,J520,Ingredients!$G$3:$G$230)+SUMIF($B$3:$B$725,J520,$BS$3:$BS$725)</f>
        <v>0</v>
      </c>
      <c r="BP520" s="30">
        <f>SUMIF(Ingredients!$B$3:$B$230,K520,Ingredients!$G$3:$G$230)+SUMIF($B$3:$B$725,K520,$BS$3:$BS$725)</f>
        <v>0</v>
      </c>
      <c r="BQ520" s="30">
        <f>SUMIF(Ingredients!$B$3:$B$230,L520,Ingredients!$G$3:$G$230)+SUMIF($B$3:$B$725,L520,$BS$3:$BS$725)</f>
        <v>0</v>
      </c>
      <c r="BR520" s="30">
        <f>SUMIF(Ingredients!$B$3:$B$230,M520,Ingredients!$G$3:$G$230)+SUMIF($B$3:$B$725,M520,$BS$3:$BS$725)</f>
        <v>0</v>
      </c>
      <c r="BS520" s="36">
        <f t="shared" si="117"/>
        <v>0</v>
      </c>
      <c r="BT520" s="30">
        <f>SUMIF(Ingredients!$B$3:$B$230,F520,Ingredients!$H$3:$H$230)+SUMIF($B$3:$B$725,F520,$CB$3:$CB$725)</f>
        <v>0</v>
      </c>
      <c r="BU520" s="30">
        <f>SUMIF(Ingredients!$B$3:$B$230,G520,Ingredients!$H$3:$H$230)+SUMIF($B$3:$B$725,G520,$CB$3:$CB$725)</f>
        <v>0</v>
      </c>
      <c r="BV520" s="30">
        <f>SUMIF(Ingredients!$B$3:$B$230,H520,Ingredients!$H$3:$H$230)+SUMIF($B$3:$B$725,H520,$CB$3:$CB$725)</f>
        <v>0</v>
      </c>
      <c r="BW520" s="30">
        <f>SUMIF(Ingredients!$B$3:$B$230,I520,Ingredients!$H$3:$H$230)+SUMIF($B$3:$B$725,I520,$CB$3:$CB$725)</f>
        <v>0</v>
      </c>
      <c r="BX520" s="30">
        <f>SUMIF(Ingredients!$B$3:$B$230,J520,Ingredients!$H$3:$H$230)+SUMIF($B$3:$B$725,J520,$CB$3:$CB$725)</f>
        <v>0</v>
      </c>
      <c r="BY520" s="30">
        <f>SUMIF(Ingredients!$B$3:$B$230,K520,Ingredients!$H$3:$H$230)+SUMIF($B$3:$B$725,K520,$CB$3:$CB$725)</f>
        <v>0</v>
      </c>
      <c r="BZ520" s="30">
        <f>SUMIF(Ingredients!$B$3:$B$230,L520,Ingredients!$H$3:$H$230)+SUMIF($B$3:$B$725,L520,$CB$3:$CB$725)</f>
        <v>0</v>
      </c>
      <c r="CA520" s="30">
        <f>SUMIF(Ingredients!$B$3:$B$230,M520,Ingredients!$H$3:$H$230)+SUMIF($B$3:$B$725,M520,$CB$3:$CB$725)</f>
        <v>0</v>
      </c>
      <c r="CB520" s="42">
        <f t="shared" si="118"/>
        <v>0</v>
      </c>
      <c r="CC520" s="30">
        <f>SUMIF(Ingredients!$B$3:$B$230,F520,Ingredients!$I$3:$I$230)+SUMIF($B$3:$B$725,F520,$CK$3:$CK$725)</f>
        <v>0.6</v>
      </c>
      <c r="CD520" s="30">
        <f>SUMIF(Ingredients!$B$3:$B$230,G520,Ingredients!$I$3:$I$230)+SUMIF($B$3:$B$725,G520,$CK$3:$CK$725)</f>
        <v>0</v>
      </c>
      <c r="CE520" s="30">
        <f>SUMIF(Ingredients!$B$3:$B$230,H520,Ingredients!$I$3:$I$230)+SUMIF($B$3:$B$725,H520,$CK$3:$CK$725)</f>
        <v>0</v>
      </c>
      <c r="CF520" s="30">
        <f>SUMIF(Ingredients!$B$3:$B$230,I520,Ingredients!$I$3:$I$230)+SUMIF($B$3:$B$725,I520,$CK$3:$CK$725)</f>
        <v>0</v>
      </c>
      <c r="CG520" s="30">
        <f>SUMIF(Ingredients!$B$3:$B$230,J520,Ingredients!$I$3:$I$230)+SUMIF($B$3:$B$725,J520,$CK$3:$CK$725)</f>
        <v>0</v>
      </c>
      <c r="CH520" s="30">
        <f>SUMIF(Ingredients!$B$3:$B$230,K520,Ingredients!$I$3:$I$230)+SUMIF($B$3:$B$725,K520,$CK$3:$CK$725)</f>
        <v>0</v>
      </c>
      <c r="CI520" s="30">
        <f>SUMIF(Ingredients!$B$3:$B$230,L520,Ingredients!$I$3:$I$230)+SUMIF($B$3:$B$725,L520,$CK$3:$CK$725)</f>
        <v>0</v>
      </c>
      <c r="CJ520" s="30">
        <f>SUMIF(Ingredients!$B$3:$B$230,M520,Ingredients!$I$3:$I$230)+SUMIF($B$3:$B$725,M520,$CK$3:$CK$725)</f>
        <v>0</v>
      </c>
      <c r="CK520" s="38">
        <f t="shared" si="119"/>
        <v>0.6</v>
      </c>
      <c r="CL520" s="30">
        <f>SUMIF(Ingredients!$B$3:$B$230,F520,Ingredients!$J$3:$J$230)+SUMIF($B$3:$B$725,F520,$CT$3:$CT$725)</f>
        <v>0</v>
      </c>
      <c r="CM520" s="30">
        <f>SUMIF(Ingredients!$B$3:$B$230,G520,Ingredients!$J$3:$J$230)+SUMIF($B$3:$B$725,G520,$CT$3:$CT$725)</f>
        <v>0</v>
      </c>
      <c r="CN520" s="30">
        <f>SUMIF(Ingredients!$B$3:$B$230,H520,Ingredients!$J$3:$J$230)+SUMIF($B$3:$B$725,H520,$CT$3:$CT$725)</f>
        <v>0</v>
      </c>
      <c r="CO520" s="30">
        <f>SUMIF(Ingredients!$B$3:$B$230,I520,Ingredients!$J$3:$J$230)+SUMIF($B$3:$B$725,I520,$CT$3:$CT$725)</f>
        <v>0</v>
      </c>
      <c r="CP520" s="30">
        <f>SUMIF(Ingredients!$B$3:$B$230,J520,Ingredients!$J$3:$J$230)+SUMIF($B$3:$B$725,J520,$CT$3:$CT$725)</f>
        <v>0</v>
      </c>
      <c r="CQ520" s="30">
        <f>SUMIF(Ingredients!$B$3:$B$230,K520,Ingredients!$J$3:$J$230)+SUMIF($B$3:$B$725,K520,$CT$3:$CT$725)</f>
        <v>0</v>
      </c>
      <c r="CR520" s="30">
        <f>SUMIF(Ingredients!$B$3:$B$230,L520,Ingredients!$J$3:$J$230)+SUMIF($B$3:$B$725,L520,$CT$3:$CT$725)</f>
        <v>0</v>
      </c>
      <c r="CS520" s="30">
        <f>SUMIF(Ingredients!$B$3:$B$230,M520,Ingredients!$J$3:$J$230)+SUMIF($B$3:$B$725,M520,$CT$3:$CT$725)</f>
        <v>0</v>
      </c>
      <c r="CT520" s="43">
        <f t="shared" si="120"/>
        <v>0</v>
      </c>
      <c r="CU520" s="34">
        <v>2</v>
      </c>
      <c r="CV520" s="30">
        <v>0</v>
      </c>
      <c r="CW520" s="30">
        <v>21</v>
      </c>
      <c r="CX520" s="35">
        <v>1</v>
      </c>
      <c r="CY520" s="36">
        <v>0</v>
      </c>
      <c r="CZ520" s="37">
        <v>0</v>
      </c>
      <c r="DA520" s="38">
        <v>0.6</v>
      </c>
      <c r="DB520" s="39">
        <v>0</v>
      </c>
      <c r="DC520" t="s">
        <v>202</v>
      </c>
      <c r="DD520" t="str">
        <f t="shared" ca="1" si="112"/>
        <v/>
      </c>
      <c r="DE520" t="str">
        <f t="shared" ca="1" si="121"/>
        <v>-</v>
      </c>
      <c r="DG520" t="s">
        <v>200</v>
      </c>
      <c r="DH520" t="str">
        <f t="shared" ca="1" si="122"/>
        <v>CANDIEDPECANSITEM(MEAL, ItemRegistry.candiedpecansItem, 4 ,0.4f,0f,1f,0f,0f,0.6f,0f,1f),</v>
      </c>
      <c r="DI520" t="s">
        <v>2271</v>
      </c>
    </row>
    <row r="521" spans="2:113" x14ac:dyDescent="0.3">
      <c r="B521" t="s">
        <v>819</v>
      </c>
      <c r="C521" t="str">
        <f>INDEX('PH Itemnames'!$B$1:$B$723,MATCH(B521,'PH Itemnames'!$A$1:$A$723),1)</f>
        <v>stuffingItem</v>
      </c>
      <c r="D521" t="s">
        <v>245</v>
      </c>
      <c r="E521" t="s">
        <v>1191</v>
      </c>
      <c r="F521" s="10" t="s">
        <v>244</v>
      </c>
      <c r="G521" s="11" t="s">
        <v>122</v>
      </c>
      <c r="H521" s="11" t="s">
        <v>120</v>
      </c>
      <c r="I521" s="11" t="s">
        <v>270</v>
      </c>
      <c r="J521" s="11"/>
      <c r="K521" s="11"/>
      <c r="L521" s="11"/>
      <c r="M521" s="11"/>
      <c r="N521" s="46">
        <f ca="1">SUMIF(Ingredients!$B$3:$B$230,'PH complex foods'!F521,Ingredients!$A$3:$A$119)+SUMIF($B$3:$B$725,F521,$V$3:$V$724)</f>
        <v>1</v>
      </c>
      <c r="O521" s="11">
        <f ca="1">SUMIF(Ingredients!$B$3:$B$230,'PH complex foods'!G521,Ingredients!$A$3:$A$119)+SUMIF($B$3:$B$725,G521,$V$3:$V$724)</f>
        <v>1</v>
      </c>
      <c r="P521" s="11">
        <f ca="1">SUMIF(Ingredients!$B$3:$B$230,'PH complex foods'!H521,Ingredients!$A$3:$A$119)+SUMIF($B$3:$B$725,H521,$V$3:$V$724)</f>
        <v>1</v>
      </c>
      <c r="Q521" s="11">
        <f ca="1">SUMIF(Ingredients!$B$3:$B$230,'PH complex foods'!I521,Ingredients!$A$3:$A$119)+SUMIF($B$3:$B$725,I521,$V$3:$V$724)</f>
        <v>1</v>
      </c>
      <c r="R521" s="11">
        <f ca="1">SUMIF(Ingredients!$B$3:$B$230,'PH complex foods'!J521,Ingredients!$A$3:$A$119)+SUMIF($B$3:$B$725,J521,$V$3:$V$724)</f>
        <v>0</v>
      </c>
      <c r="S521" s="11">
        <f ca="1">SUMIF(Ingredients!$B$3:$B$230,'PH complex foods'!K521,Ingredients!$A$3:$A$119)+SUMIF($B$3:$B$725,K521,$V$3:$V$724)</f>
        <v>0</v>
      </c>
      <c r="T521" s="11">
        <f ca="1">SUMIF(Ingredients!$B$3:$B$230,'PH complex foods'!L521,Ingredients!$A$3:$A$119)+SUMIF($B$3:$B$725,L521,$V$3:$V$724)</f>
        <v>0</v>
      </c>
      <c r="U521" s="11">
        <f ca="1">SUMIF(Ingredients!$B$3:$B$230,'PH complex foods'!M521,Ingredients!$A$3:$A$119)+SUMIF($B$3:$B$725,M521,$V$3:$V$724)</f>
        <v>0</v>
      </c>
      <c r="V521" s="10">
        <f t="shared" ca="1" si="123"/>
        <v>1</v>
      </c>
      <c r="W521" s="10">
        <v>1</v>
      </c>
      <c r="X521" s="11">
        <v>1</v>
      </c>
      <c r="Y521" s="11">
        <f>COUNTIF(F521:M1245,B521)</f>
        <v>0</v>
      </c>
      <c r="Z521" s="44" t="str">
        <f t="shared" ca="1" si="124"/>
        <v>Yes</v>
      </c>
      <c r="AA521" s="34">
        <f>SUMIF(Ingredients!$B$3:$B$230,F521,Ingredients!$C$3:$C$230)+SUMIF($B$3:$B$725,F521,$AI$3:$AI$725)</f>
        <v>10</v>
      </c>
      <c r="AB521" s="30">
        <f>SUMIF(Ingredients!$B$3:$B$230,G521,Ingredients!$C$3:$C$230)+SUMIF($B$3:$B$725,G521,$AI$3:$AI$725)</f>
        <v>0</v>
      </c>
      <c r="AC521" s="30">
        <f>SUMIF(Ingredients!$B$3:$B$230,H521,Ingredients!$C$3:$C$230)+SUMIF($B$3:$B$725,H521,$AI$3:$AI$725)</f>
        <v>5</v>
      </c>
      <c r="AD521" s="30">
        <f>SUMIF(Ingredients!$B$3:$B$230,I521,Ingredients!$C$3:$C$230)+SUMIF($B$3:$B$725,I521,$AI$3:$AI$725)</f>
        <v>12.30952380952381</v>
      </c>
      <c r="AE521" s="30">
        <f>SUMIF(Ingredients!$B$3:$B$230,J521,Ingredients!$C$3:$C$230)+SUMIF($B$3:$B$725,J521,$AI$3:$AI$725)</f>
        <v>0</v>
      </c>
      <c r="AF521" s="30">
        <f>SUMIF(Ingredients!$B$3:$B$230,K521,Ingredients!$C$3:$C$230)+SUMIF($B$3:$B$725,K521,$AI$3:$AI$725)</f>
        <v>0</v>
      </c>
      <c r="AG521" s="30">
        <f>SUMIF(Ingredients!$B$3:$B$230,L521,Ingredients!$C$3:$C$230)+SUMIF($B$3:$B$725,L521,$AI$3:$AI$725)</f>
        <v>0</v>
      </c>
      <c r="AH521" s="30">
        <f>SUMIF(Ingredients!$B$3:$B$230,M521,Ingredients!$C$3:$C$230)+SUMIF($B$3:$B$725,M521,$AI$3:$AI$725)</f>
        <v>0</v>
      </c>
      <c r="AI521" s="29">
        <f t="shared" si="113"/>
        <v>27.30952380952381</v>
      </c>
      <c r="AJ521" s="30">
        <f>SUMIF(Ingredients!$B$3:$B$230,F521,Ingredients!$D$3:$D$230)+SUMIF($B$3:$B$725,F521,$AR$3:$AR$725)</f>
        <v>0</v>
      </c>
      <c r="AK521" s="30">
        <f>SUMIF(Ingredients!$B$3:$B$230,G521,Ingredients!$D$3:$D$230)+SUMIF($B$3:$B$725,G521,$AR$3:$AR$725)</f>
        <v>0</v>
      </c>
      <c r="AL521" s="30">
        <f>SUMIF(Ingredients!$B$3:$B$230,H521,Ingredients!$D$3:$D$230)+SUMIF($B$3:$B$725,H521,$AR$3:$AR$725)</f>
        <v>0</v>
      </c>
      <c r="AM521" s="30">
        <f>SUMIF(Ingredients!$B$3:$B$230,I521,Ingredients!$D$3:$D$230)+SUMIF($B$3:$B$725,I521,$AR$3:$AR$725)</f>
        <v>0.35714285714285715</v>
      </c>
      <c r="AN521" s="30">
        <f>SUMIF(Ingredients!$B$3:$B$230,J521,Ingredients!$D$3:$D$230)+SUMIF($B$3:$B$725,J521,$AR$3:$AR$725)</f>
        <v>0</v>
      </c>
      <c r="AO521" s="30">
        <f>SUMIF(Ingredients!$B$3:$B$230,K521,Ingredients!$D$3:$D$230)+SUMIF($B$3:$B$725,K521,$AR$3:$AR$725)</f>
        <v>0</v>
      </c>
      <c r="AP521" s="30">
        <f>SUMIF(Ingredients!$B$3:$B$230,L521,Ingredients!$D$3:$D$230)+SUMIF($B$3:$B$725,L521,$AR$3:$AR$725)</f>
        <v>0</v>
      </c>
      <c r="AQ521" s="30">
        <f>SUMIF(Ingredients!$B$3:$B$230,M521,Ingredients!$D$3:$D$230)+SUMIF($B$3:$B$725,M521,$AR$3:$AR$725)</f>
        <v>0</v>
      </c>
      <c r="AR521" s="29">
        <f t="shared" si="114"/>
        <v>0.35714285714285715</v>
      </c>
      <c r="AS521" s="30">
        <f>SUMIF(Ingredients!$B$3:$B$230,F521,Ingredients!$E$3:$E$230)+SUMIF($B$3:$B$725,F521,$BA$3:$BA$730)</f>
        <v>16.5</v>
      </c>
      <c r="AT521" s="30">
        <f>SUMIF(Ingredients!$B$3:$B$230,G521,Ingredients!$E$3:$E$230)+SUMIF($B$3:$B$725,G521,$BA$3:$BA$730)</f>
        <v>48</v>
      </c>
      <c r="AU521" s="30">
        <f>SUMIF(Ingredients!$B$3:$B$230,H521,Ingredients!$E$3:$E$230)+SUMIF($B$3:$B$725,H521,$BA$3:$BA$730)</f>
        <v>7</v>
      </c>
      <c r="AV521" s="30">
        <f>SUMIF(Ingredients!$B$3:$B$230,I521,Ingredients!$E$3:$E$230)+SUMIF($B$3:$B$725,I521,$BA$3:$BA$730)</f>
        <v>10.428571428571429</v>
      </c>
      <c r="AW521" s="30">
        <f>SUMIF(Ingredients!$B$3:$B$230,J521,Ingredients!$E$3:$E$230)+SUMIF($B$3:$B$725,J521,$BA$3:$BA$730)</f>
        <v>0</v>
      </c>
      <c r="AX521" s="30">
        <f>SUMIF(Ingredients!$B$3:$B$230,K521,Ingredients!$E$3:$E$230)+SUMIF($B$3:$B$725,K521,$BA$3:$BA$730)</f>
        <v>0</v>
      </c>
      <c r="AY521" s="30">
        <f>SUMIF(Ingredients!$B$3:$B$230,L521,Ingredients!$E$3:$E$230)+SUMIF($B$3:$B$725,L521,$BA$3:$BA$730)</f>
        <v>0</v>
      </c>
      <c r="AZ521" s="30">
        <f>SUMIF(Ingredients!$B$3:$B$230,M521,Ingredients!$E$3:$E$230)+SUMIF($B$3:$B$725,M521,$BA$3:$BA$730)</f>
        <v>0</v>
      </c>
      <c r="BA521" s="29">
        <f t="shared" si="115"/>
        <v>20.482142857142858</v>
      </c>
      <c r="BB521" s="30">
        <f>SUMIF(Ingredients!$B$3:$B$230,F521,Ingredients!$F$3:$F$230)+SUMIF($B$3:$B$725,F521,$BJ$3:$BJ$725)</f>
        <v>1.5</v>
      </c>
      <c r="BC521" s="30">
        <f>SUMIF(Ingredients!$B$3:$B$230,G521,Ingredients!$F$3:$F$230)+SUMIF($B$3:$B$725,G521,$BJ$3:$BJ$725)</f>
        <v>0</v>
      </c>
      <c r="BD521" s="30">
        <f>SUMIF(Ingredients!$B$3:$B$230,H521,Ingredients!$F$3:$F$230)+SUMIF($B$3:$B$725,H521,$BJ$3:$BJ$725)</f>
        <v>0</v>
      </c>
      <c r="BE521" s="30">
        <f>SUMIF(Ingredients!$B$3:$B$230,I521,Ingredients!$F$3:$F$230)+SUMIF($B$3:$B$725,I521,$BJ$3:$BJ$725)</f>
        <v>0</v>
      </c>
      <c r="BF521" s="30">
        <f>SUMIF(Ingredients!$B$3:$B$230,J521,Ingredients!$F$3:$F$230)+SUMIF($B$3:$B$725,J521,$BJ$3:$BJ$725)</f>
        <v>0</v>
      </c>
      <c r="BG521" s="30">
        <f>SUMIF(Ingredients!$B$3:$B$230,K521,Ingredients!$F$3:$F$230)+SUMIF($B$3:$B$725,K521,$BJ$3:$BJ$725)</f>
        <v>0</v>
      </c>
      <c r="BH521" s="30">
        <f>SUMIF(Ingredients!$B$3:$B$230,L521,Ingredients!$F$3:$F$230)+SUMIF($B$3:$B$725,L521,$BJ$3:$BJ$725)</f>
        <v>0</v>
      </c>
      <c r="BI521" s="30">
        <f>SUMIF(Ingredients!$B$3:$B$230,M521,Ingredients!$F$3:$F$230)+SUMIF($B$3:$B$725,M521,$BJ$3:$BJ$725)</f>
        <v>0</v>
      </c>
      <c r="BJ521" s="35">
        <f t="shared" si="116"/>
        <v>1.5</v>
      </c>
      <c r="BK521" s="30">
        <f>SUMIF(Ingredients!$B$3:$B$230,F521,Ingredients!$G$3:$G$230)+SUMIF($B$3:$B$725,F521,$BS$3:$BS$725)</f>
        <v>0</v>
      </c>
      <c r="BL521" s="30">
        <f>SUMIF(Ingredients!$B$3:$B$230,G521,Ingredients!$G$3:$G$230)+SUMIF($B$3:$B$725,G521,$BS$3:$BS$725)</f>
        <v>0</v>
      </c>
      <c r="BM521" s="30">
        <f>SUMIF(Ingredients!$B$3:$B$230,H521,Ingredients!$G$3:$G$230)+SUMIF($B$3:$B$725,H521,$BS$3:$BS$725)</f>
        <v>0</v>
      </c>
      <c r="BN521" s="30">
        <f>SUMIF(Ingredients!$B$3:$B$230,I521,Ingredients!$G$3:$G$230)+SUMIF($B$3:$B$725,I521,$BS$3:$BS$725)</f>
        <v>0</v>
      </c>
      <c r="BO521" s="30">
        <f>SUMIF(Ingredients!$B$3:$B$230,J521,Ingredients!$G$3:$G$230)+SUMIF($B$3:$B$725,J521,$BS$3:$BS$725)</f>
        <v>0</v>
      </c>
      <c r="BP521" s="30">
        <f>SUMIF(Ingredients!$B$3:$B$230,K521,Ingredients!$G$3:$G$230)+SUMIF($B$3:$B$725,K521,$BS$3:$BS$725)</f>
        <v>0</v>
      </c>
      <c r="BQ521" s="30">
        <f>SUMIF(Ingredients!$B$3:$B$230,L521,Ingredients!$G$3:$G$230)+SUMIF($B$3:$B$725,L521,$BS$3:$BS$725)</f>
        <v>0</v>
      </c>
      <c r="BR521" s="30">
        <f>SUMIF(Ingredients!$B$3:$B$230,M521,Ingredients!$G$3:$G$230)+SUMIF($B$3:$B$725,M521,$BS$3:$BS$725)</f>
        <v>0</v>
      </c>
      <c r="BS521" s="36">
        <f t="shared" si="117"/>
        <v>0</v>
      </c>
      <c r="BT521" s="30">
        <f>SUMIF(Ingredients!$B$3:$B$230,F521,Ingredients!$H$3:$H$230)+SUMIF($B$3:$B$725,F521,$CB$3:$CB$725)</f>
        <v>0</v>
      </c>
      <c r="BU521" s="30">
        <f>SUMIF(Ingredients!$B$3:$B$230,G521,Ingredients!$H$3:$H$230)+SUMIF($B$3:$B$725,G521,$CB$3:$CB$725)</f>
        <v>0</v>
      </c>
      <c r="BV521" s="30">
        <f>SUMIF(Ingredients!$B$3:$B$230,H521,Ingredients!$H$3:$H$230)+SUMIF($B$3:$B$725,H521,$CB$3:$CB$725)</f>
        <v>1</v>
      </c>
      <c r="BW521" s="30">
        <f>SUMIF(Ingredients!$B$3:$B$230,I521,Ingredients!$H$3:$H$230)+SUMIF($B$3:$B$725,I521,$CB$3:$CB$725)</f>
        <v>1.1428571428571428</v>
      </c>
      <c r="BX521" s="30">
        <f>SUMIF(Ingredients!$B$3:$B$230,J521,Ingredients!$H$3:$H$230)+SUMIF($B$3:$B$725,J521,$CB$3:$CB$725)</f>
        <v>0</v>
      </c>
      <c r="BY521" s="30">
        <f>SUMIF(Ingredients!$B$3:$B$230,K521,Ingredients!$H$3:$H$230)+SUMIF($B$3:$B$725,K521,$CB$3:$CB$725)</f>
        <v>0</v>
      </c>
      <c r="BZ521" s="30">
        <f>SUMIF(Ingredients!$B$3:$B$230,L521,Ingredients!$H$3:$H$230)+SUMIF($B$3:$B$725,L521,$CB$3:$CB$725)</f>
        <v>0</v>
      </c>
      <c r="CA521" s="30">
        <f>SUMIF(Ingredients!$B$3:$B$230,M521,Ingredients!$H$3:$H$230)+SUMIF($B$3:$B$725,M521,$CB$3:$CB$725)</f>
        <v>0</v>
      </c>
      <c r="CB521" s="42">
        <f t="shared" si="118"/>
        <v>2.1428571428571428</v>
      </c>
      <c r="CC521" s="30">
        <f>SUMIF(Ingredients!$B$3:$B$230,F521,Ingredients!$I$3:$I$230)+SUMIF($B$3:$B$725,F521,$CK$3:$CK$725)</f>
        <v>0</v>
      </c>
      <c r="CD521" s="30">
        <f>SUMIF(Ingredients!$B$3:$B$230,G521,Ingredients!$I$3:$I$230)+SUMIF($B$3:$B$725,G521,$CK$3:$CK$725)</f>
        <v>0</v>
      </c>
      <c r="CE521" s="30">
        <f>SUMIF(Ingredients!$B$3:$B$230,H521,Ingredients!$I$3:$I$230)+SUMIF($B$3:$B$725,H521,$CK$3:$CK$725)</f>
        <v>0</v>
      </c>
      <c r="CF521" s="30">
        <f>SUMIF(Ingredients!$B$3:$B$230,I521,Ingredients!$I$3:$I$230)+SUMIF($B$3:$B$725,I521,$CK$3:$CK$725)</f>
        <v>2.5</v>
      </c>
      <c r="CG521" s="30">
        <f>SUMIF(Ingredients!$B$3:$B$230,J521,Ingredients!$I$3:$I$230)+SUMIF($B$3:$B$725,J521,$CK$3:$CK$725)</f>
        <v>0</v>
      </c>
      <c r="CH521" s="30">
        <f>SUMIF(Ingredients!$B$3:$B$230,K521,Ingredients!$I$3:$I$230)+SUMIF($B$3:$B$725,K521,$CK$3:$CK$725)</f>
        <v>0</v>
      </c>
      <c r="CI521" s="30">
        <f>SUMIF(Ingredients!$B$3:$B$230,L521,Ingredients!$I$3:$I$230)+SUMIF($B$3:$B$725,L521,$CK$3:$CK$725)</f>
        <v>0</v>
      </c>
      <c r="CJ521" s="30">
        <f>SUMIF(Ingredients!$B$3:$B$230,M521,Ingredients!$I$3:$I$230)+SUMIF($B$3:$B$725,M521,$CK$3:$CK$725)</f>
        <v>0</v>
      </c>
      <c r="CK521" s="38">
        <f t="shared" si="119"/>
        <v>2.5</v>
      </c>
      <c r="CL521" s="30">
        <f>SUMIF(Ingredients!$B$3:$B$230,F521,Ingredients!$J$3:$J$230)+SUMIF($B$3:$B$725,F521,$CT$3:$CT$725)</f>
        <v>1</v>
      </c>
      <c r="CM521" s="30">
        <f>SUMIF(Ingredients!$B$3:$B$230,G521,Ingredients!$J$3:$J$230)+SUMIF($B$3:$B$725,G521,$CT$3:$CT$725)</f>
        <v>0</v>
      </c>
      <c r="CN521" s="30">
        <f>SUMIF(Ingredients!$B$3:$B$230,H521,Ingredients!$J$3:$J$230)+SUMIF($B$3:$B$725,H521,$CT$3:$CT$725)</f>
        <v>0</v>
      </c>
      <c r="CO521" s="30">
        <f>SUMIF(Ingredients!$B$3:$B$230,I521,Ingredients!$J$3:$J$230)+SUMIF($B$3:$B$725,I521,$CT$3:$CT$725)</f>
        <v>0</v>
      </c>
      <c r="CP521" s="30">
        <f>SUMIF(Ingredients!$B$3:$B$230,J521,Ingredients!$J$3:$J$230)+SUMIF($B$3:$B$725,J521,$CT$3:$CT$725)</f>
        <v>0</v>
      </c>
      <c r="CQ521" s="30">
        <f>SUMIF(Ingredients!$B$3:$B$230,K521,Ingredients!$J$3:$J$230)+SUMIF($B$3:$B$725,K521,$CT$3:$CT$725)</f>
        <v>0</v>
      </c>
      <c r="CR521" s="30">
        <f>SUMIF(Ingredients!$B$3:$B$230,L521,Ingredients!$J$3:$J$230)+SUMIF($B$3:$B$725,L521,$CT$3:$CT$725)</f>
        <v>0</v>
      </c>
      <c r="CS521" s="30">
        <f>SUMIF(Ingredients!$B$3:$B$230,M521,Ingredients!$J$3:$J$230)+SUMIF($B$3:$B$725,M521,$CT$3:$CT$725)</f>
        <v>0</v>
      </c>
      <c r="CT521" s="43">
        <f t="shared" si="120"/>
        <v>1</v>
      </c>
      <c r="CU521" s="34">
        <v>25</v>
      </c>
      <c r="CV521" s="30">
        <v>0.35714285714285715</v>
      </c>
      <c r="CW521" s="30">
        <v>12</v>
      </c>
      <c r="CX521" s="35">
        <v>1.5</v>
      </c>
      <c r="CY521" s="36">
        <v>0</v>
      </c>
      <c r="CZ521" s="37">
        <v>2</v>
      </c>
      <c r="DA521" s="38">
        <v>2.5</v>
      </c>
      <c r="DB521" s="39">
        <v>1</v>
      </c>
      <c r="DC521" t="s">
        <v>202</v>
      </c>
      <c r="DD521" t="str">
        <f t="shared" ca="1" si="112"/>
        <v/>
      </c>
      <c r="DE521" t="str">
        <f t="shared" ca="1" si="121"/>
        <v>-</v>
      </c>
      <c r="DG521" t="s">
        <v>200</v>
      </c>
      <c r="DH521" t="str">
        <f t="shared" ca="1" si="122"/>
        <v>STUFFINGITEM(MEAL, ItemRegistry.stuffingItem, 4 ,5f,0.36f,1.5f,2f,0f,2.5f,1f,1.75f),</v>
      </c>
      <c r="DI521" t="s">
        <v>2575</v>
      </c>
    </row>
    <row r="522" spans="2:113" x14ac:dyDescent="0.3">
      <c r="B522" t="s">
        <v>820</v>
      </c>
      <c r="C522" t="str">
        <f>INDEX('PH Itemnames'!$B$1:$B$723,MATCH(B522,'PH Itemnames'!$A$1:$A$723),1)</f>
        <v>greenbeancasseroleItem</v>
      </c>
      <c r="D522" t="s">
        <v>245</v>
      </c>
      <c r="E522" t="s">
        <v>1191</v>
      </c>
      <c r="F522" s="10" t="s">
        <v>131</v>
      </c>
      <c r="G522" s="11" t="s">
        <v>284</v>
      </c>
      <c r="H522" s="11" t="s">
        <v>64</v>
      </c>
      <c r="I522" s="11" t="s">
        <v>227</v>
      </c>
      <c r="J522" s="11" t="s">
        <v>264</v>
      </c>
      <c r="K522" s="11" t="s">
        <v>249</v>
      </c>
      <c r="L522" s="11"/>
      <c r="M522" s="11"/>
      <c r="N522" s="46">
        <f ca="1">SUMIF(Ingredients!$B$3:$B$230,'PH complex foods'!F522,Ingredients!$A$3:$A$119)+SUMIF($B$3:$B$725,F522,$V$3:$V$724)</f>
        <v>1</v>
      </c>
      <c r="O522" s="11">
        <f ca="1">SUMIF(Ingredients!$B$3:$B$230,'PH complex foods'!G522,Ingredients!$A$3:$A$119)+SUMIF($B$3:$B$725,G522,$V$3:$V$724)</f>
        <v>1</v>
      </c>
      <c r="P522" s="11">
        <f ca="1">SUMIF(Ingredients!$B$3:$B$230,'PH complex foods'!H522,Ingredients!$A$3:$A$119)+SUMIF($B$3:$B$725,H522,$V$3:$V$724)</f>
        <v>1</v>
      </c>
      <c r="Q522" s="11">
        <f ca="1">SUMIF(Ingredients!$B$3:$B$230,'PH complex foods'!I522,Ingredients!$A$3:$A$119)+SUMIF($B$3:$B$725,I522,$V$3:$V$724)</f>
        <v>1</v>
      </c>
      <c r="R522" s="11">
        <f ca="1">SUMIF(Ingredients!$B$3:$B$230,'PH complex foods'!J522,Ingredients!$A$3:$A$119)+SUMIF($B$3:$B$725,J522,$V$3:$V$724)</f>
        <v>1</v>
      </c>
      <c r="S522" s="11">
        <f ca="1">SUMIF(Ingredients!$B$3:$B$230,'PH complex foods'!K522,Ingredients!$A$3:$A$119)+SUMIF($B$3:$B$725,K522,$V$3:$V$724)</f>
        <v>1</v>
      </c>
      <c r="T522" s="11">
        <f ca="1">SUMIF(Ingredients!$B$3:$B$230,'PH complex foods'!L522,Ingredients!$A$3:$A$119)+SUMIF($B$3:$B$725,L522,$V$3:$V$724)</f>
        <v>0</v>
      </c>
      <c r="U522" s="11">
        <f ca="1">SUMIF(Ingredients!$B$3:$B$230,'PH complex foods'!M522,Ingredients!$A$3:$A$119)+SUMIF($B$3:$B$725,M522,$V$3:$V$724)</f>
        <v>0</v>
      </c>
      <c r="V522" s="10">
        <f t="shared" ca="1" si="123"/>
        <v>1</v>
      </c>
      <c r="W522" s="10">
        <v>1</v>
      </c>
      <c r="X522" s="11">
        <v>1</v>
      </c>
      <c r="Y522" s="11">
        <f>COUNTIF(F522:M1246,B522)</f>
        <v>0</v>
      </c>
      <c r="Z522" s="44" t="str">
        <f t="shared" ca="1" si="124"/>
        <v>Yes</v>
      </c>
      <c r="AA522" s="34">
        <f>SUMIF(Ingredients!$B$3:$B$230,F522,Ingredients!$C$3:$C$230)+SUMIF($B$3:$B$725,F522,$AI$3:$AI$725)</f>
        <v>2</v>
      </c>
      <c r="AB522" s="30">
        <f>SUMIF(Ingredients!$B$3:$B$230,G522,Ingredients!$C$3:$C$230)+SUMIF($B$3:$B$725,G522,$AI$3:$AI$725)</f>
        <v>2</v>
      </c>
      <c r="AC522" s="30">
        <f>SUMIF(Ingredients!$B$3:$B$230,H522,Ingredients!$C$3:$C$230)+SUMIF($B$3:$B$725,H522,$AI$3:$AI$725)</f>
        <v>2</v>
      </c>
      <c r="AD522" s="30">
        <f>SUMIF(Ingredients!$B$3:$B$230,I522,Ingredients!$C$3:$C$230)+SUMIF($B$3:$B$725,I522,$AI$3:$AI$725)</f>
        <v>5</v>
      </c>
      <c r="AE522" s="30">
        <f>SUMIF(Ingredients!$B$3:$B$230,J522,Ingredients!$C$3:$C$230)+SUMIF($B$3:$B$725,J522,$AI$3:$AI$725)</f>
        <v>5</v>
      </c>
      <c r="AF522" s="30">
        <f>SUMIF(Ingredients!$B$3:$B$230,K522,Ingredients!$C$3:$C$230)+SUMIF($B$3:$B$725,K522,$AI$3:$AI$725)</f>
        <v>0</v>
      </c>
      <c r="AG522" s="30">
        <f>SUMIF(Ingredients!$B$3:$B$230,L522,Ingredients!$C$3:$C$230)+SUMIF($B$3:$B$725,L522,$AI$3:$AI$725)</f>
        <v>0</v>
      </c>
      <c r="AH522" s="30">
        <f>SUMIF(Ingredients!$B$3:$B$230,M522,Ingredients!$C$3:$C$230)+SUMIF($B$3:$B$725,M522,$AI$3:$AI$725)</f>
        <v>0</v>
      </c>
      <c r="AI522" s="29">
        <f t="shared" si="113"/>
        <v>16</v>
      </c>
      <c r="AJ522" s="30">
        <f>SUMIF(Ingredients!$B$3:$B$230,F522,Ingredients!$D$3:$D$230)+SUMIF($B$3:$B$725,F522,$AR$3:$AR$725)</f>
        <v>0</v>
      </c>
      <c r="AK522" s="30">
        <f>SUMIF(Ingredients!$B$3:$B$230,G522,Ingredients!$D$3:$D$230)+SUMIF($B$3:$B$725,G522,$AR$3:$AR$725)</f>
        <v>0</v>
      </c>
      <c r="AL522" s="30">
        <f>SUMIF(Ingredients!$B$3:$B$230,H522,Ingredients!$D$3:$D$230)+SUMIF($B$3:$B$725,H522,$AR$3:$AR$725)</f>
        <v>0</v>
      </c>
      <c r="AM522" s="30">
        <f>SUMIF(Ingredients!$B$3:$B$230,I522,Ingredients!$D$3:$D$230)+SUMIF($B$3:$B$725,I522,$AR$3:$AR$725)</f>
        <v>0</v>
      </c>
      <c r="AN522" s="30">
        <f>SUMIF(Ingredients!$B$3:$B$230,J522,Ingredients!$D$3:$D$230)+SUMIF($B$3:$B$725,J522,$AR$3:$AR$725)</f>
        <v>0</v>
      </c>
      <c r="AO522" s="30">
        <f>SUMIF(Ingredients!$B$3:$B$230,K522,Ingredients!$D$3:$D$230)+SUMIF($B$3:$B$725,K522,$AR$3:$AR$725)</f>
        <v>0</v>
      </c>
      <c r="AP522" s="30">
        <f>SUMIF(Ingredients!$B$3:$B$230,L522,Ingredients!$D$3:$D$230)+SUMIF($B$3:$B$725,L522,$AR$3:$AR$725)</f>
        <v>0</v>
      </c>
      <c r="AQ522" s="30">
        <f>SUMIF(Ingredients!$B$3:$B$230,M522,Ingredients!$D$3:$D$230)+SUMIF($B$3:$B$725,M522,$AR$3:$AR$725)</f>
        <v>0</v>
      </c>
      <c r="AR522" s="29">
        <f t="shared" si="114"/>
        <v>0</v>
      </c>
      <c r="AS522" s="30">
        <f>SUMIF(Ingredients!$B$3:$B$230,F522,Ingredients!$E$3:$E$230)+SUMIF($B$3:$B$725,F522,$BA$3:$BA$730)</f>
        <v>5</v>
      </c>
      <c r="AT522" s="30">
        <f>SUMIF(Ingredients!$B$3:$B$230,G522,Ingredients!$E$3:$E$230)+SUMIF($B$3:$B$725,G522,$BA$3:$BA$730)</f>
        <v>24</v>
      </c>
      <c r="AU522" s="30">
        <f>SUMIF(Ingredients!$B$3:$B$230,H522,Ingredients!$E$3:$E$230)+SUMIF($B$3:$B$725,H522,$BA$3:$BA$730)</f>
        <v>43</v>
      </c>
      <c r="AV522" s="30">
        <f>SUMIF(Ingredients!$B$3:$B$230,I522,Ingredients!$E$3:$E$230)+SUMIF($B$3:$B$725,I522,$BA$3:$BA$730)</f>
        <v>7</v>
      </c>
      <c r="AW522" s="30">
        <f>SUMIF(Ingredients!$B$3:$B$230,J522,Ingredients!$E$3:$E$230)+SUMIF($B$3:$B$725,J522,$BA$3:$BA$730)</f>
        <v>43</v>
      </c>
      <c r="AX522" s="30">
        <f>SUMIF(Ingredients!$B$3:$B$230,K522,Ingredients!$E$3:$E$230)+SUMIF($B$3:$B$725,K522,$BA$3:$BA$730)</f>
        <v>30</v>
      </c>
      <c r="AY522" s="30">
        <f>SUMIF(Ingredients!$B$3:$B$230,L522,Ingredients!$E$3:$E$230)+SUMIF($B$3:$B$725,L522,$BA$3:$BA$730)</f>
        <v>0</v>
      </c>
      <c r="AZ522" s="30">
        <f>SUMIF(Ingredients!$B$3:$B$230,M522,Ingredients!$E$3:$E$230)+SUMIF($B$3:$B$725,M522,$BA$3:$BA$730)</f>
        <v>0</v>
      </c>
      <c r="BA522" s="29">
        <f t="shared" si="115"/>
        <v>25.333333333333332</v>
      </c>
      <c r="BB522" s="30">
        <f>SUMIF(Ingredients!$B$3:$B$230,F522,Ingredients!$F$3:$F$230)+SUMIF($B$3:$B$725,F522,$BJ$3:$BJ$725)</f>
        <v>0</v>
      </c>
      <c r="BC522" s="30">
        <f>SUMIF(Ingredients!$B$3:$B$230,G522,Ingredients!$F$3:$F$230)+SUMIF($B$3:$B$725,G522,$BJ$3:$BJ$725)</f>
        <v>0</v>
      </c>
      <c r="BD522" s="30">
        <f>SUMIF(Ingredients!$B$3:$B$230,H522,Ingredients!$F$3:$F$230)+SUMIF($B$3:$B$725,H522,$BJ$3:$BJ$725)</f>
        <v>0</v>
      </c>
      <c r="BE522" s="30">
        <f>SUMIF(Ingredients!$B$3:$B$230,I522,Ingredients!$F$3:$F$230)+SUMIF($B$3:$B$725,I522,$BJ$3:$BJ$725)</f>
        <v>0</v>
      </c>
      <c r="BF522" s="30">
        <f>SUMIF(Ingredients!$B$3:$B$230,J522,Ingredients!$F$3:$F$230)+SUMIF($B$3:$B$725,J522,$BJ$3:$BJ$725)</f>
        <v>1</v>
      </c>
      <c r="BG522" s="30">
        <f>SUMIF(Ingredients!$B$3:$B$230,K522,Ingredients!$F$3:$F$230)+SUMIF($B$3:$B$725,K522,$BJ$3:$BJ$725)</f>
        <v>0</v>
      </c>
      <c r="BH522" s="30">
        <f>SUMIF(Ingredients!$B$3:$B$230,L522,Ingredients!$F$3:$F$230)+SUMIF($B$3:$B$725,L522,$BJ$3:$BJ$725)</f>
        <v>0</v>
      </c>
      <c r="BI522" s="30">
        <f>SUMIF(Ingredients!$B$3:$B$230,M522,Ingredients!$F$3:$F$230)+SUMIF($B$3:$B$725,M522,$BJ$3:$BJ$725)</f>
        <v>0</v>
      </c>
      <c r="BJ522" s="35">
        <f t="shared" si="116"/>
        <v>1</v>
      </c>
      <c r="BK522" s="30">
        <f>SUMIF(Ingredients!$B$3:$B$230,F522,Ingredients!$G$3:$G$230)+SUMIF($B$3:$B$725,F522,$BS$3:$BS$725)</f>
        <v>0</v>
      </c>
      <c r="BL522" s="30">
        <f>SUMIF(Ingredients!$B$3:$B$230,G522,Ingredients!$G$3:$G$230)+SUMIF($B$3:$B$725,G522,$BS$3:$BS$725)</f>
        <v>0</v>
      </c>
      <c r="BM522" s="30">
        <f>SUMIF(Ingredients!$B$3:$B$230,H522,Ingredients!$G$3:$G$230)+SUMIF($B$3:$B$725,H522,$BS$3:$BS$725)</f>
        <v>0</v>
      </c>
      <c r="BN522" s="30">
        <f>SUMIF(Ingredients!$B$3:$B$230,I522,Ingredients!$G$3:$G$230)+SUMIF($B$3:$B$725,I522,$BS$3:$BS$725)</f>
        <v>0</v>
      </c>
      <c r="BO522" s="30">
        <f>SUMIF(Ingredients!$B$3:$B$230,J522,Ingredients!$G$3:$G$230)+SUMIF($B$3:$B$725,J522,$BS$3:$BS$725)</f>
        <v>0</v>
      </c>
      <c r="BP522" s="30">
        <f>SUMIF(Ingredients!$B$3:$B$230,K522,Ingredients!$G$3:$G$230)+SUMIF($B$3:$B$725,K522,$BS$3:$BS$725)</f>
        <v>0</v>
      </c>
      <c r="BQ522" s="30">
        <f>SUMIF(Ingredients!$B$3:$B$230,L522,Ingredients!$G$3:$G$230)+SUMIF($B$3:$B$725,L522,$BS$3:$BS$725)</f>
        <v>0</v>
      </c>
      <c r="BR522" s="30">
        <f>SUMIF(Ingredients!$B$3:$B$230,M522,Ingredients!$G$3:$G$230)+SUMIF($B$3:$B$725,M522,$BS$3:$BS$725)</f>
        <v>0</v>
      </c>
      <c r="BS522" s="36">
        <f t="shared" si="117"/>
        <v>0</v>
      </c>
      <c r="BT522" s="30">
        <f>SUMIF(Ingredients!$B$3:$B$230,F522,Ingredients!$H$3:$H$230)+SUMIF($B$3:$B$725,F522,$CB$3:$CB$725)</f>
        <v>1</v>
      </c>
      <c r="BU522" s="30">
        <f>SUMIF(Ingredients!$B$3:$B$230,G522,Ingredients!$H$3:$H$230)+SUMIF($B$3:$B$725,G522,$CB$3:$CB$725)</f>
        <v>0</v>
      </c>
      <c r="BV522" s="30">
        <f>SUMIF(Ingredients!$B$3:$B$230,H522,Ingredients!$H$3:$H$230)+SUMIF($B$3:$B$725,H522,$CB$3:$CB$725)</f>
        <v>1</v>
      </c>
      <c r="BW522" s="30">
        <f>SUMIF(Ingredients!$B$3:$B$230,I522,Ingredients!$H$3:$H$230)+SUMIF($B$3:$B$725,I522,$CB$3:$CB$725)</f>
        <v>0</v>
      </c>
      <c r="BX522" s="30">
        <f>SUMIF(Ingredients!$B$3:$B$230,J522,Ingredients!$H$3:$H$230)+SUMIF($B$3:$B$725,J522,$CB$3:$CB$725)</f>
        <v>0</v>
      </c>
      <c r="BY522" s="30">
        <f>SUMIF(Ingredients!$B$3:$B$230,K522,Ingredients!$H$3:$H$230)+SUMIF($B$3:$B$725,K522,$CB$3:$CB$725)</f>
        <v>0</v>
      </c>
      <c r="BZ522" s="30">
        <f>SUMIF(Ingredients!$B$3:$B$230,L522,Ingredients!$H$3:$H$230)+SUMIF($B$3:$B$725,L522,$CB$3:$CB$725)</f>
        <v>0</v>
      </c>
      <c r="CA522" s="30">
        <f>SUMIF(Ingredients!$B$3:$B$230,M522,Ingredients!$H$3:$H$230)+SUMIF($B$3:$B$725,M522,$CB$3:$CB$725)</f>
        <v>0</v>
      </c>
      <c r="CB522" s="42">
        <f t="shared" si="118"/>
        <v>2</v>
      </c>
      <c r="CC522" s="30">
        <f>SUMIF(Ingredients!$B$3:$B$230,F522,Ingredients!$I$3:$I$230)+SUMIF($B$3:$B$725,F522,$CK$3:$CK$725)</f>
        <v>0</v>
      </c>
      <c r="CD522" s="30">
        <f>SUMIF(Ingredients!$B$3:$B$230,G522,Ingredients!$I$3:$I$230)+SUMIF($B$3:$B$725,G522,$CK$3:$CK$725)</f>
        <v>0.5</v>
      </c>
      <c r="CE522" s="30">
        <f>SUMIF(Ingredients!$B$3:$B$230,H522,Ingredients!$I$3:$I$230)+SUMIF($B$3:$B$725,H522,$CK$3:$CK$725)</f>
        <v>0</v>
      </c>
      <c r="CF522" s="30">
        <f>SUMIF(Ingredients!$B$3:$B$230,I522,Ingredients!$I$3:$I$230)+SUMIF($B$3:$B$725,I522,$CK$3:$CK$725)</f>
        <v>0</v>
      </c>
      <c r="CG522" s="30">
        <f>SUMIF(Ingredients!$B$3:$B$230,J522,Ingredients!$I$3:$I$230)+SUMIF($B$3:$B$725,J522,$CK$3:$CK$725)</f>
        <v>0</v>
      </c>
      <c r="CH522" s="30">
        <f>SUMIF(Ingredients!$B$3:$B$230,K522,Ingredients!$I$3:$I$230)+SUMIF($B$3:$B$725,K522,$CK$3:$CK$725)</f>
        <v>0</v>
      </c>
      <c r="CI522" s="30">
        <f>SUMIF(Ingredients!$B$3:$B$230,L522,Ingredients!$I$3:$I$230)+SUMIF($B$3:$B$725,L522,$CK$3:$CK$725)</f>
        <v>0</v>
      </c>
      <c r="CJ522" s="30">
        <f>SUMIF(Ingredients!$B$3:$B$230,M522,Ingredients!$I$3:$I$230)+SUMIF($B$3:$B$725,M522,$CK$3:$CK$725)</f>
        <v>0</v>
      </c>
      <c r="CK522" s="38">
        <f t="shared" si="119"/>
        <v>0.5</v>
      </c>
      <c r="CL522" s="30">
        <f>SUMIF(Ingredients!$B$3:$B$230,F522,Ingredients!$J$3:$J$230)+SUMIF($B$3:$B$725,F522,$CT$3:$CT$725)</f>
        <v>0</v>
      </c>
      <c r="CM522" s="30">
        <f>SUMIF(Ingredients!$B$3:$B$230,G522,Ingredients!$J$3:$J$230)+SUMIF($B$3:$B$725,G522,$CT$3:$CT$725)</f>
        <v>0</v>
      </c>
      <c r="CN522" s="30">
        <f>SUMIF(Ingredients!$B$3:$B$230,H522,Ingredients!$J$3:$J$230)+SUMIF($B$3:$B$725,H522,$CT$3:$CT$725)</f>
        <v>0</v>
      </c>
      <c r="CO522" s="30">
        <f>SUMIF(Ingredients!$B$3:$B$230,I522,Ingredients!$J$3:$J$230)+SUMIF($B$3:$B$725,I522,$CT$3:$CT$725)</f>
        <v>1</v>
      </c>
      <c r="CP522" s="30">
        <f>SUMIF(Ingredients!$B$3:$B$230,J522,Ingredients!$J$3:$J$230)+SUMIF($B$3:$B$725,J522,$CT$3:$CT$725)</f>
        <v>0</v>
      </c>
      <c r="CQ522" s="30">
        <f>SUMIF(Ingredients!$B$3:$B$230,K522,Ingredients!$J$3:$J$230)+SUMIF($B$3:$B$725,K522,$CT$3:$CT$725)</f>
        <v>0</v>
      </c>
      <c r="CR522" s="30">
        <f>SUMIF(Ingredients!$B$3:$B$230,L522,Ingredients!$J$3:$J$230)+SUMIF($B$3:$B$725,L522,$CT$3:$CT$725)</f>
        <v>0</v>
      </c>
      <c r="CS522" s="30">
        <f>SUMIF(Ingredients!$B$3:$B$230,M522,Ingredients!$J$3:$J$230)+SUMIF($B$3:$B$725,M522,$CT$3:$CT$725)</f>
        <v>0</v>
      </c>
      <c r="CT522" s="43">
        <f t="shared" si="120"/>
        <v>1</v>
      </c>
      <c r="CU522" s="34">
        <v>15</v>
      </c>
      <c r="CV522" s="30">
        <v>0</v>
      </c>
      <c r="CW522" s="30">
        <v>25.333333333333332</v>
      </c>
      <c r="CX522" s="35">
        <v>1</v>
      </c>
      <c r="CY522" s="36">
        <v>0</v>
      </c>
      <c r="CZ522" s="37">
        <v>2</v>
      </c>
      <c r="DA522" s="38">
        <v>0.5</v>
      </c>
      <c r="DB522" s="39">
        <v>1</v>
      </c>
      <c r="DC522" t="s">
        <v>202</v>
      </c>
      <c r="DD522" t="str">
        <f t="shared" ca="1" si="112"/>
        <v/>
      </c>
      <c r="DE522" t="str">
        <f t="shared" ca="1" si="121"/>
        <v>-</v>
      </c>
      <c r="DG522" t="s">
        <v>200</v>
      </c>
      <c r="DH522" t="str">
        <f t="shared" ca="1" si="122"/>
        <v>GREENBEANCASSEROLEITEM(MEAL, ItemRegistry.greenbeancasseroleItem, 4 ,3f,0f,1f,2f,0f,0.5f,1f,0.83f),</v>
      </c>
      <c r="DI522" t="s">
        <v>2576</v>
      </c>
    </row>
    <row r="523" spans="2:113" x14ac:dyDescent="0.3">
      <c r="B523" t="s">
        <v>821</v>
      </c>
      <c r="C523" t="str">
        <f>INDEX('PH Itemnames'!$B$1:$B$723,MATCH(B523,'PH Itemnames'!$A$1:$A$723),1)</f>
        <v>hamandpineapplepizzaItem</v>
      </c>
      <c r="D523" t="s">
        <v>245</v>
      </c>
      <c r="E523" t="s">
        <v>1191</v>
      </c>
      <c r="F523" s="10" t="s">
        <v>209</v>
      </c>
      <c r="G523" s="11" t="s">
        <v>70</v>
      </c>
      <c r="H523" s="11" t="s">
        <v>77</v>
      </c>
      <c r="I523" s="11" t="s">
        <v>138</v>
      </c>
      <c r="J523" s="11" t="s">
        <v>73</v>
      </c>
      <c r="K523" s="11"/>
      <c r="L523" s="11"/>
      <c r="M523" s="11"/>
      <c r="N523" s="46">
        <f ca="1">SUMIF(Ingredients!$B$3:$B$230,'PH complex foods'!F523,Ingredients!$A$3:$A$119)+SUMIF($B$3:$B$725,F523,$V$3:$V$724)</f>
        <v>1</v>
      </c>
      <c r="O523" s="11">
        <f ca="1">SUMIF(Ingredients!$B$3:$B$230,'PH complex foods'!G523,Ingredients!$A$3:$A$119)+SUMIF($B$3:$B$725,G523,$V$3:$V$724)</f>
        <v>1</v>
      </c>
      <c r="P523" s="11">
        <f ca="1">SUMIF(Ingredients!$B$3:$B$230,'PH complex foods'!H523,Ingredients!$A$3:$A$119)+SUMIF($B$3:$B$725,H523,$V$3:$V$724)</f>
        <v>1</v>
      </c>
      <c r="Q523" s="11">
        <f ca="1">SUMIF(Ingredients!$B$3:$B$230,'PH complex foods'!I523,Ingredients!$A$3:$A$119)+SUMIF($B$3:$B$725,I523,$V$3:$V$724)</f>
        <v>1</v>
      </c>
      <c r="R523" s="11">
        <f ca="1">SUMIF(Ingredients!$B$3:$B$230,'PH complex foods'!J523,Ingredients!$A$3:$A$119)+SUMIF($B$3:$B$725,J523,$V$3:$V$724)</f>
        <v>1</v>
      </c>
      <c r="S523" s="11">
        <f ca="1">SUMIF(Ingredients!$B$3:$B$230,'PH complex foods'!K523,Ingredients!$A$3:$A$119)+SUMIF($B$3:$B$725,K523,$V$3:$V$724)</f>
        <v>0</v>
      </c>
      <c r="T523" s="11">
        <f ca="1">SUMIF(Ingredients!$B$3:$B$230,'PH complex foods'!L523,Ingredients!$A$3:$A$119)+SUMIF($B$3:$B$725,L523,$V$3:$V$724)</f>
        <v>0</v>
      </c>
      <c r="U523" s="11">
        <f ca="1">SUMIF(Ingredients!$B$3:$B$230,'PH complex foods'!M523,Ingredients!$A$3:$A$119)+SUMIF($B$3:$B$725,M523,$V$3:$V$724)</f>
        <v>0</v>
      </c>
      <c r="V523" s="10">
        <f t="shared" ca="1" si="123"/>
        <v>1</v>
      </c>
      <c r="W523" s="10">
        <v>0</v>
      </c>
      <c r="X523" s="11">
        <v>0</v>
      </c>
      <c r="Y523" s="11">
        <f>COUNTIF(F523:M1247,B523)</f>
        <v>0</v>
      </c>
      <c r="Z523" s="44" t="str">
        <f t="shared" ca="1" si="124"/>
        <v>Yes</v>
      </c>
      <c r="AA523" s="34">
        <f>SUMIF(Ingredients!$B$3:$B$230,F523,Ingredients!$C$3:$C$230)+SUMIF($B$3:$B$725,F523,$AI$3:$AI$725)</f>
        <v>5</v>
      </c>
      <c r="AB523" s="30">
        <f>SUMIF(Ingredients!$B$3:$B$230,G523,Ingredients!$C$3:$C$230)+SUMIF($B$3:$B$725,G523,$AI$3:$AI$725)</f>
        <v>2</v>
      </c>
      <c r="AC523" s="30">
        <f>SUMIF(Ingredients!$B$3:$B$230,H523,Ingredients!$C$3:$C$230)+SUMIF($B$3:$B$725,H523,$AI$3:$AI$725)</f>
        <v>10</v>
      </c>
      <c r="AD523" s="30">
        <f>SUMIF(Ingredients!$B$3:$B$230,I523,Ingredients!$C$3:$C$230)+SUMIF($B$3:$B$725,I523,$AI$3:$AI$725)</f>
        <v>20</v>
      </c>
      <c r="AE523" s="30">
        <f>SUMIF(Ingredients!$B$3:$B$230,J523,Ingredients!$C$3:$C$230)+SUMIF($B$3:$B$725,J523,$AI$3:$AI$725)</f>
        <v>10</v>
      </c>
      <c r="AF523" s="30">
        <f>SUMIF(Ingredients!$B$3:$B$230,K523,Ingredients!$C$3:$C$230)+SUMIF($B$3:$B$725,K523,$AI$3:$AI$725)</f>
        <v>0</v>
      </c>
      <c r="AG523" s="30">
        <f>SUMIF(Ingredients!$B$3:$B$230,L523,Ingredients!$C$3:$C$230)+SUMIF($B$3:$B$725,L523,$AI$3:$AI$725)</f>
        <v>0</v>
      </c>
      <c r="AH523" s="30">
        <f>SUMIF(Ingredients!$B$3:$B$230,M523,Ingredients!$C$3:$C$230)+SUMIF($B$3:$B$725,M523,$AI$3:$AI$725)</f>
        <v>0</v>
      </c>
      <c r="AI523" s="29">
        <f t="shared" si="113"/>
        <v>47</v>
      </c>
      <c r="AJ523" s="30">
        <f>SUMIF(Ingredients!$B$3:$B$230,F523,Ingredients!$D$3:$D$230)+SUMIF($B$3:$B$725,F523,$AR$3:$AR$725)</f>
        <v>0</v>
      </c>
      <c r="AK523" s="30">
        <f>SUMIF(Ingredients!$B$3:$B$230,G523,Ingredients!$D$3:$D$230)+SUMIF($B$3:$B$725,G523,$AR$3:$AR$725)</f>
        <v>5</v>
      </c>
      <c r="AL523" s="30">
        <f>SUMIF(Ingredients!$B$3:$B$230,H523,Ingredients!$D$3:$D$230)+SUMIF($B$3:$B$725,H523,$AR$3:$AR$725)</f>
        <v>0</v>
      </c>
      <c r="AM523" s="30">
        <f>SUMIF(Ingredients!$B$3:$B$230,I523,Ingredients!$D$3:$D$230)+SUMIF($B$3:$B$725,I523,$AR$3:$AR$725)</f>
        <v>0</v>
      </c>
      <c r="AN523" s="30">
        <f>SUMIF(Ingredients!$B$3:$B$230,J523,Ingredients!$D$3:$D$230)+SUMIF($B$3:$B$725,J523,$AR$3:$AR$725)</f>
        <v>0</v>
      </c>
      <c r="AO523" s="30">
        <f>SUMIF(Ingredients!$B$3:$B$230,K523,Ingredients!$D$3:$D$230)+SUMIF($B$3:$B$725,K523,$AR$3:$AR$725)</f>
        <v>0</v>
      </c>
      <c r="AP523" s="30">
        <f>SUMIF(Ingredients!$B$3:$B$230,L523,Ingredients!$D$3:$D$230)+SUMIF($B$3:$B$725,L523,$AR$3:$AR$725)</f>
        <v>0</v>
      </c>
      <c r="AQ523" s="30">
        <f>SUMIF(Ingredients!$B$3:$B$230,M523,Ingredients!$D$3:$D$230)+SUMIF($B$3:$B$725,M523,$AR$3:$AR$725)</f>
        <v>0</v>
      </c>
      <c r="AR523" s="29">
        <f t="shared" si="114"/>
        <v>5</v>
      </c>
      <c r="AS523" s="30">
        <f>SUMIF(Ingredients!$B$3:$B$230,F523,Ingredients!$E$3:$E$230)+SUMIF($B$3:$B$725,F523,$BA$3:$BA$730)</f>
        <v>7</v>
      </c>
      <c r="AT523" s="30">
        <f>SUMIF(Ingredients!$B$3:$B$230,G523,Ingredients!$E$3:$E$230)+SUMIF($B$3:$B$725,G523,$BA$3:$BA$730)</f>
        <v>5</v>
      </c>
      <c r="AU523" s="30">
        <f>SUMIF(Ingredients!$B$3:$B$230,H523,Ingredients!$E$3:$E$230)+SUMIF($B$3:$B$725,H523,$BA$3:$BA$730)</f>
        <v>14</v>
      </c>
      <c r="AV523" s="30">
        <f>SUMIF(Ingredients!$B$3:$B$230,I523,Ingredients!$E$3:$E$230)+SUMIF($B$3:$B$725,I523,$BA$3:$BA$730)</f>
        <v>4</v>
      </c>
      <c r="AW523" s="30">
        <f>SUMIF(Ingredients!$B$3:$B$230,J523,Ingredients!$E$3:$E$230)+SUMIF($B$3:$B$725,J523,$BA$3:$BA$730)</f>
        <v>73</v>
      </c>
      <c r="AX523" s="30">
        <f>SUMIF(Ingredients!$B$3:$B$230,K523,Ingredients!$E$3:$E$230)+SUMIF($B$3:$B$725,K523,$BA$3:$BA$730)</f>
        <v>0</v>
      </c>
      <c r="AY523" s="30">
        <f>SUMIF(Ingredients!$B$3:$B$230,L523,Ingredients!$E$3:$E$230)+SUMIF($B$3:$B$725,L523,$BA$3:$BA$730)</f>
        <v>0</v>
      </c>
      <c r="AZ523" s="30">
        <f>SUMIF(Ingredients!$B$3:$B$230,M523,Ingredients!$E$3:$E$230)+SUMIF($B$3:$B$725,M523,$BA$3:$BA$730)</f>
        <v>0</v>
      </c>
      <c r="BA523" s="29">
        <f t="shared" si="115"/>
        <v>20.6</v>
      </c>
      <c r="BB523" s="30">
        <f>SUMIF(Ingredients!$B$3:$B$230,F523,Ingredients!$F$3:$F$230)+SUMIF($B$3:$B$725,F523,$BJ$3:$BJ$725)</f>
        <v>1</v>
      </c>
      <c r="BC523" s="30">
        <f>SUMIF(Ingredients!$B$3:$B$230,G523,Ingredients!$F$3:$F$230)+SUMIF($B$3:$B$725,G523,$BJ$3:$BJ$725)</f>
        <v>0</v>
      </c>
      <c r="BD523" s="30">
        <f>SUMIF(Ingredients!$B$3:$B$230,H523,Ingredients!$F$3:$F$230)+SUMIF($B$3:$B$725,H523,$BJ$3:$BJ$725)</f>
        <v>0</v>
      </c>
      <c r="BE523" s="30">
        <f>SUMIF(Ingredients!$B$3:$B$230,I523,Ingredients!$F$3:$F$230)+SUMIF($B$3:$B$725,I523,$BJ$3:$BJ$725)</f>
        <v>0</v>
      </c>
      <c r="BF523" s="30">
        <f>SUMIF(Ingredients!$B$3:$B$230,J523,Ingredients!$F$3:$F$230)+SUMIF($B$3:$B$725,J523,$BJ$3:$BJ$725)</f>
        <v>0</v>
      </c>
      <c r="BG523" s="30">
        <f>SUMIF(Ingredients!$B$3:$B$230,K523,Ingredients!$F$3:$F$230)+SUMIF($B$3:$B$725,K523,$BJ$3:$BJ$725)</f>
        <v>0</v>
      </c>
      <c r="BH523" s="30">
        <f>SUMIF(Ingredients!$B$3:$B$230,L523,Ingredients!$F$3:$F$230)+SUMIF($B$3:$B$725,L523,$BJ$3:$BJ$725)</f>
        <v>0</v>
      </c>
      <c r="BI523" s="30">
        <f>SUMIF(Ingredients!$B$3:$B$230,M523,Ingredients!$F$3:$F$230)+SUMIF($B$3:$B$725,M523,$BJ$3:$BJ$725)</f>
        <v>0</v>
      </c>
      <c r="BJ523" s="35">
        <f t="shared" si="116"/>
        <v>1</v>
      </c>
      <c r="BK523" s="30">
        <f>SUMIF(Ingredients!$B$3:$B$230,F523,Ingredients!$G$3:$G$230)+SUMIF($B$3:$B$725,F523,$BS$3:$BS$725)</f>
        <v>0</v>
      </c>
      <c r="BL523" s="30">
        <f>SUMIF(Ingredients!$B$3:$B$230,G523,Ingredients!$G$3:$G$230)+SUMIF($B$3:$B$725,G523,$BS$3:$BS$725)</f>
        <v>0</v>
      </c>
      <c r="BM523" s="30">
        <f>SUMIF(Ingredients!$B$3:$B$230,H523,Ingredients!$G$3:$G$230)+SUMIF($B$3:$B$725,H523,$BS$3:$BS$725)</f>
        <v>0</v>
      </c>
      <c r="BN523" s="30">
        <f>SUMIF(Ingredients!$B$3:$B$230,I523,Ingredients!$G$3:$G$230)+SUMIF($B$3:$B$725,I523,$BS$3:$BS$725)</f>
        <v>0.8</v>
      </c>
      <c r="BO523" s="30">
        <f>SUMIF(Ingredients!$B$3:$B$230,J523,Ingredients!$G$3:$G$230)+SUMIF($B$3:$B$725,J523,$BS$3:$BS$725)</f>
        <v>0</v>
      </c>
      <c r="BP523" s="30">
        <f>SUMIF(Ingredients!$B$3:$B$230,K523,Ingredients!$G$3:$G$230)+SUMIF($B$3:$B$725,K523,$BS$3:$BS$725)</f>
        <v>0</v>
      </c>
      <c r="BQ523" s="30">
        <f>SUMIF(Ingredients!$B$3:$B$230,L523,Ingredients!$G$3:$G$230)+SUMIF($B$3:$B$725,L523,$BS$3:$BS$725)</f>
        <v>0</v>
      </c>
      <c r="BR523" s="30">
        <f>SUMIF(Ingredients!$B$3:$B$230,M523,Ingredients!$G$3:$G$230)+SUMIF($B$3:$B$725,M523,$BS$3:$BS$725)</f>
        <v>0</v>
      </c>
      <c r="BS523" s="36">
        <f t="shared" si="117"/>
        <v>0.8</v>
      </c>
      <c r="BT523" s="30">
        <f>SUMIF(Ingredients!$B$3:$B$230,F523,Ingredients!$H$3:$H$230)+SUMIF($B$3:$B$725,F523,$CB$3:$CB$725)</f>
        <v>0</v>
      </c>
      <c r="BU523" s="30">
        <f>SUMIF(Ingredients!$B$3:$B$230,G523,Ingredients!$H$3:$H$230)+SUMIF($B$3:$B$725,G523,$CB$3:$CB$725)</f>
        <v>1.5</v>
      </c>
      <c r="BV523" s="30">
        <f>SUMIF(Ingredients!$B$3:$B$230,H523,Ingredients!$H$3:$H$230)+SUMIF($B$3:$B$725,H523,$CB$3:$CB$725)</f>
        <v>0</v>
      </c>
      <c r="BW523" s="30">
        <f>SUMIF(Ingredients!$B$3:$B$230,I523,Ingredients!$H$3:$H$230)+SUMIF($B$3:$B$725,I523,$CB$3:$CB$725)</f>
        <v>0</v>
      </c>
      <c r="BX523" s="30">
        <f>SUMIF(Ingredients!$B$3:$B$230,J523,Ingredients!$H$3:$H$230)+SUMIF($B$3:$B$725,J523,$CB$3:$CB$725)</f>
        <v>0</v>
      </c>
      <c r="BY523" s="30">
        <f>SUMIF(Ingredients!$B$3:$B$230,K523,Ingredients!$H$3:$H$230)+SUMIF($B$3:$B$725,K523,$CB$3:$CB$725)</f>
        <v>0</v>
      </c>
      <c r="BZ523" s="30">
        <f>SUMIF(Ingredients!$B$3:$B$230,L523,Ingredients!$H$3:$H$230)+SUMIF($B$3:$B$725,L523,$CB$3:$CB$725)</f>
        <v>0</v>
      </c>
      <c r="CA523" s="30">
        <f>SUMIF(Ingredients!$B$3:$B$230,M523,Ingredients!$H$3:$H$230)+SUMIF($B$3:$B$725,M523,$CB$3:$CB$725)</f>
        <v>0</v>
      </c>
      <c r="CB523" s="42">
        <f t="shared" si="118"/>
        <v>1.5</v>
      </c>
      <c r="CC523" s="30">
        <f>SUMIF(Ingredients!$B$3:$B$230,F523,Ingredients!$I$3:$I$230)+SUMIF($B$3:$B$725,F523,$CK$3:$CK$725)</f>
        <v>0</v>
      </c>
      <c r="CD523" s="30">
        <f>SUMIF(Ingredients!$B$3:$B$230,G523,Ingredients!$I$3:$I$230)+SUMIF($B$3:$B$725,G523,$CK$3:$CK$725)</f>
        <v>0</v>
      </c>
      <c r="CE523" s="30">
        <f>SUMIF(Ingredients!$B$3:$B$230,H523,Ingredients!$I$3:$I$230)+SUMIF($B$3:$B$725,H523,$CK$3:$CK$725)</f>
        <v>2.5</v>
      </c>
      <c r="CF523" s="30">
        <f>SUMIF(Ingredients!$B$3:$B$230,I523,Ingredients!$I$3:$I$230)+SUMIF($B$3:$B$725,I523,$CK$3:$CK$725)</f>
        <v>0</v>
      </c>
      <c r="CG523" s="30">
        <f>SUMIF(Ingredients!$B$3:$B$230,J523,Ingredients!$I$3:$I$230)+SUMIF($B$3:$B$725,J523,$CK$3:$CK$725)</f>
        <v>0</v>
      </c>
      <c r="CH523" s="30">
        <f>SUMIF(Ingredients!$B$3:$B$230,K523,Ingredients!$I$3:$I$230)+SUMIF($B$3:$B$725,K523,$CK$3:$CK$725)</f>
        <v>0</v>
      </c>
      <c r="CI523" s="30">
        <f>SUMIF(Ingredients!$B$3:$B$230,L523,Ingredients!$I$3:$I$230)+SUMIF($B$3:$B$725,L523,$CK$3:$CK$725)</f>
        <v>0</v>
      </c>
      <c r="CJ523" s="30">
        <f>SUMIF(Ingredients!$B$3:$B$230,M523,Ingredients!$I$3:$I$230)+SUMIF($B$3:$B$725,M523,$CK$3:$CK$725)</f>
        <v>0</v>
      </c>
      <c r="CK523" s="38">
        <f t="shared" si="119"/>
        <v>2.5</v>
      </c>
      <c r="CL523" s="30">
        <f>SUMIF(Ingredients!$B$3:$B$230,F523,Ingredients!$J$3:$J$230)+SUMIF($B$3:$B$725,F523,$CT$3:$CT$725)</f>
        <v>0</v>
      </c>
      <c r="CM523" s="30">
        <f>SUMIF(Ingredients!$B$3:$B$230,G523,Ingredients!$J$3:$J$230)+SUMIF($B$3:$B$725,G523,$CT$3:$CT$725)</f>
        <v>0</v>
      </c>
      <c r="CN523" s="30">
        <f>SUMIF(Ingredients!$B$3:$B$230,H523,Ingredients!$J$3:$J$230)+SUMIF($B$3:$B$725,H523,$CT$3:$CT$725)</f>
        <v>0</v>
      </c>
      <c r="CO523" s="30">
        <f>SUMIF(Ingredients!$B$3:$B$230,I523,Ingredients!$J$3:$J$230)+SUMIF($B$3:$B$725,I523,$CT$3:$CT$725)</f>
        <v>0</v>
      </c>
      <c r="CP523" s="30">
        <f>SUMIF(Ingredients!$B$3:$B$230,J523,Ingredients!$J$3:$J$230)+SUMIF($B$3:$B$725,J523,$CT$3:$CT$725)</f>
        <v>3</v>
      </c>
      <c r="CQ523" s="30">
        <f>SUMIF(Ingredients!$B$3:$B$230,K523,Ingredients!$J$3:$J$230)+SUMIF($B$3:$B$725,K523,$CT$3:$CT$725)</f>
        <v>0</v>
      </c>
      <c r="CR523" s="30">
        <f>SUMIF(Ingredients!$B$3:$B$230,L523,Ingredients!$J$3:$J$230)+SUMIF($B$3:$B$725,L523,$CT$3:$CT$725)</f>
        <v>0</v>
      </c>
      <c r="CS523" s="30">
        <f>SUMIF(Ingredients!$B$3:$B$230,M523,Ingredients!$J$3:$J$230)+SUMIF($B$3:$B$725,M523,$CT$3:$CT$725)</f>
        <v>0</v>
      </c>
      <c r="CT523" s="43">
        <f t="shared" si="120"/>
        <v>3</v>
      </c>
      <c r="CU523" s="34">
        <v>45</v>
      </c>
      <c r="CV523" s="30">
        <v>0</v>
      </c>
      <c r="CW523" s="30">
        <v>12</v>
      </c>
      <c r="CX523" s="35">
        <v>1</v>
      </c>
      <c r="CY523" s="36">
        <v>0.8</v>
      </c>
      <c r="CZ523" s="37">
        <v>1.5</v>
      </c>
      <c r="DA523" s="38">
        <v>2.5</v>
      </c>
      <c r="DB523" s="39">
        <v>3</v>
      </c>
      <c r="DC523" t="s">
        <v>202</v>
      </c>
      <c r="DD523" t="str">
        <f t="shared" ca="1" si="112"/>
        <v/>
      </c>
      <c r="DE523" t="str">
        <f t="shared" ca="1" si="121"/>
        <v>-</v>
      </c>
      <c r="DF523" t="s">
        <v>3497</v>
      </c>
      <c r="DG523" t="s">
        <v>200</v>
      </c>
      <c r="DH523" t="str">
        <f t="shared" ca="1" si="122"/>
        <v>HAMANDPINEAPPLEPIZZAITEM(MEAL, ItemRegistry.hamandpineapplepizzaItem, 4 ,9f,0f,1f,1.5f,0.8f,2.5f,3f,1.75f),</v>
      </c>
      <c r="DI523" t="s">
        <v>2271</v>
      </c>
    </row>
    <row r="524" spans="2:113" x14ac:dyDescent="0.3">
      <c r="B524" t="s">
        <v>822</v>
      </c>
      <c r="C524" t="str">
        <f>INDEX('PH Itemnames'!$B$1:$B$723,MATCH(B524,'PH Itemnames'!$A$1:$A$723),1)</f>
        <v>cobblestonecobblerItem</v>
      </c>
      <c r="D524" t="s">
        <v>245</v>
      </c>
      <c r="E524" t="s">
        <v>1191</v>
      </c>
      <c r="F524" s="10" t="s">
        <v>209</v>
      </c>
      <c r="G524" s="11" t="s">
        <v>247</v>
      </c>
      <c r="H524" s="11" t="s">
        <v>823</v>
      </c>
      <c r="I524" s="11" t="s">
        <v>823</v>
      </c>
      <c r="J524" s="11" t="s">
        <v>823</v>
      </c>
      <c r="K524" s="11" t="s">
        <v>823</v>
      </c>
      <c r="L524" s="11" t="s">
        <v>823</v>
      </c>
      <c r="M524" s="11" t="s">
        <v>823</v>
      </c>
      <c r="N524" s="46">
        <f ca="1">SUMIF(Ingredients!$B$3:$B$230,'PH complex foods'!F524,Ingredients!$A$3:$A$119)+SUMIF($B$3:$B$725,F524,$V$3:$V$724)</f>
        <v>1</v>
      </c>
      <c r="O524" s="11">
        <f ca="1">SUMIF(Ingredients!$B$3:$B$230,'PH complex foods'!G524,Ingredients!$A$3:$A$119)+SUMIF($B$3:$B$725,G524,$V$3:$V$724)</f>
        <v>1</v>
      </c>
      <c r="P524" s="11">
        <f ca="1">SUMIF(Ingredients!$B$3:$B$230,'PH complex foods'!H524,Ingredients!$A$3:$A$119)+SUMIF($B$3:$B$725,H524,$V$3:$V$724)</f>
        <v>0</v>
      </c>
      <c r="Q524" s="11">
        <f ca="1">SUMIF(Ingredients!$B$3:$B$230,'PH complex foods'!I524,Ingredients!$A$3:$A$119)+SUMIF($B$3:$B$725,I524,$V$3:$V$724)</f>
        <v>0</v>
      </c>
      <c r="R524" s="11">
        <f ca="1">SUMIF(Ingredients!$B$3:$B$230,'PH complex foods'!J524,Ingredients!$A$3:$A$119)+SUMIF($B$3:$B$725,J524,$V$3:$V$724)</f>
        <v>0</v>
      </c>
      <c r="S524" s="11">
        <f ca="1">SUMIF(Ingredients!$B$3:$B$230,'PH complex foods'!K524,Ingredients!$A$3:$A$119)+SUMIF($B$3:$B$725,K524,$V$3:$V$724)</f>
        <v>0</v>
      </c>
      <c r="T524" s="11">
        <f ca="1">SUMIF(Ingredients!$B$3:$B$230,'PH complex foods'!L524,Ingredients!$A$3:$A$119)+SUMIF($B$3:$B$725,L524,$V$3:$V$724)</f>
        <v>0</v>
      </c>
      <c r="U524" s="11">
        <f ca="1">SUMIF(Ingredients!$B$3:$B$230,'PH complex foods'!M524,Ingredients!$A$3:$A$119)+SUMIF($B$3:$B$725,M524,$V$3:$V$724)</f>
        <v>0</v>
      </c>
      <c r="V524" s="10">
        <f t="shared" ca="1" si="123"/>
        <v>-5</v>
      </c>
      <c r="W524" s="10">
        <v>-5</v>
      </c>
      <c r="X524" s="11">
        <v>-5</v>
      </c>
      <c r="Y524" s="11">
        <f>COUNTIF(F524:M1248,B524)</f>
        <v>0</v>
      </c>
      <c r="Z524" s="44" t="str">
        <f t="shared" ca="1" si="124"/>
        <v>No</v>
      </c>
      <c r="AA524" s="34">
        <f>SUMIF(Ingredients!$B$3:$B$230,F524,Ingredients!$C$3:$C$230)+SUMIF($B$3:$B$725,F524,$AI$3:$AI$725)</f>
        <v>5</v>
      </c>
      <c r="AB524" s="30">
        <f>SUMIF(Ingredients!$B$3:$B$230,G524,Ingredients!$C$3:$C$230)+SUMIF($B$3:$B$725,G524,$AI$3:$AI$725)</f>
        <v>5</v>
      </c>
      <c r="AC524" s="30">
        <f>SUMIF(Ingredients!$B$3:$B$230,H524,Ingredients!$C$3:$C$230)+SUMIF($B$3:$B$725,H524,$AI$3:$AI$725)</f>
        <v>0</v>
      </c>
      <c r="AD524" s="30">
        <f>SUMIF(Ingredients!$B$3:$B$230,I524,Ingredients!$C$3:$C$230)+SUMIF($B$3:$B$725,I524,$AI$3:$AI$725)</f>
        <v>0</v>
      </c>
      <c r="AE524" s="30">
        <f>SUMIF(Ingredients!$B$3:$B$230,J524,Ingredients!$C$3:$C$230)+SUMIF($B$3:$B$725,J524,$AI$3:$AI$725)</f>
        <v>0</v>
      </c>
      <c r="AF524" s="30">
        <f>SUMIF(Ingredients!$B$3:$B$230,K524,Ingredients!$C$3:$C$230)+SUMIF($B$3:$B$725,K524,$AI$3:$AI$725)</f>
        <v>0</v>
      </c>
      <c r="AG524" s="30">
        <f>SUMIF(Ingredients!$B$3:$B$230,L524,Ingredients!$C$3:$C$230)+SUMIF($B$3:$B$725,L524,$AI$3:$AI$725)</f>
        <v>0</v>
      </c>
      <c r="AH524" s="30">
        <f>SUMIF(Ingredients!$B$3:$B$230,M524,Ingredients!$C$3:$C$230)+SUMIF($B$3:$B$725,M524,$AI$3:$AI$725)</f>
        <v>0</v>
      </c>
      <c r="AI524" s="29">
        <f t="shared" si="113"/>
        <v>10</v>
      </c>
      <c r="AJ524" s="30">
        <f>SUMIF(Ingredients!$B$3:$B$230,F524,Ingredients!$D$3:$D$230)+SUMIF($B$3:$B$725,F524,$AR$3:$AR$725)</f>
        <v>0</v>
      </c>
      <c r="AK524" s="30">
        <f>SUMIF(Ingredients!$B$3:$B$230,G524,Ingredients!$D$3:$D$230)+SUMIF($B$3:$B$725,G524,$AR$3:$AR$725)</f>
        <v>0</v>
      </c>
      <c r="AL524" s="30">
        <f>SUMIF(Ingredients!$B$3:$B$230,H524,Ingredients!$D$3:$D$230)+SUMIF($B$3:$B$725,H524,$AR$3:$AR$725)</f>
        <v>0</v>
      </c>
      <c r="AM524" s="30">
        <f>SUMIF(Ingredients!$B$3:$B$230,I524,Ingredients!$D$3:$D$230)+SUMIF($B$3:$B$725,I524,$AR$3:$AR$725)</f>
        <v>0</v>
      </c>
      <c r="AN524" s="30">
        <f>SUMIF(Ingredients!$B$3:$B$230,J524,Ingredients!$D$3:$D$230)+SUMIF($B$3:$B$725,J524,$AR$3:$AR$725)</f>
        <v>0</v>
      </c>
      <c r="AO524" s="30">
        <f>SUMIF(Ingredients!$B$3:$B$230,K524,Ingredients!$D$3:$D$230)+SUMIF($B$3:$B$725,K524,$AR$3:$AR$725)</f>
        <v>0</v>
      </c>
      <c r="AP524" s="30">
        <f>SUMIF(Ingredients!$B$3:$B$230,L524,Ingredients!$D$3:$D$230)+SUMIF($B$3:$B$725,L524,$AR$3:$AR$725)</f>
        <v>0</v>
      </c>
      <c r="AQ524" s="30">
        <f>SUMIF(Ingredients!$B$3:$B$230,M524,Ingredients!$D$3:$D$230)+SUMIF($B$3:$B$725,M524,$AR$3:$AR$725)</f>
        <v>0</v>
      </c>
      <c r="AR524" s="29">
        <f t="shared" si="114"/>
        <v>0</v>
      </c>
      <c r="AS524" s="30">
        <f>SUMIF(Ingredients!$B$3:$B$230,F524,Ingredients!$E$3:$E$230)+SUMIF($B$3:$B$725,F524,$BA$3:$BA$730)</f>
        <v>7</v>
      </c>
      <c r="AT524" s="30">
        <f>SUMIF(Ingredients!$B$3:$B$230,G524,Ingredients!$E$3:$E$230)+SUMIF($B$3:$B$725,G524,$BA$3:$BA$730)</f>
        <v>12</v>
      </c>
      <c r="AU524" s="30">
        <f>SUMIF(Ingredients!$B$3:$B$230,H524,Ingredients!$E$3:$E$230)+SUMIF($B$3:$B$725,H524,$BA$3:$BA$730)</f>
        <v>0</v>
      </c>
      <c r="AV524" s="30">
        <f>SUMIF(Ingredients!$B$3:$B$230,I524,Ingredients!$E$3:$E$230)+SUMIF($B$3:$B$725,I524,$BA$3:$BA$730)</f>
        <v>0</v>
      </c>
      <c r="AW524" s="30">
        <f>SUMIF(Ingredients!$B$3:$B$230,J524,Ingredients!$E$3:$E$230)+SUMIF($B$3:$B$725,J524,$BA$3:$BA$730)</f>
        <v>0</v>
      </c>
      <c r="AX524" s="30">
        <f>SUMIF(Ingredients!$B$3:$B$230,K524,Ingredients!$E$3:$E$230)+SUMIF($B$3:$B$725,K524,$BA$3:$BA$730)</f>
        <v>0</v>
      </c>
      <c r="AY524" s="30">
        <f>SUMIF(Ingredients!$B$3:$B$230,L524,Ingredients!$E$3:$E$230)+SUMIF($B$3:$B$725,L524,$BA$3:$BA$730)</f>
        <v>0</v>
      </c>
      <c r="AZ524" s="30">
        <f>SUMIF(Ingredients!$B$3:$B$230,M524,Ingredients!$E$3:$E$230)+SUMIF($B$3:$B$725,M524,$BA$3:$BA$730)</f>
        <v>0</v>
      </c>
      <c r="BA524" s="29">
        <f t="shared" si="115"/>
        <v>2.375</v>
      </c>
      <c r="BB524" s="30">
        <f>SUMIF(Ingredients!$B$3:$B$230,F524,Ingredients!$F$3:$F$230)+SUMIF($B$3:$B$725,F524,$BJ$3:$BJ$725)</f>
        <v>1</v>
      </c>
      <c r="BC524" s="30">
        <f>SUMIF(Ingredients!$B$3:$B$230,G524,Ingredients!$F$3:$F$230)+SUMIF($B$3:$B$725,G524,$BJ$3:$BJ$725)</f>
        <v>0</v>
      </c>
      <c r="BD524" s="30">
        <f>SUMIF(Ingredients!$B$3:$B$230,H524,Ingredients!$F$3:$F$230)+SUMIF($B$3:$B$725,H524,$BJ$3:$BJ$725)</f>
        <v>0</v>
      </c>
      <c r="BE524" s="30">
        <f>SUMIF(Ingredients!$B$3:$B$230,I524,Ingredients!$F$3:$F$230)+SUMIF($B$3:$B$725,I524,$BJ$3:$BJ$725)</f>
        <v>0</v>
      </c>
      <c r="BF524" s="30">
        <f>SUMIF(Ingredients!$B$3:$B$230,J524,Ingredients!$F$3:$F$230)+SUMIF($B$3:$B$725,J524,$BJ$3:$BJ$725)</f>
        <v>0</v>
      </c>
      <c r="BG524" s="30">
        <f>SUMIF(Ingredients!$B$3:$B$230,K524,Ingredients!$F$3:$F$230)+SUMIF($B$3:$B$725,K524,$BJ$3:$BJ$725)</f>
        <v>0</v>
      </c>
      <c r="BH524" s="30">
        <f>SUMIF(Ingredients!$B$3:$B$230,L524,Ingredients!$F$3:$F$230)+SUMIF($B$3:$B$725,L524,$BJ$3:$BJ$725)</f>
        <v>0</v>
      </c>
      <c r="BI524" s="30">
        <f>SUMIF(Ingredients!$B$3:$B$230,M524,Ingredients!$F$3:$F$230)+SUMIF($B$3:$B$725,M524,$BJ$3:$BJ$725)</f>
        <v>0</v>
      </c>
      <c r="BJ524" s="35">
        <f t="shared" si="116"/>
        <v>1</v>
      </c>
      <c r="BK524" s="30">
        <f>SUMIF(Ingredients!$B$3:$B$230,F524,Ingredients!$G$3:$G$230)+SUMIF($B$3:$B$725,F524,$BS$3:$BS$725)</f>
        <v>0</v>
      </c>
      <c r="BL524" s="30">
        <f>SUMIF(Ingredients!$B$3:$B$230,G524,Ingredients!$G$3:$G$230)+SUMIF($B$3:$B$725,G524,$BS$3:$BS$725)</f>
        <v>0</v>
      </c>
      <c r="BM524" s="30">
        <f>SUMIF(Ingredients!$B$3:$B$230,H524,Ingredients!$G$3:$G$230)+SUMIF($B$3:$B$725,H524,$BS$3:$BS$725)</f>
        <v>0</v>
      </c>
      <c r="BN524" s="30">
        <f>SUMIF(Ingredients!$B$3:$B$230,I524,Ingredients!$G$3:$G$230)+SUMIF($B$3:$B$725,I524,$BS$3:$BS$725)</f>
        <v>0</v>
      </c>
      <c r="BO524" s="30">
        <f>SUMIF(Ingredients!$B$3:$B$230,J524,Ingredients!$G$3:$G$230)+SUMIF($B$3:$B$725,J524,$BS$3:$BS$725)</f>
        <v>0</v>
      </c>
      <c r="BP524" s="30">
        <f>SUMIF(Ingredients!$B$3:$B$230,K524,Ingredients!$G$3:$G$230)+SUMIF($B$3:$B$725,K524,$BS$3:$BS$725)</f>
        <v>0</v>
      </c>
      <c r="BQ524" s="30">
        <f>SUMIF(Ingredients!$B$3:$B$230,L524,Ingredients!$G$3:$G$230)+SUMIF($B$3:$B$725,L524,$BS$3:$BS$725)</f>
        <v>0</v>
      </c>
      <c r="BR524" s="30">
        <f>SUMIF(Ingredients!$B$3:$B$230,M524,Ingredients!$G$3:$G$230)+SUMIF($B$3:$B$725,M524,$BS$3:$BS$725)</f>
        <v>0</v>
      </c>
      <c r="BS524" s="36">
        <f t="shared" si="117"/>
        <v>0</v>
      </c>
      <c r="BT524" s="30">
        <f>SUMIF(Ingredients!$B$3:$B$230,F524,Ingredients!$H$3:$H$230)+SUMIF($B$3:$B$725,F524,$CB$3:$CB$725)</f>
        <v>0</v>
      </c>
      <c r="BU524" s="30">
        <f>SUMIF(Ingredients!$B$3:$B$230,G524,Ingredients!$H$3:$H$230)+SUMIF($B$3:$B$725,G524,$CB$3:$CB$725)</f>
        <v>0</v>
      </c>
      <c r="BV524" s="30">
        <f>SUMIF(Ingredients!$B$3:$B$230,H524,Ingredients!$H$3:$H$230)+SUMIF($B$3:$B$725,H524,$CB$3:$CB$725)</f>
        <v>0</v>
      </c>
      <c r="BW524" s="30">
        <f>SUMIF(Ingredients!$B$3:$B$230,I524,Ingredients!$H$3:$H$230)+SUMIF($B$3:$B$725,I524,$CB$3:$CB$725)</f>
        <v>0</v>
      </c>
      <c r="BX524" s="30">
        <f>SUMIF(Ingredients!$B$3:$B$230,J524,Ingredients!$H$3:$H$230)+SUMIF($B$3:$B$725,J524,$CB$3:$CB$725)</f>
        <v>0</v>
      </c>
      <c r="BY524" s="30">
        <f>SUMIF(Ingredients!$B$3:$B$230,K524,Ingredients!$H$3:$H$230)+SUMIF($B$3:$B$725,K524,$CB$3:$CB$725)</f>
        <v>0</v>
      </c>
      <c r="BZ524" s="30">
        <f>SUMIF(Ingredients!$B$3:$B$230,L524,Ingredients!$H$3:$H$230)+SUMIF($B$3:$B$725,L524,$CB$3:$CB$725)</f>
        <v>0</v>
      </c>
      <c r="CA524" s="30">
        <f>SUMIF(Ingredients!$B$3:$B$230,M524,Ingredients!$H$3:$H$230)+SUMIF($B$3:$B$725,M524,$CB$3:$CB$725)</f>
        <v>0</v>
      </c>
      <c r="CB524" s="42">
        <f t="shared" si="118"/>
        <v>0</v>
      </c>
      <c r="CC524" s="30">
        <f>SUMIF(Ingredients!$B$3:$B$230,F524,Ingredients!$I$3:$I$230)+SUMIF($B$3:$B$725,F524,$CK$3:$CK$725)</f>
        <v>0</v>
      </c>
      <c r="CD524" s="30">
        <f>SUMIF(Ingredients!$B$3:$B$230,G524,Ingredients!$I$3:$I$230)+SUMIF($B$3:$B$725,G524,$CK$3:$CK$725)</f>
        <v>0</v>
      </c>
      <c r="CE524" s="30">
        <f>SUMIF(Ingredients!$B$3:$B$230,H524,Ingredients!$I$3:$I$230)+SUMIF($B$3:$B$725,H524,$CK$3:$CK$725)</f>
        <v>0</v>
      </c>
      <c r="CF524" s="30">
        <f>SUMIF(Ingredients!$B$3:$B$230,I524,Ingredients!$I$3:$I$230)+SUMIF($B$3:$B$725,I524,$CK$3:$CK$725)</f>
        <v>0</v>
      </c>
      <c r="CG524" s="30">
        <f>SUMIF(Ingredients!$B$3:$B$230,J524,Ingredients!$I$3:$I$230)+SUMIF($B$3:$B$725,J524,$CK$3:$CK$725)</f>
        <v>0</v>
      </c>
      <c r="CH524" s="30">
        <f>SUMIF(Ingredients!$B$3:$B$230,K524,Ingredients!$I$3:$I$230)+SUMIF($B$3:$B$725,K524,$CK$3:$CK$725)</f>
        <v>0</v>
      </c>
      <c r="CI524" s="30">
        <f>SUMIF(Ingredients!$B$3:$B$230,L524,Ingredients!$I$3:$I$230)+SUMIF($B$3:$B$725,L524,$CK$3:$CK$725)</f>
        <v>0</v>
      </c>
      <c r="CJ524" s="30">
        <f>SUMIF(Ingredients!$B$3:$B$230,M524,Ingredients!$I$3:$I$230)+SUMIF($B$3:$B$725,M524,$CK$3:$CK$725)</f>
        <v>0</v>
      </c>
      <c r="CK524" s="38">
        <f t="shared" si="119"/>
        <v>0</v>
      </c>
      <c r="CL524" s="30">
        <f>SUMIF(Ingredients!$B$3:$B$230,F524,Ingredients!$J$3:$J$230)+SUMIF($B$3:$B$725,F524,$CT$3:$CT$725)</f>
        <v>0</v>
      </c>
      <c r="CM524" s="30">
        <f>SUMIF(Ingredients!$B$3:$B$230,G524,Ingredients!$J$3:$J$230)+SUMIF($B$3:$B$725,G524,$CT$3:$CT$725)</f>
        <v>1</v>
      </c>
      <c r="CN524" s="30">
        <f>SUMIF(Ingredients!$B$3:$B$230,H524,Ingredients!$J$3:$J$230)+SUMIF($B$3:$B$725,H524,$CT$3:$CT$725)</f>
        <v>0</v>
      </c>
      <c r="CO524" s="30">
        <f>SUMIF(Ingredients!$B$3:$B$230,I524,Ingredients!$J$3:$J$230)+SUMIF($B$3:$B$725,I524,$CT$3:$CT$725)</f>
        <v>0</v>
      </c>
      <c r="CP524" s="30">
        <f>SUMIF(Ingredients!$B$3:$B$230,J524,Ingredients!$J$3:$J$230)+SUMIF($B$3:$B$725,J524,$CT$3:$CT$725)</f>
        <v>0</v>
      </c>
      <c r="CQ524" s="30">
        <f>SUMIF(Ingredients!$B$3:$B$230,K524,Ingredients!$J$3:$J$230)+SUMIF($B$3:$B$725,K524,$CT$3:$CT$725)</f>
        <v>0</v>
      </c>
      <c r="CR524" s="30">
        <f>SUMIF(Ingredients!$B$3:$B$230,L524,Ingredients!$J$3:$J$230)+SUMIF($B$3:$B$725,L524,$CT$3:$CT$725)</f>
        <v>0</v>
      </c>
      <c r="CS524" s="30">
        <f>SUMIF(Ingredients!$B$3:$B$230,M524,Ingredients!$J$3:$J$230)+SUMIF($B$3:$B$725,M524,$CT$3:$CT$725)</f>
        <v>0</v>
      </c>
      <c r="CT524" s="43">
        <f t="shared" si="120"/>
        <v>1</v>
      </c>
      <c r="CU524" s="34">
        <v>10</v>
      </c>
      <c r="CV524" s="30">
        <v>0</v>
      </c>
      <c r="CW524" s="30">
        <v>2.375</v>
      </c>
      <c r="CX524" s="35">
        <v>1</v>
      </c>
      <c r="CY524" s="36">
        <v>0</v>
      </c>
      <c r="CZ524" s="37">
        <v>0</v>
      </c>
      <c r="DA524" s="38">
        <v>0</v>
      </c>
      <c r="DB524" s="39">
        <v>1</v>
      </c>
      <c r="DC524" t="s">
        <v>199</v>
      </c>
      <c r="DD524" t="str">
        <f t="shared" ca="1" si="112"/>
        <v/>
      </c>
      <c r="DE524" t="str">
        <f t="shared" ca="1" si="121"/>
        <v>No</v>
      </c>
      <c r="DF524" t="s">
        <v>1132</v>
      </c>
      <c r="DG524" t="s">
        <v>200</v>
      </c>
      <c r="DH524" t="str">
        <f t="shared" ca="1" si="122"/>
        <v/>
      </c>
      <c r="DI524" t="s">
        <v>2271</v>
      </c>
    </row>
    <row r="525" spans="2:113" x14ac:dyDescent="0.3">
      <c r="B525" t="s">
        <v>824</v>
      </c>
      <c r="C525" t="str">
        <f>INDEX('PH Itemnames'!$B$1:$B$723,MATCH(B525,'PH Itemnames'!$A$1:$A$723),1)</f>
        <v>crayfishsaladItem</v>
      </c>
      <c r="D525" t="s">
        <v>245</v>
      </c>
      <c r="E525" t="s">
        <v>1191</v>
      </c>
      <c r="F525" s="10" t="s">
        <v>825</v>
      </c>
      <c r="G525" s="11" t="s">
        <v>128</v>
      </c>
      <c r="H525" s="11" t="s">
        <v>70</v>
      </c>
      <c r="I525" s="11" t="s">
        <v>346</v>
      </c>
      <c r="J525" s="11" t="s">
        <v>122</v>
      </c>
      <c r="K525" s="11" t="s">
        <v>73</v>
      </c>
      <c r="L525" s="11"/>
      <c r="M525" s="11"/>
      <c r="N525" s="46">
        <f ca="1">SUMIF(Ingredients!$B$3:$B$230,'PH complex foods'!F525,Ingredients!$A$3:$A$119)+SUMIF($B$3:$B$725,F525,$V$3:$V$724)</f>
        <v>0</v>
      </c>
      <c r="O525" s="11">
        <f ca="1">SUMIF(Ingredients!$B$3:$B$230,'PH complex foods'!G525,Ingredients!$A$3:$A$119)+SUMIF($B$3:$B$725,G525,$V$3:$V$724)</f>
        <v>1</v>
      </c>
      <c r="P525" s="11">
        <f ca="1">SUMIF(Ingredients!$B$3:$B$230,'PH complex foods'!H525,Ingredients!$A$3:$A$119)+SUMIF($B$3:$B$725,H525,$V$3:$V$724)</f>
        <v>1</v>
      </c>
      <c r="Q525" s="11">
        <f ca="1">SUMIF(Ingredients!$B$3:$B$230,'PH complex foods'!I525,Ingredients!$A$3:$A$119)+SUMIF($B$3:$B$725,I525,$V$3:$V$724)</f>
        <v>1</v>
      </c>
      <c r="R525" s="11">
        <f ca="1">SUMIF(Ingredients!$B$3:$B$230,'PH complex foods'!J525,Ingredients!$A$3:$A$119)+SUMIF($B$3:$B$725,J525,$V$3:$V$724)</f>
        <v>1</v>
      </c>
      <c r="S525" s="11">
        <f ca="1">SUMIF(Ingredients!$B$3:$B$230,'PH complex foods'!K525,Ingredients!$A$3:$A$119)+SUMIF($B$3:$B$725,K525,$V$3:$V$724)</f>
        <v>1</v>
      </c>
      <c r="T525" s="11">
        <f ca="1">SUMIF(Ingredients!$B$3:$B$230,'PH complex foods'!L525,Ingredients!$A$3:$A$119)+SUMIF($B$3:$B$725,L525,$V$3:$V$724)</f>
        <v>0</v>
      </c>
      <c r="U525" s="11">
        <f ca="1">SUMIF(Ingredients!$B$3:$B$230,'PH complex foods'!M525,Ingredients!$A$3:$A$119)+SUMIF($B$3:$B$725,M525,$V$3:$V$724)</f>
        <v>0</v>
      </c>
      <c r="V525" s="10">
        <f t="shared" ca="1" si="123"/>
        <v>0</v>
      </c>
      <c r="W525" s="10">
        <v>0</v>
      </c>
      <c r="X525" s="11">
        <v>0</v>
      </c>
      <c r="Y525" s="11">
        <f>COUNTIF(F525:M1249,B525)</f>
        <v>0</v>
      </c>
      <c r="Z525" s="44" t="str">
        <f t="shared" ca="1" si="124"/>
        <v>No</v>
      </c>
      <c r="AA525" s="34">
        <f>SUMIF(Ingredients!$B$3:$B$230,F525,Ingredients!$C$3:$C$230)+SUMIF($B$3:$B$725,F525,$AI$3:$AI$725)</f>
        <v>0</v>
      </c>
      <c r="AB525" s="30">
        <f>SUMIF(Ingredients!$B$3:$B$230,G525,Ingredients!$C$3:$C$230)+SUMIF($B$3:$B$725,G525,$AI$3:$AI$725)</f>
        <v>2</v>
      </c>
      <c r="AC525" s="30">
        <f>SUMIF(Ingredients!$B$3:$B$230,H525,Ingredients!$C$3:$C$230)+SUMIF($B$3:$B$725,H525,$AI$3:$AI$725)</f>
        <v>2</v>
      </c>
      <c r="AD525" s="30">
        <f>SUMIF(Ingredients!$B$3:$B$230,I525,Ingredients!$C$3:$C$230)+SUMIF($B$3:$B$725,I525,$AI$3:$AI$725)</f>
        <v>4</v>
      </c>
      <c r="AE525" s="30">
        <f>SUMIF(Ingredients!$B$3:$B$230,J525,Ingredients!$C$3:$C$230)+SUMIF($B$3:$B$725,J525,$AI$3:$AI$725)</f>
        <v>0</v>
      </c>
      <c r="AF525" s="30">
        <f>SUMIF(Ingredients!$B$3:$B$230,K525,Ingredients!$C$3:$C$230)+SUMIF($B$3:$B$725,K525,$AI$3:$AI$725)</f>
        <v>10</v>
      </c>
      <c r="AG525" s="30">
        <f>SUMIF(Ingredients!$B$3:$B$230,L525,Ingredients!$C$3:$C$230)+SUMIF($B$3:$B$725,L525,$AI$3:$AI$725)</f>
        <v>0</v>
      </c>
      <c r="AH525" s="30">
        <f>SUMIF(Ingredients!$B$3:$B$230,M525,Ingredients!$C$3:$C$230)+SUMIF($B$3:$B$725,M525,$AI$3:$AI$725)</f>
        <v>0</v>
      </c>
      <c r="AI525" s="29">
        <f t="shared" si="113"/>
        <v>18</v>
      </c>
      <c r="AJ525" s="30">
        <f>SUMIF(Ingredients!$B$3:$B$230,F525,Ingredients!$D$3:$D$230)+SUMIF($B$3:$B$725,F525,$AR$3:$AR$725)</f>
        <v>0</v>
      </c>
      <c r="AK525" s="30">
        <f>SUMIF(Ingredients!$B$3:$B$230,G525,Ingredients!$D$3:$D$230)+SUMIF($B$3:$B$725,G525,$AR$3:$AR$725)</f>
        <v>0</v>
      </c>
      <c r="AL525" s="30">
        <f>SUMIF(Ingredients!$B$3:$B$230,H525,Ingredients!$D$3:$D$230)+SUMIF($B$3:$B$725,H525,$AR$3:$AR$725)</f>
        <v>5</v>
      </c>
      <c r="AM525" s="30">
        <f>SUMIF(Ingredients!$B$3:$B$230,I525,Ingredients!$D$3:$D$230)+SUMIF($B$3:$B$725,I525,$AR$3:$AR$725)</f>
        <v>0</v>
      </c>
      <c r="AN525" s="30">
        <f>SUMIF(Ingredients!$B$3:$B$230,J525,Ingredients!$D$3:$D$230)+SUMIF($B$3:$B$725,J525,$AR$3:$AR$725)</f>
        <v>0</v>
      </c>
      <c r="AO525" s="30">
        <f>SUMIF(Ingredients!$B$3:$B$230,K525,Ingredients!$D$3:$D$230)+SUMIF($B$3:$B$725,K525,$AR$3:$AR$725)</f>
        <v>0</v>
      </c>
      <c r="AP525" s="30">
        <f>SUMIF(Ingredients!$B$3:$B$230,L525,Ingredients!$D$3:$D$230)+SUMIF($B$3:$B$725,L525,$AR$3:$AR$725)</f>
        <v>0</v>
      </c>
      <c r="AQ525" s="30">
        <f>SUMIF(Ingredients!$B$3:$B$230,M525,Ingredients!$D$3:$D$230)+SUMIF($B$3:$B$725,M525,$AR$3:$AR$725)</f>
        <v>0</v>
      </c>
      <c r="AR525" s="29">
        <f t="shared" si="114"/>
        <v>5</v>
      </c>
      <c r="AS525" s="30">
        <f>SUMIF(Ingredients!$B$3:$B$230,F525,Ingredients!$E$3:$E$230)+SUMIF($B$3:$B$725,F525,$BA$3:$BA$730)</f>
        <v>0</v>
      </c>
      <c r="AT525" s="30">
        <f>SUMIF(Ingredients!$B$3:$B$230,G525,Ingredients!$E$3:$E$230)+SUMIF($B$3:$B$725,G525,$BA$3:$BA$730)</f>
        <v>18</v>
      </c>
      <c r="AU525" s="30">
        <f>SUMIF(Ingredients!$B$3:$B$230,H525,Ingredients!$E$3:$E$230)+SUMIF($B$3:$B$725,H525,$BA$3:$BA$730)</f>
        <v>5</v>
      </c>
      <c r="AV525" s="30">
        <f>SUMIF(Ingredients!$B$3:$B$230,I525,Ingredients!$E$3:$E$230)+SUMIF($B$3:$B$725,I525,$BA$3:$BA$730)</f>
        <v>0</v>
      </c>
      <c r="AW525" s="30">
        <f>SUMIF(Ingredients!$B$3:$B$230,J525,Ingredients!$E$3:$E$230)+SUMIF($B$3:$B$725,J525,$BA$3:$BA$730)</f>
        <v>48</v>
      </c>
      <c r="AX525" s="30">
        <f>SUMIF(Ingredients!$B$3:$B$230,K525,Ingredients!$E$3:$E$230)+SUMIF($B$3:$B$725,K525,$BA$3:$BA$730)</f>
        <v>73</v>
      </c>
      <c r="AY525" s="30">
        <f>SUMIF(Ingredients!$B$3:$B$230,L525,Ingredients!$E$3:$E$230)+SUMIF($B$3:$B$725,L525,$BA$3:$BA$730)</f>
        <v>0</v>
      </c>
      <c r="AZ525" s="30">
        <f>SUMIF(Ingredients!$B$3:$B$230,M525,Ingredients!$E$3:$E$230)+SUMIF($B$3:$B$725,M525,$BA$3:$BA$730)</f>
        <v>0</v>
      </c>
      <c r="BA525" s="29">
        <f t="shared" si="115"/>
        <v>24</v>
      </c>
      <c r="BB525" s="30">
        <f>SUMIF(Ingredients!$B$3:$B$230,F525,Ingredients!$F$3:$F$230)+SUMIF($B$3:$B$725,F525,$BJ$3:$BJ$725)</f>
        <v>0</v>
      </c>
      <c r="BC525" s="30">
        <f>SUMIF(Ingredients!$B$3:$B$230,G525,Ingredients!$F$3:$F$230)+SUMIF($B$3:$B$725,G525,$BJ$3:$BJ$725)</f>
        <v>0</v>
      </c>
      <c r="BD525" s="30">
        <f>SUMIF(Ingredients!$B$3:$B$230,H525,Ingredients!$F$3:$F$230)+SUMIF($B$3:$B$725,H525,$BJ$3:$BJ$725)</f>
        <v>0</v>
      </c>
      <c r="BE525" s="30">
        <f>SUMIF(Ingredients!$B$3:$B$230,I525,Ingredients!$F$3:$F$230)+SUMIF($B$3:$B$725,I525,$BJ$3:$BJ$725)</f>
        <v>0</v>
      </c>
      <c r="BF525" s="30">
        <f>SUMIF(Ingredients!$B$3:$B$230,J525,Ingredients!$F$3:$F$230)+SUMIF($B$3:$B$725,J525,$BJ$3:$BJ$725)</f>
        <v>0</v>
      </c>
      <c r="BG525" s="30">
        <f>SUMIF(Ingredients!$B$3:$B$230,K525,Ingredients!$F$3:$F$230)+SUMIF($B$3:$B$725,K525,$BJ$3:$BJ$725)</f>
        <v>0</v>
      </c>
      <c r="BH525" s="30">
        <f>SUMIF(Ingredients!$B$3:$B$230,L525,Ingredients!$F$3:$F$230)+SUMIF($B$3:$B$725,L525,$BJ$3:$BJ$725)</f>
        <v>0</v>
      </c>
      <c r="BI525" s="30">
        <f>SUMIF(Ingredients!$B$3:$B$230,M525,Ingredients!$F$3:$F$230)+SUMIF($B$3:$B$725,M525,$BJ$3:$BJ$725)</f>
        <v>0</v>
      </c>
      <c r="BJ525" s="35">
        <f t="shared" si="116"/>
        <v>0</v>
      </c>
      <c r="BK525" s="30">
        <f>SUMIF(Ingredients!$B$3:$B$230,F525,Ingredients!$G$3:$G$230)+SUMIF($B$3:$B$725,F525,$BS$3:$BS$725)</f>
        <v>0</v>
      </c>
      <c r="BL525" s="30">
        <f>SUMIF(Ingredients!$B$3:$B$230,G525,Ingredients!$G$3:$G$230)+SUMIF($B$3:$B$725,G525,$BS$3:$BS$725)</f>
        <v>0</v>
      </c>
      <c r="BM525" s="30">
        <f>SUMIF(Ingredients!$B$3:$B$230,H525,Ingredients!$G$3:$G$230)+SUMIF($B$3:$B$725,H525,$BS$3:$BS$725)</f>
        <v>0</v>
      </c>
      <c r="BN525" s="30">
        <f>SUMIF(Ingredients!$B$3:$B$230,I525,Ingredients!$G$3:$G$230)+SUMIF($B$3:$B$725,I525,$BS$3:$BS$725)</f>
        <v>0</v>
      </c>
      <c r="BO525" s="30">
        <f>SUMIF(Ingredients!$B$3:$B$230,J525,Ingredients!$G$3:$G$230)+SUMIF($B$3:$B$725,J525,$BS$3:$BS$725)</f>
        <v>0</v>
      </c>
      <c r="BP525" s="30">
        <f>SUMIF(Ingredients!$B$3:$B$230,K525,Ingredients!$G$3:$G$230)+SUMIF($B$3:$B$725,K525,$BS$3:$BS$725)</f>
        <v>0</v>
      </c>
      <c r="BQ525" s="30">
        <f>SUMIF(Ingredients!$B$3:$B$230,L525,Ingredients!$G$3:$G$230)+SUMIF($B$3:$B$725,L525,$BS$3:$BS$725)</f>
        <v>0</v>
      </c>
      <c r="BR525" s="30">
        <f>SUMIF(Ingredients!$B$3:$B$230,M525,Ingredients!$G$3:$G$230)+SUMIF($B$3:$B$725,M525,$BS$3:$BS$725)</f>
        <v>0</v>
      </c>
      <c r="BS525" s="36">
        <f t="shared" si="117"/>
        <v>0</v>
      </c>
      <c r="BT525" s="30">
        <f>SUMIF(Ingredients!$B$3:$B$230,F525,Ingredients!$H$3:$H$230)+SUMIF($B$3:$B$725,F525,$CB$3:$CB$725)</f>
        <v>0</v>
      </c>
      <c r="BU525" s="30">
        <f>SUMIF(Ingredients!$B$3:$B$230,G525,Ingredients!$H$3:$H$230)+SUMIF($B$3:$B$725,G525,$CB$3:$CB$725)</f>
        <v>1</v>
      </c>
      <c r="BV525" s="30">
        <f>SUMIF(Ingredients!$B$3:$B$230,H525,Ingredients!$H$3:$H$230)+SUMIF($B$3:$B$725,H525,$CB$3:$CB$725)</f>
        <v>1.5</v>
      </c>
      <c r="BW525" s="30">
        <f>SUMIF(Ingredients!$B$3:$B$230,I525,Ingredients!$H$3:$H$230)+SUMIF($B$3:$B$725,I525,$CB$3:$CB$725)</f>
        <v>0</v>
      </c>
      <c r="BX525" s="30">
        <f>SUMIF(Ingredients!$B$3:$B$230,J525,Ingredients!$H$3:$H$230)+SUMIF($B$3:$B$725,J525,$CB$3:$CB$725)</f>
        <v>0</v>
      </c>
      <c r="BY525" s="30">
        <f>SUMIF(Ingredients!$B$3:$B$230,K525,Ingredients!$H$3:$H$230)+SUMIF($B$3:$B$725,K525,$CB$3:$CB$725)</f>
        <v>0</v>
      </c>
      <c r="BZ525" s="30">
        <f>SUMIF(Ingredients!$B$3:$B$230,L525,Ingredients!$H$3:$H$230)+SUMIF($B$3:$B$725,L525,$CB$3:$CB$725)</f>
        <v>0</v>
      </c>
      <c r="CA525" s="30">
        <f>SUMIF(Ingredients!$B$3:$B$230,M525,Ingredients!$H$3:$H$230)+SUMIF($B$3:$B$725,M525,$CB$3:$CB$725)</f>
        <v>0</v>
      </c>
      <c r="CB525" s="42">
        <f t="shared" si="118"/>
        <v>2.5</v>
      </c>
      <c r="CC525" s="30">
        <f>SUMIF(Ingredients!$B$3:$B$230,F525,Ingredients!$I$3:$I$230)+SUMIF($B$3:$B$725,F525,$CK$3:$CK$725)</f>
        <v>0</v>
      </c>
      <c r="CD525" s="30">
        <f>SUMIF(Ingredients!$B$3:$B$230,G525,Ingredients!$I$3:$I$230)+SUMIF($B$3:$B$725,G525,$CK$3:$CK$725)</f>
        <v>0</v>
      </c>
      <c r="CE525" s="30">
        <f>SUMIF(Ingredients!$B$3:$B$230,H525,Ingredients!$I$3:$I$230)+SUMIF($B$3:$B$725,H525,$CK$3:$CK$725)</f>
        <v>0</v>
      </c>
      <c r="CF525" s="30">
        <f>SUMIF(Ingredients!$B$3:$B$230,I525,Ingredients!$I$3:$I$230)+SUMIF($B$3:$B$725,I525,$CK$3:$CK$725)</f>
        <v>0</v>
      </c>
      <c r="CG525" s="30">
        <f>SUMIF(Ingredients!$B$3:$B$230,J525,Ingredients!$I$3:$I$230)+SUMIF($B$3:$B$725,J525,$CK$3:$CK$725)</f>
        <v>0</v>
      </c>
      <c r="CH525" s="30">
        <f>SUMIF(Ingredients!$B$3:$B$230,K525,Ingredients!$I$3:$I$230)+SUMIF($B$3:$B$725,K525,$CK$3:$CK$725)</f>
        <v>0</v>
      </c>
      <c r="CI525" s="30">
        <f>SUMIF(Ingredients!$B$3:$B$230,L525,Ingredients!$I$3:$I$230)+SUMIF($B$3:$B$725,L525,$CK$3:$CK$725)</f>
        <v>0</v>
      </c>
      <c r="CJ525" s="30">
        <f>SUMIF(Ingredients!$B$3:$B$230,M525,Ingredients!$I$3:$I$230)+SUMIF($B$3:$B$725,M525,$CK$3:$CK$725)</f>
        <v>0</v>
      </c>
      <c r="CK525" s="38">
        <f t="shared" si="119"/>
        <v>0</v>
      </c>
      <c r="CL525" s="30">
        <f>SUMIF(Ingredients!$B$3:$B$230,F525,Ingredients!$J$3:$J$230)+SUMIF($B$3:$B$725,F525,$CT$3:$CT$725)</f>
        <v>0</v>
      </c>
      <c r="CM525" s="30">
        <f>SUMIF(Ingredients!$B$3:$B$230,G525,Ingredients!$J$3:$J$230)+SUMIF($B$3:$B$725,G525,$CT$3:$CT$725)</f>
        <v>0</v>
      </c>
      <c r="CN525" s="30">
        <f>SUMIF(Ingredients!$B$3:$B$230,H525,Ingredients!$J$3:$J$230)+SUMIF($B$3:$B$725,H525,$CT$3:$CT$725)</f>
        <v>0</v>
      </c>
      <c r="CO525" s="30">
        <f>SUMIF(Ingredients!$B$3:$B$230,I525,Ingredients!$J$3:$J$230)+SUMIF($B$3:$B$725,I525,$CT$3:$CT$725)</f>
        <v>0</v>
      </c>
      <c r="CP525" s="30">
        <f>SUMIF(Ingredients!$B$3:$B$230,J525,Ingredients!$J$3:$J$230)+SUMIF($B$3:$B$725,J525,$CT$3:$CT$725)</f>
        <v>0</v>
      </c>
      <c r="CQ525" s="30">
        <f>SUMIF(Ingredients!$B$3:$B$230,K525,Ingredients!$J$3:$J$230)+SUMIF($B$3:$B$725,K525,$CT$3:$CT$725)</f>
        <v>3</v>
      </c>
      <c r="CR525" s="30">
        <f>SUMIF(Ingredients!$B$3:$B$230,L525,Ingredients!$J$3:$J$230)+SUMIF($B$3:$B$725,L525,$CT$3:$CT$725)</f>
        <v>0</v>
      </c>
      <c r="CS525" s="30">
        <f>SUMIF(Ingredients!$B$3:$B$230,M525,Ingredients!$J$3:$J$230)+SUMIF($B$3:$B$725,M525,$CT$3:$CT$725)</f>
        <v>0</v>
      </c>
      <c r="CT525" s="43">
        <f t="shared" si="120"/>
        <v>3</v>
      </c>
      <c r="CU525" s="34">
        <v>18</v>
      </c>
      <c r="CV525" s="30">
        <v>5</v>
      </c>
      <c r="CW525" s="30">
        <v>16</v>
      </c>
      <c r="CX525" s="35">
        <v>0</v>
      </c>
      <c r="CY525" s="36">
        <v>0</v>
      </c>
      <c r="CZ525" s="37">
        <v>2.5</v>
      </c>
      <c r="DA525" s="38">
        <v>0</v>
      </c>
      <c r="DB525" s="39">
        <v>3</v>
      </c>
      <c r="DC525" t="s">
        <v>199</v>
      </c>
      <c r="DD525" t="str">
        <f t="shared" ca="1" si="112"/>
        <v/>
      </c>
      <c r="DE525" t="str">
        <f t="shared" ca="1" si="121"/>
        <v>No</v>
      </c>
      <c r="DG525" t="s">
        <v>200</v>
      </c>
      <c r="DH525" t="str">
        <f t="shared" ca="1" si="122"/>
        <v/>
      </c>
      <c r="DI525" t="s">
        <v>2271</v>
      </c>
    </row>
    <row r="526" spans="2:113" x14ac:dyDescent="0.3">
      <c r="B526" t="s">
        <v>826</v>
      </c>
      <c r="C526" t="str">
        <f>INDEX('PH Itemnames'!$B$1:$B$723,MATCH(B526,'PH Itemnames'!$A$1:$A$723),1)</f>
        <v>cevicheItem</v>
      </c>
      <c r="D526" t="s">
        <v>240</v>
      </c>
      <c r="E526" t="s">
        <v>1191</v>
      </c>
      <c r="F526" s="10" t="s">
        <v>82</v>
      </c>
      <c r="G526" s="11" t="s">
        <v>249</v>
      </c>
      <c r="H526" s="11" t="s">
        <v>20</v>
      </c>
      <c r="I526" s="11" t="s">
        <v>64</v>
      </c>
      <c r="J526" s="11" t="s">
        <v>117</v>
      </c>
      <c r="K526" s="11" t="s">
        <v>122</v>
      </c>
      <c r="L526" s="11"/>
      <c r="M526" s="11"/>
      <c r="N526" s="46">
        <f ca="1">SUMIF(Ingredients!$B$3:$B$230,'PH complex foods'!F526,Ingredients!$A$3:$A$119)+SUMIF($B$3:$B$725,F526,$V$3:$V$724)</f>
        <v>1</v>
      </c>
      <c r="O526" s="11">
        <f ca="1">SUMIF(Ingredients!$B$3:$B$230,'PH complex foods'!G526,Ingredients!$A$3:$A$119)+SUMIF($B$3:$B$725,G526,$V$3:$V$724)</f>
        <v>1</v>
      </c>
      <c r="P526" s="11">
        <f ca="1">SUMIF(Ingredients!$B$3:$B$230,'PH complex foods'!H526,Ingredients!$A$3:$A$119)+SUMIF($B$3:$B$725,H526,$V$3:$V$724)</f>
        <v>1</v>
      </c>
      <c r="Q526" s="11">
        <f ca="1">SUMIF(Ingredients!$B$3:$B$230,'PH complex foods'!I526,Ingredients!$A$3:$A$119)+SUMIF($B$3:$B$725,I526,$V$3:$V$724)</f>
        <v>1</v>
      </c>
      <c r="R526" s="11">
        <f ca="1">SUMIF(Ingredients!$B$3:$B$230,'PH complex foods'!J526,Ingredients!$A$3:$A$119)+SUMIF($B$3:$B$725,J526,$V$3:$V$724)</f>
        <v>1</v>
      </c>
      <c r="S526" s="11">
        <f ca="1">SUMIF(Ingredients!$B$3:$B$230,'PH complex foods'!K526,Ingredients!$A$3:$A$119)+SUMIF($B$3:$B$725,K526,$V$3:$V$724)</f>
        <v>1</v>
      </c>
      <c r="T526" s="11">
        <f ca="1">SUMIF(Ingredients!$B$3:$B$230,'PH complex foods'!L526,Ingredients!$A$3:$A$119)+SUMIF($B$3:$B$725,L526,$V$3:$V$724)</f>
        <v>0</v>
      </c>
      <c r="U526" s="11">
        <f ca="1">SUMIF(Ingredients!$B$3:$B$230,'PH complex foods'!M526,Ingredients!$A$3:$A$119)+SUMIF($B$3:$B$725,M526,$V$3:$V$724)</f>
        <v>0</v>
      </c>
      <c r="V526" s="10">
        <f t="shared" ca="1" si="123"/>
        <v>1</v>
      </c>
      <c r="W526" s="10">
        <v>1</v>
      </c>
      <c r="X526" s="11">
        <v>1</v>
      </c>
      <c r="Y526" s="11">
        <f>COUNTIF(F526:M1250,B526)</f>
        <v>0</v>
      </c>
      <c r="Z526" s="44" t="str">
        <f t="shared" ca="1" si="124"/>
        <v>Yes</v>
      </c>
      <c r="AA526" s="34">
        <f>SUMIF(Ingredients!$B$3:$B$230,F526,Ingredients!$C$3:$C$230)+SUMIF($B$3:$B$725,F526,$AI$3:$AI$725)</f>
        <v>5</v>
      </c>
      <c r="AB526" s="30">
        <f>SUMIF(Ingredients!$B$3:$B$230,G526,Ingredients!$C$3:$C$230)+SUMIF($B$3:$B$725,G526,$AI$3:$AI$725)</f>
        <v>0</v>
      </c>
      <c r="AC526" s="30">
        <f>SUMIF(Ingredients!$B$3:$B$230,H526,Ingredients!$C$3:$C$230)+SUMIF($B$3:$B$725,H526,$AI$3:$AI$725)</f>
        <v>1</v>
      </c>
      <c r="AD526" s="30">
        <f>SUMIF(Ingredients!$B$3:$B$230,I526,Ingredients!$C$3:$C$230)+SUMIF($B$3:$B$725,I526,$AI$3:$AI$725)</f>
        <v>2</v>
      </c>
      <c r="AE526" s="30">
        <f>SUMIF(Ingredients!$B$3:$B$230,J526,Ingredients!$C$3:$C$230)+SUMIF($B$3:$B$725,J526,$AI$3:$AI$725)</f>
        <v>10</v>
      </c>
      <c r="AF526" s="30">
        <f>SUMIF(Ingredients!$B$3:$B$230,K526,Ingredients!$C$3:$C$230)+SUMIF($B$3:$B$725,K526,$AI$3:$AI$725)</f>
        <v>0</v>
      </c>
      <c r="AG526" s="30">
        <f>SUMIF(Ingredients!$B$3:$B$230,L526,Ingredients!$C$3:$C$230)+SUMIF($B$3:$B$725,L526,$AI$3:$AI$725)</f>
        <v>0</v>
      </c>
      <c r="AH526" s="30">
        <f>SUMIF(Ingredients!$B$3:$B$230,M526,Ingredients!$C$3:$C$230)+SUMIF($B$3:$B$725,M526,$AI$3:$AI$725)</f>
        <v>0</v>
      </c>
      <c r="AI526" s="29">
        <f t="shared" si="113"/>
        <v>18</v>
      </c>
      <c r="AJ526" s="30">
        <f>SUMIF(Ingredients!$B$3:$B$230,F526,Ingredients!$D$3:$D$230)+SUMIF($B$3:$B$725,F526,$AR$3:$AR$725)</f>
        <v>0</v>
      </c>
      <c r="AK526" s="30">
        <f>SUMIF(Ingredients!$B$3:$B$230,G526,Ingredients!$D$3:$D$230)+SUMIF($B$3:$B$725,G526,$AR$3:$AR$725)</f>
        <v>0</v>
      </c>
      <c r="AL526" s="30">
        <f>SUMIF(Ingredients!$B$3:$B$230,H526,Ingredients!$D$3:$D$230)+SUMIF($B$3:$B$725,H526,$AR$3:$AR$725)</f>
        <v>5</v>
      </c>
      <c r="AM526" s="30">
        <f>SUMIF(Ingredients!$B$3:$B$230,I526,Ingredients!$D$3:$D$230)+SUMIF($B$3:$B$725,I526,$AR$3:$AR$725)</f>
        <v>0</v>
      </c>
      <c r="AN526" s="30">
        <f>SUMIF(Ingredients!$B$3:$B$230,J526,Ingredients!$D$3:$D$230)+SUMIF($B$3:$B$725,J526,$AR$3:$AR$725)</f>
        <v>0</v>
      </c>
      <c r="AO526" s="30">
        <f>SUMIF(Ingredients!$B$3:$B$230,K526,Ingredients!$D$3:$D$230)+SUMIF($B$3:$B$725,K526,$AR$3:$AR$725)</f>
        <v>0</v>
      </c>
      <c r="AP526" s="30">
        <f>SUMIF(Ingredients!$B$3:$B$230,L526,Ingredients!$D$3:$D$230)+SUMIF($B$3:$B$725,L526,$AR$3:$AR$725)</f>
        <v>0</v>
      </c>
      <c r="AQ526" s="30">
        <f>SUMIF(Ingredients!$B$3:$B$230,M526,Ingredients!$D$3:$D$230)+SUMIF($B$3:$B$725,M526,$AR$3:$AR$725)</f>
        <v>0</v>
      </c>
      <c r="AR526" s="29">
        <f t="shared" si="114"/>
        <v>5</v>
      </c>
      <c r="AS526" s="30">
        <f>SUMIF(Ingredients!$B$3:$B$230,F526,Ingredients!$E$3:$E$230)+SUMIF($B$3:$B$725,F526,$BA$3:$BA$730)</f>
        <v>7</v>
      </c>
      <c r="AT526" s="30">
        <f>SUMIF(Ingredients!$B$3:$B$230,G526,Ingredients!$E$3:$E$230)+SUMIF($B$3:$B$725,G526,$BA$3:$BA$730)</f>
        <v>30</v>
      </c>
      <c r="AU526" s="30">
        <f>SUMIF(Ingredients!$B$3:$B$230,H526,Ingredients!$E$3:$E$230)+SUMIF($B$3:$B$725,H526,$BA$3:$BA$730)</f>
        <v>10</v>
      </c>
      <c r="AV526" s="30">
        <f>SUMIF(Ingredients!$B$3:$B$230,I526,Ingredients!$E$3:$E$230)+SUMIF($B$3:$B$725,I526,$BA$3:$BA$730)</f>
        <v>43</v>
      </c>
      <c r="AW526" s="30">
        <f>SUMIF(Ingredients!$B$3:$B$230,J526,Ingredients!$E$3:$E$230)+SUMIF($B$3:$B$725,J526,$BA$3:$BA$730)</f>
        <v>32</v>
      </c>
      <c r="AX526" s="30">
        <f>SUMIF(Ingredients!$B$3:$B$230,K526,Ingredients!$E$3:$E$230)+SUMIF($B$3:$B$725,K526,$BA$3:$BA$730)</f>
        <v>48</v>
      </c>
      <c r="AY526" s="30">
        <f>SUMIF(Ingredients!$B$3:$B$230,L526,Ingredients!$E$3:$E$230)+SUMIF($B$3:$B$725,L526,$BA$3:$BA$730)</f>
        <v>0</v>
      </c>
      <c r="AZ526" s="30">
        <f>SUMIF(Ingredients!$B$3:$B$230,M526,Ingredients!$E$3:$E$230)+SUMIF($B$3:$B$725,M526,$BA$3:$BA$730)</f>
        <v>0</v>
      </c>
      <c r="BA526" s="29">
        <f t="shared" si="115"/>
        <v>28.333333333333332</v>
      </c>
      <c r="BB526" s="30">
        <f>SUMIF(Ingredients!$B$3:$B$230,F526,Ingredients!$F$3:$F$230)+SUMIF($B$3:$B$725,F526,$BJ$3:$BJ$725)</f>
        <v>0</v>
      </c>
      <c r="BC526" s="30">
        <f>SUMIF(Ingredients!$B$3:$B$230,G526,Ingredients!$F$3:$F$230)+SUMIF($B$3:$B$725,G526,$BJ$3:$BJ$725)</f>
        <v>0</v>
      </c>
      <c r="BD526" s="30">
        <f>SUMIF(Ingredients!$B$3:$B$230,H526,Ingredients!$F$3:$F$230)+SUMIF($B$3:$B$725,H526,$BJ$3:$BJ$725)</f>
        <v>0</v>
      </c>
      <c r="BE526" s="30">
        <f>SUMIF(Ingredients!$B$3:$B$230,I526,Ingredients!$F$3:$F$230)+SUMIF($B$3:$B$725,I526,$BJ$3:$BJ$725)</f>
        <v>0</v>
      </c>
      <c r="BF526" s="30">
        <f>SUMIF(Ingredients!$B$3:$B$230,J526,Ingredients!$F$3:$F$230)+SUMIF($B$3:$B$725,J526,$BJ$3:$BJ$725)</f>
        <v>0</v>
      </c>
      <c r="BG526" s="30">
        <f>SUMIF(Ingredients!$B$3:$B$230,K526,Ingredients!$F$3:$F$230)+SUMIF($B$3:$B$725,K526,$BJ$3:$BJ$725)</f>
        <v>0</v>
      </c>
      <c r="BH526" s="30">
        <f>SUMIF(Ingredients!$B$3:$B$230,L526,Ingredients!$F$3:$F$230)+SUMIF($B$3:$B$725,L526,$BJ$3:$BJ$725)</f>
        <v>0</v>
      </c>
      <c r="BI526" s="30">
        <f>SUMIF(Ingredients!$B$3:$B$230,M526,Ingredients!$F$3:$F$230)+SUMIF($B$3:$B$725,M526,$BJ$3:$BJ$725)</f>
        <v>0</v>
      </c>
      <c r="BJ526" s="35">
        <f t="shared" si="116"/>
        <v>0</v>
      </c>
      <c r="BK526" s="30">
        <f>SUMIF(Ingredients!$B$3:$B$230,F526,Ingredients!$G$3:$G$230)+SUMIF($B$3:$B$725,F526,$BS$3:$BS$725)</f>
        <v>0</v>
      </c>
      <c r="BL526" s="30">
        <f>SUMIF(Ingredients!$B$3:$B$230,G526,Ingredients!$G$3:$G$230)+SUMIF($B$3:$B$725,G526,$BS$3:$BS$725)</f>
        <v>0</v>
      </c>
      <c r="BM526" s="30">
        <f>SUMIF(Ingredients!$B$3:$B$230,H526,Ingredients!$G$3:$G$230)+SUMIF($B$3:$B$725,H526,$BS$3:$BS$725)</f>
        <v>0.8</v>
      </c>
      <c r="BN526" s="30">
        <f>SUMIF(Ingredients!$B$3:$B$230,I526,Ingredients!$G$3:$G$230)+SUMIF($B$3:$B$725,I526,$BS$3:$BS$725)</f>
        <v>0</v>
      </c>
      <c r="BO526" s="30">
        <f>SUMIF(Ingredients!$B$3:$B$230,J526,Ingredients!$G$3:$G$230)+SUMIF($B$3:$B$725,J526,$BS$3:$BS$725)</f>
        <v>0</v>
      </c>
      <c r="BP526" s="30">
        <f>SUMIF(Ingredients!$B$3:$B$230,K526,Ingredients!$G$3:$G$230)+SUMIF($B$3:$B$725,K526,$BS$3:$BS$725)</f>
        <v>0</v>
      </c>
      <c r="BQ526" s="30">
        <f>SUMIF(Ingredients!$B$3:$B$230,L526,Ingredients!$G$3:$G$230)+SUMIF($B$3:$B$725,L526,$BS$3:$BS$725)</f>
        <v>0</v>
      </c>
      <c r="BR526" s="30">
        <f>SUMIF(Ingredients!$B$3:$B$230,M526,Ingredients!$G$3:$G$230)+SUMIF($B$3:$B$725,M526,$BS$3:$BS$725)</f>
        <v>0</v>
      </c>
      <c r="BS526" s="36">
        <f t="shared" si="117"/>
        <v>0.8</v>
      </c>
      <c r="BT526" s="30">
        <f>SUMIF(Ingredients!$B$3:$B$230,F526,Ingredients!$H$3:$H$230)+SUMIF($B$3:$B$725,F526,$CB$3:$CB$725)</f>
        <v>0</v>
      </c>
      <c r="BU526" s="30">
        <f>SUMIF(Ingredients!$B$3:$B$230,G526,Ingredients!$H$3:$H$230)+SUMIF($B$3:$B$725,G526,$CB$3:$CB$725)</f>
        <v>0</v>
      </c>
      <c r="BV526" s="30">
        <f>SUMIF(Ingredients!$B$3:$B$230,H526,Ingredients!$H$3:$H$230)+SUMIF($B$3:$B$725,H526,$CB$3:$CB$725)</f>
        <v>0</v>
      </c>
      <c r="BW526" s="30">
        <f>SUMIF(Ingredients!$B$3:$B$230,I526,Ingredients!$H$3:$H$230)+SUMIF($B$3:$B$725,I526,$CB$3:$CB$725)</f>
        <v>1</v>
      </c>
      <c r="BX526" s="30">
        <f>SUMIF(Ingredients!$B$3:$B$230,J526,Ingredients!$H$3:$H$230)+SUMIF($B$3:$B$725,J526,$CB$3:$CB$725)</f>
        <v>1.5</v>
      </c>
      <c r="BY526" s="30">
        <f>SUMIF(Ingredients!$B$3:$B$230,K526,Ingredients!$H$3:$H$230)+SUMIF($B$3:$B$725,K526,$CB$3:$CB$725)</f>
        <v>0</v>
      </c>
      <c r="BZ526" s="30">
        <f>SUMIF(Ingredients!$B$3:$B$230,L526,Ingredients!$H$3:$H$230)+SUMIF($B$3:$B$725,L526,$CB$3:$CB$725)</f>
        <v>0</v>
      </c>
      <c r="CA526" s="30">
        <f>SUMIF(Ingredients!$B$3:$B$230,M526,Ingredients!$H$3:$H$230)+SUMIF($B$3:$B$725,M526,$CB$3:$CB$725)</f>
        <v>0</v>
      </c>
      <c r="CB526" s="42">
        <f t="shared" si="118"/>
        <v>2.5</v>
      </c>
      <c r="CC526" s="30">
        <f>SUMIF(Ingredients!$B$3:$B$230,F526,Ingredients!$I$3:$I$230)+SUMIF($B$3:$B$725,F526,$CK$3:$CK$725)</f>
        <v>1</v>
      </c>
      <c r="CD526" s="30">
        <f>SUMIF(Ingredients!$B$3:$B$230,G526,Ingredients!$I$3:$I$230)+SUMIF($B$3:$B$725,G526,$CK$3:$CK$725)</f>
        <v>0</v>
      </c>
      <c r="CE526" s="30">
        <f>SUMIF(Ingredients!$B$3:$B$230,H526,Ingredients!$I$3:$I$230)+SUMIF($B$3:$B$725,H526,$CK$3:$CK$725)</f>
        <v>0</v>
      </c>
      <c r="CF526" s="30">
        <f>SUMIF(Ingredients!$B$3:$B$230,I526,Ingredients!$I$3:$I$230)+SUMIF($B$3:$B$725,I526,$CK$3:$CK$725)</f>
        <v>0</v>
      </c>
      <c r="CG526" s="30">
        <f>SUMIF(Ingredients!$B$3:$B$230,J526,Ingredients!$I$3:$I$230)+SUMIF($B$3:$B$725,J526,$CK$3:$CK$725)</f>
        <v>0</v>
      </c>
      <c r="CH526" s="30">
        <f>SUMIF(Ingredients!$B$3:$B$230,K526,Ingredients!$I$3:$I$230)+SUMIF($B$3:$B$725,K526,$CK$3:$CK$725)</f>
        <v>0</v>
      </c>
      <c r="CI526" s="30">
        <f>SUMIF(Ingredients!$B$3:$B$230,L526,Ingredients!$I$3:$I$230)+SUMIF($B$3:$B$725,L526,$CK$3:$CK$725)</f>
        <v>0</v>
      </c>
      <c r="CJ526" s="30">
        <f>SUMIF(Ingredients!$B$3:$B$230,M526,Ingredients!$I$3:$I$230)+SUMIF($B$3:$B$725,M526,$CK$3:$CK$725)</f>
        <v>0</v>
      </c>
      <c r="CK526" s="38">
        <f t="shared" si="119"/>
        <v>1</v>
      </c>
      <c r="CL526" s="30">
        <f>SUMIF(Ingredients!$B$3:$B$230,F526,Ingredients!$J$3:$J$230)+SUMIF($B$3:$B$725,F526,$CT$3:$CT$725)</f>
        <v>0</v>
      </c>
      <c r="CM526" s="30">
        <f>SUMIF(Ingredients!$B$3:$B$230,G526,Ingredients!$J$3:$J$230)+SUMIF($B$3:$B$725,G526,$CT$3:$CT$725)</f>
        <v>0</v>
      </c>
      <c r="CN526" s="30">
        <f>SUMIF(Ingredients!$B$3:$B$230,H526,Ingredients!$J$3:$J$230)+SUMIF($B$3:$B$725,H526,$CT$3:$CT$725)</f>
        <v>0</v>
      </c>
      <c r="CO526" s="30">
        <f>SUMIF(Ingredients!$B$3:$B$230,I526,Ingredients!$J$3:$J$230)+SUMIF($B$3:$B$725,I526,$CT$3:$CT$725)</f>
        <v>0</v>
      </c>
      <c r="CP526" s="30">
        <f>SUMIF(Ingredients!$B$3:$B$230,J526,Ingredients!$J$3:$J$230)+SUMIF($B$3:$B$725,J526,$CT$3:$CT$725)</f>
        <v>0</v>
      </c>
      <c r="CQ526" s="30">
        <f>SUMIF(Ingredients!$B$3:$B$230,K526,Ingredients!$J$3:$J$230)+SUMIF($B$3:$B$725,K526,$CT$3:$CT$725)</f>
        <v>0</v>
      </c>
      <c r="CR526" s="30">
        <f>SUMIF(Ingredients!$B$3:$B$230,L526,Ingredients!$J$3:$J$230)+SUMIF($B$3:$B$725,L526,$CT$3:$CT$725)</f>
        <v>0</v>
      </c>
      <c r="CS526" s="30">
        <f>SUMIF(Ingredients!$B$3:$B$230,M526,Ingredients!$J$3:$J$230)+SUMIF($B$3:$B$725,M526,$CT$3:$CT$725)</f>
        <v>0</v>
      </c>
      <c r="CT526" s="43">
        <f t="shared" si="120"/>
        <v>0</v>
      </c>
      <c r="CU526" s="34">
        <v>20</v>
      </c>
      <c r="CV526" s="30">
        <v>0</v>
      </c>
      <c r="CW526" s="30">
        <v>12</v>
      </c>
      <c r="CX526" s="35">
        <v>0</v>
      </c>
      <c r="CY526" s="36">
        <v>0.8</v>
      </c>
      <c r="CZ526" s="37">
        <v>2.5</v>
      </c>
      <c r="DA526" s="38">
        <v>1</v>
      </c>
      <c r="DB526" s="39">
        <v>0</v>
      </c>
      <c r="DC526" t="s">
        <v>202</v>
      </c>
      <c r="DD526" t="str">
        <f t="shared" ca="1" si="112"/>
        <v/>
      </c>
      <c r="DE526" t="str">
        <f t="shared" ca="1" si="121"/>
        <v>-</v>
      </c>
      <c r="DG526" t="s">
        <v>200</v>
      </c>
      <c r="DH526" t="str">
        <f t="shared" ca="1" si="122"/>
        <v>CEVICHEITEM(MEAL, ItemRegistry.cevicheItem, 4 ,4f,0f,0f,2.5f,0.8f,1f,0f,1.75f),</v>
      </c>
      <c r="DI526" t="s">
        <v>2577</v>
      </c>
    </row>
    <row r="527" spans="2:113" x14ac:dyDescent="0.3">
      <c r="B527" t="s">
        <v>827</v>
      </c>
      <c r="C527" t="str">
        <f>INDEX('PH Itemnames'!$B$1:$B$723,MATCH(B527,'PH Itemnames'!$A$1:$A$723),1)</f>
        <v>bakedcactusItem</v>
      </c>
      <c r="D527" t="s">
        <v>240</v>
      </c>
      <c r="E527" t="s">
        <v>1191</v>
      </c>
      <c r="F527" s="10" t="s">
        <v>491</v>
      </c>
      <c r="G527" s="11"/>
      <c r="H527" s="11"/>
      <c r="I527" s="11"/>
      <c r="J527" s="11"/>
      <c r="K527" s="11"/>
      <c r="L527" s="11"/>
      <c r="M527" s="11"/>
      <c r="N527" s="46">
        <f ca="1">SUMIF(Ingredients!$B$3:$B$230,'PH complex foods'!F527,Ingredients!$A$3:$A$119)+SUMIF($B$3:$B$725,F527,$V$3:$V$724)</f>
        <v>1</v>
      </c>
      <c r="O527" s="11">
        <f ca="1">SUMIF(Ingredients!$B$3:$B$230,'PH complex foods'!G527,Ingredients!$A$3:$A$119)+SUMIF($B$3:$B$725,G527,$V$3:$V$724)</f>
        <v>0</v>
      </c>
      <c r="P527" s="11">
        <f ca="1">SUMIF(Ingredients!$B$3:$B$230,'PH complex foods'!H527,Ingredients!$A$3:$A$119)+SUMIF($B$3:$B$725,H527,$V$3:$V$724)</f>
        <v>0</v>
      </c>
      <c r="Q527" s="11">
        <f ca="1">SUMIF(Ingredients!$B$3:$B$230,'PH complex foods'!I527,Ingredients!$A$3:$A$119)+SUMIF($B$3:$B$725,I527,$V$3:$V$724)</f>
        <v>0</v>
      </c>
      <c r="R527" s="11">
        <f ca="1">SUMIF(Ingredients!$B$3:$B$230,'PH complex foods'!J527,Ingredients!$A$3:$A$119)+SUMIF($B$3:$B$725,J527,$V$3:$V$724)</f>
        <v>0</v>
      </c>
      <c r="S527" s="11">
        <f ca="1">SUMIF(Ingredients!$B$3:$B$230,'PH complex foods'!K527,Ingredients!$A$3:$A$119)+SUMIF($B$3:$B$725,K527,$V$3:$V$724)</f>
        <v>0</v>
      </c>
      <c r="T527" s="11">
        <f ca="1">SUMIF(Ingredients!$B$3:$B$230,'PH complex foods'!L527,Ingredients!$A$3:$A$119)+SUMIF($B$3:$B$725,L527,$V$3:$V$724)</f>
        <v>0</v>
      </c>
      <c r="U527" s="11">
        <f ca="1">SUMIF(Ingredients!$B$3:$B$230,'PH complex foods'!M527,Ingredients!$A$3:$A$119)+SUMIF($B$3:$B$725,M527,$V$3:$V$724)</f>
        <v>0</v>
      </c>
      <c r="V527" s="10">
        <f t="shared" ca="1" si="123"/>
        <v>1</v>
      </c>
      <c r="W527" s="10">
        <v>1</v>
      </c>
      <c r="X527" s="11">
        <v>1</v>
      </c>
      <c r="Y527" s="11">
        <f>COUNTIF(F527:M1251,B527)</f>
        <v>0</v>
      </c>
      <c r="Z527" s="44" t="str">
        <f t="shared" ca="1" si="124"/>
        <v>Yes</v>
      </c>
      <c r="AA527" s="34">
        <f>SUMIF(Ingredients!$B$3:$B$230,F527,Ingredients!$C$3:$C$230)+SUMIF($B$3:$B$725,F527,$AI$3:$AI$725)</f>
        <v>5</v>
      </c>
      <c r="AB527" s="30">
        <f>SUMIF(Ingredients!$B$3:$B$230,G527,Ingredients!$C$3:$C$230)+SUMIF($B$3:$B$725,G527,$AI$3:$AI$725)</f>
        <v>0</v>
      </c>
      <c r="AC527" s="30">
        <f>SUMIF(Ingredients!$B$3:$B$230,H527,Ingredients!$C$3:$C$230)+SUMIF($B$3:$B$725,H527,$AI$3:$AI$725)</f>
        <v>0</v>
      </c>
      <c r="AD527" s="30">
        <f>SUMIF(Ingredients!$B$3:$B$230,I527,Ingredients!$C$3:$C$230)+SUMIF($B$3:$B$725,I527,$AI$3:$AI$725)</f>
        <v>0</v>
      </c>
      <c r="AE527" s="30">
        <f>SUMIF(Ingredients!$B$3:$B$230,J527,Ingredients!$C$3:$C$230)+SUMIF($B$3:$B$725,J527,$AI$3:$AI$725)</f>
        <v>0</v>
      </c>
      <c r="AF527" s="30">
        <f>SUMIF(Ingredients!$B$3:$B$230,K527,Ingredients!$C$3:$C$230)+SUMIF($B$3:$B$725,K527,$AI$3:$AI$725)</f>
        <v>0</v>
      </c>
      <c r="AG527" s="30">
        <f>SUMIF(Ingredients!$B$3:$B$230,L527,Ingredients!$C$3:$C$230)+SUMIF($B$3:$B$725,L527,$AI$3:$AI$725)</f>
        <v>0</v>
      </c>
      <c r="AH527" s="30">
        <f>SUMIF(Ingredients!$B$3:$B$230,M527,Ingredients!$C$3:$C$230)+SUMIF($B$3:$B$725,M527,$AI$3:$AI$725)</f>
        <v>0</v>
      </c>
      <c r="AI527" s="29">
        <f t="shared" si="113"/>
        <v>5</v>
      </c>
      <c r="AJ527" s="30">
        <f>SUMIF(Ingredients!$B$3:$B$230,F527,Ingredients!$D$3:$D$230)+SUMIF($B$3:$B$725,F527,$AR$3:$AR$725)</f>
        <v>0</v>
      </c>
      <c r="AK527" s="30">
        <f>SUMIF(Ingredients!$B$3:$B$230,G527,Ingredients!$D$3:$D$230)+SUMIF($B$3:$B$725,G527,$AR$3:$AR$725)</f>
        <v>0</v>
      </c>
      <c r="AL527" s="30">
        <f>SUMIF(Ingredients!$B$3:$B$230,H527,Ingredients!$D$3:$D$230)+SUMIF($B$3:$B$725,H527,$AR$3:$AR$725)</f>
        <v>0</v>
      </c>
      <c r="AM527" s="30">
        <f>SUMIF(Ingredients!$B$3:$B$230,I527,Ingredients!$D$3:$D$230)+SUMIF($B$3:$B$725,I527,$AR$3:$AR$725)</f>
        <v>0</v>
      </c>
      <c r="AN527" s="30">
        <f>SUMIF(Ingredients!$B$3:$B$230,J527,Ingredients!$D$3:$D$230)+SUMIF($B$3:$B$725,J527,$AR$3:$AR$725)</f>
        <v>0</v>
      </c>
      <c r="AO527" s="30">
        <f>SUMIF(Ingredients!$B$3:$B$230,K527,Ingredients!$D$3:$D$230)+SUMIF($B$3:$B$725,K527,$AR$3:$AR$725)</f>
        <v>0</v>
      </c>
      <c r="AP527" s="30">
        <f>SUMIF(Ingredients!$B$3:$B$230,L527,Ingredients!$D$3:$D$230)+SUMIF($B$3:$B$725,L527,$AR$3:$AR$725)</f>
        <v>0</v>
      </c>
      <c r="AQ527" s="30">
        <f>SUMIF(Ingredients!$B$3:$B$230,M527,Ingredients!$D$3:$D$230)+SUMIF($B$3:$B$725,M527,$AR$3:$AR$725)</f>
        <v>0</v>
      </c>
      <c r="AR527" s="29">
        <f t="shared" si="114"/>
        <v>0</v>
      </c>
      <c r="AS527" s="30">
        <f>SUMIF(Ingredients!$B$3:$B$230,F527,Ingredients!$E$3:$E$230)+SUMIF($B$3:$B$725,F527,$BA$3:$BA$730)</f>
        <v>20</v>
      </c>
      <c r="AT527" s="30">
        <f>SUMIF(Ingredients!$B$3:$B$230,G527,Ingredients!$E$3:$E$230)+SUMIF($B$3:$B$725,G527,$BA$3:$BA$730)</f>
        <v>0</v>
      </c>
      <c r="AU527" s="30">
        <f>SUMIF(Ingredients!$B$3:$B$230,H527,Ingredients!$E$3:$E$230)+SUMIF($B$3:$B$725,H527,$BA$3:$BA$730)</f>
        <v>0</v>
      </c>
      <c r="AV527" s="30">
        <f>SUMIF(Ingredients!$B$3:$B$230,I527,Ingredients!$E$3:$E$230)+SUMIF($B$3:$B$725,I527,$BA$3:$BA$730)</f>
        <v>0</v>
      </c>
      <c r="AW527" s="30">
        <f>SUMIF(Ingredients!$B$3:$B$230,J527,Ingredients!$E$3:$E$230)+SUMIF($B$3:$B$725,J527,$BA$3:$BA$730)</f>
        <v>0</v>
      </c>
      <c r="AX527" s="30">
        <f>SUMIF(Ingredients!$B$3:$B$230,K527,Ingredients!$E$3:$E$230)+SUMIF($B$3:$B$725,K527,$BA$3:$BA$730)</f>
        <v>0</v>
      </c>
      <c r="AY527" s="30">
        <f>SUMIF(Ingredients!$B$3:$B$230,L527,Ingredients!$E$3:$E$230)+SUMIF($B$3:$B$725,L527,$BA$3:$BA$730)</f>
        <v>0</v>
      </c>
      <c r="AZ527" s="30">
        <f>SUMIF(Ingredients!$B$3:$B$230,M527,Ingredients!$E$3:$E$230)+SUMIF($B$3:$B$725,M527,$BA$3:$BA$730)</f>
        <v>0</v>
      </c>
      <c r="BA527" s="29">
        <f t="shared" si="115"/>
        <v>20</v>
      </c>
      <c r="BB527" s="30">
        <f>SUMIF(Ingredients!$B$3:$B$230,F527,Ingredients!$F$3:$F$230)+SUMIF($B$3:$B$725,F527,$BJ$3:$BJ$725)</f>
        <v>0</v>
      </c>
      <c r="BC527" s="30">
        <f>SUMIF(Ingredients!$B$3:$B$230,G527,Ingredients!$F$3:$F$230)+SUMIF($B$3:$B$725,G527,$BJ$3:$BJ$725)</f>
        <v>0</v>
      </c>
      <c r="BD527" s="30">
        <f>SUMIF(Ingredients!$B$3:$B$230,H527,Ingredients!$F$3:$F$230)+SUMIF($B$3:$B$725,H527,$BJ$3:$BJ$725)</f>
        <v>0</v>
      </c>
      <c r="BE527" s="30">
        <f>SUMIF(Ingredients!$B$3:$B$230,I527,Ingredients!$F$3:$F$230)+SUMIF($B$3:$B$725,I527,$BJ$3:$BJ$725)</f>
        <v>0</v>
      </c>
      <c r="BF527" s="30">
        <f>SUMIF(Ingredients!$B$3:$B$230,J527,Ingredients!$F$3:$F$230)+SUMIF($B$3:$B$725,J527,$BJ$3:$BJ$725)</f>
        <v>0</v>
      </c>
      <c r="BG527" s="30">
        <f>SUMIF(Ingredients!$B$3:$B$230,K527,Ingredients!$F$3:$F$230)+SUMIF($B$3:$B$725,K527,$BJ$3:$BJ$725)</f>
        <v>0</v>
      </c>
      <c r="BH527" s="30">
        <f>SUMIF(Ingredients!$B$3:$B$230,L527,Ingredients!$F$3:$F$230)+SUMIF($B$3:$B$725,L527,$BJ$3:$BJ$725)</f>
        <v>0</v>
      </c>
      <c r="BI527" s="30">
        <f>SUMIF(Ingredients!$B$3:$B$230,M527,Ingredients!$F$3:$F$230)+SUMIF($B$3:$B$725,M527,$BJ$3:$BJ$725)</f>
        <v>0</v>
      </c>
      <c r="BJ527" s="35">
        <f t="shared" si="116"/>
        <v>0</v>
      </c>
      <c r="BK527" s="30">
        <f>SUMIF(Ingredients!$B$3:$B$230,F527,Ingredients!$G$3:$G$230)+SUMIF($B$3:$B$725,F527,$BS$3:$BS$725)</f>
        <v>0</v>
      </c>
      <c r="BL527" s="30">
        <f>SUMIF(Ingredients!$B$3:$B$230,G527,Ingredients!$G$3:$G$230)+SUMIF($B$3:$B$725,G527,$BS$3:$BS$725)</f>
        <v>0</v>
      </c>
      <c r="BM527" s="30">
        <f>SUMIF(Ingredients!$B$3:$B$230,H527,Ingredients!$G$3:$G$230)+SUMIF($B$3:$B$725,H527,$BS$3:$BS$725)</f>
        <v>0</v>
      </c>
      <c r="BN527" s="30">
        <f>SUMIF(Ingredients!$B$3:$B$230,I527,Ingredients!$G$3:$G$230)+SUMIF($B$3:$B$725,I527,$BS$3:$BS$725)</f>
        <v>0</v>
      </c>
      <c r="BO527" s="30">
        <f>SUMIF(Ingredients!$B$3:$B$230,J527,Ingredients!$G$3:$G$230)+SUMIF($B$3:$B$725,J527,$BS$3:$BS$725)</f>
        <v>0</v>
      </c>
      <c r="BP527" s="30">
        <f>SUMIF(Ingredients!$B$3:$B$230,K527,Ingredients!$G$3:$G$230)+SUMIF($B$3:$B$725,K527,$BS$3:$BS$725)</f>
        <v>0</v>
      </c>
      <c r="BQ527" s="30">
        <f>SUMIF(Ingredients!$B$3:$B$230,L527,Ingredients!$G$3:$G$230)+SUMIF($B$3:$B$725,L527,$BS$3:$BS$725)</f>
        <v>0</v>
      </c>
      <c r="BR527" s="30">
        <f>SUMIF(Ingredients!$B$3:$B$230,M527,Ingredients!$G$3:$G$230)+SUMIF($B$3:$B$725,M527,$BS$3:$BS$725)</f>
        <v>0</v>
      </c>
      <c r="BS527" s="36">
        <f t="shared" si="117"/>
        <v>0</v>
      </c>
      <c r="BT527" s="30">
        <f>SUMIF(Ingredients!$B$3:$B$230,F527,Ingredients!$H$3:$H$230)+SUMIF($B$3:$B$725,F527,$CB$3:$CB$725)</f>
        <v>1</v>
      </c>
      <c r="BU527" s="30">
        <f>SUMIF(Ingredients!$B$3:$B$230,G527,Ingredients!$H$3:$H$230)+SUMIF($B$3:$B$725,G527,$CB$3:$CB$725)</f>
        <v>0</v>
      </c>
      <c r="BV527" s="30">
        <f>SUMIF(Ingredients!$B$3:$B$230,H527,Ingredients!$H$3:$H$230)+SUMIF($B$3:$B$725,H527,$CB$3:$CB$725)</f>
        <v>0</v>
      </c>
      <c r="BW527" s="30">
        <f>SUMIF(Ingredients!$B$3:$B$230,I527,Ingredients!$H$3:$H$230)+SUMIF($B$3:$B$725,I527,$CB$3:$CB$725)</f>
        <v>0</v>
      </c>
      <c r="BX527" s="30">
        <f>SUMIF(Ingredients!$B$3:$B$230,J527,Ingredients!$H$3:$H$230)+SUMIF($B$3:$B$725,J527,$CB$3:$CB$725)</f>
        <v>0</v>
      </c>
      <c r="BY527" s="30">
        <f>SUMIF(Ingredients!$B$3:$B$230,K527,Ingredients!$H$3:$H$230)+SUMIF($B$3:$B$725,K527,$CB$3:$CB$725)</f>
        <v>0</v>
      </c>
      <c r="BZ527" s="30">
        <f>SUMIF(Ingredients!$B$3:$B$230,L527,Ingredients!$H$3:$H$230)+SUMIF($B$3:$B$725,L527,$CB$3:$CB$725)</f>
        <v>0</v>
      </c>
      <c r="CA527" s="30">
        <f>SUMIF(Ingredients!$B$3:$B$230,M527,Ingredients!$H$3:$H$230)+SUMIF($B$3:$B$725,M527,$CB$3:$CB$725)</f>
        <v>0</v>
      </c>
      <c r="CB527" s="42">
        <f t="shared" si="118"/>
        <v>1</v>
      </c>
      <c r="CC527" s="30">
        <f>SUMIF(Ingredients!$B$3:$B$230,F527,Ingredients!$I$3:$I$230)+SUMIF($B$3:$B$725,F527,$CK$3:$CK$725)</f>
        <v>0</v>
      </c>
      <c r="CD527" s="30">
        <f>SUMIF(Ingredients!$B$3:$B$230,G527,Ingredients!$I$3:$I$230)+SUMIF($B$3:$B$725,G527,$CK$3:$CK$725)</f>
        <v>0</v>
      </c>
      <c r="CE527" s="30">
        <f>SUMIF(Ingredients!$B$3:$B$230,H527,Ingredients!$I$3:$I$230)+SUMIF($B$3:$B$725,H527,$CK$3:$CK$725)</f>
        <v>0</v>
      </c>
      <c r="CF527" s="30">
        <f>SUMIF(Ingredients!$B$3:$B$230,I527,Ingredients!$I$3:$I$230)+SUMIF($B$3:$B$725,I527,$CK$3:$CK$725)</f>
        <v>0</v>
      </c>
      <c r="CG527" s="30">
        <f>SUMIF(Ingredients!$B$3:$B$230,J527,Ingredients!$I$3:$I$230)+SUMIF($B$3:$B$725,J527,$CK$3:$CK$725)</f>
        <v>0</v>
      </c>
      <c r="CH527" s="30">
        <f>SUMIF(Ingredients!$B$3:$B$230,K527,Ingredients!$I$3:$I$230)+SUMIF($B$3:$B$725,K527,$CK$3:$CK$725)</f>
        <v>0</v>
      </c>
      <c r="CI527" s="30">
        <f>SUMIF(Ingredients!$B$3:$B$230,L527,Ingredients!$I$3:$I$230)+SUMIF($B$3:$B$725,L527,$CK$3:$CK$725)</f>
        <v>0</v>
      </c>
      <c r="CJ527" s="30">
        <f>SUMIF(Ingredients!$B$3:$B$230,M527,Ingredients!$I$3:$I$230)+SUMIF($B$3:$B$725,M527,$CK$3:$CK$725)</f>
        <v>0</v>
      </c>
      <c r="CK527" s="38">
        <f t="shared" si="119"/>
        <v>0</v>
      </c>
      <c r="CL527" s="30">
        <f>SUMIF(Ingredients!$B$3:$B$230,F527,Ingredients!$J$3:$J$230)+SUMIF($B$3:$B$725,F527,$CT$3:$CT$725)</f>
        <v>0</v>
      </c>
      <c r="CM527" s="30">
        <f>SUMIF(Ingredients!$B$3:$B$230,G527,Ingredients!$J$3:$J$230)+SUMIF($B$3:$B$725,G527,$CT$3:$CT$725)</f>
        <v>0</v>
      </c>
      <c r="CN527" s="30">
        <f>SUMIF(Ingredients!$B$3:$B$230,H527,Ingredients!$J$3:$J$230)+SUMIF($B$3:$B$725,H527,$CT$3:$CT$725)</f>
        <v>0</v>
      </c>
      <c r="CO527" s="30">
        <f>SUMIF(Ingredients!$B$3:$B$230,I527,Ingredients!$J$3:$J$230)+SUMIF($B$3:$B$725,I527,$CT$3:$CT$725)</f>
        <v>0</v>
      </c>
      <c r="CP527" s="30">
        <f>SUMIF(Ingredients!$B$3:$B$230,J527,Ingredients!$J$3:$J$230)+SUMIF($B$3:$B$725,J527,$CT$3:$CT$725)</f>
        <v>0</v>
      </c>
      <c r="CQ527" s="30">
        <f>SUMIF(Ingredients!$B$3:$B$230,K527,Ingredients!$J$3:$J$230)+SUMIF($B$3:$B$725,K527,$CT$3:$CT$725)</f>
        <v>0</v>
      </c>
      <c r="CR527" s="30">
        <f>SUMIF(Ingredients!$B$3:$B$230,L527,Ingredients!$J$3:$J$230)+SUMIF($B$3:$B$725,L527,$CT$3:$CT$725)</f>
        <v>0</v>
      </c>
      <c r="CS527" s="30">
        <f>SUMIF(Ingredients!$B$3:$B$230,M527,Ingredients!$J$3:$J$230)+SUMIF($B$3:$B$725,M527,$CT$3:$CT$725)</f>
        <v>0</v>
      </c>
      <c r="CT527" s="43">
        <f t="shared" si="120"/>
        <v>0</v>
      </c>
      <c r="CU527" s="34">
        <v>5</v>
      </c>
      <c r="CV527" s="30">
        <v>0</v>
      </c>
      <c r="CW527" s="30">
        <v>20</v>
      </c>
      <c r="CX527" s="35">
        <v>0</v>
      </c>
      <c r="CY527" s="36">
        <v>0</v>
      </c>
      <c r="CZ527" s="37">
        <v>1</v>
      </c>
      <c r="DA527" s="38">
        <v>0</v>
      </c>
      <c r="DB527" s="39">
        <v>0</v>
      </c>
      <c r="DC527" t="s">
        <v>202</v>
      </c>
      <c r="DD527" t="str">
        <f t="shared" ca="1" si="112"/>
        <v/>
      </c>
      <c r="DE527" t="str">
        <f t="shared" ca="1" si="121"/>
        <v>-</v>
      </c>
      <c r="DF527" t="s">
        <v>1171</v>
      </c>
      <c r="DG527" t="s">
        <v>200</v>
      </c>
      <c r="DH527" t="str">
        <f t="shared" ca="1" si="122"/>
        <v>BAKEDCACTUSITEM(MEAL, ItemRegistry.bakedcactusItem, 4 ,1f,0f,0f,1f,0f,0f,0f,1.05f),</v>
      </c>
      <c r="DI527" t="s">
        <v>2578</v>
      </c>
    </row>
    <row r="528" spans="2:113" x14ac:dyDescent="0.3">
      <c r="B528" t="s">
        <v>828</v>
      </c>
      <c r="C528" t="str">
        <f>INDEX('PH Itemnames'!$B$1:$B$723,MATCH(B528,'PH Itemnames'!$A$1:$A$723),1)</f>
        <v>garlicsteakItem</v>
      </c>
      <c r="D528" t="s">
        <v>240</v>
      </c>
      <c r="E528" t="s">
        <v>1191</v>
      </c>
      <c r="F528" s="10" t="s">
        <v>75</v>
      </c>
      <c r="G528" s="12" t="s">
        <v>62</v>
      </c>
      <c r="H528" s="12" t="s">
        <v>400</v>
      </c>
      <c r="I528" s="11"/>
      <c r="J528" s="11"/>
      <c r="K528" s="11"/>
      <c r="L528" s="11"/>
      <c r="M528" s="11"/>
      <c r="N528" s="46">
        <f ca="1">SUMIF(Ingredients!$B$3:$B$230,'PH complex foods'!F528,Ingredients!$A$3:$A$119)+SUMIF($B$3:$B$725,F528,$V$3:$V$724)</f>
        <v>1</v>
      </c>
      <c r="O528" s="11">
        <f ca="1">SUMIF(Ingredients!$B$3:$B$230,'PH complex foods'!G528,Ingredients!$A$3:$A$119)+SUMIF($B$3:$B$725,G528,$V$3:$V$724)</f>
        <v>1</v>
      </c>
      <c r="P528" s="11">
        <f ca="1">SUMIF(Ingredients!$B$3:$B$230,'PH complex foods'!H528,Ingredients!$A$3:$A$119)+SUMIF($B$3:$B$725,H528,$V$3:$V$724)</f>
        <v>1</v>
      </c>
      <c r="Q528" s="11">
        <f ca="1">SUMIF(Ingredients!$B$3:$B$230,'PH complex foods'!I528,Ingredients!$A$3:$A$119)+SUMIF($B$3:$B$725,I528,$V$3:$V$724)</f>
        <v>0</v>
      </c>
      <c r="R528" s="11">
        <f ca="1">SUMIF(Ingredients!$B$3:$B$230,'PH complex foods'!J528,Ingredients!$A$3:$A$119)+SUMIF($B$3:$B$725,J528,$V$3:$V$724)</f>
        <v>0</v>
      </c>
      <c r="S528" s="11">
        <f ca="1">SUMIF(Ingredients!$B$3:$B$230,'PH complex foods'!K528,Ingredients!$A$3:$A$119)+SUMIF($B$3:$B$725,K528,$V$3:$V$724)</f>
        <v>0</v>
      </c>
      <c r="T528" s="11">
        <f ca="1">SUMIF(Ingredients!$B$3:$B$230,'PH complex foods'!L528,Ingredients!$A$3:$A$119)+SUMIF($B$3:$B$725,L528,$V$3:$V$724)</f>
        <v>0</v>
      </c>
      <c r="U528" s="11">
        <f ca="1">SUMIF(Ingredients!$B$3:$B$230,'PH complex foods'!M528,Ingredients!$A$3:$A$119)+SUMIF($B$3:$B$725,M528,$V$3:$V$724)</f>
        <v>0</v>
      </c>
      <c r="V528" s="10">
        <f t="shared" ca="1" si="123"/>
        <v>1</v>
      </c>
      <c r="W528" s="10">
        <v>1</v>
      </c>
      <c r="X528" s="11">
        <v>1</v>
      </c>
      <c r="Y528" s="11">
        <f>COUNTIF(F528:M1252,B528)</f>
        <v>0</v>
      </c>
      <c r="Z528" s="44" t="str">
        <f t="shared" ca="1" si="124"/>
        <v>Yes</v>
      </c>
      <c r="AA528" s="34">
        <f>SUMIF(Ingredients!$B$3:$B$230,F528,Ingredients!$C$3:$C$230)+SUMIF($B$3:$B$725,F528,$AI$3:$AI$725)</f>
        <v>10</v>
      </c>
      <c r="AB528" s="30">
        <f>SUMIF(Ingredients!$B$3:$B$230,G528,Ingredients!$C$3:$C$230)+SUMIF($B$3:$B$725,G528,$AI$3:$AI$725)</f>
        <v>2</v>
      </c>
      <c r="AC528" s="30">
        <f>SUMIF(Ingredients!$B$3:$B$230,H528,Ingredients!$C$3:$C$230)+SUMIF($B$3:$B$725,H528,$AI$3:$AI$725)</f>
        <v>0</v>
      </c>
      <c r="AD528" s="30">
        <f>SUMIF(Ingredients!$B$3:$B$230,I528,Ingredients!$C$3:$C$230)+SUMIF($B$3:$B$725,I528,$AI$3:$AI$725)</f>
        <v>0</v>
      </c>
      <c r="AE528" s="30">
        <f>SUMIF(Ingredients!$B$3:$B$230,J528,Ingredients!$C$3:$C$230)+SUMIF($B$3:$B$725,J528,$AI$3:$AI$725)</f>
        <v>0</v>
      </c>
      <c r="AF528" s="30">
        <f>SUMIF(Ingredients!$B$3:$B$230,K528,Ingredients!$C$3:$C$230)+SUMIF($B$3:$B$725,K528,$AI$3:$AI$725)</f>
        <v>0</v>
      </c>
      <c r="AG528" s="30">
        <f>SUMIF(Ingredients!$B$3:$B$230,L528,Ingredients!$C$3:$C$230)+SUMIF($B$3:$B$725,L528,$AI$3:$AI$725)</f>
        <v>0</v>
      </c>
      <c r="AH528" s="30">
        <f>SUMIF(Ingredients!$B$3:$B$230,M528,Ingredients!$C$3:$C$230)+SUMIF($B$3:$B$725,M528,$AI$3:$AI$725)</f>
        <v>0</v>
      </c>
      <c r="AI528" s="29">
        <f t="shared" si="113"/>
        <v>12</v>
      </c>
      <c r="AJ528" s="30">
        <f>SUMIF(Ingredients!$B$3:$B$230,F528,Ingredients!$D$3:$D$230)+SUMIF($B$3:$B$725,F528,$AR$3:$AR$725)</f>
        <v>0</v>
      </c>
      <c r="AK528" s="30">
        <f>SUMIF(Ingredients!$B$3:$B$230,G528,Ingredients!$D$3:$D$230)+SUMIF($B$3:$B$725,G528,$AR$3:$AR$725)</f>
        <v>0</v>
      </c>
      <c r="AL528" s="30">
        <f>SUMIF(Ingredients!$B$3:$B$230,H528,Ingredients!$D$3:$D$230)+SUMIF($B$3:$B$725,H528,$AR$3:$AR$725)</f>
        <v>0</v>
      </c>
      <c r="AM528" s="30">
        <f>SUMIF(Ingredients!$B$3:$B$230,I528,Ingredients!$D$3:$D$230)+SUMIF($B$3:$B$725,I528,$AR$3:$AR$725)</f>
        <v>0</v>
      </c>
      <c r="AN528" s="30">
        <f>SUMIF(Ingredients!$B$3:$B$230,J528,Ingredients!$D$3:$D$230)+SUMIF($B$3:$B$725,J528,$AR$3:$AR$725)</f>
        <v>0</v>
      </c>
      <c r="AO528" s="30">
        <f>SUMIF(Ingredients!$B$3:$B$230,K528,Ingredients!$D$3:$D$230)+SUMIF($B$3:$B$725,K528,$AR$3:$AR$725)</f>
        <v>0</v>
      </c>
      <c r="AP528" s="30">
        <f>SUMIF(Ingredients!$B$3:$B$230,L528,Ingredients!$D$3:$D$230)+SUMIF($B$3:$B$725,L528,$AR$3:$AR$725)</f>
        <v>0</v>
      </c>
      <c r="AQ528" s="30">
        <f>SUMIF(Ingredients!$B$3:$B$230,M528,Ingredients!$D$3:$D$230)+SUMIF($B$3:$B$725,M528,$AR$3:$AR$725)</f>
        <v>0</v>
      </c>
      <c r="AR528" s="29">
        <f t="shared" si="114"/>
        <v>0</v>
      </c>
      <c r="AS528" s="30">
        <f>SUMIF(Ingredients!$B$3:$B$230,F528,Ingredients!$E$3:$E$230)+SUMIF($B$3:$B$725,F528,$BA$3:$BA$730)</f>
        <v>10</v>
      </c>
      <c r="AT528" s="30">
        <f>SUMIF(Ingredients!$B$3:$B$230,G528,Ingredients!$E$3:$E$230)+SUMIF($B$3:$B$725,G528,$BA$3:$BA$730)</f>
        <v>54</v>
      </c>
      <c r="AU528" s="30">
        <f>SUMIF(Ingredients!$B$3:$B$230,H528,Ingredients!$E$3:$E$230)+SUMIF($B$3:$B$725,H528,$BA$3:$BA$730)</f>
        <v>0</v>
      </c>
      <c r="AV528" s="30">
        <f>SUMIF(Ingredients!$B$3:$B$230,I528,Ingredients!$E$3:$E$230)+SUMIF($B$3:$B$725,I528,$BA$3:$BA$730)</f>
        <v>0</v>
      </c>
      <c r="AW528" s="30">
        <f>SUMIF(Ingredients!$B$3:$B$230,J528,Ingredients!$E$3:$E$230)+SUMIF($B$3:$B$725,J528,$BA$3:$BA$730)</f>
        <v>0</v>
      </c>
      <c r="AX528" s="30">
        <f>SUMIF(Ingredients!$B$3:$B$230,K528,Ingredients!$E$3:$E$230)+SUMIF($B$3:$B$725,K528,$BA$3:$BA$730)</f>
        <v>0</v>
      </c>
      <c r="AY528" s="30">
        <f>SUMIF(Ingredients!$B$3:$B$230,L528,Ingredients!$E$3:$E$230)+SUMIF($B$3:$B$725,L528,$BA$3:$BA$730)</f>
        <v>0</v>
      </c>
      <c r="AZ528" s="30">
        <f>SUMIF(Ingredients!$B$3:$B$230,M528,Ingredients!$E$3:$E$230)+SUMIF($B$3:$B$725,M528,$BA$3:$BA$730)</f>
        <v>0</v>
      </c>
      <c r="BA528" s="29">
        <f t="shared" si="115"/>
        <v>21.333333333333332</v>
      </c>
      <c r="BB528" s="30">
        <f>SUMIF(Ingredients!$B$3:$B$230,F528,Ingredients!$F$3:$F$230)+SUMIF($B$3:$B$725,F528,$BJ$3:$BJ$725)</f>
        <v>0</v>
      </c>
      <c r="BC528" s="30">
        <f>SUMIF(Ingredients!$B$3:$B$230,G528,Ingredients!$F$3:$F$230)+SUMIF($B$3:$B$725,G528,$BJ$3:$BJ$725)</f>
        <v>0</v>
      </c>
      <c r="BD528" s="30">
        <f>SUMIF(Ingredients!$B$3:$B$230,H528,Ingredients!$F$3:$F$230)+SUMIF($B$3:$B$725,H528,$BJ$3:$BJ$725)</f>
        <v>0</v>
      </c>
      <c r="BE528" s="30">
        <f>SUMIF(Ingredients!$B$3:$B$230,I528,Ingredients!$F$3:$F$230)+SUMIF($B$3:$B$725,I528,$BJ$3:$BJ$725)</f>
        <v>0</v>
      </c>
      <c r="BF528" s="30">
        <f>SUMIF(Ingredients!$B$3:$B$230,J528,Ingredients!$F$3:$F$230)+SUMIF($B$3:$B$725,J528,$BJ$3:$BJ$725)</f>
        <v>0</v>
      </c>
      <c r="BG528" s="30">
        <f>SUMIF(Ingredients!$B$3:$B$230,K528,Ingredients!$F$3:$F$230)+SUMIF($B$3:$B$725,K528,$BJ$3:$BJ$725)</f>
        <v>0</v>
      </c>
      <c r="BH528" s="30">
        <f>SUMIF(Ingredients!$B$3:$B$230,L528,Ingredients!$F$3:$F$230)+SUMIF($B$3:$B$725,L528,$BJ$3:$BJ$725)</f>
        <v>0</v>
      </c>
      <c r="BI528" s="30">
        <f>SUMIF(Ingredients!$B$3:$B$230,M528,Ingredients!$F$3:$F$230)+SUMIF($B$3:$B$725,M528,$BJ$3:$BJ$725)</f>
        <v>0</v>
      </c>
      <c r="BJ528" s="35">
        <f t="shared" si="116"/>
        <v>0</v>
      </c>
      <c r="BK528" s="30">
        <f>SUMIF(Ingredients!$B$3:$B$230,F528,Ingredients!$G$3:$G$230)+SUMIF($B$3:$B$725,F528,$BS$3:$BS$725)</f>
        <v>0</v>
      </c>
      <c r="BL528" s="30">
        <f>SUMIF(Ingredients!$B$3:$B$230,G528,Ingredients!$G$3:$G$230)+SUMIF($B$3:$B$725,G528,$BS$3:$BS$725)</f>
        <v>0</v>
      </c>
      <c r="BM528" s="30">
        <f>SUMIF(Ingredients!$B$3:$B$230,H528,Ingredients!$G$3:$G$230)+SUMIF($B$3:$B$725,H528,$BS$3:$BS$725)</f>
        <v>0</v>
      </c>
      <c r="BN528" s="30">
        <f>SUMIF(Ingredients!$B$3:$B$230,I528,Ingredients!$G$3:$G$230)+SUMIF($B$3:$B$725,I528,$BS$3:$BS$725)</f>
        <v>0</v>
      </c>
      <c r="BO528" s="30">
        <f>SUMIF(Ingredients!$B$3:$B$230,J528,Ingredients!$G$3:$G$230)+SUMIF($B$3:$B$725,J528,$BS$3:$BS$725)</f>
        <v>0</v>
      </c>
      <c r="BP528" s="30">
        <f>SUMIF(Ingredients!$B$3:$B$230,K528,Ingredients!$G$3:$G$230)+SUMIF($B$3:$B$725,K528,$BS$3:$BS$725)</f>
        <v>0</v>
      </c>
      <c r="BQ528" s="30">
        <f>SUMIF(Ingredients!$B$3:$B$230,L528,Ingredients!$G$3:$G$230)+SUMIF($B$3:$B$725,L528,$BS$3:$BS$725)</f>
        <v>0</v>
      </c>
      <c r="BR528" s="30">
        <f>SUMIF(Ingredients!$B$3:$B$230,M528,Ingredients!$G$3:$G$230)+SUMIF($B$3:$B$725,M528,$BS$3:$BS$725)</f>
        <v>0</v>
      </c>
      <c r="BS528" s="36">
        <f t="shared" si="117"/>
        <v>0</v>
      </c>
      <c r="BT528" s="30">
        <f>SUMIF(Ingredients!$B$3:$B$230,F528,Ingredients!$H$3:$H$230)+SUMIF($B$3:$B$725,F528,$CB$3:$CB$725)</f>
        <v>0</v>
      </c>
      <c r="BU528" s="30">
        <f>SUMIF(Ingredients!$B$3:$B$230,G528,Ingredients!$H$3:$H$230)+SUMIF($B$3:$B$725,G528,$CB$3:$CB$725)</f>
        <v>2</v>
      </c>
      <c r="BV528" s="30">
        <f>SUMIF(Ingredients!$B$3:$B$230,H528,Ingredients!$H$3:$H$230)+SUMIF($B$3:$B$725,H528,$CB$3:$CB$725)</f>
        <v>0</v>
      </c>
      <c r="BW528" s="30">
        <f>SUMIF(Ingredients!$B$3:$B$230,I528,Ingredients!$H$3:$H$230)+SUMIF($B$3:$B$725,I528,$CB$3:$CB$725)</f>
        <v>0</v>
      </c>
      <c r="BX528" s="30">
        <f>SUMIF(Ingredients!$B$3:$B$230,J528,Ingredients!$H$3:$H$230)+SUMIF($B$3:$B$725,J528,$CB$3:$CB$725)</f>
        <v>0</v>
      </c>
      <c r="BY528" s="30">
        <f>SUMIF(Ingredients!$B$3:$B$230,K528,Ingredients!$H$3:$H$230)+SUMIF($B$3:$B$725,K528,$CB$3:$CB$725)</f>
        <v>0</v>
      </c>
      <c r="BZ528" s="30">
        <f>SUMIF(Ingredients!$B$3:$B$230,L528,Ingredients!$H$3:$H$230)+SUMIF($B$3:$B$725,L528,$CB$3:$CB$725)</f>
        <v>0</v>
      </c>
      <c r="CA528" s="30">
        <f>SUMIF(Ingredients!$B$3:$B$230,M528,Ingredients!$H$3:$H$230)+SUMIF($B$3:$B$725,M528,$CB$3:$CB$725)</f>
        <v>0</v>
      </c>
      <c r="CB528" s="42">
        <f t="shared" si="118"/>
        <v>2</v>
      </c>
      <c r="CC528" s="30">
        <f>SUMIF(Ingredients!$B$3:$B$230,F528,Ingredients!$I$3:$I$230)+SUMIF($B$3:$B$725,F528,$CK$3:$CK$725)</f>
        <v>2</v>
      </c>
      <c r="CD528" s="30">
        <f>SUMIF(Ingredients!$B$3:$B$230,G528,Ingredients!$I$3:$I$230)+SUMIF($B$3:$B$725,G528,$CK$3:$CK$725)</f>
        <v>0</v>
      </c>
      <c r="CE528" s="30">
        <f>SUMIF(Ingredients!$B$3:$B$230,H528,Ingredients!$I$3:$I$230)+SUMIF($B$3:$B$725,H528,$CK$3:$CK$725)</f>
        <v>0</v>
      </c>
      <c r="CF528" s="30">
        <f>SUMIF(Ingredients!$B$3:$B$230,I528,Ingredients!$I$3:$I$230)+SUMIF($B$3:$B$725,I528,$CK$3:$CK$725)</f>
        <v>0</v>
      </c>
      <c r="CG528" s="30">
        <f>SUMIF(Ingredients!$B$3:$B$230,J528,Ingredients!$I$3:$I$230)+SUMIF($B$3:$B$725,J528,$CK$3:$CK$725)</f>
        <v>0</v>
      </c>
      <c r="CH528" s="30">
        <f>SUMIF(Ingredients!$B$3:$B$230,K528,Ingredients!$I$3:$I$230)+SUMIF($B$3:$B$725,K528,$CK$3:$CK$725)</f>
        <v>0</v>
      </c>
      <c r="CI528" s="30">
        <f>SUMIF(Ingredients!$B$3:$B$230,L528,Ingredients!$I$3:$I$230)+SUMIF($B$3:$B$725,L528,$CK$3:$CK$725)</f>
        <v>0</v>
      </c>
      <c r="CJ528" s="30">
        <f>SUMIF(Ingredients!$B$3:$B$230,M528,Ingredients!$I$3:$I$230)+SUMIF($B$3:$B$725,M528,$CK$3:$CK$725)</f>
        <v>0</v>
      </c>
      <c r="CK528" s="38">
        <f t="shared" si="119"/>
        <v>2</v>
      </c>
      <c r="CL528" s="30">
        <f>SUMIF(Ingredients!$B$3:$B$230,F528,Ingredients!$J$3:$J$230)+SUMIF($B$3:$B$725,F528,$CT$3:$CT$725)</f>
        <v>0</v>
      </c>
      <c r="CM528" s="30">
        <f>SUMIF(Ingredients!$B$3:$B$230,G528,Ingredients!$J$3:$J$230)+SUMIF($B$3:$B$725,G528,$CT$3:$CT$725)</f>
        <v>0</v>
      </c>
      <c r="CN528" s="30">
        <f>SUMIF(Ingredients!$B$3:$B$230,H528,Ingredients!$J$3:$J$230)+SUMIF($B$3:$B$725,H528,$CT$3:$CT$725)</f>
        <v>0</v>
      </c>
      <c r="CO528" s="30">
        <f>SUMIF(Ingredients!$B$3:$B$230,I528,Ingredients!$J$3:$J$230)+SUMIF($B$3:$B$725,I528,$CT$3:$CT$725)</f>
        <v>0</v>
      </c>
      <c r="CP528" s="30">
        <f>SUMIF(Ingredients!$B$3:$B$230,J528,Ingredients!$J$3:$J$230)+SUMIF($B$3:$B$725,J528,$CT$3:$CT$725)</f>
        <v>0</v>
      </c>
      <c r="CQ528" s="30">
        <f>SUMIF(Ingredients!$B$3:$B$230,K528,Ingredients!$J$3:$J$230)+SUMIF($B$3:$B$725,K528,$CT$3:$CT$725)</f>
        <v>0</v>
      </c>
      <c r="CR528" s="30">
        <f>SUMIF(Ingredients!$B$3:$B$230,L528,Ingredients!$J$3:$J$230)+SUMIF($B$3:$B$725,L528,$CT$3:$CT$725)</f>
        <v>0</v>
      </c>
      <c r="CS528" s="30">
        <f>SUMIF(Ingredients!$B$3:$B$230,M528,Ingredients!$J$3:$J$230)+SUMIF($B$3:$B$725,M528,$CT$3:$CT$725)</f>
        <v>0</v>
      </c>
      <c r="CT528" s="43">
        <f t="shared" si="120"/>
        <v>0</v>
      </c>
      <c r="CU528" s="34">
        <v>15</v>
      </c>
      <c r="CV528" s="30">
        <v>0</v>
      </c>
      <c r="CW528" s="30">
        <v>12</v>
      </c>
      <c r="CX528" s="35">
        <v>0</v>
      </c>
      <c r="CY528" s="36">
        <v>0</v>
      </c>
      <c r="CZ528" s="37">
        <v>2</v>
      </c>
      <c r="DA528" s="38">
        <v>2</v>
      </c>
      <c r="DB528" s="39">
        <v>0</v>
      </c>
      <c r="DC528" t="s">
        <v>202</v>
      </c>
      <c r="DD528" t="str">
        <f t="shared" ca="1" si="112"/>
        <v/>
      </c>
      <c r="DE528" t="str">
        <f t="shared" ca="1" si="121"/>
        <v>-</v>
      </c>
      <c r="DF528" t="s">
        <v>1261</v>
      </c>
      <c r="DG528" t="s">
        <v>200</v>
      </c>
      <c r="DH528" t="str">
        <f t="shared" ca="1" si="122"/>
        <v>GARLICSTEAKITEM(MEAL, ItemRegistry.garlicsteakItem, 4 ,3f,0f,0f,2f,0f,2f,0f,1.75f),</v>
      </c>
      <c r="DI528" t="s">
        <v>2579</v>
      </c>
    </row>
    <row r="529" spans="2:113" x14ac:dyDescent="0.3">
      <c r="B529" t="s">
        <v>829</v>
      </c>
      <c r="C529" t="str">
        <f>INDEX('PH Itemnames'!$B$1:$B$723,MATCH(B529,'PH Itemnames'!$A$1:$A$723),1)</f>
        <v>mushroomsteakItem</v>
      </c>
      <c r="D529" t="s">
        <v>245</v>
      </c>
      <c r="E529" t="s">
        <v>1191</v>
      </c>
      <c r="F529" s="10" t="s">
        <v>75</v>
      </c>
      <c r="G529" s="11" t="s">
        <v>284</v>
      </c>
      <c r="H529" s="11" t="s">
        <v>247</v>
      </c>
      <c r="I529" s="11" t="s">
        <v>400</v>
      </c>
      <c r="J529" s="11"/>
      <c r="K529" s="11"/>
      <c r="L529" s="11"/>
      <c r="M529" s="11"/>
      <c r="N529" s="46">
        <f ca="1">SUMIF(Ingredients!$B$3:$B$230,'PH complex foods'!F529,Ingredients!$A$3:$A$119)+SUMIF($B$3:$B$725,F529,$V$3:$V$724)</f>
        <v>1</v>
      </c>
      <c r="O529" s="11">
        <f ca="1">SUMIF(Ingredients!$B$3:$B$230,'PH complex foods'!G529,Ingredients!$A$3:$A$119)+SUMIF($B$3:$B$725,G529,$V$3:$V$724)</f>
        <v>1</v>
      </c>
      <c r="P529" s="11">
        <f ca="1">SUMIF(Ingredients!$B$3:$B$230,'PH complex foods'!H529,Ingredients!$A$3:$A$119)+SUMIF($B$3:$B$725,H529,$V$3:$V$724)</f>
        <v>1</v>
      </c>
      <c r="Q529" s="11">
        <f ca="1">SUMIF(Ingredients!$B$3:$B$230,'PH complex foods'!I529,Ingredients!$A$3:$A$119)+SUMIF($B$3:$B$725,I529,$V$3:$V$724)</f>
        <v>1</v>
      </c>
      <c r="R529" s="11">
        <f ca="1">SUMIF(Ingredients!$B$3:$B$230,'PH complex foods'!J529,Ingredients!$A$3:$A$119)+SUMIF($B$3:$B$725,J529,$V$3:$V$724)</f>
        <v>0</v>
      </c>
      <c r="S529" s="11">
        <f ca="1">SUMIF(Ingredients!$B$3:$B$230,'PH complex foods'!K529,Ingredients!$A$3:$A$119)+SUMIF($B$3:$B$725,K529,$V$3:$V$724)</f>
        <v>0</v>
      </c>
      <c r="T529" s="11">
        <f ca="1">SUMIF(Ingredients!$B$3:$B$230,'PH complex foods'!L529,Ingredients!$A$3:$A$119)+SUMIF($B$3:$B$725,L529,$V$3:$V$724)</f>
        <v>0</v>
      </c>
      <c r="U529" s="11">
        <f ca="1">SUMIF(Ingredients!$B$3:$B$230,'PH complex foods'!M529,Ingredients!$A$3:$A$119)+SUMIF($B$3:$B$725,M529,$V$3:$V$724)</f>
        <v>0</v>
      </c>
      <c r="V529" s="10">
        <f t="shared" ca="1" si="123"/>
        <v>1</v>
      </c>
      <c r="W529" s="10">
        <v>1</v>
      </c>
      <c r="X529" s="11">
        <v>1</v>
      </c>
      <c r="Y529" s="11">
        <f>COUNTIF(F529:M1253,B529)</f>
        <v>0</v>
      </c>
      <c r="Z529" s="44" t="str">
        <f t="shared" ca="1" si="124"/>
        <v>Yes</v>
      </c>
      <c r="AA529" s="34">
        <f>SUMIF(Ingredients!$B$3:$B$230,F529,Ingredients!$C$3:$C$230)+SUMIF($B$3:$B$725,F529,$AI$3:$AI$725)</f>
        <v>10</v>
      </c>
      <c r="AB529" s="30">
        <f>SUMIF(Ingredients!$B$3:$B$230,G529,Ingredients!$C$3:$C$230)+SUMIF($B$3:$B$725,G529,$AI$3:$AI$725)</f>
        <v>2</v>
      </c>
      <c r="AC529" s="30">
        <f>SUMIF(Ingredients!$B$3:$B$230,H529,Ingredients!$C$3:$C$230)+SUMIF($B$3:$B$725,H529,$AI$3:$AI$725)</f>
        <v>5</v>
      </c>
      <c r="AD529" s="30">
        <f>SUMIF(Ingredients!$B$3:$B$230,I529,Ingredients!$C$3:$C$230)+SUMIF($B$3:$B$725,I529,$AI$3:$AI$725)</f>
        <v>0</v>
      </c>
      <c r="AE529" s="30">
        <f>SUMIF(Ingredients!$B$3:$B$230,J529,Ingredients!$C$3:$C$230)+SUMIF($B$3:$B$725,J529,$AI$3:$AI$725)</f>
        <v>0</v>
      </c>
      <c r="AF529" s="30">
        <f>SUMIF(Ingredients!$B$3:$B$230,K529,Ingredients!$C$3:$C$230)+SUMIF($B$3:$B$725,K529,$AI$3:$AI$725)</f>
        <v>0</v>
      </c>
      <c r="AG529" s="30">
        <f>SUMIF(Ingredients!$B$3:$B$230,L529,Ingredients!$C$3:$C$230)+SUMIF($B$3:$B$725,L529,$AI$3:$AI$725)</f>
        <v>0</v>
      </c>
      <c r="AH529" s="30">
        <f>SUMIF(Ingredients!$B$3:$B$230,M529,Ingredients!$C$3:$C$230)+SUMIF($B$3:$B$725,M529,$AI$3:$AI$725)</f>
        <v>0</v>
      </c>
      <c r="AI529" s="29">
        <f t="shared" si="113"/>
        <v>17</v>
      </c>
      <c r="AJ529" s="30">
        <f>SUMIF(Ingredients!$B$3:$B$230,F529,Ingredients!$D$3:$D$230)+SUMIF($B$3:$B$725,F529,$AR$3:$AR$725)</f>
        <v>0</v>
      </c>
      <c r="AK529" s="30">
        <f>SUMIF(Ingredients!$B$3:$B$230,G529,Ingredients!$D$3:$D$230)+SUMIF($B$3:$B$725,G529,$AR$3:$AR$725)</f>
        <v>0</v>
      </c>
      <c r="AL529" s="30">
        <f>SUMIF(Ingredients!$B$3:$B$230,H529,Ingredients!$D$3:$D$230)+SUMIF($B$3:$B$725,H529,$AR$3:$AR$725)</f>
        <v>0</v>
      </c>
      <c r="AM529" s="30">
        <f>SUMIF(Ingredients!$B$3:$B$230,I529,Ingredients!$D$3:$D$230)+SUMIF($B$3:$B$725,I529,$AR$3:$AR$725)</f>
        <v>0</v>
      </c>
      <c r="AN529" s="30">
        <f>SUMIF(Ingredients!$B$3:$B$230,J529,Ingredients!$D$3:$D$230)+SUMIF($B$3:$B$725,J529,$AR$3:$AR$725)</f>
        <v>0</v>
      </c>
      <c r="AO529" s="30">
        <f>SUMIF(Ingredients!$B$3:$B$230,K529,Ingredients!$D$3:$D$230)+SUMIF($B$3:$B$725,K529,$AR$3:$AR$725)</f>
        <v>0</v>
      </c>
      <c r="AP529" s="30">
        <f>SUMIF(Ingredients!$B$3:$B$230,L529,Ingredients!$D$3:$D$230)+SUMIF($B$3:$B$725,L529,$AR$3:$AR$725)</f>
        <v>0</v>
      </c>
      <c r="AQ529" s="30">
        <f>SUMIF(Ingredients!$B$3:$B$230,M529,Ingredients!$D$3:$D$230)+SUMIF($B$3:$B$725,M529,$AR$3:$AR$725)</f>
        <v>0</v>
      </c>
      <c r="AR529" s="29">
        <f t="shared" si="114"/>
        <v>0</v>
      </c>
      <c r="AS529" s="30">
        <f>SUMIF(Ingredients!$B$3:$B$230,F529,Ingredients!$E$3:$E$230)+SUMIF($B$3:$B$725,F529,$BA$3:$BA$730)</f>
        <v>10</v>
      </c>
      <c r="AT529" s="30">
        <f>SUMIF(Ingredients!$B$3:$B$230,G529,Ingredients!$E$3:$E$230)+SUMIF($B$3:$B$725,G529,$BA$3:$BA$730)</f>
        <v>24</v>
      </c>
      <c r="AU529" s="30">
        <f>SUMIF(Ingredients!$B$3:$B$230,H529,Ingredients!$E$3:$E$230)+SUMIF($B$3:$B$725,H529,$BA$3:$BA$730)</f>
        <v>12</v>
      </c>
      <c r="AV529" s="30">
        <f>SUMIF(Ingredients!$B$3:$B$230,I529,Ingredients!$E$3:$E$230)+SUMIF($B$3:$B$725,I529,$BA$3:$BA$730)</f>
        <v>0</v>
      </c>
      <c r="AW529" s="30">
        <f>SUMIF(Ingredients!$B$3:$B$230,J529,Ingredients!$E$3:$E$230)+SUMIF($B$3:$B$725,J529,$BA$3:$BA$730)</f>
        <v>0</v>
      </c>
      <c r="AX529" s="30">
        <f>SUMIF(Ingredients!$B$3:$B$230,K529,Ingredients!$E$3:$E$230)+SUMIF($B$3:$B$725,K529,$BA$3:$BA$730)</f>
        <v>0</v>
      </c>
      <c r="AY529" s="30">
        <f>SUMIF(Ingredients!$B$3:$B$230,L529,Ingredients!$E$3:$E$230)+SUMIF($B$3:$B$725,L529,$BA$3:$BA$730)</f>
        <v>0</v>
      </c>
      <c r="AZ529" s="30">
        <f>SUMIF(Ingredients!$B$3:$B$230,M529,Ingredients!$E$3:$E$230)+SUMIF($B$3:$B$725,M529,$BA$3:$BA$730)</f>
        <v>0</v>
      </c>
      <c r="BA529" s="29">
        <f t="shared" si="115"/>
        <v>11.5</v>
      </c>
      <c r="BB529" s="30">
        <f>SUMIF(Ingredients!$B$3:$B$230,F529,Ingredients!$F$3:$F$230)+SUMIF($B$3:$B$725,F529,$BJ$3:$BJ$725)</f>
        <v>0</v>
      </c>
      <c r="BC529" s="30">
        <f>SUMIF(Ingredients!$B$3:$B$230,G529,Ingredients!$F$3:$F$230)+SUMIF($B$3:$B$725,G529,$BJ$3:$BJ$725)</f>
        <v>0</v>
      </c>
      <c r="BD529" s="30">
        <f>SUMIF(Ingredients!$B$3:$B$230,H529,Ingredients!$F$3:$F$230)+SUMIF($B$3:$B$725,H529,$BJ$3:$BJ$725)</f>
        <v>0</v>
      </c>
      <c r="BE529" s="30">
        <f>SUMIF(Ingredients!$B$3:$B$230,I529,Ingredients!$F$3:$F$230)+SUMIF($B$3:$B$725,I529,$BJ$3:$BJ$725)</f>
        <v>0</v>
      </c>
      <c r="BF529" s="30">
        <f>SUMIF(Ingredients!$B$3:$B$230,J529,Ingredients!$F$3:$F$230)+SUMIF($B$3:$B$725,J529,$BJ$3:$BJ$725)</f>
        <v>0</v>
      </c>
      <c r="BG529" s="30">
        <f>SUMIF(Ingredients!$B$3:$B$230,K529,Ingredients!$F$3:$F$230)+SUMIF($B$3:$B$725,K529,$BJ$3:$BJ$725)</f>
        <v>0</v>
      </c>
      <c r="BH529" s="30">
        <f>SUMIF(Ingredients!$B$3:$B$230,L529,Ingredients!$F$3:$F$230)+SUMIF($B$3:$B$725,L529,$BJ$3:$BJ$725)</f>
        <v>0</v>
      </c>
      <c r="BI529" s="30">
        <f>SUMIF(Ingredients!$B$3:$B$230,M529,Ingredients!$F$3:$F$230)+SUMIF($B$3:$B$725,M529,$BJ$3:$BJ$725)</f>
        <v>0</v>
      </c>
      <c r="BJ529" s="35">
        <f t="shared" si="116"/>
        <v>0</v>
      </c>
      <c r="BK529" s="30">
        <f>SUMIF(Ingredients!$B$3:$B$230,F529,Ingredients!$G$3:$G$230)+SUMIF($B$3:$B$725,F529,$BS$3:$BS$725)</f>
        <v>0</v>
      </c>
      <c r="BL529" s="30">
        <f>SUMIF(Ingredients!$B$3:$B$230,G529,Ingredients!$G$3:$G$230)+SUMIF($B$3:$B$725,G529,$BS$3:$BS$725)</f>
        <v>0</v>
      </c>
      <c r="BM529" s="30">
        <f>SUMIF(Ingredients!$B$3:$B$230,H529,Ingredients!$G$3:$G$230)+SUMIF($B$3:$B$725,H529,$BS$3:$BS$725)</f>
        <v>0</v>
      </c>
      <c r="BN529" s="30">
        <f>SUMIF(Ingredients!$B$3:$B$230,I529,Ingredients!$G$3:$G$230)+SUMIF($B$3:$B$725,I529,$BS$3:$BS$725)</f>
        <v>0</v>
      </c>
      <c r="BO529" s="30">
        <f>SUMIF(Ingredients!$B$3:$B$230,J529,Ingredients!$G$3:$G$230)+SUMIF($B$3:$B$725,J529,$BS$3:$BS$725)</f>
        <v>0</v>
      </c>
      <c r="BP529" s="30">
        <f>SUMIF(Ingredients!$B$3:$B$230,K529,Ingredients!$G$3:$G$230)+SUMIF($B$3:$B$725,K529,$BS$3:$BS$725)</f>
        <v>0</v>
      </c>
      <c r="BQ529" s="30">
        <f>SUMIF(Ingredients!$B$3:$B$230,L529,Ingredients!$G$3:$G$230)+SUMIF($B$3:$B$725,L529,$BS$3:$BS$725)</f>
        <v>0</v>
      </c>
      <c r="BR529" s="30">
        <f>SUMIF(Ingredients!$B$3:$B$230,M529,Ingredients!$G$3:$G$230)+SUMIF($B$3:$B$725,M529,$BS$3:$BS$725)</f>
        <v>0</v>
      </c>
      <c r="BS529" s="36">
        <f t="shared" si="117"/>
        <v>0</v>
      </c>
      <c r="BT529" s="30">
        <f>SUMIF(Ingredients!$B$3:$B$230,F529,Ingredients!$H$3:$H$230)+SUMIF($B$3:$B$725,F529,$CB$3:$CB$725)</f>
        <v>0</v>
      </c>
      <c r="BU529" s="30">
        <f>SUMIF(Ingredients!$B$3:$B$230,G529,Ingredients!$H$3:$H$230)+SUMIF($B$3:$B$725,G529,$CB$3:$CB$725)</f>
        <v>0</v>
      </c>
      <c r="BV529" s="30">
        <f>SUMIF(Ingredients!$B$3:$B$230,H529,Ingredients!$H$3:$H$230)+SUMIF($B$3:$B$725,H529,$CB$3:$CB$725)</f>
        <v>0</v>
      </c>
      <c r="BW529" s="30">
        <f>SUMIF(Ingredients!$B$3:$B$230,I529,Ingredients!$H$3:$H$230)+SUMIF($B$3:$B$725,I529,$CB$3:$CB$725)</f>
        <v>0</v>
      </c>
      <c r="BX529" s="30">
        <f>SUMIF(Ingredients!$B$3:$B$230,J529,Ingredients!$H$3:$H$230)+SUMIF($B$3:$B$725,J529,$CB$3:$CB$725)</f>
        <v>0</v>
      </c>
      <c r="BY529" s="30">
        <f>SUMIF(Ingredients!$B$3:$B$230,K529,Ingredients!$H$3:$H$230)+SUMIF($B$3:$B$725,K529,$CB$3:$CB$725)</f>
        <v>0</v>
      </c>
      <c r="BZ529" s="30">
        <f>SUMIF(Ingredients!$B$3:$B$230,L529,Ingredients!$H$3:$H$230)+SUMIF($B$3:$B$725,L529,$CB$3:$CB$725)</f>
        <v>0</v>
      </c>
      <c r="CA529" s="30">
        <f>SUMIF(Ingredients!$B$3:$B$230,M529,Ingredients!$H$3:$H$230)+SUMIF($B$3:$B$725,M529,$CB$3:$CB$725)</f>
        <v>0</v>
      </c>
      <c r="CB529" s="42">
        <f t="shared" si="118"/>
        <v>0</v>
      </c>
      <c r="CC529" s="30">
        <f>SUMIF(Ingredients!$B$3:$B$230,F529,Ingredients!$I$3:$I$230)+SUMIF($B$3:$B$725,F529,$CK$3:$CK$725)</f>
        <v>2</v>
      </c>
      <c r="CD529" s="30">
        <f>SUMIF(Ingredients!$B$3:$B$230,G529,Ingredients!$I$3:$I$230)+SUMIF($B$3:$B$725,G529,$CK$3:$CK$725)</f>
        <v>0.5</v>
      </c>
      <c r="CE529" s="30">
        <f>SUMIF(Ingredients!$B$3:$B$230,H529,Ingredients!$I$3:$I$230)+SUMIF($B$3:$B$725,H529,$CK$3:$CK$725)</f>
        <v>0</v>
      </c>
      <c r="CF529" s="30">
        <f>SUMIF(Ingredients!$B$3:$B$230,I529,Ingredients!$I$3:$I$230)+SUMIF($B$3:$B$725,I529,$CK$3:$CK$725)</f>
        <v>0</v>
      </c>
      <c r="CG529" s="30">
        <f>SUMIF(Ingredients!$B$3:$B$230,J529,Ingredients!$I$3:$I$230)+SUMIF($B$3:$B$725,J529,$CK$3:$CK$725)</f>
        <v>0</v>
      </c>
      <c r="CH529" s="30">
        <f>SUMIF(Ingredients!$B$3:$B$230,K529,Ingredients!$I$3:$I$230)+SUMIF($B$3:$B$725,K529,$CK$3:$CK$725)</f>
        <v>0</v>
      </c>
      <c r="CI529" s="30">
        <f>SUMIF(Ingredients!$B$3:$B$230,L529,Ingredients!$I$3:$I$230)+SUMIF($B$3:$B$725,L529,$CK$3:$CK$725)</f>
        <v>0</v>
      </c>
      <c r="CJ529" s="30">
        <f>SUMIF(Ingredients!$B$3:$B$230,M529,Ingredients!$I$3:$I$230)+SUMIF($B$3:$B$725,M529,$CK$3:$CK$725)</f>
        <v>0</v>
      </c>
      <c r="CK529" s="38">
        <f t="shared" si="119"/>
        <v>2.5</v>
      </c>
      <c r="CL529" s="30">
        <f>SUMIF(Ingredients!$B$3:$B$230,F529,Ingredients!$J$3:$J$230)+SUMIF($B$3:$B$725,F529,$CT$3:$CT$725)</f>
        <v>0</v>
      </c>
      <c r="CM529" s="30">
        <f>SUMIF(Ingredients!$B$3:$B$230,G529,Ingredients!$J$3:$J$230)+SUMIF($B$3:$B$725,G529,$CT$3:$CT$725)</f>
        <v>0</v>
      </c>
      <c r="CN529" s="30">
        <f>SUMIF(Ingredients!$B$3:$B$230,H529,Ingredients!$J$3:$J$230)+SUMIF($B$3:$B$725,H529,$CT$3:$CT$725)</f>
        <v>1</v>
      </c>
      <c r="CO529" s="30">
        <f>SUMIF(Ingredients!$B$3:$B$230,I529,Ingredients!$J$3:$J$230)+SUMIF($B$3:$B$725,I529,$CT$3:$CT$725)</f>
        <v>0</v>
      </c>
      <c r="CP529" s="30">
        <f>SUMIF(Ingredients!$B$3:$B$230,J529,Ingredients!$J$3:$J$230)+SUMIF($B$3:$B$725,J529,$CT$3:$CT$725)</f>
        <v>0</v>
      </c>
      <c r="CQ529" s="30">
        <f>SUMIF(Ingredients!$B$3:$B$230,K529,Ingredients!$J$3:$J$230)+SUMIF($B$3:$B$725,K529,$CT$3:$CT$725)</f>
        <v>0</v>
      </c>
      <c r="CR529" s="30">
        <f>SUMIF(Ingredients!$B$3:$B$230,L529,Ingredients!$J$3:$J$230)+SUMIF($B$3:$B$725,L529,$CT$3:$CT$725)</f>
        <v>0</v>
      </c>
      <c r="CS529" s="30">
        <f>SUMIF(Ingredients!$B$3:$B$230,M529,Ingredients!$J$3:$J$230)+SUMIF($B$3:$B$725,M529,$CT$3:$CT$725)</f>
        <v>0</v>
      </c>
      <c r="CT529" s="43">
        <f t="shared" si="120"/>
        <v>1</v>
      </c>
      <c r="CU529" s="34">
        <v>15</v>
      </c>
      <c r="CV529" s="30">
        <v>0</v>
      </c>
      <c r="CW529" s="30">
        <v>11.5</v>
      </c>
      <c r="CX529" s="35">
        <v>0</v>
      </c>
      <c r="CY529" s="36">
        <v>0</v>
      </c>
      <c r="CZ529" s="37">
        <v>0</v>
      </c>
      <c r="DA529" s="38">
        <v>2.5</v>
      </c>
      <c r="DB529" s="39">
        <v>1</v>
      </c>
      <c r="DC529" t="s">
        <v>202</v>
      </c>
      <c r="DD529" t="str">
        <f t="shared" ca="1" si="112"/>
        <v/>
      </c>
      <c r="DE529" t="str">
        <f t="shared" ca="1" si="121"/>
        <v>-</v>
      </c>
      <c r="DG529" t="s">
        <v>200</v>
      </c>
      <c r="DH529" t="str">
        <f t="shared" ca="1" si="122"/>
        <v>MUSHROOMSTEAKITEM(MEAL, ItemRegistry.mushroomsteakItem, 4 ,3f,0f,0f,0f,0f,2.5f,1f,1.83f),</v>
      </c>
      <c r="DI529" t="s">
        <v>2580</v>
      </c>
    </row>
    <row r="530" spans="2:113" x14ac:dyDescent="0.3">
      <c r="B530" t="s">
        <v>830</v>
      </c>
      <c r="C530" t="str">
        <f>INDEX('PH Itemnames'!$B$1:$B$723,MATCH(B530,'PH Itemnames'!$A$1:$A$723),1)</f>
        <v>hotdishcasseroleItem</v>
      </c>
      <c r="D530" t="s">
        <v>245</v>
      </c>
      <c r="E530" t="s">
        <v>1191</v>
      </c>
      <c r="F530" s="10" t="s">
        <v>212</v>
      </c>
      <c r="G530" s="11" t="s">
        <v>6</v>
      </c>
      <c r="H530" s="11" t="s">
        <v>6</v>
      </c>
      <c r="I530" s="11" t="s">
        <v>73</v>
      </c>
      <c r="J530" s="11" t="s">
        <v>831</v>
      </c>
      <c r="K530" s="11"/>
      <c r="L530" s="11"/>
      <c r="M530" s="11"/>
      <c r="N530" s="46">
        <f ca="1">SUMIF(Ingredients!$B$3:$B$230,'PH complex foods'!F530,Ingredients!$A$3:$A$119)+SUMIF($B$3:$B$725,F530,$V$3:$V$724)</f>
        <v>1</v>
      </c>
      <c r="O530" s="11">
        <f ca="1">SUMIF(Ingredients!$B$3:$B$230,'PH complex foods'!G530,Ingredients!$A$3:$A$119)+SUMIF($B$3:$B$725,G530,$V$3:$V$724)</f>
        <v>1</v>
      </c>
      <c r="P530" s="11">
        <f ca="1">SUMIF(Ingredients!$B$3:$B$230,'PH complex foods'!H530,Ingredients!$A$3:$A$119)+SUMIF($B$3:$B$725,H530,$V$3:$V$724)</f>
        <v>1</v>
      </c>
      <c r="Q530" s="11">
        <f ca="1">SUMIF(Ingredients!$B$3:$B$230,'PH complex foods'!I530,Ingredients!$A$3:$A$119)+SUMIF($B$3:$B$725,I530,$V$3:$V$724)</f>
        <v>1</v>
      </c>
      <c r="R530" s="11">
        <f ca="1">SUMIF(Ingredients!$B$3:$B$230,'PH complex foods'!J530,Ingredients!$A$3:$A$119)+SUMIF($B$3:$B$725,J530,$V$3:$V$724)</f>
        <v>1</v>
      </c>
      <c r="S530" s="11">
        <f ca="1">SUMIF(Ingredients!$B$3:$B$230,'PH complex foods'!K530,Ingredients!$A$3:$A$119)+SUMIF($B$3:$B$725,K530,$V$3:$V$724)</f>
        <v>0</v>
      </c>
      <c r="T530" s="11">
        <f ca="1">SUMIF(Ingredients!$B$3:$B$230,'PH complex foods'!L530,Ingredients!$A$3:$A$119)+SUMIF($B$3:$B$725,L530,$V$3:$V$724)</f>
        <v>0</v>
      </c>
      <c r="U530" s="11">
        <f ca="1">SUMIF(Ingredients!$B$3:$B$230,'PH complex foods'!M530,Ingredients!$A$3:$A$119)+SUMIF($B$3:$B$725,M530,$V$3:$V$724)</f>
        <v>0</v>
      </c>
      <c r="V530" s="10">
        <f t="shared" ca="1" si="123"/>
        <v>1</v>
      </c>
      <c r="W530" s="10">
        <v>1</v>
      </c>
      <c r="X530" s="11">
        <v>1</v>
      </c>
      <c r="Y530" s="11">
        <f>COUNTIF(F530:M1254,B530)</f>
        <v>0</v>
      </c>
      <c r="Z530" s="44" t="str">
        <f t="shared" ca="1" si="124"/>
        <v>Yes</v>
      </c>
      <c r="AA530" s="34">
        <f>SUMIF(Ingredients!$B$3:$B$230,F530,Ingredients!$C$3:$C$230)+SUMIF($B$3:$B$725,F530,$AI$3:$AI$725)</f>
        <v>7.166666666666667</v>
      </c>
      <c r="AB530" s="30">
        <f>SUMIF(Ingredients!$B$3:$B$230,G530,Ingredients!$C$3:$C$230)+SUMIF($B$3:$B$725,G530,$AI$3:$AI$725)</f>
        <v>5.1428571428571432</v>
      </c>
      <c r="AC530" s="30">
        <f>SUMIF(Ingredients!$B$3:$B$230,H530,Ingredients!$C$3:$C$230)+SUMIF($B$3:$B$725,H530,$AI$3:$AI$725)</f>
        <v>5.1428571428571432</v>
      </c>
      <c r="AD530" s="30">
        <f>SUMIF(Ingredients!$B$3:$B$230,I530,Ingredients!$C$3:$C$230)+SUMIF($B$3:$B$725,I530,$AI$3:$AI$725)</f>
        <v>10</v>
      </c>
      <c r="AE530" s="30">
        <f>SUMIF(Ingredients!$B$3:$B$230,J530,Ingredients!$C$3:$C$230)+SUMIF($B$3:$B$725,J530,$AI$3:$AI$725)</f>
        <v>15</v>
      </c>
      <c r="AF530" s="30">
        <f>SUMIF(Ingredients!$B$3:$B$230,K530,Ingredients!$C$3:$C$230)+SUMIF($B$3:$B$725,K530,$AI$3:$AI$725)</f>
        <v>0</v>
      </c>
      <c r="AG530" s="30">
        <f>SUMIF(Ingredients!$B$3:$B$230,L530,Ingredients!$C$3:$C$230)+SUMIF($B$3:$B$725,L530,$AI$3:$AI$725)</f>
        <v>0</v>
      </c>
      <c r="AH530" s="30">
        <f>SUMIF(Ingredients!$B$3:$B$230,M530,Ingredients!$C$3:$C$230)+SUMIF($B$3:$B$725,M530,$AI$3:$AI$725)</f>
        <v>0</v>
      </c>
      <c r="AI530" s="29">
        <f t="shared" si="113"/>
        <v>42.452380952380949</v>
      </c>
      <c r="AJ530" s="30">
        <f>SUMIF(Ingredients!$B$3:$B$230,F530,Ingredients!$D$3:$D$230)+SUMIF($B$3:$B$725,F530,$AR$3:$AR$725)</f>
        <v>0</v>
      </c>
      <c r="AK530" s="30">
        <f>SUMIF(Ingredients!$B$3:$B$230,G530,Ingredients!$D$3:$D$230)+SUMIF($B$3:$B$725,G530,$AR$3:$AR$725)</f>
        <v>0.35714285714285715</v>
      </c>
      <c r="AL530" s="30">
        <f>SUMIF(Ingredients!$B$3:$B$230,H530,Ingredients!$D$3:$D$230)+SUMIF($B$3:$B$725,H530,$AR$3:$AR$725)</f>
        <v>0.35714285714285715</v>
      </c>
      <c r="AM530" s="30">
        <f>SUMIF(Ingredients!$B$3:$B$230,I530,Ingredients!$D$3:$D$230)+SUMIF($B$3:$B$725,I530,$AR$3:$AR$725)</f>
        <v>0</v>
      </c>
      <c r="AN530" s="30">
        <f>SUMIF(Ingredients!$B$3:$B$230,J530,Ingredients!$D$3:$D$230)+SUMIF($B$3:$B$725,J530,$AR$3:$AR$725)</f>
        <v>0</v>
      </c>
      <c r="AO530" s="30">
        <f>SUMIF(Ingredients!$B$3:$B$230,K530,Ingredients!$D$3:$D$230)+SUMIF($B$3:$B$725,K530,$AR$3:$AR$725)</f>
        <v>0</v>
      </c>
      <c r="AP530" s="30">
        <f>SUMIF(Ingredients!$B$3:$B$230,L530,Ingredients!$D$3:$D$230)+SUMIF($B$3:$B$725,L530,$AR$3:$AR$725)</f>
        <v>0</v>
      </c>
      <c r="AQ530" s="30">
        <f>SUMIF(Ingredients!$B$3:$B$230,M530,Ingredients!$D$3:$D$230)+SUMIF($B$3:$B$725,M530,$AR$3:$AR$725)</f>
        <v>0</v>
      </c>
      <c r="AR530" s="29">
        <f t="shared" si="114"/>
        <v>0.7142857142857143</v>
      </c>
      <c r="AS530" s="30">
        <f>SUMIF(Ingredients!$B$3:$B$230,F530,Ingredients!$E$3:$E$230)+SUMIF($B$3:$B$725,F530,$BA$3:$BA$730)</f>
        <v>12</v>
      </c>
      <c r="AT530" s="30">
        <f>SUMIF(Ingredients!$B$3:$B$230,G530,Ingredients!$E$3:$E$230)+SUMIF($B$3:$B$725,G530,$BA$3:$BA$730)</f>
        <v>19.285714285714285</v>
      </c>
      <c r="AU530" s="30">
        <f>SUMIF(Ingredients!$B$3:$B$230,H530,Ingredients!$E$3:$E$230)+SUMIF($B$3:$B$725,H530,$BA$3:$BA$730)</f>
        <v>19.285714285714285</v>
      </c>
      <c r="AV530" s="30">
        <f>SUMIF(Ingredients!$B$3:$B$230,I530,Ingredients!$E$3:$E$230)+SUMIF($B$3:$B$725,I530,$BA$3:$BA$730)</f>
        <v>73</v>
      </c>
      <c r="AW530" s="30">
        <f>SUMIF(Ingredients!$B$3:$B$230,J530,Ingredients!$E$3:$E$230)+SUMIF($B$3:$B$725,J530,$BA$3:$BA$730)</f>
        <v>35</v>
      </c>
      <c r="AX530" s="30">
        <f>SUMIF(Ingredients!$B$3:$B$230,K530,Ingredients!$E$3:$E$230)+SUMIF($B$3:$B$725,K530,$BA$3:$BA$730)</f>
        <v>0</v>
      </c>
      <c r="AY530" s="30">
        <f>SUMIF(Ingredients!$B$3:$B$230,L530,Ingredients!$E$3:$E$230)+SUMIF($B$3:$B$725,L530,$BA$3:$BA$730)</f>
        <v>0</v>
      </c>
      <c r="AZ530" s="30">
        <f>SUMIF(Ingredients!$B$3:$B$230,M530,Ingredients!$E$3:$E$230)+SUMIF($B$3:$B$725,M530,$BA$3:$BA$730)</f>
        <v>0</v>
      </c>
      <c r="BA530" s="29">
        <f t="shared" si="115"/>
        <v>31.714285714285712</v>
      </c>
      <c r="BB530" s="30">
        <f>SUMIF(Ingredients!$B$3:$B$230,F530,Ingredients!$F$3:$F$230)+SUMIF($B$3:$B$725,F530,$BJ$3:$BJ$725)</f>
        <v>0</v>
      </c>
      <c r="BC530" s="30">
        <f>SUMIF(Ingredients!$B$3:$B$230,G530,Ingredients!$F$3:$F$230)+SUMIF($B$3:$B$725,G530,$BJ$3:$BJ$725)</f>
        <v>0</v>
      </c>
      <c r="BD530" s="30">
        <f>SUMIF(Ingredients!$B$3:$B$230,H530,Ingredients!$F$3:$F$230)+SUMIF($B$3:$B$725,H530,$BJ$3:$BJ$725)</f>
        <v>0</v>
      </c>
      <c r="BE530" s="30">
        <f>SUMIF(Ingredients!$B$3:$B$230,I530,Ingredients!$F$3:$F$230)+SUMIF($B$3:$B$725,I530,$BJ$3:$BJ$725)</f>
        <v>0</v>
      </c>
      <c r="BF530" s="30">
        <f>SUMIF(Ingredients!$B$3:$B$230,J530,Ingredients!$F$3:$F$230)+SUMIF($B$3:$B$725,J530,$BJ$3:$BJ$725)</f>
        <v>1</v>
      </c>
      <c r="BG530" s="30">
        <f>SUMIF(Ingredients!$B$3:$B$230,K530,Ingredients!$F$3:$F$230)+SUMIF($B$3:$B$725,K530,$BJ$3:$BJ$725)</f>
        <v>0</v>
      </c>
      <c r="BH530" s="30">
        <f>SUMIF(Ingredients!$B$3:$B$230,L530,Ingredients!$F$3:$F$230)+SUMIF($B$3:$B$725,L530,$BJ$3:$BJ$725)</f>
        <v>0</v>
      </c>
      <c r="BI530" s="30">
        <f>SUMIF(Ingredients!$B$3:$B$230,M530,Ingredients!$F$3:$F$230)+SUMIF($B$3:$B$725,M530,$BJ$3:$BJ$725)</f>
        <v>0</v>
      </c>
      <c r="BJ530" s="35">
        <f t="shared" si="116"/>
        <v>1</v>
      </c>
      <c r="BK530" s="30">
        <f>SUMIF(Ingredients!$B$3:$B$230,F530,Ingredients!$G$3:$G$230)+SUMIF($B$3:$B$725,F530,$BS$3:$BS$725)</f>
        <v>0</v>
      </c>
      <c r="BL530" s="30">
        <f>SUMIF(Ingredients!$B$3:$B$230,G530,Ingredients!$G$3:$G$230)+SUMIF($B$3:$B$725,G530,$BS$3:$BS$725)</f>
        <v>0</v>
      </c>
      <c r="BM530" s="30">
        <f>SUMIF(Ingredients!$B$3:$B$230,H530,Ingredients!$G$3:$G$230)+SUMIF($B$3:$B$725,H530,$BS$3:$BS$725)</f>
        <v>0</v>
      </c>
      <c r="BN530" s="30">
        <f>SUMIF(Ingredients!$B$3:$B$230,I530,Ingredients!$G$3:$G$230)+SUMIF($B$3:$B$725,I530,$BS$3:$BS$725)</f>
        <v>0</v>
      </c>
      <c r="BO530" s="30">
        <f>SUMIF(Ingredients!$B$3:$B$230,J530,Ingredients!$G$3:$G$230)+SUMIF($B$3:$B$725,J530,$BS$3:$BS$725)</f>
        <v>0</v>
      </c>
      <c r="BP530" s="30">
        <f>SUMIF(Ingredients!$B$3:$B$230,K530,Ingredients!$G$3:$G$230)+SUMIF($B$3:$B$725,K530,$BS$3:$BS$725)</f>
        <v>0</v>
      </c>
      <c r="BQ530" s="30">
        <f>SUMIF(Ingredients!$B$3:$B$230,L530,Ingredients!$G$3:$G$230)+SUMIF($B$3:$B$725,L530,$BS$3:$BS$725)</f>
        <v>0</v>
      </c>
      <c r="BR530" s="30">
        <f>SUMIF(Ingredients!$B$3:$B$230,M530,Ingredients!$G$3:$G$230)+SUMIF($B$3:$B$725,M530,$BS$3:$BS$725)</f>
        <v>0</v>
      </c>
      <c r="BS530" s="36">
        <f t="shared" si="117"/>
        <v>0</v>
      </c>
      <c r="BT530" s="30">
        <f>SUMIF(Ingredients!$B$3:$B$230,F530,Ingredients!$H$3:$H$230)+SUMIF($B$3:$B$725,F530,$CB$3:$CB$725)</f>
        <v>0</v>
      </c>
      <c r="BU530" s="30">
        <f>SUMIF(Ingredients!$B$3:$B$230,G530,Ingredients!$H$3:$H$230)+SUMIF($B$3:$B$725,G530,$CB$3:$CB$725)</f>
        <v>1.1428571428571428</v>
      </c>
      <c r="BV530" s="30">
        <f>SUMIF(Ingredients!$B$3:$B$230,H530,Ingredients!$H$3:$H$230)+SUMIF($B$3:$B$725,H530,$CB$3:$CB$725)</f>
        <v>1.1428571428571428</v>
      </c>
      <c r="BW530" s="30">
        <f>SUMIF(Ingredients!$B$3:$B$230,I530,Ingredients!$H$3:$H$230)+SUMIF($B$3:$B$725,I530,$CB$3:$CB$725)</f>
        <v>0</v>
      </c>
      <c r="BX530" s="30">
        <f>SUMIF(Ingredients!$B$3:$B$230,J530,Ingredients!$H$3:$H$230)+SUMIF($B$3:$B$725,J530,$CB$3:$CB$725)</f>
        <v>1.5</v>
      </c>
      <c r="BY530" s="30">
        <f>SUMIF(Ingredients!$B$3:$B$230,K530,Ingredients!$H$3:$H$230)+SUMIF($B$3:$B$725,K530,$CB$3:$CB$725)</f>
        <v>0</v>
      </c>
      <c r="BZ530" s="30">
        <f>SUMIF(Ingredients!$B$3:$B$230,L530,Ingredients!$H$3:$H$230)+SUMIF($B$3:$B$725,L530,$CB$3:$CB$725)</f>
        <v>0</v>
      </c>
      <c r="CA530" s="30">
        <f>SUMIF(Ingredients!$B$3:$B$230,M530,Ingredients!$H$3:$H$230)+SUMIF($B$3:$B$725,M530,$CB$3:$CB$725)</f>
        <v>0</v>
      </c>
      <c r="CB530" s="42">
        <f t="shared" si="118"/>
        <v>3.7857142857142856</v>
      </c>
      <c r="CC530" s="30">
        <f>SUMIF(Ingredients!$B$3:$B$230,F530,Ingredients!$I$3:$I$230)+SUMIF($B$3:$B$725,F530,$CK$3:$CK$725)</f>
        <v>2</v>
      </c>
      <c r="CD530" s="30">
        <f>SUMIF(Ingredients!$B$3:$B$230,G530,Ingredients!$I$3:$I$230)+SUMIF($B$3:$B$725,G530,$CK$3:$CK$725)</f>
        <v>0</v>
      </c>
      <c r="CE530" s="30">
        <f>SUMIF(Ingredients!$B$3:$B$230,H530,Ingredients!$I$3:$I$230)+SUMIF($B$3:$B$725,H530,$CK$3:$CK$725)</f>
        <v>0</v>
      </c>
      <c r="CF530" s="30">
        <f>SUMIF(Ingredients!$B$3:$B$230,I530,Ingredients!$I$3:$I$230)+SUMIF($B$3:$B$725,I530,$CK$3:$CK$725)</f>
        <v>0</v>
      </c>
      <c r="CG530" s="30">
        <f>SUMIF(Ingredients!$B$3:$B$230,J530,Ingredients!$I$3:$I$230)+SUMIF($B$3:$B$725,J530,$CK$3:$CK$725)</f>
        <v>0</v>
      </c>
      <c r="CH530" s="30">
        <f>SUMIF(Ingredients!$B$3:$B$230,K530,Ingredients!$I$3:$I$230)+SUMIF($B$3:$B$725,K530,$CK$3:$CK$725)</f>
        <v>0</v>
      </c>
      <c r="CI530" s="30">
        <f>SUMIF(Ingredients!$B$3:$B$230,L530,Ingredients!$I$3:$I$230)+SUMIF($B$3:$B$725,L530,$CK$3:$CK$725)</f>
        <v>0</v>
      </c>
      <c r="CJ530" s="30">
        <f>SUMIF(Ingredients!$B$3:$B$230,M530,Ingredients!$I$3:$I$230)+SUMIF($B$3:$B$725,M530,$CK$3:$CK$725)</f>
        <v>0</v>
      </c>
      <c r="CK530" s="38">
        <f t="shared" si="119"/>
        <v>2</v>
      </c>
      <c r="CL530" s="30">
        <f>SUMIF(Ingredients!$B$3:$B$230,F530,Ingredients!$J$3:$J$230)+SUMIF($B$3:$B$725,F530,$CT$3:$CT$725)</f>
        <v>0</v>
      </c>
      <c r="CM530" s="30">
        <f>SUMIF(Ingredients!$B$3:$B$230,G530,Ingredients!$J$3:$J$230)+SUMIF($B$3:$B$725,G530,$CT$3:$CT$725)</f>
        <v>0</v>
      </c>
      <c r="CN530" s="30">
        <f>SUMIF(Ingredients!$B$3:$B$230,H530,Ingredients!$J$3:$J$230)+SUMIF($B$3:$B$725,H530,$CT$3:$CT$725)</f>
        <v>0</v>
      </c>
      <c r="CO530" s="30">
        <f>SUMIF(Ingredients!$B$3:$B$230,I530,Ingredients!$J$3:$J$230)+SUMIF($B$3:$B$725,I530,$CT$3:$CT$725)</f>
        <v>3</v>
      </c>
      <c r="CP530" s="30">
        <f>SUMIF(Ingredients!$B$3:$B$230,J530,Ingredients!$J$3:$J$230)+SUMIF($B$3:$B$725,J530,$CT$3:$CT$725)</f>
        <v>0</v>
      </c>
      <c r="CQ530" s="30">
        <f>SUMIF(Ingredients!$B$3:$B$230,K530,Ingredients!$J$3:$J$230)+SUMIF($B$3:$B$725,K530,$CT$3:$CT$725)</f>
        <v>0</v>
      </c>
      <c r="CR530" s="30">
        <f>SUMIF(Ingredients!$B$3:$B$230,L530,Ingredients!$J$3:$J$230)+SUMIF($B$3:$B$725,L530,$CT$3:$CT$725)</f>
        <v>0</v>
      </c>
      <c r="CS530" s="30">
        <f>SUMIF(Ingredients!$B$3:$B$230,M530,Ingredients!$J$3:$J$230)+SUMIF($B$3:$B$725,M530,$CT$3:$CT$725)</f>
        <v>0</v>
      </c>
      <c r="CT530" s="43">
        <f t="shared" si="120"/>
        <v>3</v>
      </c>
      <c r="CU530" s="34">
        <v>40</v>
      </c>
      <c r="CV530" s="30">
        <v>0</v>
      </c>
      <c r="CW530" s="30">
        <v>12</v>
      </c>
      <c r="CX530" s="35">
        <v>1</v>
      </c>
      <c r="CY530" s="36">
        <v>0</v>
      </c>
      <c r="CZ530" s="37">
        <v>3.7857142857142856</v>
      </c>
      <c r="DA530" s="38">
        <v>2</v>
      </c>
      <c r="DB530" s="39">
        <v>3</v>
      </c>
      <c r="DC530" t="s">
        <v>202</v>
      </c>
      <c r="DD530" t="str">
        <f t="shared" ca="1" si="112"/>
        <v/>
      </c>
      <c r="DE530" t="str">
        <f t="shared" ca="1" si="121"/>
        <v>-</v>
      </c>
      <c r="DG530" t="s">
        <v>200</v>
      </c>
      <c r="DH530" t="str">
        <f t="shared" ca="1" si="122"/>
        <v>HOTDISHCASSEROLEITEM(MEAL, ItemRegistry.hotdishcasseroleItem, 4 ,8f,0f,1f,3.79f,0f,2f,3f,1.75f),</v>
      </c>
      <c r="DI530" t="s">
        <v>2581</v>
      </c>
    </row>
    <row r="531" spans="2:113" x14ac:dyDescent="0.3">
      <c r="B531" t="s">
        <v>832</v>
      </c>
      <c r="C531" t="str">
        <f>INDEX('PH Itemnames'!$B$1:$B$723,MATCH(B531,'PH Itemnames'!$A$1:$A$723),1)</f>
        <v>sausagebeanmeltItem</v>
      </c>
      <c r="D531" t="s">
        <v>240</v>
      </c>
      <c r="E531" t="s">
        <v>1191</v>
      </c>
      <c r="F531" s="10" t="s">
        <v>209</v>
      </c>
      <c r="G531" s="11" t="s">
        <v>664</v>
      </c>
      <c r="H531" s="11" t="s">
        <v>131</v>
      </c>
      <c r="I531" s="11" t="s">
        <v>73</v>
      </c>
      <c r="J531" s="11"/>
      <c r="K531" s="11"/>
      <c r="L531" s="11"/>
      <c r="M531" s="11"/>
      <c r="N531" s="46">
        <f ca="1">SUMIF(Ingredients!$B$3:$B$230,'PH complex foods'!F531,Ingredients!$A$3:$A$119)+SUMIF($B$3:$B$725,F531,$V$3:$V$724)</f>
        <v>1</v>
      </c>
      <c r="O531" s="11">
        <f ca="1">SUMIF(Ingredients!$B$3:$B$230,'PH complex foods'!G531,Ingredients!$A$3:$A$119)+SUMIF($B$3:$B$725,G531,$V$3:$V$724)</f>
        <v>1</v>
      </c>
      <c r="P531" s="11">
        <f ca="1">SUMIF(Ingredients!$B$3:$B$230,'PH complex foods'!H531,Ingredients!$A$3:$A$119)+SUMIF($B$3:$B$725,H531,$V$3:$V$724)</f>
        <v>1</v>
      </c>
      <c r="Q531" s="11">
        <f ca="1">SUMIF(Ingredients!$B$3:$B$230,'PH complex foods'!I531,Ingredients!$A$3:$A$119)+SUMIF($B$3:$B$725,I531,$V$3:$V$724)</f>
        <v>1</v>
      </c>
      <c r="R531" s="11">
        <f ca="1">SUMIF(Ingredients!$B$3:$B$230,'PH complex foods'!J531,Ingredients!$A$3:$A$119)+SUMIF($B$3:$B$725,J531,$V$3:$V$724)</f>
        <v>0</v>
      </c>
      <c r="S531" s="11">
        <f ca="1">SUMIF(Ingredients!$B$3:$B$230,'PH complex foods'!K531,Ingredients!$A$3:$A$119)+SUMIF($B$3:$B$725,K531,$V$3:$V$724)</f>
        <v>0</v>
      </c>
      <c r="T531" s="11">
        <f ca="1">SUMIF(Ingredients!$B$3:$B$230,'PH complex foods'!L531,Ingredients!$A$3:$A$119)+SUMIF($B$3:$B$725,L531,$V$3:$V$724)</f>
        <v>0</v>
      </c>
      <c r="U531" s="11">
        <f ca="1">SUMIF(Ingredients!$B$3:$B$230,'PH complex foods'!M531,Ingredients!$A$3:$A$119)+SUMIF($B$3:$B$725,M531,$V$3:$V$724)</f>
        <v>0</v>
      </c>
      <c r="V531" s="10">
        <f t="shared" ca="1" si="123"/>
        <v>1</v>
      </c>
      <c r="W531" s="10">
        <v>1</v>
      </c>
      <c r="X531" s="11">
        <v>1</v>
      </c>
      <c r="Y531" s="11">
        <f>COUNTIF(F531:M1255,B531)</f>
        <v>0</v>
      </c>
      <c r="Z531" s="44" t="str">
        <f t="shared" ca="1" si="124"/>
        <v>Yes</v>
      </c>
      <c r="AA531" s="34">
        <f>SUMIF(Ingredients!$B$3:$B$230,F531,Ingredients!$C$3:$C$230)+SUMIF($B$3:$B$725,F531,$AI$3:$AI$725)</f>
        <v>5</v>
      </c>
      <c r="AB531" s="30">
        <f>SUMIF(Ingredients!$B$3:$B$230,G531,Ingredients!$C$3:$C$230)+SUMIF($B$3:$B$725,G531,$AI$3:$AI$725)</f>
        <v>7.166666666666667</v>
      </c>
      <c r="AC531" s="30">
        <f>SUMIF(Ingredients!$B$3:$B$230,H531,Ingredients!$C$3:$C$230)+SUMIF($B$3:$B$725,H531,$AI$3:$AI$725)</f>
        <v>2</v>
      </c>
      <c r="AD531" s="30">
        <f>SUMIF(Ingredients!$B$3:$B$230,I531,Ingredients!$C$3:$C$230)+SUMIF($B$3:$B$725,I531,$AI$3:$AI$725)</f>
        <v>10</v>
      </c>
      <c r="AE531" s="30">
        <f>SUMIF(Ingredients!$B$3:$B$230,J531,Ingredients!$C$3:$C$230)+SUMIF($B$3:$B$725,J531,$AI$3:$AI$725)</f>
        <v>0</v>
      </c>
      <c r="AF531" s="30">
        <f>SUMIF(Ingredients!$B$3:$B$230,K531,Ingredients!$C$3:$C$230)+SUMIF($B$3:$B$725,K531,$AI$3:$AI$725)</f>
        <v>0</v>
      </c>
      <c r="AG531" s="30">
        <f>SUMIF(Ingredients!$B$3:$B$230,L531,Ingredients!$C$3:$C$230)+SUMIF($B$3:$B$725,L531,$AI$3:$AI$725)</f>
        <v>0</v>
      </c>
      <c r="AH531" s="30">
        <f>SUMIF(Ingredients!$B$3:$B$230,M531,Ingredients!$C$3:$C$230)+SUMIF($B$3:$B$725,M531,$AI$3:$AI$725)</f>
        <v>0</v>
      </c>
      <c r="AI531" s="29">
        <f t="shared" si="113"/>
        <v>24.166666666666668</v>
      </c>
      <c r="AJ531" s="30">
        <f>SUMIF(Ingredients!$B$3:$B$230,F531,Ingredients!$D$3:$D$230)+SUMIF($B$3:$B$725,F531,$AR$3:$AR$725)</f>
        <v>0</v>
      </c>
      <c r="AK531" s="30">
        <f>SUMIF(Ingredients!$B$3:$B$230,G531,Ingredients!$D$3:$D$230)+SUMIF($B$3:$B$725,G531,$AR$3:$AR$725)</f>
        <v>0</v>
      </c>
      <c r="AL531" s="30">
        <f>SUMIF(Ingredients!$B$3:$B$230,H531,Ingredients!$D$3:$D$230)+SUMIF($B$3:$B$725,H531,$AR$3:$AR$725)</f>
        <v>0</v>
      </c>
      <c r="AM531" s="30">
        <f>SUMIF(Ingredients!$B$3:$B$230,I531,Ingredients!$D$3:$D$230)+SUMIF($B$3:$B$725,I531,$AR$3:$AR$725)</f>
        <v>0</v>
      </c>
      <c r="AN531" s="30">
        <f>SUMIF(Ingredients!$B$3:$B$230,J531,Ingredients!$D$3:$D$230)+SUMIF($B$3:$B$725,J531,$AR$3:$AR$725)</f>
        <v>0</v>
      </c>
      <c r="AO531" s="30">
        <f>SUMIF(Ingredients!$B$3:$B$230,K531,Ingredients!$D$3:$D$230)+SUMIF($B$3:$B$725,K531,$AR$3:$AR$725)</f>
        <v>0</v>
      </c>
      <c r="AP531" s="30">
        <f>SUMIF(Ingredients!$B$3:$B$230,L531,Ingredients!$D$3:$D$230)+SUMIF($B$3:$B$725,L531,$AR$3:$AR$725)</f>
        <v>0</v>
      </c>
      <c r="AQ531" s="30">
        <f>SUMIF(Ingredients!$B$3:$B$230,M531,Ingredients!$D$3:$D$230)+SUMIF($B$3:$B$725,M531,$AR$3:$AR$725)</f>
        <v>0</v>
      </c>
      <c r="AR531" s="29">
        <f t="shared" si="114"/>
        <v>0</v>
      </c>
      <c r="AS531" s="30">
        <f>SUMIF(Ingredients!$B$3:$B$230,F531,Ingredients!$E$3:$E$230)+SUMIF($B$3:$B$725,F531,$BA$3:$BA$730)</f>
        <v>7</v>
      </c>
      <c r="AT531" s="30">
        <f>SUMIF(Ingredients!$B$3:$B$230,G531,Ingredients!$E$3:$E$230)+SUMIF($B$3:$B$725,G531,$BA$3:$BA$730)</f>
        <v>30</v>
      </c>
      <c r="AU531" s="30">
        <f>SUMIF(Ingredients!$B$3:$B$230,H531,Ingredients!$E$3:$E$230)+SUMIF($B$3:$B$725,H531,$BA$3:$BA$730)</f>
        <v>5</v>
      </c>
      <c r="AV531" s="30">
        <f>SUMIF(Ingredients!$B$3:$B$230,I531,Ingredients!$E$3:$E$230)+SUMIF($B$3:$B$725,I531,$BA$3:$BA$730)</f>
        <v>73</v>
      </c>
      <c r="AW531" s="30">
        <f>SUMIF(Ingredients!$B$3:$B$230,J531,Ingredients!$E$3:$E$230)+SUMIF($B$3:$B$725,J531,$BA$3:$BA$730)</f>
        <v>0</v>
      </c>
      <c r="AX531" s="30">
        <f>SUMIF(Ingredients!$B$3:$B$230,K531,Ingredients!$E$3:$E$230)+SUMIF($B$3:$B$725,K531,$BA$3:$BA$730)</f>
        <v>0</v>
      </c>
      <c r="AY531" s="30">
        <f>SUMIF(Ingredients!$B$3:$B$230,L531,Ingredients!$E$3:$E$230)+SUMIF($B$3:$B$725,L531,$BA$3:$BA$730)</f>
        <v>0</v>
      </c>
      <c r="AZ531" s="30">
        <f>SUMIF(Ingredients!$B$3:$B$230,M531,Ingredients!$E$3:$E$230)+SUMIF($B$3:$B$725,M531,$BA$3:$BA$730)</f>
        <v>0</v>
      </c>
      <c r="BA531" s="29">
        <f t="shared" si="115"/>
        <v>28.75</v>
      </c>
      <c r="BB531" s="30">
        <f>SUMIF(Ingredients!$B$3:$B$230,F531,Ingredients!$F$3:$F$230)+SUMIF($B$3:$B$725,F531,$BJ$3:$BJ$725)</f>
        <v>1</v>
      </c>
      <c r="BC531" s="30">
        <f>SUMIF(Ingredients!$B$3:$B$230,G531,Ingredients!$F$3:$F$230)+SUMIF($B$3:$B$725,G531,$BJ$3:$BJ$725)</f>
        <v>0</v>
      </c>
      <c r="BD531" s="30">
        <f>SUMIF(Ingredients!$B$3:$B$230,H531,Ingredients!$F$3:$F$230)+SUMIF($B$3:$B$725,H531,$BJ$3:$BJ$725)</f>
        <v>0</v>
      </c>
      <c r="BE531" s="30">
        <f>SUMIF(Ingredients!$B$3:$B$230,I531,Ingredients!$F$3:$F$230)+SUMIF($B$3:$B$725,I531,$BJ$3:$BJ$725)</f>
        <v>0</v>
      </c>
      <c r="BF531" s="30">
        <f>SUMIF(Ingredients!$B$3:$B$230,J531,Ingredients!$F$3:$F$230)+SUMIF($B$3:$B$725,J531,$BJ$3:$BJ$725)</f>
        <v>0</v>
      </c>
      <c r="BG531" s="30">
        <f>SUMIF(Ingredients!$B$3:$B$230,K531,Ingredients!$F$3:$F$230)+SUMIF($B$3:$B$725,K531,$BJ$3:$BJ$725)</f>
        <v>0</v>
      </c>
      <c r="BH531" s="30">
        <f>SUMIF(Ingredients!$B$3:$B$230,L531,Ingredients!$F$3:$F$230)+SUMIF($B$3:$B$725,L531,$BJ$3:$BJ$725)</f>
        <v>0</v>
      </c>
      <c r="BI531" s="30">
        <f>SUMIF(Ingredients!$B$3:$B$230,M531,Ingredients!$F$3:$F$230)+SUMIF($B$3:$B$725,M531,$BJ$3:$BJ$725)</f>
        <v>0</v>
      </c>
      <c r="BJ531" s="35">
        <f t="shared" si="116"/>
        <v>1</v>
      </c>
      <c r="BK531" s="30">
        <f>SUMIF(Ingredients!$B$3:$B$230,F531,Ingredients!$G$3:$G$230)+SUMIF($B$3:$B$725,F531,$BS$3:$BS$725)</f>
        <v>0</v>
      </c>
      <c r="BL531" s="30">
        <f>SUMIF(Ingredients!$B$3:$B$230,G531,Ingredients!$G$3:$G$230)+SUMIF($B$3:$B$725,G531,$BS$3:$BS$725)</f>
        <v>0</v>
      </c>
      <c r="BM531" s="30">
        <f>SUMIF(Ingredients!$B$3:$B$230,H531,Ingredients!$G$3:$G$230)+SUMIF($B$3:$B$725,H531,$BS$3:$BS$725)</f>
        <v>0</v>
      </c>
      <c r="BN531" s="30">
        <f>SUMIF(Ingredients!$B$3:$B$230,I531,Ingredients!$G$3:$G$230)+SUMIF($B$3:$B$725,I531,$BS$3:$BS$725)</f>
        <v>0</v>
      </c>
      <c r="BO531" s="30">
        <f>SUMIF(Ingredients!$B$3:$B$230,J531,Ingredients!$G$3:$G$230)+SUMIF($B$3:$B$725,J531,$BS$3:$BS$725)</f>
        <v>0</v>
      </c>
      <c r="BP531" s="30">
        <f>SUMIF(Ingredients!$B$3:$B$230,K531,Ingredients!$G$3:$G$230)+SUMIF($B$3:$B$725,K531,$BS$3:$BS$725)</f>
        <v>0</v>
      </c>
      <c r="BQ531" s="30">
        <f>SUMIF(Ingredients!$B$3:$B$230,L531,Ingredients!$G$3:$G$230)+SUMIF($B$3:$B$725,L531,$BS$3:$BS$725)</f>
        <v>0</v>
      </c>
      <c r="BR531" s="30">
        <f>SUMIF(Ingredients!$B$3:$B$230,M531,Ingredients!$G$3:$G$230)+SUMIF($B$3:$B$725,M531,$BS$3:$BS$725)</f>
        <v>0</v>
      </c>
      <c r="BS531" s="36">
        <f t="shared" si="117"/>
        <v>0</v>
      </c>
      <c r="BT531" s="30">
        <f>SUMIF(Ingredients!$B$3:$B$230,F531,Ingredients!$H$3:$H$230)+SUMIF($B$3:$B$725,F531,$CB$3:$CB$725)</f>
        <v>0</v>
      </c>
      <c r="BU531" s="30">
        <f>SUMIF(Ingredients!$B$3:$B$230,G531,Ingredients!$H$3:$H$230)+SUMIF($B$3:$B$725,G531,$CB$3:$CB$725)</f>
        <v>0</v>
      </c>
      <c r="BV531" s="30">
        <f>SUMIF(Ingredients!$B$3:$B$230,H531,Ingredients!$H$3:$H$230)+SUMIF($B$3:$B$725,H531,$CB$3:$CB$725)</f>
        <v>1</v>
      </c>
      <c r="BW531" s="30">
        <f>SUMIF(Ingredients!$B$3:$B$230,I531,Ingredients!$H$3:$H$230)+SUMIF($B$3:$B$725,I531,$CB$3:$CB$725)</f>
        <v>0</v>
      </c>
      <c r="BX531" s="30">
        <f>SUMIF(Ingredients!$B$3:$B$230,J531,Ingredients!$H$3:$H$230)+SUMIF($B$3:$B$725,J531,$CB$3:$CB$725)</f>
        <v>0</v>
      </c>
      <c r="BY531" s="30">
        <f>SUMIF(Ingredients!$B$3:$B$230,K531,Ingredients!$H$3:$H$230)+SUMIF($B$3:$B$725,K531,$CB$3:$CB$725)</f>
        <v>0</v>
      </c>
      <c r="BZ531" s="30">
        <f>SUMIF(Ingredients!$B$3:$B$230,L531,Ingredients!$H$3:$H$230)+SUMIF($B$3:$B$725,L531,$CB$3:$CB$725)</f>
        <v>0</v>
      </c>
      <c r="CA531" s="30">
        <f>SUMIF(Ingredients!$B$3:$B$230,M531,Ingredients!$H$3:$H$230)+SUMIF($B$3:$B$725,M531,$CB$3:$CB$725)</f>
        <v>0</v>
      </c>
      <c r="CB531" s="42">
        <f t="shared" si="118"/>
        <v>1</v>
      </c>
      <c r="CC531" s="30">
        <f>SUMIF(Ingredients!$B$3:$B$230,F531,Ingredients!$I$3:$I$230)+SUMIF($B$3:$B$725,F531,$CK$3:$CK$725)</f>
        <v>0</v>
      </c>
      <c r="CD531" s="30">
        <f>SUMIF(Ingredients!$B$3:$B$230,G531,Ingredients!$I$3:$I$230)+SUMIF($B$3:$B$725,G531,$CK$3:$CK$725)</f>
        <v>2</v>
      </c>
      <c r="CE531" s="30">
        <f>SUMIF(Ingredients!$B$3:$B$230,H531,Ingredients!$I$3:$I$230)+SUMIF($B$3:$B$725,H531,$CK$3:$CK$725)</f>
        <v>0</v>
      </c>
      <c r="CF531" s="30">
        <f>SUMIF(Ingredients!$B$3:$B$230,I531,Ingredients!$I$3:$I$230)+SUMIF($B$3:$B$725,I531,$CK$3:$CK$725)</f>
        <v>0</v>
      </c>
      <c r="CG531" s="30">
        <f>SUMIF(Ingredients!$B$3:$B$230,J531,Ingredients!$I$3:$I$230)+SUMIF($B$3:$B$725,J531,$CK$3:$CK$725)</f>
        <v>0</v>
      </c>
      <c r="CH531" s="30">
        <f>SUMIF(Ingredients!$B$3:$B$230,K531,Ingredients!$I$3:$I$230)+SUMIF($B$3:$B$725,K531,$CK$3:$CK$725)</f>
        <v>0</v>
      </c>
      <c r="CI531" s="30">
        <f>SUMIF(Ingredients!$B$3:$B$230,L531,Ingredients!$I$3:$I$230)+SUMIF($B$3:$B$725,L531,$CK$3:$CK$725)</f>
        <v>0</v>
      </c>
      <c r="CJ531" s="30">
        <f>SUMIF(Ingredients!$B$3:$B$230,M531,Ingredients!$I$3:$I$230)+SUMIF($B$3:$B$725,M531,$CK$3:$CK$725)</f>
        <v>0</v>
      </c>
      <c r="CK531" s="38">
        <f t="shared" si="119"/>
        <v>2</v>
      </c>
      <c r="CL531" s="30">
        <f>SUMIF(Ingredients!$B$3:$B$230,F531,Ingredients!$J$3:$J$230)+SUMIF($B$3:$B$725,F531,$CT$3:$CT$725)</f>
        <v>0</v>
      </c>
      <c r="CM531" s="30">
        <f>SUMIF(Ingredients!$B$3:$B$230,G531,Ingredients!$J$3:$J$230)+SUMIF($B$3:$B$725,G531,$CT$3:$CT$725)</f>
        <v>0</v>
      </c>
      <c r="CN531" s="30">
        <f>SUMIF(Ingredients!$B$3:$B$230,H531,Ingredients!$J$3:$J$230)+SUMIF($B$3:$B$725,H531,$CT$3:$CT$725)</f>
        <v>0</v>
      </c>
      <c r="CO531" s="30">
        <f>SUMIF(Ingredients!$B$3:$B$230,I531,Ingredients!$J$3:$J$230)+SUMIF($B$3:$B$725,I531,$CT$3:$CT$725)</f>
        <v>3</v>
      </c>
      <c r="CP531" s="30">
        <f>SUMIF(Ingredients!$B$3:$B$230,J531,Ingredients!$J$3:$J$230)+SUMIF($B$3:$B$725,J531,$CT$3:$CT$725)</f>
        <v>0</v>
      </c>
      <c r="CQ531" s="30">
        <f>SUMIF(Ingredients!$B$3:$B$230,K531,Ingredients!$J$3:$J$230)+SUMIF($B$3:$B$725,K531,$CT$3:$CT$725)</f>
        <v>0</v>
      </c>
      <c r="CR531" s="30">
        <f>SUMIF(Ingredients!$B$3:$B$230,L531,Ingredients!$J$3:$J$230)+SUMIF($B$3:$B$725,L531,$CT$3:$CT$725)</f>
        <v>0</v>
      </c>
      <c r="CS531" s="30">
        <f>SUMIF(Ingredients!$B$3:$B$230,M531,Ingredients!$J$3:$J$230)+SUMIF($B$3:$B$725,M531,$CT$3:$CT$725)</f>
        <v>0</v>
      </c>
      <c r="CT531" s="43">
        <f t="shared" si="120"/>
        <v>3</v>
      </c>
      <c r="CU531" s="34">
        <v>25</v>
      </c>
      <c r="CV531" s="30">
        <v>0</v>
      </c>
      <c r="CW531" s="30">
        <v>12</v>
      </c>
      <c r="CX531" s="35">
        <v>1</v>
      </c>
      <c r="CY531" s="36">
        <v>0</v>
      </c>
      <c r="CZ531" s="37">
        <v>1</v>
      </c>
      <c r="DA531" s="38">
        <v>2</v>
      </c>
      <c r="DB531" s="39">
        <v>3</v>
      </c>
      <c r="DC531" t="s">
        <v>202</v>
      </c>
      <c r="DD531" t="str">
        <f t="shared" ca="1" si="112"/>
        <v/>
      </c>
      <c r="DE531" t="str">
        <f t="shared" ca="1" si="121"/>
        <v>-</v>
      </c>
      <c r="DG531" t="s">
        <v>200</v>
      </c>
      <c r="DH531" t="str">
        <f t="shared" ca="1" si="122"/>
        <v>SAUSAGEBEANMELTITEM(MEAL, ItemRegistry.sausagebeanmeltItem, 4 ,5f,0f,1f,1f,0f,2f,3f,1.75f),</v>
      </c>
      <c r="DI531" t="s">
        <v>2582</v>
      </c>
    </row>
    <row r="532" spans="2:113" x14ac:dyDescent="0.3">
      <c r="B532" t="s">
        <v>833</v>
      </c>
      <c r="C532" t="str">
        <f>INDEX('PH Itemnames'!$B$1:$B$723,MATCH(B532,'PH Itemnames'!$A$1:$A$723),1)</f>
        <v>mettbrotchenItem</v>
      </c>
      <c r="D532" t="s">
        <v>240</v>
      </c>
      <c r="E532" t="s">
        <v>1191</v>
      </c>
      <c r="F532" s="10" t="s">
        <v>76</v>
      </c>
      <c r="G532" s="11" t="s">
        <v>246</v>
      </c>
      <c r="H532" s="11" t="s">
        <v>64</v>
      </c>
      <c r="I532" s="11" t="s">
        <v>400</v>
      </c>
      <c r="J532" s="11" t="s">
        <v>249</v>
      </c>
      <c r="K532" s="11"/>
      <c r="L532" s="11"/>
      <c r="M532" s="11"/>
      <c r="N532" s="46">
        <f ca="1">SUMIF(Ingredients!$B$3:$B$230,'PH complex foods'!F532,Ingredients!$A$3:$A$119)+SUMIF($B$3:$B$725,F532,$V$3:$V$724)</f>
        <v>1</v>
      </c>
      <c r="O532" s="11">
        <f ca="1">SUMIF(Ingredients!$B$3:$B$230,'PH complex foods'!G532,Ingredients!$A$3:$A$119)+SUMIF($B$3:$B$725,G532,$V$3:$V$724)</f>
        <v>1</v>
      </c>
      <c r="P532" s="11">
        <f ca="1">SUMIF(Ingredients!$B$3:$B$230,'PH complex foods'!H532,Ingredients!$A$3:$A$119)+SUMIF($B$3:$B$725,H532,$V$3:$V$724)</f>
        <v>1</v>
      </c>
      <c r="Q532" s="11">
        <f ca="1">SUMIF(Ingredients!$B$3:$B$230,'PH complex foods'!I532,Ingredients!$A$3:$A$119)+SUMIF($B$3:$B$725,I532,$V$3:$V$724)</f>
        <v>1</v>
      </c>
      <c r="R532" s="11">
        <f ca="1">SUMIF(Ingredients!$B$3:$B$230,'PH complex foods'!J532,Ingredients!$A$3:$A$119)+SUMIF($B$3:$B$725,J532,$V$3:$V$724)</f>
        <v>1</v>
      </c>
      <c r="S532" s="11">
        <f ca="1">SUMIF(Ingredients!$B$3:$B$230,'PH complex foods'!K532,Ingredients!$A$3:$A$119)+SUMIF($B$3:$B$725,K532,$V$3:$V$724)</f>
        <v>0</v>
      </c>
      <c r="T532" s="11">
        <f ca="1">SUMIF(Ingredients!$B$3:$B$230,'PH complex foods'!L532,Ingredients!$A$3:$A$119)+SUMIF($B$3:$B$725,L532,$V$3:$V$724)</f>
        <v>0</v>
      </c>
      <c r="U532" s="11">
        <f ca="1">SUMIF(Ingredients!$B$3:$B$230,'PH complex foods'!M532,Ingredients!$A$3:$A$119)+SUMIF($B$3:$B$725,M532,$V$3:$V$724)</f>
        <v>0</v>
      </c>
      <c r="V532" s="10">
        <f t="shared" ca="1" si="123"/>
        <v>1</v>
      </c>
      <c r="W532" s="10">
        <v>1</v>
      </c>
      <c r="X532" s="11">
        <v>1</v>
      </c>
      <c r="Y532" s="11">
        <f>COUNTIF(F532:M1256,B532)</f>
        <v>0</v>
      </c>
      <c r="Z532" s="44" t="str">
        <f t="shared" ca="1" si="124"/>
        <v>Yes</v>
      </c>
      <c r="AA532" s="34">
        <f>SUMIF(Ingredients!$B$3:$B$230,F532,Ingredients!$C$3:$C$230)+SUMIF($B$3:$B$725,F532,$AI$3:$AI$725)</f>
        <v>10</v>
      </c>
      <c r="AB532" s="30">
        <f>SUMIF(Ingredients!$B$3:$B$230,G532,Ingredients!$C$3:$C$230)+SUMIF($B$3:$B$725,G532,$AI$3:$AI$725)</f>
        <v>5</v>
      </c>
      <c r="AC532" s="30">
        <f>SUMIF(Ingredients!$B$3:$B$230,H532,Ingredients!$C$3:$C$230)+SUMIF($B$3:$B$725,H532,$AI$3:$AI$725)</f>
        <v>2</v>
      </c>
      <c r="AD532" s="30">
        <f>SUMIF(Ingredients!$B$3:$B$230,I532,Ingredients!$C$3:$C$230)+SUMIF($B$3:$B$725,I532,$AI$3:$AI$725)</f>
        <v>0</v>
      </c>
      <c r="AE532" s="30">
        <f>SUMIF(Ingredients!$B$3:$B$230,J532,Ingredients!$C$3:$C$230)+SUMIF($B$3:$B$725,J532,$AI$3:$AI$725)</f>
        <v>0</v>
      </c>
      <c r="AF532" s="30">
        <f>SUMIF(Ingredients!$B$3:$B$230,K532,Ingredients!$C$3:$C$230)+SUMIF($B$3:$B$725,K532,$AI$3:$AI$725)</f>
        <v>0</v>
      </c>
      <c r="AG532" s="30">
        <f>SUMIF(Ingredients!$B$3:$B$230,L532,Ingredients!$C$3:$C$230)+SUMIF($B$3:$B$725,L532,$AI$3:$AI$725)</f>
        <v>0</v>
      </c>
      <c r="AH532" s="30">
        <f>SUMIF(Ingredients!$B$3:$B$230,M532,Ingredients!$C$3:$C$230)+SUMIF($B$3:$B$725,M532,$AI$3:$AI$725)</f>
        <v>0</v>
      </c>
      <c r="AI532" s="29">
        <f t="shared" si="113"/>
        <v>17</v>
      </c>
      <c r="AJ532" s="30">
        <f>SUMIF(Ingredients!$B$3:$B$230,F532,Ingredients!$D$3:$D$230)+SUMIF($B$3:$B$725,F532,$AR$3:$AR$725)</f>
        <v>0</v>
      </c>
      <c r="AK532" s="30">
        <f>SUMIF(Ingredients!$B$3:$B$230,G532,Ingredients!$D$3:$D$230)+SUMIF($B$3:$B$725,G532,$AR$3:$AR$725)</f>
        <v>0</v>
      </c>
      <c r="AL532" s="30">
        <f>SUMIF(Ingredients!$B$3:$B$230,H532,Ingredients!$D$3:$D$230)+SUMIF($B$3:$B$725,H532,$AR$3:$AR$725)</f>
        <v>0</v>
      </c>
      <c r="AM532" s="30">
        <f>SUMIF(Ingredients!$B$3:$B$230,I532,Ingredients!$D$3:$D$230)+SUMIF($B$3:$B$725,I532,$AR$3:$AR$725)</f>
        <v>0</v>
      </c>
      <c r="AN532" s="30">
        <f>SUMIF(Ingredients!$B$3:$B$230,J532,Ingredients!$D$3:$D$230)+SUMIF($B$3:$B$725,J532,$AR$3:$AR$725)</f>
        <v>0</v>
      </c>
      <c r="AO532" s="30">
        <f>SUMIF(Ingredients!$B$3:$B$230,K532,Ingredients!$D$3:$D$230)+SUMIF($B$3:$B$725,K532,$AR$3:$AR$725)</f>
        <v>0</v>
      </c>
      <c r="AP532" s="30">
        <f>SUMIF(Ingredients!$B$3:$B$230,L532,Ingredients!$D$3:$D$230)+SUMIF($B$3:$B$725,L532,$AR$3:$AR$725)</f>
        <v>0</v>
      </c>
      <c r="AQ532" s="30">
        <f>SUMIF(Ingredients!$B$3:$B$230,M532,Ingredients!$D$3:$D$230)+SUMIF($B$3:$B$725,M532,$AR$3:$AR$725)</f>
        <v>0</v>
      </c>
      <c r="AR532" s="29">
        <f t="shared" si="114"/>
        <v>0</v>
      </c>
      <c r="AS532" s="30">
        <f>SUMIF(Ingredients!$B$3:$B$230,F532,Ingredients!$E$3:$E$230)+SUMIF($B$3:$B$725,F532,$BA$3:$BA$730)</f>
        <v>10</v>
      </c>
      <c r="AT532" s="30">
        <f>SUMIF(Ingredients!$B$3:$B$230,G532,Ingredients!$E$3:$E$230)+SUMIF($B$3:$B$725,G532,$BA$3:$BA$730)</f>
        <v>21</v>
      </c>
      <c r="AU532" s="30">
        <f>SUMIF(Ingredients!$B$3:$B$230,H532,Ingredients!$E$3:$E$230)+SUMIF($B$3:$B$725,H532,$BA$3:$BA$730)</f>
        <v>43</v>
      </c>
      <c r="AV532" s="30">
        <f>SUMIF(Ingredients!$B$3:$B$230,I532,Ingredients!$E$3:$E$230)+SUMIF($B$3:$B$725,I532,$BA$3:$BA$730)</f>
        <v>0</v>
      </c>
      <c r="AW532" s="30">
        <f>SUMIF(Ingredients!$B$3:$B$230,J532,Ingredients!$E$3:$E$230)+SUMIF($B$3:$B$725,J532,$BA$3:$BA$730)</f>
        <v>30</v>
      </c>
      <c r="AX532" s="30">
        <f>SUMIF(Ingredients!$B$3:$B$230,K532,Ingredients!$E$3:$E$230)+SUMIF($B$3:$B$725,K532,$BA$3:$BA$730)</f>
        <v>0</v>
      </c>
      <c r="AY532" s="30">
        <f>SUMIF(Ingredients!$B$3:$B$230,L532,Ingredients!$E$3:$E$230)+SUMIF($B$3:$B$725,L532,$BA$3:$BA$730)</f>
        <v>0</v>
      </c>
      <c r="AZ532" s="30">
        <f>SUMIF(Ingredients!$B$3:$B$230,M532,Ingredients!$E$3:$E$230)+SUMIF($B$3:$B$725,M532,$BA$3:$BA$730)</f>
        <v>0</v>
      </c>
      <c r="BA532" s="29">
        <f t="shared" si="115"/>
        <v>20.8</v>
      </c>
      <c r="BB532" s="30">
        <f>SUMIF(Ingredients!$B$3:$B$230,F532,Ingredients!$F$3:$F$230)+SUMIF($B$3:$B$725,F532,$BJ$3:$BJ$725)</f>
        <v>0</v>
      </c>
      <c r="BC532" s="30">
        <f>SUMIF(Ingredients!$B$3:$B$230,G532,Ingredients!$F$3:$F$230)+SUMIF($B$3:$B$725,G532,$BJ$3:$BJ$725)</f>
        <v>1.5</v>
      </c>
      <c r="BD532" s="30">
        <f>SUMIF(Ingredients!$B$3:$B$230,H532,Ingredients!$F$3:$F$230)+SUMIF($B$3:$B$725,H532,$BJ$3:$BJ$725)</f>
        <v>0</v>
      </c>
      <c r="BE532" s="30">
        <f>SUMIF(Ingredients!$B$3:$B$230,I532,Ingredients!$F$3:$F$230)+SUMIF($B$3:$B$725,I532,$BJ$3:$BJ$725)</f>
        <v>0</v>
      </c>
      <c r="BF532" s="30">
        <f>SUMIF(Ingredients!$B$3:$B$230,J532,Ingredients!$F$3:$F$230)+SUMIF($B$3:$B$725,J532,$BJ$3:$BJ$725)</f>
        <v>0</v>
      </c>
      <c r="BG532" s="30">
        <f>SUMIF(Ingredients!$B$3:$B$230,K532,Ingredients!$F$3:$F$230)+SUMIF($B$3:$B$725,K532,$BJ$3:$BJ$725)</f>
        <v>0</v>
      </c>
      <c r="BH532" s="30">
        <f>SUMIF(Ingredients!$B$3:$B$230,L532,Ingredients!$F$3:$F$230)+SUMIF($B$3:$B$725,L532,$BJ$3:$BJ$725)</f>
        <v>0</v>
      </c>
      <c r="BI532" s="30">
        <f>SUMIF(Ingredients!$B$3:$B$230,M532,Ingredients!$F$3:$F$230)+SUMIF($B$3:$B$725,M532,$BJ$3:$BJ$725)</f>
        <v>0</v>
      </c>
      <c r="BJ532" s="35">
        <f t="shared" si="116"/>
        <v>1.5</v>
      </c>
      <c r="BK532" s="30">
        <f>SUMIF(Ingredients!$B$3:$B$230,F532,Ingredients!$G$3:$G$230)+SUMIF($B$3:$B$725,F532,$BS$3:$BS$725)</f>
        <v>0</v>
      </c>
      <c r="BL532" s="30">
        <f>SUMIF(Ingredients!$B$3:$B$230,G532,Ingredients!$G$3:$G$230)+SUMIF($B$3:$B$725,G532,$BS$3:$BS$725)</f>
        <v>0</v>
      </c>
      <c r="BM532" s="30">
        <f>SUMIF(Ingredients!$B$3:$B$230,H532,Ingredients!$G$3:$G$230)+SUMIF($B$3:$B$725,H532,$BS$3:$BS$725)</f>
        <v>0</v>
      </c>
      <c r="BN532" s="30">
        <f>SUMIF(Ingredients!$B$3:$B$230,I532,Ingredients!$G$3:$G$230)+SUMIF($B$3:$B$725,I532,$BS$3:$BS$725)</f>
        <v>0</v>
      </c>
      <c r="BO532" s="30">
        <f>SUMIF(Ingredients!$B$3:$B$230,J532,Ingredients!$G$3:$G$230)+SUMIF($B$3:$B$725,J532,$BS$3:$BS$725)</f>
        <v>0</v>
      </c>
      <c r="BP532" s="30">
        <f>SUMIF(Ingredients!$B$3:$B$230,K532,Ingredients!$G$3:$G$230)+SUMIF($B$3:$B$725,K532,$BS$3:$BS$725)</f>
        <v>0</v>
      </c>
      <c r="BQ532" s="30">
        <f>SUMIF(Ingredients!$B$3:$B$230,L532,Ingredients!$G$3:$G$230)+SUMIF($B$3:$B$725,L532,$BS$3:$BS$725)</f>
        <v>0</v>
      </c>
      <c r="BR532" s="30">
        <f>SUMIF(Ingredients!$B$3:$B$230,M532,Ingredients!$G$3:$G$230)+SUMIF($B$3:$B$725,M532,$BS$3:$BS$725)</f>
        <v>0</v>
      </c>
      <c r="BS532" s="36">
        <f t="shared" si="117"/>
        <v>0</v>
      </c>
      <c r="BT532" s="30">
        <f>SUMIF(Ingredients!$B$3:$B$230,F532,Ingredients!$H$3:$H$230)+SUMIF($B$3:$B$725,F532,$CB$3:$CB$725)</f>
        <v>0</v>
      </c>
      <c r="BU532" s="30">
        <f>SUMIF(Ingredients!$B$3:$B$230,G532,Ingredients!$H$3:$H$230)+SUMIF($B$3:$B$725,G532,$CB$3:$CB$725)</f>
        <v>0</v>
      </c>
      <c r="BV532" s="30">
        <f>SUMIF(Ingredients!$B$3:$B$230,H532,Ingredients!$H$3:$H$230)+SUMIF($B$3:$B$725,H532,$CB$3:$CB$725)</f>
        <v>1</v>
      </c>
      <c r="BW532" s="30">
        <f>SUMIF(Ingredients!$B$3:$B$230,I532,Ingredients!$H$3:$H$230)+SUMIF($B$3:$B$725,I532,$CB$3:$CB$725)</f>
        <v>0</v>
      </c>
      <c r="BX532" s="30">
        <f>SUMIF(Ingredients!$B$3:$B$230,J532,Ingredients!$H$3:$H$230)+SUMIF($B$3:$B$725,J532,$CB$3:$CB$725)</f>
        <v>0</v>
      </c>
      <c r="BY532" s="30">
        <f>SUMIF(Ingredients!$B$3:$B$230,K532,Ingredients!$H$3:$H$230)+SUMIF($B$3:$B$725,K532,$CB$3:$CB$725)</f>
        <v>0</v>
      </c>
      <c r="BZ532" s="30">
        <f>SUMIF(Ingredients!$B$3:$B$230,L532,Ingredients!$H$3:$H$230)+SUMIF($B$3:$B$725,L532,$CB$3:$CB$725)</f>
        <v>0</v>
      </c>
      <c r="CA532" s="30">
        <f>SUMIF(Ingredients!$B$3:$B$230,M532,Ingredients!$H$3:$H$230)+SUMIF($B$3:$B$725,M532,$CB$3:$CB$725)</f>
        <v>0</v>
      </c>
      <c r="CB532" s="42">
        <f t="shared" si="118"/>
        <v>1</v>
      </c>
      <c r="CC532" s="30">
        <f>SUMIF(Ingredients!$B$3:$B$230,F532,Ingredients!$I$3:$I$230)+SUMIF($B$3:$B$725,F532,$CK$3:$CK$725)</f>
        <v>1.5</v>
      </c>
      <c r="CD532" s="30">
        <f>SUMIF(Ingredients!$B$3:$B$230,G532,Ingredients!$I$3:$I$230)+SUMIF($B$3:$B$725,G532,$CK$3:$CK$725)</f>
        <v>0</v>
      </c>
      <c r="CE532" s="30">
        <f>SUMIF(Ingredients!$B$3:$B$230,H532,Ingredients!$I$3:$I$230)+SUMIF($B$3:$B$725,H532,$CK$3:$CK$725)</f>
        <v>0</v>
      </c>
      <c r="CF532" s="30">
        <f>SUMIF(Ingredients!$B$3:$B$230,I532,Ingredients!$I$3:$I$230)+SUMIF($B$3:$B$725,I532,$CK$3:$CK$725)</f>
        <v>0</v>
      </c>
      <c r="CG532" s="30">
        <f>SUMIF(Ingredients!$B$3:$B$230,J532,Ingredients!$I$3:$I$230)+SUMIF($B$3:$B$725,J532,$CK$3:$CK$725)</f>
        <v>0</v>
      </c>
      <c r="CH532" s="30">
        <f>SUMIF(Ingredients!$B$3:$B$230,K532,Ingredients!$I$3:$I$230)+SUMIF($B$3:$B$725,K532,$CK$3:$CK$725)</f>
        <v>0</v>
      </c>
      <c r="CI532" s="30">
        <f>SUMIF(Ingredients!$B$3:$B$230,L532,Ingredients!$I$3:$I$230)+SUMIF($B$3:$B$725,L532,$CK$3:$CK$725)</f>
        <v>0</v>
      </c>
      <c r="CJ532" s="30">
        <f>SUMIF(Ingredients!$B$3:$B$230,M532,Ingredients!$I$3:$I$230)+SUMIF($B$3:$B$725,M532,$CK$3:$CK$725)</f>
        <v>0</v>
      </c>
      <c r="CK532" s="38">
        <f t="shared" si="119"/>
        <v>1.5</v>
      </c>
      <c r="CL532" s="30">
        <f>SUMIF(Ingredients!$B$3:$B$230,F532,Ingredients!$J$3:$J$230)+SUMIF($B$3:$B$725,F532,$CT$3:$CT$725)</f>
        <v>0</v>
      </c>
      <c r="CM532" s="30">
        <f>SUMIF(Ingredients!$B$3:$B$230,G532,Ingredients!$J$3:$J$230)+SUMIF($B$3:$B$725,G532,$CT$3:$CT$725)</f>
        <v>0</v>
      </c>
      <c r="CN532" s="30">
        <f>SUMIF(Ingredients!$B$3:$B$230,H532,Ingredients!$J$3:$J$230)+SUMIF($B$3:$B$725,H532,$CT$3:$CT$725)</f>
        <v>0</v>
      </c>
      <c r="CO532" s="30">
        <f>SUMIF(Ingredients!$B$3:$B$230,I532,Ingredients!$J$3:$J$230)+SUMIF($B$3:$B$725,I532,$CT$3:$CT$725)</f>
        <v>0</v>
      </c>
      <c r="CP532" s="30">
        <f>SUMIF(Ingredients!$B$3:$B$230,J532,Ingredients!$J$3:$J$230)+SUMIF($B$3:$B$725,J532,$CT$3:$CT$725)</f>
        <v>0</v>
      </c>
      <c r="CQ532" s="30">
        <f>SUMIF(Ingredients!$B$3:$B$230,K532,Ingredients!$J$3:$J$230)+SUMIF($B$3:$B$725,K532,$CT$3:$CT$725)</f>
        <v>0</v>
      </c>
      <c r="CR532" s="30">
        <f>SUMIF(Ingredients!$B$3:$B$230,L532,Ingredients!$J$3:$J$230)+SUMIF($B$3:$B$725,L532,$CT$3:$CT$725)</f>
        <v>0</v>
      </c>
      <c r="CS532" s="30">
        <f>SUMIF(Ingredients!$B$3:$B$230,M532,Ingredients!$J$3:$J$230)+SUMIF($B$3:$B$725,M532,$CT$3:$CT$725)</f>
        <v>0</v>
      </c>
      <c r="CT532" s="43">
        <f t="shared" si="120"/>
        <v>0</v>
      </c>
      <c r="CU532" s="34">
        <v>15</v>
      </c>
      <c r="CV532" s="30">
        <v>0</v>
      </c>
      <c r="CW532" s="30">
        <v>20.8</v>
      </c>
      <c r="CX532" s="35">
        <v>1.5</v>
      </c>
      <c r="CY532" s="36">
        <v>0</v>
      </c>
      <c r="CZ532" s="37">
        <v>1</v>
      </c>
      <c r="DA532" s="38">
        <v>1.5</v>
      </c>
      <c r="DB532" s="39">
        <v>0</v>
      </c>
      <c r="DC532" t="s">
        <v>202</v>
      </c>
      <c r="DD532" t="str">
        <f t="shared" ca="1" si="112"/>
        <v/>
      </c>
      <c r="DE532" t="str">
        <f t="shared" ca="1" si="121"/>
        <v>-</v>
      </c>
      <c r="DG532" t="s">
        <v>200</v>
      </c>
      <c r="DH532" t="str">
        <f t="shared" ca="1" si="122"/>
        <v>METTBROTCHENITEM(MEAL, ItemRegistry.mettbrotchenItem, 4 ,3f,0f,1.5f,1f,0f,1.5f,0f,1.01f),</v>
      </c>
      <c r="DI532" t="s">
        <v>2583</v>
      </c>
    </row>
    <row r="533" spans="2:113" x14ac:dyDescent="0.3">
      <c r="B533" t="s">
        <v>834</v>
      </c>
      <c r="C533" t="str">
        <f>INDEX('PH Itemnames'!$B$1:$B$723,MATCH(B533,'PH Itemnames'!$A$1:$A$723),1)</f>
        <v>porkrindsItem</v>
      </c>
      <c r="D533" t="s">
        <v>240</v>
      </c>
      <c r="E533" t="s">
        <v>1191</v>
      </c>
      <c r="F533" s="10" t="s">
        <v>835</v>
      </c>
      <c r="G533" s="11"/>
      <c r="H533" s="11"/>
      <c r="I533" s="11"/>
      <c r="J533" s="11"/>
      <c r="K533" s="11"/>
      <c r="L533" s="11"/>
      <c r="M533" s="11"/>
      <c r="N533" s="46">
        <f ca="1">SUMIF(Ingredients!$B$3:$B$230,'PH complex foods'!F533,Ingredients!$A$3:$A$119)+SUMIF($B$3:$B$725,F533,$V$3:$V$724)</f>
        <v>0</v>
      </c>
      <c r="O533" s="11">
        <f ca="1">SUMIF(Ingredients!$B$3:$B$230,'PH complex foods'!G533,Ingredients!$A$3:$A$119)+SUMIF($B$3:$B$725,G533,$V$3:$V$724)</f>
        <v>0</v>
      </c>
      <c r="P533" s="11">
        <f ca="1">SUMIF(Ingredients!$B$3:$B$230,'PH complex foods'!H533,Ingredients!$A$3:$A$119)+SUMIF($B$3:$B$725,H533,$V$3:$V$724)</f>
        <v>0</v>
      </c>
      <c r="Q533" s="11">
        <f ca="1">SUMIF(Ingredients!$B$3:$B$230,'PH complex foods'!I533,Ingredients!$A$3:$A$119)+SUMIF($B$3:$B$725,I533,$V$3:$V$724)</f>
        <v>0</v>
      </c>
      <c r="R533" s="11">
        <f ca="1">SUMIF(Ingredients!$B$3:$B$230,'PH complex foods'!J533,Ingredients!$A$3:$A$119)+SUMIF($B$3:$B$725,J533,$V$3:$V$724)</f>
        <v>0</v>
      </c>
      <c r="S533" s="11">
        <f ca="1">SUMIF(Ingredients!$B$3:$B$230,'PH complex foods'!K533,Ingredients!$A$3:$A$119)+SUMIF($B$3:$B$725,K533,$V$3:$V$724)</f>
        <v>0</v>
      </c>
      <c r="T533" s="11">
        <f ca="1">SUMIF(Ingredients!$B$3:$B$230,'PH complex foods'!L533,Ingredients!$A$3:$A$119)+SUMIF($B$3:$B$725,L533,$V$3:$V$724)</f>
        <v>0</v>
      </c>
      <c r="U533" s="11">
        <f ca="1">SUMIF(Ingredients!$B$3:$B$230,'PH complex foods'!M533,Ingredients!$A$3:$A$119)+SUMIF($B$3:$B$725,M533,$V$3:$V$724)</f>
        <v>0</v>
      </c>
      <c r="V533" s="10">
        <f t="shared" ca="1" si="123"/>
        <v>0</v>
      </c>
      <c r="W533" s="10">
        <v>0</v>
      </c>
      <c r="X533" s="11">
        <v>0</v>
      </c>
      <c r="Y533" s="11">
        <f>COUNTIF(F533:M1257,B533)</f>
        <v>0</v>
      </c>
      <c r="Z533" s="44" t="str">
        <f t="shared" ca="1" si="124"/>
        <v>No</v>
      </c>
      <c r="AA533" s="34">
        <f>SUMIF(Ingredients!$B$3:$B$230,F533,Ingredients!$C$3:$C$230)+SUMIF($B$3:$B$725,F533,$AI$3:$AI$725)</f>
        <v>0</v>
      </c>
      <c r="AB533" s="30">
        <f>SUMIF(Ingredients!$B$3:$B$230,G533,Ingredients!$C$3:$C$230)+SUMIF($B$3:$B$725,G533,$AI$3:$AI$725)</f>
        <v>0</v>
      </c>
      <c r="AC533" s="30">
        <f>SUMIF(Ingredients!$B$3:$B$230,H533,Ingredients!$C$3:$C$230)+SUMIF($B$3:$B$725,H533,$AI$3:$AI$725)</f>
        <v>0</v>
      </c>
      <c r="AD533" s="30">
        <f>SUMIF(Ingredients!$B$3:$B$230,I533,Ingredients!$C$3:$C$230)+SUMIF($B$3:$B$725,I533,$AI$3:$AI$725)</f>
        <v>0</v>
      </c>
      <c r="AE533" s="30">
        <f>SUMIF(Ingredients!$B$3:$B$230,J533,Ingredients!$C$3:$C$230)+SUMIF($B$3:$B$725,J533,$AI$3:$AI$725)</f>
        <v>0</v>
      </c>
      <c r="AF533" s="30">
        <f>SUMIF(Ingredients!$B$3:$B$230,K533,Ingredients!$C$3:$C$230)+SUMIF($B$3:$B$725,K533,$AI$3:$AI$725)</f>
        <v>0</v>
      </c>
      <c r="AG533" s="30">
        <f>SUMIF(Ingredients!$B$3:$B$230,L533,Ingredients!$C$3:$C$230)+SUMIF($B$3:$B$725,L533,$AI$3:$AI$725)</f>
        <v>0</v>
      </c>
      <c r="AH533" s="30">
        <f>SUMIF(Ingredients!$B$3:$B$230,M533,Ingredients!$C$3:$C$230)+SUMIF($B$3:$B$725,M533,$AI$3:$AI$725)</f>
        <v>0</v>
      </c>
      <c r="AI533" s="29">
        <f t="shared" si="113"/>
        <v>0</v>
      </c>
      <c r="AJ533" s="30">
        <f>SUMIF(Ingredients!$B$3:$B$230,F533,Ingredients!$D$3:$D$230)+SUMIF($B$3:$B$725,F533,$AR$3:$AR$725)</f>
        <v>0</v>
      </c>
      <c r="AK533" s="30">
        <f>SUMIF(Ingredients!$B$3:$B$230,G533,Ingredients!$D$3:$D$230)+SUMIF($B$3:$B$725,G533,$AR$3:$AR$725)</f>
        <v>0</v>
      </c>
      <c r="AL533" s="30">
        <f>SUMIF(Ingredients!$B$3:$B$230,H533,Ingredients!$D$3:$D$230)+SUMIF($B$3:$B$725,H533,$AR$3:$AR$725)</f>
        <v>0</v>
      </c>
      <c r="AM533" s="30">
        <f>SUMIF(Ingredients!$B$3:$B$230,I533,Ingredients!$D$3:$D$230)+SUMIF($B$3:$B$725,I533,$AR$3:$AR$725)</f>
        <v>0</v>
      </c>
      <c r="AN533" s="30">
        <f>SUMIF(Ingredients!$B$3:$B$230,J533,Ingredients!$D$3:$D$230)+SUMIF($B$3:$B$725,J533,$AR$3:$AR$725)</f>
        <v>0</v>
      </c>
      <c r="AO533" s="30">
        <f>SUMIF(Ingredients!$B$3:$B$230,K533,Ingredients!$D$3:$D$230)+SUMIF($B$3:$B$725,K533,$AR$3:$AR$725)</f>
        <v>0</v>
      </c>
      <c r="AP533" s="30">
        <f>SUMIF(Ingredients!$B$3:$B$230,L533,Ingredients!$D$3:$D$230)+SUMIF($B$3:$B$725,L533,$AR$3:$AR$725)</f>
        <v>0</v>
      </c>
      <c r="AQ533" s="30">
        <f>SUMIF(Ingredients!$B$3:$B$230,M533,Ingredients!$D$3:$D$230)+SUMIF($B$3:$B$725,M533,$AR$3:$AR$725)</f>
        <v>0</v>
      </c>
      <c r="AR533" s="29">
        <f t="shared" si="114"/>
        <v>0</v>
      </c>
      <c r="AS533" s="30">
        <f>SUMIF(Ingredients!$B$3:$B$230,F533,Ingredients!$E$3:$E$230)+SUMIF($B$3:$B$725,F533,$BA$3:$BA$730)</f>
        <v>0</v>
      </c>
      <c r="AT533" s="30">
        <f>SUMIF(Ingredients!$B$3:$B$230,G533,Ingredients!$E$3:$E$230)+SUMIF($B$3:$B$725,G533,$BA$3:$BA$730)</f>
        <v>0</v>
      </c>
      <c r="AU533" s="30">
        <f>SUMIF(Ingredients!$B$3:$B$230,H533,Ingredients!$E$3:$E$230)+SUMIF($B$3:$B$725,H533,$BA$3:$BA$730)</f>
        <v>0</v>
      </c>
      <c r="AV533" s="30">
        <f>SUMIF(Ingredients!$B$3:$B$230,I533,Ingredients!$E$3:$E$230)+SUMIF($B$3:$B$725,I533,$BA$3:$BA$730)</f>
        <v>0</v>
      </c>
      <c r="AW533" s="30">
        <f>SUMIF(Ingredients!$B$3:$B$230,J533,Ingredients!$E$3:$E$230)+SUMIF($B$3:$B$725,J533,$BA$3:$BA$730)</f>
        <v>0</v>
      </c>
      <c r="AX533" s="30">
        <f>SUMIF(Ingredients!$B$3:$B$230,K533,Ingredients!$E$3:$E$230)+SUMIF($B$3:$B$725,K533,$BA$3:$BA$730)</f>
        <v>0</v>
      </c>
      <c r="AY533" s="30">
        <f>SUMIF(Ingredients!$B$3:$B$230,L533,Ingredients!$E$3:$E$230)+SUMIF($B$3:$B$725,L533,$BA$3:$BA$730)</f>
        <v>0</v>
      </c>
      <c r="AZ533" s="30">
        <f>SUMIF(Ingredients!$B$3:$B$230,M533,Ingredients!$E$3:$E$230)+SUMIF($B$3:$B$725,M533,$BA$3:$BA$730)</f>
        <v>0</v>
      </c>
      <c r="BA533" s="29">
        <f t="shared" si="115"/>
        <v>0</v>
      </c>
      <c r="BB533" s="30">
        <f>SUMIF(Ingredients!$B$3:$B$230,F533,Ingredients!$F$3:$F$230)+SUMIF($B$3:$B$725,F533,$BJ$3:$BJ$725)</f>
        <v>0</v>
      </c>
      <c r="BC533" s="30">
        <f>SUMIF(Ingredients!$B$3:$B$230,G533,Ingredients!$F$3:$F$230)+SUMIF($B$3:$B$725,G533,$BJ$3:$BJ$725)</f>
        <v>0</v>
      </c>
      <c r="BD533" s="30">
        <f>SUMIF(Ingredients!$B$3:$B$230,H533,Ingredients!$F$3:$F$230)+SUMIF($B$3:$B$725,H533,$BJ$3:$BJ$725)</f>
        <v>0</v>
      </c>
      <c r="BE533" s="30">
        <f>SUMIF(Ingredients!$B$3:$B$230,I533,Ingredients!$F$3:$F$230)+SUMIF($B$3:$B$725,I533,$BJ$3:$BJ$725)</f>
        <v>0</v>
      </c>
      <c r="BF533" s="30">
        <f>SUMIF(Ingredients!$B$3:$B$230,J533,Ingredients!$F$3:$F$230)+SUMIF($B$3:$B$725,J533,$BJ$3:$BJ$725)</f>
        <v>0</v>
      </c>
      <c r="BG533" s="30">
        <f>SUMIF(Ingredients!$B$3:$B$230,K533,Ingredients!$F$3:$F$230)+SUMIF($B$3:$B$725,K533,$BJ$3:$BJ$725)</f>
        <v>0</v>
      </c>
      <c r="BH533" s="30">
        <f>SUMIF(Ingredients!$B$3:$B$230,L533,Ingredients!$F$3:$F$230)+SUMIF($B$3:$B$725,L533,$BJ$3:$BJ$725)</f>
        <v>0</v>
      </c>
      <c r="BI533" s="30">
        <f>SUMIF(Ingredients!$B$3:$B$230,M533,Ingredients!$F$3:$F$230)+SUMIF($B$3:$B$725,M533,$BJ$3:$BJ$725)</f>
        <v>0</v>
      </c>
      <c r="BJ533" s="35">
        <f t="shared" si="116"/>
        <v>0</v>
      </c>
      <c r="BK533" s="30">
        <f>SUMIF(Ingredients!$B$3:$B$230,F533,Ingredients!$G$3:$G$230)+SUMIF($B$3:$B$725,F533,$BS$3:$BS$725)</f>
        <v>0</v>
      </c>
      <c r="BL533" s="30">
        <f>SUMIF(Ingredients!$B$3:$B$230,G533,Ingredients!$G$3:$G$230)+SUMIF($B$3:$B$725,G533,$BS$3:$BS$725)</f>
        <v>0</v>
      </c>
      <c r="BM533" s="30">
        <f>SUMIF(Ingredients!$B$3:$B$230,H533,Ingredients!$G$3:$G$230)+SUMIF($B$3:$B$725,H533,$BS$3:$BS$725)</f>
        <v>0</v>
      </c>
      <c r="BN533" s="30">
        <f>SUMIF(Ingredients!$B$3:$B$230,I533,Ingredients!$G$3:$G$230)+SUMIF($B$3:$B$725,I533,$BS$3:$BS$725)</f>
        <v>0</v>
      </c>
      <c r="BO533" s="30">
        <f>SUMIF(Ingredients!$B$3:$B$230,J533,Ingredients!$G$3:$G$230)+SUMIF($B$3:$B$725,J533,$BS$3:$BS$725)</f>
        <v>0</v>
      </c>
      <c r="BP533" s="30">
        <f>SUMIF(Ingredients!$B$3:$B$230,K533,Ingredients!$G$3:$G$230)+SUMIF($B$3:$B$725,K533,$BS$3:$BS$725)</f>
        <v>0</v>
      </c>
      <c r="BQ533" s="30">
        <f>SUMIF(Ingredients!$B$3:$B$230,L533,Ingredients!$G$3:$G$230)+SUMIF($B$3:$B$725,L533,$BS$3:$BS$725)</f>
        <v>0</v>
      </c>
      <c r="BR533" s="30">
        <f>SUMIF(Ingredients!$B$3:$B$230,M533,Ingredients!$G$3:$G$230)+SUMIF($B$3:$B$725,M533,$BS$3:$BS$725)</f>
        <v>0</v>
      </c>
      <c r="BS533" s="36">
        <f t="shared" si="117"/>
        <v>0</v>
      </c>
      <c r="BT533" s="30">
        <f>SUMIF(Ingredients!$B$3:$B$230,F533,Ingredients!$H$3:$H$230)+SUMIF($B$3:$B$725,F533,$CB$3:$CB$725)</f>
        <v>0</v>
      </c>
      <c r="BU533" s="30">
        <f>SUMIF(Ingredients!$B$3:$B$230,G533,Ingredients!$H$3:$H$230)+SUMIF($B$3:$B$725,G533,$CB$3:$CB$725)</f>
        <v>0</v>
      </c>
      <c r="BV533" s="30">
        <f>SUMIF(Ingredients!$B$3:$B$230,H533,Ingredients!$H$3:$H$230)+SUMIF($B$3:$B$725,H533,$CB$3:$CB$725)</f>
        <v>0</v>
      </c>
      <c r="BW533" s="30">
        <f>SUMIF(Ingredients!$B$3:$B$230,I533,Ingredients!$H$3:$H$230)+SUMIF($B$3:$B$725,I533,$CB$3:$CB$725)</f>
        <v>0</v>
      </c>
      <c r="BX533" s="30">
        <f>SUMIF(Ingredients!$B$3:$B$230,J533,Ingredients!$H$3:$H$230)+SUMIF($B$3:$B$725,J533,$CB$3:$CB$725)</f>
        <v>0</v>
      </c>
      <c r="BY533" s="30">
        <f>SUMIF(Ingredients!$B$3:$B$230,K533,Ingredients!$H$3:$H$230)+SUMIF($B$3:$B$725,K533,$CB$3:$CB$725)</f>
        <v>0</v>
      </c>
      <c r="BZ533" s="30">
        <f>SUMIF(Ingredients!$B$3:$B$230,L533,Ingredients!$H$3:$H$230)+SUMIF($B$3:$B$725,L533,$CB$3:$CB$725)</f>
        <v>0</v>
      </c>
      <c r="CA533" s="30">
        <f>SUMIF(Ingredients!$B$3:$B$230,M533,Ingredients!$H$3:$H$230)+SUMIF($B$3:$B$725,M533,$CB$3:$CB$725)</f>
        <v>0</v>
      </c>
      <c r="CB533" s="42">
        <f t="shared" si="118"/>
        <v>0</v>
      </c>
      <c r="CC533" s="30">
        <f>SUMIF(Ingredients!$B$3:$B$230,F533,Ingredients!$I$3:$I$230)+SUMIF($B$3:$B$725,F533,$CK$3:$CK$725)</f>
        <v>0</v>
      </c>
      <c r="CD533" s="30">
        <f>SUMIF(Ingredients!$B$3:$B$230,G533,Ingredients!$I$3:$I$230)+SUMIF($B$3:$B$725,G533,$CK$3:$CK$725)</f>
        <v>0</v>
      </c>
      <c r="CE533" s="30">
        <f>SUMIF(Ingredients!$B$3:$B$230,H533,Ingredients!$I$3:$I$230)+SUMIF($B$3:$B$725,H533,$CK$3:$CK$725)</f>
        <v>0</v>
      </c>
      <c r="CF533" s="30">
        <f>SUMIF(Ingredients!$B$3:$B$230,I533,Ingredients!$I$3:$I$230)+SUMIF($B$3:$B$725,I533,$CK$3:$CK$725)</f>
        <v>0</v>
      </c>
      <c r="CG533" s="30">
        <f>SUMIF(Ingredients!$B$3:$B$230,J533,Ingredients!$I$3:$I$230)+SUMIF($B$3:$B$725,J533,$CK$3:$CK$725)</f>
        <v>0</v>
      </c>
      <c r="CH533" s="30">
        <f>SUMIF(Ingredients!$B$3:$B$230,K533,Ingredients!$I$3:$I$230)+SUMIF($B$3:$B$725,K533,$CK$3:$CK$725)</f>
        <v>0</v>
      </c>
      <c r="CI533" s="30">
        <f>SUMIF(Ingredients!$B$3:$B$230,L533,Ingredients!$I$3:$I$230)+SUMIF($B$3:$B$725,L533,$CK$3:$CK$725)</f>
        <v>0</v>
      </c>
      <c r="CJ533" s="30">
        <f>SUMIF(Ingredients!$B$3:$B$230,M533,Ingredients!$I$3:$I$230)+SUMIF($B$3:$B$725,M533,$CK$3:$CK$725)</f>
        <v>0</v>
      </c>
      <c r="CK533" s="38">
        <f t="shared" si="119"/>
        <v>0</v>
      </c>
      <c r="CL533" s="30">
        <f>SUMIF(Ingredients!$B$3:$B$230,F533,Ingredients!$J$3:$J$230)+SUMIF($B$3:$B$725,F533,$CT$3:$CT$725)</f>
        <v>0</v>
      </c>
      <c r="CM533" s="30">
        <f>SUMIF(Ingredients!$B$3:$B$230,G533,Ingredients!$J$3:$J$230)+SUMIF($B$3:$B$725,G533,$CT$3:$CT$725)</f>
        <v>0</v>
      </c>
      <c r="CN533" s="30">
        <f>SUMIF(Ingredients!$B$3:$B$230,H533,Ingredients!$J$3:$J$230)+SUMIF($B$3:$B$725,H533,$CT$3:$CT$725)</f>
        <v>0</v>
      </c>
      <c r="CO533" s="30">
        <f>SUMIF(Ingredients!$B$3:$B$230,I533,Ingredients!$J$3:$J$230)+SUMIF($B$3:$B$725,I533,$CT$3:$CT$725)</f>
        <v>0</v>
      </c>
      <c r="CP533" s="30">
        <f>SUMIF(Ingredients!$B$3:$B$230,J533,Ingredients!$J$3:$J$230)+SUMIF($B$3:$B$725,J533,$CT$3:$CT$725)</f>
        <v>0</v>
      </c>
      <c r="CQ533" s="30">
        <f>SUMIF(Ingredients!$B$3:$B$230,K533,Ingredients!$J$3:$J$230)+SUMIF($B$3:$B$725,K533,$CT$3:$CT$725)</f>
        <v>0</v>
      </c>
      <c r="CR533" s="30">
        <f>SUMIF(Ingredients!$B$3:$B$230,L533,Ingredients!$J$3:$J$230)+SUMIF($B$3:$B$725,L533,$CT$3:$CT$725)</f>
        <v>0</v>
      </c>
      <c r="CS533" s="30">
        <f>SUMIF(Ingredients!$B$3:$B$230,M533,Ingredients!$J$3:$J$230)+SUMIF($B$3:$B$725,M533,$CT$3:$CT$725)</f>
        <v>0</v>
      </c>
      <c r="CT533" s="43">
        <f t="shared" si="120"/>
        <v>0</v>
      </c>
      <c r="CU533" s="34">
        <v>0</v>
      </c>
      <c r="CV533" s="30">
        <v>0</v>
      </c>
      <c r="CW533" s="30">
        <v>0</v>
      </c>
      <c r="CX533" s="35">
        <v>0</v>
      </c>
      <c r="CY533" s="36">
        <v>0</v>
      </c>
      <c r="CZ533" s="37">
        <v>0</v>
      </c>
      <c r="DA533" s="38">
        <v>0</v>
      </c>
      <c r="DB533" s="39">
        <v>0</v>
      </c>
      <c r="DC533" t="s">
        <v>199</v>
      </c>
      <c r="DD533" t="str">
        <f t="shared" ca="1" si="112"/>
        <v/>
      </c>
      <c r="DE533" t="str">
        <f t="shared" ca="1" si="121"/>
        <v>No</v>
      </c>
      <c r="DF533" t="s">
        <v>1159</v>
      </c>
      <c r="DG533" t="s">
        <v>200</v>
      </c>
      <c r="DH533" t="str">
        <f t="shared" ca="1" si="122"/>
        <v/>
      </c>
      <c r="DI533" t="s">
        <v>2271</v>
      </c>
    </row>
    <row r="534" spans="2:113" x14ac:dyDescent="0.3">
      <c r="B534" t="s">
        <v>836</v>
      </c>
      <c r="C534" t="str">
        <f>INDEX('PH Itemnames'!$B$1:$B$723,MATCH(B534,'PH Itemnames'!$A$1:$A$723),1)</f>
        <v>cracklinsItem</v>
      </c>
      <c r="D534" t="s">
        <v>240</v>
      </c>
      <c r="E534" t="s">
        <v>1191</v>
      </c>
      <c r="F534" s="10" t="s">
        <v>835</v>
      </c>
      <c r="G534" s="11"/>
      <c r="H534" s="11"/>
      <c r="I534" s="11"/>
      <c r="J534" s="11"/>
      <c r="K534" s="11"/>
      <c r="L534" s="11"/>
      <c r="M534" s="11"/>
      <c r="N534" s="46">
        <f ca="1">SUMIF(Ingredients!$B$3:$B$230,'PH complex foods'!F534,Ingredients!$A$3:$A$119)+SUMIF($B$3:$B$725,F534,$V$3:$V$724)</f>
        <v>0</v>
      </c>
      <c r="O534" s="11">
        <f ca="1">SUMIF(Ingredients!$B$3:$B$230,'PH complex foods'!G534,Ingredients!$A$3:$A$119)+SUMIF($B$3:$B$725,G534,$V$3:$V$724)</f>
        <v>0</v>
      </c>
      <c r="P534" s="11">
        <f ca="1">SUMIF(Ingredients!$B$3:$B$230,'PH complex foods'!H534,Ingredients!$A$3:$A$119)+SUMIF($B$3:$B$725,H534,$V$3:$V$724)</f>
        <v>0</v>
      </c>
      <c r="Q534" s="11">
        <f ca="1">SUMIF(Ingredients!$B$3:$B$230,'PH complex foods'!I534,Ingredients!$A$3:$A$119)+SUMIF($B$3:$B$725,I534,$V$3:$V$724)</f>
        <v>0</v>
      </c>
      <c r="R534" s="11">
        <f ca="1">SUMIF(Ingredients!$B$3:$B$230,'PH complex foods'!J534,Ingredients!$A$3:$A$119)+SUMIF($B$3:$B$725,J534,$V$3:$V$724)</f>
        <v>0</v>
      </c>
      <c r="S534" s="11">
        <f ca="1">SUMIF(Ingredients!$B$3:$B$230,'PH complex foods'!K534,Ingredients!$A$3:$A$119)+SUMIF($B$3:$B$725,K534,$V$3:$V$724)</f>
        <v>0</v>
      </c>
      <c r="T534" s="11">
        <f ca="1">SUMIF(Ingredients!$B$3:$B$230,'PH complex foods'!L534,Ingredients!$A$3:$A$119)+SUMIF($B$3:$B$725,L534,$V$3:$V$724)</f>
        <v>0</v>
      </c>
      <c r="U534" s="11">
        <f ca="1">SUMIF(Ingredients!$B$3:$B$230,'PH complex foods'!M534,Ingredients!$A$3:$A$119)+SUMIF($B$3:$B$725,M534,$V$3:$V$724)</f>
        <v>0</v>
      </c>
      <c r="V534" s="10">
        <f t="shared" ca="1" si="123"/>
        <v>0</v>
      </c>
      <c r="W534" s="10">
        <v>0</v>
      </c>
      <c r="X534" s="11">
        <v>0</v>
      </c>
      <c r="Y534" s="11">
        <f>COUNTIF(F534:M1258,B534)</f>
        <v>0</v>
      </c>
      <c r="Z534" s="44" t="str">
        <f t="shared" ca="1" si="124"/>
        <v>No</v>
      </c>
      <c r="AA534" s="34">
        <f>SUMIF(Ingredients!$B$3:$B$230,F534,Ingredients!$C$3:$C$230)+SUMIF($B$3:$B$725,F534,$AI$3:$AI$725)</f>
        <v>0</v>
      </c>
      <c r="AB534" s="30">
        <f>SUMIF(Ingredients!$B$3:$B$230,G534,Ingredients!$C$3:$C$230)+SUMIF($B$3:$B$725,G534,$AI$3:$AI$725)</f>
        <v>0</v>
      </c>
      <c r="AC534" s="30">
        <f>SUMIF(Ingredients!$B$3:$B$230,H534,Ingredients!$C$3:$C$230)+SUMIF($B$3:$B$725,H534,$AI$3:$AI$725)</f>
        <v>0</v>
      </c>
      <c r="AD534" s="30">
        <f>SUMIF(Ingredients!$B$3:$B$230,I534,Ingredients!$C$3:$C$230)+SUMIF($B$3:$B$725,I534,$AI$3:$AI$725)</f>
        <v>0</v>
      </c>
      <c r="AE534" s="30">
        <f>SUMIF(Ingredients!$B$3:$B$230,J534,Ingredients!$C$3:$C$230)+SUMIF($B$3:$B$725,J534,$AI$3:$AI$725)</f>
        <v>0</v>
      </c>
      <c r="AF534" s="30">
        <f>SUMIF(Ingredients!$B$3:$B$230,K534,Ingredients!$C$3:$C$230)+SUMIF($B$3:$B$725,K534,$AI$3:$AI$725)</f>
        <v>0</v>
      </c>
      <c r="AG534" s="30">
        <f>SUMIF(Ingredients!$B$3:$B$230,L534,Ingredients!$C$3:$C$230)+SUMIF($B$3:$B$725,L534,$AI$3:$AI$725)</f>
        <v>0</v>
      </c>
      <c r="AH534" s="30">
        <f>SUMIF(Ingredients!$B$3:$B$230,M534,Ingredients!$C$3:$C$230)+SUMIF($B$3:$B$725,M534,$AI$3:$AI$725)</f>
        <v>0</v>
      </c>
      <c r="AI534" s="29">
        <f t="shared" si="113"/>
        <v>0</v>
      </c>
      <c r="AJ534" s="30">
        <f>SUMIF(Ingredients!$B$3:$B$230,F534,Ingredients!$D$3:$D$230)+SUMIF($B$3:$B$725,F534,$AR$3:$AR$725)</f>
        <v>0</v>
      </c>
      <c r="AK534" s="30">
        <f>SUMIF(Ingredients!$B$3:$B$230,G534,Ingredients!$D$3:$D$230)+SUMIF($B$3:$B$725,G534,$AR$3:$AR$725)</f>
        <v>0</v>
      </c>
      <c r="AL534" s="30">
        <f>SUMIF(Ingredients!$B$3:$B$230,H534,Ingredients!$D$3:$D$230)+SUMIF($B$3:$B$725,H534,$AR$3:$AR$725)</f>
        <v>0</v>
      </c>
      <c r="AM534" s="30">
        <f>SUMIF(Ingredients!$B$3:$B$230,I534,Ingredients!$D$3:$D$230)+SUMIF($B$3:$B$725,I534,$AR$3:$AR$725)</f>
        <v>0</v>
      </c>
      <c r="AN534" s="30">
        <f>SUMIF(Ingredients!$B$3:$B$230,J534,Ingredients!$D$3:$D$230)+SUMIF($B$3:$B$725,J534,$AR$3:$AR$725)</f>
        <v>0</v>
      </c>
      <c r="AO534" s="30">
        <f>SUMIF(Ingredients!$B$3:$B$230,K534,Ingredients!$D$3:$D$230)+SUMIF($B$3:$B$725,K534,$AR$3:$AR$725)</f>
        <v>0</v>
      </c>
      <c r="AP534" s="30">
        <f>SUMIF(Ingredients!$B$3:$B$230,L534,Ingredients!$D$3:$D$230)+SUMIF($B$3:$B$725,L534,$AR$3:$AR$725)</f>
        <v>0</v>
      </c>
      <c r="AQ534" s="30">
        <f>SUMIF(Ingredients!$B$3:$B$230,M534,Ingredients!$D$3:$D$230)+SUMIF($B$3:$B$725,M534,$AR$3:$AR$725)</f>
        <v>0</v>
      </c>
      <c r="AR534" s="29">
        <f t="shared" si="114"/>
        <v>0</v>
      </c>
      <c r="AS534" s="30">
        <f>SUMIF(Ingredients!$B$3:$B$230,F534,Ingredients!$E$3:$E$230)+SUMIF($B$3:$B$725,F534,$BA$3:$BA$730)</f>
        <v>0</v>
      </c>
      <c r="AT534" s="30">
        <f>SUMIF(Ingredients!$B$3:$B$230,G534,Ingredients!$E$3:$E$230)+SUMIF($B$3:$B$725,G534,$BA$3:$BA$730)</f>
        <v>0</v>
      </c>
      <c r="AU534" s="30">
        <f>SUMIF(Ingredients!$B$3:$B$230,H534,Ingredients!$E$3:$E$230)+SUMIF($B$3:$B$725,H534,$BA$3:$BA$730)</f>
        <v>0</v>
      </c>
      <c r="AV534" s="30">
        <f>SUMIF(Ingredients!$B$3:$B$230,I534,Ingredients!$E$3:$E$230)+SUMIF($B$3:$B$725,I534,$BA$3:$BA$730)</f>
        <v>0</v>
      </c>
      <c r="AW534" s="30">
        <f>SUMIF(Ingredients!$B$3:$B$230,J534,Ingredients!$E$3:$E$230)+SUMIF($B$3:$B$725,J534,$BA$3:$BA$730)</f>
        <v>0</v>
      </c>
      <c r="AX534" s="30">
        <f>SUMIF(Ingredients!$B$3:$B$230,K534,Ingredients!$E$3:$E$230)+SUMIF($B$3:$B$725,K534,$BA$3:$BA$730)</f>
        <v>0</v>
      </c>
      <c r="AY534" s="30">
        <f>SUMIF(Ingredients!$B$3:$B$230,L534,Ingredients!$E$3:$E$230)+SUMIF($B$3:$B$725,L534,$BA$3:$BA$730)</f>
        <v>0</v>
      </c>
      <c r="AZ534" s="30">
        <f>SUMIF(Ingredients!$B$3:$B$230,M534,Ingredients!$E$3:$E$230)+SUMIF($B$3:$B$725,M534,$BA$3:$BA$730)</f>
        <v>0</v>
      </c>
      <c r="BA534" s="29">
        <f t="shared" si="115"/>
        <v>0</v>
      </c>
      <c r="BB534" s="30">
        <f>SUMIF(Ingredients!$B$3:$B$230,F534,Ingredients!$F$3:$F$230)+SUMIF($B$3:$B$725,F534,$BJ$3:$BJ$725)</f>
        <v>0</v>
      </c>
      <c r="BC534" s="30">
        <f>SUMIF(Ingredients!$B$3:$B$230,G534,Ingredients!$F$3:$F$230)+SUMIF($B$3:$B$725,G534,$BJ$3:$BJ$725)</f>
        <v>0</v>
      </c>
      <c r="BD534" s="30">
        <f>SUMIF(Ingredients!$B$3:$B$230,H534,Ingredients!$F$3:$F$230)+SUMIF($B$3:$B$725,H534,$BJ$3:$BJ$725)</f>
        <v>0</v>
      </c>
      <c r="BE534" s="30">
        <f>SUMIF(Ingredients!$B$3:$B$230,I534,Ingredients!$F$3:$F$230)+SUMIF($B$3:$B$725,I534,$BJ$3:$BJ$725)</f>
        <v>0</v>
      </c>
      <c r="BF534" s="30">
        <f>SUMIF(Ingredients!$B$3:$B$230,J534,Ingredients!$F$3:$F$230)+SUMIF($B$3:$B$725,J534,$BJ$3:$BJ$725)</f>
        <v>0</v>
      </c>
      <c r="BG534" s="30">
        <f>SUMIF(Ingredients!$B$3:$B$230,K534,Ingredients!$F$3:$F$230)+SUMIF($B$3:$B$725,K534,$BJ$3:$BJ$725)</f>
        <v>0</v>
      </c>
      <c r="BH534" s="30">
        <f>SUMIF(Ingredients!$B$3:$B$230,L534,Ingredients!$F$3:$F$230)+SUMIF($B$3:$B$725,L534,$BJ$3:$BJ$725)</f>
        <v>0</v>
      </c>
      <c r="BI534" s="30">
        <f>SUMIF(Ingredients!$B$3:$B$230,M534,Ingredients!$F$3:$F$230)+SUMIF($B$3:$B$725,M534,$BJ$3:$BJ$725)</f>
        <v>0</v>
      </c>
      <c r="BJ534" s="35">
        <f t="shared" si="116"/>
        <v>0</v>
      </c>
      <c r="BK534" s="30">
        <f>SUMIF(Ingredients!$B$3:$B$230,F534,Ingredients!$G$3:$G$230)+SUMIF($B$3:$B$725,F534,$BS$3:$BS$725)</f>
        <v>0</v>
      </c>
      <c r="BL534" s="30">
        <f>SUMIF(Ingredients!$B$3:$B$230,G534,Ingredients!$G$3:$G$230)+SUMIF($B$3:$B$725,G534,$BS$3:$BS$725)</f>
        <v>0</v>
      </c>
      <c r="BM534" s="30">
        <f>SUMIF(Ingredients!$B$3:$B$230,H534,Ingredients!$G$3:$G$230)+SUMIF($B$3:$B$725,H534,$BS$3:$BS$725)</f>
        <v>0</v>
      </c>
      <c r="BN534" s="30">
        <f>SUMIF(Ingredients!$B$3:$B$230,I534,Ingredients!$G$3:$G$230)+SUMIF($B$3:$B$725,I534,$BS$3:$BS$725)</f>
        <v>0</v>
      </c>
      <c r="BO534" s="30">
        <f>SUMIF(Ingredients!$B$3:$B$230,J534,Ingredients!$G$3:$G$230)+SUMIF($B$3:$B$725,J534,$BS$3:$BS$725)</f>
        <v>0</v>
      </c>
      <c r="BP534" s="30">
        <f>SUMIF(Ingredients!$B$3:$B$230,K534,Ingredients!$G$3:$G$230)+SUMIF($B$3:$B$725,K534,$BS$3:$BS$725)</f>
        <v>0</v>
      </c>
      <c r="BQ534" s="30">
        <f>SUMIF(Ingredients!$B$3:$B$230,L534,Ingredients!$G$3:$G$230)+SUMIF($B$3:$B$725,L534,$BS$3:$BS$725)</f>
        <v>0</v>
      </c>
      <c r="BR534" s="30">
        <f>SUMIF(Ingredients!$B$3:$B$230,M534,Ingredients!$G$3:$G$230)+SUMIF($B$3:$B$725,M534,$BS$3:$BS$725)</f>
        <v>0</v>
      </c>
      <c r="BS534" s="36">
        <f t="shared" si="117"/>
        <v>0</v>
      </c>
      <c r="BT534" s="30">
        <f>SUMIF(Ingredients!$B$3:$B$230,F534,Ingredients!$H$3:$H$230)+SUMIF($B$3:$B$725,F534,$CB$3:$CB$725)</f>
        <v>0</v>
      </c>
      <c r="BU534" s="30">
        <f>SUMIF(Ingredients!$B$3:$B$230,G534,Ingredients!$H$3:$H$230)+SUMIF($B$3:$B$725,G534,$CB$3:$CB$725)</f>
        <v>0</v>
      </c>
      <c r="BV534" s="30">
        <f>SUMIF(Ingredients!$B$3:$B$230,H534,Ingredients!$H$3:$H$230)+SUMIF($B$3:$B$725,H534,$CB$3:$CB$725)</f>
        <v>0</v>
      </c>
      <c r="BW534" s="30">
        <f>SUMIF(Ingredients!$B$3:$B$230,I534,Ingredients!$H$3:$H$230)+SUMIF($B$3:$B$725,I534,$CB$3:$CB$725)</f>
        <v>0</v>
      </c>
      <c r="BX534" s="30">
        <f>SUMIF(Ingredients!$B$3:$B$230,J534,Ingredients!$H$3:$H$230)+SUMIF($B$3:$B$725,J534,$CB$3:$CB$725)</f>
        <v>0</v>
      </c>
      <c r="BY534" s="30">
        <f>SUMIF(Ingredients!$B$3:$B$230,K534,Ingredients!$H$3:$H$230)+SUMIF($B$3:$B$725,K534,$CB$3:$CB$725)</f>
        <v>0</v>
      </c>
      <c r="BZ534" s="30">
        <f>SUMIF(Ingredients!$B$3:$B$230,L534,Ingredients!$H$3:$H$230)+SUMIF($B$3:$B$725,L534,$CB$3:$CB$725)</f>
        <v>0</v>
      </c>
      <c r="CA534" s="30">
        <f>SUMIF(Ingredients!$B$3:$B$230,M534,Ingredients!$H$3:$H$230)+SUMIF($B$3:$B$725,M534,$CB$3:$CB$725)</f>
        <v>0</v>
      </c>
      <c r="CB534" s="42">
        <f t="shared" si="118"/>
        <v>0</v>
      </c>
      <c r="CC534" s="30">
        <f>SUMIF(Ingredients!$B$3:$B$230,F534,Ingredients!$I$3:$I$230)+SUMIF($B$3:$B$725,F534,$CK$3:$CK$725)</f>
        <v>0</v>
      </c>
      <c r="CD534" s="30">
        <f>SUMIF(Ingredients!$B$3:$B$230,G534,Ingredients!$I$3:$I$230)+SUMIF($B$3:$B$725,G534,$CK$3:$CK$725)</f>
        <v>0</v>
      </c>
      <c r="CE534" s="30">
        <f>SUMIF(Ingredients!$B$3:$B$230,H534,Ingredients!$I$3:$I$230)+SUMIF($B$3:$B$725,H534,$CK$3:$CK$725)</f>
        <v>0</v>
      </c>
      <c r="CF534" s="30">
        <f>SUMIF(Ingredients!$B$3:$B$230,I534,Ingredients!$I$3:$I$230)+SUMIF($B$3:$B$725,I534,$CK$3:$CK$725)</f>
        <v>0</v>
      </c>
      <c r="CG534" s="30">
        <f>SUMIF(Ingredients!$B$3:$B$230,J534,Ingredients!$I$3:$I$230)+SUMIF($B$3:$B$725,J534,$CK$3:$CK$725)</f>
        <v>0</v>
      </c>
      <c r="CH534" s="30">
        <f>SUMIF(Ingredients!$B$3:$B$230,K534,Ingredients!$I$3:$I$230)+SUMIF($B$3:$B$725,K534,$CK$3:$CK$725)</f>
        <v>0</v>
      </c>
      <c r="CI534" s="30">
        <f>SUMIF(Ingredients!$B$3:$B$230,L534,Ingredients!$I$3:$I$230)+SUMIF($B$3:$B$725,L534,$CK$3:$CK$725)</f>
        <v>0</v>
      </c>
      <c r="CJ534" s="30">
        <f>SUMIF(Ingredients!$B$3:$B$230,M534,Ingredients!$I$3:$I$230)+SUMIF($B$3:$B$725,M534,$CK$3:$CK$725)</f>
        <v>0</v>
      </c>
      <c r="CK534" s="38">
        <f t="shared" si="119"/>
        <v>0</v>
      </c>
      <c r="CL534" s="30">
        <f>SUMIF(Ingredients!$B$3:$B$230,F534,Ingredients!$J$3:$J$230)+SUMIF($B$3:$B$725,F534,$CT$3:$CT$725)</f>
        <v>0</v>
      </c>
      <c r="CM534" s="30">
        <f>SUMIF(Ingredients!$B$3:$B$230,G534,Ingredients!$J$3:$J$230)+SUMIF($B$3:$B$725,G534,$CT$3:$CT$725)</f>
        <v>0</v>
      </c>
      <c r="CN534" s="30">
        <f>SUMIF(Ingredients!$B$3:$B$230,H534,Ingredients!$J$3:$J$230)+SUMIF($B$3:$B$725,H534,$CT$3:$CT$725)</f>
        <v>0</v>
      </c>
      <c r="CO534" s="30">
        <f>SUMIF(Ingredients!$B$3:$B$230,I534,Ingredients!$J$3:$J$230)+SUMIF($B$3:$B$725,I534,$CT$3:$CT$725)</f>
        <v>0</v>
      </c>
      <c r="CP534" s="30">
        <f>SUMIF(Ingredients!$B$3:$B$230,J534,Ingredients!$J$3:$J$230)+SUMIF($B$3:$B$725,J534,$CT$3:$CT$725)</f>
        <v>0</v>
      </c>
      <c r="CQ534" s="30">
        <f>SUMIF(Ingredients!$B$3:$B$230,K534,Ingredients!$J$3:$J$230)+SUMIF($B$3:$B$725,K534,$CT$3:$CT$725)</f>
        <v>0</v>
      </c>
      <c r="CR534" s="30">
        <f>SUMIF(Ingredients!$B$3:$B$230,L534,Ingredients!$J$3:$J$230)+SUMIF($B$3:$B$725,L534,$CT$3:$CT$725)</f>
        <v>0</v>
      </c>
      <c r="CS534" s="30">
        <f>SUMIF(Ingredients!$B$3:$B$230,M534,Ingredients!$J$3:$J$230)+SUMIF($B$3:$B$725,M534,$CT$3:$CT$725)</f>
        <v>0</v>
      </c>
      <c r="CT534" s="43">
        <f t="shared" si="120"/>
        <v>0</v>
      </c>
      <c r="CU534" s="34">
        <v>0</v>
      </c>
      <c r="CV534" s="30">
        <v>0</v>
      </c>
      <c r="CW534" s="30">
        <v>0</v>
      </c>
      <c r="CX534" s="35">
        <v>0</v>
      </c>
      <c r="CY534" s="36">
        <v>0</v>
      </c>
      <c r="CZ534" s="37">
        <v>0</v>
      </c>
      <c r="DA534" s="38">
        <v>0</v>
      </c>
      <c r="DB534" s="39">
        <v>0</v>
      </c>
      <c r="DC534" t="s">
        <v>199</v>
      </c>
      <c r="DD534" t="str">
        <f t="shared" ca="1" si="112"/>
        <v/>
      </c>
      <c r="DE534" t="str">
        <f t="shared" ca="1" si="121"/>
        <v>No</v>
      </c>
      <c r="DF534" t="s">
        <v>1159</v>
      </c>
      <c r="DG534" t="s">
        <v>200</v>
      </c>
      <c r="DH534" t="str">
        <f t="shared" ca="1" si="122"/>
        <v/>
      </c>
      <c r="DI534" t="s">
        <v>2271</v>
      </c>
    </row>
    <row r="535" spans="2:113" x14ac:dyDescent="0.3">
      <c r="B535" t="s">
        <v>837</v>
      </c>
      <c r="C535" t="str">
        <f>INDEX('PH Itemnames'!$B$1:$B$723,MATCH(B535,'PH Itemnames'!$A$1:$A$723),1)</f>
        <v>chorusfruitsoupItem</v>
      </c>
      <c r="D535" t="s">
        <v>245</v>
      </c>
      <c r="E535" t="s">
        <v>1191</v>
      </c>
      <c r="F535" s="10" t="s">
        <v>838</v>
      </c>
      <c r="G535" s="11"/>
      <c r="H535" s="11"/>
      <c r="I535" s="11"/>
      <c r="J535" s="11"/>
      <c r="K535" s="11"/>
      <c r="L535" s="11"/>
      <c r="M535" s="11"/>
      <c r="N535" s="46">
        <f ca="1">SUMIF(Ingredients!$B$3:$B$230,'PH complex foods'!F535,Ingredients!$A$3:$A$119)+SUMIF($B$3:$B$725,F535,$V$3:$V$724)</f>
        <v>0</v>
      </c>
      <c r="O535" s="11">
        <f ca="1">SUMIF(Ingredients!$B$3:$B$230,'PH complex foods'!G535,Ingredients!$A$3:$A$119)+SUMIF($B$3:$B$725,G535,$V$3:$V$724)</f>
        <v>0</v>
      </c>
      <c r="P535" s="11">
        <f ca="1">SUMIF(Ingredients!$B$3:$B$230,'PH complex foods'!H535,Ingredients!$A$3:$A$119)+SUMIF($B$3:$B$725,H535,$V$3:$V$724)</f>
        <v>0</v>
      </c>
      <c r="Q535" s="11">
        <f ca="1">SUMIF(Ingredients!$B$3:$B$230,'PH complex foods'!I535,Ingredients!$A$3:$A$119)+SUMIF($B$3:$B$725,I535,$V$3:$V$724)</f>
        <v>0</v>
      </c>
      <c r="R535" s="11">
        <f ca="1">SUMIF(Ingredients!$B$3:$B$230,'PH complex foods'!J535,Ingredients!$A$3:$A$119)+SUMIF($B$3:$B$725,J535,$V$3:$V$724)</f>
        <v>0</v>
      </c>
      <c r="S535" s="11">
        <f ca="1">SUMIF(Ingredients!$B$3:$B$230,'PH complex foods'!K535,Ingredients!$A$3:$A$119)+SUMIF($B$3:$B$725,K535,$V$3:$V$724)</f>
        <v>0</v>
      </c>
      <c r="T535" s="11">
        <f ca="1">SUMIF(Ingredients!$B$3:$B$230,'PH complex foods'!L535,Ingredients!$A$3:$A$119)+SUMIF($B$3:$B$725,L535,$V$3:$V$724)</f>
        <v>0</v>
      </c>
      <c r="U535" s="11">
        <f ca="1">SUMIF(Ingredients!$B$3:$B$230,'PH complex foods'!M535,Ingredients!$A$3:$A$119)+SUMIF($B$3:$B$725,M535,$V$3:$V$724)</f>
        <v>0</v>
      </c>
      <c r="V535" s="10">
        <f t="shared" ca="1" si="123"/>
        <v>0</v>
      </c>
      <c r="W535" s="10">
        <v>0</v>
      </c>
      <c r="X535" s="11">
        <v>0</v>
      </c>
      <c r="Y535" s="11">
        <f>COUNTIF(F535:M1259,B535)</f>
        <v>0</v>
      </c>
      <c r="Z535" s="44" t="str">
        <f t="shared" ca="1" si="124"/>
        <v>No</v>
      </c>
      <c r="AA535" s="34">
        <f>SUMIF(Ingredients!$B$3:$B$230,F535,Ingredients!$C$3:$C$230)+SUMIF($B$3:$B$725,F535,$AI$3:$AI$725)</f>
        <v>0</v>
      </c>
      <c r="AB535" s="30">
        <f>SUMIF(Ingredients!$B$3:$B$230,G535,Ingredients!$C$3:$C$230)+SUMIF($B$3:$B$725,G535,$AI$3:$AI$725)</f>
        <v>0</v>
      </c>
      <c r="AC535" s="30">
        <f>SUMIF(Ingredients!$B$3:$B$230,H535,Ingredients!$C$3:$C$230)+SUMIF($B$3:$B$725,H535,$AI$3:$AI$725)</f>
        <v>0</v>
      </c>
      <c r="AD535" s="30">
        <f>SUMIF(Ingredients!$B$3:$B$230,I535,Ingredients!$C$3:$C$230)+SUMIF($B$3:$B$725,I535,$AI$3:$AI$725)</f>
        <v>0</v>
      </c>
      <c r="AE535" s="30">
        <f>SUMIF(Ingredients!$B$3:$B$230,J535,Ingredients!$C$3:$C$230)+SUMIF($B$3:$B$725,J535,$AI$3:$AI$725)</f>
        <v>0</v>
      </c>
      <c r="AF535" s="30">
        <f>SUMIF(Ingredients!$B$3:$B$230,K535,Ingredients!$C$3:$C$230)+SUMIF($B$3:$B$725,K535,$AI$3:$AI$725)</f>
        <v>0</v>
      </c>
      <c r="AG535" s="30">
        <f>SUMIF(Ingredients!$B$3:$B$230,L535,Ingredients!$C$3:$C$230)+SUMIF($B$3:$B$725,L535,$AI$3:$AI$725)</f>
        <v>0</v>
      </c>
      <c r="AH535" s="30">
        <f>SUMIF(Ingredients!$B$3:$B$230,M535,Ingredients!$C$3:$C$230)+SUMIF($B$3:$B$725,M535,$AI$3:$AI$725)</f>
        <v>0</v>
      </c>
      <c r="AI535" s="29">
        <f t="shared" si="113"/>
        <v>0</v>
      </c>
      <c r="AJ535" s="30">
        <f>SUMIF(Ingredients!$B$3:$B$230,F535,Ingredients!$D$3:$D$230)+SUMIF($B$3:$B$725,F535,$AR$3:$AR$725)</f>
        <v>0</v>
      </c>
      <c r="AK535" s="30">
        <f>SUMIF(Ingredients!$B$3:$B$230,G535,Ingredients!$D$3:$D$230)+SUMIF($B$3:$B$725,G535,$AR$3:$AR$725)</f>
        <v>0</v>
      </c>
      <c r="AL535" s="30">
        <f>SUMIF(Ingredients!$B$3:$B$230,H535,Ingredients!$D$3:$D$230)+SUMIF($B$3:$B$725,H535,$AR$3:$AR$725)</f>
        <v>0</v>
      </c>
      <c r="AM535" s="30">
        <f>SUMIF(Ingredients!$B$3:$B$230,I535,Ingredients!$D$3:$D$230)+SUMIF($B$3:$B$725,I535,$AR$3:$AR$725)</f>
        <v>0</v>
      </c>
      <c r="AN535" s="30">
        <f>SUMIF(Ingredients!$B$3:$B$230,J535,Ingredients!$D$3:$D$230)+SUMIF($B$3:$B$725,J535,$AR$3:$AR$725)</f>
        <v>0</v>
      </c>
      <c r="AO535" s="30">
        <f>SUMIF(Ingredients!$B$3:$B$230,K535,Ingredients!$D$3:$D$230)+SUMIF($B$3:$B$725,K535,$AR$3:$AR$725)</f>
        <v>0</v>
      </c>
      <c r="AP535" s="30">
        <f>SUMIF(Ingredients!$B$3:$B$230,L535,Ingredients!$D$3:$D$230)+SUMIF($B$3:$B$725,L535,$AR$3:$AR$725)</f>
        <v>0</v>
      </c>
      <c r="AQ535" s="30">
        <f>SUMIF(Ingredients!$B$3:$B$230,M535,Ingredients!$D$3:$D$230)+SUMIF($B$3:$B$725,M535,$AR$3:$AR$725)</f>
        <v>0</v>
      </c>
      <c r="AR535" s="29">
        <f t="shared" si="114"/>
        <v>0</v>
      </c>
      <c r="AS535" s="30">
        <f>SUMIF(Ingredients!$B$3:$B$230,F535,Ingredients!$E$3:$E$230)+SUMIF($B$3:$B$725,F535,$BA$3:$BA$730)</f>
        <v>0</v>
      </c>
      <c r="AT535" s="30">
        <f>SUMIF(Ingredients!$B$3:$B$230,G535,Ingredients!$E$3:$E$230)+SUMIF($B$3:$B$725,G535,$BA$3:$BA$730)</f>
        <v>0</v>
      </c>
      <c r="AU535" s="30">
        <f>SUMIF(Ingredients!$B$3:$B$230,H535,Ingredients!$E$3:$E$230)+SUMIF($B$3:$B$725,H535,$BA$3:$BA$730)</f>
        <v>0</v>
      </c>
      <c r="AV535" s="30">
        <f>SUMIF(Ingredients!$B$3:$B$230,I535,Ingredients!$E$3:$E$230)+SUMIF($B$3:$B$725,I535,$BA$3:$BA$730)</f>
        <v>0</v>
      </c>
      <c r="AW535" s="30">
        <f>SUMIF(Ingredients!$B$3:$B$230,J535,Ingredients!$E$3:$E$230)+SUMIF($B$3:$B$725,J535,$BA$3:$BA$730)</f>
        <v>0</v>
      </c>
      <c r="AX535" s="30">
        <f>SUMIF(Ingredients!$B$3:$B$230,K535,Ingredients!$E$3:$E$230)+SUMIF($B$3:$B$725,K535,$BA$3:$BA$730)</f>
        <v>0</v>
      </c>
      <c r="AY535" s="30">
        <f>SUMIF(Ingredients!$B$3:$B$230,L535,Ingredients!$E$3:$E$230)+SUMIF($B$3:$B$725,L535,$BA$3:$BA$730)</f>
        <v>0</v>
      </c>
      <c r="AZ535" s="30">
        <f>SUMIF(Ingredients!$B$3:$B$230,M535,Ingredients!$E$3:$E$230)+SUMIF($B$3:$B$725,M535,$BA$3:$BA$730)</f>
        <v>0</v>
      </c>
      <c r="BA535" s="29">
        <f t="shared" si="115"/>
        <v>0</v>
      </c>
      <c r="BB535" s="30">
        <f>SUMIF(Ingredients!$B$3:$B$230,F535,Ingredients!$F$3:$F$230)+SUMIF($B$3:$B$725,F535,$BJ$3:$BJ$725)</f>
        <v>0</v>
      </c>
      <c r="BC535" s="30">
        <f>SUMIF(Ingredients!$B$3:$B$230,G535,Ingredients!$F$3:$F$230)+SUMIF($B$3:$B$725,G535,$BJ$3:$BJ$725)</f>
        <v>0</v>
      </c>
      <c r="BD535" s="30">
        <f>SUMIF(Ingredients!$B$3:$B$230,H535,Ingredients!$F$3:$F$230)+SUMIF($B$3:$B$725,H535,$BJ$3:$BJ$725)</f>
        <v>0</v>
      </c>
      <c r="BE535" s="30">
        <f>SUMIF(Ingredients!$B$3:$B$230,I535,Ingredients!$F$3:$F$230)+SUMIF($B$3:$B$725,I535,$BJ$3:$BJ$725)</f>
        <v>0</v>
      </c>
      <c r="BF535" s="30">
        <f>SUMIF(Ingredients!$B$3:$B$230,J535,Ingredients!$F$3:$F$230)+SUMIF($B$3:$B$725,J535,$BJ$3:$BJ$725)</f>
        <v>0</v>
      </c>
      <c r="BG535" s="30">
        <f>SUMIF(Ingredients!$B$3:$B$230,K535,Ingredients!$F$3:$F$230)+SUMIF($B$3:$B$725,K535,$BJ$3:$BJ$725)</f>
        <v>0</v>
      </c>
      <c r="BH535" s="30">
        <f>SUMIF(Ingredients!$B$3:$B$230,L535,Ingredients!$F$3:$F$230)+SUMIF($B$3:$B$725,L535,$BJ$3:$BJ$725)</f>
        <v>0</v>
      </c>
      <c r="BI535" s="30">
        <f>SUMIF(Ingredients!$B$3:$B$230,M535,Ingredients!$F$3:$F$230)+SUMIF($B$3:$B$725,M535,$BJ$3:$BJ$725)</f>
        <v>0</v>
      </c>
      <c r="BJ535" s="35">
        <f t="shared" si="116"/>
        <v>0</v>
      </c>
      <c r="BK535" s="30">
        <f>SUMIF(Ingredients!$B$3:$B$230,F535,Ingredients!$G$3:$G$230)+SUMIF($B$3:$B$725,F535,$BS$3:$BS$725)</f>
        <v>0</v>
      </c>
      <c r="BL535" s="30">
        <f>SUMIF(Ingredients!$B$3:$B$230,G535,Ingredients!$G$3:$G$230)+SUMIF($B$3:$B$725,G535,$BS$3:$BS$725)</f>
        <v>0</v>
      </c>
      <c r="BM535" s="30">
        <f>SUMIF(Ingredients!$B$3:$B$230,H535,Ingredients!$G$3:$G$230)+SUMIF($B$3:$B$725,H535,$BS$3:$BS$725)</f>
        <v>0</v>
      </c>
      <c r="BN535" s="30">
        <f>SUMIF(Ingredients!$B$3:$B$230,I535,Ingredients!$G$3:$G$230)+SUMIF($B$3:$B$725,I535,$BS$3:$BS$725)</f>
        <v>0</v>
      </c>
      <c r="BO535" s="30">
        <f>SUMIF(Ingredients!$B$3:$B$230,J535,Ingredients!$G$3:$G$230)+SUMIF($B$3:$B$725,J535,$BS$3:$BS$725)</f>
        <v>0</v>
      </c>
      <c r="BP535" s="30">
        <f>SUMIF(Ingredients!$B$3:$B$230,K535,Ingredients!$G$3:$G$230)+SUMIF($B$3:$B$725,K535,$BS$3:$BS$725)</f>
        <v>0</v>
      </c>
      <c r="BQ535" s="30">
        <f>SUMIF(Ingredients!$B$3:$B$230,L535,Ingredients!$G$3:$G$230)+SUMIF($B$3:$B$725,L535,$BS$3:$BS$725)</f>
        <v>0</v>
      </c>
      <c r="BR535" s="30">
        <f>SUMIF(Ingredients!$B$3:$B$230,M535,Ingredients!$G$3:$G$230)+SUMIF($B$3:$B$725,M535,$BS$3:$BS$725)</f>
        <v>0</v>
      </c>
      <c r="BS535" s="36">
        <f t="shared" si="117"/>
        <v>0</v>
      </c>
      <c r="BT535" s="30">
        <f>SUMIF(Ingredients!$B$3:$B$230,F535,Ingredients!$H$3:$H$230)+SUMIF($B$3:$B$725,F535,$CB$3:$CB$725)</f>
        <v>0</v>
      </c>
      <c r="BU535" s="30">
        <f>SUMIF(Ingredients!$B$3:$B$230,G535,Ingredients!$H$3:$H$230)+SUMIF($B$3:$B$725,G535,$CB$3:$CB$725)</f>
        <v>0</v>
      </c>
      <c r="BV535" s="30">
        <f>SUMIF(Ingredients!$B$3:$B$230,H535,Ingredients!$H$3:$H$230)+SUMIF($B$3:$B$725,H535,$CB$3:$CB$725)</f>
        <v>0</v>
      </c>
      <c r="BW535" s="30">
        <f>SUMIF(Ingredients!$B$3:$B$230,I535,Ingredients!$H$3:$H$230)+SUMIF($B$3:$B$725,I535,$CB$3:$CB$725)</f>
        <v>0</v>
      </c>
      <c r="BX535" s="30">
        <f>SUMIF(Ingredients!$B$3:$B$230,J535,Ingredients!$H$3:$H$230)+SUMIF($B$3:$B$725,J535,$CB$3:$CB$725)</f>
        <v>0</v>
      </c>
      <c r="BY535" s="30">
        <f>SUMIF(Ingredients!$B$3:$B$230,K535,Ingredients!$H$3:$H$230)+SUMIF($B$3:$B$725,K535,$CB$3:$CB$725)</f>
        <v>0</v>
      </c>
      <c r="BZ535" s="30">
        <f>SUMIF(Ingredients!$B$3:$B$230,L535,Ingredients!$H$3:$H$230)+SUMIF($B$3:$B$725,L535,$CB$3:$CB$725)</f>
        <v>0</v>
      </c>
      <c r="CA535" s="30">
        <f>SUMIF(Ingredients!$B$3:$B$230,M535,Ingredients!$H$3:$H$230)+SUMIF($B$3:$B$725,M535,$CB$3:$CB$725)</f>
        <v>0</v>
      </c>
      <c r="CB535" s="42">
        <f t="shared" si="118"/>
        <v>0</v>
      </c>
      <c r="CC535" s="30">
        <f>SUMIF(Ingredients!$B$3:$B$230,F535,Ingredients!$I$3:$I$230)+SUMIF($B$3:$B$725,F535,$CK$3:$CK$725)</f>
        <v>0</v>
      </c>
      <c r="CD535" s="30">
        <f>SUMIF(Ingredients!$B$3:$B$230,G535,Ingredients!$I$3:$I$230)+SUMIF($B$3:$B$725,G535,$CK$3:$CK$725)</f>
        <v>0</v>
      </c>
      <c r="CE535" s="30">
        <f>SUMIF(Ingredients!$B$3:$B$230,H535,Ingredients!$I$3:$I$230)+SUMIF($B$3:$B$725,H535,$CK$3:$CK$725)</f>
        <v>0</v>
      </c>
      <c r="CF535" s="30">
        <f>SUMIF(Ingredients!$B$3:$B$230,I535,Ingredients!$I$3:$I$230)+SUMIF($B$3:$B$725,I535,$CK$3:$CK$725)</f>
        <v>0</v>
      </c>
      <c r="CG535" s="30">
        <f>SUMIF(Ingredients!$B$3:$B$230,J535,Ingredients!$I$3:$I$230)+SUMIF($B$3:$B$725,J535,$CK$3:$CK$725)</f>
        <v>0</v>
      </c>
      <c r="CH535" s="30">
        <f>SUMIF(Ingredients!$B$3:$B$230,K535,Ingredients!$I$3:$I$230)+SUMIF($B$3:$B$725,K535,$CK$3:$CK$725)</f>
        <v>0</v>
      </c>
      <c r="CI535" s="30">
        <f>SUMIF(Ingredients!$B$3:$B$230,L535,Ingredients!$I$3:$I$230)+SUMIF($B$3:$B$725,L535,$CK$3:$CK$725)</f>
        <v>0</v>
      </c>
      <c r="CJ535" s="30">
        <f>SUMIF(Ingredients!$B$3:$B$230,M535,Ingredients!$I$3:$I$230)+SUMIF($B$3:$B$725,M535,$CK$3:$CK$725)</f>
        <v>0</v>
      </c>
      <c r="CK535" s="38">
        <f t="shared" si="119"/>
        <v>0</v>
      </c>
      <c r="CL535" s="30">
        <f>SUMIF(Ingredients!$B$3:$B$230,F535,Ingredients!$J$3:$J$230)+SUMIF($B$3:$B$725,F535,$CT$3:$CT$725)</f>
        <v>0</v>
      </c>
      <c r="CM535" s="30">
        <f>SUMIF(Ingredients!$B$3:$B$230,G535,Ingredients!$J$3:$J$230)+SUMIF($B$3:$B$725,G535,$CT$3:$CT$725)</f>
        <v>0</v>
      </c>
      <c r="CN535" s="30">
        <f>SUMIF(Ingredients!$B$3:$B$230,H535,Ingredients!$J$3:$J$230)+SUMIF($B$3:$B$725,H535,$CT$3:$CT$725)</f>
        <v>0</v>
      </c>
      <c r="CO535" s="30">
        <f>SUMIF(Ingredients!$B$3:$B$230,I535,Ingredients!$J$3:$J$230)+SUMIF($B$3:$B$725,I535,$CT$3:$CT$725)</f>
        <v>0</v>
      </c>
      <c r="CP535" s="30">
        <f>SUMIF(Ingredients!$B$3:$B$230,J535,Ingredients!$J$3:$J$230)+SUMIF($B$3:$B$725,J535,$CT$3:$CT$725)</f>
        <v>0</v>
      </c>
      <c r="CQ535" s="30">
        <f>SUMIF(Ingredients!$B$3:$B$230,K535,Ingredients!$J$3:$J$230)+SUMIF($B$3:$B$725,K535,$CT$3:$CT$725)</f>
        <v>0</v>
      </c>
      <c r="CR535" s="30">
        <f>SUMIF(Ingredients!$B$3:$B$230,L535,Ingredients!$J$3:$J$230)+SUMIF($B$3:$B$725,L535,$CT$3:$CT$725)</f>
        <v>0</v>
      </c>
      <c r="CS535" s="30">
        <f>SUMIF(Ingredients!$B$3:$B$230,M535,Ingredients!$J$3:$J$230)+SUMIF($B$3:$B$725,M535,$CT$3:$CT$725)</f>
        <v>0</v>
      </c>
      <c r="CT535" s="43">
        <f t="shared" si="120"/>
        <v>0</v>
      </c>
      <c r="CU535" s="34">
        <v>0</v>
      </c>
      <c r="CV535" s="30">
        <v>0</v>
      </c>
      <c r="CW535" s="30">
        <v>0</v>
      </c>
      <c r="CX535" s="35">
        <v>0</v>
      </c>
      <c r="CY535" s="36">
        <v>0</v>
      </c>
      <c r="CZ535" s="37">
        <v>0</v>
      </c>
      <c r="DA535" s="38">
        <v>0</v>
      </c>
      <c r="DB535" s="39">
        <v>0</v>
      </c>
      <c r="DC535" t="s">
        <v>199</v>
      </c>
      <c r="DD535" t="str">
        <f t="shared" ca="1" si="112"/>
        <v/>
      </c>
      <c r="DE535" t="str">
        <f t="shared" ca="1" si="121"/>
        <v>No</v>
      </c>
      <c r="DF535" t="s">
        <v>1133</v>
      </c>
      <c r="DG535" t="s">
        <v>200</v>
      </c>
      <c r="DH535" t="str">
        <f t="shared" ca="1" si="122"/>
        <v/>
      </c>
      <c r="DI535" t="s">
        <v>2271</v>
      </c>
    </row>
    <row r="536" spans="2:113" x14ac:dyDescent="0.3">
      <c r="B536" t="s">
        <v>839</v>
      </c>
      <c r="C536" t="str">
        <f>INDEX('PH Itemnames'!$B$1:$B$723,MATCH(B536,'PH Itemnames'!$A$1:$A$723),1)</f>
        <v>akutuqItem</v>
      </c>
      <c r="D536" t="s">
        <v>245</v>
      </c>
      <c r="E536" t="s">
        <v>1191</v>
      </c>
      <c r="F536" s="10" t="s">
        <v>92</v>
      </c>
      <c r="G536" s="11" t="s">
        <v>346</v>
      </c>
      <c r="H536" s="11" t="s">
        <v>250</v>
      </c>
      <c r="I536" s="11" t="s">
        <v>781</v>
      </c>
      <c r="J536" s="11"/>
      <c r="K536" s="11"/>
      <c r="L536" s="11"/>
      <c r="M536" s="11"/>
      <c r="N536" s="46">
        <f ca="1">SUMIF(Ingredients!$B$3:$B$230,'PH complex foods'!F536,Ingredients!$A$3:$A$119)+SUMIF($B$3:$B$725,F536,$V$3:$V$724)</f>
        <v>1</v>
      </c>
      <c r="O536" s="11">
        <f ca="1">SUMIF(Ingredients!$B$3:$B$230,'PH complex foods'!G536,Ingredients!$A$3:$A$119)+SUMIF($B$3:$B$725,G536,$V$3:$V$724)</f>
        <v>1</v>
      </c>
      <c r="P536" s="11">
        <f ca="1">SUMIF(Ingredients!$B$3:$B$230,'PH complex foods'!H536,Ingredients!$A$3:$A$119)+SUMIF($B$3:$B$725,H536,$V$3:$V$724)</f>
        <v>1</v>
      </c>
      <c r="Q536" s="11">
        <f ca="1">SUMIF(Ingredients!$B$3:$B$230,'PH complex foods'!I536,Ingredients!$A$3:$A$119)+SUMIF($B$3:$B$725,I536,$V$3:$V$724)</f>
        <v>1</v>
      </c>
      <c r="R536" s="11">
        <f ca="1">SUMIF(Ingredients!$B$3:$B$230,'PH complex foods'!J536,Ingredients!$A$3:$A$119)+SUMIF($B$3:$B$725,J536,$V$3:$V$724)</f>
        <v>0</v>
      </c>
      <c r="S536" s="11">
        <f ca="1">SUMIF(Ingredients!$B$3:$B$230,'PH complex foods'!K536,Ingredients!$A$3:$A$119)+SUMIF($B$3:$B$725,K536,$V$3:$V$724)</f>
        <v>0</v>
      </c>
      <c r="T536" s="11">
        <f ca="1">SUMIF(Ingredients!$B$3:$B$230,'PH complex foods'!L536,Ingredients!$A$3:$A$119)+SUMIF($B$3:$B$725,L536,$V$3:$V$724)</f>
        <v>0</v>
      </c>
      <c r="U536" s="11">
        <f ca="1">SUMIF(Ingredients!$B$3:$B$230,'PH complex foods'!M536,Ingredients!$A$3:$A$119)+SUMIF($B$3:$B$725,M536,$V$3:$V$724)</f>
        <v>0</v>
      </c>
      <c r="V536" s="10">
        <f t="shared" ca="1" si="123"/>
        <v>1</v>
      </c>
      <c r="W536" s="10">
        <v>1</v>
      </c>
      <c r="X536" s="11">
        <v>1</v>
      </c>
      <c r="Y536" s="11">
        <f>COUNTIF(F536:M1260,B536)</f>
        <v>0</v>
      </c>
      <c r="Z536" s="44" t="str">
        <f t="shared" ca="1" si="124"/>
        <v>Yes</v>
      </c>
      <c r="AA536" s="34">
        <f>SUMIF(Ingredients!$B$3:$B$230,F536,Ingredients!$C$3:$C$230)+SUMIF($B$3:$B$725,F536,$AI$3:$AI$725)</f>
        <v>5</v>
      </c>
      <c r="AB536" s="30">
        <f>SUMIF(Ingredients!$B$3:$B$230,G536,Ingredients!$C$3:$C$230)+SUMIF($B$3:$B$725,G536,$AI$3:$AI$725)</f>
        <v>4</v>
      </c>
      <c r="AC536" s="30">
        <f>SUMIF(Ingredients!$B$3:$B$230,H536,Ingredients!$C$3:$C$230)+SUMIF($B$3:$B$725,H536,$AI$3:$AI$725)</f>
        <v>0</v>
      </c>
      <c r="AD536" s="30">
        <f>SUMIF(Ingredients!$B$3:$B$230,I536,Ingredients!$C$3:$C$230)+SUMIF($B$3:$B$725,I536,$AI$3:$AI$725)</f>
        <v>1.4</v>
      </c>
      <c r="AE536" s="30">
        <f>SUMIF(Ingredients!$B$3:$B$230,J536,Ingredients!$C$3:$C$230)+SUMIF($B$3:$B$725,J536,$AI$3:$AI$725)</f>
        <v>0</v>
      </c>
      <c r="AF536" s="30">
        <f>SUMIF(Ingredients!$B$3:$B$230,K536,Ingredients!$C$3:$C$230)+SUMIF($B$3:$B$725,K536,$AI$3:$AI$725)</f>
        <v>0</v>
      </c>
      <c r="AG536" s="30">
        <f>SUMIF(Ingredients!$B$3:$B$230,L536,Ingredients!$C$3:$C$230)+SUMIF($B$3:$B$725,L536,$AI$3:$AI$725)</f>
        <v>0</v>
      </c>
      <c r="AH536" s="30">
        <f>SUMIF(Ingredients!$B$3:$B$230,M536,Ingredients!$C$3:$C$230)+SUMIF($B$3:$B$725,M536,$AI$3:$AI$725)</f>
        <v>0</v>
      </c>
      <c r="AI536" s="29">
        <f t="shared" si="113"/>
        <v>10.4</v>
      </c>
      <c r="AJ536" s="30">
        <f>SUMIF(Ingredients!$B$3:$B$230,F536,Ingredients!$D$3:$D$230)+SUMIF($B$3:$B$725,F536,$AR$3:$AR$725)</f>
        <v>0</v>
      </c>
      <c r="AK536" s="30">
        <f>SUMIF(Ingredients!$B$3:$B$230,G536,Ingredients!$D$3:$D$230)+SUMIF($B$3:$B$725,G536,$AR$3:$AR$725)</f>
        <v>0</v>
      </c>
      <c r="AL536" s="30">
        <f>SUMIF(Ingredients!$B$3:$B$230,H536,Ingredients!$D$3:$D$230)+SUMIF($B$3:$B$725,H536,$AR$3:$AR$725)</f>
        <v>5</v>
      </c>
      <c r="AM536" s="30">
        <f>SUMIF(Ingredients!$B$3:$B$230,I536,Ingredients!$D$3:$D$230)+SUMIF($B$3:$B$725,I536,$AR$3:$AR$725)</f>
        <v>5</v>
      </c>
      <c r="AN536" s="30">
        <f>SUMIF(Ingredients!$B$3:$B$230,J536,Ingredients!$D$3:$D$230)+SUMIF($B$3:$B$725,J536,$AR$3:$AR$725)</f>
        <v>0</v>
      </c>
      <c r="AO536" s="30">
        <f>SUMIF(Ingredients!$B$3:$B$230,K536,Ingredients!$D$3:$D$230)+SUMIF($B$3:$B$725,K536,$AR$3:$AR$725)</f>
        <v>0</v>
      </c>
      <c r="AP536" s="30">
        <f>SUMIF(Ingredients!$B$3:$B$230,L536,Ingredients!$D$3:$D$230)+SUMIF($B$3:$B$725,L536,$AR$3:$AR$725)</f>
        <v>0</v>
      </c>
      <c r="AQ536" s="30">
        <f>SUMIF(Ingredients!$B$3:$B$230,M536,Ingredients!$D$3:$D$230)+SUMIF($B$3:$B$725,M536,$AR$3:$AR$725)</f>
        <v>0</v>
      </c>
      <c r="AR536" s="29">
        <f t="shared" si="114"/>
        <v>10</v>
      </c>
      <c r="AS536" s="30">
        <f>SUMIF(Ingredients!$B$3:$B$230,F536,Ingredients!$E$3:$E$230)+SUMIF($B$3:$B$725,F536,$BA$3:$BA$730)</f>
        <v>10</v>
      </c>
      <c r="AT536" s="30">
        <f>SUMIF(Ingredients!$B$3:$B$230,G536,Ingredients!$E$3:$E$230)+SUMIF($B$3:$B$725,G536,$BA$3:$BA$730)</f>
        <v>0</v>
      </c>
      <c r="AU536" s="30">
        <f>SUMIF(Ingredients!$B$3:$B$230,H536,Ingredients!$E$3:$E$230)+SUMIF($B$3:$B$725,H536,$BA$3:$BA$730)</f>
        <v>0</v>
      </c>
      <c r="AV536" s="30">
        <f>SUMIF(Ingredients!$B$3:$B$230,I536,Ingredients!$E$3:$E$230)+SUMIF($B$3:$B$725,I536,$BA$3:$BA$730)</f>
        <v>4.8</v>
      </c>
      <c r="AW536" s="30">
        <f>SUMIF(Ingredients!$B$3:$B$230,J536,Ingredients!$E$3:$E$230)+SUMIF($B$3:$B$725,J536,$BA$3:$BA$730)</f>
        <v>0</v>
      </c>
      <c r="AX536" s="30">
        <f>SUMIF(Ingredients!$B$3:$B$230,K536,Ingredients!$E$3:$E$230)+SUMIF($B$3:$B$725,K536,$BA$3:$BA$730)</f>
        <v>0</v>
      </c>
      <c r="AY536" s="30">
        <f>SUMIF(Ingredients!$B$3:$B$230,L536,Ingredients!$E$3:$E$230)+SUMIF($B$3:$B$725,L536,$BA$3:$BA$730)</f>
        <v>0</v>
      </c>
      <c r="AZ536" s="30">
        <f>SUMIF(Ingredients!$B$3:$B$230,M536,Ingredients!$E$3:$E$230)+SUMIF($B$3:$B$725,M536,$BA$3:$BA$730)</f>
        <v>0</v>
      </c>
      <c r="BA536" s="29">
        <f t="shared" si="115"/>
        <v>3.7</v>
      </c>
      <c r="BB536" s="30">
        <f>SUMIF(Ingredients!$B$3:$B$230,F536,Ingredients!$F$3:$F$230)+SUMIF($B$3:$B$725,F536,$BJ$3:$BJ$725)</f>
        <v>0</v>
      </c>
      <c r="BC536" s="30">
        <f>SUMIF(Ingredients!$B$3:$B$230,G536,Ingredients!$F$3:$F$230)+SUMIF($B$3:$B$725,G536,$BJ$3:$BJ$725)</f>
        <v>0</v>
      </c>
      <c r="BD536" s="30">
        <f>SUMIF(Ingredients!$B$3:$B$230,H536,Ingredients!$F$3:$F$230)+SUMIF($B$3:$B$725,H536,$BJ$3:$BJ$725)</f>
        <v>0</v>
      </c>
      <c r="BE536" s="30">
        <f>SUMIF(Ingredients!$B$3:$B$230,I536,Ingredients!$F$3:$F$230)+SUMIF($B$3:$B$725,I536,$BJ$3:$BJ$725)</f>
        <v>0</v>
      </c>
      <c r="BF536" s="30">
        <f>SUMIF(Ingredients!$B$3:$B$230,J536,Ingredients!$F$3:$F$230)+SUMIF($B$3:$B$725,J536,$BJ$3:$BJ$725)</f>
        <v>0</v>
      </c>
      <c r="BG536" s="30">
        <f>SUMIF(Ingredients!$B$3:$B$230,K536,Ingredients!$F$3:$F$230)+SUMIF($B$3:$B$725,K536,$BJ$3:$BJ$725)</f>
        <v>0</v>
      </c>
      <c r="BH536" s="30">
        <f>SUMIF(Ingredients!$B$3:$B$230,L536,Ingredients!$F$3:$F$230)+SUMIF($B$3:$B$725,L536,$BJ$3:$BJ$725)</f>
        <v>0</v>
      </c>
      <c r="BI536" s="30">
        <f>SUMIF(Ingredients!$B$3:$B$230,M536,Ingredients!$F$3:$F$230)+SUMIF($B$3:$B$725,M536,$BJ$3:$BJ$725)</f>
        <v>0</v>
      </c>
      <c r="BJ536" s="35">
        <f t="shared" si="116"/>
        <v>0</v>
      </c>
      <c r="BK536" s="30">
        <f>SUMIF(Ingredients!$B$3:$B$230,F536,Ingredients!$G$3:$G$230)+SUMIF($B$3:$B$725,F536,$BS$3:$BS$725)</f>
        <v>0</v>
      </c>
      <c r="BL536" s="30">
        <f>SUMIF(Ingredients!$B$3:$B$230,G536,Ingredients!$G$3:$G$230)+SUMIF($B$3:$B$725,G536,$BS$3:$BS$725)</f>
        <v>0</v>
      </c>
      <c r="BM536" s="30">
        <f>SUMIF(Ingredients!$B$3:$B$230,H536,Ingredients!$G$3:$G$230)+SUMIF($B$3:$B$725,H536,$BS$3:$BS$725)</f>
        <v>0</v>
      </c>
      <c r="BN536" s="30">
        <f>SUMIF(Ingredients!$B$3:$B$230,I536,Ingredients!$G$3:$G$230)+SUMIF($B$3:$B$725,I536,$BS$3:$BS$725)</f>
        <v>0.88000000000000012</v>
      </c>
      <c r="BO536" s="30">
        <f>SUMIF(Ingredients!$B$3:$B$230,J536,Ingredients!$G$3:$G$230)+SUMIF($B$3:$B$725,J536,$BS$3:$BS$725)</f>
        <v>0</v>
      </c>
      <c r="BP536" s="30">
        <f>SUMIF(Ingredients!$B$3:$B$230,K536,Ingredients!$G$3:$G$230)+SUMIF($B$3:$B$725,K536,$BS$3:$BS$725)</f>
        <v>0</v>
      </c>
      <c r="BQ536" s="30">
        <f>SUMIF(Ingredients!$B$3:$B$230,L536,Ingredients!$G$3:$G$230)+SUMIF($B$3:$B$725,L536,$BS$3:$BS$725)</f>
        <v>0</v>
      </c>
      <c r="BR536" s="30">
        <f>SUMIF(Ingredients!$B$3:$B$230,M536,Ingredients!$G$3:$G$230)+SUMIF($B$3:$B$725,M536,$BS$3:$BS$725)</f>
        <v>0</v>
      </c>
      <c r="BS536" s="36">
        <f t="shared" si="117"/>
        <v>0.88000000000000012</v>
      </c>
      <c r="BT536" s="30">
        <f>SUMIF(Ingredients!$B$3:$B$230,F536,Ingredients!$H$3:$H$230)+SUMIF($B$3:$B$725,F536,$CB$3:$CB$725)</f>
        <v>0</v>
      </c>
      <c r="BU536" s="30">
        <f>SUMIF(Ingredients!$B$3:$B$230,G536,Ingredients!$H$3:$H$230)+SUMIF($B$3:$B$725,G536,$CB$3:$CB$725)</f>
        <v>0</v>
      </c>
      <c r="BV536" s="30">
        <f>SUMIF(Ingredients!$B$3:$B$230,H536,Ingredients!$H$3:$H$230)+SUMIF($B$3:$B$725,H536,$CB$3:$CB$725)</f>
        <v>0</v>
      </c>
      <c r="BW536" s="30">
        <f>SUMIF(Ingredients!$B$3:$B$230,I536,Ingredients!$H$3:$H$230)+SUMIF($B$3:$B$725,I536,$CB$3:$CB$725)</f>
        <v>0</v>
      </c>
      <c r="BX536" s="30">
        <f>SUMIF(Ingredients!$B$3:$B$230,J536,Ingredients!$H$3:$H$230)+SUMIF($B$3:$B$725,J536,$CB$3:$CB$725)</f>
        <v>0</v>
      </c>
      <c r="BY536" s="30">
        <f>SUMIF(Ingredients!$B$3:$B$230,K536,Ingredients!$H$3:$H$230)+SUMIF($B$3:$B$725,K536,$CB$3:$CB$725)</f>
        <v>0</v>
      </c>
      <c r="BZ536" s="30">
        <f>SUMIF(Ingredients!$B$3:$B$230,L536,Ingredients!$H$3:$H$230)+SUMIF($B$3:$B$725,L536,$CB$3:$CB$725)</f>
        <v>0</v>
      </c>
      <c r="CA536" s="30">
        <f>SUMIF(Ingredients!$B$3:$B$230,M536,Ingredients!$H$3:$H$230)+SUMIF($B$3:$B$725,M536,$CB$3:$CB$725)</f>
        <v>0</v>
      </c>
      <c r="CB536" s="42">
        <f t="shared" si="118"/>
        <v>0</v>
      </c>
      <c r="CC536" s="30">
        <f>SUMIF(Ingredients!$B$3:$B$230,F536,Ingredients!$I$3:$I$230)+SUMIF($B$3:$B$725,F536,$CK$3:$CK$725)</f>
        <v>1</v>
      </c>
      <c r="CD536" s="30">
        <f>SUMIF(Ingredients!$B$3:$B$230,G536,Ingredients!$I$3:$I$230)+SUMIF($B$3:$B$725,G536,$CK$3:$CK$725)</f>
        <v>0</v>
      </c>
      <c r="CE536" s="30">
        <f>SUMIF(Ingredients!$B$3:$B$230,H536,Ingredients!$I$3:$I$230)+SUMIF($B$3:$B$725,H536,$CK$3:$CK$725)</f>
        <v>0</v>
      </c>
      <c r="CF536" s="30">
        <f>SUMIF(Ingredients!$B$3:$B$230,I536,Ingredients!$I$3:$I$230)+SUMIF($B$3:$B$725,I536,$CK$3:$CK$725)</f>
        <v>0</v>
      </c>
      <c r="CG536" s="30">
        <f>SUMIF(Ingredients!$B$3:$B$230,J536,Ingredients!$I$3:$I$230)+SUMIF($B$3:$B$725,J536,$CK$3:$CK$725)</f>
        <v>0</v>
      </c>
      <c r="CH536" s="30">
        <f>SUMIF(Ingredients!$B$3:$B$230,K536,Ingredients!$I$3:$I$230)+SUMIF($B$3:$B$725,K536,$CK$3:$CK$725)</f>
        <v>0</v>
      </c>
      <c r="CI536" s="30">
        <f>SUMIF(Ingredients!$B$3:$B$230,L536,Ingredients!$I$3:$I$230)+SUMIF($B$3:$B$725,L536,$CK$3:$CK$725)</f>
        <v>0</v>
      </c>
      <c r="CJ536" s="30">
        <f>SUMIF(Ingredients!$B$3:$B$230,M536,Ingredients!$I$3:$I$230)+SUMIF($B$3:$B$725,M536,$CK$3:$CK$725)</f>
        <v>0</v>
      </c>
      <c r="CK536" s="38">
        <f t="shared" si="119"/>
        <v>1</v>
      </c>
      <c r="CL536" s="30">
        <f>SUMIF(Ingredients!$B$3:$B$230,F536,Ingredients!$J$3:$J$230)+SUMIF($B$3:$B$725,F536,$CT$3:$CT$725)</f>
        <v>0</v>
      </c>
      <c r="CM536" s="30">
        <f>SUMIF(Ingredients!$B$3:$B$230,G536,Ingredients!$J$3:$J$230)+SUMIF($B$3:$B$725,G536,$CT$3:$CT$725)</f>
        <v>0</v>
      </c>
      <c r="CN536" s="30">
        <f>SUMIF(Ingredients!$B$3:$B$230,H536,Ingredients!$J$3:$J$230)+SUMIF($B$3:$B$725,H536,$CT$3:$CT$725)</f>
        <v>0</v>
      </c>
      <c r="CO536" s="30">
        <f>SUMIF(Ingredients!$B$3:$B$230,I536,Ingredients!$J$3:$J$230)+SUMIF($B$3:$B$725,I536,$CT$3:$CT$725)</f>
        <v>0</v>
      </c>
      <c r="CP536" s="30">
        <f>SUMIF(Ingredients!$B$3:$B$230,J536,Ingredients!$J$3:$J$230)+SUMIF($B$3:$B$725,J536,$CT$3:$CT$725)</f>
        <v>0</v>
      </c>
      <c r="CQ536" s="30">
        <f>SUMIF(Ingredients!$B$3:$B$230,K536,Ingredients!$J$3:$J$230)+SUMIF($B$3:$B$725,K536,$CT$3:$CT$725)</f>
        <v>0</v>
      </c>
      <c r="CR536" s="30">
        <f>SUMIF(Ingredients!$B$3:$B$230,L536,Ingredients!$J$3:$J$230)+SUMIF($B$3:$B$725,L536,$CT$3:$CT$725)</f>
        <v>0</v>
      </c>
      <c r="CS536" s="30">
        <f>SUMIF(Ingredients!$B$3:$B$230,M536,Ingredients!$J$3:$J$230)+SUMIF($B$3:$B$725,M536,$CT$3:$CT$725)</f>
        <v>0</v>
      </c>
      <c r="CT536" s="43">
        <f t="shared" si="120"/>
        <v>0</v>
      </c>
      <c r="CU536" s="34">
        <v>10.4</v>
      </c>
      <c r="CV536" s="30">
        <v>0</v>
      </c>
      <c r="CW536" s="30">
        <v>18</v>
      </c>
      <c r="CX536" s="35">
        <v>0</v>
      </c>
      <c r="CY536" s="36">
        <v>0.88000000000000012</v>
      </c>
      <c r="CZ536" s="37">
        <v>0</v>
      </c>
      <c r="DA536" s="38">
        <v>1</v>
      </c>
      <c r="DB536" s="39">
        <v>0</v>
      </c>
      <c r="DC536" t="s">
        <v>202</v>
      </c>
      <c r="DD536" t="str">
        <f t="shared" ca="1" si="112"/>
        <v/>
      </c>
      <c r="DE536" t="str">
        <f t="shared" ca="1" si="121"/>
        <v>-</v>
      </c>
      <c r="DG536" t="s">
        <v>200</v>
      </c>
      <c r="DH536" t="str">
        <f t="shared" ca="1" si="122"/>
        <v>AKUTUQITEM(MEAL, ItemRegistry.akutuqItem, 4 ,2.08f,0f,0f,0f,0.88f,1f,0f,1.17f),</v>
      </c>
      <c r="DI536" t="s">
        <v>2584</v>
      </c>
    </row>
    <row r="537" spans="2:113" x14ac:dyDescent="0.3">
      <c r="B537" t="s">
        <v>840</v>
      </c>
      <c r="C537" t="str">
        <f>INDEX('PH Itemnames'!$B$1:$B$723,MATCH(B537,'PH Itemnames'!$A$1:$A$723),1)</f>
        <v>cantonesegreensItem</v>
      </c>
      <c r="D537" t="s">
        <v>240</v>
      </c>
      <c r="E537" t="s">
        <v>1191</v>
      </c>
      <c r="F537" s="10" t="s">
        <v>60</v>
      </c>
      <c r="G537" s="11" t="s">
        <v>841</v>
      </c>
      <c r="H537" s="11"/>
      <c r="I537" s="11"/>
      <c r="J537" s="11"/>
      <c r="K537" s="11"/>
      <c r="L537" s="11"/>
      <c r="M537" s="11"/>
      <c r="N537" s="46">
        <f ca="1">SUMIF(Ingredients!$B$3:$B$230,'PH complex foods'!F537,Ingredients!$A$3:$A$119)+SUMIF($B$3:$B$725,F537,$V$3:$V$724)</f>
        <v>1</v>
      </c>
      <c r="O537" s="11">
        <f ca="1">SUMIF(Ingredients!$B$3:$B$230,'PH complex foods'!G537,Ingredients!$A$3:$A$119)+SUMIF($B$3:$B$725,G537,$V$3:$V$724)</f>
        <v>0</v>
      </c>
      <c r="P537" s="11">
        <f ca="1">SUMIF(Ingredients!$B$3:$B$230,'PH complex foods'!H537,Ingredients!$A$3:$A$119)+SUMIF($B$3:$B$725,H537,$V$3:$V$724)</f>
        <v>0</v>
      </c>
      <c r="Q537" s="11">
        <f ca="1">SUMIF(Ingredients!$B$3:$B$230,'PH complex foods'!I537,Ingredients!$A$3:$A$119)+SUMIF($B$3:$B$725,I537,$V$3:$V$724)</f>
        <v>0</v>
      </c>
      <c r="R537" s="11">
        <f ca="1">SUMIF(Ingredients!$B$3:$B$230,'PH complex foods'!J537,Ingredients!$A$3:$A$119)+SUMIF($B$3:$B$725,J537,$V$3:$V$724)</f>
        <v>0</v>
      </c>
      <c r="S537" s="11">
        <f ca="1">SUMIF(Ingredients!$B$3:$B$230,'PH complex foods'!K537,Ingredients!$A$3:$A$119)+SUMIF($B$3:$B$725,K537,$V$3:$V$724)</f>
        <v>0</v>
      </c>
      <c r="T537" s="11">
        <f ca="1">SUMIF(Ingredients!$B$3:$B$230,'PH complex foods'!L537,Ingredients!$A$3:$A$119)+SUMIF($B$3:$B$725,L537,$V$3:$V$724)</f>
        <v>0</v>
      </c>
      <c r="U537" s="11">
        <f ca="1">SUMIF(Ingredients!$B$3:$B$230,'PH complex foods'!M537,Ingredients!$A$3:$A$119)+SUMIF($B$3:$B$725,M537,$V$3:$V$724)</f>
        <v>0</v>
      </c>
      <c r="V537" s="10">
        <f t="shared" ca="1" si="123"/>
        <v>0</v>
      </c>
      <c r="W537" s="10">
        <v>0</v>
      </c>
      <c r="X537" s="11">
        <v>0</v>
      </c>
      <c r="Y537" s="11">
        <f>COUNTIF(F537:M1261,B537)</f>
        <v>0</v>
      </c>
      <c r="Z537" s="44" t="str">
        <f t="shared" ca="1" si="124"/>
        <v>No</v>
      </c>
      <c r="AA537" s="34">
        <f>SUMIF(Ingredients!$B$3:$B$230,F537,Ingredients!$C$3:$C$230)+SUMIF($B$3:$B$725,F537,$AI$3:$AI$725)</f>
        <v>2</v>
      </c>
      <c r="AB537" s="30">
        <f>SUMIF(Ingredients!$B$3:$B$230,G537,Ingredients!$C$3:$C$230)+SUMIF($B$3:$B$725,G537,$AI$3:$AI$725)</f>
        <v>0</v>
      </c>
      <c r="AC537" s="30">
        <f>SUMIF(Ingredients!$B$3:$B$230,H537,Ingredients!$C$3:$C$230)+SUMIF($B$3:$B$725,H537,$AI$3:$AI$725)</f>
        <v>0</v>
      </c>
      <c r="AD537" s="30">
        <f>SUMIF(Ingredients!$B$3:$B$230,I537,Ingredients!$C$3:$C$230)+SUMIF($B$3:$B$725,I537,$AI$3:$AI$725)</f>
        <v>0</v>
      </c>
      <c r="AE537" s="30">
        <f>SUMIF(Ingredients!$B$3:$B$230,J537,Ingredients!$C$3:$C$230)+SUMIF($B$3:$B$725,J537,$AI$3:$AI$725)</f>
        <v>0</v>
      </c>
      <c r="AF537" s="30">
        <f>SUMIF(Ingredients!$B$3:$B$230,K537,Ingredients!$C$3:$C$230)+SUMIF($B$3:$B$725,K537,$AI$3:$AI$725)</f>
        <v>0</v>
      </c>
      <c r="AG537" s="30">
        <f>SUMIF(Ingredients!$B$3:$B$230,L537,Ingredients!$C$3:$C$230)+SUMIF($B$3:$B$725,L537,$AI$3:$AI$725)</f>
        <v>0</v>
      </c>
      <c r="AH537" s="30">
        <f>SUMIF(Ingredients!$B$3:$B$230,M537,Ingredients!$C$3:$C$230)+SUMIF($B$3:$B$725,M537,$AI$3:$AI$725)</f>
        <v>0</v>
      </c>
      <c r="AI537" s="29">
        <f t="shared" si="113"/>
        <v>2</v>
      </c>
      <c r="AJ537" s="30">
        <f>SUMIF(Ingredients!$B$3:$B$230,F537,Ingredients!$D$3:$D$230)+SUMIF($B$3:$B$725,F537,$AR$3:$AR$725)</f>
        <v>0</v>
      </c>
      <c r="AK537" s="30">
        <f>SUMIF(Ingredients!$B$3:$B$230,G537,Ingredients!$D$3:$D$230)+SUMIF($B$3:$B$725,G537,$AR$3:$AR$725)</f>
        <v>10</v>
      </c>
      <c r="AL537" s="30">
        <f>SUMIF(Ingredients!$B$3:$B$230,H537,Ingredients!$D$3:$D$230)+SUMIF($B$3:$B$725,H537,$AR$3:$AR$725)</f>
        <v>0</v>
      </c>
      <c r="AM537" s="30">
        <f>SUMIF(Ingredients!$B$3:$B$230,I537,Ingredients!$D$3:$D$230)+SUMIF($B$3:$B$725,I537,$AR$3:$AR$725)</f>
        <v>0</v>
      </c>
      <c r="AN537" s="30">
        <f>SUMIF(Ingredients!$B$3:$B$230,J537,Ingredients!$D$3:$D$230)+SUMIF($B$3:$B$725,J537,$AR$3:$AR$725)</f>
        <v>0</v>
      </c>
      <c r="AO537" s="30">
        <f>SUMIF(Ingredients!$B$3:$B$230,K537,Ingredients!$D$3:$D$230)+SUMIF($B$3:$B$725,K537,$AR$3:$AR$725)</f>
        <v>0</v>
      </c>
      <c r="AP537" s="30">
        <f>SUMIF(Ingredients!$B$3:$B$230,L537,Ingredients!$D$3:$D$230)+SUMIF($B$3:$B$725,L537,$AR$3:$AR$725)</f>
        <v>0</v>
      </c>
      <c r="AQ537" s="30">
        <f>SUMIF(Ingredients!$B$3:$B$230,M537,Ingredients!$D$3:$D$230)+SUMIF($B$3:$B$725,M537,$AR$3:$AR$725)</f>
        <v>0</v>
      </c>
      <c r="AR537" s="29">
        <f t="shared" si="114"/>
        <v>10</v>
      </c>
      <c r="AS537" s="30">
        <f>SUMIF(Ingredients!$B$3:$B$230,F537,Ingredients!$E$3:$E$230)+SUMIF($B$3:$B$725,F537,$BA$3:$BA$730)</f>
        <v>18</v>
      </c>
      <c r="AT537" s="30">
        <f>SUMIF(Ingredients!$B$3:$B$230,G537,Ingredients!$E$3:$E$230)+SUMIF($B$3:$B$725,G537,$BA$3:$BA$730)</f>
        <v>15</v>
      </c>
      <c r="AU537" s="30">
        <f>SUMIF(Ingredients!$B$3:$B$230,H537,Ingredients!$E$3:$E$230)+SUMIF($B$3:$B$725,H537,$BA$3:$BA$730)</f>
        <v>0</v>
      </c>
      <c r="AV537" s="30">
        <f>SUMIF(Ingredients!$B$3:$B$230,I537,Ingredients!$E$3:$E$230)+SUMIF($B$3:$B$725,I537,$BA$3:$BA$730)</f>
        <v>0</v>
      </c>
      <c r="AW537" s="30">
        <f>SUMIF(Ingredients!$B$3:$B$230,J537,Ingredients!$E$3:$E$230)+SUMIF($B$3:$B$725,J537,$BA$3:$BA$730)</f>
        <v>0</v>
      </c>
      <c r="AX537" s="30">
        <f>SUMIF(Ingredients!$B$3:$B$230,K537,Ingredients!$E$3:$E$230)+SUMIF($B$3:$B$725,K537,$BA$3:$BA$730)</f>
        <v>0</v>
      </c>
      <c r="AY537" s="30">
        <f>SUMIF(Ingredients!$B$3:$B$230,L537,Ingredients!$E$3:$E$230)+SUMIF($B$3:$B$725,L537,$BA$3:$BA$730)</f>
        <v>0</v>
      </c>
      <c r="AZ537" s="30">
        <f>SUMIF(Ingredients!$B$3:$B$230,M537,Ingredients!$E$3:$E$230)+SUMIF($B$3:$B$725,M537,$BA$3:$BA$730)</f>
        <v>0</v>
      </c>
      <c r="BA537" s="29">
        <f t="shared" si="115"/>
        <v>16.5</v>
      </c>
      <c r="BB537" s="30">
        <f>SUMIF(Ingredients!$B$3:$B$230,F537,Ingredients!$F$3:$F$230)+SUMIF($B$3:$B$725,F537,$BJ$3:$BJ$725)</f>
        <v>0</v>
      </c>
      <c r="BC537" s="30">
        <f>SUMIF(Ingredients!$B$3:$B$230,G537,Ingredients!$F$3:$F$230)+SUMIF($B$3:$B$725,G537,$BJ$3:$BJ$725)</f>
        <v>0</v>
      </c>
      <c r="BD537" s="30">
        <f>SUMIF(Ingredients!$B$3:$B$230,H537,Ingredients!$F$3:$F$230)+SUMIF($B$3:$B$725,H537,$BJ$3:$BJ$725)</f>
        <v>0</v>
      </c>
      <c r="BE537" s="30">
        <f>SUMIF(Ingredients!$B$3:$B$230,I537,Ingredients!$F$3:$F$230)+SUMIF($B$3:$B$725,I537,$BJ$3:$BJ$725)</f>
        <v>0</v>
      </c>
      <c r="BF537" s="30">
        <f>SUMIF(Ingredients!$B$3:$B$230,J537,Ingredients!$F$3:$F$230)+SUMIF($B$3:$B$725,J537,$BJ$3:$BJ$725)</f>
        <v>0</v>
      </c>
      <c r="BG537" s="30">
        <f>SUMIF(Ingredients!$B$3:$B$230,K537,Ingredients!$F$3:$F$230)+SUMIF($B$3:$B$725,K537,$BJ$3:$BJ$725)</f>
        <v>0</v>
      </c>
      <c r="BH537" s="30">
        <f>SUMIF(Ingredients!$B$3:$B$230,L537,Ingredients!$F$3:$F$230)+SUMIF($B$3:$B$725,L537,$BJ$3:$BJ$725)</f>
        <v>0</v>
      </c>
      <c r="BI537" s="30">
        <f>SUMIF(Ingredients!$B$3:$B$230,M537,Ingredients!$F$3:$F$230)+SUMIF($B$3:$B$725,M537,$BJ$3:$BJ$725)</f>
        <v>0</v>
      </c>
      <c r="BJ537" s="35">
        <f t="shared" si="116"/>
        <v>0</v>
      </c>
      <c r="BK537" s="30">
        <f>SUMIF(Ingredients!$B$3:$B$230,F537,Ingredients!$G$3:$G$230)+SUMIF($B$3:$B$725,F537,$BS$3:$BS$725)</f>
        <v>0</v>
      </c>
      <c r="BL537" s="30">
        <f>SUMIF(Ingredients!$B$3:$B$230,G537,Ingredients!$G$3:$G$230)+SUMIF($B$3:$B$725,G537,$BS$3:$BS$725)</f>
        <v>0</v>
      </c>
      <c r="BM537" s="30">
        <f>SUMIF(Ingredients!$B$3:$B$230,H537,Ingredients!$G$3:$G$230)+SUMIF($B$3:$B$725,H537,$BS$3:$BS$725)</f>
        <v>0</v>
      </c>
      <c r="BN537" s="30">
        <f>SUMIF(Ingredients!$B$3:$B$230,I537,Ingredients!$G$3:$G$230)+SUMIF($B$3:$B$725,I537,$BS$3:$BS$725)</f>
        <v>0</v>
      </c>
      <c r="BO537" s="30">
        <f>SUMIF(Ingredients!$B$3:$B$230,J537,Ingredients!$G$3:$G$230)+SUMIF($B$3:$B$725,J537,$BS$3:$BS$725)</f>
        <v>0</v>
      </c>
      <c r="BP537" s="30">
        <f>SUMIF(Ingredients!$B$3:$B$230,K537,Ingredients!$G$3:$G$230)+SUMIF($B$3:$B$725,K537,$BS$3:$BS$725)</f>
        <v>0</v>
      </c>
      <c r="BQ537" s="30">
        <f>SUMIF(Ingredients!$B$3:$B$230,L537,Ingredients!$G$3:$G$230)+SUMIF($B$3:$B$725,L537,$BS$3:$BS$725)</f>
        <v>0</v>
      </c>
      <c r="BR537" s="30">
        <f>SUMIF(Ingredients!$B$3:$B$230,M537,Ingredients!$G$3:$G$230)+SUMIF($B$3:$B$725,M537,$BS$3:$BS$725)</f>
        <v>0</v>
      </c>
      <c r="BS537" s="36">
        <f t="shared" si="117"/>
        <v>0</v>
      </c>
      <c r="BT537" s="30">
        <f>SUMIF(Ingredients!$B$3:$B$230,F537,Ingredients!$H$3:$H$230)+SUMIF($B$3:$B$725,F537,$CB$3:$CB$725)</f>
        <v>1</v>
      </c>
      <c r="BU537" s="30">
        <f>SUMIF(Ingredients!$B$3:$B$230,G537,Ingredients!$H$3:$H$230)+SUMIF($B$3:$B$725,G537,$CB$3:$CB$725)</f>
        <v>0</v>
      </c>
      <c r="BV537" s="30">
        <f>SUMIF(Ingredients!$B$3:$B$230,H537,Ingredients!$H$3:$H$230)+SUMIF($B$3:$B$725,H537,$CB$3:$CB$725)</f>
        <v>0</v>
      </c>
      <c r="BW537" s="30">
        <f>SUMIF(Ingredients!$B$3:$B$230,I537,Ingredients!$H$3:$H$230)+SUMIF($B$3:$B$725,I537,$CB$3:$CB$725)</f>
        <v>0</v>
      </c>
      <c r="BX537" s="30">
        <f>SUMIF(Ingredients!$B$3:$B$230,J537,Ingredients!$H$3:$H$230)+SUMIF($B$3:$B$725,J537,$CB$3:$CB$725)</f>
        <v>0</v>
      </c>
      <c r="BY537" s="30">
        <f>SUMIF(Ingredients!$B$3:$B$230,K537,Ingredients!$H$3:$H$230)+SUMIF($B$3:$B$725,K537,$CB$3:$CB$725)</f>
        <v>0</v>
      </c>
      <c r="BZ537" s="30">
        <f>SUMIF(Ingredients!$B$3:$B$230,L537,Ingredients!$H$3:$H$230)+SUMIF($B$3:$B$725,L537,$CB$3:$CB$725)</f>
        <v>0</v>
      </c>
      <c r="CA537" s="30">
        <f>SUMIF(Ingredients!$B$3:$B$230,M537,Ingredients!$H$3:$H$230)+SUMIF($B$3:$B$725,M537,$CB$3:$CB$725)</f>
        <v>0</v>
      </c>
      <c r="CB537" s="42">
        <f t="shared" si="118"/>
        <v>1</v>
      </c>
      <c r="CC537" s="30">
        <f>SUMIF(Ingredients!$B$3:$B$230,F537,Ingredients!$I$3:$I$230)+SUMIF($B$3:$B$725,F537,$CK$3:$CK$725)</f>
        <v>0</v>
      </c>
      <c r="CD537" s="30">
        <f>SUMIF(Ingredients!$B$3:$B$230,G537,Ingredients!$I$3:$I$230)+SUMIF($B$3:$B$725,G537,$CK$3:$CK$725)</f>
        <v>0</v>
      </c>
      <c r="CE537" s="30">
        <f>SUMIF(Ingredients!$B$3:$B$230,H537,Ingredients!$I$3:$I$230)+SUMIF($B$3:$B$725,H537,$CK$3:$CK$725)</f>
        <v>0</v>
      </c>
      <c r="CF537" s="30">
        <f>SUMIF(Ingredients!$B$3:$B$230,I537,Ingredients!$I$3:$I$230)+SUMIF($B$3:$B$725,I537,$CK$3:$CK$725)</f>
        <v>0</v>
      </c>
      <c r="CG537" s="30">
        <f>SUMIF(Ingredients!$B$3:$B$230,J537,Ingredients!$I$3:$I$230)+SUMIF($B$3:$B$725,J537,$CK$3:$CK$725)</f>
        <v>0</v>
      </c>
      <c r="CH537" s="30">
        <f>SUMIF(Ingredients!$B$3:$B$230,K537,Ingredients!$I$3:$I$230)+SUMIF($B$3:$B$725,K537,$CK$3:$CK$725)</f>
        <v>0</v>
      </c>
      <c r="CI537" s="30">
        <f>SUMIF(Ingredients!$B$3:$B$230,L537,Ingredients!$I$3:$I$230)+SUMIF($B$3:$B$725,L537,$CK$3:$CK$725)</f>
        <v>0</v>
      </c>
      <c r="CJ537" s="30">
        <f>SUMIF(Ingredients!$B$3:$B$230,M537,Ingredients!$I$3:$I$230)+SUMIF($B$3:$B$725,M537,$CK$3:$CK$725)</f>
        <v>0</v>
      </c>
      <c r="CK537" s="38">
        <f t="shared" si="119"/>
        <v>0</v>
      </c>
      <c r="CL537" s="30">
        <f>SUMIF(Ingredients!$B$3:$B$230,F537,Ingredients!$J$3:$J$230)+SUMIF($B$3:$B$725,F537,$CT$3:$CT$725)</f>
        <v>0</v>
      </c>
      <c r="CM537" s="30">
        <f>SUMIF(Ingredients!$B$3:$B$230,G537,Ingredients!$J$3:$J$230)+SUMIF($B$3:$B$725,G537,$CT$3:$CT$725)</f>
        <v>0</v>
      </c>
      <c r="CN537" s="30">
        <f>SUMIF(Ingredients!$B$3:$B$230,H537,Ingredients!$J$3:$J$230)+SUMIF($B$3:$B$725,H537,$CT$3:$CT$725)</f>
        <v>0</v>
      </c>
      <c r="CO537" s="30">
        <f>SUMIF(Ingredients!$B$3:$B$230,I537,Ingredients!$J$3:$J$230)+SUMIF($B$3:$B$725,I537,$CT$3:$CT$725)</f>
        <v>0</v>
      </c>
      <c r="CP537" s="30">
        <f>SUMIF(Ingredients!$B$3:$B$230,J537,Ingredients!$J$3:$J$230)+SUMIF($B$3:$B$725,J537,$CT$3:$CT$725)</f>
        <v>0</v>
      </c>
      <c r="CQ537" s="30">
        <f>SUMIF(Ingredients!$B$3:$B$230,K537,Ingredients!$J$3:$J$230)+SUMIF($B$3:$B$725,K537,$CT$3:$CT$725)</f>
        <v>0</v>
      </c>
      <c r="CR537" s="30">
        <f>SUMIF(Ingredients!$B$3:$B$230,L537,Ingredients!$J$3:$J$230)+SUMIF($B$3:$B$725,L537,$CT$3:$CT$725)</f>
        <v>0</v>
      </c>
      <c r="CS537" s="30">
        <f>SUMIF(Ingredients!$B$3:$B$230,M537,Ingredients!$J$3:$J$230)+SUMIF($B$3:$B$725,M537,$CT$3:$CT$725)</f>
        <v>0</v>
      </c>
      <c r="CT537" s="43">
        <f t="shared" si="120"/>
        <v>0</v>
      </c>
      <c r="CU537" s="34">
        <v>2</v>
      </c>
      <c r="CV537" s="30">
        <v>10</v>
      </c>
      <c r="CW537" s="30">
        <v>16.5</v>
      </c>
      <c r="CX537" s="35">
        <v>0</v>
      </c>
      <c r="CY537" s="36">
        <v>0</v>
      </c>
      <c r="CZ537" s="37">
        <v>1</v>
      </c>
      <c r="DA537" s="38">
        <v>0</v>
      </c>
      <c r="DB537" s="39">
        <v>0</v>
      </c>
      <c r="DC537" t="s">
        <v>199</v>
      </c>
      <c r="DD537" t="str">
        <f t="shared" ca="1" si="112"/>
        <v/>
      </c>
      <c r="DE537" t="str">
        <f t="shared" ca="1" si="121"/>
        <v>No</v>
      </c>
      <c r="DG537" t="s">
        <v>200</v>
      </c>
      <c r="DH537" t="str">
        <f t="shared" ca="1" si="122"/>
        <v/>
      </c>
      <c r="DI537" t="s">
        <v>2271</v>
      </c>
    </row>
    <row r="538" spans="2:113" x14ac:dyDescent="0.3">
      <c r="B538" t="s">
        <v>842</v>
      </c>
      <c r="C538" t="str">
        <f>INDEX('PH Itemnames'!$B$1:$B$723,MATCH(B538,'PH Itemnames'!$A$1:$A$723),1)</f>
        <v>earlgreyteaItem</v>
      </c>
      <c r="D538" t="s">
        <v>240</v>
      </c>
      <c r="E538" t="s">
        <v>1191</v>
      </c>
      <c r="F538" s="10" t="s">
        <v>123</v>
      </c>
      <c r="G538" s="11" t="s">
        <v>22</v>
      </c>
      <c r="H538" s="11"/>
      <c r="I538" s="11"/>
      <c r="J538" s="11"/>
      <c r="K538" s="11"/>
      <c r="L538" s="11"/>
      <c r="M538" s="11"/>
      <c r="N538" s="46">
        <f ca="1">SUMIF(Ingredients!$B$3:$B$230,'PH complex foods'!F538,Ingredients!$A$3:$A$119)+SUMIF($B$3:$B$725,F538,$V$3:$V$724)</f>
        <v>1</v>
      </c>
      <c r="O538" s="11">
        <f ca="1">SUMIF(Ingredients!$B$3:$B$230,'PH complex foods'!G538,Ingredients!$A$3:$A$119)+SUMIF($B$3:$B$725,G538,$V$3:$V$724)</f>
        <v>1</v>
      </c>
      <c r="P538" s="11">
        <f ca="1">SUMIF(Ingredients!$B$3:$B$230,'PH complex foods'!H538,Ingredients!$A$3:$A$119)+SUMIF($B$3:$B$725,H538,$V$3:$V$724)</f>
        <v>0</v>
      </c>
      <c r="Q538" s="11">
        <f ca="1">SUMIF(Ingredients!$B$3:$B$230,'PH complex foods'!I538,Ingredients!$A$3:$A$119)+SUMIF($B$3:$B$725,I538,$V$3:$V$724)</f>
        <v>0</v>
      </c>
      <c r="R538" s="11">
        <f ca="1">SUMIF(Ingredients!$B$3:$B$230,'PH complex foods'!J538,Ingredients!$A$3:$A$119)+SUMIF($B$3:$B$725,J538,$V$3:$V$724)</f>
        <v>0</v>
      </c>
      <c r="S538" s="11">
        <f ca="1">SUMIF(Ingredients!$B$3:$B$230,'PH complex foods'!K538,Ingredients!$A$3:$A$119)+SUMIF($B$3:$B$725,K538,$V$3:$V$724)</f>
        <v>0</v>
      </c>
      <c r="T538" s="11">
        <f ca="1">SUMIF(Ingredients!$B$3:$B$230,'PH complex foods'!L538,Ingredients!$A$3:$A$119)+SUMIF($B$3:$B$725,L538,$V$3:$V$724)</f>
        <v>0</v>
      </c>
      <c r="U538" s="11">
        <f ca="1">SUMIF(Ingredients!$B$3:$B$230,'PH complex foods'!M538,Ingredients!$A$3:$A$119)+SUMIF($B$3:$B$725,M538,$V$3:$V$724)</f>
        <v>0</v>
      </c>
      <c r="V538" s="10">
        <f t="shared" ca="1" si="123"/>
        <v>1</v>
      </c>
      <c r="W538" s="10">
        <v>1</v>
      </c>
      <c r="X538" s="11">
        <v>1</v>
      </c>
      <c r="Y538" s="11">
        <f>COUNTIF(F538:M1262,B538)</f>
        <v>1</v>
      </c>
      <c r="Z538" s="44" t="str">
        <f t="shared" ca="1" si="124"/>
        <v>Yes</v>
      </c>
      <c r="AA538" s="34">
        <f>SUMIF(Ingredients!$B$3:$B$230,F538,Ingredients!$C$3:$C$230)+SUMIF($B$3:$B$725,F538,$AI$3:$AI$725)</f>
        <v>1</v>
      </c>
      <c r="AB538" s="30">
        <f>SUMIF(Ingredients!$B$3:$B$230,G538,Ingredients!$C$3:$C$230)+SUMIF($B$3:$B$725,G538,$AI$3:$AI$725)</f>
        <v>2</v>
      </c>
      <c r="AC538" s="30">
        <f>SUMIF(Ingredients!$B$3:$B$230,H538,Ingredients!$C$3:$C$230)+SUMIF($B$3:$B$725,H538,$AI$3:$AI$725)</f>
        <v>0</v>
      </c>
      <c r="AD538" s="30">
        <f>SUMIF(Ingredients!$B$3:$B$230,I538,Ingredients!$C$3:$C$230)+SUMIF($B$3:$B$725,I538,$AI$3:$AI$725)</f>
        <v>0</v>
      </c>
      <c r="AE538" s="30">
        <f>SUMIF(Ingredients!$B$3:$B$230,J538,Ingredients!$C$3:$C$230)+SUMIF($B$3:$B$725,J538,$AI$3:$AI$725)</f>
        <v>0</v>
      </c>
      <c r="AF538" s="30">
        <f>SUMIF(Ingredients!$B$3:$B$230,K538,Ingredients!$C$3:$C$230)+SUMIF($B$3:$B$725,K538,$AI$3:$AI$725)</f>
        <v>0</v>
      </c>
      <c r="AG538" s="30">
        <f>SUMIF(Ingredients!$B$3:$B$230,L538,Ingredients!$C$3:$C$230)+SUMIF($B$3:$B$725,L538,$AI$3:$AI$725)</f>
        <v>0</v>
      </c>
      <c r="AH538" s="30">
        <f>SUMIF(Ingredients!$B$3:$B$230,M538,Ingredients!$C$3:$C$230)+SUMIF($B$3:$B$725,M538,$AI$3:$AI$725)</f>
        <v>0</v>
      </c>
      <c r="AI538" s="29">
        <f t="shared" si="113"/>
        <v>3</v>
      </c>
      <c r="AJ538" s="30">
        <f>SUMIF(Ingredients!$B$3:$B$230,F538,Ingredients!$D$3:$D$230)+SUMIF($B$3:$B$725,F538,$AR$3:$AR$725)</f>
        <v>0</v>
      </c>
      <c r="AK538" s="30">
        <f>SUMIF(Ingredients!$B$3:$B$230,G538,Ingredients!$D$3:$D$230)+SUMIF($B$3:$B$725,G538,$AR$3:$AR$725)</f>
        <v>10</v>
      </c>
      <c r="AL538" s="30">
        <f>SUMIF(Ingredients!$B$3:$B$230,H538,Ingredients!$D$3:$D$230)+SUMIF($B$3:$B$725,H538,$AR$3:$AR$725)</f>
        <v>0</v>
      </c>
      <c r="AM538" s="30">
        <f>SUMIF(Ingredients!$B$3:$B$230,I538,Ingredients!$D$3:$D$230)+SUMIF($B$3:$B$725,I538,$AR$3:$AR$725)</f>
        <v>0</v>
      </c>
      <c r="AN538" s="30">
        <f>SUMIF(Ingredients!$B$3:$B$230,J538,Ingredients!$D$3:$D$230)+SUMIF($B$3:$B$725,J538,$AR$3:$AR$725)</f>
        <v>0</v>
      </c>
      <c r="AO538" s="30">
        <f>SUMIF(Ingredients!$B$3:$B$230,K538,Ingredients!$D$3:$D$230)+SUMIF($B$3:$B$725,K538,$AR$3:$AR$725)</f>
        <v>0</v>
      </c>
      <c r="AP538" s="30">
        <f>SUMIF(Ingredients!$B$3:$B$230,L538,Ingredients!$D$3:$D$230)+SUMIF($B$3:$B$725,L538,$AR$3:$AR$725)</f>
        <v>0</v>
      </c>
      <c r="AQ538" s="30">
        <f>SUMIF(Ingredients!$B$3:$B$230,M538,Ingredients!$D$3:$D$230)+SUMIF($B$3:$B$725,M538,$AR$3:$AR$725)</f>
        <v>0</v>
      </c>
      <c r="AR538" s="29">
        <f t="shared" si="114"/>
        <v>10</v>
      </c>
      <c r="AS538" s="30">
        <f>SUMIF(Ingredients!$B$3:$B$230,F538,Ingredients!$E$3:$E$230)+SUMIF($B$3:$B$725,F538,$BA$3:$BA$730)</f>
        <v>30</v>
      </c>
      <c r="AT538" s="30">
        <f>SUMIF(Ingredients!$B$3:$B$230,G538,Ingredients!$E$3:$E$230)+SUMIF($B$3:$B$725,G538,$BA$3:$BA$730)</f>
        <v>9</v>
      </c>
      <c r="AU538" s="30">
        <f>SUMIF(Ingredients!$B$3:$B$230,H538,Ingredients!$E$3:$E$230)+SUMIF($B$3:$B$725,H538,$BA$3:$BA$730)</f>
        <v>0</v>
      </c>
      <c r="AV538" s="30">
        <f>SUMIF(Ingredients!$B$3:$B$230,I538,Ingredients!$E$3:$E$230)+SUMIF($B$3:$B$725,I538,$BA$3:$BA$730)</f>
        <v>0</v>
      </c>
      <c r="AW538" s="30">
        <f>SUMIF(Ingredients!$B$3:$B$230,J538,Ingredients!$E$3:$E$230)+SUMIF($B$3:$B$725,J538,$BA$3:$BA$730)</f>
        <v>0</v>
      </c>
      <c r="AX538" s="30">
        <f>SUMIF(Ingredients!$B$3:$B$230,K538,Ingredients!$E$3:$E$230)+SUMIF($B$3:$B$725,K538,$BA$3:$BA$730)</f>
        <v>0</v>
      </c>
      <c r="AY538" s="30">
        <f>SUMIF(Ingredients!$B$3:$B$230,L538,Ingredients!$E$3:$E$230)+SUMIF($B$3:$B$725,L538,$BA$3:$BA$730)</f>
        <v>0</v>
      </c>
      <c r="AZ538" s="30">
        <f>SUMIF(Ingredients!$B$3:$B$230,M538,Ingredients!$E$3:$E$230)+SUMIF($B$3:$B$725,M538,$BA$3:$BA$730)</f>
        <v>0</v>
      </c>
      <c r="BA538" s="29">
        <f t="shared" si="115"/>
        <v>19.5</v>
      </c>
      <c r="BB538" s="30">
        <f>SUMIF(Ingredients!$B$3:$B$230,F538,Ingredients!$F$3:$F$230)+SUMIF($B$3:$B$725,F538,$BJ$3:$BJ$725)</f>
        <v>0</v>
      </c>
      <c r="BC538" s="30">
        <f>SUMIF(Ingredients!$B$3:$B$230,G538,Ingredients!$F$3:$F$230)+SUMIF($B$3:$B$725,G538,$BJ$3:$BJ$725)</f>
        <v>0</v>
      </c>
      <c r="BD538" s="30">
        <f>SUMIF(Ingredients!$B$3:$B$230,H538,Ingredients!$F$3:$F$230)+SUMIF($B$3:$B$725,H538,$BJ$3:$BJ$725)</f>
        <v>0</v>
      </c>
      <c r="BE538" s="30">
        <f>SUMIF(Ingredients!$B$3:$B$230,I538,Ingredients!$F$3:$F$230)+SUMIF($B$3:$B$725,I538,$BJ$3:$BJ$725)</f>
        <v>0</v>
      </c>
      <c r="BF538" s="30">
        <f>SUMIF(Ingredients!$B$3:$B$230,J538,Ingredients!$F$3:$F$230)+SUMIF($B$3:$B$725,J538,$BJ$3:$BJ$725)</f>
        <v>0</v>
      </c>
      <c r="BG538" s="30">
        <f>SUMIF(Ingredients!$B$3:$B$230,K538,Ingredients!$F$3:$F$230)+SUMIF($B$3:$B$725,K538,$BJ$3:$BJ$725)</f>
        <v>0</v>
      </c>
      <c r="BH538" s="30">
        <f>SUMIF(Ingredients!$B$3:$B$230,L538,Ingredients!$F$3:$F$230)+SUMIF($B$3:$B$725,L538,$BJ$3:$BJ$725)</f>
        <v>0</v>
      </c>
      <c r="BI538" s="30">
        <f>SUMIF(Ingredients!$B$3:$B$230,M538,Ingredients!$F$3:$F$230)+SUMIF($B$3:$B$725,M538,$BJ$3:$BJ$725)</f>
        <v>0</v>
      </c>
      <c r="BJ538" s="35">
        <f t="shared" si="116"/>
        <v>0</v>
      </c>
      <c r="BK538" s="30">
        <f>SUMIF(Ingredients!$B$3:$B$230,F538,Ingredients!$G$3:$G$230)+SUMIF($B$3:$B$725,F538,$BS$3:$BS$725)</f>
        <v>0</v>
      </c>
      <c r="BL538" s="30">
        <f>SUMIF(Ingredients!$B$3:$B$230,G538,Ingredients!$G$3:$G$230)+SUMIF($B$3:$B$725,G538,$BS$3:$BS$725)</f>
        <v>0.5</v>
      </c>
      <c r="BM538" s="30">
        <f>SUMIF(Ingredients!$B$3:$B$230,H538,Ingredients!$G$3:$G$230)+SUMIF($B$3:$B$725,H538,$BS$3:$BS$725)</f>
        <v>0</v>
      </c>
      <c r="BN538" s="30">
        <f>SUMIF(Ingredients!$B$3:$B$230,I538,Ingredients!$G$3:$G$230)+SUMIF($B$3:$B$725,I538,$BS$3:$BS$725)</f>
        <v>0</v>
      </c>
      <c r="BO538" s="30">
        <f>SUMIF(Ingredients!$B$3:$B$230,J538,Ingredients!$G$3:$G$230)+SUMIF($B$3:$B$725,J538,$BS$3:$BS$725)</f>
        <v>0</v>
      </c>
      <c r="BP538" s="30">
        <f>SUMIF(Ingredients!$B$3:$B$230,K538,Ingredients!$G$3:$G$230)+SUMIF($B$3:$B$725,K538,$BS$3:$BS$725)</f>
        <v>0</v>
      </c>
      <c r="BQ538" s="30">
        <f>SUMIF(Ingredients!$B$3:$B$230,L538,Ingredients!$G$3:$G$230)+SUMIF($B$3:$B$725,L538,$BS$3:$BS$725)</f>
        <v>0</v>
      </c>
      <c r="BR538" s="30">
        <f>SUMIF(Ingredients!$B$3:$B$230,M538,Ingredients!$G$3:$G$230)+SUMIF($B$3:$B$725,M538,$BS$3:$BS$725)</f>
        <v>0</v>
      </c>
      <c r="BS538" s="36">
        <f t="shared" si="117"/>
        <v>0.5</v>
      </c>
      <c r="BT538" s="30">
        <f>SUMIF(Ingredients!$B$3:$B$230,F538,Ingredients!$H$3:$H$230)+SUMIF($B$3:$B$725,F538,$CB$3:$CB$725)</f>
        <v>0</v>
      </c>
      <c r="BU538" s="30">
        <f>SUMIF(Ingredients!$B$3:$B$230,G538,Ingredients!$H$3:$H$230)+SUMIF($B$3:$B$725,G538,$CB$3:$CB$725)</f>
        <v>0</v>
      </c>
      <c r="BV538" s="30">
        <f>SUMIF(Ingredients!$B$3:$B$230,H538,Ingredients!$H$3:$H$230)+SUMIF($B$3:$B$725,H538,$CB$3:$CB$725)</f>
        <v>0</v>
      </c>
      <c r="BW538" s="30">
        <f>SUMIF(Ingredients!$B$3:$B$230,I538,Ingredients!$H$3:$H$230)+SUMIF($B$3:$B$725,I538,$CB$3:$CB$725)</f>
        <v>0</v>
      </c>
      <c r="BX538" s="30">
        <f>SUMIF(Ingredients!$B$3:$B$230,J538,Ingredients!$H$3:$H$230)+SUMIF($B$3:$B$725,J538,$CB$3:$CB$725)</f>
        <v>0</v>
      </c>
      <c r="BY538" s="30">
        <f>SUMIF(Ingredients!$B$3:$B$230,K538,Ingredients!$H$3:$H$230)+SUMIF($B$3:$B$725,K538,$CB$3:$CB$725)</f>
        <v>0</v>
      </c>
      <c r="BZ538" s="30">
        <f>SUMIF(Ingredients!$B$3:$B$230,L538,Ingredients!$H$3:$H$230)+SUMIF($B$3:$B$725,L538,$CB$3:$CB$725)</f>
        <v>0</v>
      </c>
      <c r="CA538" s="30">
        <f>SUMIF(Ingredients!$B$3:$B$230,M538,Ingredients!$H$3:$H$230)+SUMIF($B$3:$B$725,M538,$CB$3:$CB$725)</f>
        <v>0</v>
      </c>
      <c r="CB538" s="42">
        <f t="shared" si="118"/>
        <v>0</v>
      </c>
      <c r="CC538" s="30">
        <f>SUMIF(Ingredients!$B$3:$B$230,F538,Ingredients!$I$3:$I$230)+SUMIF($B$3:$B$725,F538,$CK$3:$CK$725)</f>
        <v>0</v>
      </c>
      <c r="CD538" s="30">
        <f>SUMIF(Ingredients!$B$3:$B$230,G538,Ingredients!$I$3:$I$230)+SUMIF($B$3:$B$725,G538,$CK$3:$CK$725)</f>
        <v>0</v>
      </c>
      <c r="CE538" s="30">
        <f>SUMIF(Ingredients!$B$3:$B$230,H538,Ingredients!$I$3:$I$230)+SUMIF($B$3:$B$725,H538,$CK$3:$CK$725)</f>
        <v>0</v>
      </c>
      <c r="CF538" s="30">
        <f>SUMIF(Ingredients!$B$3:$B$230,I538,Ingredients!$I$3:$I$230)+SUMIF($B$3:$B$725,I538,$CK$3:$CK$725)</f>
        <v>0</v>
      </c>
      <c r="CG538" s="30">
        <f>SUMIF(Ingredients!$B$3:$B$230,J538,Ingredients!$I$3:$I$230)+SUMIF($B$3:$B$725,J538,$CK$3:$CK$725)</f>
        <v>0</v>
      </c>
      <c r="CH538" s="30">
        <f>SUMIF(Ingredients!$B$3:$B$230,K538,Ingredients!$I$3:$I$230)+SUMIF($B$3:$B$725,K538,$CK$3:$CK$725)</f>
        <v>0</v>
      </c>
      <c r="CI538" s="30">
        <f>SUMIF(Ingredients!$B$3:$B$230,L538,Ingredients!$I$3:$I$230)+SUMIF($B$3:$B$725,L538,$CK$3:$CK$725)</f>
        <v>0</v>
      </c>
      <c r="CJ538" s="30">
        <f>SUMIF(Ingredients!$B$3:$B$230,M538,Ingredients!$I$3:$I$230)+SUMIF($B$3:$B$725,M538,$CK$3:$CK$725)</f>
        <v>0</v>
      </c>
      <c r="CK538" s="38">
        <f t="shared" si="119"/>
        <v>0</v>
      </c>
      <c r="CL538" s="30">
        <f>SUMIF(Ingredients!$B$3:$B$230,F538,Ingredients!$J$3:$J$230)+SUMIF($B$3:$B$725,F538,$CT$3:$CT$725)</f>
        <v>0</v>
      </c>
      <c r="CM538" s="30">
        <f>SUMIF(Ingredients!$B$3:$B$230,G538,Ingredients!$J$3:$J$230)+SUMIF($B$3:$B$725,G538,$CT$3:$CT$725)</f>
        <v>0</v>
      </c>
      <c r="CN538" s="30">
        <f>SUMIF(Ingredients!$B$3:$B$230,H538,Ingredients!$J$3:$J$230)+SUMIF($B$3:$B$725,H538,$CT$3:$CT$725)</f>
        <v>0</v>
      </c>
      <c r="CO538" s="30">
        <f>SUMIF(Ingredients!$B$3:$B$230,I538,Ingredients!$J$3:$J$230)+SUMIF($B$3:$B$725,I538,$CT$3:$CT$725)</f>
        <v>0</v>
      </c>
      <c r="CP538" s="30">
        <f>SUMIF(Ingredients!$B$3:$B$230,J538,Ingredients!$J$3:$J$230)+SUMIF($B$3:$B$725,J538,$CT$3:$CT$725)</f>
        <v>0</v>
      </c>
      <c r="CQ538" s="30">
        <f>SUMIF(Ingredients!$B$3:$B$230,K538,Ingredients!$J$3:$J$230)+SUMIF($B$3:$B$725,K538,$CT$3:$CT$725)</f>
        <v>0</v>
      </c>
      <c r="CR538" s="30">
        <f>SUMIF(Ingredients!$B$3:$B$230,L538,Ingredients!$J$3:$J$230)+SUMIF($B$3:$B$725,L538,$CT$3:$CT$725)</f>
        <v>0</v>
      </c>
      <c r="CS538" s="30">
        <f>SUMIF(Ingredients!$B$3:$B$230,M538,Ingredients!$J$3:$J$230)+SUMIF($B$3:$B$725,M538,$CT$3:$CT$725)</f>
        <v>0</v>
      </c>
      <c r="CT538" s="43">
        <f t="shared" si="120"/>
        <v>0</v>
      </c>
      <c r="CU538" s="34">
        <v>3</v>
      </c>
      <c r="CV538" s="30">
        <v>20</v>
      </c>
      <c r="CW538" s="30">
        <v>12</v>
      </c>
      <c r="CX538" s="35">
        <v>0</v>
      </c>
      <c r="CY538" s="36">
        <v>0.5</v>
      </c>
      <c r="CZ538" s="37">
        <v>0</v>
      </c>
      <c r="DA538" s="38">
        <v>0</v>
      </c>
      <c r="DB538" s="39">
        <v>0</v>
      </c>
      <c r="DC538" t="s">
        <v>202</v>
      </c>
      <c r="DD538" t="str">
        <f t="shared" ca="1" si="112"/>
        <v/>
      </c>
      <c r="DE538" t="str">
        <f t="shared" ca="1" si="121"/>
        <v>-</v>
      </c>
      <c r="DG538" t="s">
        <v>200</v>
      </c>
      <c r="DH538" t="str">
        <f t="shared" ca="1" si="122"/>
        <v>EARLGREYTEAITEM(MEAL, ItemRegistry.earlgreyteaItem, 4 ,0.6f,20f,0f,0f,0.5f,0f,0f,1.75f),</v>
      </c>
      <c r="DI538" t="s">
        <v>2585</v>
      </c>
    </row>
    <row r="539" spans="2:113" x14ac:dyDescent="0.3">
      <c r="B539" t="s">
        <v>843</v>
      </c>
      <c r="C539" t="str">
        <f>INDEX('PH Itemnames'!$B$1:$B$723,MATCH(B539,'PH Itemnames'!$A$1:$A$723),1)</f>
        <v>eggrollItem</v>
      </c>
      <c r="D539" t="s">
        <v>240</v>
      </c>
      <c r="E539" t="s">
        <v>1191</v>
      </c>
      <c r="F539" s="10" t="s">
        <v>209</v>
      </c>
      <c r="G539" s="11" t="s">
        <v>60</v>
      </c>
      <c r="H539" s="11" t="s">
        <v>212</v>
      </c>
      <c r="I539" s="11"/>
      <c r="J539" s="11"/>
      <c r="K539" s="11"/>
      <c r="L539" s="11"/>
      <c r="M539" s="11"/>
      <c r="N539" s="46">
        <f ca="1">SUMIF(Ingredients!$B$3:$B$230,'PH complex foods'!F539,Ingredients!$A$3:$A$119)+SUMIF($B$3:$B$725,F539,$V$3:$V$724)</f>
        <v>1</v>
      </c>
      <c r="O539" s="11">
        <f ca="1">SUMIF(Ingredients!$B$3:$B$230,'PH complex foods'!G539,Ingredients!$A$3:$A$119)+SUMIF($B$3:$B$725,G539,$V$3:$V$724)</f>
        <v>1</v>
      </c>
      <c r="P539" s="11">
        <f ca="1">SUMIF(Ingredients!$B$3:$B$230,'PH complex foods'!H539,Ingredients!$A$3:$A$119)+SUMIF($B$3:$B$725,H539,$V$3:$V$724)</f>
        <v>1</v>
      </c>
      <c r="Q539" s="11">
        <f ca="1">SUMIF(Ingredients!$B$3:$B$230,'PH complex foods'!I539,Ingredients!$A$3:$A$119)+SUMIF($B$3:$B$725,I539,$V$3:$V$724)</f>
        <v>0</v>
      </c>
      <c r="R539" s="11">
        <f ca="1">SUMIF(Ingredients!$B$3:$B$230,'PH complex foods'!J539,Ingredients!$A$3:$A$119)+SUMIF($B$3:$B$725,J539,$V$3:$V$724)</f>
        <v>0</v>
      </c>
      <c r="S539" s="11">
        <f ca="1">SUMIF(Ingredients!$B$3:$B$230,'PH complex foods'!K539,Ingredients!$A$3:$A$119)+SUMIF($B$3:$B$725,K539,$V$3:$V$724)</f>
        <v>0</v>
      </c>
      <c r="T539" s="11">
        <f ca="1">SUMIF(Ingredients!$B$3:$B$230,'PH complex foods'!L539,Ingredients!$A$3:$A$119)+SUMIF($B$3:$B$725,L539,$V$3:$V$724)</f>
        <v>0</v>
      </c>
      <c r="U539" s="11">
        <f ca="1">SUMIF(Ingredients!$B$3:$B$230,'PH complex foods'!M539,Ingredients!$A$3:$A$119)+SUMIF($B$3:$B$725,M539,$V$3:$V$724)</f>
        <v>0</v>
      </c>
      <c r="V539" s="10">
        <f t="shared" ca="1" si="123"/>
        <v>1</v>
      </c>
      <c r="W539" s="10">
        <v>1</v>
      </c>
      <c r="X539" s="11">
        <v>1</v>
      </c>
      <c r="Y539" s="11">
        <f>COUNTIF(F539:M1263,B539)</f>
        <v>0</v>
      </c>
      <c r="Z539" s="44" t="str">
        <f t="shared" ca="1" si="124"/>
        <v>Yes</v>
      </c>
      <c r="AA539" s="34">
        <f>SUMIF(Ingredients!$B$3:$B$230,F539,Ingredients!$C$3:$C$230)+SUMIF($B$3:$B$725,F539,$AI$3:$AI$725)</f>
        <v>5</v>
      </c>
      <c r="AB539" s="30">
        <f>SUMIF(Ingredients!$B$3:$B$230,G539,Ingredients!$C$3:$C$230)+SUMIF($B$3:$B$725,G539,$AI$3:$AI$725)</f>
        <v>2</v>
      </c>
      <c r="AC539" s="30">
        <f>SUMIF(Ingredients!$B$3:$B$230,H539,Ingredients!$C$3:$C$230)+SUMIF($B$3:$B$725,H539,$AI$3:$AI$725)</f>
        <v>7.166666666666667</v>
      </c>
      <c r="AD539" s="30">
        <f>SUMIF(Ingredients!$B$3:$B$230,I539,Ingredients!$C$3:$C$230)+SUMIF($B$3:$B$725,I539,$AI$3:$AI$725)</f>
        <v>0</v>
      </c>
      <c r="AE539" s="30">
        <f>SUMIF(Ingredients!$B$3:$B$230,J539,Ingredients!$C$3:$C$230)+SUMIF($B$3:$B$725,J539,$AI$3:$AI$725)</f>
        <v>0</v>
      </c>
      <c r="AF539" s="30">
        <f>SUMIF(Ingredients!$B$3:$B$230,K539,Ingredients!$C$3:$C$230)+SUMIF($B$3:$B$725,K539,$AI$3:$AI$725)</f>
        <v>0</v>
      </c>
      <c r="AG539" s="30">
        <f>SUMIF(Ingredients!$B$3:$B$230,L539,Ingredients!$C$3:$C$230)+SUMIF($B$3:$B$725,L539,$AI$3:$AI$725)</f>
        <v>0</v>
      </c>
      <c r="AH539" s="30">
        <f>SUMIF(Ingredients!$B$3:$B$230,M539,Ingredients!$C$3:$C$230)+SUMIF($B$3:$B$725,M539,$AI$3:$AI$725)</f>
        <v>0</v>
      </c>
      <c r="AI539" s="29">
        <f t="shared" si="113"/>
        <v>14.166666666666668</v>
      </c>
      <c r="AJ539" s="30">
        <f>SUMIF(Ingredients!$B$3:$B$230,F539,Ingredients!$D$3:$D$230)+SUMIF($B$3:$B$725,F539,$AR$3:$AR$725)</f>
        <v>0</v>
      </c>
      <c r="AK539" s="30">
        <f>SUMIF(Ingredients!$B$3:$B$230,G539,Ingredients!$D$3:$D$230)+SUMIF($B$3:$B$725,G539,$AR$3:$AR$725)</f>
        <v>0</v>
      </c>
      <c r="AL539" s="30">
        <f>SUMIF(Ingredients!$B$3:$B$230,H539,Ingredients!$D$3:$D$230)+SUMIF($B$3:$B$725,H539,$AR$3:$AR$725)</f>
        <v>0</v>
      </c>
      <c r="AM539" s="30">
        <f>SUMIF(Ingredients!$B$3:$B$230,I539,Ingredients!$D$3:$D$230)+SUMIF($B$3:$B$725,I539,$AR$3:$AR$725)</f>
        <v>0</v>
      </c>
      <c r="AN539" s="30">
        <f>SUMIF(Ingredients!$B$3:$B$230,J539,Ingredients!$D$3:$D$230)+SUMIF($B$3:$B$725,J539,$AR$3:$AR$725)</f>
        <v>0</v>
      </c>
      <c r="AO539" s="30">
        <f>SUMIF(Ingredients!$B$3:$B$230,K539,Ingredients!$D$3:$D$230)+SUMIF($B$3:$B$725,K539,$AR$3:$AR$725)</f>
        <v>0</v>
      </c>
      <c r="AP539" s="30">
        <f>SUMIF(Ingredients!$B$3:$B$230,L539,Ingredients!$D$3:$D$230)+SUMIF($B$3:$B$725,L539,$AR$3:$AR$725)</f>
        <v>0</v>
      </c>
      <c r="AQ539" s="30">
        <f>SUMIF(Ingredients!$B$3:$B$230,M539,Ingredients!$D$3:$D$230)+SUMIF($B$3:$B$725,M539,$AR$3:$AR$725)</f>
        <v>0</v>
      </c>
      <c r="AR539" s="29">
        <f t="shared" si="114"/>
        <v>0</v>
      </c>
      <c r="AS539" s="30">
        <f>SUMIF(Ingredients!$B$3:$B$230,F539,Ingredients!$E$3:$E$230)+SUMIF($B$3:$B$725,F539,$BA$3:$BA$730)</f>
        <v>7</v>
      </c>
      <c r="AT539" s="30">
        <f>SUMIF(Ingredients!$B$3:$B$230,G539,Ingredients!$E$3:$E$230)+SUMIF($B$3:$B$725,G539,$BA$3:$BA$730)</f>
        <v>18</v>
      </c>
      <c r="AU539" s="30">
        <f>SUMIF(Ingredients!$B$3:$B$230,H539,Ingredients!$E$3:$E$230)+SUMIF($B$3:$B$725,H539,$BA$3:$BA$730)</f>
        <v>12</v>
      </c>
      <c r="AV539" s="30">
        <f>SUMIF(Ingredients!$B$3:$B$230,I539,Ingredients!$E$3:$E$230)+SUMIF($B$3:$B$725,I539,$BA$3:$BA$730)</f>
        <v>0</v>
      </c>
      <c r="AW539" s="30">
        <f>SUMIF(Ingredients!$B$3:$B$230,J539,Ingredients!$E$3:$E$230)+SUMIF($B$3:$B$725,J539,$BA$3:$BA$730)</f>
        <v>0</v>
      </c>
      <c r="AX539" s="30">
        <f>SUMIF(Ingredients!$B$3:$B$230,K539,Ingredients!$E$3:$E$230)+SUMIF($B$3:$B$725,K539,$BA$3:$BA$730)</f>
        <v>0</v>
      </c>
      <c r="AY539" s="30">
        <f>SUMIF(Ingredients!$B$3:$B$230,L539,Ingredients!$E$3:$E$230)+SUMIF($B$3:$B$725,L539,$BA$3:$BA$730)</f>
        <v>0</v>
      </c>
      <c r="AZ539" s="30">
        <f>SUMIF(Ingredients!$B$3:$B$230,M539,Ingredients!$E$3:$E$230)+SUMIF($B$3:$B$725,M539,$BA$3:$BA$730)</f>
        <v>0</v>
      </c>
      <c r="BA539" s="29">
        <f t="shared" si="115"/>
        <v>12.333333333333334</v>
      </c>
      <c r="BB539" s="30">
        <f>SUMIF(Ingredients!$B$3:$B$230,F539,Ingredients!$F$3:$F$230)+SUMIF($B$3:$B$725,F539,$BJ$3:$BJ$725)</f>
        <v>1</v>
      </c>
      <c r="BC539" s="30">
        <f>SUMIF(Ingredients!$B$3:$B$230,G539,Ingredients!$F$3:$F$230)+SUMIF($B$3:$B$725,G539,$BJ$3:$BJ$725)</f>
        <v>0</v>
      </c>
      <c r="BD539" s="30">
        <f>SUMIF(Ingredients!$B$3:$B$230,H539,Ingredients!$F$3:$F$230)+SUMIF($B$3:$B$725,H539,$BJ$3:$BJ$725)</f>
        <v>0</v>
      </c>
      <c r="BE539" s="30">
        <f>SUMIF(Ingredients!$B$3:$B$230,I539,Ingredients!$F$3:$F$230)+SUMIF($B$3:$B$725,I539,$BJ$3:$BJ$725)</f>
        <v>0</v>
      </c>
      <c r="BF539" s="30">
        <f>SUMIF(Ingredients!$B$3:$B$230,J539,Ingredients!$F$3:$F$230)+SUMIF($B$3:$B$725,J539,$BJ$3:$BJ$725)</f>
        <v>0</v>
      </c>
      <c r="BG539" s="30">
        <f>SUMIF(Ingredients!$B$3:$B$230,K539,Ingredients!$F$3:$F$230)+SUMIF($B$3:$B$725,K539,$BJ$3:$BJ$725)</f>
        <v>0</v>
      </c>
      <c r="BH539" s="30">
        <f>SUMIF(Ingredients!$B$3:$B$230,L539,Ingredients!$F$3:$F$230)+SUMIF($B$3:$B$725,L539,$BJ$3:$BJ$725)</f>
        <v>0</v>
      </c>
      <c r="BI539" s="30">
        <f>SUMIF(Ingredients!$B$3:$B$230,M539,Ingredients!$F$3:$F$230)+SUMIF($B$3:$B$725,M539,$BJ$3:$BJ$725)</f>
        <v>0</v>
      </c>
      <c r="BJ539" s="35">
        <f t="shared" si="116"/>
        <v>1</v>
      </c>
      <c r="BK539" s="30">
        <f>SUMIF(Ingredients!$B$3:$B$230,F539,Ingredients!$G$3:$G$230)+SUMIF($B$3:$B$725,F539,$BS$3:$BS$725)</f>
        <v>0</v>
      </c>
      <c r="BL539" s="30">
        <f>SUMIF(Ingredients!$B$3:$B$230,G539,Ingredients!$G$3:$G$230)+SUMIF($B$3:$B$725,G539,$BS$3:$BS$725)</f>
        <v>0</v>
      </c>
      <c r="BM539" s="30">
        <f>SUMIF(Ingredients!$B$3:$B$230,H539,Ingredients!$G$3:$G$230)+SUMIF($B$3:$B$725,H539,$BS$3:$BS$725)</f>
        <v>0</v>
      </c>
      <c r="BN539" s="30">
        <f>SUMIF(Ingredients!$B$3:$B$230,I539,Ingredients!$G$3:$G$230)+SUMIF($B$3:$B$725,I539,$BS$3:$BS$725)</f>
        <v>0</v>
      </c>
      <c r="BO539" s="30">
        <f>SUMIF(Ingredients!$B$3:$B$230,J539,Ingredients!$G$3:$G$230)+SUMIF($B$3:$B$725,J539,$BS$3:$BS$725)</f>
        <v>0</v>
      </c>
      <c r="BP539" s="30">
        <f>SUMIF(Ingredients!$B$3:$B$230,K539,Ingredients!$G$3:$G$230)+SUMIF($B$3:$B$725,K539,$BS$3:$BS$725)</f>
        <v>0</v>
      </c>
      <c r="BQ539" s="30">
        <f>SUMIF(Ingredients!$B$3:$B$230,L539,Ingredients!$G$3:$G$230)+SUMIF($B$3:$B$725,L539,$BS$3:$BS$725)</f>
        <v>0</v>
      </c>
      <c r="BR539" s="30">
        <f>SUMIF(Ingredients!$B$3:$B$230,M539,Ingredients!$G$3:$G$230)+SUMIF($B$3:$B$725,M539,$BS$3:$BS$725)</f>
        <v>0</v>
      </c>
      <c r="BS539" s="36">
        <f t="shared" si="117"/>
        <v>0</v>
      </c>
      <c r="BT539" s="30">
        <f>SUMIF(Ingredients!$B$3:$B$230,F539,Ingredients!$H$3:$H$230)+SUMIF($B$3:$B$725,F539,$CB$3:$CB$725)</f>
        <v>0</v>
      </c>
      <c r="BU539" s="30">
        <f>SUMIF(Ingredients!$B$3:$B$230,G539,Ingredients!$H$3:$H$230)+SUMIF($B$3:$B$725,G539,$CB$3:$CB$725)</f>
        <v>1</v>
      </c>
      <c r="BV539" s="30">
        <f>SUMIF(Ingredients!$B$3:$B$230,H539,Ingredients!$H$3:$H$230)+SUMIF($B$3:$B$725,H539,$CB$3:$CB$725)</f>
        <v>0</v>
      </c>
      <c r="BW539" s="30">
        <f>SUMIF(Ingredients!$B$3:$B$230,I539,Ingredients!$H$3:$H$230)+SUMIF($B$3:$B$725,I539,$CB$3:$CB$725)</f>
        <v>0</v>
      </c>
      <c r="BX539" s="30">
        <f>SUMIF(Ingredients!$B$3:$B$230,J539,Ingredients!$H$3:$H$230)+SUMIF($B$3:$B$725,J539,$CB$3:$CB$725)</f>
        <v>0</v>
      </c>
      <c r="BY539" s="30">
        <f>SUMIF(Ingredients!$B$3:$B$230,K539,Ingredients!$H$3:$H$230)+SUMIF($B$3:$B$725,K539,$CB$3:$CB$725)</f>
        <v>0</v>
      </c>
      <c r="BZ539" s="30">
        <f>SUMIF(Ingredients!$B$3:$B$230,L539,Ingredients!$H$3:$H$230)+SUMIF($B$3:$B$725,L539,$CB$3:$CB$725)</f>
        <v>0</v>
      </c>
      <c r="CA539" s="30">
        <f>SUMIF(Ingredients!$B$3:$B$230,M539,Ingredients!$H$3:$H$230)+SUMIF($B$3:$B$725,M539,$CB$3:$CB$725)</f>
        <v>0</v>
      </c>
      <c r="CB539" s="42">
        <f t="shared" si="118"/>
        <v>1</v>
      </c>
      <c r="CC539" s="30">
        <f>SUMIF(Ingredients!$B$3:$B$230,F539,Ingredients!$I$3:$I$230)+SUMIF($B$3:$B$725,F539,$CK$3:$CK$725)</f>
        <v>0</v>
      </c>
      <c r="CD539" s="30">
        <f>SUMIF(Ingredients!$B$3:$B$230,G539,Ingredients!$I$3:$I$230)+SUMIF($B$3:$B$725,G539,$CK$3:$CK$725)</f>
        <v>0</v>
      </c>
      <c r="CE539" s="30">
        <f>SUMIF(Ingredients!$B$3:$B$230,H539,Ingredients!$I$3:$I$230)+SUMIF($B$3:$B$725,H539,$CK$3:$CK$725)</f>
        <v>2</v>
      </c>
      <c r="CF539" s="30">
        <f>SUMIF(Ingredients!$B$3:$B$230,I539,Ingredients!$I$3:$I$230)+SUMIF($B$3:$B$725,I539,$CK$3:$CK$725)</f>
        <v>0</v>
      </c>
      <c r="CG539" s="30">
        <f>SUMIF(Ingredients!$B$3:$B$230,J539,Ingredients!$I$3:$I$230)+SUMIF($B$3:$B$725,J539,$CK$3:$CK$725)</f>
        <v>0</v>
      </c>
      <c r="CH539" s="30">
        <f>SUMIF(Ingredients!$B$3:$B$230,K539,Ingredients!$I$3:$I$230)+SUMIF($B$3:$B$725,K539,$CK$3:$CK$725)</f>
        <v>0</v>
      </c>
      <c r="CI539" s="30">
        <f>SUMIF(Ingredients!$B$3:$B$230,L539,Ingredients!$I$3:$I$230)+SUMIF($B$3:$B$725,L539,$CK$3:$CK$725)</f>
        <v>0</v>
      </c>
      <c r="CJ539" s="30">
        <f>SUMIF(Ingredients!$B$3:$B$230,M539,Ingredients!$I$3:$I$230)+SUMIF($B$3:$B$725,M539,$CK$3:$CK$725)</f>
        <v>0</v>
      </c>
      <c r="CK539" s="38">
        <f t="shared" si="119"/>
        <v>2</v>
      </c>
      <c r="CL539" s="30">
        <f>SUMIF(Ingredients!$B$3:$B$230,F539,Ingredients!$J$3:$J$230)+SUMIF($B$3:$B$725,F539,$CT$3:$CT$725)</f>
        <v>0</v>
      </c>
      <c r="CM539" s="30">
        <f>SUMIF(Ingredients!$B$3:$B$230,G539,Ingredients!$J$3:$J$230)+SUMIF($B$3:$B$725,G539,$CT$3:$CT$725)</f>
        <v>0</v>
      </c>
      <c r="CN539" s="30">
        <f>SUMIF(Ingredients!$B$3:$B$230,H539,Ingredients!$J$3:$J$230)+SUMIF($B$3:$B$725,H539,$CT$3:$CT$725)</f>
        <v>0</v>
      </c>
      <c r="CO539" s="30">
        <f>SUMIF(Ingredients!$B$3:$B$230,I539,Ingredients!$J$3:$J$230)+SUMIF($B$3:$B$725,I539,$CT$3:$CT$725)</f>
        <v>0</v>
      </c>
      <c r="CP539" s="30">
        <f>SUMIF(Ingredients!$B$3:$B$230,J539,Ingredients!$J$3:$J$230)+SUMIF($B$3:$B$725,J539,$CT$3:$CT$725)</f>
        <v>0</v>
      </c>
      <c r="CQ539" s="30">
        <f>SUMIF(Ingredients!$B$3:$B$230,K539,Ingredients!$J$3:$J$230)+SUMIF($B$3:$B$725,K539,$CT$3:$CT$725)</f>
        <v>0</v>
      </c>
      <c r="CR539" s="30">
        <f>SUMIF(Ingredients!$B$3:$B$230,L539,Ingredients!$J$3:$J$230)+SUMIF($B$3:$B$725,L539,$CT$3:$CT$725)</f>
        <v>0</v>
      </c>
      <c r="CS539" s="30">
        <f>SUMIF(Ingredients!$B$3:$B$230,M539,Ingredients!$J$3:$J$230)+SUMIF($B$3:$B$725,M539,$CT$3:$CT$725)</f>
        <v>0</v>
      </c>
      <c r="CT539" s="43">
        <f t="shared" si="120"/>
        <v>0</v>
      </c>
      <c r="CU539" s="34">
        <v>15</v>
      </c>
      <c r="CV539" s="30">
        <v>0</v>
      </c>
      <c r="CW539" s="30">
        <v>12.333333333333334</v>
      </c>
      <c r="CX539" s="35">
        <v>1</v>
      </c>
      <c r="CY539" s="36">
        <v>0</v>
      </c>
      <c r="CZ539" s="37">
        <v>1</v>
      </c>
      <c r="DA539" s="38">
        <v>2</v>
      </c>
      <c r="DB539" s="39">
        <v>0</v>
      </c>
      <c r="DC539" t="s">
        <v>202</v>
      </c>
      <c r="DD539" t="str">
        <f t="shared" ca="1" si="112"/>
        <v/>
      </c>
      <c r="DE539" t="str">
        <f t="shared" ca="1" si="121"/>
        <v>-</v>
      </c>
      <c r="DG539" t="s">
        <v>200</v>
      </c>
      <c r="DH539" t="str">
        <f t="shared" ca="1" si="122"/>
        <v>EGGROLLITEM(MEAL, ItemRegistry.eggrollItem, 4 ,3f,0f,1f,1f,0f,2f,0f,1.7f),</v>
      </c>
      <c r="DI539" t="s">
        <v>2586</v>
      </c>
    </row>
    <row r="540" spans="2:113" x14ac:dyDescent="0.3">
      <c r="B540" t="s">
        <v>844</v>
      </c>
      <c r="C540" t="str">
        <f>INDEX('PH Itemnames'!$B$1:$B$723,MATCH(B540,'PH Itemnames'!$A$1:$A$723),1)</f>
        <v>eggtartItem</v>
      </c>
      <c r="D540" t="s">
        <v>240</v>
      </c>
      <c r="E540" t="s">
        <v>1191</v>
      </c>
      <c r="F540" s="10" t="s">
        <v>209</v>
      </c>
      <c r="G540" s="11" t="s">
        <v>226</v>
      </c>
      <c r="H540" s="11" t="s">
        <v>210</v>
      </c>
      <c r="I540" s="11" t="s">
        <v>9</v>
      </c>
      <c r="J540" s="11" t="s">
        <v>238</v>
      </c>
      <c r="K540" s="11"/>
      <c r="L540" s="11"/>
      <c r="M540" s="11"/>
      <c r="N540" s="46">
        <f ca="1">SUMIF(Ingredients!$B$3:$B$230,'PH complex foods'!F540,Ingredients!$A$3:$A$119)+SUMIF($B$3:$B$725,F540,$V$3:$V$724)</f>
        <v>1</v>
      </c>
      <c r="O540" s="11">
        <f ca="1">SUMIF(Ingredients!$B$3:$B$230,'PH complex foods'!G540,Ingredients!$A$3:$A$119)+SUMIF($B$3:$B$725,G540,$V$3:$V$724)</f>
        <v>1</v>
      </c>
      <c r="P540" s="11">
        <f ca="1">SUMIF(Ingredients!$B$3:$B$230,'PH complex foods'!H540,Ingredients!$A$3:$A$119)+SUMIF($B$3:$B$725,H540,$V$3:$V$724)</f>
        <v>1</v>
      </c>
      <c r="Q540" s="11">
        <f ca="1">SUMIF(Ingredients!$B$3:$B$230,'PH complex foods'!I540,Ingredients!$A$3:$A$119)+SUMIF($B$3:$B$725,I540,$V$3:$V$724)</f>
        <v>1</v>
      </c>
      <c r="R540" s="11">
        <f ca="1">SUMIF(Ingredients!$B$3:$B$230,'PH complex foods'!J540,Ingredients!$A$3:$A$119)+SUMIF($B$3:$B$725,J540,$V$3:$V$724)</f>
        <v>1</v>
      </c>
      <c r="S540" s="11">
        <f ca="1">SUMIF(Ingredients!$B$3:$B$230,'PH complex foods'!K540,Ingredients!$A$3:$A$119)+SUMIF($B$3:$B$725,K540,$V$3:$V$724)</f>
        <v>0</v>
      </c>
      <c r="T540" s="11">
        <f ca="1">SUMIF(Ingredients!$B$3:$B$230,'PH complex foods'!L540,Ingredients!$A$3:$A$119)+SUMIF($B$3:$B$725,L540,$V$3:$V$724)</f>
        <v>0</v>
      </c>
      <c r="U540" s="11">
        <f ca="1">SUMIF(Ingredients!$B$3:$B$230,'PH complex foods'!M540,Ingredients!$A$3:$A$119)+SUMIF($B$3:$B$725,M540,$V$3:$V$724)</f>
        <v>0</v>
      </c>
      <c r="V540" s="10">
        <f t="shared" ca="1" si="123"/>
        <v>1</v>
      </c>
      <c r="W540" s="10">
        <v>1</v>
      </c>
      <c r="X540" s="11">
        <v>1</v>
      </c>
      <c r="Y540" s="11">
        <f>COUNTIF(F540:M1264,B540)</f>
        <v>0</v>
      </c>
      <c r="Z540" s="44" t="str">
        <f t="shared" ca="1" si="124"/>
        <v>Yes</v>
      </c>
      <c r="AA540" s="34">
        <f>SUMIF(Ingredients!$B$3:$B$230,F540,Ingredients!$C$3:$C$230)+SUMIF($B$3:$B$725,F540,$AI$3:$AI$725)</f>
        <v>5</v>
      </c>
      <c r="AB540" s="30">
        <f>SUMIF(Ingredients!$B$3:$B$230,G540,Ingredients!$C$3:$C$230)+SUMIF($B$3:$B$725,G540,$AI$3:$AI$725)</f>
        <v>0</v>
      </c>
      <c r="AC540" s="30">
        <f>SUMIF(Ingredients!$B$3:$B$230,H540,Ingredients!$C$3:$C$230)+SUMIF($B$3:$B$725,H540,$AI$3:$AI$725)</f>
        <v>0</v>
      </c>
      <c r="AD540" s="30">
        <f>SUMIF(Ingredients!$B$3:$B$230,I540,Ingredients!$C$3:$C$230)+SUMIF($B$3:$B$725,I540,$AI$3:$AI$725)</f>
        <v>0</v>
      </c>
      <c r="AE540" s="30">
        <f>SUMIF(Ingredients!$B$3:$B$230,J540,Ingredients!$C$3:$C$230)+SUMIF($B$3:$B$725,J540,$AI$3:$AI$725)</f>
        <v>5</v>
      </c>
      <c r="AF540" s="30">
        <f>SUMIF(Ingredients!$B$3:$B$230,K540,Ingredients!$C$3:$C$230)+SUMIF($B$3:$B$725,K540,$AI$3:$AI$725)</f>
        <v>0</v>
      </c>
      <c r="AG540" s="30">
        <f>SUMIF(Ingredients!$B$3:$B$230,L540,Ingredients!$C$3:$C$230)+SUMIF($B$3:$B$725,L540,$AI$3:$AI$725)</f>
        <v>0</v>
      </c>
      <c r="AH540" s="30">
        <f>SUMIF(Ingredients!$B$3:$B$230,M540,Ingredients!$C$3:$C$230)+SUMIF($B$3:$B$725,M540,$AI$3:$AI$725)</f>
        <v>0</v>
      </c>
      <c r="AI540" s="29">
        <f t="shared" si="113"/>
        <v>10</v>
      </c>
      <c r="AJ540" s="30">
        <f>SUMIF(Ingredients!$B$3:$B$230,F540,Ingredients!$D$3:$D$230)+SUMIF($B$3:$B$725,F540,$AR$3:$AR$725)</f>
        <v>0</v>
      </c>
      <c r="AK540" s="30">
        <f>SUMIF(Ingredients!$B$3:$B$230,G540,Ingredients!$D$3:$D$230)+SUMIF($B$3:$B$725,G540,$AR$3:$AR$725)</f>
        <v>0</v>
      </c>
      <c r="AL540" s="30">
        <f>SUMIF(Ingredients!$B$3:$B$230,H540,Ingredients!$D$3:$D$230)+SUMIF($B$3:$B$725,H540,$AR$3:$AR$725)</f>
        <v>0</v>
      </c>
      <c r="AM540" s="30">
        <f>SUMIF(Ingredients!$B$3:$B$230,I540,Ingredients!$D$3:$D$230)+SUMIF($B$3:$B$725,I540,$AR$3:$AR$725)</f>
        <v>10</v>
      </c>
      <c r="AN540" s="30">
        <f>SUMIF(Ingredients!$B$3:$B$230,J540,Ingredients!$D$3:$D$230)+SUMIF($B$3:$B$725,J540,$AR$3:$AR$725)</f>
        <v>5</v>
      </c>
      <c r="AO540" s="30">
        <f>SUMIF(Ingredients!$B$3:$B$230,K540,Ingredients!$D$3:$D$230)+SUMIF($B$3:$B$725,K540,$AR$3:$AR$725)</f>
        <v>0</v>
      </c>
      <c r="AP540" s="30">
        <f>SUMIF(Ingredients!$B$3:$B$230,L540,Ingredients!$D$3:$D$230)+SUMIF($B$3:$B$725,L540,$AR$3:$AR$725)</f>
        <v>0</v>
      </c>
      <c r="AQ540" s="30">
        <f>SUMIF(Ingredients!$B$3:$B$230,M540,Ingredients!$D$3:$D$230)+SUMIF($B$3:$B$725,M540,$AR$3:$AR$725)</f>
        <v>0</v>
      </c>
      <c r="AR540" s="29">
        <f t="shared" si="114"/>
        <v>15</v>
      </c>
      <c r="AS540" s="30">
        <f>SUMIF(Ingredients!$B$3:$B$230,F540,Ingredients!$E$3:$E$230)+SUMIF($B$3:$B$725,F540,$BA$3:$BA$730)</f>
        <v>7</v>
      </c>
      <c r="AT540" s="30">
        <f>SUMIF(Ingredients!$B$3:$B$230,G540,Ingredients!$E$3:$E$230)+SUMIF($B$3:$B$725,G540,$BA$3:$BA$730)</f>
        <v>16</v>
      </c>
      <c r="AU540" s="30">
        <f>SUMIF(Ingredients!$B$3:$B$230,H540,Ingredients!$E$3:$E$230)+SUMIF($B$3:$B$725,H540,$BA$3:$BA$730)</f>
        <v>30</v>
      </c>
      <c r="AV540" s="30">
        <f>SUMIF(Ingredients!$B$3:$B$230,I540,Ingredients!$E$3:$E$230)+SUMIF($B$3:$B$725,I540,$BA$3:$BA$730)</f>
        <v>0</v>
      </c>
      <c r="AW540" s="30">
        <f>SUMIF(Ingredients!$B$3:$B$230,J540,Ingredients!$E$3:$E$230)+SUMIF($B$3:$B$725,J540,$BA$3:$BA$730)</f>
        <v>23</v>
      </c>
      <c r="AX540" s="30">
        <f>SUMIF(Ingredients!$B$3:$B$230,K540,Ingredients!$E$3:$E$230)+SUMIF($B$3:$B$725,K540,$BA$3:$BA$730)</f>
        <v>0</v>
      </c>
      <c r="AY540" s="30">
        <f>SUMIF(Ingredients!$B$3:$B$230,L540,Ingredients!$E$3:$E$230)+SUMIF($B$3:$B$725,L540,$BA$3:$BA$730)</f>
        <v>0</v>
      </c>
      <c r="AZ540" s="30">
        <f>SUMIF(Ingredients!$B$3:$B$230,M540,Ingredients!$E$3:$E$230)+SUMIF($B$3:$B$725,M540,$BA$3:$BA$730)</f>
        <v>0</v>
      </c>
      <c r="BA540" s="29">
        <f t="shared" si="115"/>
        <v>15.2</v>
      </c>
      <c r="BB540" s="30">
        <f>SUMIF(Ingredients!$B$3:$B$230,F540,Ingredients!$F$3:$F$230)+SUMIF($B$3:$B$725,F540,$BJ$3:$BJ$725)</f>
        <v>1</v>
      </c>
      <c r="BC540" s="30">
        <f>SUMIF(Ingredients!$B$3:$B$230,G540,Ingredients!$F$3:$F$230)+SUMIF($B$3:$B$725,G540,$BJ$3:$BJ$725)</f>
        <v>0</v>
      </c>
      <c r="BD540" s="30">
        <f>SUMIF(Ingredients!$B$3:$B$230,H540,Ingredients!$F$3:$F$230)+SUMIF($B$3:$B$725,H540,$BJ$3:$BJ$725)</f>
        <v>0</v>
      </c>
      <c r="BE540" s="30">
        <f>SUMIF(Ingredients!$B$3:$B$230,I540,Ingredients!$F$3:$F$230)+SUMIF($B$3:$B$725,I540,$BJ$3:$BJ$725)</f>
        <v>0</v>
      </c>
      <c r="BF540" s="30">
        <f>SUMIF(Ingredients!$B$3:$B$230,J540,Ingredients!$F$3:$F$230)+SUMIF($B$3:$B$725,J540,$BJ$3:$BJ$725)</f>
        <v>0</v>
      </c>
      <c r="BG540" s="30">
        <f>SUMIF(Ingredients!$B$3:$B$230,K540,Ingredients!$F$3:$F$230)+SUMIF($B$3:$B$725,K540,$BJ$3:$BJ$725)</f>
        <v>0</v>
      </c>
      <c r="BH540" s="30">
        <f>SUMIF(Ingredients!$B$3:$B$230,L540,Ingredients!$F$3:$F$230)+SUMIF($B$3:$B$725,L540,$BJ$3:$BJ$725)</f>
        <v>0</v>
      </c>
      <c r="BI540" s="30">
        <f>SUMIF(Ingredients!$B$3:$B$230,M540,Ingredients!$F$3:$F$230)+SUMIF($B$3:$B$725,M540,$BJ$3:$BJ$725)</f>
        <v>0</v>
      </c>
      <c r="BJ540" s="35">
        <f t="shared" si="116"/>
        <v>1</v>
      </c>
      <c r="BK540" s="30">
        <f>SUMIF(Ingredients!$B$3:$B$230,F540,Ingredients!$G$3:$G$230)+SUMIF($B$3:$B$725,F540,$BS$3:$BS$725)</f>
        <v>0</v>
      </c>
      <c r="BL540" s="30">
        <f>SUMIF(Ingredients!$B$3:$B$230,G540,Ingredients!$G$3:$G$230)+SUMIF($B$3:$B$725,G540,$BS$3:$BS$725)</f>
        <v>0</v>
      </c>
      <c r="BM540" s="30">
        <f>SUMIF(Ingredients!$B$3:$B$230,H540,Ingredients!$G$3:$G$230)+SUMIF($B$3:$B$725,H540,$BS$3:$BS$725)</f>
        <v>0</v>
      </c>
      <c r="BN540" s="30">
        <f>SUMIF(Ingredients!$B$3:$B$230,I540,Ingredients!$G$3:$G$230)+SUMIF($B$3:$B$725,I540,$BS$3:$BS$725)</f>
        <v>0</v>
      </c>
      <c r="BO540" s="30">
        <f>SUMIF(Ingredients!$B$3:$B$230,J540,Ingredients!$G$3:$G$230)+SUMIF($B$3:$B$725,J540,$BS$3:$BS$725)</f>
        <v>0</v>
      </c>
      <c r="BP540" s="30">
        <f>SUMIF(Ingredients!$B$3:$B$230,K540,Ingredients!$G$3:$G$230)+SUMIF($B$3:$B$725,K540,$BS$3:$BS$725)</f>
        <v>0</v>
      </c>
      <c r="BQ540" s="30">
        <f>SUMIF(Ingredients!$B$3:$B$230,L540,Ingredients!$G$3:$G$230)+SUMIF($B$3:$B$725,L540,$BS$3:$BS$725)</f>
        <v>0</v>
      </c>
      <c r="BR540" s="30">
        <f>SUMIF(Ingredients!$B$3:$B$230,M540,Ingredients!$G$3:$G$230)+SUMIF($B$3:$B$725,M540,$BS$3:$BS$725)</f>
        <v>0</v>
      </c>
      <c r="BS540" s="36">
        <f t="shared" si="117"/>
        <v>0</v>
      </c>
      <c r="BT540" s="30">
        <f>SUMIF(Ingredients!$B$3:$B$230,F540,Ingredients!$H$3:$H$230)+SUMIF($B$3:$B$725,F540,$CB$3:$CB$725)</f>
        <v>0</v>
      </c>
      <c r="BU540" s="30">
        <f>SUMIF(Ingredients!$B$3:$B$230,G540,Ingredients!$H$3:$H$230)+SUMIF($B$3:$B$725,G540,$CB$3:$CB$725)</f>
        <v>0</v>
      </c>
      <c r="BV540" s="30">
        <f>SUMIF(Ingredients!$B$3:$B$230,H540,Ingredients!$H$3:$H$230)+SUMIF($B$3:$B$725,H540,$CB$3:$CB$725)</f>
        <v>0</v>
      </c>
      <c r="BW540" s="30">
        <f>SUMIF(Ingredients!$B$3:$B$230,I540,Ingredients!$H$3:$H$230)+SUMIF($B$3:$B$725,I540,$CB$3:$CB$725)</f>
        <v>0</v>
      </c>
      <c r="BX540" s="30">
        <f>SUMIF(Ingredients!$B$3:$B$230,J540,Ingredients!$H$3:$H$230)+SUMIF($B$3:$B$725,J540,$CB$3:$CB$725)</f>
        <v>0</v>
      </c>
      <c r="BY540" s="30">
        <f>SUMIF(Ingredients!$B$3:$B$230,K540,Ingredients!$H$3:$H$230)+SUMIF($B$3:$B$725,K540,$CB$3:$CB$725)</f>
        <v>0</v>
      </c>
      <c r="BZ540" s="30">
        <f>SUMIF(Ingredients!$B$3:$B$230,L540,Ingredients!$H$3:$H$230)+SUMIF($B$3:$B$725,L540,$CB$3:$CB$725)</f>
        <v>0</v>
      </c>
      <c r="CA540" s="30">
        <f>SUMIF(Ingredients!$B$3:$B$230,M540,Ingredients!$H$3:$H$230)+SUMIF($B$3:$B$725,M540,$CB$3:$CB$725)</f>
        <v>0</v>
      </c>
      <c r="CB540" s="42">
        <f t="shared" si="118"/>
        <v>0</v>
      </c>
      <c r="CC540" s="30">
        <f>SUMIF(Ingredients!$B$3:$B$230,F540,Ingredients!$I$3:$I$230)+SUMIF($B$3:$B$725,F540,$CK$3:$CK$725)</f>
        <v>0</v>
      </c>
      <c r="CD540" s="30">
        <f>SUMIF(Ingredients!$B$3:$B$230,G540,Ingredients!$I$3:$I$230)+SUMIF($B$3:$B$725,G540,$CK$3:$CK$725)</f>
        <v>0</v>
      </c>
      <c r="CE540" s="30">
        <f>SUMIF(Ingredients!$B$3:$B$230,H540,Ingredients!$I$3:$I$230)+SUMIF($B$3:$B$725,H540,$CK$3:$CK$725)</f>
        <v>0</v>
      </c>
      <c r="CF540" s="30">
        <f>SUMIF(Ingredients!$B$3:$B$230,I540,Ingredients!$I$3:$I$230)+SUMIF($B$3:$B$725,I540,$CK$3:$CK$725)</f>
        <v>0</v>
      </c>
      <c r="CG540" s="30">
        <f>SUMIF(Ingredients!$B$3:$B$230,J540,Ingredients!$I$3:$I$230)+SUMIF($B$3:$B$725,J540,$CK$3:$CK$725)</f>
        <v>0</v>
      </c>
      <c r="CH540" s="30">
        <f>SUMIF(Ingredients!$B$3:$B$230,K540,Ingredients!$I$3:$I$230)+SUMIF($B$3:$B$725,K540,$CK$3:$CK$725)</f>
        <v>0</v>
      </c>
      <c r="CI540" s="30">
        <f>SUMIF(Ingredients!$B$3:$B$230,L540,Ingredients!$I$3:$I$230)+SUMIF($B$3:$B$725,L540,$CK$3:$CK$725)</f>
        <v>0</v>
      </c>
      <c r="CJ540" s="30">
        <f>SUMIF(Ingredients!$B$3:$B$230,M540,Ingredients!$I$3:$I$230)+SUMIF($B$3:$B$725,M540,$CK$3:$CK$725)</f>
        <v>0</v>
      </c>
      <c r="CK540" s="38">
        <f t="shared" si="119"/>
        <v>0</v>
      </c>
      <c r="CL540" s="30">
        <f>SUMIF(Ingredients!$B$3:$B$230,F540,Ingredients!$J$3:$J$230)+SUMIF($B$3:$B$725,F540,$CT$3:$CT$725)</f>
        <v>0</v>
      </c>
      <c r="CM540" s="30">
        <f>SUMIF(Ingredients!$B$3:$B$230,G540,Ingredients!$J$3:$J$230)+SUMIF($B$3:$B$725,G540,$CT$3:$CT$725)</f>
        <v>0</v>
      </c>
      <c r="CN540" s="30">
        <f>SUMIF(Ingredients!$B$3:$B$230,H540,Ingredients!$J$3:$J$230)+SUMIF($B$3:$B$725,H540,$CT$3:$CT$725)</f>
        <v>0</v>
      </c>
      <c r="CO540" s="30">
        <f>SUMIF(Ingredients!$B$3:$B$230,I540,Ingredients!$J$3:$J$230)+SUMIF($B$3:$B$725,I540,$CT$3:$CT$725)</f>
        <v>0</v>
      </c>
      <c r="CP540" s="30">
        <f>SUMIF(Ingredients!$B$3:$B$230,J540,Ingredients!$J$3:$J$230)+SUMIF($B$3:$B$725,J540,$CT$3:$CT$725)</f>
        <v>2</v>
      </c>
      <c r="CQ540" s="30">
        <f>SUMIF(Ingredients!$B$3:$B$230,K540,Ingredients!$J$3:$J$230)+SUMIF($B$3:$B$725,K540,$CT$3:$CT$725)</f>
        <v>0</v>
      </c>
      <c r="CR540" s="30">
        <f>SUMIF(Ingredients!$B$3:$B$230,L540,Ingredients!$J$3:$J$230)+SUMIF($B$3:$B$725,L540,$CT$3:$CT$725)</f>
        <v>0</v>
      </c>
      <c r="CS540" s="30">
        <f>SUMIF(Ingredients!$B$3:$B$230,M540,Ingredients!$J$3:$J$230)+SUMIF($B$3:$B$725,M540,$CT$3:$CT$725)</f>
        <v>0</v>
      </c>
      <c r="CT540" s="43">
        <f t="shared" si="120"/>
        <v>2</v>
      </c>
      <c r="CU540" s="34">
        <v>10</v>
      </c>
      <c r="CV540" s="30">
        <v>0</v>
      </c>
      <c r="CW540" s="30">
        <v>15.2</v>
      </c>
      <c r="CX540" s="35">
        <v>1</v>
      </c>
      <c r="CY540" s="36">
        <v>0</v>
      </c>
      <c r="CZ540" s="37">
        <v>0</v>
      </c>
      <c r="DA540" s="38">
        <v>0.8</v>
      </c>
      <c r="DB540" s="39">
        <v>2</v>
      </c>
      <c r="DC540" t="s">
        <v>202</v>
      </c>
      <c r="DD540" t="str">
        <f t="shared" ca="1" si="112"/>
        <v/>
      </c>
      <c r="DE540" t="str">
        <f t="shared" ca="1" si="121"/>
        <v>-</v>
      </c>
      <c r="DG540" t="s">
        <v>200</v>
      </c>
      <c r="DH540" t="str">
        <f t="shared" ca="1" si="122"/>
        <v>EGGTARTITEM(MEAL, ItemRegistry.eggtartItem, 4 ,2f,0f,1f,0f,0f,0.8f,2f,1.38f),</v>
      </c>
      <c r="DI540" t="s">
        <v>2587</v>
      </c>
    </row>
    <row r="541" spans="2:113" x14ac:dyDescent="0.3">
      <c r="B541" t="s">
        <v>845</v>
      </c>
      <c r="C541" t="str">
        <f>INDEX('PH Itemnames'!$B$1:$B$723,MATCH(B541,'PH Itemnames'!$A$1:$A$723),1)</f>
        <v>greenteaItem</v>
      </c>
      <c r="D541" t="s">
        <v>240</v>
      </c>
      <c r="E541" t="s">
        <v>1191</v>
      </c>
      <c r="F541" s="10" t="s">
        <v>123</v>
      </c>
      <c r="G541" s="11" t="s">
        <v>122</v>
      </c>
      <c r="H541" s="11"/>
      <c r="I541" s="11"/>
      <c r="J541" s="11"/>
      <c r="K541" s="11"/>
      <c r="L541" s="11"/>
      <c r="M541" s="11"/>
      <c r="N541" s="46">
        <f ca="1">SUMIF(Ingredients!$B$3:$B$230,'PH complex foods'!F541,Ingredients!$A$3:$A$119)+SUMIF($B$3:$B$725,F541,$V$3:$V$724)</f>
        <v>1</v>
      </c>
      <c r="O541" s="11">
        <f ca="1">SUMIF(Ingredients!$B$3:$B$230,'PH complex foods'!G541,Ingredients!$A$3:$A$119)+SUMIF($B$3:$B$725,G541,$V$3:$V$724)</f>
        <v>1</v>
      </c>
      <c r="P541" s="11">
        <f ca="1">SUMIF(Ingredients!$B$3:$B$230,'PH complex foods'!H541,Ingredients!$A$3:$A$119)+SUMIF($B$3:$B$725,H541,$V$3:$V$724)</f>
        <v>0</v>
      </c>
      <c r="Q541" s="11">
        <f ca="1">SUMIF(Ingredients!$B$3:$B$230,'PH complex foods'!I541,Ingredients!$A$3:$A$119)+SUMIF($B$3:$B$725,I541,$V$3:$V$724)</f>
        <v>0</v>
      </c>
      <c r="R541" s="11">
        <f ca="1">SUMIF(Ingredients!$B$3:$B$230,'PH complex foods'!J541,Ingredients!$A$3:$A$119)+SUMIF($B$3:$B$725,J541,$V$3:$V$724)</f>
        <v>0</v>
      </c>
      <c r="S541" s="11">
        <f ca="1">SUMIF(Ingredients!$B$3:$B$230,'PH complex foods'!K541,Ingredients!$A$3:$A$119)+SUMIF($B$3:$B$725,K541,$V$3:$V$724)</f>
        <v>0</v>
      </c>
      <c r="T541" s="11">
        <f ca="1">SUMIF(Ingredients!$B$3:$B$230,'PH complex foods'!L541,Ingredients!$A$3:$A$119)+SUMIF($B$3:$B$725,L541,$V$3:$V$724)</f>
        <v>0</v>
      </c>
      <c r="U541" s="11">
        <f ca="1">SUMIF(Ingredients!$B$3:$B$230,'PH complex foods'!M541,Ingredients!$A$3:$A$119)+SUMIF($B$3:$B$725,M541,$V$3:$V$724)</f>
        <v>0</v>
      </c>
      <c r="V541" s="10">
        <f t="shared" ca="1" si="123"/>
        <v>1</v>
      </c>
      <c r="W541" s="10">
        <v>1</v>
      </c>
      <c r="X541" s="11">
        <v>1</v>
      </c>
      <c r="Y541" s="11">
        <f>COUNTIF(F541:M1265,B541)</f>
        <v>0</v>
      </c>
      <c r="Z541" s="44" t="str">
        <f t="shared" ca="1" si="124"/>
        <v>Yes</v>
      </c>
      <c r="AA541" s="34">
        <f>SUMIF(Ingredients!$B$3:$B$230,F541,Ingredients!$C$3:$C$230)+SUMIF($B$3:$B$725,F541,$AI$3:$AI$725)</f>
        <v>1</v>
      </c>
      <c r="AB541" s="30">
        <f>SUMIF(Ingredients!$B$3:$B$230,G541,Ingredients!$C$3:$C$230)+SUMIF($B$3:$B$725,G541,$AI$3:$AI$725)</f>
        <v>0</v>
      </c>
      <c r="AC541" s="30">
        <f>SUMIF(Ingredients!$B$3:$B$230,H541,Ingredients!$C$3:$C$230)+SUMIF($B$3:$B$725,H541,$AI$3:$AI$725)</f>
        <v>0</v>
      </c>
      <c r="AD541" s="30">
        <f>SUMIF(Ingredients!$B$3:$B$230,I541,Ingredients!$C$3:$C$230)+SUMIF($B$3:$B$725,I541,$AI$3:$AI$725)</f>
        <v>0</v>
      </c>
      <c r="AE541" s="30">
        <f>SUMIF(Ingredients!$B$3:$B$230,J541,Ingredients!$C$3:$C$230)+SUMIF($B$3:$B$725,J541,$AI$3:$AI$725)</f>
        <v>0</v>
      </c>
      <c r="AF541" s="30">
        <f>SUMIF(Ingredients!$B$3:$B$230,K541,Ingredients!$C$3:$C$230)+SUMIF($B$3:$B$725,K541,$AI$3:$AI$725)</f>
        <v>0</v>
      </c>
      <c r="AG541" s="30">
        <f>SUMIF(Ingredients!$B$3:$B$230,L541,Ingredients!$C$3:$C$230)+SUMIF($B$3:$B$725,L541,$AI$3:$AI$725)</f>
        <v>0</v>
      </c>
      <c r="AH541" s="30">
        <f>SUMIF(Ingredients!$B$3:$B$230,M541,Ingredients!$C$3:$C$230)+SUMIF($B$3:$B$725,M541,$AI$3:$AI$725)</f>
        <v>0</v>
      </c>
      <c r="AI541" s="29">
        <f t="shared" si="113"/>
        <v>1</v>
      </c>
      <c r="AJ541" s="30">
        <f>SUMIF(Ingredients!$B$3:$B$230,F541,Ingredients!$D$3:$D$230)+SUMIF($B$3:$B$725,F541,$AR$3:$AR$725)</f>
        <v>0</v>
      </c>
      <c r="AK541" s="30">
        <f>SUMIF(Ingredients!$B$3:$B$230,G541,Ingredients!$D$3:$D$230)+SUMIF($B$3:$B$725,G541,$AR$3:$AR$725)</f>
        <v>0</v>
      </c>
      <c r="AL541" s="30">
        <f>SUMIF(Ingredients!$B$3:$B$230,H541,Ingredients!$D$3:$D$230)+SUMIF($B$3:$B$725,H541,$AR$3:$AR$725)</f>
        <v>0</v>
      </c>
      <c r="AM541" s="30">
        <f>SUMIF(Ingredients!$B$3:$B$230,I541,Ingredients!$D$3:$D$230)+SUMIF($B$3:$B$725,I541,$AR$3:$AR$725)</f>
        <v>0</v>
      </c>
      <c r="AN541" s="30">
        <f>SUMIF(Ingredients!$B$3:$B$230,J541,Ingredients!$D$3:$D$230)+SUMIF($B$3:$B$725,J541,$AR$3:$AR$725)</f>
        <v>0</v>
      </c>
      <c r="AO541" s="30">
        <f>SUMIF(Ingredients!$B$3:$B$230,K541,Ingredients!$D$3:$D$230)+SUMIF($B$3:$B$725,K541,$AR$3:$AR$725)</f>
        <v>0</v>
      </c>
      <c r="AP541" s="30">
        <f>SUMIF(Ingredients!$B$3:$B$230,L541,Ingredients!$D$3:$D$230)+SUMIF($B$3:$B$725,L541,$AR$3:$AR$725)</f>
        <v>0</v>
      </c>
      <c r="AQ541" s="30">
        <f>SUMIF(Ingredients!$B$3:$B$230,M541,Ingredients!$D$3:$D$230)+SUMIF($B$3:$B$725,M541,$AR$3:$AR$725)</f>
        <v>0</v>
      </c>
      <c r="AR541" s="29">
        <f t="shared" si="114"/>
        <v>0</v>
      </c>
      <c r="AS541" s="30">
        <f>SUMIF(Ingredients!$B$3:$B$230,F541,Ingredients!$E$3:$E$230)+SUMIF($B$3:$B$725,F541,$BA$3:$BA$730)</f>
        <v>30</v>
      </c>
      <c r="AT541" s="30">
        <f>SUMIF(Ingredients!$B$3:$B$230,G541,Ingredients!$E$3:$E$230)+SUMIF($B$3:$B$725,G541,$BA$3:$BA$730)</f>
        <v>48</v>
      </c>
      <c r="AU541" s="30">
        <f>SUMIF(Ingredients!$B$3:$B$230,H541,Ingredients!$E$3:$E$230)+SUMIF($B$3:$B$725,H541,$BA$3:$BA$730)</f>
        <v>0</v>
      </c>
      <c r="AV541" s="30">
        <f>SUMIF(Ingredients!$B$3:$B$230,I541,Ingredients!$E$3:$E$230)+SUMIF($B$3:$B$725,I541,$BA$3:$BA$730)</f>
        <v>0</v>
      </c>
      <c r="AW541" s="30">
        <f>SUMIF(Ingredients!$B$3:$B$230,J541,Ingredients!$E$3:$E$230)+SUMIF($B$3:$B$725,J541,$BA$3:$BA$730)</f>
        <v>0</v>
      </c>
      <c r="AX541" s="30">
        <f>SUMIF(Ingredients!$B$3:$B$230,K541,Ingredients!$E$3:$E$230)+SUMIF($B$3:$B$725,K541,$BA$3:$BA$730)</f>
        <v>0</v>
      </c>
      <c r="AY541" s="30">
        <f>SUMIF(Ingredients!$B$3:$B$230,L541,Ingredients!$E$3:$E$230)+SUMIF($B$3:$B$725,L541,$BA$3:$BA$730)</f>
        <v>0</v>
      </c>
      <c r="AZ541" s="30">
        <f>SUMIF(Ingredients!$B$3:$B$230,M541,Ingredients!$E$3:$E$230)+SUMIF($B$3:$B$725,M541,$BA$3:$BA$730)</f>
        <v>0</v>
      </c>
      <c r="BA541" s="29">
        <f t="shared" si="115"/>
        <v>39</v>
      </c>
      <c r="BB541" s="30">
        <f>SUMIF(Ingredients!$B$3:$B$230,F541,Ingredients!$F$3:$F$230)+SUMIF($B$3:$B$725,F541,$BJ$3:$BJ$725)</f>
        <v>0</v>
      </c>
      <c r="BC541" s="30">
        <f>SUMIF(Ingredients!$B$3:$B$230,G541,Ingredients!$F$3:$F$230)+SUMIF($B$3:$B$725,G541,$BJ$3:$BJ$725)</f>
        <v>0</v>
      </c>
      <c r="BD541" s="30">
        <f>SUMIF(Ingredients!$B$3:$B$230,H541,Ingredients!$F$3:$F$230)+SUMIF($B$3:$B$725,H541,$BJ$3:$BJ$725)</f>
        <v>0</v>
      </c>
      <c r="BE541" s="30">
        <f>SUMIF(Ingredients!$B$3:$B$230,I541,Ingredients!$F$3:$F$230)+SUMIF($B$3:$B$725,I541,$BJ$3:$BJ$725)</f>
        <v>0</v>
      </c>
      <c r="BF541" s="30">
        <f>SUMIF(Ingredients!$B$3:$B$230,J541,Ingredients!$F$3:$F$230)+SUMIF($B$3:$B$725,J541,$BJ$3:$BJ$725)</f>
        <v>0</v>
      </c>
      <c r="BG541" s="30">
        <f>SUMIF(Ingredients!$B$3:$B$230,K541,Ingredients!$F$3:$F$230)+SUMIF($B$3:$B$725,K541,$BJ$3:$BJ$725)</f>
        <v>0</v>
      </c>
      <c r="BH541" s="30">
        <f>SUMIF(Ingredients!$B$3:$B$230,L541,Ingredients!$F$3:$F$230)+SUMIF($B$3:$B$725,L541,$BJ$3:$BJ$725)</f>
        <v>0</v>
      </c>
      <c r="BI541" s="30">
        <f>SUMIF(Ingredients!$B$3:$B$230,M541,Ingredients!$F$3:$F$230)+SUMIF($B$3:$B$725,M541,$BJ$3:$BJ$725)</f>
        <v>0</v>
      </c>
      <c r="BJ541" s="35">
        <f t="shared" si="116"/>
        <v>0</v>
      </c>
      <c r="BK541" s="30">
        <f>SUMIF(Ingredients!$B$3:$B$230,F541,Ingredients!$G$3:$G$230)+SUMIF($B$3:$B$725,F541,$BS$3:$BS$725)</f>
        <v>0</v>
      </c>
      <c r="BL541" s="30">
        <f>SUMIF(Ingredients!$B$3:$B$230,G541,Ingredients!$G$3:$G$230)+SUMIF($B$3:$B$725,G541,$BS$3:$BS$725)</f>
        <v>0</v>
      </c>
      <c r="BM541" s="30">
        <f>SUMIF(Ingredients!$B$3:$B$230,H541,Ingredients!$G$3:$G$230)+SUMIF($B$3:$B$725,H541,$BS$3:$BS$725)</f>
        <v>0</v>
      </c>
      <c r="BN541" s="30">
        <f>SUMIF(Ingredients!$B$3:$B$230,I541,Ingredients!$G$3:$G$230)+SUMIF($B$3:$B$725,I541,$BS$3:$BS$725)</f>
        <v>0</v>
      </c>
      <c r="BO541" s="30">
        <f>SUMIF(Ingredients!$B$3:$B$230,J541,Ingredients!$G$3:$G$230)+SUMIF($B$3:$B$725,J541,$BS$3:$BS$725)</f>
        <v>0</v>
      </c>
      <c r="BP541" s="30">
        <f>SUMIF(Ingredients!$B$3:$B$230,K541,Ingredients!$G$3:$G$230)+SUMIF($B$3:$B$725,K541,$BS$3:$BS$725)</f>
        <v>0</v>
      </c>
      <c r="BQ541" s="30">
        <f>SUMIF(Ingredients!$B$3:$B$230,L541,Ingredients!$G$3:$G$230)+SUMIF($B$3:$B$725,L541,$BS$3:$BS$725)</f>
        <v>0</v>
      </c>
      <c r="BR541" s="30">
        <f>SUMIF(Ingredients!$B$3:$B$230,M541,Ingredients!$G$3:$G$230)+SUMIF($B$3:$B$725,M541,$BS$3:$BS$725)</f>
        <v>0</v>
      </c>
      <c r="BS541" s="36">
        <f t="shared" si="117"/>
        <v>0</v>
      </c>
      <c r="BT541" s="30">
        <f>SUMIF(Ingredients!$B$3:$B$230,F541,Ingredients!$H$3:$H$230)+SUMIF($B$3:$B$725,F541,$CB$3:$CB$725)</f>
        <v>0</v>
      </c>
      <c r="BU541" s="30">
        <f>SUMIF(Ingredients!$B$3:$B$230,G541,Ingredients!$H$3:$H$230)+SUMIF($B$3:$B$725,G541,$CB$3:$CB$725)</f>
        <v>0</v>
      </c>
      <c r="BV541" s="30">
        <f>SUMIF(Ingredients!$B$3:$B$230,H541,Ingredients!$H$3:$H$230)+SUMIF($B$3:$B$725,H541,$CB$3:$CB$725)</f>
        <v>0</v>
      </c>
      <c r="BW541" s="30">
        <f>SUMIF(Ingredients!$B$3:$B$230,I541,Ingredients!$H$3:$H$230)+SUMIF($B$3:$B$725,I541,$CB$3:$CB$725)</f>
        <v>0</v>
      </c>
      <c r="BX541" s="30">
        <f>SUMIF(Ingredients!$B$3:$B$230,J541,Ingredients!$H$3:$H$230)+SUMIF($B$3:$B$725,J541,$CB$3:$CB$725)</f>
        <v>0</v>
      </c>
      <c r="BY541" s="30">
        <f>SUMIF(Ingredients!$B$3:$B$230,K541,Ingredients!$H$3:$H$230)+SUMIF($B$3:$B$725,K541,$CB$3:$CB$725)</f>
        <v>0</v>
      </c>
      <c r="BZ541" s="30">
        <f>SUMIF(Ingredients!$B$3:$B$230,L541,Ingredients!$H$3:$H$230)+SUMIF($B$3:$B$725,L541,$CB$3:$CB$725)</f>
        <v>0</v>
      </c>
      <c r="CA541" s="30">
        <f>SUMIF(Ingredients!$B$3:$B$230,M541,Ingredients!$H$3:$H$230)+SUMIF($B$3:$B$725,M541,$CB$3:$CB$725)</f>
        <v>0</v>
      </c>
      <c r="CB541" s="42">
        <f t="shared" si="118"/>
        <v>0</v>
      </c>
      <c r="CC541" s="30">
        <f>SUMIF(Ingredients!$B$3:$B$230,F541,Ingredients!$I$3:$I$230)+SUMIF($B$3:$B$725,F541,$CK$3:$CK$725)</f>
        <v>0</v>
      </c>
      <c r="CD541" s="30">
        <f>SUMIF(Ingredients!$B$3:$B$230,G541,Ingredients!$I$3:$I$230)+SUMIF($B$3:$B$725,G541,$CK$3:$CK$725)</f>
        <v>0</v>
      </c>
      <c r="CE541" s="30">
        <f>SUMIF(Ingredients!$B$3:$B$230,H541,Ingredients!$I$3:$I$230)+SUMIF($B$3:$B$725,H541,$CK$3:$CK$725)</f>
        <v>0</v>
      </c>
      <c r="CF541" s="30">
        <f>SUMIF(Ingredients!$B$3:$B$230,I541,Ingredients!$I$3:$I$230)+SUMIF($B$3:$B$725,I541,$CK$3:$CK$725)</f>
        <v>0</v>
      </c>
      <c r="CG541" s="30">
        <f>SUMIF(Ingredients!$B$3:$B$230,J541,Ingredients!$I$3:$I$230)+SUMIF($B$3:$B$725,J541,$CK$3:$CK$725)</f>
        <v>0</v>
      </c>
      <c r="CH541" s="30">
        <f>SUMIF(Ingredients!$B$3:$B$230,K541,Ingredients!$I$3:$I$230)+SUMIF($B$3:$B$725,K541,$CK$3:$CK$725)</f>
        <v>0</v>
      </c>
      <c r="CI541" s="30">
        <f>SUMIF(Ingredients!$B$3:$B$230,L541,Ingredients!$I$3:$I$230)+SUMIF($B$3:$B$725,L541,$CK$3:$CK$725)</f>
        <v>0</v>
      </c>
      <c r="CJ541" s="30">
        <f>SUMIF(Ingredients!$B$3:$B$230,M541,Ingredients!$I$3:$I$230)+SUMIF($B$3:$B$725,M541,$CK$3:$CK$725)</f>
        <v>0</v>
      </c>
      <c r="CK541" s="38">
        <f t="shared" si="119"/>
        <v>0</v>
      </c>
      <c r="CL541" s="30">
        <f>SUMIF(Ingredients!$B$3:$B$230,F541,Ingredients!$J$3:$J$230)+SUMIF($B$3:$B$725,F541,$CT$3:$CT$725)</f>
        <v>0</v>
      </c>
      <c r="CM541" s="30">
        <f>SUMIF(Ingredients!$B$3:$B$230,G541,Ingredients!$J$3:$J$230)+SUMIF($B$3:$B$725,G541,$CT$3:$CT$725)</f>
        <v>0</v>
      </c>
      <c r="CN541" s="30">
        <f>SUMIF(Ingredients!$B$3:$B$230,H541,Ingredients!$J$3:$J$230)+SUMIF($B$3:$B$725,H541,$CT$3:$CT$725)</f>
        <v>0</v>
      </c>
      <c r="CO541" s="30">
        <f>SUMIF(Ingredients!$B$3:$B$230,I541,Ingredients!$J$3:$J$230)+SUMIF($B$3:$B$725,I541,$CT$3:$CT$725)</f>
        <v>0</v>
      </c>
      <c r="CP541" s="30">
        <f>SUMIF(Ingredients!$B$3:$B$230,J541,Ingredients!$J$3:$J$230)+SUMIF($B$3:$B$725,J541,$CT$3:$CT$725)</f>
        <v>0</v>
      </c>
      <c r="CQ541" s="30">
        <f>SUMIF(Ingredients!$B$3:$B$230,K541,Ingredients!$J$3:$J$230)+SUMIF($B$3:$B$725,K541,$CT$3:$CT$725)</f>
        <v>0</v>
      </c>
      <c r="CR541" s="30">
        <f>SUMIF(Ingredients!$B$3:$B$230,L541,Ingredients!$J$3:$J$230)+SUMIF($B$3:$B$725,L541,$CT$3:$CT$725)</f>
        <v>0</v>
      </c>
      <c r="CS541" s="30">
        <f>SUMIF(Ingredients!$B$3:$B$230,M541,Ingredients!$J$3:$J$230)+SUMIF($B$3:$B$725,M541,$CT$3:$CT$725)</f>
        <v>0</v>
      </c>
      <c r="CT541" s="43">
        <f t="shared" si="120"/>
        <v>0</v>
      </c>
      <c r="CU541" s="34">
        <v>1</v>
      </c>
      <c r="CV541" s="30">
        <v>20</v>
      </c>
      <c r="CW541" s="30">
        <v>15</v>
      </c>
      <c r="CX541" s="35">
        <v>0</v>
      </c>
      <c r="CY541" s="36">
        <v>0</v>
      </c>
      <c r="CZ541" s="37">
        <v>0</v>
      </c>
      <c r="DA541" s="38">
        <v>0</v>
      </c>
      <c r="DB541" s="39">
        <v>0</v>
      </c>
      <c r="DC541" t="s">
        <v>202</v>
      </c>
      <c r="DD541" t="str">
        <f t="shared" ca="1" si="112"/>
        <v/>
      </c>
      <c r="DE541" t="str">
        <f t="shared" ca="1" si="121"/>
        <v>-</v>
      </c>
      <c r="DG541" t="s">
        <v>200</v>
      </c>
      <c r="DH541" t="str">
        <f t="shared" ca="1" si="122"/>
        <v>GREENTEAITEM(MEAL, ItemRegistry.greenteaItem, 4 ,0.2f,20f,0f,0f,0f,0f,0f,1.4f),</v>
      </c>
      <c r="DI541" t="s">
        <v>2588</v>
      </c>
    </row>
    <row r="542" spans="2:113" x14ac:dyDescent="0.3">
      <c r="B542" t="s">
        <v>846</v>
      </c>
      <c r="C542" t="str">
        <f>INDEX('PH Itemnames'!$B$1:$B$723,MATCH(B542,'PH Itemnames'!$A$1:$A$723),1)</f>
        <v>meesuaItem</v>
      </c>
      <c r="D542" t="s">
        <v>245</v>
      </c>
      <c r="E542" t="s">
        <v>1191</v>
      </c>
      <c r="F542" s="10" t="s">
        <v>692</v>
      </c>
      <c r="G542" s="11" t="s">
        <v>367</v>
      </c>
      <c r="H542" s="11" t="s">
        <v>34</v>
      </c>
      <c r="I542" s="11" t="s">
        <v>61</v>
      </c>
      <c r="J542" s="11" t="s">
        <v>129</v>
      </c>
      <c r="K542" s="11" t="s">
        <v>841</v>
      </c>
      <c r="L542" s="11" t="s">
        <v>359</v>
      </c>
      <c r="M542" s="11"/>
      <c r="N542" s="46">
        <f ca="1">SUMIF(Ingredients!$B$3:$B$230,'PH complex foods'!F542,Ingredients!$A$3:$A$119)+SUMIF($B$3:$B$725,F542,$V$3:$V$724)</f>
        <v>1</v>
      </c>
      <c r="O542" s="11">
        <f ca="1">SUMIF(Ingredients!$B$3:$B$230,'PH complex foods'!G542,Ingredients!$A$3:$A$119)+SUMIF($B$3:$B$725,G542,$V$3:$V$724)</f>
        <v>1</v>
      </c>
      <c r="P542" s="11">
        <f ca="1">SUMIF(Ingredients!$B$3:$B$230,'PH complex foods'!H542,Ingredients!$A$3:$A$119)+SUMIF($B$3:$B$725,H542,$V$3:$V$724)</f>
        <v>1</v>
      </c>
      <c r="Q542" s="11">
        <f ca="1">SUMIF(Ingredients!$B$3:$B$230,'PH complex foods'!I542,Ingredients!$A$3:$A$119)+SUMIF($B$3:$B$725,I542,$V$3:$V$724)</f>
        <v>1</v>
      </c>
      <c r="R542" s="11">
        <f ca="1">SUMIF(Ingredients!$B$3:$B$230,'PH complex foods'!J542,Ingredients!$A$3:$A$119)+SUMIF($B$3:$B$725,J542,$V$3:$V$724)</f>
        <v>1</v>
      </c>
      <c r="S542" s="11">
        <f ca="1">SUMIF(Ingredients!$B$3:$B$230,'PH complex foods'!K542,Ingredients!$A$3:$A$119)+SUMIF($B$3:$B$725,K542,$V$3:$V$724)</f>
        <v>0</v>
      </c>
      <c r="T542" s="11">
        <f ca="1">SUMIF(Ingredients!$B$3:$B$230,'PH complex foods'!L542,Ingredients!$A$3:$A$119)+SUMIF($B$3:$B$725,L542,$V$3:$V$724)</f>
        <v>1</v>
      </c>
      <c r="U542" s="11">
        <f ca="1">SUMIF(Ingredients!$B$3:$B$230,'PH complex foods'!M542,Ingredients!$A$3:$A$119)+SUMIF($B$3:$B$725,M542,$V$3:$V$724)</f>
        <v>0</v>
      </c>
      <c r="V542" s="10">
        <f t="shared" ca="1" si="123"/>
        <v>0</v>
      </c>
      <c r="W542" s="10">
        <v>0</v>
      </c>
      <c r="X542" s="11">
        <v>-1</v>
      </c>
      <c r="Y542" s="11">
        <f>COUNTIF(F542:M1266,B542)</f>
        <v>0</v>
      </c>
      <c r="Z542" s="44" t="str">
        <f t="shared" ca="1" si="124"/>
        <v>No</v>
      </c>
      <c r="AA542" s="34">
        <f>SUMIF(Ingredients!$B$3:$B$230,F542,Ingredients!$C$3:$C$230)+SUMIF($B$3:$B$725,F542,$AI$3:$AI$725)</f>
        <v>5</v>
      </c>
      <c r="AB542" s="30">
        <f>SUMIF(Ingredients!$B$3:$B$230,G542,Ingredients!$C$3:$C$230)+SUMIF($B$3:$B$725,G542,$AI$3:$AI$725)</f>
        <v>10</v>
      </c>
      <c r="AC542" s="30">
        <f>SUMIF(Ingredients!$B$3:$B$230,H542,Ingredients!$C$3:$C$230)+SUMIF($B$3:$B$725,H542,$AI$3:$AI$725)</f>
        <v>0</v>
      </c>
      <c r="AD542" s="30">
        <f>SUMIF(Ingredients!$B$3:$B$230,I542,Ingredients!$C$3:$C$230)+SUMIF($B$3:$B$725,I542,$AI$3:$AI$725)</f>
        <v>10</v>
      </c>
      <c r="AE542" s="30">
        <f>SUMIF(Ingredients!$B$3:$B$230,J542,Ingredients!$C$3:$C$230)+SUMIF($B$3:$B$725,J542,$AI$3:$AI$725)</f>
        <v>2</v>
      </c>
      <c r="AF542" s="30">
        <f>SUMIF(Ingredients!$B$3:$B$230,K542,Ingredients!$C$3:$C$230)+SUMIF($B$3:$B$725,K542,$AI$3:$AI$725)</f>
        <v>0</v>
      </c>
      <c r="AG542" s="30">
        <f>SUMIF(Ingredients!$B$3:$B$230,L542,Ingredients!$C$3:$C$230)+SUMIF($B$3:$B$725,L542,$AI$3:$AI$725)</f>
        <v>1</v>
      </c>
      <c r="AH542" s="30">
        <f>SUMIF(Ingredients!$B$3:$B$230,M542,Ingredients!$C$3:$C$230)+SUMIF($B$3:$B$725,M542,$AI$3:$AI$725)</f>
        <v>0</v>
      </c>
      <c r="AI542" s="29">
        <f t="shared" si="113"/>
        <v>28</v>
      </c>
      <c r="AJ542" s="30">
        <f>SUMIF(Ingredients!$B$3:$B$230,F542,Ingredients!$D$3:$D$230)+SUMIF($B$3:$B$725,F542,$AR$3:$AR$725)</f>
        <v>0</v>
      </c>
      <c r="AK542" s="30">
        <f>SUMIF(Ingredients!$B$3:$B$230,G542,Ingredients!$D$3:$D$230)+SUMIF($B$3:$B$725,G542,$AR$3:$AR$725)</f>
        <v>0</v>
      </c>
      <c r="AL542" s="30">
        <f>SUMIF(Ingredients!$B$3:$B$230,H542,Ingredients!$D$3:$D$230)+SUMIF($B$3:$B$725,H542,$AR$3:$AR$725)</f>
        <v>0</v>
      </c>
      <c r="AM542" s="30">
        <f>SUMIF(Ingredients!$B$3:$B$230,I542,Ingredients!$D$3:$D$230)+SUMIF($B$3:$B$725,I542,$AR$3:$AR$725)</f>
        <v>0</v>
      </c>
      <c r="AN542" s="30">
        <f>SUMIF(Ingredients!$B$3:$B$230,J542,Ingredients!$D$3:$D$230)+SUMIF($B$3:$B$725,J542,$AR$3:$AR$725)</f>
        <v>0</v>
      </c>
      <c r="AO542" s="30">
        <f>SUMIF(Ingredients!$B$3:$B$230,K542,Ingredients!$D$3:$D$230)+SUMIF($B$3:$B$725,K542,$AR$3:$AR$725)</f>
        <v>10</v>
      </c>
      <c r="AP542" s="30">
        <f>SUMIF(Ingredients!$B$3:$B$230,L542,Ingredients!$D$3:$D$230)+SUMIF($B$3:$B$725,L542,$AR$3:$AR$725)</f>
        <v>5</v>
      </c>
      <c r="AQ542" s="30">
        <f>SUMIF(Ingredients!$B$3:$B$230,M542,Ingredients!$D$3:$D$230)+SUMIF($B$3:$B$725,M542,$AR$3:$AR$725)</f>
        <v>0</v>
      </c>
      <c r="AR542" s="29">
        <f t="shared" si="114"/>
        <v>15</v>
      </c>
      <c r="AS542" s="30">
        <f>SUMIF(Ingredients!$B$3:$B$230,F542,Ingredients!$E$3:$E$230)+SUMIF($B$3:$B$725,F542,$BA$3:$BA$730)</f>
        <v>7</v>
      </c>
      <c r="AT542" s="30">
        <f>SUMIF(Ingredients!$B$3:$B$230,G542,Ingredients!$E$3:$E$230)+SUMIF($B$3:$B$725,G542,$BA$3:$BA$730)</f>
        <v>14</v>
      </c>
      <c r="AU542" s="30">
        <f>SUMIF(Ingredients!$B$3:$B$230,H542,Ingredients!$E$3:$E$230)+SUMIF($B$3:$B$725,H542,$BA$3:$BA$730)</f>
        <v>10</v>
      </c>
      <c r="AV542" s="30">
        <f>SUMIF(Ingredients!$B$3:$B$230,I542,Ingredients!$E$3:$E$230)+SUMIF($B$3:$B$725,I542,$BA$3:$BA$730)</f>
        <v>31</v>
      </c>
      <c r="AW542" s="30">
        <f>SUMIF(Ingredients!$B$3:$B$230,J542,Ingredients!$E$3:$E$230)+SUMIF($B$3:$B$725,J542,$BA$3:$BA$730)</f>
        <v>12</v>
      </c>
      <c r="AX542" s="30">
        <f>SUMIF(Ingredients!$B$3:$B$230,K542,Ingredients!$E$3:$E$230)+SUMIF($B$3:$B$725,K542,$BA$3:$BA$730)</f>
        <v>15</v>
      </c>
      <c r="AY542" s="30">
        <f>SUMIF(Ingredients!$B$3:$B$230,L542,Ingredients!$E$3:$E$230)+SUMIF($B$3:$B$725,L542,$BA$3:$BA$730)</f>
        <v>0</v>
      </c>
      <c r="AZ542" s="30">
        <f>SUMIF(Ingredients!$B$3:$B$230,M542,Ingredients!$E$3:$E$230)+SUMIF($B$3:$B$725,M542,$BA$3:$BA$730)</f>
        <v>0</v>
      </c>
      <c r="BA542" s="29">
        <f t="shared" si="115"/>
        <v>12.714285714285714</v>
      </c>
      <c r="BB542" s="30">
        <f>SUMIF(Ingredients!$B$3:$B$230,F542,Ingredients!$F$3:$F$230)+SUMIF($B$3:$B$725,F542,$BJ$3:$BJ$725)</f>
        <v>1</v>
      </c>
      <c r="BC542" s="30">
        <f>SUMIF(Ingredients!$B$3:$B$230,G542,Ingredients!$F$3:$F$230)+SUMIF($B$3:$B$725,G542,$BJ$3:$BJ$725)</f>
        <v>0</v>
      </c>
      <c r="BD542" s="30">
        <f>SUMIF(Ingredients!$B$3:$B$230,H542,Ingredients!$F$3:$F$230)+SUMIF($B$3:$B$725,H542,$BJ$3:$BJ$725)</f>
        <v>0</v>
      </c>
      <c r="BE542" s="30">
        <f>SUMIF(Ingredients!$B$3:$B$230,I542,Ingredients!$F$3:$F$230)+SUMIF($B$3:$B$725,I542,$BJ$3:$BJ$725)</f>
        <v>0</v>
      </c>
      <c r="BF542" s="30">
        <f>SUMIF(Ingredients!$B$3:$B$230,J542,Ingredients!$F$3:$F$230)+SUMIF($B$3:$B$725,J542,$BJ$3:$BJ$725)</f>
        <v>0</v>
      </c>
      <c r="BG542" s="30">
        <f>SUMIF(Ingredients!$B$3:$B$230,K542,Ingredients!$F$3:$F$230)+SUMIF($B$3:$B$725,K542,$BJ$3:$BJ$725)</f>
        <v>0</v>
      </c>
      <c r="BH542" s="30">
        <f>SUMIF(Ingredients!$B$3:$B$230,L542,Ingredients!$F$3:$F$230)+SUMIF($B$3:$B$725,L542,$BJ$3:$BJ$725)</f>
        <v>0.3</v>
      </c>
      <c r="BI542" s="30">
        <f>SUMIF(Ingredients!$B$3:$B$230,M542,Ingredients!$F$3:$F$230)+SUMIF($B$3:$B$725,M542,$BJ$3:$BJ$725)</f>
        <v>0</v>
      </c>
      <c r="BJ542" s="35">
        <f t="shared" si="116"/>
        <v>1.3</v>
      </c>
      <c r="BK542" s="30">
        <f>SUMIF(Ingredients!$B$3:$B$230,F542,Ingredients!$G$3:$G$230)+SUMIF($B$3:$B$725,F542,$BS$3:$BS$725)</f>
        <v>0</v>
      </c>
      <c r="BL542" s="30">
        <f>SUMIF(Ingredients!$B$3:$B$230,G542,Ingredients!$G$3:$G$230)+SUMIF($B$3:$B$725,G542,$BS$3:$BS$725)</f>
        <v>0</v>
      </c>
      <c r="BM542" s="30">
        <f>SUMIF(Ingredients!$B$3:$B$230,H542,Ingredients!$G$3:$G$230)+SUMIF($B$3:$B$725,H542,$BS$3:$BS$725)</f>
        <v>0</v>
      </c>
      <c r="BN542" s="30">
        <f>SUMIF(Ingredients!$B$3:$B$230,I542,Ingredients!$G$3:$G$230)+SUMIF($B$3:$B$725,I542,$BS$3:$BS$725)</f>
        <v>0</v>
      </c>
      <c r="BO542" s="30">
        <f>SUMIF(Ingredients!$B$3:$B$230,J542,Ingredients!$G$3:$G$230)+SUMIF($B$3:$B$725,J542,$BS$3:$BS$725)</f>
        <v>0</v>
      </c>
      <c r="BP542" s="30">
        <f>SUMIF(Ingredients!$B$3:$B$230,K542,Ingredients!$G$3:$G$230)+SUMIF($B$3:$B$725,K542,$BS$3:$BS$725)</f>
        <v>0</v>
      </c>
      <c r="BQ542" s="30">
        <f>SUMIF(Ingredients!$B$3:$B$230,L542,Ingredients!$G$3:$G$230)+SUMIF($B$3:$B$725,L542,$BS$3:$BS$725)</f>
        <v>0</v>
      </c>
      <c r="BR542" s="30">
        <f>SUMIF(Ingredients!$B$3:$B$230,M542,Ingredients!$G$3:$G$230)+SUMIF($B$3:$B$725,M542,$BS$3:$BS$725)</f>
        <v>0</v>
      </c>
      <c r="BS542" s="36">
        <f t="shared" si="117"/>
        <v>0</v>
      </c>
      <c r="BT542" s="30">
        <f>SUMIF(Ingredients!$B$3:$B$230,F542,Ingredients!$H$3:$H$230)+SUMIF($B$3:$B$725,F542,$CB$3:$CB$725)</f>
        <v>0</v>
      </c>
      <c r="BU542" s="30">
        <f>SUMIF(Ingredients!$B$3:$B$230,G542,Ingredients!$H$3:$H$230)+SUMIF($B$3:$B$725,G542,$CB$3:$CB$725)</f>
        <v>0</v>
      </c>
      <c r="BV542" s="30">
        <f>SUMIF(Ingredients!$B$3:$B$230,H542,Ingredients!$H$3:$H$230)+SUMIF($B$3:$B$725,H542,$CB$3:$CB$725)</f>
        <v>0</v>
      </c>
      <c r="BW542" s="30">
        <f>SUMIF(Ingredients!$B$3:$B$230,I542,Ingredients!$H$3:$H$230)+SUMIF($B$3:$B$725,I542,$CB$3:$CB$725)</f>
        <v>1</v>
      </c>
      <c r="BX542" s="30">
        <f>SUMIF(Ingredients!$B$3:$B$230,J542,Ingredients!$H$3:$H$230)+SUMIF($B$3:$B$725,J542,$CB$3:$CB$725)</f>
        <v>1</v>
      </c>
      <c r="BY542" s="30">
        <f>SUMIF(Ingredients!$B$3:$B$230,K542,Ingredients!$H$3:$H$230)+SUMIF($B$3:$B$725,K542,$CB$3:$CB$725)</f>
        <v>0</v>
      </c>
      <c r="BZ542" s="30">
        <f>SUMIF(Ingredients!$B$3:$B$230,L542,Ingredients!$H$3:$H$230)+SUMIF($B$3:$B$725,L542,$CB$3:$CB$725)</f>
        <v>0</v>
      </c>
      <c r="CA542" s="30">
        <f>SUMIF(Ingredients!$B$3:$B$230,M542,Ingredients!$H$3:$H$230)+SUMIF($B$3:$B$725,M542,$CB$3:$CB$725)</f>
        <v>0</v>
      </c>
      <c r="CB542" s="42">
        <f t="shared" si="118"/>
        <v>2</v>
      </c>
      <c r="CC542" s="30">
        <f>SUMIF(Ingredients!$B$3:$B$230,F542,Ingredients!$I$3:$I$230)+SUMIF($B$3:$B$725,F542,$CK$3:$CK$725)</f>
        <v>0</v>
      </c>
      <c r="CD542" s="30">
        <f>SUMIF(Ingredients!$B$3:$B$230,G542,Ingredients!$I$3:$I$230)+SUMIF($B$3:$B$725,G542,$CK$3:$CK$725)</f>
        <v>2.5</v>
      </c>
      <c r="CE542" s="30">
        <f>SUMIF(Ingredients!$B$3:$B$230,H542,Ingredients!$I$3:$I$230)+SUMIF($B$3:$B$725,H542,$CK$3:$CK$725)</f>
        <v>0</v>
      </c>
      <c r="CF542" s="30">
        <f>SUMIF(Ingredients!$B$3:$B$230,I542,Ingredients!$I$3:$I$230)+SUMIF($B$3:$B$725,I542,$CK$3:$CK$725)</f>
        <v>0</v>
      </c>
      <c r="CG542" s="30">
        <f>SUMIF(Ingredients!$B$3:$B$230,J542,Ingredients!$I$3:$I$230)+SUMIF($B$3:$B$725,J542,$CK$3:$CK$725)</f>
        <v>0</v>
      </c>
      <c r="CH542" s="30">
        <f>SUMIF(Ingredients!$B$3:$B$230,K542,Ingredients!$I$3:$I$230)+SUMIF($B$3:$B$725,K542,$CK$3:$CK$725)</f>
        <v>0</v>
      </c>
      <c r="CI542" s="30">
        <f>SUMIF(Ingredients!$B$3:$B$230,L542,Ingredients!$I$3:$I$230)+SUMIF($B$3:$B$725,L542,$CK$3:$CK$725)</f>
        <v>0.1</v>
      </c>
      <c r="CJ542" s="30">
        <f>SUMIF(Ingredients!$B$3:$B$230,M542,Ingredients!$I$3:$I$230)+SUMIF($B$3:$B$725,M542,$CK$3:$CK$725)</f>
        <v>0</v>
      </c>
      <c r="CK542" s="38">
        <f t="shared" si="119"/>
        <v>2.6</v>
      </c>
      <c r="CL542" s="30">
        <f>SUMIF(Ingredients!$B$3:$B$230,F542,Ingredients!$J$3:$J$230)+SUMIF($B$3:$B$725,F542,$CT$3:$CT$725)</f>
        <v>0</v>
      </c>
      <c r="CM542" s="30">
        <f>SUMIF(Ingredients!$B$3:$B$230,G542,Ingredients!$J$3:$J$230)+SUMIF($B$3:$B$725,G542,$CT$3:$CT$725)</f>
        <v>0</v>
      </c>
      <c r="CN542" s="30">
        <f>SUMIF(Ingredients!$B$3:$B$230,H542,Ingredients!$J$3:$J$230)+SUMIF($B$3:$B$725,H542,$CT$3:$CT$725)</f>
        <v>0</v>
      </c>
      <c r="CO542" s="30">
        <f>SUMIF(Ingredients!$B$3:$B$230,I542,Ingredients!$J$3:$J$230)+SUMIF($B$3:$B$725,I542,$CT$3:$CT$725)</f>
        <v>0</v>
      </c>
      <c r="CP542" s="30">
        <f>SUMIF(Ingredients!$B$3:$B$230,J542,Ingredients!$J$3:$J$230)+SUMIF($B$3:$B$725,J542,$CT$3:$CT$725)</f>
        <v>0</v>
      </c>
      <c r="CQ542" s="30">
        <f>SUMIF(Ingredients!$B$3:$B$230,K542,Ingredients!$J$3:$J$230)+SUMIF($B$3:$B$725,K542,$CT$3:$CT$725)</f>
        <v>0</v>
      </c>
      <c r="CR542" s="30">
        <f>SUMIF(Ingredients!$B$3:$B$230,L542,Ingredients!$J$3:$J$230)+SUMIF($B$3:$B$725,L542,$CT$3:$CT$725)</f>
        <v>0</v>
      </c>
      <c r="CS542" s="30">
        <f>SUMIF(Ingredients!$B$3:$B$230,M542,Ingredients!$J$3:$J$230)+SUMIF($B$3:$B$725,M542,$CT$3:$CT$725)</f>
        <v>0</v>
      </c>
      <c r="CT542" s="43">
        <f t="shared" si="120"/>
        <v>0</v>
      </c>
      <c r="CU542" s="34">
        <v>27</v>
      </c>
      <c r="CV542" s="30">
        <v>10</v>
      </c>
      <c r="CW542" s="30">
        <v>12.714285714285714</v>
      </c>
      <c r="CX542" s="35">
        <v>1</v>
      </c>
      <c r="CY542" s="36">
        <v>0</v>
      </c>
      <c r="CZ542" s="37">
        <v>2</v>
      </c>
      <c r="DA542" s="38">
        <v>2.5</v>
      </c>
      <c r="DB542" s="39">
        <v>0</v>
      </c>
      <c r="DC542" t="s">
        <v>199</v>
      </c>
      <c r="DD542" t="str">
        <f t="shared" ca="1" si="112"/>
        <v/>
      </c>
      <c r="DE542" t="str">
        <f t="shared" ca="1" si="121"/>
        <v>No</v>
      </c>
      <c r="DG542" t="s">
        <v>200</v>
      </c>
      <c r="DH542" t="str">
        <f t="shared" ca="1" si="122"/>
        <v/>
      </c>
      <c r="DI542" t="s">
        <v>2271</v>
      </c>
    </row>
    <row r="543" spans="2:113" x14ac:dyDescent="0.3">
      <c r="B543" t="s">
        <v>841</v>
      </c>
      <c r="C543" t="str">
        <f>INDEX('PH Itemnames'!$B$1:$B$723,MATCH(B543,'PH Itemnames'!$A$1:$A$723),1)</f>
        <v>oystersauceItem</v>
      </c>
      <c r="D543" t="s">
        <v>240</v>
      </c>
      <c r="E543" t="s">
        <v>1191</v>
      </c>
      <c r="F543" s="10" t="s">
        <v>847</v>
      </c>
      <c r="G543" s="11" t="s">
        <v>9</v>
      </c>
      <c r="H543" s="11" t="s">
        <v>210</v>
      </c>
      <c r="I543" s="11" t="s">
        <v>249</v>
      </c>
      <c r="J543" s="11"/>
      <c r="K543" s="11"/>
      <c r="L543" s="11"/>
      <c r="M543" s="11"/>
      <c r="N543" s="46">
        <f ca="1">SUMIF(Ingredients!$B$3:$B$230,'PH complex foods'!F543,Ingredients!$A$3:$A$119)+SUMIF($B$3:$B$725,F543,$V$3:$V$724)</f>
        <v>0</v>
      </c>
      <c r="O543" s="11">
        <f ca="1">SUMIF(Ingredients!$B$3:$B$230,'PH complex foods'!G543,Ingredients!$A$3:$A$119)+SUMIF($B$3:$B$725,G543,$V$3:$V$724)</f>
        <v>1</v>
      </c>
      <c r="P543" s="11">
        <f ca="1">SUMIF(Ingredients!$B$3:$B$230,'PH complex foods'!H543,Ingredients!$A$3:$A$119)+SUMIF($B$3:$B$725,H543,$V$3:$V$724)</f>
        <v>1</v>
      </c>
      <c r="Q543" s="11">
        <f ca="1">SUMIF(Ingredients!$B$3:$B$230,'PH complex foods'!I543,Ingredients!$A$3:$A$119)+SUMIF($B$3:$B$725,I543,$V$3:$V$724)</f>
        <v>1</v>
      </c>
      <c r="R543" s="11">
        <f ca="1">SUMIF(Ingredients!$B$3:$B$230,'PH complex foods'!J543,Ingredients!$A$3:$A$119)+SUMIF($B$3:$B$725,J543,$V$3:$V$724)</f>
        <v>0</v>
      </c>
      <c r="S543" s="11">
        <f ca="1">SUMIF(Ingredients!$B$3:$B$230,'PH complex foods'!K543,Ingredients!$A$3:$A$119)+SUMIF($B$3:$B$725,K543,$V$3:$V$724)</f>
        <v>0</v>
      </c>
      <c r="T543" s="11">
        <f ca="1">SUMIF(Ingredients!$B$3:$B$230,'PH complex foods'!L543,Ingredients!$A$3:$A$119)+SUMIF($B$3:$B$725,L543,$V$3:$V$724)</f>
        <v>0</v>
      </c>
      <c r="U543" s="11">
        <f ca="1">SUMIF(Ingredients!$B$3:$B$230,'PH complex foods'!M543,Ingredients!$A$3:$A$119)+SUMIF($B$3:$B$725,M543,$V$3:$V$724)</f>
        <v>0</v>
      </c>
      <c r="V543" s="10">
        <f t="shared" ca="1" si="123"/>
        <v>0</v>
      </c>
      <c r="W543" s="10">
        <v>0</v>
      </c>
      <c r="X543" s="11">
        <v>0</v>
      </c>
      <c r="Y543" s="11">
        <f>COUNTIF(F543:M1267,B543)</f>
        <v>2</v>
      </c>
      <c r="Z543" s="44" t="str">
        <f t="shared" ca="1" si="124"/>
        <v>No</v>
      </c>
      <c r="AA543" s="34">
        <f>SUMIF(Ingredients!$B$3:$B$230,F543,Ingredients!$C$3:$C$230)+SUMIF($B$3:$B$725,F543,$AI$3:$AI$725)</f>
        <v>0</v>
      </c>
      <c r="AB543" s="30">
        <f>SUMIF(Ingredients!$B$3:$B$230,G543,Ingredients!$C$3:$C$230)+SUMIF($B$3:$B$725,G543,$AI$3:$AI$725)</f>
        <v>0</v>
      </c>
      <c r="AC543" s="30">
        <f>SUMIF(Ingredients!$B$3:$B$230,H543,Ingredients!$C$3:$C$230)+SUMIF($B$3:$B$725,H543,$AI$3:$AI$725)</f>
        <v>0</v>
      </c>
      <c r="AD543" s="30">
        <f>SUMIF(Ingredients!$B$3:$B$230,I543,Ingredients!$C$3:$C$230)+SUMIF($B$3:$B$725,I543,$AI$3:$AI$725)</f>
        <v>0</v>
      </c>
      <c r="AE543" s="30">
        <f>SUMIF(Ingredients!$B$3:$B$230,J543,Ingredients!$C$3:$C$230)+SUMIF($B$3:$B$725,J543,$AI$3:$AI$725)</f>
        <v>0</v>
      </c>
      <c r="AF543" s="30">
        <f>SUMIF(Ingredients!$B$3:$B$230,K543,Ingredients!$C$3:$C$230)+SUMIF($B$3:$B$725,K543,$AI$3:$AI$725)</f>
        <v>0</v>
      </c>
      <c r="AG543" s="30">
        <f>SUMIF(Ingredients!$B$3:$B$230,L543,Ingredients!$C$3:$C$230)+SUMIF($B$3:$B$725,L543,$AI$3:$AI$725)</f>
        <v>0</v>
      </c>
      <c r="AH543" s="30">
        <f>SUMIF(Ingredients!$B$3:$B$230,M543,Ingredients!$C$3:$C$230)+SUMIF($B$3:$B$725,M543,$AI$3:$AI$725)</f>
        <v>0</v>
      </c>
      <c r="AI543" s="29">
        <f t="shared" si="113"/>
        <v>0</v>
      </c>
      <c r="AJ543" s="30">
        <f>SUMIF(Ingredients!$B$3:$B$230,F543,Ingredients!$D$3:$D$230)+SUMIF($B$3:$B$725,F543,$AR$3:$AR$725)</f>
        <v>0</v>
      </c>
      <c r="AK543" s="30">
        <f>SUMIF(Ingredients!$B$3:$B$230,G543,Ingredients!$D$3:$D$230)+SUMIF($B$3:$B$725,G543,$AR$3:$AR$725)</f>
        <v>10</v>
      </c>
      <c r="AL543" s="30">
        <f>SUMIF(Ingredients!$B$3:$B$230,H543,Ingredients!$D$3:$D$230)+SUMIF($B$3:$B$725,H543,$AR$3:$AR$725)</f>
        <v>0</v>
      </c>
      <c r="AM543" s="30">
        <f>SUMIF(Ingredients!$B$3:$B$230,I543,Ingredients!$D$3:$D$230)+SUMIF($B$3:$B$725,I543,$AR$3:$AR$725)</f>
        <v>0</v>
      </c>
      <c r="AN543" s="30">
        <f>SUMIF(Ingredients!$B$3:$B$230,J543,Ingredients!$D$3:$D$230)+SUMIF($B$3:$B$725,J543,$AR$3:$AR$725)</f>
        <v>0</v>
      </c>
      <c r="AO543" s="30">
        <f>SUMIF(Ingredients!$B$3:$B$230,K543,Ingredients!$D$3:$D$230)+SUMIF($B$3:$B$725,K543,$AR$3:$AR$725)</f>
        <v>0</v>
      </c>
      <c r="AP543" s="30">
        <f>SUMIF(Ingredients!$B$3:$B$230,L543,Ingredients!$D$3:$D$230)+SUMIF($B$3:$B$725,L543,$AR$3:$AR$725)</f>
        <v>0</v>
      </c>
      <c r="AQ543" s="30">
        <f>SUMIF(Ingredients!$B$3:$B$230,M543,Ingredients!$D$3:$D$230)+SUMIF($B$3:$B$725,M543,$AR$3:$AR$725)</f>
        <v>0</v>
      </c>
      <c r="AR543" s="29">
        <f t="shared" si="114"/>
        <v>10</v>
      </c>
      <c r="AS543" s="30">
        <f>SUMIF(Ingredients!$B$3:$B$230,F543,Ingredients!$E$3:$E$230)+SUMIF($B$3:$B$725,F543,$BA$3:$BA$730)</f>
        <v>0</v>
      </c>
      <c r="AT543" s="30">
        <f>SUMIF(Ingredients!$B$3:$B$230,G543,Ingredients!$E$3:$E$230)+SUMIF($B$3:$B$725,G543,$BA$3:$BA$730)</f>
        <v>0</v>
      </c>
      <c r="AU543" s="30">
        <f>SUMIF(Ingredients!$B$3:$B$230,H543,Ingredients!$E$3:$E$230)+SUMIF($B$3:$B$725,H543,$BA$3:$BA$730)</f>
        <v>30</v>
      </c>
      <c r="AV543" s="30">
        <f>SUMIF(Ingredients!$B$3:$B$230,I543,Ingredients!$E$3:$E$230)+SUMIF($B$3:$B$725,I543,$BA$3:$BA$730)</f>
        <v>30</v>
      </c>
      <c r="AW543" s="30">
        <f>SUMIF(Ingredients!$B$3:$B$230,J543,Ingredients!$E$3:$E$230)+SUMIF($B$3:$B$725,J543,$BA$3:$BA$730)</f>
        <v>0</v>
      </c>
      <c r="AX543" s="30">
        <f>SUMIF(Ingredients!$B$3:$B$230,K543,Ingredients!$E$3:$E$230)+SUMIF($B$3:$B$725,K543,$BA$3:$BA$730)</f>
        <v>0</v>
      </c>
      <c r="AY543" s="30">
        <f>SUMIF(Ingredients!$B$3:$B$230,L543,Ingredients!$E$3:$E$230)+SUMIF($B$3:$B$725,L543,$BA$3:$BA$730)</f>
        <v>0</v>
      </c>
      <c r="AZ543" s="30">
        <f>SUMIF(Ingredients!$B$3:$B$230,M543,Ingredients!$E$3:$E$230)+SUMIF($B$3:$B$725,M543,$BA$3:$BA$730)</f>
        <v>0</v>
      </c>
      <c r="BA543" s="29">
        <f t="shared" si="115"/>
        <v>15</v>
      </c>
      <c r="BB543" s="30">
        <f>SUMIF(Ingredients!$B$3:$B$230,F543,Ingredients!$F$3:$F$230)+SUMIF($B$3:$B$725,F543,$BJ$3:$BJ$725)</f>
        <v>0</v>
      </c>
      <c r="BC543" s="30">
        <f>SUMIF(Ingredients!$B$3:$B$230,G543,Ingredients!$F$3:$F$230)+SUMIF($B$3:$B$725,G543,$BJ$3:$BJ$725)</f>
        <v>0</v>
      </c>
      <c r="BD543" s="30">
        <f>SUMIF(Ingredients!$B$3:$B$230,H543,Ingredients!$F$3:$F$230)+SUMIF($B$3:$B$725,H543,$BJ$3:$BJ$725)</f>
        <v>0</v>
      </c>
      <c r="BE543" s="30">
        <f>SUMIF(Ingredients!$B$3:$B$230,I543,Ingredients!$F$3:$F$230)+SUMIF($B$3:$B$725,I543,$BJ$3:$BJ$725)</f>
        <v>0</v>
      </c>
      <c r="BF543" s="30">
        <f>SUMIF(Ingredients!$B$3:$B$230,J543,Ingredients!$F$3:$F$230)+SUMIF($B$3:$B$725,J543,$BJ$3:$BJ$725)</f>
        <v>0</v>
      </c>
      <c r="BG543" s="30">
        <f>SUMIF(Ingredients!$B$3:$B$230,K543,Ingredients!$F$3:$F$230)+SUMIF($B$3:$B$725,K543,$BJ$3:$BJ$725)</f>
        <v>0</v>
      </c>
      <c r="BH543" s="30">
        <f>SUMIF(Ingredients!$B$3:$B$230,L543,Ingredients!$F$3:$F$230)+SUMIF($B$3:$B$725,L543,$BJ$3:$BJ$725)</f>
        <v>0</v>
      </c>
      <c r="BI543" s="30">
        <f>SUMIF(Ingredients!$B$3:$B$230,M543,Ingredients!$F$3:$F$230)+SUMIF($B$3:$B$725,M543,$BJ$3:$BJ$725)</f>
        <v>0</v>
      </c>
      <c r="BJ543" s="35">
        <f t="shared" si="116"/>
        <v>0</v>
      </c>
      <c r="BK543" s="30">
        <f>SUMIF(Ingredients!$B$3:$B$230,F543,Ingredients!$G$3:$G$230)+SUMIF($B$3:$B$725,F543,$BS$3:$BS$725)</f>
        <v>0</v>
      </c>
      <c r="BL543" s="30">
        <f>SUMIF(Ingredients!$B$3:$B$230,G543,Ingredients!$G$3:$G$230)+SUMIF($B$3:$B$725,G543,$BS$3:$BS$725)</f>
        <v>0</v>
      </c>
      <c r="BM543" s="30">
        <f>SUMIF(Ingredients!$B$3:$B$230,H543,Ingredients!$G$3:$G$230)+SUMIF($B$3:$B$725,H543,$BS$3:$BS$725)</f>
        <v>0</v>
      </c>
      <c r="BN543" s="30">
        <f>SUMIF(Ingredients!$B$3:$B$230,I543,Ingredients!$G$3:$G$230)+SUMIF($B$3:$B$725,I543,$BS$3:$BS$725)</f>
        <v>0</v>
      </c>
      <c r="BO543" s="30">
        <f>SUMIF(Ingredients!$B$3:$B$230,J543,Ingredients!$G$3:$G$230)+SUMIF($B$3:$B$725,J543,$BS$3:$BS$725)</f>
        <v>0</v>
      </c>
      <c r="BP543" s="30">
        <f>SUMIF(Ingredients!$B$3:$B$230,K543,Ingredients!$G$3:$G$230)+SUMIF($B$3:$B$725,K543,$BS$3:$BS$725)</f>
        <v>0</v>
      </c>
      <c r="BQ543" s="30">
        <f>SUMIF(Ingredients!$B$3:$B$230,L543,Ingredients!$G$3:$G$230)+SUMIF($B$3:$B$725,L543,$BS$3:$BS$725)</f>
        <v>0</v>
      </c>
      <c r="BR543" s="30">
        <f>SUMIF(Ingredients!$B$3:$B$230,M543,Ingredients!$G$3:$G$230)+SUMIF($B$3:$B$725,M543,$BS$3:$BS$725)</f>
        <v>0</v>
      </c>
      <c r="BS543" s="36">
        <f t="shared" si="117"/>
        <v>0</v>
      </c>
      <c r="BT543" s="30">
        <f>SUMIF(Ingredients!$B$3:$B$230,F543,Ingredients!$H$3:$H$230)+SUMIF($B$3:$B$725,F543,$CB$3:$CB$725)</f>
        <v>0</v>
      </c>
      <c r="BU543" s="30">
        <f>SUMIF(Ingredients!$B$3:$B$230,G543,Ingredients!$H$3:$H$230)+SUMIF($B$3:$B$725,G543,$CB$3:$CB$725)</f>
        <v>0</v>
      </c>
      <c r="BV543" s="30">
        <f>SUMIF(Ingredients!$B$3:$B$230,H543,Ingredients!$H$3:$H$230)+SUMIF($B$3:$B$725,H543,$CB$3:$CB$725)</f>
        <v>0</v>
      </c>
      <c r="BW543" s="30">
        <f>SUMIF(Ingredients!$B$3:$B$230,I543,Ingredients!$H$3:$H$230)+SUMIF($B$3:$B$725,I543,$CB$3:$CB$725)</f>
        <v>0</v>
      </c>
      <c r="BX543" s="30">
        <f>SUMIF(Ingredients!$B$3:$B$230,J543,Ingredients!$H$3:$H$230)+SUMIF($B$3:$B$725,J543,$CB$3:$CB$725)</f>
        <v>0</v>
      </c>
      <c r="BY543" s="30">
        <f>SUMIF(Ingredients!$B$3:$B$230,K543,Ingredients!$H$3:$H$230)+SUMIF($B$3:$B$725,K543,$CB$3:$CB$725)</f>
        <v>0</v>
      </c>
      <c r="BZ543" s="30">
        <f>SUMIF(Ingredients!$B$3:$B$230,L543,Ingredients!$H$3:$H$230)+SUMIF($B$3:$B$725,L543,$CB$3:$CB$725)</f>
        <v>0</v>
      </c>
      <c r="CA543" s="30">
        <f>SUMIF(Ingredients!$B$3:$B$230,M543,Ingredients!$H$3:$H$230)+SUMIF($B$3:$B$725,M543,$CB$3:$CB$725)</f>
        <v>0</v>
      </c>
      <c r="CB543" s="42">
        <f t="shared" si="118"/>
        <v>0</v>
      </c>
      <c r="CC543" s="30">
        <f>SUMIF(Ingredients!$B$3:$B$230,F543,Ingredients!$I$3:$I$230)+SUMIF($B$3:$B$725,F543,$CK$3:$CK$725)</f>
        <v>0</v>
      </c>
      <c r="CD543" s="30">
        <f>SUMIF(Ingredients!$B$3:$B$230,G543,Ingredients!$I$3:$I$230)+SUMIF($B$3:$B$725,G543,$CK$3:$CK$725)</f>
        <v>0</v>
      </c>
      <c r="CE543" s="30">
        <f>SUMIF(Ingredients!$B$3:$B$230,H543,Ingredients!$I$3:$I$230)+SUMIF($B$3:$B$725,H543,$CK$3:$CK$725)</f>
        <v>0</v>
      </c>
      <c r="CF543" s="30">
        <f>SUMIF(Ingredients!$B$3:$B$230,I543,Ingredients!$I$3:$I$230)+SUMIF($B$3:$B$725,I543,$CK$3:$CK$725)</f>
        <v>0</v>
      </c>
      <c r="CG543" s="30">
        <f>SUMIF(Ingredients!$B$3:$B$230,J543,Ingredients!$I$3:$I$230)+SUMIF($B$3:$B$725,J543,$CK$3:$CK$725)</f>
        <v>0</v>
      </c>
      <c r="CH543" s="30">
        <f>SUMIF(Ingredients!$B$3:$B$230,K543,Ingredients!$I$3:$I$230)+SUMIF($B$3:$B$725,K543,$CK$3:$CK$725)</f>
        <v>0</v>
      </c>
      <c r="CI543" s="30">
        <f>SUMIF(Ingredients!$B$3:$B$230,L543,Ingredients!$I$3:$I$230)+SUMIF($B$3:$B$725,L543,$CK$3:$CK$725)</f>
        <v>0</v>
      </c>
      <c r="CJ543" s="30">
        <f>SUMIF(Ingredients!$B$3:$B$230,M543,Ingredients!$I$3:$I$230)+SUMIF($B$3:$B$725,M543,$CK$3:$CK$725)</f>
        <v>0</v>
      </c>
      <c r="CK543" s="38">
        <f t="shared" si="119"/>
        <v>0</v>
      </c>
      <c r="CL543" s="30">
        <f>SUMIF(Ingredients!$B$3:$B$230,F543,Ingredients!$J$3:$J$230)+SUMIF($B$3:$B$725,F543,$CT$3:$CT$725)</f>
        <v>0</v>
      </c>
      <c r="CM543" s="30">
        <f>SUMIF(Ingredients!$B$3:$B$230,G543,Ingredients!$J$3:$J$230)+SUMIF($B$3:$B$725,G543,$CT$3:$CT$725)</f>
        <v>0</v>
      </c>
      <c r="CN543" s="30">
        <f>SUMIF(Ingredients!$B$3:$B$230,H543,Ingredients!$J$3:$J$230)+SUMIF($B$3:$B$725,H543,$CT$3:$CT$725)</f>
        <v>0</v>
      </c>
      <c r="CO543" s="30">
        <f>SUMIF(Ingredients!$B$3:$B$230,I543,Ingredients!$J$3:$J$230)+SUMIF($B$3:$B$725,I543,$CT$3:$CT$725)</f>
        <v>0</v>
      </c>
      <c r="CP543" s="30">
        <f>SUMIF(Ingredients!$B$3:$B$230,J543,Ingredients!$J$3:$J$230)+SUMIF($B$3:$B$725,J543,$CT$3:$CT$725)</f>
        <v>0</v>
      </c>
      <c r="CQ543" s="30">
        <f>SUMIF(Ingredients!$B$3:$B$230,K543,Ingredients!$J$3:$J$230)+SUMIF($B$3:$B$725,K543,$CT$3:$CT$725)</f>
        <v>0</v>
      </c>
      <c r="CR543" s="30">
        <f>SUMIF(Ingredients!$B$3:$B$230,L543,Ingredients!$J$3:$J$230)+SUMIF($B$3:$B$725,L543,$CT$3:$CT$725)</f>
        <v>0</v>
      </c>
      <c r="CS543" s="30">
        <f>SUMIF(Ingredients!$B$3:$B$230,M543,Ingredients!$J$3:$J$230)+SUMIF($B$3:$B$725,M543,$CT$3:$CT$725)</f>
        <v>0</v>
      </c>
      <c r="CT543" s="43">
        <f t="shared" si="120"/>
        <v>0</v>
      </c>
      <c r="CU543" s="34">
        <v>0</v>
      </c>
      <c r="CV543" s="30">
        <v>10</v>
      </c>
      <c r="CW543" s="30">
        <v>15</v>
      </c>
      <c r="CX543" s="35">
        <v>0</v>
      </c>
      <c r="CY543" s="36">
        <v>0</v>
      </c>
      <c r="CZ543" s="37">
        <v>0</v>
      </c>
      <c r="DA543" s="38">
        <v>0</v>
      </c>
      <c r="DB543" s="39">
        <v>0</v>
      </c>
      <c r="DC543" t="s">
        <v>199</v>
      </c>
      <c r="DD543" t="str">
        <f t="shared" ca="1" si="112"/>
        <v/>
      </c>
      <c r="DE543" t="str">
        <f t="shared" ca="1" si="121"/>
        <v>No</v>
      </c>
      <c r="DG543" t="s">
        <v>200</v>
      </c>
      <c r="DH543" t="str">
        <f t="shared" ca="1" si="122"/>
        <v/>
      </c>
      <c r="DI543" t="s">
        <v>2271</v>
      </c>
    </row>
    <row r="544" spans="2:113" x14ac:dyDescent="0.3">
      <c r="B544" t="s">
        <v>848</v>
      </c>
      <c r="C544" t="str">
        <f>INDEX('PH Itemnames'!$B$1:$B$723,MATCH(B544,'PH Itemnames'!$A$1:$A$723),1)</f>
        <v>squidinkspaghettiItem</v>
      </c>
      <c r="D544" t="s">
        <v>240</v>
      </c>
      <c r="E544" t="s">
        <v>1191</v>
      </c>
      <c r="F544" s="10" t="s">
        <v>267</v>
      </c>
      <c r="G544" s="11" t="s">
        <v>849</v>
      </c>
      <c r="H544" s="11"/>
      <c r="I544" s="11"/>
      <c r="J544" s="11"/>
      <c r="K544" s="11"/>
      <c r="L544" s="11"/>
      <c r="M544" s="11"/>
      <c r="N544" s="46">
        <f ca="1">SUMIF(Ingredients!$B$3:$B$230,'PH complex foods'!F544,Ingredients!$A$3:$A$119)+SUMIF($B$3:$B$725,F544,$V$3:$V$724)</f>
        <v>1</v>
      </c>
      <c r="O544" s="11">
        <f ca="1">SUMIF(Ingredients!$B$3:$B$230,'PH complex foods'!G544,Ingredients!$A$3:$A$119)+SUMIF($B$3:$B$725,G544,$V$3:$V$724)</f>
        <v>1</v>
      </c>
      <c r="P544" s="11">
        <f ca="1">SUMIF(Ingredients!$B$3:$B$230,'PH complex foods'!H544,Ingredients!$A$3:$A$119)+SUMIF($B$3:$B$725,H544,$V$3:$V$724)</f>
        <v>0</v>
      </c>
      <c r="Q544" s="11">
        <f ca="1">SUMIF(Ingredients!$B$3:$B$230,'PH complex foods'!I544,Ingredients!$A$3:$A$119)+SUMIF($B$3:$B$725,I544,$V$3:$V$724)</f>
        <v>0</v>
      </c>
      <c r="R544" s="11">
        <f ca="1">SUMIF(Ingredients!$B$3:$B$230,'PH complex foods'!J544,Ingredients!$A$3:$A$119)+SUMIF($B$3:$B$725,J544,$V$3:$V$724)</f>
        <v>0</v>
      </c>
      <c r="S544" s="11">
        <f ca="1">SUMIF(Ingredients!$B$3:$B$230,'PH complex foods'!K544,Ingredients!$A$3:$A$119)+SUMIF($B$3:$B$725,K544,$V$3:$V$724)</f>
        <v>0</v>
      </c>
      <c r="T544" s="11">
        <f ca="1">SUMIF(Ingredients!$B$3:$B$230,'PH complex foods'!L544,Ingredients!$A$3:$A$119)+SUMIF($B$3:$B$725,L544,$V$3:$V$724)</f>
        <v>0</v>
      </c>
      <c r="U544" s="11">
        <f ca="1">SUMIF(Ingredients!$B$3:$B$230,'PH complex foods'!M544,Ingredients!$A$3:$A$119)+SUMIF($B$3:$B$725,M544,$V$3:$V$724)</f>
        <v>0</v>
      </c>
      <c r="V544" s="10">
        <f t="shared" ca="1" si="123"/>
        <v>1</v>
      </c>
      <c r="W544" s="10">
        <v>1</v>
      </c>
      <c r="X544" s="11">
        <v>1</v>
      </c>
      <c r="Y544" s="11">
        <f>COUNTIF(F544:M1268,B544)</f>
        <v>0</v>
      </c>
      <c r="Z544" s="44" t="str">
        <f t="shared" ca="1" si="124"/>
        <v>Yes</v>
      </c>
      <c r="AA544" s="34">
        <f>SUMIF(Ingredients!$B$3:$B$230,F544,Ingredients!$C$3:$C$230)+SUMIF($B$3:$B$725,F544,$AI$3:$AI$725)</f>
        <v>10</v>
      </c>
      <c r="AB544" s="30">
        <f>SUMIF(Ingredients!$B$3:$B$230,G544,Ingredients!$C$3:$C$230)+SUMIF($B$3:$B$725,G544,$AI$3:$AI$725)</f>
        <v>2</v>
      </c>
      <c r="AC544" s="30">
        <f>SUMIF(Ingredients!$B$3:$B$230,H544,Ingredients!$C$3:$C$230)+SUMIF($B$3:$B$725,H544,$AI$3:$AI$725)</f>
        <v>0</v>
      </c>
      <c r="AD544" s="30">
        <f>SUMIF(Ingredients!$B$3:$B$230,I544,Ingredients!$C$3:$C$230)+SUMIF($B$3:$B$725,I544,$AI$3:$AI$725)</f>
        <v>0</v>
      </c>
      <c r="AE544" s="30">
        <f>SUMIF(Ingredients!$B$3:$B$230,J544,Ingredients!$C$3:$C$230)+SUMIF($B$3:$B$725,J544,$AI$3:$AI$725)</f>
        <v>0</v>
      </c>
      <c r="AF544" s="30">
        <f>SUMIF(Ingredients!$B$3:$B$230,K544,Ingredients!$C$3:$C$230)+SUMIF($B$3:$B$725,K544,$AI$3:$AI$725)</f>
        <v>0</v>
      </c>
      <c r="AG544" s="30">
        <f>SUMIF(Ingredients!$B$3:$B$230,L544,Ingredients!$C$3:$C$230)+SUMIF($B$3:$B$725,L544,$AI$3:$AI$725)</f>
        <v>0</v>
      </c>
      <c r="AH544" s="30">
        <f>SUMIF(Ingredients!$B$3:$B$230,M544,Ingredients!$C$3:$C$230)+SUMIF($B$3:$B$725,M544,$AI$3:$AI$725)</f>
        <v>0</v>
      </c>
      <c r="AI544" s="29">
        <f t="shared" si="113"/>
        <v>12</v>
      </c>
      <c r="AJ544" s="30">
        <f>SUMIF(Ingredients!$B$3:$B$230,F544,Ingredients!$D$3:$D$230)+SUMIF($B$3:$B$725,F544,$AR$3:$AR$725)</f>
        <v>0</v>
      </c>
      <c r="AK544" s="30">
        <f>SUMIF(Ingredients!$B$3:$B$230,G544,Ingredients!$D$3:$D$230)+SUMIF($B$3:$B$725,G544,$AR$3:$AR$725)</f>
        <v>0</v>
      </c>
      <c r="AL544" s="30">
        <f>SUMIF(Ingredients!$B$3:$B$230,H544,Ingredients!$D$3:$D$230)+SUMIF($B$3:$B$725,H544,$AR$3:$AR$725)</f>
        <v>0</v>
      </c>
      <c r="AM544" s="30">
        <f>SUMIF(Ingredients!$B$3:$B$230,I544,Ingredients!$D$3:$D$230)+SUMIF($B$3:$B$725,I544,$AR$3:$AR$725)</f>
        <v>0</v>
      </c>
      <c r="AN544" s="30">
        <f>SUMIF(Ingredients!$B$3:$B$230,J544,Ingredients!$D$3:$D$230)+SUMIF($B$3:$B$725,J544,$AR$3:$AR$725)</f>
        <v>0</v>
      </c>
      <c r="AO544" s="30">
        <f>SUMIF(Ingredients!$B$3:$B$230,K544,Ingredients!$D$3:$D$230)+SUMIF($B$3:$B$725,K544,$AR$3:$AR$725)</f>
        <v>0</v>
      </c>
      <c r="AP544" s="30">
        <f>SUMIF(Ingredients!$B$3:$B$230,L544,Ingredients!$D$3:$D$230)+SUMIF($B$3:$B$725,L544,$AR$3:$AR$725)</f>
        <v>0</v>
      </c>
      <c r="AQ544" s="30">
        <f>SUMIF(Ingredients!$B$3:$B$230,M544,Ingredients!$D$3:$D$230)+SUMIF($B$3:$B$725,M544,$AR$3:$AR$725)</f>
        <v>0</v>
      </c>
      <c r="AR544" s="29">
        <f t="shared" si="114"/>
        <v>0</v>
      </c>
      <c r="AS544" s="30">
        <f>SUMIF(Ingredients!$B$3:$B$230,F544,Ingredients!$E$3:$E$230)+SUMIF($B$3:$B$725,F544,$BA$3:$BA$730)</f>
        <v>9.5</v>
      </c>
      <c r="AT544" s="30">
        <f>SUMIF(Ingredients!$B$3:$B$230,G544,Ingredients!$E$3:$E$230)+SUMIF($B$3:$B$725,G544,$BA$3:$BA$730)</f>
        <v>0</v>
      </c>
      <c r="AU544" s="30">
        <f>SUMIF(Ingredients!$B$3:$B$230,H544,Ingredients!$E$3:$E$230)+SUMIF($B$3:$B$725,H544,$BA$3:$BA$730)</f>
        <v>0</v>
      </c>
      <c r="AV544" s="30">
        <f>SUMIF(Ingredients!$B$3:$B$230,I544,Ingredients!$E$3:$E$230)+SUMIF($B$3:$B$725,I544,$BA$3:$BA$730)</f>
        <v>0</v>
      </c>
      <c r="AW544" s="30">
        <f>SUMIF(Ingredients!$B$3:$B$230,J544,Ingredients!$E$3:$E$230)+SUMIF($B$3:$B$725,J544,$BA$3:$BA$730)</f>
        <v>0</v>
      </c>
      <c r="AX544" s="30">
        <f>SUMIF(Ingredients!$B$3:$B$230,K544,Ingredients!$E$3:$E$230)+SUMIF($B$3:$B$725,K544,$BA$3:$BA$730)</f>
        <v>0</v>
      </c>
      <c r="AY544" s="30">
        <f>SUMIF(Ingredients!$B$3:$B$230,L544,Ingredients!$E$3:$E$230)+SUMIF($B$3:$B$725,L544,$BA$3:$BA$730)</f>
        <v>0</v>
      </c>
      <c r="AZ544" s="30">
        <f>SUMIF(Ingredients!$B$3:$B$230,M544,Ingredients!$E$3:$E$230)+SUMIF($B$3:$B$725,M544,$BA$3:$BA$730)</f>
        <v>0</v>
      </c>
      <c r="BA544" s="29">
        <f t="shared" si="115"/>
        <v>4.75</v>
      </c>
      <c r="BB544" s="30">
        <f>SUMIF(Ingredients!$B$3:$B$230,F544,Ingredients!$F$3:$F$230)+SUMIF($B$3:$B$725,F544,$BJ$3:$BJ$725)</f>
        <v>1</v>
      </c>
      <c r="BC544" s="30">
        <f>SUMIF(Ingredients!$B$3:$B$230,G544,Ingredients!$F$3:$F$230)+SUMIF($B$3:$B$725,G544,$BJ$3:$BJ$725)</f>
        <v>0</v>
      </c>
      <c r="BD544" s="30">
        <f>SUMIF(Ingredients!$B$3:$B$230,H544,Ingredients!$F$3:$F$230)+SUMIF($B$3:$B$725,H544,$BJ$3:$BJ$725)</f>
        <v>0</v>
      </c>
      <c r="BE544" s="30">
        <f>SUMIF(Ingredients!$B$3:$B$230,I544,Ingredients!$F$3:$F$230)+SUMIF($B$3:$B$725,I544,$BJ$3:$BJ$725)</f>
        <v>0</v>
      </c>
      <c r="BF544" s="30">
        <f>SUMIF(Ingredients!$B$3:$B$230,J544,Ingredients!$F$3:$F$230)+SUMIF($B$3:$B$725,J544,$BJ$3:$BJ$725)</f>
        <v>0</v>
      </c>
      <c r="BG544" s="30">
        <f>SUMIF(Ingredients!$B$3:$B$230,K544,Ingredients!$F$3:$F$230)+SUMIF($B$3:$B$725,K544,$BJ$3:$BJ$725)</f>
        <v>0</v>
      </c>
      <c r="BH544" s="30">
        <f>SUMIF(Ingredients!$B$3:$B$230,L544,Ingredients!$F$3:$F$230)+SUMIF($B$3:$B$725,L544,$BJ$3:$BJ$725)</f>
        <v>0</v>
      </c>
      <c r="BI544" s="30">
        <f>SUMIF(Ingredients!$B$3:$B$230,M544,Ingredients!$F$3:$F$230)+SUMIF($B$3:$B$725,M544,$BJ$3:$BJ$725)</f>
        <v>0</v>
      </c>
      <c r="BJ544" s="35">
        <f t="shared" si="116"/>
        <v>1</v>
      </c>
      <c r="BK544" s="30">
        <f>SUMIF(Ingredients!$B$3:$B$230,F544,Ingredients!$G$3:$G$230)+SUMIF($B$3:$B$725,F544,$BS$3:$BS$725)</f>
        <v>0</v>
      </c>
      <c r="BL544" s="30">
        <f>SUMIF(Ingredients!$B$3:$B$230,G544,Ingredients!$G$3:$G$230)+SUMIF($B$3:$B$725,G544,$BS$3:$BS$725)</f>
        <v>0</v>
      </c>
      <c r="BM544" s="30">
        <f>SUMIF(Ingredients!$B$3:$B$230,H544,Ingredients!$G$3:$G$230)+SUMIF($B$3:$B$725,H544,$BS$3:$BS$725)</f>
        <v>0</v>
      </c>
      <c r="BN544" s="30">
        <f>SUMIF(Ingredients!$B$3:$B$230,I544,Ingredients!$G$3:$G$230)+SUMIF($B$3:$B$725,I544,$BS$3:$BS$725)</f>
        <v>0</v>
      </c>
      <c r="BO544" s="30">
        <f>SUMIF(Ingredients!$B$3:$B$230,J544,Ingredients!$G$3:$G$230)+SUMIF($B$3:$B$725,J544,$BS$3:$BS$725)</f>
        <v>0</v>
      </c>
      <c r="BP544" s="30">
        <f>SUMIF(Ingredients!$B$3:$B$230,K544,Ingredients!$G$3:$G$230)+SUMIF($B$3:$B$725,K544,$BS$3:$BS$725)</f>
        <v>0</v>
      </c>
      <c r="BQ544" s="30">
        <f>SUMIF(Ingredients!$B$3:$B$230,L544,Ingredients!$G$3:$G$230)+SUMIF($B$3:$B$725,L544,$BS$3:$BS$725)</f>
        <v>0</v>
      </c>
      <c r="BR544" s="30">
        <f>SUMIF(Ingredients!$B$3:$B$230,M544,Ingredients!$G$3:$G$230)+SUMIF($B$3:$B$725,M544,$BS$3:$BS$725)</f>
        <v>0</v>
      </c>
      <c r="BS544" s="36">
        <f t="shared" si="117"/>
        <v>0</v>
      </c>
      <c r="BT544" s="30">
        <f>SUMIF(Ingredients!$B$3:$B$230,F544,Ingredients!$H$3:$H$230)+SUMIF($B$3:$B$725,F544,$CB$3:$CB$725)</f>
        <v>0</v>
      </c>
      <c r="BU544" s="30">
        <f>SUMIF(Ingredients!$B$3:$B$230,G544,Ingredients!$H$3:$H$230)+SUMIF($B$3:$B$725,G544,$CB$3:$CB$725)</f>
        <v>0</v>
      </c>
      <c r="BV544" s="30">
        <f>SUMIF(Ingredients!$B$3:$B$230,H544,Ingredients!$H$3:$H$230)+SUMIF($B$3:$B$725,H544,$CB$3:$CB$725)</f>
        <v>0</v>
      </c>
      <c r="BW544" s="30">
        <f>SUMIF(Ingredients!$B$3:$B$230,I544,Ingredients!$H$3:$H$230)+SUMIF($B$3:$B$725,I544,$CB$3:$CB$725)</f>
        <v>0</v>
      </c>
      <c r="BX544" s="30">
        <f>SUMIF(Ingredients!$B$3:$B$230,J544,Ingredients!$H$3:$H$230)+SUMIF($B$3:$B$725,J544,$CB$3:$CB$725)</f>
        <v>0</v>
      </c>
      <c r="BY544" s="30">
        <f>SUMIF(Ingredients!$B$3:$B$230,K544,Ingredients!$H$3:$H$230)+SUMIF($B$3:$B$725,K544,$CB$3:$CB$725)</f>
        <v>0</v>
      </c>
      <c r="BZ544" s="30">
        <f>SUMIF(Ingredients!$B$3:$B$230,L544,Ingredients!$H$3:$H$230)+SUMIF($B$3:$B$725,L544,$CB$3:$CB$725)</f>
        <v>0</v>
      </c>
      <c r="CA544" s="30">
        <f>SUMIF(Ingredients!$B$3:$B$230,M544,Ingredients!$H$3:$H$230)+SUMIF($B$3:$B$725,M544,$CB$3:$CB$725)</f>
        <v>0</v>
      </c>
      <c r="CB544" s="42">
        <f t="shared" si="118"/>
        <v>0</v>
      </c>
      <c r="CC544" s="30">
        <f>SUMIF(Ingredients!$B$3:$B$230,F544,Ingredients!$I$3:$I$230)+SUMIF($B$3:$B$725,F544,$CK$3:$CK$725)</f>
        <v>0</v>
      </c>
      <c r="CD544" s="30">
        <f>SUMIF(Ingredients!$B$3:$B$230,G544,Ingredients!$I$3:$I$230)+SUMIF($B$3:$B$725,G544,$CK$3:$CK$725)</f>
        <v>0</v>
      </c>
      <c r="CE544" s="30">
        <f>SUMIF(Ingredients!$B$3:$B$230,H544,Ingredients!$I$3:$I$230)+SUMIF($B$3:$B$725,H544,$CK$3:$CK$725)</f>
        <v>0</v>
      </c>
      <c r="CF544" s="30">
        <f>SUMIF(Ingredients!$B$3:$B$230,I544,Ingredients!$I$3:$I$230)+SUMIF($B$3:$B$725,I544,$CK$3:$CK$725)</f>
        <v>0</v>
      </c>
      <c r="CG544" s="30">
        <f>SUMIF(Ingredients!$B$3:$B$230,J544,Ingredients!$I$3:$I$230)+SUMIF($B$3:$B$725,J544,$CK$3:$CK$725)</f>
        <v>0</v>
      </c>
      <c r="CH544" s="30">
        <f>SUMIF(Ingredients!$B$3:$B$230,K544,Ingredients!$I$3:$I$230)+SUMIF($B$3:$B$725,K544,$CK$3:$CK$725)</f>
        <v>0</v>
      </c>
      <c r="CI544" s="30">
        <f>SUMIF(Ingredients!$B$3:$B$230,L544,Ingredients!$I$3:$I$230)+SUMIF($B$3:$B$725,L544,$CK$3:$CK$725)</f>
        <v>0</v>
      </c>
      <c r="CJ544" s="30">
        <f>SUMIF(Ingredients!$B$3:$B$230,M544,Ingredients!$I$3:$I$230)+SUMIF($B$3:$B$725,M544,$CK$3:$CK$725)</f>
        <v>0</v>
      </c>
      <c r="CK544" s="38">
        <f t="shared" si="119"/>
        <v>0</v>
      </c>
      <c r="CL544" s="30">
        <f>SUMIF(Ingredients!$B$3:$B$230,F544,Ingredients!$J$3:$J$230)+SUMIF($B$3:$B$725,F544,$CT$3:$CT$725)</f>
        <v>1</v>
      </c>
      <c r="CM544" s="30">
        <f>SUMIF(Ingredients!$B$3:$B$230,G544,Ingredients!$J$3:$J$230)+SUMIF($B$3:$B$725,G544,$CT$3:$CT$725)</f>
        <v>0</v>
      </c>
      <c r="CN544" s="30">
        <f>SUMIF(Ingredients!$B$3:$B$230,H544,Ingredients!$J$3:$J$230)+SUMIF($B$3:$B$725,H544,$CT$3:$CT$725)</f>
        <v>0</v>
      </c>
      <c r="CO544" s="30">
        <f>SUMIF(Ingredients!$B$3:$B$230,I544,Ingredients!$J$3:$J$230)+SUMIF($B$3:$B$725,I544,$CT$3:$CT$725)</f>
        <v>0</v>
      </c>
      <c r="CP544" s="30">
        <f>SUMIF(Ingredients!$B$3:$B$230,J544,Ingredients!$J$3:$J$230)+SUMIF($B$3:$B$725,J544,$CT$3:$CT$725)</f>
        <v>0</v>
      </c>
      <c r="CQ544" s="30">
        <f>SUMIF(Ingredients!$B$3:$B$230,K544,Ingredients!$J$3:$J$230)+SUMIF($B$3:$B$725,K544,$CT$3:$CT$725)</f>
        <v>0</v>
      </c>
      <c r="CR544" s="30">
        <f>SUMIF(Ingredients!$B$3:$B$230,L544,Ingredients!$J$3:$J$230)+SUMIF($B$3:$B$725,L544,$CT$3:$CT$725)</f>
        <v>0</v>
      </c>
      <c r="CS544" s="30">
        <f>SUMIF(Ingredients!$B$3:$B$230,M544,Ingredients!$J$3:$J$230)+SUMIF($B$3:$B$725,M544,$CT$3:$CT$725)</f>
        <v>0</v>
      </c>
      <c r="CT544" s="43">
        <f t="shared" si="120"/>
        <v>1</v>
      </c>
      <c r="CU544" s="34">
        <v>10</v>
      </c>
      <c r="CV544" s="30">
        <v>0</v>
      </c>
      <c r="CW544" s="30">
        <v>12</v>
      </c>
      <c r="CX544" s="35">
        <v>1</v>
      </c>
      <c r="CY544" s="36">
        <v>0</v>
      </c>
      <c r="CZ544" s="37">
        <v>0</v>
      </c>
      <c r="DA544" s="38">
        <v>0</v>
      </c>
      <c r="DB544" s="39">
        <v>1</v>
      </c>
      <c r="DC544" t="s">
        <v>202</v>
      </c>
      <c r="DD544" t="str">
        <f t="shared" ca="1" si="112"/>
        <v/>
      </c>
      <c r="DE544" t="str">
        <f t="shared" ca="1" si="121"/>
        <v>-</v>
      </c>
      <c r="DG544" t="s">
        <v>200</v>
      </c>
      <c r="DH544" t="str">
        <f t="shared" ca="1" si="122"/>
        <v>SQUIDINKSPAGHETTIITEM(MEAL, ItemRegistry.squidinkspaghettiItem, 4 ,2f,0f,1f,0f,0f,0f,1f,1.75f),</v>
      </c>
      <c r="DI544" t="s">
        <v>2589</v>
      </c>
    </row>
    <row r="545" spans="2:113" x14ac:dyDescent="0.3">
      <c r="B545" t="s">
        <v>850</v>
      </c>
      <c r="C545" t="str">
        <f>INDEX('PH Itemnames'!$B$1:$B$723,MATCH(B545,'PH Itemnames'!$A$1:$A$723),1)</f>
        <v>steaktartareItem</v>
      </c>
      <c r="D545" t="s">
        <v>240</v>
      </c>
      <c r="E545" t="s">
        <v>1191</v>
      </c>
      <c r="F545" s="10" t="s">
        <v>75</v>
      </c>
      <c r="G545" s="11" t="s">
        <v>226</v>
      </c>
      <c r="H545" s="11" t="s">
        <v>64</v>
      </c>
      <c r="I545" s="11" t="s">
        <v>400</v>
      </c>
      <c r="J545" s="11"/>
      <c r="K545" s="11"/>
      <c r="L545" s="11"/>
      <c r="M545" s="11"/>
      <c r="N545" s="46">
        <f ca="1">SUMIF(Ingredients!$B$3:$B$230,'PH complex foods'!F545,Ingredients!$A$3:$A$119)+SUMIF($B$3:$B$725,F545,$V$3:$V$724)</f>
        <v>1</v>
      </c>
      <c r="O545" s="11">
        <f ca="1">SUMIF(Ingredients!$B$3:$B$230,'PH complex foods'!G545,Ingredients!$A$3:$A$119)+SUMIF($B$3:$B$725,G545,$V$3:$V$724)</f>
        <v>1</v>
      </c>
      <c r="P545" s="11">
        <f ca="1">SUMIF(Ingredients!$B$3:$B$230,'PH complex foods'!H545,Ingredients!$A$3:$A$119)+SUMIF($B$3:$B$725,H545,$V$3:$V$724)</f>
        <v>1</v>
      </c>
      <c r="Q545" s="11">
        <f ca="1">SUMIF(Ingredients!$B$3:$B$230,'PH complex foods'!I545,Ingredients!$A$3:$A$119)+SUMIF($B$3:$B$725,I545,$V$3:$V$724)</f>
        <v>1</v>
      </c>
      <c r="R545" s="11">
        <f ca="1">SUMIF(Ingredients!$B$3:$B$230,'PH complex foods'!J545,Ingredients!$A$3:$A$119)+SUMIF($B$3:$B$725,J545,$V$3:$V$724)</f>
        <v>0</v>
      </c>
      <c r="S545" s="11">
        <f ca="1">SUMIF(Ingredients!$B$3:$B$230,'PH complex foods'!K545,Ingredients!$A$3:$A$119)+SUMIF($B$3:$B$725,K545,$V$3:$V$724)</f>
        <v>0</v>
      </c>
      <c r="T545" s="11">
        <f ca="1">SUMIF(Ingredients!$B$3:$B$230,'PH complex foods'!L545,Ingredients!$A$3:$A$119)+SUMIF($B$3:$B$725,L545,$V$3:$V$724)</f>
        <v>0</v>
      </c>
      <c r="U545" s="11">
        <f ca="1">SUMIF(Ingredients!$B$3:$B$230,'PH complex foods'!M545,Ingredients!$A$3:$A$119)+SUMIF($B$3:$B$725,M545,$V$3:$V$724)</f>
        <v>0</v>
      </c>
      <c r="V545" s="10">
        <f t="shared" ca="1" si="123"/>
        <v>1</v>
      </c>
      <c r="W545" s="10">
        <v>1</v>
      </c>
      <c r="X545" s="11">
        <v>1</v>
      </c>
      <c r="Y545" s="11">
        <f>COUNTIF(F545:M1269,B545)</f>
        <v>0</v>
      </c>
      <c r="Z545" s="44" t="str">
        <f t="shared" ca="1" si="124"/>
        <v>Yes</v>
      </c>
      <c r="AA545" s="34">
        <f>SUMIF(Ingredients!$B$3:$B$230,F545,Ingredients!$C$3:$C$230)+SUMIF($B$3:$B$725,F545,$AI$3:$AI$725)</f>
        <v>10</v>
      </c>
      <c r="AB545" s="30">
        <f>SUMIF(Ingredients!$B$3:$B$230,G545,Ingredients!$C$3:$C$230)+SUMIF($B$3:$B$725,G545,$AI$3:$AI$725)</f>
        <v>0</v>
      </c>
      <c r="AC545" s="30">
        <f>SUMIF(Ingredients!$B$3:$B$230,H545,Ingredients!$C$3:$C$230)+SUMIF($B$3:$B$725,H545,$AI$3:$AI$725)</f>
        <v>2</v>
      </c>
      <c r="AD545" s="30">
        <f>SUMIF(Ingredients!$B$3:$B$230,I545,Ingredients!$C$3:$C$230)+SUMIF($B$3:$B$725,I545,$AI$3:$AI$725)</f>
        <v>0</v>
      </c>
      <c r="AE545" s="30">
        <f>SUMIF(Ingredients!$B$3:$B$230,J545,Ingredients!$C$3:$C$230)+SUMIF($B$3:$B$725,J545,$AI$3:$AI$725)</f>
        <v>0</v>
      </c>
      <c r="AF545" s="30">
        <f>SUMIF(Ingredients!$B$3:$B$230,K545,Ingredients!$C$3:$C$230)+SUMIF($B$3:$B$725,K545,$AI$3:$AI$725)</f>
        <v>0</v>
      </c>
      <c r="AG545" s="30">
        <f>SUMIF(Ingredients!$B$3:$B$230,L545,Ingredients!$C$3:$C$230)+SUMIF($B$3:$B$725,L545,$AI$3:$AI$725)</f>
        <v>0</v>
      </c>
      <c r="AH545" s="30">
        <f>SUMIF(Ingredients!$B$3:$B$230,M545,Ingredients!$C$3:$C$230)+SUMIF($B$3:$B$725,M545,$AI$3:$AI$725)</f>
        <v>0</v>
      </c>
      <c r="AI545" s="29">
        <f t="shared" si="113"/>
        <v>12</v>
      </c>
      <c r="AJ545" s="30">
        <f>SUMIF(Ingredients!$B$3:$B$230,F545,Ingredients!$D$3:$D$230)+SUMIF($B$3:$B$725,F545,$AR$3:$AR$725)</f>
        <v>0</v>
      </c>
      <c r="AK545" s="30">
        <f>SUMIF(Ingredients!$B$3:$B$230,G545,Ingredients!$D$3:$D$230)+SUMIF($B$3:$B$725,G545,$AR$3:$AR$725)</f>
        <v>0</v>
      </c>
      <c r="AL545" s="30">
        <f>SUMIF(Ingredients!$B$3:$B$230,H545,Ingredients!$D$3:$D$230)+SUMIF($B$3:$B$725,H545,$AR$3:$AR$725)</f>
        <v>0</v>
      </c>
      <c r="AM545" s="30">
        <f>SUMIF(Ingredients!$B$3:$B$230,I545,Ingredients!$D$3:$D$230)+SUMIF($B$3:$B$725,I545,$AR$3:$AR$725)</f>
        <v>0</v>
      </c>
      <c r="AN545" s="30">
        <f>SUMIF(Ingredients!$B$3:$B$230,J545,Ingredients!$D$3:$D$230)+SUMIF($B$3:$B$725,J545,$AR$3:$AR$725)</f>
        <v>0</v>
      </c>
      <c r="AO545" s="30">
        <f>SUMIF(Ingredients!$B$3:$B$230,K545,Ingredients!$D$3:$D$230)+SUMIF($B$3:$B$725,K545,$AR$3:$AR$725)</f>
        <v>0</v>
      </c>
      <c r="AP545" s="30">
        <f>SUMIF(Ingredients!$B$3:$B$230,L545,Ingredients!$D$3:$D$230)+SUMIF($B$3:$B$725,L545,$AR$3:$AR$725)</f>
        <v>0</v>
      </c>
      <c r="AQ545" s="30">
        <f>SUMIF(Ingredients!$B$3:$B$230,M545,Ingredients!$D$3:$D$230)+SUMIF($B$3:$B$725,M545,$AR$3:$AR$725)</f>
        <v>0</v>
      </c>
      <c r="AR545" s="29">
        <f t="shared" si="114"/>
        <v>0</v>
      </c>
      <c r="AS545" s="30">
        <f>SUMIF(Ingredients!$B$3:$B$230,F545,Ingredients!$E$3:$E$230)+SUMIF($B$3:$B$725,F545,$BA$3:$BA$730)</f>
        <v>10</v>
      </c>
      <c r="AT545" s="30">
        <f>SUMIF(Ingredients!$B$3:$B$230,G545,Ingredients!$E$3:$E$230)+SUMIF($B$3:$B$725,G545,$BA$3:$BA$730)</f>
        <v>16</v>
      </c>
      <c r="AU545" s="30">
        <f>SUMIF(Ingredients!$B$3:$B$230,H545,Ingredients!$E$3:$E$230)+SUMIF($B$3:$B$725,H545,$BA$3:$BA$730)</f>
        <v>43</v>
      </c>
      <c r="AV545" s="30">
        <f>SUMIF(Ingredients!$B$3:$B$230,I545,Ingredients!$E$3:$E$230)+SUMIF($B$3:$B$725,I545,$BA$3:$BA$730)</f>
        <v>0</v>
      </c>
      <c r="AW545" s="30">
        <f>SUMIF(Ingredients!$B$3:$B$230,J545,Ingredients!$E$3:$E$230)+SUMIF($B$3:$B$725,J545,$BA$3:$BA$730)</f>
        <v>0</v>
      </c>
      <c r="AX545" s="30">
        <f>SUMIF(Ingredients!$B$3:$B$230,K545,Ingredients!$E$3:$E$230)+SUMIF($B$3:$B$725,K545,$BA$3:$BA$730)</f>
        <v>0</v>
      </c>
      <c r="AY545" s="30">
        <f>SUMIF(Ingredients!$B$3:$B$230,L545,Ingredients!$E$3:$E$230)+SUMIF($B$3:$B$725,L545,$BA$3:$BA$730)</f>
        <v>0</v>
      </c>
      <c r="AZ545" s="30">
        <f>SUMIF(Ingredients!$B$3:$B$230,M545,Ingredients!$E$3:$E$230)+SUMIF($B$3:$B$725,M545,$BA$3:$BA$730)</f>
        <v>0</v>
      </c>
      <c r="BA545" s="29">
        <f t="shared" si="115"/>
        <v>17.25</v>
      </c>
      <c r="BB545" s="30">
        <f>SUMIF(Ingredients!$B$3:$B$230,F545,Ingredients!$F$3:$F$230)+SUMIF($B$3:$B$725,F545,$BJ$3:$BJ$725)</f>
        <v>0</v>
      </c>
      <c r="BC545" s="30">
        <f>SUMIF(Ingredients!$B$3:$B$230,G545,Ingredients!$F$3:$F$230)+SUMIF($B$3:$B$725,G545,$BJ$3:$BJ$725)</f>
        <v>0</v>
      </c>
      <c r="BD545" s="30">
        <f>SUMIF(Ingredients!$B$3:$B$230,H545,Ingredients!$F$3:$F$230)+SUMIF($B$3:$B$725,H545,$BJ$3:$BJ$725)</f>
        <v>0</v>
      </c>
      <c r="BE545" s="30">
        <f>SUMIF(Ingredients!$B$3:$B$230,I545,Ingredients!$F$3:$F$230)+SUMIF($B$3:$B$725,I545,$BJ$3:$BJ$725)</f>
        <v>0</v>
      </c>
      <c r="BF545" s="30">
        <f>SUMIF(Ingredients!$B$3:$B$230,J545,Ingredients!$F$3:$F$230)+SUMIF($B$3:$B$725,J545,$BJ$3:$BJ$725)</f>
        <v>0</v>
      </c>
      <c r="BG545" s="30">
        <f>SUMIF(Ingredients!$B$3:$B$230,K545,Ingredients!$F$3:$F$230)+SUMIF($B$3:$B$725,K545,$BJ$3:$BJ$725)</f>
        <v>0</v>
      </c>
      <c r="BH545" s="30">
        <f>SUMIF(Ingredients!$B$3:$B$230,L545,Ingredients!$F$3:$F$230)+SUMIF($B$3:$B$725,L545,$BJ$3:$BJ$725)</f>
        <v>0</v>
      </c>
      <c r="BI545" s="30">
        <f>SUMIF(Ingredients!$B$3:$B$230,M545,Ingredients!$F$3:$F$230)+SUMIF($B$3:$B$725,M545,$BJ$3:$BJ$725)</f>
        <v>0</v>
      </c>
      <c r="BJ545" s="35">
        <f t="shared" si="116"/>
        <v>0</v>
      </c>
      <c r="BK545" s="30">
        <f>SUMIF(Ingredients!$B$3:$B$230,F545,Ingredients!$G$3:$G$230)+SUMIF($B$3:$B$725,F545,$BS$3:$BS$725)</f>
        <v>0</v>
      </c>
      <c r="BL545" s="30">
        <f>SUMIF(Ingredients!$B$3:$B$230,G545,Ingredients!$G$3:$G$230)+SUMIF($B$3:$B$725,G545,$BS$3:$BS$725)</f>
        <v>0</v>
      </c>
      <c r="BM545" s="30">
        <f>SUMIF(Ingredients!$B$3:$B$230,H545,Ingredients!$G$3:$G$230)+SUMIF($B$3:$B$725,H545,$BS$3:$BS$725)</f>
        <v>0</v>
      </c>
      <c r="BN545" s="30">
        <f>SUMIF(Ingredients!$B$3:$B$230,I545,Ingredients!$G$3:$G$230)+SUMIF($B$3:$B$725,I545,$BS$3:$BS$725)</f>
        <v>0</v>
      </c>
      <c r="BO545" s="30">
        <f>SUMIF(Ingredients!$B$3:$B$230,J545,Ingredients!$G$3:$G$230)+SUMIF($B$3:$B$725,J545,$BS$3:$BS$725)</f>
        <v>0</v>
      </c>
      <c r="BP545" s="30">
        <f>SUMIF(Ingredients!$B$3:$B$230,K545,Ingredients!$G$3:$G$230)+SUMIF($B$3:$B$725,K545,$BS$3:$BS$725)</f>
        <v>0</v>
      </c>
      <c r="BQ545" s="30">
        <f>SUMIF(Ingredients!$B$3:$B$230,L545,Ingredients!$G$3:$G$230)+SUMIF($B$3:$B$725,L545,$BS$3:$BS$725)</f>
        <v>0</v>
      </c>
      <c r="BR545" s="30">
        <f>SUMIF(Ingredients!$B$3:$B$230,M545,Ingredients!$G$3:$G$230)+SUMIF($B$3:$B$725,M545,$BS$3:$BS$725)</f>
        <v>0</v>
      </c>
      <c r="BS545" s="36">
        <f t="shared" si="117"/>
        <v>0</v>
      </c>
      <c r="BT545" s="30">
        <f>SUMIF(Ingredients!$B$3:$B$230,F545,Ingredients!$H$3:$H$230)+SUMIF($B$3:$B$725,F545,$CB$3:$CB$725)</f>
        <v>0</v>
      </c>
      <c r="BU545" s="30">
        <f>SUMIF(Ingredients!$B$3:$B$230,G545,Ingredients!$H$3:$H$230)+SUMIF($B$3:$B$725,G545,$CB$3:$CB$725)</f>
        <v>0</v>
      </c>
      <c r="BV545" s="30">
        <f>SUMIF(Ingredients!$B$3:$B$230,H545,Ingredients!$H$3:$H$230)+SUMIF($B$3:$B$725,H545,$CB$3:$CB$725)</f>
        <v>1</v>
      </c>
      <c r="BW545" s="30">
        <f>SUMIF(Ingredients!$B$3:$B$230,I545,Ingredients!$H$3:$H$230)+SUMIF($B$3:$B$725,I545,$CB$3:$CB$725)</f>
        <v>0</v>
      </c>
      <c r="BX545" s="30">
        <f>SUMIF(Ingredients!$B$3:$B$230,J545,Ingredients!$H$3:$H$230)+SUMIF($B$3:$B$725,J545,$CB$3:$CB$725)</f>
        <v>0</v>
      </c>
      <c r="BY545" s="30">
        <f>SUMIF(Ingredients!$B$3:$B$230,K545,Ingredients!$H$3:$H$230)+SUMIF($B$3:$B$725,K545,$CB$3:$CB$725)</f>
        <v>0</v>
      </c>
      <c r="BZ545" s="30">
        <f>SUMIF(Ingredients!$B$3:$B$230,L545,Ingredients!$H$3:$H$230)+SUMIF($B$3:$B$725,L545,$CB$3:$CB$725)</f>
        <v>0</v>
      </c>
      <c r="CA545" s="30">
        <f>SUMIF(Ingredients!$B$3:$B$230,M545,Ingredients!$H$3:$H$230)+SUMIF($B$3:$B$725,M545,$CB$3:$CB$725)</f>
        <v>0</v>
      </c>
      <c r="CB545" s="42">
        <f t="shared" si="118"/>
        <v>1</v>
      </c>
      <c r="CC545" s="30">
        <f>SUMIF(Ingredients!$B$3:$B$230,F545,Ingredients!$I$3:$I$230)+SUMIF($B$3:$B$725,F545,$CK$3:$CK$725)</f>
        <v>2</v>
      </c>
      <c r="CD545" s="30">
        <f>SUMIF(Ingredients!$B$3:$B$230,G545,Ingredients!$I$3:$I$230)+SUMIF($B$3:$B$725,G545,$CK$3:$CK$725)</f>
        <v>0</v>
      </c>
      <c r="CE545" s="30">
        <f>SUMIF(Ingredients!$B$3:$B$230,H545,Ingredients!$I$3:$I$230)+SUMIF($B$3:$B$725,H545,$CK$3:$CK$725)</f>
        <v>0</v>
      </c>
      <c r="CF545" s="30">
        <f>SUMIF(Ingredients!$B$3:$B$230,I545,Ingredients!$I$3:$I$230)+SUMIF($B$3:$B$725,I545,$CK$3:$CK$725)</f>
        <v>0</v>
      </c>
      <c r="CG545" s="30">
        <f>SUMIF(Ingredients!$B$3:$B$230,J545,Ingredients!$I$3:$I$230)+SUMIF($B$3:$B$725,J545,$CK$3:$CK$725)</f>
        <v>0</v>
      </c>
      <c r="CH545" s="30">
        <f>SUMIF(Ingredients!$B$3:$B$230,K545,Ingredients!$I$3:$I$230)+SUMIF($B$3:$B$725,K545,$CK$3:$CK$725)</f>
        <v>0</v>
      </c>
      <c r="CI545" s="30">
        <f>SUMIF(Ingredients!$B$3:$B$230,L545,Ingredients!$I$3:$I$230)+SUMIF($B$3:$B$725,L545,$CK$3:$CK$725)</f>
        <v>0</v>
      </c>
      <c r="CJ545" s="30">
        <f>SUMIF(Ingredients!$B$3:$B$230,M545,Ingredients!$I$3:$I$230)+SUMIF($B$3:$B$725,M545,$CK$3:$CK$725)</f>
        <v>0</v>
      </c>
      <c r="CK545" s="38">
        <f t="shared" si="119"/>
        <v>2</v>
      </c>
      <c r="CL545" s="30">
        <f>SUMIF(Ingredients!$B$3:$B$230,F545,Ingredients!$J$3:$J$230)+SUMIF($B$3:$B$725,F545,$CT$3:$CT$725)</f>
        <v>0</v>
      </c>
      <c r="CM545" s="30">
        <f>SUMIF(Ingredients!$B$3:$B$230,G545,Ingredients!$J$3:$J$230)+SUMIF($B$3:$B$725,G545,$CT$3:$CT$725)</f>
        <v>0</v>
      </c>
      <c r="CN545" s="30">
        <f>SUMIF(Ingredients!$B$3:$B$230,H545,Ingredients!$J$3:$J$230)+SUMIF($B$3:$B$725,H545,$CT$3:$CT$725)</f>
        <v>0</v>
      </c>
      <c r="CO545" s="30">
        <f>SUMIF(Ingredients!$B$3:$B$230,I545,Ingredients!$J$3:$J$230)+SUMIF($B$3:$B$725,I545,$CT$3:$CT$725)</f>
        <v>0</v>
      </c>
      <c r="CP545" s="30">
        <f>SUMIF(Ingredients!$B$3:$B$230,J545,Ingredients!$J$3:$J$230)+SUMIF($B$3:$B$725,J545,$CT$3:$CT$725)</f>
        <v>0</v>
      </c>
      <c r="CQ545" s="30">
        <f>SUMIF(Ingredients!$B$3:$B$230,K545,Ingredients!$J$3:$J$230)+SUMIF($B$3:$B$725,K545,$CT$3:$CT$725)</f>
        <v>0</v>
      </c>
      <c r="CR545" s="30">
        <f>SUMIF(Ingredients!$B$3:$B$230,L545,Ingredients!$J$3:$J$230)+SUMIF($B$3:$B$725,L545,$CT$3:$CT$725)</f>
        <v>0</v>
      </c>
      <c r="CS545" s="30">
        <f>SUMIF(Ingredients!$B$3:$B$230,M545,Ingredients!$J$3:$J$230)+SUMIF($B$3:$B$725,M545,$CT$3:$CT$725)</f>
        <v>0</v>
      </c>
      <c r="CT545" s="43">
        <f t="shared" si="120"/>
        <v>0</v>
      </c>
      <c r="CU545" s="34">
        <v>15</v>
      </c>
      <c r="CV545" s="30">
        <v>0</v>
      </c>
      <c r="CW545" s="30">
        <v>12</v>
      </c>
      <c r="CX545" s="35">
        <v>0</v>
      </c>
      <c r="CY545" s="36">
        <v>0</v>
      </c>
      <c r="CZ545" s="37">
        <v>1</v>
      </c>
      <c r="DA545" s="38">
        <v>2</v>
      </c>
      <c r="DB545" s="39">
        <v>0.3</v>
      </c>
      <c r="DC545" t="s">
        <v>202</v>
      </c>
      <c r="DD545" t="str">
        <f t="shared" ca="1" si="112"/>
        <v/>
      </c>
      <c r="DE545" t="str">
        <f t="shared" ca="1" si="121"/>
        <v>-</v>
      </c>
      <c r="DG545" t="s">
        <v>200</v>
      </c>
      <c r="DH545" t="str">
        <f t="shared" ca="1" si="122"/>
        <v>STEAKTARTAREITEM(MEAL, ItemRegistry.steaktartareItem, 4 ,3f,0f,0f,1f,0f,2f,0.3f,1.75f),</v>
      </c>
      <c r="DI545" t="s">
        <v>2590</v>
      </c>
    </row>
    <row r="546" spans="2:113" x14ac:dyDescent="0.3">
      <c r="B546" t="s">
        <v>851</v>
      </c>
      <c r="C546" t="str">
        <f>INDEX('PH Itemnames'!$B$1:$B$723,MATCH(B546,'PH Itemnames'!$A$1:$A$723),1)</f>
        <v>szechuaneggplantItem</v>
      </c>
      <c r="D546" t="s">
        <v>245</v>
      </c>
      <c r="E546" t="s">
        <v>1191</v>
      </c>
      <c r="F546" s="10" t="s">
        <v>346</v>
      </c>
      <c r="G546" s="11" t="s">
        <v>134</v>
      </c>
      <c r="H546" s="11" t="s">
        <v>852</v>
      </c>
      <c r="I546" s="11" t="s">
        <v>44</v>
      </c>
      <c r="J546" s="11" t="s">
        <v>62</v>
      </c>
      <c r="K546" s="11" t="s">
        <v>133</v>
      </c>
      <c r="L546" s="11" t="s">
        <v>121</v>
      </c>
      <c r="M546" s="11" t="s">
        <v>350</v>
      </c>
      <c r="N546" s="46">
        <f ca="1">SUMIF(Ingredients!$B$3:$B$230,'PH complex foods'!F546,Ingredients!$A$3:$A$119)+SUMIF($B$3:$B$725,F546,$V$3:$V$724)</f>
        <v>1</v>
      </c>
      <c r="O546" s="11">
        <f ca="1">SUMIF(Ingredients!$B$3:$B$230,'PH complex foods'!G546,Ingredients!$A$3:$A$119)+SUMIF($B$3:$B$725,G546,$V$3:$V$724)</f>
        <v>1</v>
      </c>
      <c r="P546" s="11">
        <f ca="1">SUMIF(Ingredients!$B$3:$B$230,'PH complex foods'!H546,Ingredients!$A$3:$A$119)+SUMIF($B$3:$B$725,H546,$V$3:$V$724)</f>
        <v>0</v>
      </c>
      <c r="Q546" s="11">
        <f ca="1">SUMIF(Ingredients!$B$3:$B$230,'PH complex foods'!I546,Ingredients!$A$3:$A$119)+SUMIF($B$3:$B$725,I546,$V$3:$V$724)</f>
        <v>1</v>
      </c>
      <c r="R546" s="11">
        <f ca="1">SUMIF(Ingredients!$B$3:$B$230,'PH complex foods'!J546,Ingredients!$A$3:$A$119)+SUMIF($B$3:$B$725,J546,$V$3:$V$724)</f>
        <v>1</v>
      </c>
      <c r="S546" s="11">
        <f ca="1">SUMIF(Ingredients!$B$3:$B$230,'PH complex foods'!K546,Ingredients!$A$3:$A$119)+SUMIF($B$3:$B$725,K546,$V$3:$V$724)</f>
        <v>1</v>
      </c>
      <c r="T546" s="11">
        <f ca="1">SUMIF(Ingredients!$B$3:$B$230,'PH complex foods'!L546,Ingredients!$A$3:$A$119)+SUMIF($B$3:$B$725,L546,$V$3:$V$724)</f>
        <v>1</v>
      </c>
      <c r="U546" s="11">
        <f ca="1">SUMIF(Ingredients!$B$3:$B$230,'PH complex foods'!M546,Ingredients!$A$3:$A$119)+SUMIF($B$3:$B$725,M546,$V$3:$V$724)</f>
        <v>1</v>
      </c>
      <c r="V546" s="10">
        <f t="shared" ca="1" si="123"/>
        <v>0</v>
      </c>
      <c r="W546" s="10">
        <v>0</v>
      </c>
      <c r="X546" s="11">
        <v>0</v>
      </c>
      <c r="Y546" s="11">
        <f>COUNTIF(F546:M1270,B546)</f>
        <v>0</v>
      </c>
      <c r="Z546" s="44" t="str">
        <f t="shared" ca="1" si="124"/>
        <v>No</v>
      </c>
      <c r="AA546" s="34">
        <f>SUMIF(Ingredients!$B$3:$B$230,F546,Ingredients!$C$3:$C$230)+SUMIF($B$3:$B$725,F546,$AI$3:$AI$725)</f>
        <v>4</v>
      </c>
      <c r="AB546" s="30">
        <f>SUMIF(Ingredients!$B$3:$B$230,G546,Ingredients!$C$3:$C$230)+SUMIF($B$3:$B$725,G546,$AI$3:$AI$725)</f>
        <v>5</v>
      </c>
      <c r="AC546" s="30">
        <f>SUMIF(Ingredients!$B$3:$B$230,H546,Ingredients!$C$3:$C$230)+SUMIF($B$3:$B$725,H546,$AI$3:$AI$725)</f>
        <v>10</v>
      </c>
      <c r="AD546" s="30">
        <f>SUMIF(Ingredients!$B$3:$B$230,I546,Ingredients!$C$3:$C$230)+SUMIF($B$3:$B$725,I546,$AI$3:$AI$725)</f>
        <v>0</v>
      </c>
      <c r="AE546" s="30">
        <f>SUMIF(Ingredients!$B$3:$B$230,J546,Ingredients!$C$3:$C$230)+SUMIF($B$3:$B$725,J546,$AI$3:$AI$725)</f>
        <v>2</v>
      </c>
      <c r="AF546" s="30">
        <f>SUMIF(Ingredients!$B$3:$B$230,K546,Ingredients!$C$3:$C$230)+SUMIF($B$3:$B$725,K546,$AI$3:$AI$725)</f>
        <v>1</v>
      </c>
      <c r="AG546" s="30">
        <f>SUMIF(Ingredients!$B$3:$B$230,L546,Ingredients!$C$3:$C$230)+SUMIF($B$3:$B$725,L546,$AI$3:$AI$725)</f>
        <v>2</v>
      </c>
      <c r="AH546" s="30">
        <f>SUMIF(Ingredients!$B$3:$B$230,M546,Ingredients!$C$3:$C$230)+SUMIF($B$3:$B$725,M546,$AI$3:$AI$725)</f>
        <v>0</v>
      </c>
      <c r="AI546" s="29">
        <f t="shared" si="113"/>
        <v>24</v>
      </c>
      <c r="AJ546" s="30">
        <f>SUMIF(Ingredients!$B$3:$B$230,F546,Ingredients!$D$3:$D$230)+SUMIF($B$3:$B$725,F546,$AR$3:$AR$725)</f>
        <v>0</v>
      </c>
      <c r="AK546" s="30">
        <f>SUMIF(Ingredients!$B$3:$B$230,G546,Ingredients!$D$3:$D$230)+SUMIF($B$3:$B$725,G546,$AR$3:$AR$725)</f>
        <v>0</v>
      </c>
      <c r="AL546" s="30">
        <f>SUMIF(Ingredients!$B$3:$B$230,H546,Ingredients!$D$3:$D$230)+SUMIF($B$3:$B$725,H546,$AR$3:$AR$725)</f>
        <v>0</v>
      </c>
      <c r="AM546" s="30">
        <f>SUMIF(Ingredients!$B$3:$B$230,I546,Ingredients!$D$3:$D$230)+SUMIF($B$3:$B$725,I546,$AR$3:$AR$725)</f>
        <v>0</v>
      </c>
      <c r="AN546" s="30">
        <f>SUMIF(Ingredients!$B$3:$B$230,J546,Ingredients!$D$3:$D$230)+SUMIF($B$3:$B$725,J546,$AR$3:$AR$725)</f>
        <v>0</v>
      </c>
      <c r="AO546" s="30">
        <f>SUMIF(Ingredients!$B$3:$B$230,K546,Ingredients!$D$3:$D$230)+SUMIF($B$3:$B$725,K546,$AR$3:$AR$725)</f>
        <v>0</v>
      </c>
      <c r="AP546" s="30">
        <f>SUMIF(Ingredients!$B$3:$B$230,L546,Ingredients!$D$3:$D$230)+SUMIF($B$3:$B$725,L546,$AR$3:$AR$725)</f>
        <v>0</v>
      </c>
      <c r="AQ546" s="30">
        <f>SUMIF(Ingredients!$B$3:$B$230,M546,Ingredients!$D$3:$D$230)+SUMIF($B$3:$B$725,M546,$AR$3:$AR$725)</f>
        <v>0</v>
      </c>
      <c r="AR546" s="29">
        <f t="shared" si="114"/>
        <v>0</v>
      </c>
      <c r="AS546" s="30">
        <f>SUMIF(Ingredients!$B$3:$B$230,F546,Ingredients!$E$3:$E$230)+SUMIF($B$3:$B$725,F546,$BA$3:$BA$730)</f>
        <v>0</v>
      </c>
      <c r="AT546" s="30">
        <f>SUMIF(Ingredients!$B$3:$B$230,G546,Ingredients!$E$3:$E$230)+SUMIF($B$3:$B$725,G546,$BA$3:$BA$730)</f>
        <v>15</v>
      </c>
      <c r="AU546" s="30">
        <f>SUMIF(Ingredients!$B$3:$B$230,H546,Ingredients!$E$3:$E$230)+SUMIF($B$3:$B$725,H546,$BA$3:$BA$730)</f>
        <v>0</v>
      </c>
      <c r="AV546" s="30">
        <f>SUMIF(Ingredients!$B$3:$B$230,I546,Ingredients!$E$3:$E$230)+SUMIF($B$3:$B$725,I546,$BA$3:$BA$730)</f>
        <v>10</v>
      </c>
      <c r="AW546" s="30">
        <f>SUMIF(Ingredients!$B$3:$B$230,J546,Ingredients!$E$3:$E$230)+SUMIF($B$3:$B$725,J546,$BA$3:$BA$730)</f>
        <v>54</v>
      </c>
      <c r="AX546" s="30">
        <f>SUMIF(Ingredients!$B$3:$B$230,K546,Ingredients!$E$3:$E$230)+SUMIF($B$3:$B$725,K546,$BA$3:$BA$730)</f>
        <v>32</v>
      </c>
      <c r="AY546" s="30">
        <f>SUMIF(Ingredients!$B$3:$B$230,L546,Ingredients!$E$3:$E$230)+SUMIF($B$3:$B$725,L546,$BA$3:$BA$730)</f>
        <v>24</v>
      </c>
      <c r="AZ546" s="30">
        <f>SUMIF(Ingredients!$B$3:$B$230,M546,Ingredients!$E$3:$E$230)+SUMIF($B$3:$B$725,M546,$BA$3:$BA$730)</f>
        <v>30</v>
      </c>
      <c r="BA546" s="29">
        <f t="shared" si="115"/>
        <v>20.625</v>
      </c>
      <c r="BB546" s="30">
        <f>SUMIF(Ingredients!$B$3:$B$230,F546,Ingredients!$F$3:$F$230)+SUMIF($B$3:$B$725,F546,$BJ$3:$BJ$725)</f>
        <v>0</v>
      </c>
      <c r="BC546" s="30">
        <f>SUMIF(Ingredients!$B$3:$B$230,G546,Ingredients!$F$3:$F$230)+SUMIF($B$3:$B$725,G546,$BJ$3:$BJ$725)</f>
        <v>0</v>
      </c>
      <c r="BD546" s="30">
        <f>SUMIF(Ingredients!$B$3:$B$230,H546,Ingredients!$F$3:$F$230)+SUMIF($B$3:$B$725,H546,$BJ$3:$BJ$725)</f>
        <v>0</v>
      </c>
      <c r="BE546" s="30">
        <f>SUMIF(Ingredients!$B$3:$B$230,I546,Ingredients!$F$3:$F$230)+SUMIF($B$3:$B$725,I546,$BJ$3:$BJ$725)</f>
        <v>0</v>
      </c>
      <c r="BF546" s="30">
        <f>SUMIF(Ingredients!$B$3:$B$230,J546,Ingredients!$F$3:$F$230)+SUMIF($B$3:$B$725,J546,$BJ$3:$BJ$725)</f>
        <v>0</v>
      </c>
      <c r="BG546" s="30">
        <f>SUMIF(Ingredients!$B$3:$B$230,K546,Ingredients!$F$3:$F$230)+SUMIF($B$3:$B$725,K546,$BJ$3:$BJ$725)</f>
        <v>0</v>
      </c>
      <c r="BH546" s="30">
        <f>SUMIF(Ingredients!$B$3:$B$230,L546,Ingredients!$F$3:$F$230)+SUMIF($B$3:$B$725,L546,$BJ$3:$BJ$725)</f>
        <v>0</v>
      </c>
      <c r="BI546" s="30">
        <f>SUMIF(Ingredients!$B$3:$B$230,M546,Ingredients!$F$3:$F$230)+SUMIF($B$3:$B$725,M546,$BJ$3:$BJ$725)</f>
        <v>0</v>
      </c>
      <c r="BJ546" s="35">
        <f t="shared" si="116"/>
        <v>0</v>
      </c>
      <c r="BK546" s="30">
        <f>SUMIF(Ingredients!$B$3:$B$230,F546,Ingredients!$G$3:$G$230)+SUMIF($B$3:$B$725,F546,$BS$3:$BS$725)</f>
        <v>0</v>
      </c>
      <c r="BL546" s="30">
        <f>SUMIF(Ingredients!$B$3:$B$230,G546,Ingredients!$G$3:$G$230)+SUMIF($B$3:$B$725,G546,$BS$3:$BS$725)</f>
        <v>0</v>
      </c>
      <c r="BM546" s="30">
        <f>SUMIF(Ingredients!$B$3:$B$230,H546,Ingredients!$G$3:$G$230)+SUMIF($B$3:$B$725,H546,$BS$3:$BS$725)</f>
        <v>0</v>
      </c>
      <c r="BN546" s="30">
        <f>SUMIF(Ingredients!$B$3:$B$230,I546,Ingredients!$G$3:$G$230)+SUMIF($B$3:$B$725,I546,$BS$3:$BS$725)</f>
        <v>0</v>
      </c>
      <c r="BO546" s="30">
        <f>SUMIF(Ingredients!$B$3:$B$230,J546,Ingredients!$G$3:$G$230)+SUMIF($B$3:$B$725,J546,$BS$3:$BS$725)</f>
        <v>0</v>
      </c>
      <c r="BP546" s="30">
        <f>SUMIF(Ingredients!$B$3:$B$230,K546,Ingredients!$G$3:$G$230)+SUMIF($B$3:$B$725,K546,$BS$3:$BS$725)</f>
        <v>0</v>
      </c>
      <c r="BQ546" s="30">
        <f>SUMIF(Ingredients!$B$3:$B$230,L546,Ingredients!$G$3:$G$230)+SUMIF($B$3:$B$725,L546,$BS$3:$BS$725)</f>
        <v>0</v>
      </c>
      <c r="BR546" s="30">
        <f>SUMIF(Ingredients!$B$3:$B$230,M546,Ingredients!$G$3:$G$230)+SUMIF($B$3:$B$725,M546,$BS$3:$BS$725)</f>
        <v>0</v>
      </c>
      <c r="BS546" s="36">
        <f t="shared" si="117"/>
        <v>0</v>
      </c>
      <c r="BT546" s="30">
        <f>SUMIF(Ingredients!$B$3:$B$230,F546,Ingredients!$H$3:$H$230)+SUMIF($B$3:$B$725,F546,$CB$3:$CB$725)</f>
        <v>0</v>
      </c>
      <c r="BU546" s="30">
        <f>SUMIF(Ingredients!$B$3:$B$230,G546,Ingredients!$H$3:$H$230)+SUMIF($B$3:$B$725,G546,$CB$3:$CB$725)</f>
        <v>1.5</v>
      </c>
      <c r="BV546" s="30">
        <f>SUMIF(Ingredients!$B$3:$B$230,H546,Ingredients!$H$3:$H$230)+SUMIF($B$3:$B$725,H546,$CB$3:$CB$725)</f>
        <v>0</v>
      </c>
      <c r="BW546" s="30">
        <f>SUMIF(Ingredients!$B$3:$B$230,I546,Ingredients!$H$3:$H$230)+SUMIF($B$3:$B$725,I546,$CB$3:$CB$725)</f>
        <v>0</v>
      </c>
      <c r="BX546" s="30">
        <f>SUMIF(Ingredients!$B$3:$B$230,J546,Ingredients!$H$3:$H$230)+SUMIF($B$3:$B$725,J546,$CB$3:$CB$725)</f>
        <v>2</v>
      </c>
      <c r="BY546" s="30">
        <f>SUMIF(Ingredients!$B$3:$B$230,K546,Ingredients!$H$3:$H$230)+SUMIF($B$3:$B$725,K546,$CB$3:$CB$725)</f>
        <v>0.5</v>
      </c>
      <c r="BZ546" s="30">
        <f>SUMIF(Ingredients!$B$3:$B$230,L546,Ingredients!$H$3:$H$230)+SUMIF($B$3:$B$725,L546,$CB$3:$CB$725)</f>
        <v>0</v>
      </c>
      <c r="CA546" s="30">
        <f>SUMIF(Ingredients!$B$3:$B$230,M546,Ingredients!$H$3:$H$230)+SUMIF($B$3:$B$725,M546,$CB$3:$CB$725)</f>
        <v>0</v>
      </c>
      <c r="CB546" s="42">
        <f t="shared" si="118"/>
        <v>4</v>
      </c>
      <c r="CC546" s="30">
        <f>SUMIF(Ingredients!$B$3:$B$230,F546,Ingredients!$I$3:$I$230)+SUMIF($B$3:$B$725,F546,$CK$3:$CK$725)</f>
        <v>0</v>
      </c>
      <c r="CD546" s="30">
        <f>SUMIF(Ingredients!$B$3:$B$230,G546,Ingredients!$I$3:$I$230)+SUMIF($B$3:$B$725,G546,$CK$3:$CK$725)</f>
        <v>0</v>
      </c>
      <c r="CE546" s="30">
        <f>SUMIF(Ingredients!$B$3:$B$230,H546,Ingredients!$I$3:$I$230)+SUMIF($B$3:$B$725,H546,$CK$3:$CK$725)</f>
        <v>0</v>
      </c>
      <c r="CF546" s="30">
        <f>SUMIF(Ingredients!$B$3:$B$230,I546,Ingredients!$I$3:$I$230)+SUMIF($B$3:$B$725,I546,$CK$3:$CK$725)</f>
        <v>0</v>
      </c>
      <c r="CG546" s="30">
        <f>SUMIF(Ingredients!$B$3:$B$230,J546,Ingredients!$I$3:$I$230)+SUMIF($B$3:$B$725,J546,$CK$3:$CK$725)</f>
        <v>0</v>
      </c>
      <c r="CH546" s="30">
        <f>SUMIF(Ingredients!$B$3:$B$230,K546,Ingredients!$I$3:$I$230)+SUMIF($B$3:$B$725,K546,$CK$3:$CK$725)</f>
        <v>0</v>
      </c>
      <c r="CI546" s="30">
        <f>SUMIF(Ingredients!$B$3:$B$230,L546,Ingredients!$I$3:$I$230)+SUMIF($B$3:$B$725,L546,$CK$3:$CK$725)</f>
        <v>0</v>
      </c>
      <c r="CJ546" s="30">
        <f>SUMIF(Ingredients!$B$3:$B$230,M546,Ingredients!$I$3:$I$230)+SUMIF($B$3:$B$725,M546,$CK$3:$CK$725)</f>
        <v>0</v>
      </c>
      <c r="CK546" s="38">
        <f t="shared" si="119"/>
        <v>0</v>
      </c>
      <c r="CL546" s="30">
        <f>SUMIF(Ingredients!$B$3:$B$230,F546,Ingredients!$J$3:$J$230)+SUMIF($B$3:$B$725,F546,$CT$3:$CT$725)</f>
        <v>0</v>
      </c>
      <c r="CM546" s="30">
        <f>SUMIF(Ingredients!$B$3:$B$230,G546,Ingredients!$J$3:$J$230)+SUMIF($B$3:$B$725,G546,$CT$3:$CT$725)</f>
        <v>0</v>
      </c>
      <c r="CN546" s="30">
        <f>SUMIF(Ingredients!$B$3:$B$230,H546,Ingredients!$J$3:$J$230)+SUMIF($B$3:$B$725,H546,$CT$3:$CT$725)</f>
        <v>0</v>
      </c>
      <c r="CO546" s="30">
        <f>SUMIF(Ingredients!$B$3:$B$230,I546,Ingredients!$J$3:$J$230)+SUMIF($B$3:$B$725,I546,$CT$3:$CT$725)</f>
        <v>0</v>
      </c>
      <c r="CP546" s="30">
        <f>SUMIF(Ingredients!$B$3:$B$230,J546,Ingredients!$J$3:$J$230)+SUMIF($B$3:$B$725,J546,$CT$3:$CT$725)</f>
        <v>0</v>
      </c>
      <c r="CQ546" s="30">
        <f>SUMIF(Ingredients!$B$3:$B$230,K546,Ingredients!$J$3:$J$230)+SUMIF($B$3:$B$725,K546,$CT$3:$CT$725)</f>
        <v>0</v>
      </c>
      <c r="CR546" s="30">
        <f>SUMIF(Ingredients!$B$3:$B$230,L546,Ingredients!$J$3:$J$230)+SUMIF($B$3:$B$725,L546,$CT$3:$CT$725)</f>
        <v>0</v>
      </c>
      <c r="CS546" s="30">
        <f>SUMIF(Ingredients!$B$3:$B$230,M546,Ingredients!$J$3:$J$230)+SUMIF($B$3:$B$725,M546,$CT$3:$CT$725)</f>
        <v>0</v>
      </c>
      <c r="CT546" s="43">
        <f t="shared" si="120"/>
        <v>0</v>
      </c>
      <c r="CU546" s="34">
        <v>25</v>
      </c>
      <c r="CV546" s="30">
        <v>0</v>
      </c>
      <c r="CW546" s="30">
        <v>12</v>
      </c>
      <c r="CX546" s="35">
        <v>0</v>
      </c>
      <c r="CY546" s="36">
        <v>0</v>
      </c>
      <c r="CZ546" s="37">
        <v>4</v>
      </c>
      <c r="DA546" s="38">
        <v>0</v>
      </c>
      <c r="DB546" s="39">
        <v>0</v>
      </c>
      <c r="DC546" t="s">
        <v>202</v>
      </c>
      <c r="DD546" t="str">
        <f t="shared" ca="1" si="112"/>
        <v/>
      </c>
      <c r="DE546" t="str">
        <f t="shared" ca="1" si="121"/>
        <v>No</v>
      </c>
      <c r="DG546" t="s">
        <v>200</v>
      </c>
      <c r="DH546" t="str">
        <f t="shared" ca="1" si="122"/>
        <v/>
      </c>
      <c r="DI546" t="s">
        <v>2591</v>
      </c>
    </row>
    <row r="547" spans="2:113" x14ac:dyDescent="0.3">
      <c r="B547" t="s">
        <v>853</v>
      </c>
      <c r="C547" t="str">
        <f>INDEX('PH Itemnames'!$B$1:$B$723,MATCH(B547,'PH Itemnames'!$A$1:$A$723),1)</f>
        <v>baconpancakesItem</v>
      </c>
      <c r="D547" t="s">
        <v>240</v>
      </c>
      <c r="E547" t="s">
        <v>1191</v>
      </c>
      <c r="F547" s="10" t="s">
        <v>216</v>
      </c>
      <c r="G547" s="11" t="s">
        <v>238</v>
      </c>
      <c r="H547" s="11" t="s">
        <v>77</v>
      </c>
      <c r="I547" s="11"/>
      <c r="J547" s="11"/>
      <c r="K547" s="11"/>
      <c r="L547" s="11"/>
      <c r="M547" s="11"/>
      <c r="N547" s="46">
        <f ca="1">SUMIF(Ingredients!$B$3:$B$230,'PH complex foods'!F547,Ingredients!$A$3:$A$119)+SUMIF($B$3:$B$725,F547,$V$3:$V$724)</f>
        <v>1</v>
      </c>
      <c r="O547" s="11">
        <f ca="1">SUMIF(Ingredients!$B$3:$B$230,'PH complex foods'!G547,Ingredients!$A$3:$A$119)+SUMIF($B$3:$B$725,G547,$V$3:$V$724)</f>
        <v>1</v>
      </c>
      <c r="P547" s="11">
        <f ca="1">SUMIF(Ingredients!$B$3:$B$230,'PH complex foods'!H547,Ingredients!$A$3:$A$119)+SUMIF($B$3:$B$725,H547,$V$3:$V$724)</f>
        <v>1</v>
      </c>
      <c r="Q547" s="11">
        <f ca="1">SUMIF(Ingredients!$B$3:$B$230,'PH complex foods'!I547,Ingredients!$A$3:$A$119)+SUMIF($B$3:$B$725,I547,$V$3:$V$724)</f>
        <v>0</v>
      </c>
      <c r="R547" s="11">
        <f ca="1">SUMIF(Ingredients!$B$3:$B$230,'PH complex foods'!J547,Ingredients!$A$3:$A$119)+SUMIF($B$3:$B$725,J547,$V$3:$V$724)</f>
        <v>0</v>
      </c>
      <c r="S547" s="11">
        <f ca="1">SUMIF(Ingredients!$B$3:$B$230,'PH complex foods'!K547,Ingredients!$A$3:$A$119)+SUMIF($B$3:$B$725,K547,$V$3:$V$724)</f>
        <v>0</v>
      </c>
      <c r="T547" s="11">
        <f ca="1">SUMIF(Ingredients!$B$3:$B$230,'PH complex foods'!L547,Ingredients!$A$3:$A$119)+SUMIF($B$3:$B$725,L547,$V$3:$V$724)</f>
        <v>0</v>
      </c>
      <c r="U547" s="11">
        <f ca="1">SUMIF(Ingredients!$B$3:$B$230,'PH complex foods'!M547,Ingredients!$A$3:$A$119)+SUMIF($B$3:$B$725,M547,$V$3:$V$724)</f>
        <v>0</v>
      </c>
      <c r="V547" s="10">
        <f t="shared" ca="1" si="123"/>
        <v>1</v>
      </c>
      <c r="W547" s="10">
        <v>1</v>
      </c>
      <c r="X547" s="11">
        <v>1</v>
      </c>
      <c r="Y547" s="11">
        <f>COUNTIF(F547:M1271,B547)</f>
        <v>0</v>
      </c>
      <c r="Z547" s="44" t="str">
        <f t="shared" ca="1" si="124"/>
        <v>Yes</v>
      </c>
      <c r="AA547" s="34">
        <f>SUMIF(Ingredients!$B$3:$B$230,F547,Ingredients!$C$3:$C$230)+SUMIF($B$3:$B$725,F547,$AI$3:$AI$725)</f>
        <v>5</v>
      </c>
      <c r="AB547" s="30">
        <f>SUMIF(Ingredients!$B$3:$B$230,G547,Ingredients!$C$3:$C$230)+SUMIF($B$3:$B$725,G547,$AI$3:$AI$725)</f>
        <v>5</v>
      </c>
      <c r="AC547" s="30">
        <f>SUMIF(Ingredients!$B$3:$B$230,H547,Ingredients!$C$3:$C$230)+SUMIF($B$3:$B$725,H547,$AI$3:$AI$725)</f>
        <v>10</v>
      </c>
      <c r="AD547" s="30">
        <f>SUMIF(Ingredients!$B$3:$B$230,I547,Ingredients!$C$3:$C$230)+SUMIF($B$3:$B$725,I547,$AI$3:$AI$725)</f>
        <v>0</v>
      </c>
      <c r="AE547" s="30">
        <f>SUMIF(Ingredients!$B$3:$B$230,J547,Ingredients!$C$3:$C$230)+SUMIF($B$3:$B$725,J547,$AI$3:$AI$725)</f>
        <v>0</v>
      </c>
      <c r="AF547" s="30">
        <f>SUMIF(Ingredients!$B$3:$B$230,K547,Ingredients!$C$3:$C$230)+SUMIF($B$3:$B$725,K547,$AI$3:$AI$725)</f>
        <v>0</v>
      </c>
      <c r="AG547" s="30">
        <f>SUMIF(Ingredients!$B$3:$B$230,L547,Ingredients!$C$3:$C$230)+SUMIF($B$3:$B$725,L547,$AI$3:$AI$725)</f>
        <v>0</v>
      </c>
      <c r="AH547" s="30">
        <f>SUMIF(Ingredients!$B$3:$B$230,M547,Ingredients!$C$3:$C$230)+SUMIF($B$3:$B$725,M547,$AI$3:$AI$725)</f>
        <v>0</v>
      </c>
      <c r="AI547" s="29">
        <f t="shared" si="113"/>
        <v>20</v>
      </c>
      <c r="AJ547" s="30">
        <f>SUMIF(Ingredients!$B$3:$B$230,F547,Ingredients!$D$3:$D$230)+SUMIF($B$3:$B$725,F547,$AR$3:$AR$725)</f>
        <v>0</v>
      </c>
      <c r="AK547" s="30">
        <f>SUMIF(Ingredients!$B$3:$B$230,G547,Ingredients!$D$3:$D$230)+SUMIF($B$3:$B$725,G547,$AR$3:$AR$725)</f>
        <v>5</v>
      </c>
      <c r="AL547" s="30">
        <f>SUMIF(Ingredients!$B$3:$B$230,H547,Ingredients!$D$3:$D$230)+SUMIF($B$3:$B$725,H547,$AR$3:$AR$725)</f>
        <v>0</v>
      </c>
      <c r="AM547" s="30">
        <f>SUMIF(Ingredients!$B$3:$B$230,I547,Ingredients!$D$3:$D$230)+SUMIF($B$3:$B$725,I547,$AR$3:$AR$725)</f>
        <v>0</v>
      </c>
      <c r="AN547" s="30">
        <f>SUMIF(Ingredients!$B$3:$B$230,J547,Ingredients!$D$3:$D$230)+SUMIF($B$3:$B$725,J547,$AR$3:$AR$725)</f>
        <v>0</v>
      </c>
      <c r="AO547" s="30">
        <f>SUMIF(Ingredients!$B$3:$B$230,K547,Ingredients!$D$3:$D$230)+SUMIF($B$3:$B$725,K547,$AR$3:$AR$725)</f>
        <v>0</v>
      </c>
      <c r="AP547" s="30">
        <f>SUMIF(Ingredients!$B$3:$B$230,L547,Ingredients!$D$3:$D$230)+SUMIF($B$3:$B$725,L547,$AR$3:$AR$725)</f>
        <v>0</v>
      </c>
      <c r="AQ547" s="30">
        <f>SUMIF(Ingredients!$B$3:$B$230,M547,Ingredients!$D$3:$D$230)+SUMIF($B$3:$B$725,M547,$AR$3:$AR$725)</f>
        <v>0</v>
      </c>
      <c r="AR547" s="29">
        <f t="shared" si="114"/>
        <v>5</v>
      </c>
      <c r="AS547" s="30">
        <f>SUMIF(Ingredients!$B$3:$B$230,F547,Ingredients!$E$3:$E$230)+SUMIF($B$3:$B$725,F547,$BA$3:$BA$730)</f>
        <v>29.5</v>
      </c>
      <c r="AT547" s="30">
        <f>SUMIF(Ingredients!$B$3:$B$230,G547,Ingredients!$E$3:$E$230)+SUMIF($B$3:$B$725,G547,$BA$3:$BA$730)</f>
        <v>23</v>
      </c>
      <c r="AU547" s="30">
        <f>SUMIF(Ingredients!$B$3:$B$230,H547,Ingredients!$E$3:$E$230)+SUMIF($B$3:$B$725,H547,$BA$3:$BA$730)</f>
        <v>14</v>
      </c>
      <c r="AV547" s="30">
        <f>SUMIF(Ingredients!$B$3:$B$230,I547,Ingredients!$E$3:$E$230)+SUMIF($B$3:$B$725,I547,$BA$3:$BA$730)</f>
        <v>0</v>
      </c>
      <c r="AW547" s="30">
        <f>SUMIF(Ingredients!$B$3:$B$230,J547,Ingredients!$E$3:$E$230)+SUMIF($B$3:$B$725,J547,$BA$3:$BA$730)</f>
        <v>0</v>
      </c>
      <c r="AX547" s="30">
        <f>SUMIF(Ingredients!$B$3:$B$230,K547,Ingredients!$E$3:$E$230)+SUMIF($B$3:$B$725,K547,$BA$3:$BA$730)</f>
        <v>0</v>
      </c>
      <c r="AY547" s="30">
        <f>SUMIF(Ingredients!$B$3:$B$230,L547,Ingredients!$E$3:$E$230)+SUMIF($B$3:$B$725,L547,$BA$3:$BA$730)</f>
        <v>0</v>
      </c>
      <c r="AZ547" s="30">
        <f>SUMIF(Ingredients!$B$3:$B$230,M547,Ingredients!$E$3:$E$230)+SUMIF($B$3:$B$725,M547,$BA$3:$BA$730)</f>
        <v>0</v>
      </c>
      <c r="BA547" s="29">
        <f t="shared" si="115"/>
        <v>22.166666666666668</v>
      </c>
      <c r="BB547" s="30">
        <f>SUMIF(Ingredients!$B$3:$B$230,F547,Ingredients!$F$3:$F$230)+SUMIF($B$3:$B$725,F547,$BJ$3:$BJ$725)</f>
        <v>1</v>
      </c>
      <c r="BC547" s="30">
        <f>SUMIF(Ingredients!$B$3:$B$230,G547,Ingredients!$F$3:$F$230)+SUMIF($B$3:$B$725,G547,$BJ$3:$BJ$725)</f>
        <v>0</v>
      </c>
      <c r="BD547" s="30">
        <f>SUMIF(Ingredients!$B$3:$B$230,H547,Ingredients!$F$3:$F$230)+SUMIF($B$3:$B$725,H547,$BJ$3:$BJ$725)</f>
        <v>0</v>
      </c>
      <c r="BE547" s="30">
        <f>SUMIF(Ingredients!$B$3:$B$230,I547,Ingredients!$F$3:$F$230)+SUMIF($B$3:$B$725,I547,$BJ$3:$BJ$725)</f>
        <v>0</v>
      </c>
      <c r="BF547" s="30">
        <f>SUMIF(Ingredients!$B$3:$B$230,J547,Ingredients!$F$3:$F$230)+SUMIF($B$3:$B$725,J547,$BJ$3:$BJ$725)</f>
        <v>0</v>
      </c>
      <c r="BG547" s="30">
        <f>SUMIF(Ingredients!$B$3:$B$230,K547,Ingredients!$F$3:$F$230)+SUMIF($B$3:$B$725,K547,$BJ$3:$BJ$725)</f>
        <v>0</v>
      </c>
      <c r="BH547" s="30">
        <f>SUMIF(Ingredients!$B$3:$B$230,L547,Ingredients!$F$3:$F$230)+SUMIF($B$3:$B$725,L547,$BJ$3:$BJ$725)</f>
        <v>0</v>
      </c>
      <c r="BI547" s="30">
        <f>SUMIF(Ingredients!$B$3:$B$230,M547,Ingredients!$F$3:$F$230)+SUMIF($B$3:$B$725,M547,$BJ$3:$BJ$725)</f>
        <v>0</v>
      </c>
      <c r="BJ547" s="35">
        <f t="shared" si="116"/>
        <v>1</v>
      </c>
      <c r="BK547" s="30">
        <f>SUMIF(Ingredients!$B$3:$B$230,F547,Ingredients!$G$3:$G$230)+SUMIF($B$3:$B$725,F547,$BS$3:$BS$725)</f>
        <v>0</v>
      </c>
      <c r="BL547" s="30">
        <f>SUMIF(Ingredients!$B$3:$B$230,G547,Ingredients!$G$3:$G$230)+SUMIF($B$3:$B$725,G547,$BS$3:$BS$725)</f>
        <v>0</v>
      </c>
      <c r="BM547" s="30">
        <f>SUMIF(Ingredients!$B$3:$B$230,H547,Ingredients!$G$3:$G$230)+SUMIF($B$3:$B$725,H547,$BS$3:$BS$725)</f>
        <v>0</v>
      </c>
      <c r="BN547" s="30">
        <f>SUMIF(Ingredients!$B$3:$B$230,I547,Ingredients!$G$3:$G$230)+SUMIF($B$3:$B$725,I547,$BS$3:$BS$725)</f>
        <v>0</v>
      </c>
      <c r="BO547" s="30">
        <f>SUMIF(Ingredients!$B$3:$B$230,J547,Ingredients!$G$3:$G$230)+SUMIF($B$3:$B$725,J547,$BS$3:$BS$725)</f>
        <v>0</v>
      </c>
      <c r="BP547" s="30">
        <f>SUMIF(Ingredients!$B$3:$B$230,K547,Ingredients!$G$3:$G$230)+SUMIF($B$3:$B$725,K547,$BS$3:$BS$725)</f>
        <v>0</v>
      </c>
      <c r="BQ547" s="30">
        <f>SUMIF(Ingredients!$B$3:$B$230,L547,Ingredients!$G$3:$G$230)+SUMIF($B$3:$B$725,L547,$BS$3:$BS$725)</f>
        <v>0</v>
      </c>
      <c r="BR547" s="30">
        <f>SUMIF(Ingredients!$B$3:$B$230,M547,Ingredients!$G$3:$G$230)+SUMIF($B$3:$B$725,M547,$BS$3:$BS$725)</f>
        <v>0</v>
      </c>
      <c r="BS547" s="36">
        <f t="shared" si="117"/>
        <v>0</v>
      </c>
      <c r="BT547" s="30">
        <f>SUMIF(Ingredients!$B$3:$B$230,F547,Ingredients!$H$3:$H$230)+SUMIF($B$3:$B$725,F547,$CB$3:$CB$725)</f>
        <v>0</v>
      </c>
      <c r="BU547" s="30">
        <f>SUMIF(Ingredients!$B$3:$B$230,G547,Ingredients!$H$3:$H$230)+SUMIF($B$3:$B$725,G547,$CB$3:$CB$725)</f>
        <v>0</v>
      </c>
      <c r="BV547" s="30">
        <f>SUMIF(Ingredients!$B$3:$B$230,H547,Ingredients!$H$3:$H$230)+SUMIF($B$3:$B$725,H547,$CB$3:$CB$725)</f>
        <v>0</v>
      </c>
      <c r="BW547" s="30">
        <f>SUMIF(Ingredients!$B$3:$B$230,I547,Ingredients!$H$3:$H$230)+SUMIF($B$3:$B$725,I547,$CB$3:$CB$725)</f>
        <v>0</v>
      </c>
      <c r="BX547" s="30">
        <f>SUMIF(Ingredients!$B$3:$B$230,J547,Ingredients!$H$3:$H$230)+SUMIF($B$3:$B$725,J547,$CB$3:$CB$725)</f>
        <v>0</v>
      </c>
      <c r="BY547" s="30">
        <f>SUMIF(Ingredients!$B$3:$B$230,K547,Ingredients!$H$3:$H$230)+SUMIF($B$3:$B$725,K547,$CB$3:$CB$725)</f>
        <v>0</v>
      </c>
      <c r="BZ547" s="30">
        <f>SUMIF(Ingredients!$B$3:$B$230,L547,Ingredients!$H$3:$H$230)+SUMIF($B$3:$B$725,L547,$CB$3:$CB$725)</f>
        <v>0</v>
      </c>
      <c r="CA547" s="30">
        <f>SUMIF(Ingredients!$B$3:$B$230,M547,Ingredients!$H$3:$H$230)+SUMIF($B$3:$B$725,M547,$CB$3:$CB$725)</f>
        <v>0</v>
      </c>
      <c r="CB547" s="42">
        <f t="shared" si="118"/>
        <v>0</v>
      </c>
      <c r="CC547" s="30">
        <f>SUMIF(Ingredients!$B$3:$B$230,F547,Ingredients!$I$3:$I$230)+SUMIF($B$3:$B$725,F547,$CK$3:$CK$725)</f>
        <v>0</v>
      </c>
      <c r="CD547" s="30">
        <f>SUMIF(Ingredients!$B$3:$B$230,G547,Ingredients!$I$3:$I$230)+SUMIF($B$3:$B$725,G547,$CK$3:$CK$725)</f>
        <v>0</v>
      </c>
      <c r="CE547" s="30">
        <f>SUMIF(Ingredients!$B$3:$B$230,H547,Ingredients!$I$3:$I$230)+SUMIF($B$3:$B$725,H547,$CK$3:$CK$725)</f>
        <v>2.5</v>
      </c>
      <c r="CF547" s="30">
        <f>SUMIF(Ingredients!$B$3:$B$230,I547,Ingredients!$I$3:$I$230)+SUMIF($B$3:$B$725,I547,$CK$3:$CK$725)</f>
        <v>0</v>
      </c>
      <c r="CG547" s="30">
        <f>SUMIF(Ingredients!$B$3:$B$230,J547,Ingredients!$I$3:$I$230)+SUMIF($B$3:$B$725,J547,$CK$3:$CK$725)</f>
        <v>0</v>
      </c>
      <c r="CH547" s="30">
        <f>SUMIF(Ingredients!$B$3:$B$230,K547,Ingredients!$I$3:$I$230)+SUMIF($B$3:$B$725,K547,$CK$3:$CK$725)</f>
        <v>0</v>
      </c>
      <c r="CI547" s="30">
        <f>SUMIF(Ingredients!$B$3:$B$230,L547,Ingredients!$I$3:$I$230)+SUMIF($B$3:$B$725,L547,$CK$3:$CK$725)</f>
        <v>0</v>
      </c>
      <c r="CJ547" s="30">
        <f>SUMIF(Ingredients!$B$3:$B$230,M547,Ingredients!$I$3:$I$230)+SUMIF($B$3:$B$725,M547,$CK$3:$CK$725)</f>
        <v>0</v>
      </c>
      <c r="CK547" s="38">
        <f t="shared" si="119"/>
        <v>2.5</v>
      </c>
      <c r="CL547" s="30">
        <f>SUMIF(Ingredients!$B$3:$B$230,F547,Ingredients!$J$3:$J$230)+SUMIF($B$3:$B$725,F547,$CT$3:$CT$725)</f>
        <v>0</v>
      </c>
      <c r="CM547" s="30">
        <f>SUMIF(Ingredients!$B$3:$B$230,G547,Ingredients!$J$3:$J$230)+SUMIF($B$3:$B$725,G547,$CT$3:$CT$725)</f>
        <v>2</v>
      </c>
      <c r="CN547" s="30">
        <f>SUMIF(Ingredients!$B$3:$B$230,H547,Ingredients!$J$3:$J$230)+SUMIF($B$3:$B$725,H547,$CT$3:$CT$725)</f>
        <v>0</v>
      </c>
      <c r="CO547" s="30">
        <f>SUMIF(Ingredients!$B$3:$B$230,I547,Ingredients!$J$3:$J$230)+SUMIF($B$3:$B$725,I547,$CT$3:$CT$725)</f>
        <v>0</v>
      </c>
      <c r="CP547" s="30">
        <f>SUMIF(Ingredients!$B$3:$B$230,J547,Ingredients!$J$3:$J$230)+SUMIF($B$3:$B$725,J547,$CT$3:$CT$725)</f>
        <v>0</v>
      </c>
      <c r="CQ547" s="30">
        <f>SUMIF(Ingredients!$B$3:$B$230,K547,Ingredients!$J$3:$J$230)+SUMIF($B$3:$B$725,K547,$CT$3:$CT$725)</f>
        <v>0</v>
      </c>
      <c r="CR547" s="30">
        <f>SUMIF(Ingredients!$B$3:$B$230,L547,Ingredients!$J$3:$J$230)+SUMIF($B$3:$B$725,L547,$CT$3:$CT$725)</f>
        <v>0</v>
      </c>
      <c r="CS547" s="30">
        <f>SUMIF(Ingredients!$B$3:$B$230,M547,Ingredients!$J$3:$J$230)+SUMIF($B$3:$B$725,M547,$CT$3:$CT$725)</f>
        <v>0</v>
      </c>
      <c r="CT547" s="43">
        <f t="shared" si="120"/>
        <v>2</v>
      </c>
      <c r="CU547" s="34">
        <v>20</v>
      </c>
      <c r="CV547" s="30">
        <v>0</v>
      </c>
      <c r="CW547" s="30">
        <v>9</v>
      </c>
      <c r="CX547" s="35">
        <v>1</v>
      </c>
      <c r="CY547" s="36">
        <v>0</v>
      </c>
      <c r="CZ547" s="37">
        <v>0</v>
      </c>
      <c r="DA547" s="38">
        <v>2.5</v>
      </c>
      <c r="DB547" s="39">
        <v>2</v>
      </c>
      <c r="DC547" t="s">
        <v>202</v>
      </c>
      <c r="DD547" t="str">
        <f t="shared" ca="1" si="112"/>
        <v/>
      </c>
      <c r="DE547" t="str">
        <f t="shared" ca="1" si="121"/>
        <v>-</v>
      </c>
      <c r="DG547" t="s">
        <v>200</v>
      </c>
      <c r="DH547" t="str">
        <f t="shared" ca="1" si="122"/>
        <v>BACONPANCAKESITEM(MEAL, ItemRegistry.baconpancakesItem, 4 ,4f,0f,1f,0f,0f,2.5f,2f,2.33f),</v>
      </c>
      <c r="DI547" t="s">
        <v>2592</v>
      </c>
    </row>
    <row r="548" spans="2:113" x14ac:dyDescent="0.3">
      <c r="B548" t="s">
        <v>2741</v>
      </c>
      <c r="C548" t="str">
        <f>INDEX('PH Itemnames'!$B$1:$B$723,MATCH(B548,'PH Itemnames'!$A$1:$A$723),1)</f>
        <v>blackpaellaItem</v>
      </c>
      <c r="D548" t="s">
        <v>245</v>
      </c>
      <c r="E548" t="s">
        <v>1191</v>
      </c>
      <c r="F548" s="10" t="s">
        <v>86</v>
      </c>
      <c r="G548" s="11" t="s">
        <v>849</v>
      </c>
      <c r="H548" s="11" t="s">
        <v>44</v>
      </c>
      <c r="I548" s="11" t="s">
        <v>270</v>
      </c>
      <c r="J548" s="11" t="s">
        <v>62</v>
      </c>
      <c r="K548" s="11" t="s">
        <v>133</v>
      </c>
      <c r="L548" s="11"/>
      <c r="M548" s="11"/>
      <c r="N548" s="46">
        <f ca="1">SUMIF(Ingredients!$B$3:$B$230,'PH complex foods'!F548,Ingredients!$A$3:$A$119)+SUMIF($B$3:$B$725,F548,$V$3:$V$724)</f>
        <v>1</v>
      </c>
      <c r="O548" s="11">
        <f ca="1">SUMIF(Ingredients!$B$3:$B$230,'PH complex foods'!G548,Ingredients!$A$3:$A$119)+SUMIF($B$3:$B$725,G548,$V$3:$V$724)</f>
        <v>1</v>
      </c>
      <c r="P548" s="11">
        <f ca="1">SUMIF(Ingredients!$B$3:$B$230,'PH complex foods'!H548,Ingredients!$A$3:$A$119)+SUMIF($B$3:$B$725,H548,$V$3:$V$724)</f>
        <v>1</v>
      </c>
      <c r="Q548" s="11">
        <f ca="1">SUMIF(Ingredients!$B$3:$B$230,'PH complex foods'!I548,Ingredients!$A$3:$A$119)+SUMIF($B$3:$B$725,I548,$V$3:$V$724)</f>
        <v>1</v>
      </c>
      <c r="R548" s="11">
        <f ca="1">SUMIF(Ingredients!$B$3:$B$230,'PH complex foods'!J548,Ingredients!$A$3:$A$119)+SUMIF($B$3:$B$725,J548,$V$3:$V$724)</f>
        <v>1</v>
      </c>
      <c r="S548" s="11">
        <f ca="1">SUMIF(Ingredients!$B$3:$B$230,'PH complex foods'!K548,Ingredients!$A$3:$A$119)+SUMIF($B$3:$B$725,K548,$V$3:$V$724)</f>
        <v>1</v>
      </c>
      <c r="T548" s="11">
        <f ca="1">SUMIF(Ingredients!$B$3:$B$230,'PH complex foods'!L548,Ingredients!$A$3:$A$119)+SUMIF($B$3:$B$725,L548,$V$3:$V$724)</f>
        <v>0</v>
      </c>
      <c r="U548" s="11">
        <f ca="1">SUMIF(Ingredients!$B$3:$B$230,'PH complex foods'!M548,Ingredients!$A$3:$A$119)+SUMIF($B$3:$B$725,M548,$V$3:$V$724)</f>
        <v>0</v>
      </c>
      <c r="V548" s="10">
        <f t="shared" ca="1" si="123"/>
        <v>1</v>
      </c>
      <c r="W548" s="10">
        <v>1</v>
      </c>
      <c r="X548" s="11">
        <v>1</v>
      </c>
      <c r="Y548" s="11">
        <f>COUNTIF(F548:M1272,B548)</f>
        <v>0</v>
      </c>
      <c r="Z548" s="44" t="str">
        <f t="shared" ca="1" si="124"/>
        <v>Yes</v>
      </c>
      <c r="AA548" s="34">
        <f>SUMIF(Ingredients!$B$3:$B$230,F548,Ingredients!$C$3:$C$230)+SUMIF($B$3:$B$725,F548,$AI$3:$AI$725)</f>
        <v>5</v>
      </c>
      <c r="AB548" s="30">
        <f>SUMIF(Ingredients!$B$3:$B$230,G548,Ingredients!$C$3:$C$230)+SUMIF($B$3:$B$725,G548,$AI$3:$AI$725)</f>
        <v>2</v>
      </c>
      <c r="AC548" s="30">
        <f>SUMIF(Ingredients!$B$3:$B$230,H548,Ingredients!$C$3:$C$230)+SUMIF($B$3:$B$725,H548,$AI$3:$AI$725)</f>
        <v>0</v>
      </c>
      <c r="AD548" s="30">
        <f>SUMIF(Ingredients!$B$3:$B$230,I548,Ingredients!$C$3:$C$230)+SUMIF($B$3:$B$725,I548,$AI$3:$AI$725)</f>
        <v>12.30952380952381</v>
      </c>
      <c r="AE548" s="30">
        <f>SUMIF(Ingredients!$B$3:$B$230,J548,Ingredients!$C$3:$C$230)+SUMIF($B$3:$B$725,J548,$AI$3:$AI$725)</f>
        <v>2</v>
      </c>
      <c r="AF548" s="30">
        <f>SUMIF(Ingredients!$B$3:$B$230,K548,Ingredients!$C$3:$C$230)+SUMIF($B$3:$B$725,K548,$AI$3:$AI$725)</f>
        <v>1</v>
      </c>
      <c r="AG548" s="30">
        <f>SUMIF(Ingredients!$B$3:$B$230,L548,Ingredients!$C$3:$C$230)+SUMIF($B$3:$B$725,L548,$AI$3:$AI$725)</f>
        <v>0</v>
      </c>
      <c r="AH548" s="30">
        <f>SUMIF(Ingredients!$B$3:$B$230,M548,Ingredients!$C$3:$C$230)+SUMIF($B$3:$B$725,M548,$AI$3:$AI$725)</f>
        <v>0</v>
      </c>
      <c r="AI548" s="29">
        <f t="shared" si="113"/>
        <v>22.30952380952381</v>
      </c>
      <c r="AJ548" s="30">
        <f>SUMIF(Ingredients!$B$3:$B$230,F548,Ingredients!$D$3:$D$230)+SUMIF($B$3:$B$725,F548,$AR$3:$AR$725)</f>
        <v>0</v>
      </c>
      <c r="AK548" s="30">
        <f>SUMIF(Ingredients!$B$3:$B$230,G548,Ingredients!$D$3:$D$230)+SUMIF($B$3:$B$725,G548,$AR$3:$AR$725)</f>
        <v>0</v>
      </c>
      <c r="AL548" s="30">
        <f>SUMIF(Ingredients!$B$3:$B$230,H548,Ingredients!$D$3:$D$230)+SUMIF($B$3:$B$725,H548,$AR$3:$AR$725)</f>
        <v>0</v>
      </c>
      <c r="AM548" s="30">
        <f>SUMIF(Ingredients!$B$3:$B$230,I548,Ingredients!$D$3:$D$230)+SUMIF($B$3:$B$725,I548,$AR$3:$AR$725)</f>
        <v>0.35714285714285715</v>
      </c>
      <c r="AN548" s="30">
        <f>SUMIF(Ingredients!$B$3:$B$230,J548,Ingredients!$D$3:$D$230)+SUMIF($B$3:$B$725,J548,$AR$3:$AR$725)</f>
        <v>0</v>
      </c>
      <c r="AO548" s="30">
        <f>SUMIF(Ingredients!$B$3:$B$230,K548,Ingredients!$D$3:$D$230)+SUMIF($B$3:$B$725,K548,$AR$3:$AR$725)</f>
        <v>0</v>
      </c>
      <c r="AP548" s="30">
        <f>SUMIF(Ingredients!$B$3:$B$230,L548,Ingredients!$D$3:$D$230)+SUMIF($B$3:$B$725,L548,$AR$3:$AR$725)</f>
        <v>0</v>
      </c>
      <c r="AQ548" s="30">
        <f>SUMIF(Ingredients!$B$3:$B$230,M548,Ingredients!$D$3:$D$230)+SUMIF($B$3:$B$725,M548,$AR$3:$AR$725)</f>
        <v>0</v>
      </c>
      <c r="AR548" s="29">
        <f t="shared" si="114"/>
        <v>0.35714285714285715</v>
      </c>
      <c r="AS548" s="30">
        <f>SUMIF(Ingredients!$B$3:$B$230,F548,Ingredients!$E$3:$E$230)+SUMIF($B$3:$B$725,F548,$BA$3:$BA$730)</f>
        <v>7</v>
      </c>
      <c r="AT548" s="30">
        <f>SUMIF(Ingredients!$B$3:$B$230,G548,Ingredients!$E$3:$E$230)+SUMIF($B$3:$B$725,G548,$BA$3:$BA$730)</f>
        <v>0</v>
      </c>
      <c r="AU548" s="30">
        <f>SUMIF(Ingredients!$B$3:$B$230,H548,Ingredients!$E$3:$E$230)+SUMIF($B$3:$B$725,H548,$BA$3:$BA$730)</f>
        <v>10</v>
      </c>
      <c r="AV548" s="30">
        <f>SUMIF(Ingredients!$B$3:$B$230,I548,Ingredients!$E$3:$E$230)+SUMIF($B$3:$B$725,I548,$BA$3:$BA$730)</f>
        <v>10.428571428571429</v>
      </c>
      <c r="AW548" s="30">
        <f>SUMIF(Ingredients!$B$3:$B$230,J548,Ingredients!$E$3:$E$230)+SUMIF($B$3:$B$725,J548,$BA$3:$BA$730)</f>
        <v>54</v>
      </c>
      <c r="AX548" s="30">
        <f>SUMIF(Ingredients!$B$3:$B$230,K548,Ingredients!$E$3:$E$230)+SUMIF($B$3:$B$725,K548,$BA$3:$BA$730)</f>
        <v>32</v>
      </c>
      <c r="AY548" s="30">
        <f>SUMIF(Ingredients!$B$3:$B$230,L548,Ingredients!$E$3:$E$230)+SUMIF($B$3:$B$725,L548,$BA$3:$BA$730)</f>
        <v>0</v>
      </c>
      <c r="AZ548" s="30">
        <f>SUMIF(Ingredients!$B$3:$B$230,M548,Ingredients!$E$3:$E$230)+SUMIF($B$3:$B$725,M548,$BA$3:$BA$730)</f>
        <v>0</v>
      </c>
      <c r="BA548" s="29">
        <f t="shared" si="115"/>
        <v>18.904761904761905</v>
      </c>
      <c r="BB548" s="30">
        <f>SUMIF(Ingredients!$B$3:$B$230,F548,Ingredients!$F$3:$F$230)+SUMIF($B$3:$B$725,F548,$BJ$3:$BJ$725)</f>
        <v>0</v>
      </c>
      <c r="BC548" s="30">
        <f>SUMIF(Ingredients!$B$3:$B$230,G548,Ingredients!$F$3:$F$230)+SUMIF($B$3:$B$725,G548,$BJ$3:$BJ$725)</f>
        <v>0</v>
      </c>
      <c r="BD548" s="30">
        <f>SUMIF(Ingredients!$B$3:$B$230,H548,Ingredients!$F$3:$F$230)+SUMIF($B$3:$B$725,H548,$BJ$3:$BJ$725)</f>
        <v>0</v>
      </c>
      <c r="BE548" s="30">
        <f>SUMIF(Ingredients!$B$3:$B$230,I548,Ingredients!$F$3:$F$230)+SUMIF($B$3:$B$725,I548,$BJ$3:$BJ$725)</f>
        <v>0</v>
      </c>
      <c r="BF548" s="30">
        <f>SUMIF(Ingredients!$B$3:$B$230,J548,Ingredients!$F$3:$F$230)+SUMIF($B$3:$B$725,J548,$BJ$3:$BJ$725)</f>
        <v>0</v>
      </c>
      <c r="BG548" s="30">
        <f>SUMIF(Ingredients!$B$3:$B$230,K548,Ingredients!$F$3:$F$230)+SUMIF($B$3:$B$725,K548,$BJ$3:$BJ$725)</f>
        <v>0</v>
      </c>
      <c r="BH548" s="30">
        <f>SUMIF(Ingredients!$B$3:$B$230,L548,Ingredients!$F$3:$F$230)+SUMIF($B$3:$B$725,L548,$BJ$3:$BJ$725)</f>
        <v>0</v>
      </c>
      <c r="BI548" s="30">
        <f>SUMIF(Ingredients!$B$3:$B$230,M548,Ingredients!$F$3:$F$230)+SUMIF($B$3:$B$725,M548,$BJ$3:$BJ$725)</f>
        <v>0</v>
      </c>
      <c r="BJ548" s="35">
        <f t="shared" si="116"/>
        <v>0</v>
      </c>
      <c r="BK548" s="30">
        <f>SUMIF(Ingredients!$B$3:$B$230,F548,Ingredients!$G$3:$G$230)+SUMIF($B$3:$B$725,F548,$BS$3:$BS$725)</f>
        <v>0</v>
      </c>
      <c r="BL548" s="30">
        <f>SUMIF(Ingredients!$B$3:$B$230,G548,Ingredients!$G$3:$G$230)+SUMIF($B$3:$B$725,G548,$BS$3:$BS$725)</f>
        <v>0</v>
      </c>
      <c r="BM548" s="30">
        <f>SUMIF(Ingredients!$B$3:$B$230,H548,Ingredients!$G$3:$G$230)+SUMIF($B$3:$B$725,H548,$BS$3:$BS$725)</f>
        <v>0</v>
      </c>
      <c r="BN548" s="30">
        <f>SUMIF(Ingredients!$B$3:$B$230,I548,Ingredients!$G$3:$G$230)+SUMIF($B$3:$B$725,I548,$BS$3:$BS$725)</f>
        <v>0</v>
      </c>
      <c r="BO548" s="30">
        <f>SUMIF(Ingredients!$B$3:$B$230,J548,Ingredients!$G$3:$G$230)+SUMIF($B$3:$B$725,J548,$BS$3:$BS$725)</f>
        <v>0</v>
      </c>
      <c r="BP548" s="30">
        <f>SUMIF(Ingredients!$B$3:$B$230,K548,Ingredients!$G$3:$G$230)+SUMIF($B$3:$B$725,K548,$BS$3:$BS$725)</f>
        <v>0</v>
      </c>
      <c r="BQ548" s="30">
        <f>SUMIF(Ingredients!$B$3:$B$230,L548,Ingredients!$G$3:$G$230)+SUMIF($B$3:$B$725,L548,$BS$3:$BS$725)</f>
        <v>0</v>
      </c>
      <c r="BR548" s="30">
        <f>SUMIF(Ingredients!$B$3:$B$230,M548,Ingredients!$G$3:$G$230)+SUMIF($B$3:$B$725,M548,$BS$3:$BS$725)</f>
        <v>0</v>
      </c>
      <c r="BS548" s="36">
        <f t="shared" si="117"/>
        <v>0</v>
      </c>
      <c r="BT548" s="30">
        <f>SUMIF(Ingredients!$B$3:$B$230,F548,Ingredients!$H$3:$H$230)+SUMIF($B$3:$B$725,F548,$CB$3:$CB$725)</f>
        <v>0</v>
      </c>
      <c r="BU548" s="30">
        <f>SUMIF(Ingredients!$B$3:$B$230,G548,Ingredients!$H$3:$H$230)+SUMIF($B$3:$B$725,G548,$CB$3:$CB$725)</f>
        <v>0</v>
      </c>
      <c r="BV548" s="30">
        <f>SUMIF(Ingredients!$B$3:$B$230,H548,Ingredients!$H$3:$H$230)+SUMIF($B$3:$B$725,H548,$CB$3:$CB$725)</f>
        <v>0</v>
      </c>
      <c r="BW548" s="30">
        <f>SUMIF(Ingredients!$B$3:$B$230,I548,Ingredients!$H$3:$H$230)+SUMIF($B$3:$B$725,I548,$CB$3:$CB$725)</f>
        <v>1.1428571428571428</v>
      </c>
      <c r="BX548" s="30">
        <f>SUMIF(Ingredients!$B$3:$B$230,J548,Ingredients!$H$3:$H$230)+SUMIF($B$3:$B$725,J548,$CB$3:$CB$725)</f>
        <v>2</v>
      </c>
      <c r="BY548" s="30">
        <f>SUMIF(Ingredients!$B$3:$B$230,K548,Ingredients!$H$3:$H$230)+SUMIF($B$3:$B$725,K548,$CB$3:$CB$725)</f>
        <v>0.5</v>
      </c>
      <c r="BZ548" s="30">
        <f>SUMIF(Ingredients!$B$3:$B$230,L548,Ingredients!$H$3:$H$230)+SUMIF($B$3:$B$725,L548,$CB$3:$CB$725)</f>
        <v>0</v>
      </c>
      <c r="CA548" s="30">
        <f>SUMIF(Ingredients!$B$3:$B$230,M548,Ingredients!$H$3:$H$230)+SUMIF($B$3:$B$725,M548,$CB$3:$CB$725)</f>
        <v>0</v>
      </c>
      <c r="CB548" s="42">
        <f t="shared" si="118"/>
        <v>3.6428571428571428</v>
      </c>
      <c r="CC548" s="30">
        <f>SUMIF(Ingredients!$B$3:$B$230,F548,Ingredients!$I$3:$I$230)+SUMIF($B$3:$B$725,F548,$CK$3:$CK$725)</f>
        <v>0.5</v>
      </c>
      <c r="CD548" s="30">
        <f>SUMIF(Ingredients!$B$3:$B$230,G548,Ingredients!$I$3:$I$230)+SUMIF($B$3:$B$725,G548,$CK$3:$CK$725)</f>
        <v>0</v>
      </c>
      <c r="CE548" s="30">
        <f>SUMIF(Ingredients!$B$3:$B$230,H548,Ingredients!$I$3:$I$230)+SUMIF($B$3:$B$725,H548,$CK$3:$CK$725)</f>
        <v>0</v>
      </c>
      <c r="CF548" s="30">
        <f>SUMIF(Ingredients!$B$3:$B$230,I548,Ingredients!$I$3:$I$230)+SUMIF($B$3:$B$725,I548,$CK$3:$CK$725)</f>
        <v>2.5</v>
      </c>
      <c r="CG548" s="30">
        <f>SUMIF(Ingredients!$B$3:$B$230,J548,Ingredients!$I$3:$I$230)+SUMIF($B$3:$B$725,J548,$CK$3:$CK$725)</f>
        <v>0</v>
      </c>
      <c r="CH548" s="30">
        <f>SUMIF(Ingredients!$B$3:$B$230,K548,Ingredients!$I$3:$I$230)+SUMIF($B$3:$B$725,K548,$CK$3:$CK$725)</f>
        <v>0</v>
      </c>
      <c r="CI548" s="30">
        <f>SUMIF(Ingredients!$B$3:$B$230,L548,Ingredients!$I$3:$I$230)+SUMIF($B$3:$B$725,L548,$CK$3:$CK$725)</f>
        <v>0</v>
      </c>
      <c r="CJ548" s="30">
        <f>SUMIF(Ingredients!$B$3:$B$230,M548,Ingredients!$I$3:$I$230)+SUMIF($B$3:$B$725,M548,$CK$3:$CK$725)</f>
        <v>0</v>
      </c>
      <c r="CK548" s="38">
        <f t="shared" si="119"/>
        <v>3</v>
      </c>
      <c r="CL548" s="30">
        <f>SUMIF(Ingredients!$B$3:$B$230,F548,Ingredients!$J$3:$J$230)+SUMIF($B$3:$B$725,F548,$CT$3:$CT$725)</f>
        <v>0</v>
      </c>
      <c r="CM548" s="30">
        <f>SUMIF(Ingredients!$B$3:$B$230,G548,Ingredients!$J$3:$J$230)+SUMIF($B$3:$B$725,G548,$CT$3:$CT$725)</f>
        <v>0</v>
      </c>
      <c r="CN548" s="30">
        <f>SUMIF(Ingredients!$B$3:$B$230,H548,Ingredients!$J$3:$J$230)+SUMIF($B$3:$B$725,H548,$CT$3:$CT$725)</f>
        <v>0</v>
      </c>
      <c r="CO548" s="30">
        <f>SUMIF(Ingredients!$B$3:$B$230,I548,Ingredients!$J$3:$J$230)+SUMIF($B$3:$B$725,I548,$CT$3:$CT$725)</f>
        <v>0</v>
      </c>
      <c r="CP548" s="30">
        <f>SUMIF(Ingredients!$B$3:$B$230,J548,Ingredients!$J$3:$J$230)+SUMIF($B$3:$B$725,J548,$CT$3:$CT$725)</f>
        <v>0</v>
      </c>
      <c r="CQ548" s="30">
        <f>SUMIF(Ingredients!$B$3:$B$230,K548,Ingredients!$J$3:$J$230)+SUMIF($B$3:$B$725,K548,$CT$3:$CT$725)</f>
        <v>0</v>
      </c>
      <c r="CR548" s="30">
        <f>SUMIF(Ingredients!$B$3:$B$230,L548,Ingredients!$J$3:$J$230)+SUMIF($B$3:$B$725,L548,$CT$3:$CT$725)</f>
        <v>0</v>
      </c>
      <c r="CS548" s="30">
        <f>SUMIF(Ingredients!$B$3:$B$230,M548,Ingredients!$J$3:$J$230)+SUMIF($B$3:$B$725,M548,$CT$3:$CT$725)</f>
        <v>0</v>
      </c>
      <c r="CT548" s="43">
        <f t="shared" si="120"/>
        <v>0</v>
      </c>
      <c r="CU548" s="34">
        <v>25</v>
      </c>
      <c r="CV548" s="30">
        <v>0.35714285714285715</v>
      </c>
      <c r="CW548" s="30">
        <v>11</v>
      </c>
      <c r="CX548" s="35">
        <v>1</v>
      </c>
      <c r="CY548" s="36">
        <v>0</v>
      </c>
      <c r="CZ548" s="37">
        <v>3.6428571428571428</v>
      </c>
      <c r="DA548" s="38">
        <v>3</v>
      </c>
      <c r="DB548" s="39">
        <v>0</v>
      </c>
      <c r="DC548" t="s">
        <v>202</v>
      </c>
      <c r="DD548" t="str">
        <f t="shared" ca="1" si="112"/>
        <v/>
      </c>
      <c r="DE548" t="str">
        <f t="shared" ca="1" si="121"/>
        <v>-</v>
      </c>
      <c r="DG548" t="s">
        <v>200</v>
      </c>
      <c r="DH548" t="str">
        <f t="shared" ca="1" si="122"/>
        <v>BLACKPAELLAITEM(MEAL, ItemRegistry.blackpaellaItem, 4 ,5f,0.36f,1f,3.64f,0f,3f,0f,1.91f),</v>
      </c>
      <c r="DI548" t="s">
        <v>2742</v>
      </c>
    </row>
    <row r="549" spans="2:113" x14ac:dyDescent="0.3">
      <c r="B549" t="s">
        <v>854</v>
      </c>
      <c r="C549" t="str">
        <f>INDEX('PH Itemnames'!$B$1:$B$723,MATCH(B549,'PH Itemnames'!$A$1:$A$723),1)</f>
        <v>blazingsoupItem</v>
      </c>
      <c r="D549" t="s">
        <v>245</v>
      </c>
      <c r="E549" t="s">
        <v>1191</v>
      </c>
      <c r="F549" s="10" t="s">
        <v>270</v>
      </c>
      <c r="G549" s="11" t="s">
        <v>729</v>
      </c>
      <c r="H549" s="11" t="s">
        <v>855</v>
      </c>
      <c r="I549" s="11"/>
      <c r="J549" s="11"/>
      <c r="K549" s="11"/>
      <c r="L549" s="11"/>
      <c r="M549" s="11"/>
      <c r="N549" s="46">
        <f ca="1">SUMIF(Ingredients!$B$3:$B$230,'PH complex foods'!F549,Ingredients!$A$3:$A$119)+SUMIF($B$3:$B$725,F549,$V$3:$V$724)</f>
        <v>1</v>
      </c>
      <c r="O549" s="11">
        <f ca="1">SUMIF(Ingredients!$B$3:$B$230,'PH complex foods'!G549,Ingredients!$A$3:$A$119)+SUMIF($B$3:$B$725,G549,$V$3:$V$724)</f>
        <v>0</v>
      </c>
      <c r="P549" s="11">
        <f ca="1">SUMIF(Ingredients!$B$3:$B$230,'PH complex foods'!H549,Ingredients!$A$3:$A$119)+SUMIF($B$3:$B$725,H549,$V$3:$V$724)</f>
        <v>0</v>
      </c>
      <c r="Q549" s="11">
        <f ca="1">SUMIF(Ingredients!$B$3:$B$230,'PH complex foods'!I549,Ingredients!$A$3:$A$119)+SUMIF($B$3:$B$725,I549,$V$3:$V$724)</f>
        <v>0</v>
      </c>
      <c r="R549" s="11">
        <f ca="1">SUMIF(Ingredients!$B$3:$B$230,'PH complex foods'!J549,Ingredients!$A$3:$A$119)+SUMIF($B$3:$B$725,J549,$V$3:$V$724)</f>
        <v>0</v>
      </c>
      <c r="S549" s="11">
        <f ca="1">SUMIF(Ingredients!$B$3:$B$230,'PH complex foods'!K549,Ingredients!$A$3:$A$119)+SUMIF($B$3:$B$725,K549,$V$3:$V$724)</f>
        <v>0</v>
      </c>
      <c r="T549" s="11">
        <f ca="1">SUMIF(Ingredients!$B$3:$B$230,'PH complex foods'!L549,Ingredients!$A$3:$A$119)+SUMIF($B$3:$B$725,L549,$V$3:$V$724)</f>
        <v>0</v>
      </c>
      <c r="U549" s="11">
        <f ca="1">SUMIF(Ingredients!$B$3:$B$230,'PH complex foods'!M549,Ingredients!$A$3:$A$119)+SUMIF($B$3:$B$725,M549,$V$3:$V$724)</f>
        <v>0</v>
      </c>
      <c r="V549" s="10">
        <f t="shared" ca="1" si="123"/>
        <v>-1</v>
      </c>
      <c r="W549" s="10">
        <v>-1</v>
      </c>
      <c r="X549" s="11">
        <v>-1</v>
      </c>
      <c r="Y549" s="11">
        <f>COUNTIF(F549:M1273,B549)</f>
        <v>0</v>
      </c>
      <c r="Z549" s="44" t="str">
        <f t="shared" ca="1" si="124"/>
        <v>No</v>
      </c>
      <c r="AA549" s="34">
        <f>SUMIF(Ingredients!$B$3:$B$230,F549,Ingredients!$C$3:$C$230)+SUMIF($B$3:$B$725,F549,$AI$3:$AI$725)</f>
        <v>12.30952380952381</v>
      </c>
      <c r="AB549" s="30">
        <f>SUMIF(Ingredients!$B$3:$B$230,G549,Ingredients!$C$3:$C$230)+SUMIF($B$3:$B$725,G549,$AI$3:$AI$725)</f>
        <v>0</v>
      </c>
      <c r="AC549" s="30">
        <f>SUMIF(Ingredients!$B$3:$B$230,H549,Ingredients!$C$3:$C$230)+SUMIF($B$3:$B$725,H549,$AI$3:$AI$725)</f>
        <v>0</v>
      </c>
      <c r="AD549" s="30">
        <f>SUMIF(Ingredients!$B$3:$B$230,I549,Ingredients!$C$3:$C$230)+SUMIF($B$3:$B$725,I549,$AI$3:$AI$725)</f>
        <v>0</v>
      </c>
      <c r="AE549" s="30">
        <f>SUMIF(Ingredients!$B$3:$B$230,J549,Ingredients!$C$3:$C$230)+SUMIF($B$3:$B$725,J549,$AI$3:$AI$725)</f>
        <v>0</v>
      </c>
      <c r="AF549" s="30">
        <f>SUMIF(Ingredients!$B$3:$B$230,K549,Ingredients!$C$3:$C$230)+SUMIF($B$3:$B$725,K549,$AI$3:$AI$725)</f>
        <v>0</v>
      </c>
      <c r="AG549" s="30">
        <f>SUMIF(Ingredients!$B$3:$B$230,L549,Ingredients!$C$3:$C$230)+SUMIF($B$3:$B$725,L549,$AI$3:$AI$725)</f>
        <v>0</v>
      </c>
      <c r="AH549" s="30">
        <f>SUMIF(Ingredients!$B$3:$B$230,M549,Ingredients!$C$3:$C$230)+SUMIF($B$3:$B$725,M549,$AI$3:$AI$725)</f>
        <v>0</v>
      </c>
      <c r="AI549" s="29">
        <f t="shared" si="113"/>
        <v>12.30952380952381</v>
      </c>
      <c r="AJ549" s="30">
        <f>SUMIF(Ingredients!$B$3:$B$230,F549,Ingredients!$D$3:$D$230)+SUMIF($B$3:$B$725,F549,$AR$3:$AR$725)</f>
        <v>0.35714285714285715</v>
      </c>
      <c r="AK549" s="30">
        <f>SUMIF(Ingredients!$B$3:$B$230,G549,Ingredients!$D$3:$D$230)+SUMIF($B$3:$B$725,G549,$AR$3:$AR$725)</f>
        <v>0</v>
      </c>
      <c r="AL549" s="30">
        <f>SUMIF(Ingredients!$B$3:$B$230,H549,Ingredients!$D$3:$D$230)+SUMIF($B$3:$B$725,H549,$AR$3:$AR$725)</f>
        <v>0</v>
      </c>
      <c r="AM549" s="30">
        <f>SUMIF(Ingredients!$B$3:$B$230,I549,Ingredients!$D$3:$D$230)+SUMIF($B$3:$B$725,I549,$AR$3:$AR$725)</f>
        <v>0</v>
      </c>
      <c r="AN549" s="30">
        <f>SUMIF(Ingredients!$B$3:$B$230,J549,Ingredients!$D$3:$D$230)+SUMIF($B$3:$B$725,J549,$AR$3:$AR$725)</f>
        <v>0</v>
      </c>
      <c r="AO549" s="30">
        <f>SUMIF(Ingredients!$B$3:$B$230,K549,Ingredients!$D$3:$D$230)+SUMIF($B$3:$B$725,K549,$AR$3:$AR$725)</f>
        <v>0</v>
      </c>
      <c r="AP549" s="30">
        <f>SUMIF(Ingredients!$B$3:$B$230,L549,Ingredients!$D$3:$D$230)+SUMIF($B$3:$B$725,L549,$AR$3:$AR$725)</f>
        <v>0</v>
      </c>
      <c r="AQ549" s="30">
        <f>SUMIF(Ingredients!$B$3:$B$230,M549,Ingredients!$D$3:$D$230)+SUMIF($B$3:$B$725,M549,$AR$3:$AR$725)</f>
        <v>0</v>
      </c>
      <c r="AR549" s="29">
        <f t="shared" si="114"/>
        <v>0.35714285714285715</v>
      </c>
      <c r="AS549" s="30">
        <f>SUMIF(Ingredients!$B$3:$B$230,F549,Ingredients!$E$3:$E$230)+SUMIF($B$3:$B$725,F549,$BA$3:$BA$730)</f>
        <v>10.428571428571429</v>
      </c>
      <c r="AT549" s="30">
        <f>SUMIF(Ingredients!$B$3:$B$230,G549,Ingredients!$E$3:$E$230)+SUMIF($B$3:$B$725,G549,$BA$3:$BA$730)</f>
        <v>0</v>
      </c>
      <c r="AU549" s="30">
        <f>SUMIF(Ingredients!$B$3:$B$230,H549,Ingredients!$E$3:$E$230)+SUMIF($B$3:$B$725,H549,$BA$3:$BA$730)</f>
        <v>0</v>
      </c>
      <c r="AV549" s="30">
        <f>SUMIF(Ingredients!$B$3:$B$230,I549,Ingredients!$E$3:$E$230)+SUMIF($B$3:$B$725,I549,$BA$3:$BA$730)</f>
        <v>0</v>
      </c>
      <c r="AW549" s="30">
        <f>SUMIF(Ingredients!$B$3:$B$230,J549,Ingredients!$E$3:$E$230)+SUMIF($B$3:$B$725,J549,$BA$3:$BA$730)</f>
        <v>0</v>
      </c>
      <c r="AX549" s="30">
        <f>SUMIF(Ingredients!$B$3:$B$230,K549,Ingredients!$E$3:$E$230)+SUMIF($B$3:$B$725,K549,$BA$3:$BA$730)</f>
        <v>0</v>
      </c>
      <c r="AY549" s="30">
        <f>SUMIF(Ingredients!$B$3:$B$230,L549,Ingredients!$E$3:$E$230)+SUMIF($B$3:$B$725,L549,$BA$3:$BA$730)</f>
        <v>0</v>
      </c>
      <c r="AZ549" s="30">
        <f>SUMIF(Ingredients!$B$3:$B$230,M549,Ingredients!$E$3:$E$230)+SUMIF($B$3:$B$725,M549,$BA$3:$BA$730)</f>
        <v>0</v>
      </c>
      <c r="BA549" s="29">
        <f t="shared" si="115"/>
        <v>3.4761904761904763</v>
      </c>
      <c r="BB549" s="30">
        <f>SUMIF(Ingredients!$B$3:$B$230,F549,Ingredients!$F$3:$F$230)+SUMIF($B$3:$B$725,F549,$BJ$3:$BJ$725)</f>
        <v>0</v>
      </c>
      <c r="BC549" s="30">
        <f>SUMIF(Ingredients!$B$3:$B$230,G549,Ingredients!$F$3:$F$230)+SUMIF($B$3:$B$725,G549,$BJ$3:$BJ$725)</f>
        <v>0</v>
      </c>
      <c r="BD549" s="30">
        <f>SUMIF(Ingredients!$B$3:$B$230,H549,Ingredients!$F$3:$F$230)+SUMIF($B$3:$B$725,H549,$BJ$3:$BJ$725)</f>
        <v>0</v>
      </c>
      <c r="BE549" s="30">
        <f>SUMIF(Ingredients!$B$3:$B$230,I549,Ingredients!$F$3:$F$230)+SUMIF($B$3:$B$725,I549,$BJ$3:$BJ$725)</f>
        <v>0</v>
      </c>
      <c r="BF549" s="30">
        <f>SUMIF(Ingredients!$B$3:$B$230,J549,Ingredients!$F$3:$F$230)+SUMIF($B$3:$B$725,J549,$BJ$3:$BJ$725)</f>
        <v>0</v>
      </c>
      <c r="BG549" s="30">
        <f>SUMIF(Ingredients!$B$3:$B$230,K549,Ingredients!$F$3:$F$230)+SUMIF($B$3:$B$725,K549,$BJ$3:$BJ$725)</f>
        <v>0</v>
      </c>
      <c r="BH549" s="30">
        <f>SUMIF(Ingredients!$B$3:$B$230,L549,Ingredients!$F$3:$F$230)+SUMIF($B$3:$B$725,L549,$BJ$3:$BJ$725)</f>
        <v>0</v>
      </c>
      <c r="BI549" s="30">
        <f>SUMIF(Ingredients!$B$3:$B$230,M549,Ingredients!$F$3:$F$230)+SUMIF($B$3:$B$725,M549,$BJ$3:$BJ$725)</f>
        <v>0</v>
      </c>
      <c r="BJ549" s="35">
        <f t="shared" si="116"/>
        <v>0</v>
      </c>
      <c r="BK549" s="30">
        <f>SUMIF(Ingredients!$B$3:$B$230,F549,Ingredients!$G$3:$G$230)+SUMIF($B$3:$B$725,F549,$BS$3:$BS$725)</f>
        <v>0</v>
      </c>
      <c r="BL549" s="30">
        <f>SUMIF(Ingredients!$B$3:$B$230,G549,Ingredients!$G$3:$G$230)+SUMIF($B$3:$B$725,G549,$BS$3:$BS$725)</f>
        <v>0</v>
      </c>
      <c r="BM549" s="30">
        <f>SUMIF(Ingredients!$B$3:$B$230,H549,Ingredients!$G$3:$G$230)+SUMIF($B$3:$B$725,H549,$BS$3:$BS$725)</f>
        <v>0</v>
      </c>
      <c r="BN549" s="30">
        <f>SUMIF(Ingredients!$B$3:$B$230,I549,Ingredients!$G$3:$G$230)+SUMIF($B$3:$B$725,I549,$BS$3:$BS$725)</f>
        <v>0</v>
      </c>
      <c r="BO549" s="30">
        <f>SUMIF(Ingredients!$B$3:$B$230,J549,Ingredients!$G$3:$G$230)+SUMIF($B$3:$B$725,J549,$BS$3:$BS$725)</f>
        <v>0</v>
      </c>
      <c r="BP549" s="30">
        <f>SUMIF(Ingredients!$B$3:$B$230,K549,Ingredients!$G$3:$G$230)+SUMIF($B$3:$B$725,K549,$BS$3:$BS$725)</f>
        <v>0</v>
      </c>
      <c r="BQ549" s="30">
        <f>SUMIF(Ingredients!$B$3:$B$230,L549,Ingredients!$G$3:$G$230)+SUMIF($B$3:$B$725,L549,$BS$3:$BS$725)</f>
        <v>0</v>
      </c>
      <c r="BR549" s="30">
        <f>SUMIF(Ingredients!$B$3:$B$230,M549,Ingredients!$G$3:$G$230)+SUMIF($B$3:$B$725,M549,$BS$3:$BS$725)</f>
        <v>0</v>
      </c>
      <c r="BS549" s="36">
        <f t="shared" si="117"/>
        <v>0</v>
      </c>
      <c r="BT549" s="30">
        <f>SUMIF(Ingredients!$B$3:$B$230,F549,Ingredients!$H$3:$H$230)+SUMIF($B$3:$B$725,F549,$CB$3:$CB$725)</f>
        <v>1.1428571428571428</v>
      </c>
      <c r="BU549" s="30">
        <f>SUMIF(Ingredients!$B$3:$B$230,G549,Ingredients!$H$3:$H$230)+SUMIF($B$3:$B$725,G549,$CB$3:$CB$725)</f>
        <v>0</v>
      </c>
      <c r="BV549" s="30">
        <f>SUMIF(Ingredients!$B$3:$B$230,H549,Ingredients!$H$3:$H$230)+SUMIF($B$3:$B$725,H549,$CB$3:$CB$725)</f>
        <v>0</v>
      </c>
      <c r="BW549" s="30">
        <f>SUMIF(Ingredients!$B$3:$B$230,I549,Ingredients!$H$3:$H$230)+SUMIF($B$3:$B$725,I549,$CB$3:$CB$725)</f>
        <v>0</v>
      </c>
      <c r="BX549" s="30">
        <f>SUMIF(Ingredients!$B$3:$B$230,J549,Ingredients!$H$3:$H$230)+SUMIF($B$3:$B$725,J549,$CB$3:$CB$725)</f>
        <v>0</v>
      </c>
      <c r="BY549" s="30">
        <f>SUMIF(Ingredients!$B$3:$B$230,K549,Ingredients!$H$3:$H$230)+SUMIF($B$3:$B$725,K549,$CB$3:$CB$725)</f>
        <v>0</v>
      </c>
      <c r="BZ549" s="30">
        <f>SUMIF(Ingredients!$B$3:$B$230,L549,Ingredients!$H$3:$H$230)+SUMIF($B$3:$B$725,L549,$CB$3:$CB$725)</f>
        <v>0</v>
      </c>
      <c r="CA549" s="30">
        <f>SUMIF(Ingredients!$B$3:$B$230,M549,Ingredients!$H$3:$H$230)+SUMIF($B$3:$B$725,M549,$CB$3:$CB$725)</f>
        <v>0</v>
      </c>
      <c r="CB549" s="42">
        <f t="shared" si="118"/>
        <v>1.1428571428571428</v>
      </c>
      <c r="CC549" s="30">
        <f>SUMIF(Ingredients!$B$3:$B$230,F549,Ingredients!$I$3:$I$230)+SUMIF($B$3:$B$725,F549,$CK$3:$CK$725)</f>
        <v>2.5</v>
      </c>
      <c r="CD549" s="30">
        <f>SUMIF(Ingredients!$B$3:$B$230,G549,Ingredients!$I$3:$I$230)+SUMIF($B$3:$B$725,G549,$CK$3:$CK$725)</f>
        <v>0</v>
      </c>
      <c r="CE549" s="30">
        <f>SUMIF(Ingredients!$B$3:$B$230,H549,Ingredients!$I$3:$I$230)+SUMIF($B$3:$B$725,H549,$CK$3:$CK$725)</f>
        <v>0</v>
      </c>
      <c r="CF549" s="30">
        <f>SUMIF(Ingredients!$B$3:$B$230,I549,Ingredients!$I$3:$I$230)+SUMIF($B$3:$B$725,I549,$CK$3:$CK$725)</f>
        <v>0</v>
      </c>
      <c r="CG549" s="30">
        <f>SUMIF(Ingredients!$B$3:$B$230,J549,Ingredients!$I$3:$I$230)+SUMIF($B$3:$B$725,J549,$CK$3:$CK$725)</f>
        <v>0</v>
      </c>
      <c r="CH549" s="30">
        <f>SUMIF(Ingredients!$B$3:$B$230,K549,Ingredients!$I$3:$I$230)+SUMIF($B$3:$B$725,K549,$CK$3:$CK$725)</f>
        <v>0</v>
      </c>
      <c r="CI549" s="30">
        <f>SUMIF(Ingredients!$B$3:$B$230,L549,Ingredients!$I$3:$I$230)+SUMIF($B$3:$B$725,L549,$CK$3:$CK$725)</f>
        <v>0</v>
      </c>
      <c r="CJ549" s="30">
        <f>SUMIF(Ingredients!$B$3:$B$230,M549,Ingredients!$I$3:$I$230)+SUMIF($B$3:$B$725,M549,$CK$3:$CK$725)</f>
        <v>0</v>
      </c>
      <c r="CK549" s="38">
        <f t="shared" si="119"/>
        <v>2.5</v>
      </c>
      <c r="CL549" s="30">
        <f>SUMIF(Ingredients!$B$3:$B$230,F549,Ingredients!$J$3:$J$230)+SUMIF($B$3:$B$725,F549,$CT$3:$CT$725)</f>
        <v>0</v>
      </c>
      <c r="CM549" s="30">
        <f>SUMIF(Ingredients!$B$3:$B$230,G549,Ingredients!$J$3:$J$230)+SUMIF($B$3:$B$725,G549,$CT$3:$CT$725)</f>
        <v>0</v>
      </c>
      <c r="CN549" s="30">
        <f>SUMIF(Ingredients!$B$3:$B$230,H549,Ingredients!$J$3:$J$230)+SUMIF($B$3:$B$725,H549,$CT$3:$CT$725)</f>
        <v>0</v>
      </c>
      <c r="CO549" s="30">
        <f>SUMIF(Ingredients!$B$3:$B$230,I549,Ingredients!$J$3:$J$230)+SUMIF($B$3:$B$725,I549,$CT$3:$CT$725)</f>
        <v>0</v>
      </c>
      <c r="CP549" s="30">
        <f>SUMIF(Ingredients!$B$3:$B$230,J549,Ingredients!$J$3:$J$230)+SUMIF($B$3:$B$725,J549,$CT$3:$CT$725)</f>
        <v>0</v>
      </c>
      <c r="CQ549" s="30">
        <f>SUMIF(Ingredients!$B$3:$B$230,K549,Ingredients!$J$3:$J$230)+SUMIF($B$3:$B$725,K549,$CT$3:$CT$725)</f>
        <v>0</v>
      </c>
      <c r="CR549" s="30">
        <f>SUMIF(Ingredients!$B$3:$B$230,L549,Ingredients!$J$3:$J$230)+SUMIF($B$3:$B$725,L549,$CT$3:$CT$725)</f>
        <v>0</v>
      </c>
      <c r="CS549" s="30">
        <f>SUMIF(Ingredients!$B$3:$B$230,M549,Ingredients!$J$3:$J$230)+SUMIF($B$3:$B$725,M549,$CT$3:$CT$725)</f>
        <v>0</v>
      </c>
      <c r="CT549" s="43">
        <f t="shared" si="120"/>
        <v>0</v>
      </c>
      <c r="CU549" s="34">
        <v>12.30952380952381</v>
      </c>
      <c r="CV549" s="30">
        <v>0.35714285714285715</v>
      </c>
      <c r="CW549" s="30">
        <v>3.4761904761904763</v>
      </c>
      <c r="CX549" s="35">
        <v>0</v>
      </c>
      <c r="CY549" s="36">
        <v>0</v>
      </c>
      <c r="CZ549" s="37">
        <v>1.1428571428571428</v>
      </c>
      <c r="DA549" s="38">
        <v>2.5</v>
      </c>
      <c r="DB549" s="39">
        <v>0</v>
      </c>
      <c r="DC549" t="s">
        <v>199</v>
      </c>
      <c r="DD549" t="str">
        <f t="shared" ca="1" si="112"/>
        <v/>
      </c>
      <c r="DE549" t="str">
        <f t="shared" ca="1" si="121"/>
        <v>No</v>
      </c>
      <c r="DF549" t="s">
        <v>856</v>
      </c>
      <c r="DG549" t="s">
        <v>200</v>
      </c>
      <c r="DH549" t="str">
        <f t="shared" ca="1" si="122"/>
        <v/>
      </c>
      <c r="DI549" t="s">
        <v>2271</v>
      </c>
    </row>
    <row r="550" spans="2:113" x14ac:dyDescent="0.3">
      <c r="B550" t="s">
        <v>857</v>
      </c>
      <c r="C550" t="str">
        <f>INDEX('PH Itemnames'!$B$1:$B$723,MATCH(B550,'PH Itemnames'!$A$1:$A$723),1)</f>
        <v>briochebunItem</v>
      </c>
      <c r="D550" t="s">
        <v>240</v>
      </c>
      <c r="E550" t="s">
        <v>1191</v>
      </c>
      <c r="F550" s="10" t="s">
        <v>264</v>
      </c>
      <c r="G550" s="11" t="s">
        <v>226</v>
      </c>
      <c r="H550" s="11" t="s">
        <v>247</v>
      </c>
      <c r="I550" s="11" t="s">
        <v>238</v>
      </c>
      <c r="J550" s="11" t="s">
        <v>9</v>
      </c>
      <c r="K550" s="11" t="s">
        <v>217</v>
      </c>
      <c r="L550" s="11" t="s">
        <v>210</v>
      </c>
      <c r="M550" s="11"/>
      <c r="N550" s="46">
        <f ca="1">SUMIF(Ingredients!$B$3:$B$230,'PH complex foods'!F550,Ingredients!$A$3:$A$119)+SUMIF($B$3:$B$725,F550,$V$3:$V$724)</f>
        <v>1</v>
      </c>
      <c r="O550" s="11">
        <f ca="1">SUMIF(Ingredients!$B$3:$B$230,'PH complex foods'!G550,Ingredients!$A$3:$A$119)+SUMIF($B$3:$B$725,G550,$V$3:$V$724)</f>
        <v>1</v>
      </c>
      <c r="P550" s="11">
        <f ca="1">SUMIF(Ingredients!$B$3:$B$230,'PH complex foods'!H550,Ingredients!$A$3:$A$119)+SUMIF($B$3:$B$725,H550,$V$3:$V$724)</f>
        <v>1</v>
      </c>
      <c r="Q550" s="11">
        <f ca="1">SUMIF(Ingredients!$B$3:$B$230,'PH complex foods'!I550,Ingredients!$A$3:$A$119)+SUMIF($B$3:$B$725,I550,$V$3:$V$724)</f>
        <v>1</v>
      </c>
      <c r="R550" s="11">
        <f ca="1">SUMIF(Ingredients!$B$3:$B$230,'PH complex foods'!J550,Ingredients!$A$3:$A$119)+SUMIF($B$3:$B$725,J550,$V$3:$V$724)</f>
        <v>1</v>
      </c>
      <c r="S550" s="11">
        <f ca="1">SUMIF(Ingredients!$B$3:$B$230,'PH complex foods'!K550,Ingredients!$A$3:$A$119)+SUMIF($B$3:$B$725,K550,$V$3:$V$724)</f>
        <v>1</v>
      </c>
      <c r="T550" s="11">
        <f ca="1">SUMIF(Ingredients!$B$3:$B$230,'PH complex foods'!L550,Ingredients!$A$3:$A$119)+SUMIF($B$3:$B$725,L550,$V$3:$V$724)</f>
        <v>1</v>
      </c>
      <c r="U550" s="11">
        <f ca="1">SUMIF(Ingredients!$B$3:$B$230,'PH complex foods'!M550,Ingredients!$A$3:$A$119)+SUMIF($B$3:$B$725,M550,$V$3:$V$724)</f>
        <v>0</v>
      </c>
      <c r="V550" s="10">
        <f t="shared" ca="1" si="123"/>
        <v>1</v>
      </c>
      <c r="W550" s="10">
        <v>1</v>
      </c>
      <c r="X550" s="11">
        <v>1</v>
      </c>
      <c r="Y550" s="11">
        <f>COUNTIF(F550:M1274,B550)</f>
        <v>4</v>
      </c>
      <c r="Z550" s="44" t="str">
        <f t="shared" ca="1" si="124"/>
        <v>Yes</v>
      </c>
      <c r="AA550" s="34">
        <f>SUMIF(Ingredients!$B$3:$B$230,F550,Ingredients!$C$3:$C$230)+SUMIF($B$3:$B$725,F550,$AI$3:$AI$725)</f>
        <v>5</v>
      </c>
      <c r="AB550" s="30">
        <f>SUMIF(Ingredients!$B$3:$B$230,G550,Ingredients!$C$3:$C$230)+SUMIF($B$3:$B$725,G550,$AI$3:$AI$725)</f>
        <v>0</v>
      </c>
      <c r="AC550" s="30">
        <f>SUMIF(Ingredients!$B$3:$B$230,H550,Ingredients!$C$3:$C$230)+SUMIF($B$3:$B$725,H550,$AI$3:$AI$725)</f>
        <v>5</v>
      </c>
      <c r="AD550" s="30">
        <f>SUMIF(Ingredients!$B$3:$B$230,I550,Ingredients!$C$3:$C$230)+SUMIF($B$3:$B$725,I550,$AI$3:$AI$725)</f>
        <v>5</v>
      </c>
      <c r="AE550" s="30">
        <f>SUMIF(Ingredients!$B$3:$B$230,J550,Ingredients!$C$3:$C$230)+SUMIF($B$3:$B$725,J550,$AI$3:$AI$725)</f>
        <v>0</v>
      </c>
      <c r="AF550" s="30">
        <f>SUMIF(Ingredients!$B$3:$B$230,K550,Ingredients!$C$3:$C$230)+SUMIF($B$3:$B$725,K550,$AI$3:$AI$725)</f>
        <v>5</v>
      </c>
      <c r="AG550" s="30">
        <f>SUMIF(Ingredients!$B$3:$B$230,L550,Ingredients!$C$3:$C$230)+SUMIF($B$3:$B$725,L550,$AI$3:$AI$725)</f>
        <v>0</v>
      </c>
      <c r="AH550" s="30">
        <f>SUMIF(Ingredients!$B$3:$B$230,M550,Ingredients!$C$3:$C$230)+SUMIF($B$3:$B$725,M550,$AI$3:$AI$725)</f>
        <v>0</v>
      </c>
      <c r="AI550" s="29">
        <f t="shared" si="113"/>
        <v>20</v>
      </c>
      <c r="AJ550" s="30">
        <f>SUMIF(Ingredients!$B$3:$B$230,F550,Ingredients!$D$3:$D$230)+SUMIF($B$3:$B$725,F550,$AR$3:$AR$725)</f>
        <v>0</v>
      </c>
      <c r="AK550" s="30">
        <f>SUMIF(Ingredients!$B$3:$B$230,G550,Ingredients!$D$3:$D$230)+SUMIF($B$3:$B$725,G550,$AR$3:$AR$725)</f>
        <v>0</v>
      </c>
      <c r="AL550" s="30">
        <f>SUMIF(Ingredients!$B$3:$B$230,H550,Ingredients!$D$3:$D$230)+SUMIF($B$3:$B$725,H550,$AR$3:$AR$725)</f>
        <v>0</v>
      </c>
      <c r="AM550" s="30">
        <f>SUMIF(Ingredients!$B$3:$B$230,I550,Ingredients!$D$3:$D$230)+SUMIF($B$3:$B$725,I550,$AR$3:$AR$725)</f>
        <v>5</v>
      </c>
      <c r="AN550" s="30">
        <f>SUMIF(Ingredients!$B$3:$B$230,J550,Ingredients!$D$3:$D$230)+SUMIF($B$3:$B$725,J550,$AR$3:$AR$725)</f>
        <v>10</v>
      </c>
      <c r="AO550" s="30">
        <f>SUMIF(Ingredients!$B$3:$B$230,K550,Ingredients!$D$3:$D$230)+SUMIF($B$3:$B$725,K550,$AR$3:$AR$725)</f>
        <v>0</v>
      </c>
      <c r="AP550" s="30">
        <f>SUMIF(Ingredients!$B$3:$B$230,L550,Ingredients!$D$3:$D$230)+SUMIF($B$3:$B$725,L550,$AR$3:$AR$725)</f>
        <v>0</v>
      </c>
      <c r="AQ550" s="30">
        <f>SUMIF(Ingredients!$B$3:$B$230,M550,Ingredients!$D$3:$D$230)+SUMIF($B$3:$B$725,M550,$AR$3:$AR$725)</f>
        <v>0</v>
      </c>
      <c r="AR550" s="29">
        <f t="shared" si="114"/>
        <v>15</v>
      </c>
      <c r="AS550" s="30">
        <f>SUMIF(Ingredients!$B$3:$B$230,F550,Ingredients!$E$3:$E$230)+SUMIF($B$3:$B$725,F550,$BA$3:$BA$730)</f>
        <v>43</v>
      </c>
      <c r="AT550" s="30">
        <f>SUMIF(Ingredients!$B$3:$B$230,G550,Ingredients!$E$3:$E$230)+SUMIF($B$3:$B$725,G550,$BA$3:$BA$730)</f>
        <v>16</v>
      </c>
      <c r="AU550" s="30">
        <f>SUMIF(Ingredients!$B$3:$B$230,H550,Ingredients!$E$3:$E$230)+SUMIF($B$3:$B$725,H550,$BA$3:$BA$730)</f>
        <v>12</v>
      </c>
      <c r="AV550" s="30">
        <f>SUMIF(Ingredients!$B$3:$B$230,I550,Ingredients!$E$3:$E$230)+SUMIF($B$3:$B$725,I550,$BA$3:$BA$730)</f>
        <v>23</v>
      </c>
      <c r="AW550" s="30">
        <f>SUMIF(Ingredients!$B$3:$B$230,J550,Ingredients!$E$3:$E$230)+SUMIF($B$3:$B$725,J550,$BA$3:$BA$730)</f>
        <v>0</v>
      </c>
      <c r="AX550" s="30">
        <f>SUMIF(Ingredients!$B$3:$B$230,K550,Ingredients!$E$3:$E$230)+SUMIF($B$3:$B$725,K550,$BA$3:$BA$730)</f>
        <v>7</v>
      </c>
      <c r="AY550" s="30">
        <f>SUMIF(Ingredients!$B$3:$B$230,L550,Ingredients!$E$3:$E$230)+SUMIF($B$3:$B$725,L550,$BA$3:$BA$730)</f>
        <v>30</v>
      </c>
      <c r="AZ550" s="30">
        <f>SUMIF(Ingredients!$B$3:$B$230,M550,Ingredients!$E$3:$E$230)+SUMIF($B$3:$B$725,M550,$BA$3:$BA$730)</f>
        <v>0</v>
      </c>
      <c r="BA550" s="29">
        <f t="shared" si="115"/>
        <v>18.714285714285715</v>
      </c>
      <c r="BB550" s="30">
        <f>SUMIF(Ingredients!$B$3:$B$230,F550,Ingredients!$F$3:$F$230)+SUMIF($B$3:$B$725,F550,$BJ$3:$BJ$725)</f>
        <v>1</v>
      </c>
      <c r="BC550" s="30">
        <f>SUMIF(Ingredients!$B$3:$B$230,G550,Ingredients!$F$3:$F$230)+SUMIF($B$3:$B$725,G550,$BJ$3:$BJ$725)</f>
        <v>0</v>
      </c>
      <c r="BD550" s="30">
        <f>SUMIF(Ingredients!$B$3:$B$230,H550,Ingredients!$F$3:$F$230)+SUMIF($B$3:$B$725,H550,$BJ$3:$BJ$725)</f>
        <v>0</v>
      </c>
      <c r="BE550" s="30">
        <f>SUMIF(Ingredients!$B$3:$B$230,I550,Ingredients!$F$3:$F$230)+SUMIF($B$3:$B$725,I550,$BJ$3:$BJ$725)</f>
        <v>0</v>
      </c>
      <c r="BF550" s="30">
        <f>SUMIF(Ingredients!$B$3:$B$230,J550,Ingredients!$F$3:$F$230)+SUMIF($B$3:$B$725,J550,$BJ$3:$BJ$725)</f>
        <v>0</v>
      </c>
      <c r="BG550" s="30">
        <f>SUMIF(Ingredients!$B$3:$B$230,K550,Ingredients!$F$3:$F$230)+SUMIF($B$3:$B$725,K550,$BJ$3:$BJ$725)</f>
        <v>0</v>
      </c>
      <c r="BH550" s="30">
        <f>SUMIF(Ingredients!$B$3:$B$230,L550,Ingredients!$F$3:$F$230)+SUMIF($B$3:$B$725,L550,$BJ$3:$BJ$725)</f>
        <v>0</v>
      </c>
      <c r="BI550" s="30">
        <f>SUMIF(Ingredients!$B$3:$B$230,M550,Ingredients!$F$3:$F$230)+SUMIF($B$3:$B$725,M550,$BJ$3:$BJ$725)</f>
        <v>0</v>
      </c>
      <c r="BJ550" s="35">
        <f t="shared" si="116"/>
        <v>1</v>
      </c>
      <c r="BK550" s="30">
        <f>SUMIF(Ingredients!$B$3:$B$230,F550,Ingredients!$G$3:$G$230)+SUMIF($B$3:$B$725,F550,$BS$3:$BS$725)</f>
        <v>0</v>
      </c>
      <c r="BL550" s="30">
        <f>SUMIF(Ingredients!$B$3:$B$230,G550,Ingredients!$G$3:$G$230)+SUMIF($B$3:$B$725,G550,$BS$3:$BS$725)</f>
        <v>0</v>
      </c>
      <c r="BM550" s="30">
        <f>SUMIF(Ingredients!$B$3:$B$230,H550,Ingredients!$G$3:$G$230)+SUMIF($B$3:$B$725,H550,$BS$3:$BS$725)</f>
        <v>0</v>
      </c>
      <c r="BN550" s="30">
        <f>SUMIF(Ingredients!$B$3:$B$230,I550,Ingredients!$G$3:$G$230)+SUMIF($B$3:$B$725,I550,$BS$3:$BS$725)</f>
        <v>0</v>
      </c>
      <c r="BO550" s="30">
        <f>SUMIF(Ingredients!$B$3:$B$230,J550,Ingredients!$G$3:$G$230)+SUMIF($B$3:$B$725,J550,$BS$3:$BS$725)</f>
        <v>0</v>
      </c>
      <c r="BP550" s="30">
        <f>SUMIF(Ingredients!$B$3:$B$230,K550,Ingredients!$G$3:$G$230)+SUMIF($B$3:$B$725,K550,$BS$3:$BS$725)</f>
        <v>0</v>
      </c>
      <c r="BQ550" s="30">
        <f>SUMIF(Ingredients!$B$3:$B$230,L550,Ingredients!$G$3:$G$230)+SUMIF($B$3:$B$725,L550,$BS$3:$BS$725)</f>
        <v>0</v>
      </c>
      <c r="BR550" s="30">
        <f>SUMIF(Ingredients!$B$3:$B$230,M550,Ingredients!$G$3:$G$230)+SUMIF($B$3:$B$725,M550,$BS$3:$BS$725)</f>
        <v>0</v>
      </c>
      <c r="BS550" s="36">
        <f t="shared" si="117"/>
        <v>0</v>
      </c>
      <c r="BT550" s="30">
        <f>SUMIF(Ingredients!$B$3:$B$230,F550,Ingredients!$H$3:$H$230)+SUMIF($B$3:$B$725,F550,$CB$3:$CB$725)</f>
        <v>0</v>
      </c>
      <c r="BU550" s="30">
        <f>SUMIF(Ingredients!$B$3:$B$230,G550,Ingredients!$H$3:$H$230)+SUMIF($B$3:$B$725,G550,$CB$3:$CB$725)</f>
        <v>0</v>
      </c>
      <c r="BV550" s="30">
        <f>SUMIF(Ingredients!$B$3:$B$230,H550,Ingredients!$H$3:$H$230)+SUMIF($B$3:$B$725,H550,$CB$3:$CB$725)</f>
        <v>0</v>
      </c>
      <c r="BW550" s="30">
        <f>SUMIF(Ingredients!$B$3:$B$230,I550,Ingredients!$H$3:$H$230)+SUMIF($B$3:$B$725,I550,$CB$3:$CB$725)</f>
        <v>0</v>
      </c>
      <c r="BX550" s="30">
        <f>SUMIF(Ingredients!$B$3:$B$230,J550,Ingredients!$H$3:$H$230)+SUMIF($B$3:$B$725,J550,$CB$3:$CB$725)</f>
        <v>0</v>
      </c>
      <c r="BY550" s="30">
        <f>SUMIF(Ingredients!$B$3:$B$230,K550,Ingredients!$H$3:$H$230)+SUMIF($B$3:$B$725,K550,$CB$3:$CB$725)</f>
        <v>0</v>
      </c>
      <c r="BZ550" s="30">
        <f>SUMIF(Ingredients!$B$3:$B$230,L550,Ingredients!$H$3:$H$230)+SUMIF($B$3:$B$725,L550,$CB$3:$CB$725)</f>
        <v>0</v>
      </c>
      <c r="CA550" s="30">
        <f>SUMIF(Ingredients!$B$3:$B$230,M550,Ingredients!$H$3:$H$230)+SUMIF($B$3:$B$725,M550,$CB$3:$CB$725)</f>
        <v>0</v>
      </c>
      <c r="CB550" s="42">
        <f t="shared" si="118"/>
        <v>0</v>
      </c>
      <c r="CC550" s="30">
        <f>SUMIF(Ingredients!$B$3:$B$230,F550,Ingredients!$I$3:$I$230)+SUMIF($B$3:$B$725,F550,$CK$3:$CK$725)</f>
        <v>0</v>
      </c>
      <c r="CD550" s="30">
        <f>SUMIF(Ingredients!$B$3:$B$230,G550,Ingredients!$I$3:$I$230)+SUMIF($B$3:$B$725,G550,$CK$3:$CK$725)</f>
        <v>0</v>
      </c>
      <c r="CE550" s="30">
        <f>SUMIF(Ingredients!$B$3:$B$230,H550,Ingredients!$I$3:$I$230)+SUMIF($B$3:$B$725,H550,$CK$3:$CK$725)</f>
        <v>0</v>
      </c>
      <c r="CF550" s="30">
        <f>SUMIF(Ingredients!$B$3:$B$230,I550,Ingredients!$I$3:$I$230)+SUMIF($B$3:$B$725,I550,$CK$3:$CK$725)</f>
        <v>0</v>
      </c>
      <c r="CG550" s="30">
        <f>SUMIF(Ingredients!$B$3:$B$230,J550,Ingredients!$I$3:$I$230)+SUMIF($B$3:$B$725,J550,$CK$3:$CK$725)</f>
        <v>0</v>
      </c>
      <c r="CH550" s="30">
        <f>SUMIF(Ingredients!$B$3:$B$230,K550,Ingredients!$I$3:$I$230)+SUMIF($B$3:$B$725,K550,$CK$3:$CK$725)</f>
        <v>0</v>
      </c>
      <c r="CI550" s="30">
        <f>SUMIF(Ingredients!$B$3:$B$230,L550,Ingredients!$I$3:$I$230)+SUMIF($B$3:$B$725,L550,$CK$3:$CK$725)</f>
        <v>0</v>
      </c>
      <c r="CJ550" s="30">
        <f>SUMIF(Ingredients!$B$3:$B$230,M550,Ingredients!$I$3:$I$230)+SUMIF($B$3:$B$725,M550,$CK$3:$CK$725)</f>
        <v>0</v>
      </c>
      <c r="CK550" s="38">
        <f t="shared" si="119"/>
        <v>0</v>
      </c>
      <c r="CL550" s="30">
        <f>SUMIF(Ingredients!$B$3:$B$230,F550,Ingredients!$J$3:$J$230)+SUMIF($B$3:$B$725,F550,$CT$3:$CT$725)</f>
        <v>0</v>
      </c>
      <c r="CM550" s="30">
        <f>SUMIF(Ingredients!$B$3:$B$230,G550,Ingredients!$J$3:$J$230)+SUMIF($B$3:$B$725,G550,$CT$3:$CT$725)</f>
        <v>0</v>
      </c>
      <c r="CN550" s="30">
        <f>SUMIF(Ingredients!$B$3:$B$230,H550,Ingredients!$J$3:$J$230)+SUMIF($B$3:$B$725,H550,$CT$3:$CT$725)</f>
        <v>1</v>
      </c>
      <c r="CO550" s="30">
        <f>SUMIF(Ingredients!$B$3:$B$230,I550,Ingredients!$J$3:$J$230)+SUMIF($B$3:$B$725,I550,$CT$3:$CT$725)</f>
        <v>2</v>
      </c>
      <c r="CP550" s="30">
        <f>SUMIF(Ingredients!$B$3:$B$230,J550,Ingredients!$J$3:$J$230)+SUMIF($B$3:$B$725,J550,$CT$3:$CT$725)</f>
        <v>0</v>
      </c>
      <c r="CQ550" s="30">
        <f>SUMIF(Ingredients!$B$3:$B$230,K550,Ingredients!$J$3:$J$230)+SUMIF($B$3:$B$725,K550,$CT$3:$CT$725)</f>
        <v>1</v>
      </c>
      <c r="CR550" s="30">
        <f>SUMIF(Ingredients!$B$3:$B$230,L550,Ingredients!$J$3:$J$230)+SUMIF($B$3:$B$725,L550,$CT$3:$CT$725)</f>
        <v>0</v>
      </c>
      <c r="CS550" s="30">
        <f>SUMIF(Ingredients!$B$3:$B$230,M550,Ingredients!$J$3:$J$230)+SUMIF($B$3:$B$725,M550,$CT$3:$CT$725)</f>
        <v>0</v>
      </c>
      <c r="CT550" s="43">
        <f t="shared" si="120"/>
        <v>4</v>
      </c>
      <c r="CU550" s="34">
        <v>20</v>
      </c>
      <c r="CV550" s="30">
        <v>0</v>
      </c>
      <c r="CW550" s="30">
        <v>21</v>
      </c>
      <c r="CX550" s="35">
        <v>1</v>
      </c>
      <c r="CY550" s="36">
        <v>0</v>
      </c>
      <c r="CZ550" s="37">
        <v>0</v>
      </c>
      <c r="DA550" s="38">
        <v>0</v>
      </c>
      <c r="DB550" s="39">
        <v>4</v>
      </c>
      <c r="DC550" t="s">
        <v>202</v>
      </c>
      <c r="DD550" t="str">
        <f t="shared" ca="1" si="112"/>
        <v/>
      </c>
      <c r="DE550" t="str">
        <f t="shared" ca="1" si="121"/>
        <v>-</v>
      </c>
      <c r="DG550" t="s">
        <v>200</v>
      </c>
      <c r="DH550" t="str">
        <f t="shared" ca="1" si="122"/>
        <v>BRIOCHEBUNITEM(MEAL, ItemRegistry.briochebunItem, 4 ,4f,0f,1f,0f,0f,0f,4f,1f),</v>
      </c>
      <c r="DI550" t="s">
        <v>2297</v>
      </c>
    </row>
    <row r="551" spans="2:113" x14ac:dyDescent="0.3">
      <c r="B551" t="s">
        <v>858</v>
      </c>
      <c r="C551" t="str">
        <f>INDEX('PH Itemnames'!$B$1:$B$723,MATCH(B551,'PH Itemnames'!$A$1:$A$723),1)</f>
        <v>chickenpaellaItem</v>
      </c>
      <c r="D551" t="s">
        <v>245</v>
      </c>
      <c r="E551" t="s">
        <v>1191</v>
      </c>
      <c r="F551" s="10" t="s">
        <v>287</v>
      </c>
      <c r="G551" s="11" t="s">
        <v>471</v>
      </c>
      <c r="H551" s="11" t="s">
        <v>44</v>
      </c>
      <c r="I551" s="11" t="s">
        <v>270</v>
      </c>
      <c r="J551" s="11" t="s">
        <v>64</v>
      </c>
      <c r="K551" s="11" t="s">
        <v>122</v>
      </c>
      <c r="L551" s="11"/>
      <c r="M551" s="11"/>
      <c r="N551" s="46">
        <f ca="1">SUMIF(Ingredients!$B$3:$B$230,'PH complex foods'!F551,Ingredients!$A$3:$A$119)+SUMIF($B$3:$B$725,F551,$V$3:$V$724)</f>
        <v>1</v>
      </c>
      <c r="O551" s="11">
        <f ca="1">SUMIF(Ingredients!$B$3:$B$230,'PH complex foods'!G551,Ingredients!$A$3:$A$119)+SUMIF($B$3:$B$725,G551,$V$3:$V$724)</f>
        <v>0</v>
      </c>
      <c r="P551" s="11">
        <f ca="1">SUMIF(Ingredients!$B$3:$B$230,'PH complex foods'!H551,Ingredients!$A$3:$A$119)+SUMIF($B$3:$B$725,H551,$V$3:$V$724)</f>
        <v>1</v>
      </c>
      <c r="Q551" s="11">
        <f ca="1">SUMIF(Ingredients!$B$3:$B$230,'PH complex foods'!I551,Ingredients!$A$3:$A$119)+SUMIF($B$3:$B$725,I551,$V$3:$V$724)</f>
        <v>1</v>
      </c>
      <c r="R551" s="11">
        <f ca="1">SUMIF(Ingredients!$B$3:$B$230,'PH complex foods'!J551,Ingredients!$A$3:$A$119)+SUMIF($B$3:$B$725,J551,$V$3:$V$724)</f>
        <v>1</v>
      </c>
      <c r="S551" s="11">
        <f ca="1">SUMIF(Ingredients!$B$3:$B$230,'PH complex foods'!K551,Ingredients!$A$3:$A$119)+SUMIF($B$3:$B$725,K551,$V$3:$V$724)</f>
        <v>1</v>
      </c>
      <c r="T551" s="11">
        <f ca="1">SUMIF(Ingredients!$B$3:$B$230,'PH complex foods'!L551,Ingredients!$A$3:$A$119)+SUMIF($B$3:$B$725,L551,$V$3:$V$724)</f>
        <v>0</v>
      </c>
      <c r="U551" s="11">
        <f ca="1">SUMIF(Ingredients!$B$3:$B$230,'PH complex foods'!M551,Ingredients!$A$3:$A$119)+SUMIF($B$3:$B$725,M551,$V$3:$V$724)</f>
        <v>0</v>
      </c>
      <c r="V551" s="10">
        <f t="shared" ca="1" si="123"/>
        <v>0</v>
      </c>
      <c r="W551" s="10">
        <v>0</v>
      </c>
      <c r="X551" s="11">
        <v>0</v>
      </c>
      <c r="Y551" s="11">
        <f>COUNTIF(F551:M1275,B551)</f>
        <v>0</v>
      </c>
      <c r="Z551" s="44" t="str">
        <f t="shared" ca="1" si="124"/>
        <v>No</v>
      </c>
      <c r="AA551" s="34">
        <f>SUMIF(Ingredients!$B$3:$B$230,F551,Ingredients!$C$3:$C$230)+SUMIF($B$3:$B$725,F551,$AI$3:$AI$725)</f>
        <v>10</v>
      </c>
      <c r="AB551" s="30">
        <f>SUMIF(Ingredients!$B$3:$B$230,G551,Ingredients!$C$3:$C$230)+SUMIF($B$3:$B$725,G551,$AI$3:$AI$725)</f>
        <v>0</v>
      </c>
      <c r="AC551" s="30">
        <f>SUMIF(Ingredients!$B$3:$B$230,H551,Ingredients!$C$3:$C$230)+SUMIF($B$3:$B$725,H551,$AI$3:$AI$725)</f>
        <v>0</v>
      </c>
      <c r="AD551" s="30">
        <f>SUMIF(Ingredients!$B$3:$B$230,I551,Ingredients!$C$3:$C$230)+SUMIF($B$3:$B$725,I551,$AI$3:$AI$725)</f>
        <v>12.30952380952381</v>
      </c>
      <c r="AE551" s="30">
        <f>SUMIF(Ingredients!$B$3:$B$230,J551,Ingredients!$C$3:$C$230)+SUMIF($B$3:$B$725,J551,$AI$3:$AI$725)</f>
        <v>2</v>
      </c>
      <c r="AF551" s="30">
        <f>SUMIF(Ingredients!$B$3:$B$230,K551,Ingredients!$C$3:$C$230)+SUMIF($B$3:$B$725,K551,$AI$3:$AI$725)</f>
        <v>0</v>
      </c>
      <c r="AG551" s="30">
        <f>SUMIF(Ingredients!$B$3:$B$230,L551,Ingredients!$C$3:$C$230)+SUMIF($B$3:$B$725,L551,$AI$3:$AI$725)</f>
        <v>0</v>
      </c>
      <c r="AH551" s="30">
        <f>SUMIF(Ingredients!$B$3:$B$230,M551,Ingredients!$C$3:$C$230)+SUMIF($B$3:$B$725,M551,$AI$3:$AI$725)</f>
        <v>0</v>
      </c>
      <c r="AI551" s="29">
        <f t="shared" si="113"/>
        <v>24.30952380952381</v>
      </c>
      <c r="AJ551" s="30">
        <f>SUMIF(Ingredients!$B$3:$B$230,F551,Ingredients!$D$3:$D$230)+SUMIF($B$3:$B$725,F551,$AR$3:$AR$725)</f>
        <v>0</v>
      </c>
      <c r="AK551" s="30">
        <f>SUMIF(Ingredients!$B$3:$B$230,G551,Ingredients!$D$3:$D$230)+SUMIF($B$3:$B$725,G551,$AR$3:$AR$725)</f>
        <v>0</v>
      </c>
      <c r="AL551" s="30">
        <f>SUMIF(Ingredients!$B$3:$B$230,H551,Ingredients!$D$3:$D$230)+SUMIF($B$3:$B$725,H551,$AR$3:$AR$725)</f>
        <v>0</v>
      </c>
      <c r="AM551" s="30">
        <f>SUMIF(Ingredients!$B$3:$B$230,I551,Ingredients!$D$3:$D$230)+SUMIF($B$3:$B$725,I551,$AR$3:$AR$725)</f>
        <v>0.35714285714285715</v>
      </c>
      <c r="AN551" s="30">
        <f>SUMIF(Ingredients!$B$3:$B$230,J551,Ingredients!$D$3:$D$230)+SUMIF($B$3:$B$725,J551,$AR$3:$AR$725)</f>
        <v>0</v>
      </c>
      <c r="AO551" s="30">
        <f>SUMIF(Ingredients!$B$3:$B$230,K551,Ingredients!$D$3:$D$230)+SUMIF($B$3:$B$725,K551,$AR$3:$AR$725)</f>
        <v>0</v>
      </c>
      <c r="AP551" s="30">
        <f>SUMIF(Ingredients!$B$3:$B$230,L551,Ingredients!$D$3:$D$230)+SUMIF($B$3:$B$725,L551,$AR$3:$AR$725)</f>
        <v>0</v>
      </c>
      <c r="AQ551" s="30">
        <f>SUMIF(Ingredients!$B$3:$B$230,M551,Ingredients!$D$3:$D$230)+SUMIF($B$3:$B$725,M551,$AR$3:$AR$725)</f>
        <v>0</v>
      </c>
      <c r="AR551" s="29">
        <f t="shared" si="114"/>
        <v>0.35714285714285715</v>
      </c>
      <c r="AS551" s="30">
        <f>SUMIF(Ingredients!$B$3:$B$230,F551,Ingredients!$E$3:$E$230)+SUMIF($B$3:$B$725,F551,$BA$3:$BA$730)</f>
        <v>7</v>
      </c>
      <c r="AT551" s="30">
        <f>SUMIF(Ingredients!$B$3:$B$230,G551,Ingredients!$E$3:$E$230)+SUMIF($B$3:$B$725,G551,$BA$3:$BA$730)</f>
        <v>0</v>
      </c>
      <c r="AU551" s="30">
        <f>SUMIF(Ingredients!$B$3:$B$230,H551,Ingredients!$E$3:$E$230)+SUMIF($B$3:$B$725,H551,$BA$3:$BA$730)</f>
        <v>10</v>
      </c>
      <c r="AV551" s="30">
        <f>SUMIF(Ingredients!$B$3:$B$230,I551,Ingredients!$E$3:$E$230)+SUMIF($B$3:$B$725,I551,$BA$3:$BA$730)</f>
        <v>10.428571428571429</v>
      </c>
      <c r="AW551" s="30">
        <f>SUMIF(Ingredients!$B$3:$B$230,J551,Ingredients!$E$3:$E$230)+SUMIF($B$3:$B$725,J551,$BA$3:$BA$730)</f>
        <v>43</v>
      </c>
      <c r="AX551" s="30">
        <f>SUMIF(Ingredients!$B$3:$B$230,K551,Ingredients!$E$3:$E$230)+SUMIF($B$3:$B$725,K551,$BA$3:$BA$730)</f>
        <v>48</v>
      </c>
      <c r="AY551" s="30">
        <f>SUMIF(Ingredients!$B$3:$B$230,L551,Ingredients!$E$3:$E$230)+SUMIF($B$3:$B$725,L551,$BA$3:$BA$730)</f>
        <v>0</v>
      </c>
      <c r="AZ551" s="30">
        <f>SUMIF(Ingredients!$B$3:$B$230,M551,Ingredients!$E$3:$E$230)+SUMIF($B$3:$B$725,M551,$BA$3:$BA$730)</f>
        <v>0</v>
      </c>
      <c r="BA551" s="29">
        <f t="shared" si="115"/>
        <v>19.738095238095237</v>
      </c>
      <c r="BB551" s="30">
        <f>SUMIF(Ingredients!$B$3:$B$230,F551,Ingredients!$F$3:$F$230)+SUMIF($B$3:$B$725,F551,$BJ$3:$BJ$725)</f>
        <v>0</v>
      </c>
      <c r="BC551" s="30">
        <f>SUMIF(Ingredients!$B$3:$B$230,G551,Ingredients!$F$3:$F$230)+SUMIF($B$3:$B$725,G551,$BJ$3:$BJ$725)</f>
        <v>0</v>
      </c>
      <c r="BD551" s="30">
        <f>SUMIF(Ingredients!$B$3:$B$230,H551,Ingredients!$F$3:$F$230)+SUMIF($B$3:$B$725,H551,$BJ$3:$BJ$725)</f>
        <v>0</v>
      </c>
      <c r="BE551" s="30">
        <f>SUMIF(Ingredients!$B$3:$B$230,I551,Ingredients!$F$3:$F$230)+SUMIF($B$3:$B$725,I551,$BJ$3:$BJ$725)</f>
        <v>0</v>
      </c>
      <c r="BF551" s="30">
        <f>SUMIF(Ingredients!$B$3:$B$230,J551,Ingredients!$F$3:$F$230)+SUMIF($B$3:$B$725,J551,$BJ$3:$BJ$725)</f>
        <v>0</v>
      </c>
      <c r="BG551" s="30">
        <f>SUMIF(Ingredients!$B$3:$B$230,K551,Ingredients!$F$3:$F$230)+SUMIF($B$3:$B$725,K551,$BJ$3:$BJ$725)</f>
        <v>0</v>
      </c>
      <c r="BH551" s="30">
        <f>SUMIF(Ingredients!$B$3:$B$230,L551,Ingredients!$F$3:$F$230)+SUMIF($B$3:$B$725,L551,$BJ$3:$BJ$725)</f>
        <v>0</v>
      </c>
      <c r="BI551" s="30">
        <f>SUMIF(Ingredients!$B$3:$B$230,M551,Ingredients!$F$3:$F$230)+SUMIF($B$3:$B$725,M551,$BJ$3:$BJ$725)</f>
        <v>0</v>
      </c>
      <c r="BJ551" s="35">
        <f t="shared" si="116"/>
        <v>0</v>
      </c>
      <c r="BK551" s="30">
        <f>SUMIF(Ingredients!$B$3:$B$230,F551,Ingredients!$G$3:$G$230)+SUMIF($B$3:$B$725,F551,$BS$3:$BS$725)</f>
        <v>0</v>
      </c>
      <c r="BL551" s="30">
        <f>SUMIF(Ingredients!$B$3:$B$230,G551,Ingredients!$G$3:$G$230)+SUMIF($B$3:$B$725,G551,$BS$3:$BS$725)</f>
        <v>0</v>
      </c>
      <c r="BM551" s="30">
        <f>SUMIF(Ingredients!$B$3:$B$230,H551,Ingredients!$G$3:$G$230)+SUMIF($B$3:$B$725,H551,$BS$3:$BS$725)</f>
        <v>0</v>
      </c>
      <c r="BN551" s="30">
        <f>SUMIF(Ingredients!$B$3:$B$230,I551,Ingredients!$G$3:$G$230)+SUMIF($B$3:$B$725,I551,$BS$3:$BS$725)</f>
        <v>0</v>
      </c>
      <c r="BO551" s="30">
        <f>SUMIF(Ingredients!$B$3:$B$230,J551,Ingredients!$G$3:$G$230)+SUMIF($B$3:$B$725,J551,$BS$3:$BS$725)</f>
        <v>0</v>
      </c>
      <c r="BP551" s="30">
        <f>SUMIF(Ingredients!$B$3:$B$230,K551,Ingredients!$G$3:$G$230)+SUMIF($B$3:$B$725,K551,$BS$3:$BS$725)</f>
        <v>0</v>
      </c>
      <c r="BQ551" s="30">
        <f>SUMIF(Ingredients!$B$3:$B$230,L551,Ingredients!$G$3:$G$230)+SUMIF($B$3:$B$725,L551,$BS$3:$BS$725)</f>
        <v>0</v>
      </c>
      <c r="BR551" s="30">
        <f>SUMIF(Ingredients!$B$3:$B$230,M551,Ingredients!$G$3:$G$230)+SUMIF($B$3:$B$725,M551,$BS$3:$BS$725)</f>
        <v>0</v>
      </c>
      <c r="BS551" s="36">
        <f t="shared" si="117"/>
        <v>0</v>
      </c>
      <c r="BT551" s="30">
        <f>SUMIF(Ingredients!$B$3:$B$230,F551,Ingredients!$H$3:$H$230)+SUMIF($B$3:$B$725,F551,$CB$3:$CB$725)</f>
        <v>0</v>
      </c>
      <c r="BU551" s="30">
        <f>SUMIF(Ingredients!$B$3:$B$230,G551,Ingredients!$H$3:$H$230)+SUMIF($B$3:$B$725,G551,$CB$3:$CB$725)</f>
        <v>0</v>
      </c>
      <c r="BV551" s="30">
        <f>SUMIF(Ingredients!$B$3:$B$230,H551,Ingredients!$H$3:$H$230)+SUMIF($B$3:$B$725,H551,$CB$3:$CB$725)</f>
        <v>0</v>
      </c>
      <c r="BW551" s="30">
        <f>SUMIF(Ingredients!$B$3:$B$230,I551,Ingredients!$H$3:$H$230)+SUMIF($B$3:$B$725,I551,$CB$3:$CB$725)</f>
        <v>1.1428571428571428</v>
      </c>
      <c r="BX551" s="30">
        <f>SUMIF(Ingredients!$B$3:$B$230,J551,Ingredients!$H$3:$H$230)+SUMIF($B$3:$B$725,J551,$CB$3:$CB$725)</f>
        <v>1</v>
      </c>
      <c r="BY551" s="30">
        <f>SUMIF(Ingredients!$B$3:$B$230,K551,Ingredients!$H$3:$H$230)+SUMIF($B$3:$B$725,K551,$CB$3:$CB$725)</f>
        <v>0</v>
      </c>
      <c r="BZ551" s="30">
        <f>SUMIF(Ingredients!$B$3:$B$230,L551,Ingredients!$H$3:$H$230)+SUMIF($B$3:$B$725,L551,$CB$3:$CB$725)</f>
        <v>0</v>
      </c>
      <c r="CA551" s="30">
        <f>SUMIF(Ingredients!$B$3:$B$230,M551,Ingredients!$H$3:$H$230)+SUMIF($B$3:$B$725,M551,$CB$3:$CB$725)</f>
        <v>0</v>
      </c>
      <c r="CB551" s="42">
        <f t="shared" si="118"/>
        <v>2.1428571428571428</v>
      </c>
      <c r="CC551" s="30">
        <f>SUMIF(Ingredients!$B$3:$B$230,F551,Ingredients!$I$3:$I$230)+SUMIF($B$3:$B$725,F551,$CK$3:$CK$725)</f>
        <v>2.5</v>
      </c>
      <c r="CD551" s="30">
        <f>SUMIF(Ingredients!$B$3:$B$230,G551,Ingredients!$I$3:$I$230)+SUMIF($B$3:$B$725,G551,$CK$3:$CK$725)</f>
        <v>0</v>
      </c>
      <c r="CE551" s="30">
        <f>SUMIF(Ingredients!$B$3:$B$230,H551,Ingredients!$I$3:$I$230)+SUMIF($B$3:$B$725,H551,$CK$3:$CK$725)</f>
        <v>0</v>
      </c>
      <c r="CF551" s="30">
        <f>SUMIF(Ingredients!$B$3:$B$230,I551,Ingredients!$I$3:$I$230)+SUMIF($B$3:$B$725,I551,$CK$3:$CK$725)</f>
        <v>2.5</v>
      </c>
      <c r="CG551" s="30">
        <f>SUMIF(Ingredients!$B$3:$B$230,J551,Ingredients!$I$3:$I$230)+SUMIF($B$3:$B$725,J551,$CK$3:$CK$725)</f>
        <v>0</v>
      </c>
      <c r="CH551" s="30">
        <f>SUMIF(Ingredients!$B$3:$B$230,K551,Ingredients!$I$3:$I$230)+SUMIF($B$3:$B$725,K551,$CK$3:$CK$725)</f>
        <v>0</v>
      </c>
      <c r="CI551" s="30">
        <f>SUMIF(Ingredients!$B$3:$B$230,L551,Ingredients!$I$3:$I$230)+SUMIF($B$3:$B$725,L551,$CK$3:$CK$725)</f>
        <v>0</v>
      </c>
      <c r="CJ551" s="30">
        <f>SUMIF(Ingredients!$B$3:$B$230,M551,Ingredients!$I$3:$I$230)+SUMIF($B$3:$B$725,M551,$CK$3:$CK$725)</f>
        <v>0</v>
      </c>
      <c r="CK551" s="38">
        <f t="shared" si="119"/>
        <v>5</v>
      </c>
      <c r="CL551" s="30">
        <f>SUMIF(Ingredients!$B$3:$B$230,F551,Ingredients!$J$3:$J$230)+SUMIF($B$3:$B$725,F551,$CT$3:$CT$725)</f>
        <v>0</v>
      </c>
      <c r="CM551" s="30">
        <f>SUMIF(Ingredients!$B$3:$B$230,G551,Ingredients!$J$3:$J$230)+SUMIF($B$3:$B$725,G551,$CT$3:$CT$725)</f>
        <v>0</v>
      </c>
      <c r="CN551" s="30">
        <f>SUMIF(Ingredients!$B$3:$B$230,H551,Ingredients!$J$3:$J$230)+SUMIF($B$3:$B$725,H551,$CT$3:$CT$725)</f>
        <v>0</v>
      </c>
      <c r="CO551" s="30">
        <f>SUMIF(Ingredients!$B$3:$B$230,I551,Ingredients!$J$3:$J$230)+SUMIF($B$3:$B$725,I551,$CT$3:$CT$725)</f>
        <v>0</v>
      </c>
      <c r="CP551" s="30">
        <f>SUMIF(Ingredients!$B$3:$B$230,J551,Ingredients!$J$3:$J$230)+SUMIF($B$3:$B$725,J551,$CT$3:$CT$725)</f>
        <v>0</v>
      </c>
      <c r="CQ551" s="30">
        <f>SUMIF(Ingredients!$B$3:$B$230,K551,Ingredients!$J$3:$J$230)+SUMIF($B$3:$B$725,K551,$CT$3:$CT$725)</f>
        <v>0</v>
      </c>
      <c r="CR551" s="30">
        <f>SUMIF(Ingredients!$B$3:$B$230,L551,Ingredients!$J$3:$J$230)+SUMIF($B$3:$B$725,L551,$CT$3:$CT$725)</f>
        <v>0</v>
      </c>
      <c r="CS551" s="30">
        <f>SUMIF(Ingredients!$B$3:$B$230,M551,Ingredients!$J$3:$J$230)+SUMIF($B$3:$B$725,M551,$CT$3:$CT$725)</f>
        <v>0</v>
      </c>
      <c r="CT551" s="43">
        <f t="shared" si="120"/>
        <v>0</v>
      </c>
      <c r="CU551" s="34">
        <v>24.30952380952381</v>
      </c>
      <c r="CV551" s="30">
        <v>0.35714285714285715</v>
      </c>
      <c r="CW551" s="30">
        <v>11.738095238095239</v>
      </c>
      <c r="CX551" s="35">
        <v>0</v>
      </c>
      <c r="CY551" s="36">
        <v>0</v>
      </c>
      <c r="CZ551" s="37">
        <v>2.1428571428571428</v>
      </c>
      <c r="DA551" s="38">
        <v>5</v>
      </c>
      <c r="DB551" s="39">
        <v>0</v>
      </c>
      <c r="DC551" t="s">
        <v>199</v>
      </c>
      <c r="DD551" t="str">
        <f t="shared" ca="1" si="112"/>
        <v/>
      </c>
      <c r="DE551" t="str">
        <f t="shared" ca="1" si="121"/>
        <v>No</v>
      </c>
      <c r="DG551" t="s">
        <v>200</v>
      </c>
      <c r="DH551" t="str">
        <f t="shared" ca="1" si="122"/>
        <v/>
      </c>
      <c r="DI551" t="s">
        <v>2271</v>
      </c>
    </row>
    <row r="552" spans="2:113" x14ac:dyDescent="0.3">
      <c r="B552" t="s">
        <v>859</v>
      </c>
      <c r="C552" t="str">
        <f>INDEX('PH Itemnames'!$B$1:$B$723,MATCH(B552,'PH Itemnames'!$A$1:$A$723),1)</f>
        <v>escargotItem</v>
      </c>
      <c r="D552" t="s">
        <v>240</v>
      </c>
      <c r="E552" t="s">
        <v>1191</v>
      </c>
      <c r="F552" s="10" t="s">
        <v>860</v>
      </c>
      <c r="G552" s="11" t="s">
        <v>471</v>
      </c>
      <c r="H552" s="11" t="s">
        <v>62</v>
      </c>
      <c r="I552" s="11" t="s">
        <v>247</v>
      </c>
      <c r="J552" s="11"/>
      <c r="K552" s="11"/>
      <c r="L552" s="11"/>
      <c r="M552" s="11"/>
      <c r="N552" s="46">
        <f ca="1">SUMIF(Ingredients!$B$3:$B$230,'PH complex foods'!F552,Ingredients!$A$3:$A$119)+SUMIF($B$3:$B$725,F552,$V$3:$V$724)</f>
        <v>0</v>
      </c>
      <c r="O552" s="11">
        <f ca="1">SUMIF(Ingredients!$B$3:$B$230,'PH complex foods'!G552,Ingredients!$A$3:$A$119)+SUMIF($B$3:$B$725,G552,$V$3:$V$724)</f>
        <v>0</v>
      </c>
      <c r="P552" s="11">
        <f ca="1">SUMIF(Ingredients!$B$3:$B$230,'PH complex foods'!H552,Ingredients!$A$3:$A$119)+SUMIF($B$3:$B$725,H552,$V$3:$V$724)</f>
        <v>1</v>
      </c>
      <c r="Q552" s="11">
        <f ca="1">SUMIF(Ingredients!$B$3:$B$230,'PH complex foods'!I552,Ingredients!$A$3:$A$119)+SUMIF($B$3:$B$725,I552,$V$3:$V$724)</f>
        <v>1</v>
      </c>
      <c r="R552" s="11">
        <f ca="1">SUMIF(Ingredients!$B$3:$B$230,'PH complex foods'!J552,Ingredients!$A$3:$A$119)+SUMIF($B$3:$B$725,J552,$V$3:$V$724)</f>
        <v>0</v>
      </c>
      <c r="S552" s="11">
        <f ca="1">SUMIF(Ingredients!$B$3:$B$230,'PH complex foods'!K552,Ingredients!$A$3:$A$119)+SUMIF($B$3:$B$725,K552,$V$3:$V$724)</f>
        <v>0</v>
      </c>
      <c r="T552" s="11">
        <f ca="1">SUMIF(Ingredients!$B$3:$B$230,'PH complex foods'!L552,Ingredients!$A$3:$A$119)+SUMIF($B$3:$B$725,L552,$V$3:$V$724)</f>
        <v>0</v>
      </c>
      <c r="U552" s="11">
        <f ca="1">SUMIF(Ingredients!$B$3:$B$230,'PH complex foods'!M552,Ingredients!$A$3:$A$119)+SUMIF($B$3:$B$725,M552,$V$3:$V$724)</f>
        <v>0</v>
      </c>
      <c r="V552" s="10">
        <f t="shared" ca="1" si="123"/>
        <v>-1</v>
      </c>
      <c r="W552" s="10">
        <v>-1</v>
      </c>
      <c r="X552" s="11">
        <v>-1</v>
      </c>
      <c r="Y552" s="11">
        <f>COUNTIF(F552:M1276,B552)</f>
        <v>0</v>
      </c>
      <c r="Z552" s="44" t="str">
        <f t="shared" ca="1" si="124"/>
        <v>No</v>
      </c>
      <c r="AA552" s="34">
        <f>SUMIF(Ingredients!$B$3:$B$230,F552,Ingredients!$C$3:$C$230)+SUMIF($B$3:$B$725,F552,$AI$3:$AI$725)</f>
        <v>0</v>
      </c>
      <c r="AB552" s="30">
        <f>SUMIF(Ingredients!$B$3:$B$230,G552,Ingredients!$C$3:$C$230)+SUMIF($B$3:$B$725,G552,$AI$3:$AI$725)</f>
        <v>0</v>
      </c>
      <c r="AC552" s="30">
        <f>SUMIF(Ingredients!$B$3:$B$230,H552,Ingredients!$C$3:$C$230)+SUMIF($B$3:$B$725,H552,$AI$3:$AI$725)</f>
        <v>2</v>
      </c>
      <c r="AD552" s="30">
        <f>SUMIF(Ingredients!$B$3:$B$230,I552,Ingredients!$C$3:$C$230)+SUMIF($B$3:$B$725,I552,$AI$3:$AI$725)</f>
        <v>5</v>
      </c>
      <c r="AE552" s="30">
        <f>SUMIF(Ingredients!$B$3:$B$230,J552,Ingredients!$C$3:$C$230)+SUMIF($B$3:$B$725,J552,$AI$3:$AI$725)</f>
        <v>0</v>
      </c>
      <c r="AF552" s="30">
        <f>SUMIF(Ingredients!$B$3:$B$230,K552,Ingredients!$C$3:$C$230)+SUMIF($B$3:$B$725,K552,$AI$3:$AI$725)</f>
        <v>0</v>
      </c>
      <c r="AG552" s="30">
        <f>SUMIF(Ingredients!$B$3:$B$230,L552,Ingredients!$C$3:$C$230)+SUMIF($B$3:$B$725,L552,$AI$3:$AI$725)</f>
        <v>0</v>
      </c>
      <c r="AH552" s="30">
        <f>SUMIF(Ingredients!$B$3:$B$230,M552,Ingredients!$C$3:$C$230)+SUMIF($B$3:$B$725,M552,$AI$3:$AI$725)</f>
        <v>0</v>
      </c>
      <c r="AI552" s="29">
        <f t="shared" si="113"/>
        <v>7</v>
      </c>
      <c r="AJ552" s="30">
        <f>SUMIF(Ingredients!$B$3:$B$230,F552,Ingredients!$D$3:$D$230)+SUMIF($B$3:$B$725,F552,$AR$3:$AR$725)</f>
        <v>0</v>
      </c>
      <c r="AK552" s="30">
        <f>SUMIF(Ingredients!$B$3:$B$230,G552,Ingredients!$D$3:$D$230)+SUMIF($B$3:$B$725,G552,$AR$3:$AR$725)</f>
        <v>0</v>
      </c>
      <c r="AL552" s="30">
        <f>SUMIF(Ingredients!$B$3:$B$230,H552,Ingredients!$D$3:$D$230)+SUMIF($B$3:$B$725,H552,$AR$3:$AR$725)</f>
        <v>0</v>
      </c>
      <c r="AM552" s="30">
        <f>SUMIF(Ingredients!$B$3:$B$230,I552,Ingredients!$D$3:$D$230)+SUMIF($B$3:$B$725,I552,$AR$3:$AR$725)</f>
        <v>0</v>
      </c>
      <c r="AN552" s="30">
        <f>SUMIF(Ingredients!$B$3:$B$230,J552,Ingredients!$D$3:$D$230)+SUMIF($B$3:$B$725,J552,$AR$3:$AR$725)</f>
        <v>0</v>
      </c>
      <c r="AO552" s="30">
        <f>SUMIF(Ingredients!$B$3:$B$230,K552,Ingredients!$D$3:$D$230)+SUMIF($B$3:$B$725,K552,$AR$3:$AR$725)</f>
        <v>0</v>
      </c>
      <c r="AP552" s="30">
        <f>SUMIF(Ingredients!$B$3:$B$230,L552,Ingredients!$D$3:$D$230)+SUMIF($B$3:$B$725,L552,$AR$3:$AR$725)</f>
        <v>0</v>
      </c>
      <c r="AQ552" s="30">
        <f>SUMIF(Ingredients!$B$3:$B$230,M552,Ingredients!$D$3:$D$230)+SUMIF($B$3:$B$725,M552,$AR$3:$AR$725)</f>
        <v>0</v>
      </c>
      <c r="AR552" s="29">
        <f t="shared" si="114"/>
        <v>0</v>
      </c>
      <c r="AS552" s="30">
        <f>SUMIF(Ingredients!$B$3:$B$230,F552,Ingredients!$E$3:$E$230)+SUMIF($B$3:$B$725,F552,$BA$3:$BA$730)</f>
        <v>0</v>
      </c>
      <c r="AT552" s="30">
        <f>SUMIF(Ingredients!$B$3:$B$230,G552,Ingredients!$E$3:$E$230)+SUMIF($B$3:$B$725,G552,$BA$3:$BA$730)</f>
        <v>0</v>
      </c>
      <c r="AU552" s="30">
        <f>SUMIF(Ingredients!$B$3:$B$230,H552,Ingredients!$E$3:$E$230)+SUMIF($B$3:$B$725,H552,$BA$3:$BA$730)</f>
        <v>54</v>
      </c>
      <c r="AV552" s="30">
        <f>SUMIF(Ingredients!$B$3:$B$230,I552,Ingredients!$E$3:$E$230)+SUMIF($B$3:$B$725,I552,$BA$3:$BA$730)</f>
        <v>12</v>
      </c>
      <c r="AW552" s="30">
        <f>SUMIF(Ingredients!$B$3:$B$230,J552,Ingredients!$E$3:$E$230)+SUMIF($B$3:$B$725,J552,$BA$3:$BA$730)</f>
        <v>0</v>
      </c>
      <c r="AX552" s="30">
        <f>SUMIF(Ingredients!$B$3:$B$230,K552,Ingredients!$E$3:$E$230)+SUMIF($B$3:$B$725,K552,$BA$3:$BA$730)</f>
        <v>0</v>
      </c>
      <c r="AY552" s="30">
        <f>SUMIF(Ingredients!$B$3:$B$230,L552,Ingredients!$E$3:$E$230)+SUMIF($B$3:$B$725,L552,$BA$3:$BA$730)</f>
        <v>0</v>
      </c>
      <c r="AZ552" s="30">
        <f>SUMIF(Ingredients!$B$3:$B$230,M552,Ingredients!$E$3:$E$230)+SUMIF($B$3:$B$725,M552,$BA$3:$BA$730)</f>
        <v>0</v>
      </c>
      <c r="BA552" s="29">
        <f t="shared" si="115"/>
        <v>16.5</v>
      </c>
      <c r="BB552" s="30">
        <f>SUMIF(Ingredients!$B$3:$B$230,F552,Ingredients!$F$3:$F$230)+SUMIF($B$3:$B$725,F552,$BJ$3:$BJ$725)</f>
        <v>0</v>
      </c>
      <c r="BC552" s="30">
        <f>SUMIF(Ingredients!$B$3:$B$230,G552,Ingredients!$F$3:$F$230)+SUMIF($B$3:$B$725,G552,$BJ$3:$BJ$725)</f>
        <v>0</v>
      </c>
      <c r="BD552" s="30">
        <f>SUMIF(Ingredients!$B$3:$B$230,H552,Ingredients!$F$3:$F$230)+SUMIF($B$3:$B$725,H552,$BJ$3:$BJ$725)</f>
        <v>0</v>
      </c>
      <c r="BE552" s="30">
        <f>SUMIF(Ingredients!$B$3:$B$230,I552,Ingredients!$F$3:$F$230)+SUMIF($B$3:$B$725,I552,$BJ$3:$BJ$725)</f>
        <v>0</v>
      </c>
      <c r="BF552" s="30">
        <f>SUMIF(Ingredients!$B$3:$B$230,J552,Ingredients!$F$3:$F$230)+SUMIF($B$3:$B$725,J552,$BJ$3:$BJ$725)</f>
        <v>0</v>
      </c>
      <c r="BG552" s="30">
        <f>SUMIF(Ingredients!$B$3:$B$230,K552,Ingredients!$F$3:$F$230)+SUMIF($B$3:$B$725,K552,$BJ$3:$BJ$725)</f>
        <v>0</v>
      </c>
      <c r="BH552" s="30">
        <f>SUMIF(Ingredients!$B$3:$B$230,L552,Ingredients!$F$3:$F$230)+SUMIF($B$3:$B$725,L552,$BJ$3:$BJ$725)</f>
        <v>0</v>
      </c>
      <c r="BI552" s="30">
        <f>SUMIF(Ingredients!$B$3:$B$230,M552,Ingredients!$F$3:$F$230)+SUMIF($B$3:$B$725,M552,$BJ$3:$BJ$725)</f>
        <v>0</v>
      </c>
      <c r="BJ552" s="35">
        <f t="shared" si="116"/>
        <v>0</v>
      </c>
      <c r="BK552" s="30">
        <f>SUMIF(Ingredients!$B$3:$B$230,F552,Ingredients!$G$3:$G$230)+SUMIF($B$3:$B$725,F552,$BS$3:$BS$725)</f>
        <v>0</v>
      </c>
      <c r="BL552" s="30">
        <f>SUMIF(Ingredients!$B$3:$B$230,G552,Ingredients!$G$3:$G$230)+SUMIF($B$3:$B$725,G552,$BS$3:$BS$725)</f>
        <v>0</v>
      </c>
      <c r="BM552" s="30">
        <f>SUMIF(Ingredients!$B$3:$B$230,H552,Ingredients!$G$3:$G$230)+SUMIF($B$3:$B$725,H552,$BS$3:$BS$725)</f>
        <v>0</v>
      </c>
      <c r="BN552" s="30">
        <f>SUMIF(Ingredients!$B$3:$B$230,I552,Ingredients!$G$3:$G$230)+SUMIF($B$3:$B$725,I552,$BS$3:$BS$725)</f>
        <v>0</v>
      </c>
      <c r="BO552" s="30">
        <f>SUMIF(Ingredients!$B$3:$B$230,J552,Ingredients!$G$3:$G$230)+SUMIF($B$3:$B$725,J552,$BS$3:$BS$725)</f>
        <v>0</v>
      </c>
      <c r="BP552" s="30">
        <f>SUMIF(Ingredients!$B$3:$B$230,K552,Ingredients!$G$3:$G$230)+SUMIF($B$3:$B$725,K552,$BS$3:$BS$725)</f>
        <v>0</v>
      </c>
      <c r="BQ552" s="30">
        <f>SUMIF(Ingredients!$B$3:$B$230,L552,Ingredients!$G$3:$G$230)+SUMIF($B$3:$B$725,L552,$BS$3:$BS$725)</f>
        <v>0</v>
      </c>
      <c r="BR552" s="30">
        <f>SUMIF(Ingredients!$B$3:$B$230,M552,Ingredients!$G$3:$G$230)+SUMIF($B$3:$B$725,M552,$BS$3:$BS$725)</f>
        <v>0</v>
      </c>
      <c r="BS552" s="36">
        <f t="shared" si="117"/>
        <v>0</v>
      </c>
      <c r="BT552" s="30">
        <f>SUMIF(Ingredients!$B$3:$B$230,F552,Ingredients!$H$3:$H$230)+SUMIF($B$3:$B$725,F552,$CB$3:$CB$725)</f>
        <v>0</v>
      </c>
      <c r="BU552" s="30">
        <f>SUMIF(Ingredients!$B$3:$B$230,G552,Ingredients!$H$3:$H$230)+SUMIF($B$3:$B$725,G552,$CB$3:$CB$725)</f>
        <v>0</v>
      </c>
      <c r="BV552" s="30">
        <f>SUMIF(Ingredients!$B$3:$B$230,H552,Ingredients!$H$3:$H$230)+SUMIF($B$3:$B$725,H552,$CB$3:$CB$725)</f>
        <v>2</v>
      </c>
      <c r="BW552" s="30">
        <f>SUMIF(Ingredients!$B$3:$B$230,I552,Ingredients!$H$3:$H$230)+SUMIF($B$3:$B$725,I552,$CB$3:$CB$725)</f>
        <v>0</v>
      </c>
      <c r="BX552" s="30">
        <f>SUMIF(Ingredients!$B$3:$B$230,J552,Ingredients!$H$3:$H$230)+SUMIF($B$3:$B$725,J552,$CB$3:$CB$725)</f>
        <v>0</v>
      </c>
      <c r="BY552" s="30">
        <f>SUMIF(Ingredients!$B$3:$B$230,K552,Ingredients!$H$3:$H$230)+SUMIF($B$3:$B$725,K552,$CB$3:$CB$725)</f>
        <v>0</v>
      </c>
      <c r="BZ552" s="30">
        <f>SUMIF(Ingredients!$B$3:$B$230,L552,Ingredients!$H$3:$H$230)+SUMIF($B$3:$B$725,L552,$CB$3:$CB$725)</f>
        <v>0</v>
      </c>
      <c r="CA552" s="30">
        <f>SUMIF(Ingredients!$B$3:$B$230,M552,Ingredients!$H$3:$H$230)+SUMIF($B$3:$B$725,M552,$CB$3:$CB$725)</f>
        <v>0</v>
      </c>
      <c r="CB552" s="42">
        <f t="shared" si="118"/>
        <v>2</v>
      </c>
      <c r="CC552" s="30">
        <f>SUMIF(Ingredients!$B$3:$B$230,F552,Ingredients!$I$3:$I$230)+SUMIF($B$3:$B$725,F552,$CK$3:$CK$725)</f>
        <v>0</v>
      </c>
      <c r="CD552" s="30">
        <f>SUMIF(Ingredients!$B$3:$B$230,G552,Ingredients!$I$3:$I$230)+SUMIF($B$3:$B$725,G552,$CK$3:$CK$725)</f>
        <v>0</v>
      </c>
      <c r="CE552" s="30">
        <f>SUMIF(Ingredients!$B$3:$B$230,H552,Ingredients!$I$3:$I$230)+SUMIF($B$3:$B$725,H552,$CK$3:$CK$725)</f>
        <v>0</v>
      </c>
      <c r="CF552" s="30">
        <f>SUMIF(Ingredients!$B$3:$B$230,I552,Ingredients!$I$3:$I$230)+SUMIF($B$3:$B$725,I552,$CK$3:$CK$725)</f>
        <v>0</v>
      </c>
      <c r="CG552" s="30">
        <f>SUMIF(Ingredients!$B$3:$B$230,J552,Ingredients!$I$3:$I$230)+SUMIF($B$3:$B$725,J552,$CK$3:$CK$725)</f>
        <v>0</v>
      </c>
      <c r="CH552" s="30">
        <f>SUMIF(Ingredients!$B$3:$B$230,K552,Ingredients!$I$3:$I$230)+SUMIF($B$3:$B$725,K552,$CK$3:$CK$725)</f>
        <v>0</v>
      </c>
      <c r="CI552" s="30">
        <f>SUMIF(Ingredients!$B$3:$B$230,L552,Ingredients!$I$3:$I$230)+SUMIF($B$3:$B$725,L552,$CK$3:$CK$725)</f>
        <v>0</v>
      </c>
      <c r="CJ552" s="30">
        <f>SUMIF(Ingredients!$B$3:$B$230,M552,Ingredients!$I$3:$I$230)+SUMIF($B$3:$B$725,M552,$CK$3:$CK$725)</f>
        <v>0</v>
      </c>
      <c r="CK552" s="38">
        <f t="shared" si="119"/>
        <v>0</v>
      </c>
      <c r="CL552" s="30">
        <f>SUMIF(Ingredients!$B$3:$B$230,F552,Ingredients!$J$3:$J$230)+SUMIF($B$3:$B$725,F552,$CT$3:$CT$725)</f>
        <v>0</v>
      </c>
      <c r="CM552" s="30">
        <f>SUMIF(Ingredients!$B$3:$B$230,G552,Ingredients!$J$3:$J$230)+SUMIF($B$3:$B$725,G552,$CT$3:$CT$725)</f>
        <v>0</v>
      </c>
      <c r="CN552" s="30">
        <f>SUMIF(Ingredients!$B$3:$B$230,H552,Ingredients!$J$3:$J$230)+SUMIF($B$3:$B$725,H552,$CT$3:$CT$725)</f>
        <v>0</v>
      </c>
      <c r="CO552" s="30">
        <f>SUMIF(Ingredients!$B$3:$B$230,I552,Ingredients!$J$3:$J$230)+SUMIF($B$3:$B$725,I552,$CT$3:$CT$725)</f>
        <v>1</v>
      </c>
      <c r="CP552" s="30">
        <f>SUMIF(Ingredients!$B$3:$B$230,J552,Ingredients!$J$3:$J$230)+SUMIF($B$3:$B$725,J552,$CT$3:$CT$725)</f>
        <v>0</v>
      </c>
      <c r="CQ552" s="30">
        <f>SUMIF(Ingredients!$B$3:$B$230,K552,Ingredients!$J$3:$J$230)+SUMIF($B$3:$B$725,K552,$CT$3:$CT$725)</f>
        <v>0</v>
      </c>
      <c r="CR552" s="30">
        <f>SUMIF(Ingredients!$B$3:$B$230,L552,Ingredients!$J$3:$J$230)+SUMIF($B$3:$B$725,L552,$CT$3:$CT$725)</f>
        <v>0</v>
      </c>
      <c r="CS552" s="30">
        <f>SUMIF(Ingredients!$B$3:$B$230,M552,Ingredients!$J$3:$J$230)+SUMIF($B$3:$B$725,M552,$CT$3:$CT$725)</f>
        <v>0</v>
      </c>
      <c r="CT552" s="43">
        <f t="shared" si="120"/>
        <v>1</v>
      </c>
      <c r="CU552" s="34">
        <v>7</v>
      </c>
      <c r="CV552" s="30">
        <v>0</v>
      </c>
      <c r="CW552" s="30">
        <v>16.5</v>
      </c>
      <c r="CX552" s="35">
        <v>0</v>
      </c>
      <c r="CY552" s="36">
        <v>0</v>
      </c>
      <c r="CZ552" s="37">
        <v>2</v>
      </c>
      <c r="DA552" s="38">
        <v>0</v>
      </c>
      <c r="DB552" s="39">
        <v>1</v>
      </c>
      <c r="DC552" t="s">
        <v>199</v>
      </c>
      <c r="DD552" t="str">
        <f t="shared" ca="1" si="112"/>
        <v/>
      </c>
      <c r="DE552" t="str">
        <f t="shared" ca="1" si="121"/>
        <v>No</v>
      </c>
      <c r="DG552" t="s">
        <v>200</v>
      </c>
      <c r="DH552" t="str">
        <f t="shared" ca="1" si="122"/>
        <v/>
      </c>
      <c r="DI552" t="s">
        <v>2271</v>
      </c>
    </row>
    <row r="553" spans="2:113" x14ac:dyDescent="0.3">
      <c r="B553" t="s">
        <v>861</v>
      </c>
      <c r="C553">
        <f>INDEX('PH Itemnames'!$B$1:$B$723,MATCH(B553,'PH Itemnames'!$A$1:$A$723),1)</f>
        <v>0</v>
      </c>
      <c r="D553" t="s">
        <v>240</v>
      </c>
      <c r="E553" t="s">
        <v>1191</v>
      </c>
      <c r="F553" s="10" t="s">
        <v>862</v>
      </c>
      <c r="G553" s="11" t="s">
        <v>400</v>
      </c>
      <c r="H553" s="11" t="s">
        <v>122</v>
      </c>
      <c r="I553" s="11" t="s">
        <v>125</v>
      </c>
      <c r="J553" s="11" t="s">
        <v>249</v>
      </c>
      <c r="K553" s="11"/>
      <c r="L553" s="11"/>
      <c r="M553" s="11"/>
      <c r="N553" s="46">
        <f ca="1">SUMIF(Ingredients!$B$3:$B$230,'PH complex foods'!F553,Ingredients!$A$3:$A$119)+SUMIF($B$3:$B$725,F553,$V$3:$V$724)</f>
        <v>1</v>
      </c>
      <c r="O553" s="11">
        <f ca="1">SUMIF(Ingredients!$B$3:$B$230,'PH complex foods'!G553,Ingredients!$A$3:$A$119)+SUMIF($B$3:$B$725,G553,$V$3:$V$724)</f>
        <v>1</v>
      </c>
      <c r="P553" s="11">
        <f ca="1">SUMIF(Ingredients!$B$3:$B$230,'PH complex foods'!H553,Ingredients!$A$3:$A$119)+SUMIF($B$3:$B$725,H553,$V$3:$V$724)</f>
        <v>1</v>
      </c>
      <c r="Q553" s="11">
        <f ca="1">SUMIF(Ingredients!$B$3:$B$230,'PH complex foods'!I553,Ingredients!$A$3:$A$119)+SUMIF($B$3:$B$725,I553,$V$3:$V$724)</f>
        <v>1</v>
      </c>
      <c r="R553" s="11">
        <f ca="1">SUMIF(Ingredients!$B$3:$B$230,'PH complex foods'!J553,Ingredients!$A$3:$A$119)+SUMIF($B$3:$B$725,J553,$V$3:$V$724)</f>
        <v>1</v>
      </c>
      <c r="S553" s="11">
        <f ca="1">SUMIF(Ingredients!$B$3:$B$230,'PH complex foods'!K553,Ingredients!$A$3:$A$119)+SUMIF($B$3:$B$725,K553,$V$3:$V$724)</f>
        <v>0</v>
      </c>
      <c r="T553" s="11">
        <f ca="1">SUMIF(Ingredients!$B$3:$B$230,'PH complex foods'!L553,Ingredients!$A$3:$A$119)+SUMIF($B$3:$B$725,L553,$V$3:$V$724)</f>
        <v>0</v>
      </c>
      <c r="U553" s="11">
        <f ca="1">SUMIF(Ingredients!$B$3:$B$230,'PH complex foods'!M553,Ingredients!$A$3:$A$119)+SUMIF($B$3:$B$725,M553,$V$3:$V$724)</f>
        <v>0</v>
      </c>
      <c r="V553" s="10">
        <f t="shared" ca="1" si="123"/>
        <v>1</v>
      </c>
      <c r="W553" s="10">
        <v>1</v>
      </c>
      <c r="X553" s="11">
        <v>1</v>
      </c>
      <c r="Y553" s="11">
        <f>COUNTIF(F553:M1277,B553)</f>
        <v>0</v>
      </c>
      <c r="Z553" s="44" t="str">
        <f t="shared" ca="1" si="124"/>
        <v>Yes</v>
      </c>
      <c r="AA553" s="34">
        <f>SUMIF(Ingredients!$B$3:$B$230,F553,Ingredients!$C$3:$C$230)+SUMIF($B$3:$B$725,F553,$AI$3:$AI$725)</f>
        <v>7.166666666666667</v>
      </c>
      <c r="AB553" s="30">
        <f>SUMIF(Ingredients!$B$3:$B$230,G553,Ingredients!$C$3:$C$230)+SUMIF($B$3:$B$725,G553,$AI$3:$AI$725)</f>
        <v>0</v>
      </c>
      <c r="AC553" s="30">
        <f>SUMIF(Ingredients!$B$3:$B$230,H553,Ingredients!$C$3:$C$230)+SUMIF($B$3:$B$725,H553,$AI$3:$AI$725)</f>
        <v>0</v>
      </c>
      <c r="AD553" s="30">
        <f>SUMIF(Ingredients!$B$3:$B$230,I553,Ingredients!$C$3:$C$230)+SUMIF($B$3:$B$725,I553,$AI$3:$AI$725)</f>
        <v>0</v>
      </c>
      <c r="AE553" s="30">
        <f>SUMIF(Ingredients!$B$3:$B$230,J553,Ingredients!$C$3:$C$230)+SUMIF($B$3:$B$725,J553,$AI$3:$AI$725)</f>
        <v>0</v>
      </c>
      <c r="AF553" s="30">
        <f>SUMIF(Ingredients!$B$3:$B$230,K553,Ingredients!$C$3:$C$230)+SUMIF($B$3:$B$725,K553,$AI$3:$AI$725)</f>
        <v>0</v>
      </c>
      <c r="AG553" s="30">
        <f>SUMIF(Ingredients!$B$3:$B$230,L553,Ingredients!$C$3:$C$230)+SUMIF($B$3:$B$725,L553,$AI$3:$AI$725)</f>
        <v>0</v>
      </c>
      <c r="AH553" s="30">
        <f>SUMIF(Ingredients!$B$3:$B$230,M553,Ingredients!$C$3:$C$230)+SUMIF($B$3:$B$725,M553,$AI$3:$AI$725)</f>
        <v>0</v>
      </c>
      <c r="AI553" s="29">
        <f t="shared" si="113"/>
        <v>7.166666666666667</v>
      </c>
      <c r="AJ553" s="30">
        <f>SUMIF(Ingredients!$B$3:$B$230,F553,Ingredients!$D$3:$D$230)+SUMIF($B$3:$B$725,F553,$AR$3:$AR$725)</f>
        <v>0</v>
      </c>
      <c r="AK553" s="30">
        <f>SUMIF(Ingredients!$B$3:$B$230,G553,Ingredients!$D$3:$D$230)+SUMIF($B$3:$B$725,G553,$AR$3:$AR$725)</f>
        <v>0</v>
      </c>
      <c r="AL553" s="30">
        <f>SUMIF(Ingredients!$B$3:$B$230,H553,Ingredients!$D$3:$D$230)+SUMIF($B$3:$B$725,H553,$AR$3:$AR$725)</f>
        <v>0</v>
      </c>
      <c r="AM553" s="30">
        <f>SUMIF(Ingredients!$B$3:$B$230,I553,Ingredients!$D$3:$D$230)+SUMIF($B$3:$B$725,I553,$AR$3:$AR$725)</f>
        <v>0</v>
      </c>
      <c r="AN553" s="30">
        <f>SUMIF(Ingredients!$B$3:$B$230,J553,Ingredients!$D$3:$D$230)+SUMIF($B$3:$B$725,J553,$AR$3:$AR$725)</f>
        <v>0</v>
      </c>
      <c r="AO553" s="30">
        <f>SUMIF(Ingredients!$B$3:$B$230,K553,Ingredients!$D$3:$D$230)+SUMIF($B$3:$B$725,K553,$AR$3:$AR$725)</f>
        <v>0</v>
      </c>
      <c r="AP553" s="30">
        <f>SUMIF(Ingredients!$B$3:$B$230,L553,Ingredients!$D$3:$D$230)+SUMIF($B$3:$B$725,L553,$AR$3:$AR$725)</f>
        <v>0</v>
      </c>
      <c r="AQ553" s="30">
        <f>SUMIF(Ingredients!$B$3:$B$230,M553,Ingredients!$D$3:$D$230)+SUMIF($B$3:$B$725,M553,$AR$3:$AR$725)</f>
        <v>0</v>
      </c>
      <c r="AR553" s="29">
        <f t="shared" si="114"/>
        <v>0</v>
      </c>
      <c r="AS553" s="30">
        <f>SUMIF(Ingredients!$B$3:$B$230,F553,Ingredients!$E$3:$E$230)+SUMIF($B$3:$B$725,F553,$BA$3:$BA$730)</f>
        <v>12</v>
      </c>
      <c r="AT553" s="30">
        <f>SUMIF(Ingredients!$B$3:$B$230,G553,Ingredients!$E$3:$E$230)+SUMIF($B$3:$B$725,G553,$BA$3:$BA$730)</f>
        <v>0</v>
      </c>
      <c r="AU553" s="30">
        <f>SUMIF(Ingredients!$B$3:$B$230,H553,Ingredients!$E$3:$E$230)+SUMIF($B$3:$B$725,H553,$BA$3:$BA$730)</f>
        <v>48</v>
      </c>
      <c r="AV553" s="30">
        <f>SUMIF(Ingredients!$B$3:$B$230,I553,Ingredients!$E$3:$E$230)+SUMIF($B$3:$B$725,I553,$BA$3:$BA$730)</f>
        <v>48</v>
      </c>
      <c r="AW553" s="30">
        <f>SUMIF(Ingredients!$B$3:$B$230,J553,Ingredients!$E$3:$E$230)+SUMIF($B$3:$B$725,J553,$BA$3:$BA$730)</f>
        <v>30</v>
      </c>
      <c r="AX553" s="30">
        <f>SUMIF(Ingredients!$B$3:$B$230,K553,Ingredients!$E$3:$E$230)+SUMIF($B$3:$B$725,K553,$BA$3:$BA$730)</f>
        <v>0</v>
      </c>
      <c r="AY553" s="30">
        <f>SUMIF(Ingredients!$B$3:$B$230,L553,Ingredients!$E$3:$E$230)+SUMIF($B$3:$B$725,L553,$BA$3:$BA$730)</f>
        <v>0</v>
      </c>
      <c r="AZ553" s="30">
        <f>SUMIF(Ingredients!$B$3:$B$230,M553,Ingredients!$E$3:$E$230)+SUMIF($B$3:$B$725,M553,$BA$3:$BA$730)</f>
        <v>0</v>
      </c>
      <c r="BA553" s="29">
        <f t="shared" si="115"/>
        <v>27.6</v>
      </c>
      <c r="BB553" s="30">
        <f>SUMIF(Ingredients!$B$3:$B$230,F553,Ingredients!$F$3:$F$230)+SUMIF($B$3:$B$725,F553,$BJ$3:$BJ$725)</f>
        <v>0</v>
      </c>
      <c r="BC553" s="30">
        <f>SUMIF(Ingredients!$B$3:$B$230,G553,Ingredients!$F$3:$F$230)+SUMIF($B$3:$B$725,G553,$BJ$3:$BJ$725)</f>
        <v>0</v>
      </c>
      <c r="BD553" s="30">
        <f>SUMIF(Ingredients!$B$3:$B$230,H553,Ingredients!$F$3:$F$230)+SUMIF($B$3:$B$725,H553,$BJ$3:$BJ$725)</f>
        <v>0</v>
      </c>
      <c r="BE553" s="30">
        <f>SUMIF(Ingredients!$B$3:$B$230,I553,Ingredients!$F$3:$F$230)+SUMIF($B$3:$B$725,I553,$BJ$3:$BJ$725)</f>
        <v>0</v>
      </c>
      <c r="BF553" s="30">
        <f>SUMIF(Ingredients!$B$3:$B$230,J553,Ingredients!$F$3:$F$230)+SUMIF($B$3:$B$725,J553,$BJ$3:$BJ$725)</f>
        <v>0</v>
      </c>
      <c r="BG553" s="30">
        <f>SUMIF(Ingredients!$B$3:$B$230,K553,Ingredients!$F$3:$F$230)+SUMIF($B$3:$B$725,K553,$BJ$3:$BJ$725)</f>
        <v>0</v>
      </c>
      <c r="BH553" s="30">
        <f>SUMIF(Ingredients!$B$3:$B$230,L553,Ingredients!$F$3:$F$230)+SUMIF($B$3:$B$725,L553,$BJ$3:$BJ$725)</f>
        <v>0</v>
      </c>
      <c r="BI553" s="30">
        <f>SUMIF(Ingredients!$B$3:$B$230,M553,Ingredients!$F$3:$F$230)+SUMIF($B$3:$B$725,M553,$BJ$3:$BJ$725)</f>
        <v>0</v>
      </c>
      <c r="BJ553" s="35">
        <f t="shared" si="116"/>
        <v>0</v>
      </c>
      <c r="BK553" s="30">
        <f>SUMIF(Ingredients!$B$3:$B$230,F553,Ingredients!$G$3:$G$230)+SUMIF($B$3:$B$725,F553,$BS$3:$BS$725)</f>
        <v>0</v>
      </c>
      <c r="BL553" s="30">
        <f>SUMIF(Ingredients!$B$3:$B$230,G553,Ingredients!$G$3:$G$230)+SUMIF($B$3:$B$725,G553,$BS$3:$BS$725)</f>
        <v>0</v>
      </c>
      <c r="BM553" s="30">
        <f>SUMIF(Ingredients!$B$3:$B$230,H553,Ingredients!$G$3:$G$230)+SUMIF($B$3:$B$725,H553,$BS$3:$BS$725)</f>
        <v>0</v>
      </c>
      <c r="BN553" s="30">
        <f>SUMIF(Ingredients!$B$3:$B$230,I553,Ingredients!$G$3:$G$230)+SUMIF($B$3:$B$725,I553,$BS$3:$BS$725)</f>
        <v>0</v>
      </c>
      <c r="BO553" s="30">
        <f>SUMIF(Ingredients!$B$3:$B$230,J553,Ingredients!$G$3:$G$230)+SUMIF($B$3:$B$725,J553,$BS$3:$BS$725)</f>
        <v>0</v>
      </c>
      <c r="BP553" s="30">
        <f>SUMIF(Ingredients!$B$3:$B$230,K553,Ingredients!$G$3:$G$230)+SUMIF($B$3:$B$725,K553,$BS$3:$BS$725)</f>
        <v>0</v>
      </c>
      <c r="BQ553" s="30">
        <f>SUMIF(Ingredients!$B$3:$B$230,L553,Ingredients!$G$3:$G$230)+SUMIF($B$3:$B$725,L553,$BS$3:$BS$725)</f>
        <v>0</v>
      </c>
      <c r="BR553" s="30">
        <f>SUMIF(Ingredients!$B$3:$B$230,M553,Ingredients!$G$3:$G$230)+SUMIF($B$3:$B$725,M553,$BS$3:$BS$725)</f>
        <v>0</v>
      </c>
      <c r="BS553" s="36">
        <f t="shared" si="117"/>
        <v>0</v>
      </c>
      <c r="BT553" s="30">
        <f>SUMIF(Ingredients!$B$3:$B$230,F553,Ingredients!$H$3:$H$230)+SUMIF($B$3:$B$725,F553,$CB$3:$CB$725)</f>
        <v>0</v>
      </c>
      <c r="BU553" s="30">
        <f>SUMIF(Ingredients!$B$3:$B$230,G553,Ingredients!$H$3:$H$230)+SUMIF($B$3:$B$725,G553,$CB$3:$CB$725)</f>
        <v>0</v>
      </c>
      <c r="BV553" s="30">
        <f>SUMIF(Ingredients!$B$3:$B$230,H553,Ingredients!$H$3:$H$230)+SUMIF($B$3:$B$725,H553,$CB$3:$CB$725)</f>
        <v>0</v>
      </c>
      <c r="BW553" s="30">
        <f>SUMIF(Ingredients!$B$3:$B$230,I553,Ingredients!$H$3:$H$230)+SUMIF($B$3:$B$725,I553,$CB$3:$CB$725)</f>
        <v>0</v>
      </c>
      <c r="BX553" s="30">
        <f>SUMIF(Ingredients!$B$3:$B$230,J553,Ingredients!$H$3:$H$230)+SUMIF($B$3:$B$725,J553,$CB$3:$CB$725)</f>
        <v>0</v>
      </c>
      <c r="BY553" s="30">
        <f>SUMIF(Ingredients!$B$3:$B$230,K553,Ingredients!$H$3:$H$230)+SUMIF($B$3:$B$725,K553,$CB$3:$CB$725)</f>
        <v>0</v>
      </c>
      <c r="BZ553" s="30">
        <f>SUMIF(Ingredients!$B$3:$B$230,L553,Ingredients!$H$3:$H$230)+SUMIF($B$3:$B$725,L553,$CB$3:$CB$725)</f>
        <v>0</v>
      </c>
      <c r="CA553" s="30">
        <f>SUMIF(Ingredients!$B$3:$B$230,M553,Ingredients!$H$3:$H$230)+SUMIF($B$3:$B$725,M553,$CB$3:$CB$725)</f>
        <v>0</v>
      </c>
      <c r="CB553" s="42">
        <f t="shared" si="118"/>
        <v>0</v>
      </c>
      <c r="CC553" s="30">
        <f>SUMIF(Ingredients!$B$3:$B$230,F553,Ingredients!$I$3:$I$230)+SUMIF($B$3:$B$725,F553,$CK$3:$CK$725)</f>
        <v>2</v>
      </c>
      <c r="CD553" s="30">
        <f>SUMIF(Ingredients!$B$3:$B$230,G553,Ingredients!$I$3:$I$230)+SUMIF($B$3:$B$725,G553,$CK$3:$CK$725)</f>
        <v>0</v>
      </c>
      <c r="CE553" s="30">
        <f>SUMIF(Ingredients!$B$3:$B$230,H553,Ingredients!$I$3:$I$230)+SUMIF($B$3:$B$725,H553,$CK$3:$CK$725)</f>
        <v>0</v>
      </c>
      <c r="CF553" s="30">
        <f>SUMIF(Ingredients!$B$3:$B$230,I553,Ingredients!$I$3:$I$230)+SUMIF($B$3:$B$725,I553,$CK$3:$CK$725)</f>
        <v>0</v>
      </c>
      <c r="CG553" s="30">
        <f>SUMIF(Ingredients!$B$3:$B$230,J553,Ingredients!$I$3:$I$230)+SUMIF($B$3:$B$725,J553,$CK$3:$CK$725)</f>
        <v>0</v>
      </c>
      <c r="CH553" s="30">
        <f>SUMIF(Ingredients!$B$3:$B$230,K553,Ingredients!$I$3:$I$230)+SUMIF($B$3:$B$725,K553,$CK$3:$CK$725)</f>
        <v>0</v>
      </c>
      <c r="CI553" s="30">
        <f>SUMIF(Ingredients!$B$3:$B$230,L553,Ingredients!$I$3:$I$230)+SUMIF($B$3:$B$725,L553,$CK$3:$CK$725)</f>
        <v>0</v>
      </c>
      <c r="CJ553" s="30">
        <f>SUMIF(Ingredients!$B$3:$B$230,M553,Ingredients!$I$3:$I$230)+SUMIF($B$3:$B$725,M553,$CK$3:$CK$725)</f>
        <v>0</v>
      </c>
      <c r="CK553" s="38">
        <f t="shared" si="119"/>
        <v>2</v>
      </c>
      <c r="CL553" s="30">
        <f>SUMIF(Ingredients!$B$3:$B$230,F553,Ingredients!$J$3:$J$230)+SUMIF($B$3:$B$725,F553,$CT$3:$CT$725)</f>
        <v>0</v>
      </c>
      <c r="CM553" s="30">
        <f>SUMIF(Ingredients!$B$3:$B$230,G553,Ingredients!$J$3:$J$230)+SUMIF($B$3:$B$725,G553,$CT$3:$CT$725)</f>
        <v>0</v>
      </c>
      <c r="CN553" s="30">
        <f>SUMIF(Ingredients!$B$3:$B$230,H553,Ingredients!$J$3:$J$230)+SUMIF($B$3:$B$725,H553,$CT$3:$CT$725)</f>
        <v>0</v>
      </c>
      <c r="CO553" s="30">
        <f>SUMIF(Ingredients!$B$3:$B$230,I553,Ingredients!$J$3:$J$230)+SUMIF($B$3:$B$725,I553,$CT$3:$CT$725)</f>
        <v>0</v>
      </c>
      <c r="CP553" s="30">
        <f>SUMIF(Ingredients!$B$3:$B$230,J553,Ingredients!$J$3:$J$230)+SUMIF($B$3:$B$725,J553,$CT$3:$CT$725)</f>
        <v>0</v>
      </c>
      <c r="CQ553" s="30">
        <f>SUMIF(Ingredients!$B$3:$B$230,K553,Ingredients!$J$3:$J$230)+SUMIF($B$3:$B$725,K553,$CT$3:$CT$725)</f>
        <v>0</v>
      </c>
      <c r="CR553" s="30">
        <f>SUMIF(Ingredients!$B$3:$B$230,L553,Ingredients!$J$3:$J$230)+SUMIF($B$3:$B$725,L553,$CT$3:$CT$725)</f>
        <v>0</v>
      </c>
      <c r="CS553" s="30">
        <f>SUMIF(Ingredients!$B$3:$B$230,M553,Ingredients!$J$3:$J$230)+SUMIF($B$3:$B$725,M553,$CT$3:$CT$725)</f>
        <v>0</v>
      </c>
      <c r="CT553" s="43">
        <f t="shared" si="120"/>
        <v>0</v>
      </c>
      <c r="CU553" s="34">
        <v>7.166666666666667</v>
      </c>
      <c r="CV553" s="30">
        <v>0</v>
      </c>
      <c r="CW553" s="30">
        <v>14</v>
      </c>
      <c r="CX553" s="35">
        <v>0</v>
      </c>
      <c r="CY553" s="36">
        <v>0</v>
      </c>
      <c r="CZ553" s="37">
        <v>0</v>
      </c>
      <c r="DA553" s="38">
        <v>2</v>
      </c>
      <c r="DB553" s="39">
        <v>0</v>
      </c>
      <c r="DC553" t="s">
        <v>202</v>
      </c>
      <c r="DD553" t="str">
        <f t="shared" ca="1" si="112"/>
        <v/>
      </c>
      <c r="DE553" t="str">
        <f t="shared" ca="1" si="121"/>
        <v>-</v>
      </c>
      <c r="DG553" t="s">
        <v>199</v>
      </c>
      <c r="DH553" t="str">
        <f t="shared" ca="1" si="122"/>
        <v/>
      </c>
      <c r="DI553" t="s">
        <v>2271</v>
      </c>
    </row>
    <row r="554" spans="2:113" x14ac:dyDescent="0.3">
      <c r="B554" t="s">
        <v>863</v>
      </c>
      <c r="C554" t="str">
        <f>INDEX('PH Itemnames'!$B$1:$B$723,MATCH(B554,'PH Itemnames'!$A$1:$A$723),1)</f>
        <v>guisoItem</v>
      </c>
      <c r="D554" t="s">
        <v>245</v>
      </c>
      <c r="E554" t="s">
        <v>1191</v>
      </c>
      <c r="F554" s="10" t="s">
        <v>864</v>
      </c>
      <c r="G554" s="11" t="s">
        <v>70</v>
      </c>
      <c r="H554" s="11" t="s">
        <v>692</v>
      </c>
      <c r="I554" s="11" t="s">
        <v>65</v>
      </c>
      <c r="J554" s="11" t="s">
        <v>117</v>
      </c>
      <c r="K554" s="11" t="s">
        <v>122</v>
      </c>
      <c r="L554" s="11"/>
      <c r="M554" s="11"/>
      <c r="N554" s="46">
        <f ca="1">SUMIF(Ingredients!$B$3:$B$230,'PH complex foods'!F554,Ingredients!$A$3:$A$119)+SUMIF($B$3:$B$725,F554,$V$3:$V$724)</f>
        <v>1</v>
      </c>
      <c r="O554" s="11">
        <f ca="1">SUMIF(Ingredients!$B$3:$B$230,'PH complex foods'!G554,Ingredients!$A$3:$A$119)+SUMIF($B$3:$B$725,G554,$V$3:$V$724)</f>
        <v>1</v>
      </c>
      <c r="P554" s="11">
        <f ca="1">SUMIF(Ingredients!$B$3:$B$230,'PH complex foods'!H554,Ingredients!$A$3:$A$119)+SUMIF($B$3:$B$725,H554,$V$3:$V$724)</f>
        <v>1</v>
      </c>
      <c r="Q554" s="11">
        <f ca="1">SUMIF(Ingredients!$B$3:$B$230,'PH complex foods'!I554,Ingredients!$A$3:$A$119)+SUMIF($B$3:$B$725,I554,$V$3:$V$724)</f>
        <v>1</v>
      </c>
      <c r="R554" s="11">
        <f ca="1">SUMIF(Ingredients!$B$3:$B$230,'PH complex foods'!J554,Ingredients!$A$3:$A$119)+SUMIF($B$3:$B$725,J554,$V$3:$V$724)</f>
        <v>1</v>
      </c>
      <c r="S554" s="11">
        <f ca="1">SUMIF(Ingredients!$B$3:$B$230,'PH complex foods'!K554,Ingredients!$A$3:$A$119)+SUMIF($B$3:$B$725,K554,$V$3:$V$724)</f>
        <v>1</v>
      </c>
      <c r="T554" s="11">
        <f ca="1">SUMIF(Ingredients!$B$3:$B$230,'PH complex foods'!L554,Ingredients!$A$3:$A$119)+SUMIF($B$3:$B$725,L554,$V$3:$V$724)</f>
        <v>0</v>
      </c>
      <c r="U554" s="11">
        <f ca="1">SUMIF(Ingredients!$B$3:$B$230,'PH complex foods'!M554,Ingredients!$A$3:$A$119)+SUMIF($B$3:$B$725,M554,$V$3:$V$724)</f>
        <v>0</v>
      </c>
      <c r="V554" s="10">
        <f t="shared" ca="1" si="123"/>
        <v>1</v>
      </c>
      <c r="W554" s="10">
        <v>1</v>
      </c>
      <c r="X554" s="11">
        <v>1</v>
      </c>
      <c r="Y554" s="11">
        <f>COUNTIF(F554:M1278,B554)</f>
        <v>0</v>
      </c>
      <c r="Z554" s="44" t="str">
        <f t="shared" ca="1" si="124"/>
        <v>Yes</v>
      </c>
      <c r="AA554" s="34">
        <f>SUMIF(Ingredients!$B$3:$B$230,F554,Ingredients!$C$3:$C$230)+SUMIF($B$3:$B$725,F554,$AI$3:$AI$725)</f>
        <v>10</v>
      </c>
      <c r="AB554" s="30">
        <f>SUMIF(Ingredients!$B$3:$B$230,G554,Ingredients!$C$3:$C$230)+SUMIF($B$3:$B$725,G554,$AI$3:$AI$725)</f>
        <v>2</v>
      </c>
      <c r="AC554" s="30">
        <f>SUMIF(Ingredients!$B$3:$B$230,H554,Ingredients!$C$3:$C$230)+SUMIF($B$3:$B$725,H554,$AI$3:$AI$725)</f>
        <v>5</v>
      </c>
      <c r="AD554" s="30">
        <f>SUMIF(Ingredients!$B$3:$B$230,I554,Ingredients!$C$3:$C$230)+SUMIF($B$3:$B$725,I554,$AI$3:$AI$725)</f>
        <v>10</v>
      </c>
      <c r="AE554" s="30">
        <f>SUMIF(Ingredients!$B$3:$B$230,J554,Ingredients!$C$3:$C$230)+SUMIF($B$3:$B$725,J554,$AI$3:$AI$725)</f>
        <v>10</v>
      </c>
      <c r="AF554" s="30">
        <f>SUMIF(Ingredients!$B$3:$B$230,K554,Ingredients!$C$3:$C$230)+SUMIF($B$3:$B$725,K554,$AI$3:$AI$725)</f>
        <v>0</v>
      </c>
      <c r="AG554" s="30">
        <f>SUMIF(Ingredients!$B$3:$B$230,L554,Ingredients!$C$3:$C$230)+SUMIF($B$3:$B$725,L554,$AI$3:$AI$725)</f>
        <v>0</v>
      </c>
      <c r="AH554" s="30">
        <f>SUMIF(Ingredients!$B$3:$B$230,M554,Ingredients!$C$3:$C$230)+SUMIF($B$3:$B$725,M554,$AI$3:$AI$725)</f>
        <v>0</v>
      </c>
      <c r="AI554" s="29">
        <f t="shared" si="113"/>
        <v>37</v>
      </c>
      <c r="AJ554" s="30">
        <f>SUMIF(Ingredients!$B$3:$B$230,F554,Ingredients!$D$3:$D$230)+SUMIF($B$3:$B$725,F554,$AR$3:$AR$725)</f>
        <v>0</v>
      </c>
      <c r="AK554" s="30">
        <f>SUMIF(Ingredients!$B$3:$B$230,G554,Ingredients!$D$3:$D$230)+SUMIF($B$3:$B$725,G554,$AR$3:$AR$725)</f>
        <v>5</v>
      </c>
      <c r="AL554" s="30">
        <f>SUMIF(Ingredients!$B$3:$B$230,H554,Ingredients!$D$3:$D$230)+SUMIF($B$3:$B$725,H554,$AR$3:$AR$725)</f>
        <v>0</v>
      </c>
      <c r="AM554" s="30">
        <f>SUMIF(Ingredients!$B$3:$B$230,I554,Ingredients!$D$3:$D$230)+SUMIF($B$3:$B$725,I554,$AR$3:$AR$725)</f>
        <v>0</v>
      </c>
      <c r="AN554" s="30">
        <f>SUMIF(Ingredients!$B$3:$B$230,J554,Ingredients!$D$3:$D$230)+SUMIF($B$3:$B$725,J554,$AR$3:$AR$725)</f>
        <v>0</v>
      </c>
      <c r="AO554" s="30">
        <f>SUMIF(Ingredients!$B$3:$B$230,K554,Ingredients!$D$3:$D$230)+SUMIF($B$3:$B$725,K554,$AR$3:$AR$725)</f>
        <v>0</v>
      </c>
      <c r="AP554" s="30">
        <f>SUMIF(Ingredients!$B$3:$B$230,L554,Ingredients!$D$3:$D$230)+SUMIF($B$3:$B$725,L554,$AR$3:$AR$725)</f>
        <v>0</v>
      </c>
      <c r="AQ554" s="30">
        <f>SUMIF(Ingredients!$B$3:$B$230,M554,Ingredients!$D$3:$D$230)+SUMIF($B$3:$B$725,M554,$AR$3:$AR$725)</f>
        <v>0</v>
      </c>
      <c r="AR554" s="29">
        <f t="shared" si="114"/>
        <v>5</v>
      </c>
      <c r="AS554" s="30">
        <f>SUMIF(Ingredients!$B$3:$B$230,F554,Ingredients!$E$3:$E$230)+SUMIF($B$3:$B$725,F554,$BA$3:$BA$730)</f>
        <v>10</v>
      </c>
      <c r="AT554" s="30">
        <f>SUMIF(Ingredients!$B$3:$B$230,G554,Ingredients!$E$3:$E$230)+SUMIF($B$3:$B$725,G554,$BA$3:$BA$730)</f>
        <v>5</v>
      </c>
      <c r="AU554" s="30">
        <f>SUMIF(Ingredients!$B$3:$B$230,H554,Ingredients!$E$3:$E$230)+SUMIF($B$3:$B$725,H554,$BA$3:$BA$730)</f>
        <v>7</v>
      </c>
      <c r="AV554" s="30">
        <f>SUMIF(Ingredients!$B$3:$B$230,I554,Ingredients!$E$3:$E$230)+SUMIF($B$3:$B$725,I554,$BA$3:$BA$730)</f>
        <v>32</v>
      </c>
      <c r="AW554" s="30">
        <f>SUMIF(Ingredients!$B$3:$B$230,J554,Ingredients!$E$3:$E$230)+SUMIF($B$3:$B$725,J554,$BA$3:$BA$730)</f>
        <v>32</v>
      </c>
      <c r="AX554" s="30">
        <f>SUMIF(Ingredients!$B$3:$B$230,K554,Ingredients!$E$3:$E$230)+SUMIF($B$3:$B$725,K554,$BA$3:$BA$730)</f>
        <v>48</v>
      </c>
      <c r="AY554" s="30">
        <f>SUMIF(Ingredients!$B$3:$B$230,L554,Ingredients!$E$3:$E$230)+SUMIF($B$3:$B$725,L554,$BA$3:$BA$730)</f>
        <v>0</v>
      </c>
      <c r="AZ554" s="30">
        <f>SUMIF(Ingredients!$B$3:$B$230,M554,Ingredients!$E$3:$E$230)+SUMIF($B$3:$B$725,M554,$BA$3:$BA$730)</f>
        <v>0</v>
      </c>
      <c r="BA554" s="29">
        <f t="shared" si="115"/>
        <v>22.333333333333332</v>
      </c>
      <c r="BB554" s="30">
        <f>SUMIF(Ingredients!$B$3:$B$230,F554,Ingredients!$F$3:$F$230)+SUMIF($B$3:$B$725,F554,$BJ$3:$BJ$725)</f>
        <v>0</v>
      </c>
      <c r="BC554" s="30">
        <f>SUMIF(Ingredients!$B$3:$B$230,G554,Ingredients!$F$3:$F$230)+SUMIF($B$3:$B$725,G554,$BJ$3:$BJ$725)</f>
        <v>0</v>
      </c>
      <c r="BD554" s="30">
        <f>SUMIF(Ingredients!$B$3:$B$230,H554,Ingredients!$F$3:$F$230)+SUMIF($B$3:$B$725,H554,$BJ$3:$BJ$725)</f>
        <v>1</v>
      </c>
      <c r="BE554" s="30">
        <f>SUMIF(Ingredients!$B$3:$B$230,I554,Ingredients!$F$3:$F$230)+SUMIF($B$3:$B$725,I554,$BJ$3:$BJ$725)</f>
        <v>0</v>
      </c>
      <c r="BF554" s="30">
        <f>SUMIF(Ingredients!$B$3:$B$230,J554,Ingredients!$F$3:$F$230)+SUMIF($B$3:$B$725,J554,$BJ$3:$BJ$725)</f>
        <v>0</v>
      </c>
      <c r="BG554" s="30">
        <f>SUMIF(Ingredients!$B$3:$B$230,K554,Ingredients!$F$3:$F$230)+SUMIF($B$3:$B$725,K554,$BJ$3:$BJ$725)</f>
        <v>0</v>
      </c>
      <c r="BH554" s="30">
        <f>SUMIF(Ingredients!$B$3:$B$230,L554,Ingredients!$F$3:$F$230)+SUMIF($B$3:$B$725,L554,$BJ$3:$BJ$725)</f>
        <v>0</v>
      </c>
      <c r="BI554" s="30">
        <f>SUMIF(Ingredients!$B$3:$B$230,M554,Ingredients!$F$3:$F$230)+SUMIF($B$3:$B$725,M554,$BJ$3:$BJ$725)</f>
        <v>0</v>
      </c>
      <c r="BJ554" s="35">
        <f t="shared" si="116"/>
        <v>1</v>
      </c>
      <c r="BK554" s="30">
        <f>SUMIF(Ingredients!$B$3:$B$230,F554,Ingredients!$G$3:$G$230)+SUMIF($B$3:$B$725,F554,$BS$3:$BS$725)</f>
        <v>0</v>
      </c>
      <c r="BL554" s="30">
        <f>SUMIF(Ingredients!$B$3:$B$230,G554,Ingredients!$G$3:$G$230)+SUMIF($B$3:$B$725,G554,$BS$3:$BS$725)</f>
        <v>0</v>
      </c>
      <c r="BM554" s="30">
        <f>SUMIF(Ingredients!$B$3:$B$230,H554,Ingredients!$G$3:$G$230)+SUMIF($B$3:$B$725,H554,$BS$3:$BS$725)</f>
        <v>0</v>
      </c>
      <c r="BN554" s="30">
        <f>SUMIF(Ingredients!$B$3:$B$230,I554,Ingredients!$G$3:$G$230)+SUMIF($B$3:$B$725,I554,$BS$3:$BS$725)</f>
        <v>0</v>
      </c>
      <c r="BO554" s="30">
        <f>SUMIF(Ingredients!$B$3:$B$230,J554,Ingredients!$G$3:$G$230)+SUMIF($B$3:$B$725,J554,$BS$3:$BS$725)</f>
        <v>0</v>
      </c>
      <c r="BP554" s="30">
        <f>SUMIF(Ingredients!$B$3:$B$230,K554,Ingredients!$G$3:$G$230)+SUMIF($B$3:$B$725,K554,$BS$3:$BS$725)</f>
        <v>0</v>
      </c>
      <c r="BQ554" s="30">
        <f>SUMIF(Ingredients!$B$3:$B$230,L554,Ingredients!$G$3:$G$230)+SUMIF($B$3:$B$725,L554,$BS$3:$BS$725)</f>
        <v>0</v>
      </c>
      <c r="BR554" s="30">
        <f>SUMIF(Ingredients!$B$3:$B$230,M554,Ingredients!$G$3:$G$230)+SUMIF($B$3:$B$725,M554,$BS$3:$BS$725)</f>
        <v>0</v>
      </c>
      <c r="BS554" s="36">
        <f t="shared" si="117"/>
        <v>0</v>
      </c>
      <c r="BT554" s="30">
        <f>SUMIF(Ingredients!$B$3:$B$230,F554,Ingredients!$H$3:$H$230)+SUMIF($B$3:$B$725,F554,$CB$3:$CB$725)</f>
        <v>0</v>
      </c>
      <c r="BU554" s="30">
        <f>SUMIF(Ingredients!$B$3:$B$230,G554,Ingredients!$H$3:$H$230)+SUMIF($B$3:$B$725,G554,$CB$3:$CB$725)</f>
        <v>1.5</v>
      </c>
      <c r="BV554" s="30">
        <f>SUMIF(Ingredients!$B$3:$B$230,H554,Ingredients!$H$3:$H$230)+SUMIF($B$3:$B$725,H554,$CB$3:$CB$725)</f>
        <v>0</v>
      </c>
      <c r="BW554" s="30">
        <f>SUMIF(Ingredients!$B$3:$B$230,I554,Ingredients!$H$3:$H$230)+SUMIF($B$3:$B$725,I554,$CB$3:$CB$725)</f>
        <v>1.5</v>
      </c>
      <c r="BX554" s="30">
        <f>SUMIF(Ingredients!$B$3:$B$230,J554,Ingredients!$H$3:$H$230)+SUMIF($B$3:$B$725,J554,$CB$3:$CB$725)</f>
        <v>1.5</v>
      </c>
      <c r="BY554" s="30">
        <f>SUMIF(Ingredients!$B$3:$B$230,K554,Ingredients!$H$3:$H$230)+SUMIF($B$3:$B$725,K554,$CB$3:$CB$725)</f>
        <v>0</v>
      </c>
      <c r="BZ554" s="30">
        <f>SUMIF(Ingredients!$B$3:$B$230,L554,Ingredients!$H$3:$H$230)+SUMIF($B$3:$B$725,L554,$CB$3:$CB$725)</f>
        <v>0</v>
      </c>
      <c r="CA554" s="30">
        <f>SUMIF(Ingredients!$B$3:$B$230,M554,Ingredients!$H$3:$H$230)+SUMIF($B$3:$B$725,M554,$CB$3:$CB$725)</f>
        <v>0</v>
      </c>
      <c r="CB554" s="42">
        <f t="shared" si="118"/>
        <v>4.5</v>
      </c>
      <c r="CC554" s="30">
        <f>SUMIF(Ingredients!$B$3:$B$230,F554,Ingredients!$I$3:$I$230)+SUMIF($B$3:$B$725,F554,$CK$3:$CK$725)</f>
        <v>2</v>
      </c>
      <c r="CD554" s="30">
        <f>SUMIF(Ingredients!$B$3:$B$230,G554,Ingredients!$I$3:$I$230)+SUMIF($B$3:$B$725,G554,$CK$3:$CK$725)</f>
        <v>0</v>
      </c>
      <c r="CE554" s="30">
        <f>SUMIF(Ingredients!$B$3:$B$230,H554,Ingredients!$I$3:$I$230)+SUMIF($B$3:$B$725,H554,$CK$3:$CK$725)</f>
        <v>0</v>
      </c>
      <c r="CF554" s="30">
        <f>SUMIF(Ingredients!$B$3:$B$230,I554,Ingredients!$I$3:$I$230)+SUMIF($B$3:$B$725,I554,$CK$3:$CK$725)</f>
        <v>0</v>
      </c>
      <c r="CG554" s="30">
        <f>SUMIF(Ingredients!$B$3:$B$230,J554,Ingredients!$I$3:$I$230)+SUMIF($B$3:$B$725,J554,$CK$3:$CK$725)</f>
        <v>0</v>
      </c>
      <c r="CH554" s="30">
        <f>SUMIF(Ingredients!$B$3:$B$230,K554,Ingredients!$I$3:$I$230)+SUMIF($B$3:$B$725,K554,$CK$3:$CK$725)</f>
        <v>0</v>
      </c>
      <c r="CI554" s="30">
        <f>SUMIF(Ingredients!$B$3:$B$230,L554,Ingredients!$I$3:$I$230)+SUMIF($B$3:$B$725,L554,$CK$3:$CK$725)</f>
        <v>0</v>
      </c>
      <c r="CJ554" s="30">
        <f>SUMIF(Ingredients!$B$3:$B$230,M554,Ingredients!$I$3:$I$230)+SUMIF($B$3:$B$725,M554,$CK$3:$CK$725)</f>
        <v>0</v>
      </c>
      <c r="CK554" s="38">
        <f t="shared" si="119"/>
        <v>2</v>
      </c>
      <c r="CL554" s="30">
        <f>SUMIF(Ingredients!$B$3:$B$230,F554,Ingredients!$J$3:$J$230)+SUMIF($B$3:$B$725,F554,$CT$3:$CT$725)</f>
        <v>0</v>
      </c>
      <c r="CM554" s="30">
        <f>SUMIF(Ingredients!$B$3:$B$230,G554,Ingredients!$J$3:$J$230)+SUMIF($B$3:$B$725,G554,$CT$3:$CT$725)</f>
        <v>0</v>
      </c>
      <c r="CN554" s="30">
        <f>SUMIF(Ingredients!$B$3:$B$230,H554,Ingredients!$J$3:$J$230)+SUMIF($B$3:$B$725,H554,$CT$3:$CT$725)</f>
        <v>0</v>
      </c>
      <c r="CO554" s="30">
        <f>SUMIF(Ingredients!$B$3:$B$230,I554,Ingredients!$J$3:$J$230)+SUMIF($B$3:$B$725,I554,$CT$3:$CT$725)</f>
        <v>0</v>
      </c>
      <c r="CP554" s="30">
        <f>SUMIF(Ingredients!$B$3:$B$230,J554,Ingredients!$J$3:$J$230)+SUMIF($B$3:$B$725,J554,$CT$3:$CT$725)</f>
        <v>0</v>
      </c>
      <c r="CQ554" s="30">
        <f>SUMIF(Ingredients!$B$3:$B$230,K554,Ingredients!$J$3:$J$230)+SUMIF($B$3:$B$725,K554,$CT$3:$CT$725)</f>
        <v>0</v>
      </c>
      <c r="CR554" s="30">
        <f>SUMIF(Ingredients!$B$3:$B$230,L554,Ingredients!$J$3:$J$230)+SUMIF($B$3:$B$725,L554,$CT$3:$CT$725)</f>
        <v>0</v>
      </c>
      <c r="CS554" s="30">
        <f>SUMIF(Ingredients!$B$3:$B$230,M554,Ingredients!$J$3:$J$230)+SUMIF($B$3:$B$725,M554,$CT$3:$CT$725)</f>
        <v>0</v>
      </c>
      <c r="CT554" s="43">
        <f t="shared" si="120"/>
        <v>0</v>
      </c>
      <c r="CU554" s="34">
        <v>35</v>
      </c>
      <c r="CV554" s="30">
        <v>0</v>
      </c>
      <c r="CW554" s="30">
        <v>14.333333333333334</v>
      </c>
      <c r="CX554" s="35">
        <v>1</v>
      </c>
      <c r="CY554" s="36">
        <v>0</v>
      </c>
      <c r="CZ554" s="37">
        <v>4.5</v>
      </c>
      <c r="DA554" s="38">
        <v>2</v>
      </c>
      <c r="DB554" s="39">
        <v>0</v>
      </c>
      <c r="DC554" t="s">
        <v>202</v>
      </c>
      <c r="DD554" t="str">
        <f t="shared" ca="1" si="112"/>
        <v/>
      </c>
      <c r="DE554" t="str">
        <f t="shared" ca="1" si="121"/>
        <v>-</v>
      </c>
      <c r="DG554" t="s">
        <v>200</v>
      </c>
      <c r="DH554" t="str">
        <f t="shared" ca="1" si="122"/>
        <v>GUISOITEM(MEAL, ItemRegistry.guisoItem, 4 ,7f,0f,1f,4.5f,0f,2f,0f,1.47f),</v>
      </c>
      <c r="DI554" t="s">
        <v>2593</v>
      </c>
    </row>
    <row r="555" spans="2:113" x14ac:dyDescent="0.3">
      <c r="B555" t="s">
        <v>865</v>
      </c>
      <c r="C555" t="str">
        <f>INDEX('PH Itemnames'!$B$1:$B$723,MATCH(B555,'PH Itemnames'!$A$1:$A$723),1)</f>
        <v>jelliedeelItem</v>
      </c>
      <c r="D555" t="s">
        <v>240</v>
      </c>
      <c r="E555" t="s">
        <v>1191</v>
      </c>
      <c r="F555" s="10" t="s">
        <v>866</v>
      </c>
      <c r="G555" s="11" t="s">
        <v>867</v>
      </c>
      <c r="H555" s="11" t="s">
        <v>9</v>
      </c>
      <c r="I555" s="11" t="s">
        <v>350</v>
      </c>
      <c r="J555" s="11" t="s">
        <v>520</v>
      </c>
      <c r="K555" s="11"/>
      <c r="L555" s="11"/>
      <c r="M555" s="11"/>
      <c r="N555" s="46">
        <f ca="1">SUMIF(Ingredients!$B$3:$B$230,'PH complex foods'!F555,Ingredients!$A$3:$A$119)+SUMIF($B$3:$B$725,F555,$V$3:$V$724)</f>
        <v>0</v>
      </c>
      <c r="O555" s="11">
        <f ca="1">SUMIF(Ingredients!$B$3:$B$230,'PH complex foods'!G555,Ingredients!$A$3:$A$119)+SUMIF($B$3:$B$725,G555,$V$3:$V$724)</f>
        <v>0</v>
      </c>
      <c r="P555" s="11">
        <f ca="1">SUMIF(Ingredients!$B$3:$B$230,'PH complex foods'!H555,Ingredients!$A$3:$A$119)+SUMIF($B$3:$B$725,H555,$V$3:$V$724)</f>
        <v>1</v>
      </c>
      <c r="Q555" s="11">
        <f ca="1">SUMIF(Ingredients!$B$3:$B$230,'PH complex foods'!I555,Ingredients!$A$3:$A$119)+SUMIF($B$3:$B$725,I555,$V$3:$V$724)</f>
        <v>1</v>
      </c>
      <c r="R555" s="11">
        <f ca="1">SUMIF(Ingredients!$B$3:$B$230,'PH complex foods'!J555,Ingredients!$A$3:$A$119)+SUMIF($B$3:$B$725,J555,$V$3:$V$724)</f>
        <v>0</v>
      </c>
      <c r="S555" s="11">
        <f ca="1">SUMIF(Ingredients!$B$3:$B$230,'PH complex foods'!K555,Ingredients!$A$3:$A$119)+SUMIF($B$3:$B$725,K555,$V$3:$V$724)</f>
        <v>0</v>
      </c>
      <c r="T555" s="11">
        <f ca="1">SUMIF(Ingredients!$B$3:$B$230,'PH complex foods'!L555,Ingredients!$A$3:$A$119)+SUMIF($B$3:$B$725,L555,$V$3:$V$724)</f>
        <v>0</v>
      </c>
      <c r="U555" s="11">
        <f ca="1">SUMIF(Ingredients!$B$3:$B$230,'PH complex foods'!M555,Ingredients!$A$3:$A$119)+SUMIF($B$3:$B$725,M555,$V$3:$V$724)</f>
        <v>0</v>
      </c>
      <c r="V555" s="10">
        <f t="shared" ca="1" si="123"/>
        <v>-2</v>
      </c>
      <c r="W555" s="10">
        <v>-2</v>
      </c>
      <c r="X555" s="11">
        <v>-2</v>
      </c>
      <c r="Y555" s="11">
        <f>COUNTIF(F555:M1279,B555)</f>
        <v>0</v>
      </c>
      <c r="Z555" s="44" t="str">
        <f t="shared" ca="1" si="124"/>
        <v>No</v>
      </c>
      <c r="AA555" s="34">
        <f>SUMIF(Ingredients!$B$3:$B$230,F555,Ingredients!$C$3:$C$230)+SUMIF($B$3:$B$725,F555,$AI$3:$AI$725)</f>
        <v>0</v>
      </c>
      <c r="AB555" s="30">
        <f>SUMIF(Ingredients!$B$3:$B$230,G555,Ingredients!$C$3:$C$230)+SUMIF($B$3:$B$725,G555,$AI$3:$AI$725)</f>
        <v>0</v>
      </c>
      <c r="AC555" s="30">
        <f>SUMIF(Ingredients!$B$3:$B$230,H555,Ingredients!$C$3:$C$230)+SUMIF($B$3:$B$725,H555,$AI$3:$AI$725)</f>
        <v>0</v>
      </c>
      <c r="AD555" s="30">
        <f>SUMIF(Ingredients!$B$3:$B$230,I555,Ingredients!$C$3:$C$230)+SUMIF($B$3:$B$725,I555,$AI$3:$AI$725)</f>
        <v>0</v>
      </c>
      <c r="AE555" s="30">
        <f>SUMIF(Ingredients!$B$3:$B$230,J555,Ingredients!$C$3:$C$230)+SUMIF($B$3:$B$725,J555,$AI$3:$AI$725)</f>
        <v>0</v>
      </c>
      <c r="AF555" s="30">
        <f>SUMIF(Ingredients!$B$3:$B$230,K555,Ingredients!$C$3:$C$230)+SUMIF($B$3:$B$725,K555,$AI$3:$AI$725)</f>
        <v>0</v>
      </c>
      <c r="AG555" s="30">
        <f>SUMIF(Ingredients!$B$3:$B$230,L555,Ingredients!$C$3:$C$230)+SUMIF($B$3:$B$725,L555,$AI$3:$AI$725)</f>
        <v>0</v>
      </c>
      <c r="AH555" s="30">
        <f>SUMIF(Ingredients!$B$3:$B$230,M555,Ingredients!$C$3:$C$230)+SUMIF($B$3:$B$725,M555,$AI$3:$AI$725)</f>
        <v>0</v>
      </c>
      <c r="AI555" s="29">
        <f t="shared" si="113"/>
        <v>0</v>
      </c>
      <c r="AJ555" s="30">
        <f>SUMIF(Ingredients!$B$3:$B$230,F555,Ingredients!$D$3:$D$230)+SUMIF($B$3:$B$725,F555,$AR$3:$AR$725)</f>
        <v>0</v>
      </c>
      <c r="AK555" s="30">
        <f>SUMIF(Ingredients!$B$3:$B$230,G555,Ingredients!$D$3:$D$230)+SUMIF($B$3:$B$725,G555,$AR$3:$AR$725)</f>
        <v>0</v>
      </c>
      <c r="AL555" s="30">
        <f>SUMIF(Ingredients!$B$3:$B$230,H555,Ingredients!$D$3:$D$230)+SUMIF($B$3:$B$725,H555,$AR$3:$AR$725)</f>
        <v>10</v>
      </c>
      <c r="AM555" s="30">
        <f>SUMIF(Ingredients!$B$3:$B$230,I555,Ingredients!$D$3:$D$230)+SUMIF($B$3:$B$725,I555,$AR$3:$AR$725)</f>
        <v>0</v>
      </c>
      <c r="AN555" s="30">
        <f>SUMIF(Ingredients!$B$3:$B$230,J555,Ingredients!$D$3:$D$230)+SUMIF($B$3:$B$725,J555,$AR$3:$AR$725)</f>
        <v>0</v>
      </c>
      <c r="AO555" s="30">
        <f>SUMIF(Ingredients!$B$3:$B$230,K555,Ingredients!$D$3:$D$230)+SUMIF($B$3:$B$725,K555,$AR$3:$AR$725)</f>
        <v>0</v>
      </c>
      <c r="AP555" s="30">
        <f>SUMIF(Ingredients!$B$3:$B$230,L555,Ingredients!$D$3:$D$230)+SUMIF($B$3:$B$725,L555,$AR$3:$AR$725)</f>
        <v>0</v>
      </c>
      <c r="AQ555" s="30">
        <f>SUMIF(Ingredients!$B$3:$B$230,M555,Ingredients!$D$3:$D$230)+SUMIF($B$3:$B$725,M555,$AR$3:$AR$725)</f>
        <v>0</v>
      </c>
      <c r="AR555" s="29">
        <f t="shared" si="114"/>
        <v>10</v>
      </c>
      <c r="AS555" s="30">
        <f>SUMIF(Ingredients!$B$3:$B$230,F555,Ingredients!$E$3:$E$230)+SUMIF($B$3:$B$725,F555,$BA$3:$BA$730)</f>
        <v>0</v>
      </c>
      <c r="AT555" s="30">
        <f>SUMIF(Ingredients!$B$3:$B$230,G555,Ingredients!$E$3:$E$230)+SUMIF($B$3:$B$725,G555,$BA$3:$BA$730)</f>
        <v>0</v>
      </c>
      <c r="AU555" s="30">
        <f>SUMIF(Ingredients!$B$3:$B$230,H555,Ingredients!$E$3:$E$230)+SUMIF($B$3:$B$725,H555,$BA$3:$BA$730)</f>
        <v>0</v>
      </c>
      <c r="AV555" s="30">
        <f>SUMIF(Ingredients!$B$3:$B$230,I555,Ingredients!$E$3:$E$230)+SUMIF($B$3:$B$725,I555,$BA$3:$BA$730)</f>
        <v>30</v>
      </c>
      <c r="AW555" s="30">
        <f>SUMIF(Ingredients!$B$3:$B$230,J555,Ingredients!$E$3:$E$230)+SUMIF($B$3:$B$725,J555,$BA$3:$BA$730)</f>
        <v>0</v>
      </c>
      <c r="AX555" s="30">
        <f>SUMIF(Ingredients!$B$3:$B$230,K555,Ingredients!$E$3:$E$230)+SUMIF($B$3:$B$725,K555,$BA$3:$BA$730)</f>
        <v>0</v>
      </c>
      <c r="AY555" s="30">
        <f>SUMIF(Ingredients!$B$3:$B$230,L555,Ingredients!$E$3:$E$230)+SUMIF($B$3:$B$725,L555,$BA$3:$BA$730)</f>
        <v>0</v>
      </c>
      <c r="AZ555" s="30">
        <f>SUMIF(Ingredients!$B$3:$B$230,M555,Ingredients!$E$3:$E$230)+SUMIF($B$3:$B$725,M555,$BA$3:$BA$730)</f>
        <v>0</v>
      </c>
      <c r="BA555" s="29">
        <f t="shared" si="115"/>
        <v>6</v>
      </c>
      <c r="BB555" s="30">
        <f>SUMIF(Ingredients!$B$3:$B$230,F555,Ingredients!$F$3:$F$230)+SUMIF($B$3:$B$725,F555,$BJ$3:$BJ$725)</f>
        <v>0</v>
      </c>
      <c r="BC555" s="30">
        <f>SUMIF(Ingredients!$B$3:$B$230,G555,Ingredients!$F$3:$F$230)+SUMIF($B$3:$B$725,G555,$BJ$3:$BJ$725)</f>
        <v>0</v>
      </c>
      <c r="BD555" s="30">
        <f>SUMIF(Ingredients!$B$3:$B$230,H555,Ingredients!$F$3:$F$230)+SUMIF($B$3:$B$725,H555,$BJ$3:$BJ$725)</f>
        <v>0</v>
      </c>
      <c r="BE555" s="30">
        <f>SUMIF(Ingredients!$B$3:$B$230,I555,Ingredients!$F$3:$F$230)+SUMIF($B$3:$B$725,I555,$BJ$3:$BJ$725)</f>
        <v>0</v>
      </c>
      <c r="BF555" s="30">
        <f>SUMIF(Ingredients!$B$3:$B$230,J555,Ingredients!$F$3:$F$230)+SUMIF($B$3:$B$725,J555,$BJ$3:$BJ$725)</f>
        <v>0</v>
      </c>
      <c r="BG555" s="30">
        <f>SUMIF(Ingredients!$B$3:$B$230,K555,Ingredients!$F$3:$F$230)+SUMIF($B$3:$B$725,K555,$BJ$3:$BJ$725)</f>
        <v>0</v>
      </c>
      <c r="BH555" s="30">
        <f>SUMIF(Ingredients!$B$3:$B$230,L555,Ingredients!$F$3:$F$230)+SUMIF($B$3:$B$725,L555,$BJ$3:$BJ$725)</f>
        <v>0</v>
      </c>
      <c r="BI555" s="30">
        <f>SUMIF(Ingredients!$B$3:$B$230,M555,Ingredients!$F$3:$F$230)+SUMIF($B$3:$B$725,M555,$BJ$3:$BJ$725)</f>
        <v>0</v>
      </c>
      <c r="BJ555" s="35">
        <f t="shared" si="116"/>
        <v>0</v>
      </c>
      <c r="BK555" s="30">
        <f>SUMIF(Ingredients!$B$3:$B$230,F555,Ingredients!$G$3:$G$230)+SUMIF($B$3:$B$725,F555,$BS$3:$BS$725)</f>
        <v>0</v>
      </c>
      <c r="BL555" s="30">
        <f>SUMIF(Ingredients!$B$3:$B$230,G555,Ingredients!$G$3:$G$230)+SUMIF($B$3:$B$725,G555,$BS$3:$BS$725)</f>
        <v>0</v>
      </c>
      <c r="BM555" s="30">
        <f>SUMIF(Ingredients!$B$3:$B$230,H555,Ingredients!$G$3:$G$230)+SUMIF($B$3:$B$725,H555,$BS$3:$BS$725)</f>
        <v>0</v>
      </c>
      <c r="BN555" s="30">
        <f>SUMIF(Ingredients!$B$3:$B$230,I555,Ingredients!$G$3:$G$230)+SUMIF($B$3:$B$725,I555,$BS$3:$BS$725)</f>
        <v>0</v>
      </c>
      <c r="BO555" s="30">
        <f>SUMIF(Ingredients!$B$3:$B$230,J555,Ingredients!$G$3:$G$230)+SUMIF($B$3:$B$725,J555,$BS$3:$BS$725)</f>
        <v>0</v>
      </c>
      <c r="BP555" s="30">
        <f>SUMIF(Ingredients!$B$3:$B$230,K555,Ingredients!$G$3:$G$230)+SUMIF($B$3:$B$725,K555,$BS$3:$BS$725)</f>
        <v>0</v>
      </c>
      <c r="BQ555" s="30">
        <f>SUMIF(Ingredients!$B$3:$B$230,L555,Ingredients!$G$3:$G$230)+SUMIF($B$3:$B$725,L555,$BS$3:$BS$725)</f>
        <v>0</v>
      </c>
      <c r="BR555" s="30">
        <f>SUMIF(Ingredients!$B$3:$B$230,M555,Ingredients!$G$3:$G$230)+SUMIF($B$3:$B$725,M555,$BS$3:$BS$725)</f>
        <v>0</v>
      </c>
      <c r="BS555" s="36">
        <f t="shared" si="117"/>
        <v>0</v>
      </c>
      <c r="BT555" s="30">
        <f>SUMIF(Ingredients!$B$3:$B$230,F555,Ingredients!$H$3:$H$230)+SUMIF($B$3:$B$725,F555,$CB$3:$CB$725)</f>
        <v>0</v>
      </c>
      <c r="BU555" s="30">
        <f>SUMIF(Ingredients!$B$3:$B$230,G555,Ingredients!$H$3:$H$230)+SUMIF($B$3:$B$725,G555,$CB$3:$CB$725)</f>
        <v>0</v>
      </c>
      <c r="BV555" s="30">
        <f>SUMIF(Ingredients!$B$3:$B$230,H555,Ingredients!$H$3:$H$230)+SUMIF($B$3:$B$725,H555,$CB$3:$CB$725)</f>
        <v>0</v>
      </c>
      <c r="BW555" s="30">
        <f>SUMIF(Ingredients!$B$3:$B$230,I555,Ingredients!$H$3:$H$230)+SUMIF($B$3:$B$725,I555,$CB$3:$CB$725)</f>
        <v>0</v>
      </c>
      <c r="BX555" s="30">
        <f>SUMIF(Ingredients!$B$3:$B$230,J555,Ingredients!$H$3:$H$230)+SUMIF($B$3:$B$725,J555,$CB$3:$CB$725)</f>
        <v>0</v>
      </c>
      <c r="BY555" s="30">
        <f>SUMIF(Ingredients!$B$3:$B$230,K555,Ingredients!$H$3:$H$230)+SUMIF($B$3:$B$725,K555,$CB$3:$CB$725)</f>
        <v>0</v>
      </c>
      <c r="BZ555" s="30">
        <f>SUMIF(Ingredients!$B$3:$B$230,L555,Ingredients!$H$3:$H$230)+SUMIF($B$3:$B$725,L555,$CB$3:$CB$725)</f>
        <v>0</v>
      </c>
      <c r="CA555" s="30">
        <f>SUMIF(Ingredients!$B$3:$B$230,M555,Ingredients!$H$3:$H$230)+SUMIF($B$3:$B$725,M555,$CB$3:$CB$725)</f>
        <v>0</v>
      </c>
      <c r="CB555" s="42">
        <f t="shared" si="118"/>
        <v>0</v>
      </c>
      <c r="CC555" s="30">
        <f>SUMIF(Ingredients!$B$3:$B$230,F555,Ingredients!$I$3:$I$230)+SUMIF($B$3:$B$725,F555,$CK$3:$CK$725)</f>
        <v>0</v>
      </c>
      <c r="CD555" s="30">
        <f>SUMIF(Ingredients!$B$3:$B$230,G555,Ingredients!$I$3:$I$230)+SUMIF($B$3:$B$725,G555,$CK$3:$CK$725)</f>
        <v>0</v>
      </c>
      <c r="CE555" s="30">
        <f>SUMIF(Ingredients!$B$3:$B$230,H555,Ingredients!$I$3:$I$230)+SUMIF($B$3:$B$725,H555,$CK$3:$CK$725)</f>
        <v>0</v>
      </c>
      <c r="CF555" s="30">
        <f>SUMIF(Ingredients!$B$3:$B$230,I555,Ingredients!$I$3:$I$230)+SUMIF($B$3:$B$725,I555,$CK$3:$CK$725)</f>
        <v>0</v>
      </c>
      <c r="CG555" s="30">
        <f>SUMIF(Ingredients!$B$3:$B$230,J555,Ingredients!$I$3:$I$230)+SUMIF($B$3:$B$725,J555,$CK$3:$CK$725)</f>
        <v>0</v>
      </c>
      <c r="CH555" s="30">
        <f>SUMIF(Ingredients!$B$3:$B$230,K555,Ingredients!$I$3:$I$230)+SUMIF($B$3:$B$725,K555,$CK$3:$CK$725)</f>
        <v>0</v>
      </c>
      <c r="CI555" s="30">
        <f>SUMIF(Ingredients!$B$3:$B$230,L555,Ingredients!$I$3:$I$230)+SUMIF($B$3:$B$725,L555,$CK$3:$CK$725)</f>
        <v>0</v>
      </c>
      <c r="CJ555" s="30">
        <f>SUMIF(Ingredients!$B$3:$B$230,M555,Ingredients!$I$3:$I$230)+SUMIF($B$3:$B$725,M555,$CK$3:$CK$725)</f>
        <v>0</v>
      </c>
      <c r="CK555" s="38">
        <f t="shared" si="119"/>
        <v>0</v>
      </c>
      <c r="CL555" s="30">
        <f>SUMIF(Ingredients!$B$3:$B$230,F555,Ingredients!$J$3:$J$230)+SUMIF($B$3:$B$725,F555,$CT$3:$CT$725)</f>
        <v>0</v>
      </c>
      <c r="CM555" s="30">
        <f>SUMIF(Ingredients!$B$3:$B$230,G555,Ingredients!$J$3:$J$230)+SUMIF($B$3:$B$725,G555,$CT$3:$CT$725)</f>
        <v>0</v>
      </c>
      <c r="CN555" s="30">
        <f>SUMIF(Ingredients!$B$3:$B$230,H555,Ingredients!$J$3:$J$230)+SUMIF($B$3:$B$725,H555,$CT$3:$CT$725)</f>
        <v>0</v>
      </c>
      <c r="CO555" s="30">
        <f>SUMIF(Ingredients!$B$3:$B$230,I555,Ingredients!$J$3:$J$230)+SUMIF($B$3:$B$725,I555,$CT$3:$CT$725)</f>
        <v>0</v>
      </c>
      <c r="CP555" s="30">
        <f>SUMIF(Ingredients!$B$3:$B$230,J555,Ingredients!$J$3:$J$230)+SUMIF($B$3:$B$725,J555,$CT$3:$CT$725)</f>
        <v>0</v>
      </c>
      <c r="CQ555" s="30">
        <f>SUMIF(Ingredients!$B$3:$B$230,K555,Ingredients!$J$3:$J$230)+SUMIF($B$3:$B$725,K555,$CT$3:$CT$725)</f>
        <v>0</v>
      </c>
      <c r="CR555" s="30">
        <f>SUMIF(Ingredients!$B$3:$B$230,L555,Ingredients!$J$3:$J$230)+SUMIF($B$3:$B$725,L555,$CT$3:$CT$725)</f>
        <v>0</v>
      </c>
      <c r="CS555" s="30">
        <f>SUMIF(Ingredients!$B$3:$B$230,M555,Ingredients!$J$3:$J$230)+SUMIF($B$3:$B$725,M555,$CT$3:$CT$725)</f>
        <v>0</v>
      </c>
      <c r="CT555" s="43">
        <f t="shared" si="120"/>
        <v>0</v>
      </c>
      <c r="CU555" s="34">
        <v>0</v>
      </c>
      <c r="CV555" s="30">
        <v>10</v>
      </c>
      <c r="CW555" s="30">
        <v>6</v>
      </c>
      <c r="CX555" s="35">
        <v>0</v>
      </c>
      <c r="CY555" s="36">
        <v>0</v>
      </c>
      <c r="CZ555" s="37">
        <v>0</v>
      </c>
      <c r="DA555" s="38">
        <v>0</v>
      </c>
      <c r="DB555" s="39">
        <v>0</v>
      </c>
      <c r="DC555" t="s">
        <v>199</v>
      </c>
      <c r="DD555" t="str">
        <f t="shared" ca="1" si="112"/>
        <v/>
      </c>
      <c r="DE555" t="str">
        <f t="shared" ca="1" si="121"/>
        <v>No</v>
      </c>
      <c r="DG555" t="s">
        <v>200</v>
      </c>
      <c r="DH555" t="str">
        <f t="shared" ca="1" si="122"/>
        <v/>
      </c>
      <c r="DI555" t="s">
        <v>2271</v>
      </c>
    </row>
    <row r="556" spans="2:113" x14ac:dyDescent="0.3">
      <c r="B556" t="s">
        <v>868</v>
      </c>
      <c r="C556" t="str">
        <f>INDEX('PH Itemnames'!$B$1:$B$723,MATCH(B556,'PH Itemnames'!$A$1:$A$723),1)</f>
        <v>kalechipsItem</v>
      </c>
      <c r="D556" t="s">
        <v>240</v>
      </c>
      <c r="E556" t="s">
        <v>1191</v>
      </c>
      <c r="F556" s="10" t="s">
        <v>144</v>
      </c>
      <c r="G556" s="11"/>
      <c r="H556" s="11"/>
      <c r="I556" s="11"/>
      <c r="J556" s="11"/>
      <c r="K556" s="11"/>
      <c r="L556" s="11"/>
      <c r="M556" s="11"/>
      <c r="N556" s="46">
        <f ca="1">SUMIF(Ingredients!$B$3:$B$230,'PH complex foods'!F556,Ingredients!$A$3:$A$119)+SUMIF($B$3:$B$725,F556,$V$3:$V$724)</f>
        <v>0</v>
      </c>
      <c r="O556" s="11">
        <f ca="1">SUMIF(Ingredients!$B$3:$B$230,'PH complex foods'!G556,Ingredients!$A$3:$A$119)+SUMIF($B$3:$B$725,G556,$V$3:$V$724)</f>
        <v>0</v>
      </c>
      <c r="P556" s="11">
        <f ca="1">SUMIF(Ingredients!$B$3:$B$230,'PH complex foods'!H556,Ingredients!$A$3:$A$119)+SUMIF($B$3:$B$725,H556,$V$3:$V$724)</f>
        <v>0</v>
      </c>
      <c r="Q556" s="11">
        <f ca="1">SUMIF(Ingredients!$B$3:$B$230,'PH complex foods'!I556,Ingredients!$A$3:$A$119)+SUMIF($B$3:$B$725,I556,$V$3:$V$724)</f>
        <v>0</v>
      </c>
      <c r="R556" s="11">
        <f ca="1">SUMIF(Ingredients!$B$3:$B$230,'PH complex foods'!J556,Ingredients!$A$3:$A$119)+SUMIF($B$3:$B$725,J556,$V$3:$V$724)</f>
        <v>0</v>
      </c>
      <c r="S556" s="11">
        <f ca="1">SUMIF(Ingredients!$B$3:$B$230,'PH complex foods'!K556,Ingredients!$A$3:$A$119)+SUMIF($B$3:$B$725,K556,$V$3:$V$724)</f>
        <v>0</v>
      </c>
      <c r="T556" s="11">
        <f ca="1">SUMIF(Ingredients!$B$3:$B$230,'PH complex foods'!L556,Ingredients!$A$3:$A$119)+SUMIF($B$3:$B$725,L556,$V$3:$V$724)</f>
        <v>0</v>
      </c>
      <c r="U556" s="11">
        <f ca="1">SUMIF(Ingredients!$B$3:$B$230,'PH complex foods'!M556,Ingredients!$A$3:$A$119)+SUMIF($B$3:$B$725,M556,$V$3:$V$724)</f>
        <v>0</v>
      </c>
      <c r="V556" s="10">
        <f t="shared" ca="1" si="123"/>
        <v>0</v>
      </c>
      <c r="W556" s="10">
        <v>0</v>
      </c>
      <c r="X556" s="11">
        <v>0</v>
      </c>
      <c r="Y556" s="11">
        <f>COUNTIF(F556:M1280,B556)</f>
        <v>0</v>
      </c>
      <c r="Z556" s="44" t="str">
        <f t="shared" ca="1" si="124"/>
        <v>No</v>
      </c>
      <c r="AA556" s="34">
        <f>SUMIF(Ingredients!$B$3:$B$230,F556,Ingredients!$C$3:$C$230)+SUMIF($B$3:$B$725,F556,$AI$3:$AI$725)</f>
        <v>0</v>
      </c>
      <c r="AB556" s="30">
        <f>SUMIF(Ingredients!$B$3:$B$230,G556,Ingredients!$C$3:$C$230)+SUMIF($B$3:$B$725,G556,$AI$3:$AI$725)</f>
        <v>0</v>
      </c>
      <c r="AC556" s="30">
        <f>SUMIF(Ingredients!$B$3:$B$230,H556,Ingredients!$C$3:$C$230)+SUMIF($B$3:$B$725,H556,$AI$3:$AI$725)</f>
        <v>0</v>
      </c>
      <c r="AD556" s="30">
        <f>SUMIF(Ingredients!$B$3:$B$230,I556,Ingredients!$C$3:$C$230)+SUMIF($B$3:$B$725,I556,$AI$3:$AI$725)</f>
        <v>0</v>
      </c>
      <c r="AE556" s="30">
        <f>SUMIF(Ingredients!$B$3:$B$230,J556,Ingredients!$C$3:$C$230)+SUMIF($B$3:$B$725,J556,$AI$3:$AI$725)</f>
        <v>0</v>
      </c>
      <c r="AF556" s="30">
        <f>SUMIF(Ingredients!$B$3:$B$230,K556,Ingredients!$C$3:$C$230)+SUMIF($B$3:$B$725,K556,$AI$3:$AI$725)</f>
        <v>0</v>
      </c>
      <c r="AG556" s="30">
        <f>SUMIF(Ingredients!$B$3:$B$230,L556,Ingredients!$C$3:$C$230)+SUMIF($B$3:$B$725,L556,$AI$3:$AI$725)</f>
        <v>0</v>
      </c>
      <c r="AH556" s="30">
        <f>SUMIF(Ingredients!$B$3:$B$230,M556,Ingredients!$C$3:$C$230)+SUMIF($B$3:$B$725,M556,$AI$3:$AI$725)</f>
        <v>0</v>
      </c>
      <c r="AI556" s="29">
        <f t="shared" si="113"/>
        <v>0</v>
      </c>
      <c r="AJ556" s="30">
        <f>SUMIF(Ingredients!$B$3:$B$230,F556,Ingredients!$D$3:$D$230)+SUMIF($B$3:$B$725,F556,$AR$3:$AR$725)</f>
        <v>0</v>
      </c>
      <c r="AK556" s="30">
        <f>SUMIF(Ingredients!$B$3:$B$230,G556,Ingredients!$D$3:$D$230)+SUMIF($B$3:$B$725,G556,$AR$3:$AR$725)</f>
        <v>0</v>
      </c>
      <c r="AL556" s="30">
        <f>SUMIF(Ingredients!$B$3:$B$230,H556,Ingredients!$D$3:$D$230)+SUMIF($B$3:$B$725,H556,$AR$3:$AR$725)</f>
        <v>0</v>
      </c>
      <c r="AM556" s="30">
        <f>SUMIF(Ingredients!$B$3:$B$230,I556,Ingredients!$D$3:$D$230)+SUMIF($B$3:$B$725,I556,$AR$3:$AR$725)</f>
        <v>0</v>
      </c>
      <c r="AN556" s="30">
        <f>SUMIF(Ingredients!$B$3:$B$230,J556,Ingredients!$D$3:$D$230)+SUMIF($B$3:$B$725,J556,$AR$3:$AR$725)</f>
        <v>0</v>
      </c>
      <c r="AO556" s="30">
        <f>SUMIF(Ingredients!$B$3:$B$230,K556,Ingredients!$D$3:$D$230)+SUMIF($B$3:$B$725,K556,$AR$3:$AR$725)</f>
        <v>0</v>
      </c>
      <c r="AP556" s="30">
        <f>SUMIF(Ingredients!$B$3:$B$230,L556,Ingredients!$D$3:$D$230)+SUMIF($B$3:$B$725,L556,$AR$3:$AR$725)</f>
        <v>0</v>
      </c>
      <c r="AQ556" s="30">
        <f>SUMIF(Ingredients!$B$3:$B$230,M556,Ingredients!$D$3:$D$230)+SUMIF($B$3:$B$725,M556,$AR$3:$AR$725)</f>
        <v>0</v>
      </c>
      <c r="AR556" s="29">
        <f t="shared" si="114"/>
        <v>0</v>
      </c>
      <c r="AS556" s="30">
        <f>SUMIF(Ingredients!$B$3:$B$230,F556,Ingredients!$E$3:$E$230)+SUMIF($B$3:$B$725,F556,$BA$3:$BA$730)</f>
        <v>0</v>
      </c>
      <c r="AT556" s="30">
        <f>SUMIF(Ingredients!$B$3:$B$230,G556,Ingredients!$E$3:$E$230)+SUMIF($B$3:$B$725,G556,$BA$3:$BA$730)</f>
        <v>0</v>
      </c>
      <c r="AU556" s="30">
        <f>SUMIF(Ingredients!$B$3:$B$230,H556,Ingredients!$E$3:$E$230)+SUMIF($B$3:$B$725,H556,$BA$3:$BA$730)</f>
        <v>0</v>
      </c>
      <c r="AV556" s="30">
        <f>SUMIF(Ingredients!$B$3:$B$230,I556,Ingredients!$E$3:$E$230)+SUMIF($B$3:$B$725,I556,$BA$3:$BA$730)</f>
        <v>0</v>
      </c>
      <c r="AW556" s="30">
        <f>SUMIF(Ingredients!$B$3:$B$230,J556,Ingredients!$E$3:$E$230)+SUMIF($B$3:$B$725,J556,$BA$3:$BA$730)</f>
        <v>0</v>
      </c>
      <c r="AX556" s="30">
        <f>SUMIF(Ingredients!$B$3:$B$230,K556,Ingredients!$E$3:$E$230)+SUMIF($B$3:$B$725,K556,$BA$3:$BA$730)</f>
        <v>0</v>
      </c>
      <c r="AY556" s="30">
        <f>SUMIF(Ingredients!$B$3:$B$230,L556,Ingredients!$E$3:$E$230)+SUMIF($B$3:$B$725,L556,$BA$3:$BA$730)</f>
        <v>0</v>
      </c>
      <c r="AZ556" s="30">
        <f>SUMIF(Ingredients!$B$3:$B$230,M556,Ingredients!$E$3:$E$230)+SUMIF($B$3:$B$725,M556,$BA$3:$BA$730)</f>
        <v>0</v>
      </c>
      <c r="BA556" s="29">
        <f t="shared" si="115"/>
        <v>0</v>
      </c>
      <c r="BB556" s="30">
        <f>SUMIF(Ingredients!$B$3:$B$230,F556,Ingredients!$F$3:$F$230)+SUMIF($B$3:$B$725,F556,$BJ$3:$BJ$725)</f>
        <v>0</v>
      </c>
      <c r="BC556" s="30">
        <f>SUMIF(Ingredients!$B$3:$B$230,G556,Ingredients!$F$3:$F$230)+SUMIF($B$3:$B$725,G556,$BJ$3:$BJ$725)</f>
        <v>0</v>
      </c>
      <c r="BD556" s="30">
        <f>SUMIF(Ingredients!$B$3:$B$230,H556,Ingredients!$F$3:$F$230)+SUMIF($B$3:$B$725,H556,$BJ$3:$BJ$725)</f>
        <v>0</v>
      </c>
      <c r="BE556" s="30">
        <f>SUMIF(Ingredients!$B$3:$B$230,I556,Ingredients!$F$3:$F$230)+SUMIF($B$3:$B$725,I556,$BJ$3:$BJ$725)</f>
        <v>0</v>
      </c>
      <c r="BF556" s="30">
        <f>SUMIF(Ingredients!$B$3:$B$230,J556,Ingredients!$F$3:$F$230)+SUMIF($B$3:$B$725,J556,$BJ$3:$BJ$725)</f>
        <v>0</v>
      </c>
      <c r="BG556" s="30">
        <f>SUMIF(Ingredients!$B$3:$B$230,K556,Ingredients!$F$3:$F$230)+SUMIF($B$3:$B$725,K556,$BJ$3:$BJ$725)</f>
        <v>0</v>
      </c>
      <c r="BH556" s="30">
        <f>SUMIF(Ingredients!$B$3:$B$230,L556,Ingredients!$F$3:$F$230)+SUMIF($B$3:$B$725,L556,$BJ$3:$BJ$725)</f>
        <v>0</v>
      </c>
      <c r="BI556" s="30">
        <f>SUMIF(Ingredients!$B$3:$B$230,M556,Ingredients!$F$3:$F$230)+SUMIF($B$3:$B$725,M556,$BJ$3:$BJ$725)</f>
        <v>0</v>
      </c>
      <c r="BJ556" s="35">
        <f t="shared" si="116"/>
        <v>0</v>
      </c>
      <c r="BK556" s="30">
        <f>SUMIF(Ingredients!$B$3:$B$230,F556,Ingredients!$G$3:$G$230)+SUMIF($B$3:$B$725,F556,$BS$3:$BS$725)</f>
        <v>0</v>
      </c>
      <c r="BL556" s="30">
        <f>SUMIF(Ingredients!$B$3:$B$230,G556,Ingredients!$G$3:$G$230)+SUMIF($B$3:$B$725,G556,$BS$3:$BS$725)</f>
        <v>0</v>
      </c>
      <c r="BM556" s="30">
        <f>SUMIF(Ingredients!$B$3:$B$230,H556,Ingredients!$G$3:$G$230)+SUMIF($B$3:$B$725,H556,$BS$3:$BS$725)</f>
        <v>0</v>
      </c>
      <c r="BN556" s="30">
        <f>SUMIF(Ingredients!$B$3:$B$230,I556,Ingredients!$G$3:$G$230)+SUMIF($B$3:$B$725,I556,$BS$3:$BS$725)</f>
        <v>0</v>
      </c>
      <c r="BO556" s="30">
        <f>SUMIF(Ingredients!$B$3:$B$230,J556,Ingredients!$G$3:$G$230)+SUMIF($B$3:$B$725,J556,$BS$3:$BS$725)</f>
        <v>0</v>
      </c>
      <c r="BP556" s="30">
        <f>SUMIF(Ingredients!$B$3:$B$230,K556,Ingredients!$G$3:$G$230)+SUMIF($B$3:$B$725,K556,$BS$3:$BS$725)</f>
        <v>0</v>
      </c>
      <c r="BQ556" s="30">
        <f>SUMIF(Ingredients!$B$3:$B$230,L556,Ingredients!$G$3:$G$230)+SUMIF($B$3:$B$725,L556,$BS$3:$BS$725)</f>
        <v>0</v>
      </c>
      <c r="BR556" s="30">
        <f>SUMIF(Ingredients!$B$3:$B$230,M556,Ingredients!$G$3:$G$230)+SUMIF($B$3:$B$725,M556,$BS$3:$BS$725)</f>
        <v>0</v>
      </c>
      <c r="BS556" s="36">
        <f t="shared" si="117"/>
        <v>0</v>
      </c>
      <c r="BT556" s="30">
        <f>SUMIF(Ingredients!$B$3:$B$230,F556,Ingredients!$H$3:$H$230)+SUMIF($B$3:$B$725,F556,$CB$3:$CB$725)</f>
        <v>0</v>
      </c>
      <c r="BU556" s="30">
        <f>SUMIF(Ingredients!$B$3:$B$230,G556,Ingredients!$H$3:$H$230)+SUMIF($B$3:$B$725,G556,$CB$3:$CB$725)</f>
        <v>0</v>
      </c>
      <c r="BV556" s="30">
        <f>SUMIF(Ingredients!$B$3:$B$230,H556,Ingredients!$H$3:$H$230)+SUMIF($B$3:$B$725,H556,$CB$3:$CB$725)</f>
        <v>0</v>
      </c>
      <c r="BW556" s="30">
        <f>SUMIF(Ingredients!$B$3:$B$230,I556,Ingredients!$H$3:$H$230)+SUMIF($B$3:$B$725,I556,$CB$3:$CB$725)</f>
        <v>0</v>
      </c>
      <c r="BX556" s="30">
        <f>SUMIF(Ingredients!$B$3:$B$230,J556,Ingredients!$H$3:$H$230)+SUMIF($B$3:$B$725,J556,$CB$3:$CB$725)</f>
        <v>0</v>
      </c>
      <c r="BY556" s="30">
        <f>SUMIF(Ingredients!$B$3:$B$230,K556,Ingredients!$H$3:$H$230)+SUMIF($B$3:$B$725,K556,$CB$3:$CB$725)</f>
        <v>0</v>
      </c>
      <c r="BZ556" s="30">
        <f>SUMIF(Ingredients!$B$3:$B$230,L556,Ingredients!$H$3:$H$230)+SUMIF($B$3:$B$725,L556,$CB$3:$CB$725)</f>
        <v>0</v>
      </c>
      <c r="CA556" s="30">
        <f>SUMIF(Ingredients!$B$3:$B$230,M556,Ingredients!$H$3:$H$230)+SUMIF($B$3:$B$725,M556,$CB$3:$CB$725)</f>
        <v>0</v>
      </c>
      <c r="CB556" s="42">
        <f t="shared" si="118"/>
        <v>0</v>
      </c>
      <c r="CC556" s="30">
        <f>SUMIF(Ingredients!$B$3:$B$230,F556,Ingredients!$I$3:$I$230)+SUMIF($B$3:$B$725,F556,$CK$3:$CK$725)</f>
        <v>0</v>
      </c>
      <c r="CD556" s="30">
        <f>SUMIF(Ingredients!$B$3:$B$230,G556,Ingredients!$I$3:$I$230)+SUMIF($B$3:$B$725,G556,$CK$3:$CK$725)</f>
        <v>0</v>
      </c>
      <c r="CE556" s="30">
        <f>SUMIF(Ingredients!$B$3:$B$230,H556,Ingredients!$I$3:$I$230)+SUMIF($B$3:$B$725,H556,$CK$3:$CK$725)</f>
        <v>0</v>
      </c>
      <c r="CF556" s="30">
        <f>SUMIF(Ingredients!$B$3:$B$230,I556,Ingredients!$I$3:$I$230)+SUMIF($B$3:$B$725,I556,$CK$3:$CK$725)</f>
        <v>0</v>
      </c>
      <c r="CG556" s="30">
        <f>SUMIF(Ingredients!$B$3:$B$230,J556,Ingredients!$I$3:$I$230)+SUMIF($B$3:$B$725,J556,$CK$3:$CK$725)</f>
        <v>0</v>
      </c>
      <c r="CH556" s="30">
        <f>SUMIF(Ingredients!$B$3:$B$230,K556,Ingredients!$I$3:$I$230)+SUMIF($B$3:$B$725,K556,$CK$3:$CK$725)</f>
        <v>0</v>
      </c>
      <c r="CI556" s="30">
        <f>SUMIF(Ingredients!$B$3:$B$230,L556,Ingredients!$I$3:$I$230)+SUMIF($B$3:$B$725,L556,$CK$3:$CK$725)</f>
        <v>0</v>
      </c>
      <c r="CJ556" s="30">
        <f>SUMIF(Ingredients!$B$3:$B$230,M556,Ingredients!$I$3:$I$230)+SUMIF($B$3:$B$725,M556,$CK$3:$CK$725)</f>
        <v>0</v>
      </c>
      <c r="CK556" s="38">
        <f t="shared" si="119"/>
        <v>0</v>
      </c>
      <c r="CL556" s="30">
        <f>SUMIF(Ingredients!$B$3:$B$230,F556,Ingredients!$J$3:$J$230)+SUMIF($B$3:$B$725,F556,$CT$3:$CT$725)</f>
        <v>0</v>
      </c>
      <c r="CM556" s="30">
        <f>SUMIF(Ingredients!$B$3:$B$230,G556,Ingredients!$J$3:$J$230)+SUMIF($B$3:$B$725,G556,$CT$3:$CT$725)</f>
        <v>0</v>
      </c>
      <c r="CN556" s="30">
        <f>SUMIF(Ingredients!$B$3:$B$230,H556,Ingredients!$J$3:$J$230)+SUMIF($B$3:$B$725,H556,$CT$3:$CT$725)</f>
        <v>0</v>
      </c>
      <c r="CO556" s="30">
        <f>SUMIF(Ingredients!$B$3:$B$230,I556,Ingredients!$J$3:$J$230)+SUMIF($B$3:$B$725,I556,$CT$3:$CT$725)</f>
        <v>0</v>
      </c>
      <c r="CP556" s="30">
        <f>SUMIF(Ingredients!$B$3:$B$230,J556,Ingredients!$J$3:$J$230)+SUMIF($B$3:$B$725,J556,$CT$3:$CT$725)</f>
        <v>0</v>
      </c>
      <c r="CQ556" s="30">
        <f>SUMIF(Ingredients!$B$3:$B$230,K556,Ingredients!$J$3:$J$230)+SUMIF($B$3:$B$725,K556,$CT$3:$CT$725)</f>
        <v>0</v>
      </c>
      <c r="CR556" s="30">
        <f>SUMIF(Ingredients!$B$3:$B$230,L556,Ingredients!$J$3:$J$230)+SUMIF($B$3:$B$725,L556,$CT$3:$CT$725)</f>
        <v>0</v>
      </c>
      <c r="CS556" s="30">
        <f>SUMIF(Ingredients!$B$3:$B$230,M556,Ingredients!$J$3:$J$230)+SUMIF($B$3:$B$725,M556,$CT$3:$CT$725)</f>
        <v>0</v>
      </c>
      <c r="CT556" s="43">
        <f t="shared" si="120"/>
        <v>0</v>
      </c>
      <c r="CU556" s="34">
        <v>0</v>
      </c>
      <c r="CV556" s="30">
        <v>0</v>
      </c>
      <c r="CW556" s="30">
        <v>0</v>
      </c>
      <c r="CX556" s="35">
        <v>0</v>
      </c>
      <c r="CY556" s="36">
        <v>0</v>
      </c>
      <c r="CZ556" s="37">
        <v>0</v>
      </c>
      <c r="DA556" s="38">
        <v>0</v>
      </c>
      <c r="DB556" s="39">
        <v>0</v>
      </c>
      <c r="DC556" t="s">
        <v>199</v>
      </c>
      <c r="DD556" t="str">
        <f t="shared" ca="1" si="112"/>
        <v/>
      </c>
      <c r="DE556" t="str">
        <f t="shared" ca="1" si="121"/>
        <v>No</v>
      </c>
      <c r="DG556" t="s">
        <v>200</v>
      </c>
      <c r="DH556" t="str">
        <f t="shared" ca="1" si="122"/>
        <v/>
      </c>
      <c r="DI556" t="s">
        <v>2271</v>
      </c>
    </row>
    <row r="557" spans="2:113" x14ac:dyDescent="0.3">
      <c r="B557" t="s">
        <v>869</v>
      </c>
      <c r="C557" t="str">
        <f>INDEX('PH Itemnames'!$B$1:$B$723,MATCH(B557,'PH Itemnames'!$A$1:$A$723),1)</f>
        <v>padthaiItem</v>
      </c>
      <c r="D557" t="s">
        <v>245</v>
      </c>
      <c r="E557" t="s">
        <v>1191</v>
      </c>
      <c r="F557" s="10" t="s">
        <v>692</v>
      </c>
      <c r="G557" s="11" t="s">
        <v>115</v>
      </c>
      <c r="H557" s="11" t="s">
        <v>226</v>
      </c>
      <c r="I557" s="11" t="s">
        <v>212</v>
      </c>
      <c r="J557" s="11" t="s">
        <v>133</v>
      </c>
      <c r="K557" s="11" t="s">
        <v>179</v>
      </c>
      <c r="L557" s="11"/>
      <c r="M557" s="11"/>
      <c r="N557" s="46">
        <f ca="1">SUMIF(Ingredients!$B$3:$B$230,'PH complex foods'!F557,Ingredients!$A$3:$A$119)+SUMIF($B$3:$B$725,F557,$V$3:$V$724)</f>
        <v>1</v>
      </c>
      <c r="O557" s="11">
        <f ca="1">SUMIF(Ingredients!$B$3:$B$230,'PH complex foods'!G557,Ingredients!$A$3:$A$119)+SUMIF($B$3:$B$725,G557,$V$3:$V$724)</f>
        <v>1</v>
      </c>
      <c r="P557" s="11">
        <f ca="1">SUMIF(Ingredients!$B$3:$B$230,'PH complex foods'!H557,Ingredients!$A$3:$A$119)+SUMIF($B$3:$B$725,H557,$V$3:$V$724)</f>
        <v>1</v>
      </c>
      <c r="Q557" s="11">
        <f ca="1">SUMIF(Ingredients!$B$3:$B$230,'PH complex foods'!I557,Ingredients!$A$3:$A$119)+SUMIF($B$3:$B$725,I557,$V$3:$V$724)</f>
        <v>1</v>
      </c>
      <c r="R557" s="11">
        <f ca="1">SUMIF(Ingredients!$B$3:$B$230,'PH complex foods'!J557,Ingredients!$A$3:$A$119)+SUMIF($B$3:$B$725,J557,$V$3:$V$724)</f>
        <v>1</v>
      </c>
      <c r="S557" s="11">
        <f ca="1">SUMIF(Ingredients!$B$3:$B$230,'PH complex foods'!K557,Ingredients!$A$3:$A$119)+SUMIF($B$3:$B$725,K557,$V$3:$V$724)</f>
        <v>0</v>
      </c>
      <c r="T557" s="11">
        <f ca="1">SUMIF(Ingredients!$B$3:$B$230,'PH complex foods'!L557,Ingredients!$A$3:$A$119)+SUMIF($B$3:$B$725,L557,$V$3:$V$724)</f>
        <v>0</v>
      </c>
      <c r="U557" s="11">
        <f ca="1">SUMIF(Ingredients!$B$3:$B$230,'PH complex foods'!M557,Ingredients!$A$3:$A$119)+SUMIF($B$3:$B$725,M557,$V$3:$V$724)</f>
        <v>0</v>
      </c>
      <c r="V557" s="10">
        <f t="shared" ca="1" si="123"/>
        <v>0</v>
      </c>
      <c r="W557" s="10">
        <v>0</v>
      </c>
      <c r="X557" s="11">
        <v>0</v>
      </c>
      <c r="Y557" s="11">
        <f>COUNTIF(F557:M1281,B557)</f>
        <v>0</v>
      </c>
      <c r="Z557" s="44" t="str">
        <f t="shared" ca="1" si="124"/>
        <v>No</v>
      </c>
      <c r="AA557" s="34">
        <f>SUMIF(Ingredients!$B$3:$B$230,F557,Ingredients!$C$3:$C$230)+SUMIF($B$3:$B$725,F557,$AI$3:$AI$725)</f>
        <v>5</v>
      </c>
      <c r="AB557" s="30">
        <f>SUMIF(Ingredients!$B$3:$B$230,G557,Ingredients!$C$3:$C$230)+SUMIF($B$3:$B$725,G557,$AI$3:$AI$725)</f>
        <v>5</v>
      </c>
      <c r="AC557" s="30">
        <f>SUMIF(Ingredients!$B$3:$B$230,H557,Ingredients!$C$3:$C$230)+SUMIF($B$3:$B$725,H557,$AI$3:$AI$725)</f>
        <v>0</v>
      </c>
      <c r="AD557" s="30">
        <f>SUMIF(Ingredients!$B$3:$B$230,I557,Ingredients!$C$3:$C$230)+SUMIF($B$3:$B$725,I557,$AI$3:$AI$725)</f>
        <v>7.166666666666667</v>
      </c>
      <c r="AE557" s="30">
        <f>SUMIF(Ingredients!$B$3:$B$230,J557,Ingredients!$C$3:$C$230)+SUMIF($B$3:$B$725,J557,$AI$3:$AI$725)</f>
        <v>1</v>
      </c>
      <c r="AF557" s="30">
        <f>SUMIF(Ingredients!$B$3:$B$230,K557,Ingredients!$C$3:$C$230)+SUMIF($B$3:$B$725,K557,$AI$3:$AI$725)</f>
        <v>1</v>
      </c>
      <c r="AG557" s="30">
        <f>SUMIF(Ingredients!$B$3:$B$230,L557,Ingredients!$C$3:$C$230)+SUMIF($B$3:$B$725,L557,$AI$3:$AI$725)</f>
        <v>0</v>
      </c>
      <c r="AH557" s="30">
        <f>SUMIF(Ingredients!$B$3:$B$230,M557,Ingredients!$C$3:$C$230)+SUMIF($B$3:$B$725,M557,$AI$3:$AI$725)</f>
        <v>0</v>
      </c>
      <c r="AI557" s="29">
        <f t="shared" si="113"/>
        <v>19.166666666666668</v>
      </c>
      <c r="AJ557" s="30">
        <f>SUMIF(Ingredients!$B$3:$B$230,F557,Ingredients!$D$3:$D$230)+SUMIF($B$3:$B$725,F557,$AR$3:$AR$725)</f>
        <v>0</v>
      </c>
      <c r="AK557" s="30">
        <f>SUMIF(Ingredients!$B$3:$B$230,G557,Ingredients!$D$3:$D$230)+SUMIF($B$3:$B$725,G557,$AR$3:$AR$725)</f>
        <v>0</v>
      </c>
      <c r="AL557" s="30">
        <f>SUMIF(Ingredients!$B$3:$B$230,H557,Ingredients!$D$3:$D$230)+SUMIF($B$3:$B$725,H557,$AR$3:$AR$725)</f>
        <v>0</v>
      </c>
      <c r="AM557" s="30">
        <f>SUMIF(Ingredients!$B$3:$B$230,I557,Ingredients!$D$3:$D$230)+SUMIF($B$3:$B$725,I557,$AR$3:$AR$725)</f>
        <v>0</v>
      </c>
      <c r="AN557" s="30">
        <f>SUMIF(Ingredients!$B$3:$B$230,J557,Ingredients!$D$3:$D$230)+SUMIF($B$3:$B$725,J557,$AR$3:$AR$725)</f>
        <v>0</v>
      </c>
      <c r="AO557" s="30">
        <f>SUMIF(Ingredients!$B$3:$B$230,K557,Ingredients!$D$3:$D$230)+SUMIF($B$3:$B$725,K557,$AR$3:$AR$725)</f>
        <v>5</v>
      </c>
      <c r="AP557" s="30">
        <f>SUMIF(Ingredients!$B$3:$B$230,L557,Ingredients!$D$3:$D$230)+SUMIF($B$3:$B$725,L557,$AR$3:$AR$725)</f>
        <v>0</v>
      </c>
      <c r="AQ557" s="30">
        <f>SUMIF(Ingredients!$B$3:$B$230,M557,Ingredients!$D$3:$D$230)+SUMIF($B$3:$B$725,M557,$AR$3:$AR$725)</f>
        <v>0</v>
      </c>
      <c r="AR557" s="29">
        <f t="shared" si="114"/>
        <v>5</v>
      </c>
      <c r="AS557" s="30">
        <f>SUMIF(Ingredients!$B$3:$B$230,F557,Ingredients!$E$3:$E$230)+SUMIF($B$3:$B$725,F557,$BA$3:$BA$730)</f>
        <v>7</v>
      </c>
      <c r="AT557" s="30">
        <f>SUMIF(Ingredients!$B$3:$B$230,G557,Ingredients!$E$3:$E$230)+SUMIF($B$3:$B$725,G557,$BA$3:$BA$730)</f>
        <v>45</v>
      </c>
      <c r="AU557" s="30">
        <f>SUMIF(Ingredients!$B$3:$B$230,H557,Ingredients!$E$3:$E$230)+SUMIF($B$3:$B$725,H557,$BA$3:$BA$730)</f>
        <v>16</v>
      </c>
      <c r="AV557" s="30">
        <f>SUMIF(Ingredients!$B$3:$B$230,I557,Ingredients!$E$3:$E$230)+SUMIF($B$3:$B$725,I557,$BA$3:$BA$730)</f>
        <v>12</v>
      </c>
      <c r="AW557" s="30">
        <f>SUMIF(Ingredients!$B$3:$B$230,J557,Ingredients!$E$3:$E$230)+SUMIF($B$3:$B$725,J557,$BA$3:$BA$730)</f>
        <v>32</v>
      </c>
      <c r="AX557" s="30">
        <f>SUMIF(Ingredients!$B$3:$B$230,K557,Ingredients!$E$3:$E$230)+SUMIF($B$3:$B$725,K557,$BA$3:$BA$730)</f>
        <v>10</v>
      </c>
      <c r="AY557" s="30">
        <f>SUMIF(Ingredients!$B$3:$B$230,L557,Ingredients!$E$3:$E$230)+SUMIF($B$3:$B$725,L557,$BA$3:$BA$730)</f>
        <v>0</v>
      </c>
      <c r="AZ557" s="30">
        <f>SUMIF(Ingredients!$B$3:$B$230,M557,Ingredients!$E$3:$E$230)+SUMIF($B$3:$B$725,M557,$BA$3:$BA$730)</f>
        <v>0</v>
      </c>
      <c r="BA557" s="29">
        <f t="shared" si="115"/>
        <v>20.333333333333332</v>
      </c>
      <c r="BB557" s="30">
        <f>SUMIF(Ingredients!$B$3:$B$230,F557,Ingredients!$F$3:$F$230)+SUMIF($B$3:$B$725,F557,$BJ$3:$BJ$725)</f>
        <v>1</v>
      </c>
      <c r="BC557" s="30">
        <f>SUMIF(Ingredients!$B$3:$B$230,G557,Ingredients!$F$3:$F$230)+SUMIF($B$3:$B$725,G557,$BJ$3:$BJ$725)</f>
        <v>0.5</v>
      </c>
      <c r="BD557" s="30">
        <f>SUMIF(Ingredients!$B$3:$B$230,H557,Ingredients!$F$3:$F$230)+SUMIF($B$3:$B$725,H557,$BJ$3:$BJ$725)</f>
        <v>0</v>
      </c>
      <c r="BE557" s="30">
        <f>SUMIF(Ingredients!$B$3:$B$230,I557,Ingredients!$F$3:$F$230)+SUMIF($B$3:$B$725,I557,$BJ$3:$BJ$725)</f>
        <v>0</v>
      </c>
      <c r="BF557" s="30">
        <f>SUMIF(Ingredients!$B$3:$B$230,J557,Ingredients!$F$3:$F$230)+SUMIF($B$3:$B$725,J557,$BJ$3:$BJ$725)</f>
        <v>0</v>
      </c>
      <c r="BG557" s="30">
        <f>SUMIF(Ingredients!$B$3:$B$230,K557,Ingredients!$F$3:$F$230)+SUMIF($B$3:$B$725,K557,$BJ$3:$BJ$725)</f>
        <v>0</v>
      </c>
      <c r="BH557" s="30">
        <f>SUMIF(Ingredients!$B$3:$B$230,L557,Ingredients!$F$3:$F$230)+SUMIF($B$3:$B$725,L557,$BJ$3:$BJ$725)</f>
        <v>0</v>
      </c>
      <c r="BI557" s="30">
        <f>SUMIF(Ingredients!$B$3:$B$230,M557,Ingredients!$F$3:$F$230)+SUMIF($B$3:$B$725,M557,$BJ$3:$BJ$725)</f>
        <v>0</v>
      </c>
      <c r="BJ557" s="35">
        <f t="shared" si="116"/>
        <v>1.5</v>
      </c>
      <c r="BK557" s="30">
        <f>SUMIF(Ingredients!$B$3:$B$230,F557,Ingredients!$G$3:$G$230)+SUMIF($B$3:$B$725,F557,$BS$3:$BS$725)</f>
        <v>0</v>
      </c>
      <c r="BL557" s="30">
        <f>SUMIF(Ingredients!$B$3:$B$230,G557,Ingredients!$G$3:$G$230)+SUMIF($B$3:$B$725,G557,$BS$3:$BS$725)</f>
        <v>0</v>
      </c>
      <c r="BM557" s="30">
        <f>SUMIF(Ingredients!$B$3:$B$230,H557,Ingredients!$G$3:$G$230)+SUMIF($B$3:$B$725,H557,$BS$3:$BS$725)</f>
        <v>0</v>
      </c>
      <c r="BN557" s="30">
        <f>SUMIF(Ingredients!$B$3:$B$230,I557,Ingredients!$G$3:$G$230)+SUMIF($B$3:$B$725,I557,$BS$3:$BS$725)</f>
        <v>0</v>
      </c>
      <c r="BO557" s="30">
        <f>SUMIF(Ingredients!$B$3:$B$230,J557,Ingredients!$G$3:$G$230)+SUMIF($B$3:$B$725,J557,$BS$3:$BS$725)</f>
        <v>0</v>
      </c>
      <c r="BP557" s="30">
        <f>SUMIF(Ingredients!$B$3:$B$230,K557,Ingredients!$G$3:$G$230)+SUMIF($B$3:$B$725,K557,$BS$3:$BS$725)</f>
        <v>0.8</v>
      </c>
      <c r="BQ557" s="30">
        <f>SUMIF(Ingredients!$B$3:$B$230,L557,Ingredients!$G$3:$G$230)+SUMIF($B$3:$B$725,L557,$BS$3:$BS$725)</f>
        <v>0</v>
      </c>
      <c r="BR557" s="30">
        <f>SUMIF(Ingredients!$B$3:$B$230,M557,Ingredients!$G$3:$G$230)+SUMIF($B$3:$B$725,M557,$BS$3:$BS$725)</f>
        <v>0</v>
      </c>
      <c r="BS557" s="36">
        <f t="shared" si="117"/>
        <v>0.8</v>
      </c>
      <c r="BT557" s="30">
        <f>SUMIF(Ingredients!$B$3:$B$230,F557,Ingredients!$H$3:$H$230)+SUMIF($B$3:$B$725,F557,$CB$3:$CB$725)</f>
        <v>0</v>
      </c>
      <c r="BU557" s="30">
        <f>SUMIF(Ingredients!$B$3:$B$230,G557,Ingredients!$H$3:$H$230)+SUMIF($B$3:$B$725,G557,$CB$3:$CB$725)</f>
        <v>0</v>
      </c>
      <c r="BV557" s="30">
        <f>SUMIF(Ingredients!$B$3:$B$230,H557,Ingredients!$H$3:$H$230)+SUMIF($B$3:$B$725,H557,$CB$3:$CB$725)</f>
        <v>0</v>
      </c>
      <c r="BW557" s="30">
        <f>SUMIF(Ingredients!$B$3:$B$230,I557,Ingredients!$H$3:$H$230)+SUMIF($B$3:$B$725,I557,$CB$3:$CB$725)</f>
        <v>0</v>
      </c>
      <c r="BX557" s="30">
        <f>SUMIF(Ingredients!$B$3:$B$230,J557,Ingredients!$H$3:$H$230)+SUMIF($B$3:$B$725,J557,$CB$3:$CB$725)</f>
        <v>0.5</v>
      </c>
      <c r="BY557" s="30">
        <f>SUMIF(Ingredients!$B$3:$B$230,K557,Ingredients!$H$3:$H$230)+SUMIF($B$3:$B$725,K557,$CB$3:$CB$725)</f>
        <v>0</v>
      </c>
      <c r="BZ557" s="30">
        <f>SUMIF(Ingredients!$B$3:$B$230,L557,Ingredients!$H$3:$H$230)+SUMIF($B$3:$B$725,L557,$CB$3:$CB$725)</f>
        <v>0</v>
      </c>
      <c r="CA557" s="30">
        <f>SUMIF(Ingredients!$B$3:$B$230,M557,Ingredients!$H$3:$H$230)+SUMIF($B$3:$B$725,M557,$CB$3:$CB$725)</f>
        <v>0</v>
      </c>
      <c r="CB557" s="42">
        <f t="shared" si="118"/>
        <v>0.5</v>
      </c>
      <c r="CC557" s="30">
        <f>SUMIF(Ingredients!$B$3:$B$230,F557,Ingredients!$I$3:$I$230)+SUMIF($B$3:$B$725,F557,$CK$3:$CK$725)</f>
        <v>0</v>
      </c>
      <c r="CD557" s="30">
        <f>SUMIF(Ingredients!$B$3:$B$230,G557,Ingredients!$I$3:$I$230)+SUMIF($B$3:$B$725,G557,$CK$3:$CK$725)</f>
        <v>0</v>
      </c>
      <c r="CE557" s="30">
        <f>SUMIF(Ingredients!$B$3:$B$230,H557,Ingredients!$I$3:$I$230)+SUMIF($B$3:$B$725,H557,$CK$3:$CK$725)</f>
        <v>0</v>
      </c>
      <c r="CF557" s="30">
        <f>SUMIF(Ingredients!$B$3:$B$230,I557,Ingredients!$I$3:$I$230)+SUMIF($B$3:$B$725,I557,$CK$3:$CK$725)</f>
        <v>2</v>
      </c>
      <c r="CG557" s="30">
        <f>SUMIF(Ingredients!$B$3:$B$230,J557,Ingredients!$I$3:$I$230)+SUMIF($B$3:$B$725,J557,$CK$3:$CK$725)</f>
        <v>0</v>
      </c>
      <c r="CH557" s="30">
        <f>SUMIF(Ingredients!$B$3:$B$230,K557,Ingredients!$I$3:$I$230)+SUMIF($B$3:$B$725,K557,$CK$3:$CK$725)</f>
        <v>0</v>
      </c>
      <c r="CI557" s="30">
        <f>SUMIF(Ingredients!$B$3:$B$230,L557,Ingredients!$I$3:$I$230)+SUMIF($B$3:$B$725,L557,$CK$3:$CK$725)</f>
        <v>0</v>
      </c>
      <c r="CJ557" s="30">
        <f>SUMIF(Ingredients!$B$3:$B$230,M557,Ingredients!$I$3:$I$230)+SUMIF($B$3:$B$725,M557,$CK$3:$CK$725)</f>
        <v>0</v>
      </c>
      <c r="CK557" s="38">
        <f t="shared" si="119"/>
        <v>2</v>
      </c>
      <c r="CL557" s="30">
        <f>SUMIF(Ingredients!$B$3:$B$230,F557,Ingredients!$J$3:$J$230)+SUMIF($B$3:$B$725,F557,$CT$3:$CT$725)</f>
        <v>0</v>
      </c>
      <c r="CM557" s="30">
        <f>SUMIF(Ingredients!$B$3:$B$230,G557,Ingredients!$J$3:$J$230)+SUMIF($B$3:$B$725,G557,$CT$3:$CT$725)</f>
        <v>0</v>
      </c>
      <c r="CN557" s="30">
        <f>SUMIF(Ingredients!$B$3:$B$230,H557,Ingredients!$J$3:$J$230)+SUMIF($B$3:$B$725,H557,$CT$3:$CT$725)</f>
        <v>0</v>
      </c>
      <c r="CO557" s="30">
        <f>SUMIF(Ingredients!$B$3:$B$230,I557,Ingredients!$J$3:$J$230)+SUMIF($B$3:$B$725,I557,$CT$3:$CT$725)</f>
        <v>0</v>
      </c>
      <c r="CP557" s="30">
        <f>SUMIF(Ingredients!$B$3:$B$230,J557,Ingredients!$J$3:$J$230)+SUMIF($B$3:$B$725,J557,$CT$3:$CT$725)</f>
        <v>0</v>
      </c>
      <c r="CQ557" s="30">
        <f>SUMIF(Ingredients!$B$3:$B$230,K557,Ingredients!$J$3:$J$230)+SUMIF($B$3:$B$725,K557,$CT$3:$CT$725)</f>
        <v>0</v>
      </c>
      <c r="CR557" s="30">
        <f>SUMIF(Ingredients!$B$3:$B$230,L557,Ingredients!$J$3:$J$230)+SUMIF($B$3:$B$725,L557,$CT$3:$CT$725)</f>
        <v>0</v>
      </c>
      <c r="CS557" s="30">
        <f>SUMIF(Ingredients!$B$3:$B$230,M557,Ingredients!$J$3:$J$230)+SUMIF($B$3:$B$725,M557,$CT$3:$CT$725)</f>
        <v>0</v>
      </c>
      <c r="CT557" s="43">
        <f t="shared" si="120"/>
        <v>0</v>
      </c>
      <c r="CU557" s="34">
        <v>20</v>
      </c>
      <c r="CV557" s="30">
        <v>0</v>
      </c>
      <c r="CW557" s="30">
        <v>12</v>
      </c>
      <c r="CX557" s="35">
        <v>1.5</v>
      </c>
      <c r="CY557" s="36">
        <v>0.8</v>
      </c>
      <c r="CZ557" s="37">
        <v>0.5</v>
      </c>
      <c r="DA557" s="38">
        <v>2</v>
      </c>
      <c r="DB557" s="39">
        <v>0</v>
      </c>
      <c r="DC557" t="s">
        <v>202</v>
      </c>
      <c r="DD557" t="str">
        <f t="shared" ca="1" si="112"/>
        <v/>
      </c>
      <c r="DE557" t="str">
        <f t="shared" ca="1" si="121"/>
        <v>No</v>
      </c>
      <c r="DG557" t="s">
        <v>200</v>
      </c>
      <c r="DH557" t="str">
        <f t="shared" ca="1" si="122"/>
        <v/>
      </c>
      <c r="DI557" t="s">
        <v>2594</v>
      </c>
    </row>
    <row r="558" spans="2:113" x14ac:dyDescent="0.3">
      <c r="B558" t="s">
        <v>870</v>
      </c>
      <c r="C558" t="s">
        <v>2097</v>
      </c>
      <c r="D558" t="s">
        <v>240</v>
      </c>
      <c r="E558" t="s">
        <v>1191</v>
      </c>
      <c r="F558" s="10" t="s">
        <v>246</v>
      </c>
      <c r="G558" s="11" t="s">
        <v>345</v>
      </c>
      <c r="H558" s="11" t="s">
        <v>1</v>
      </c>
      <c r="I558" s="11"/>
      <c r="J558" s="11"/>
      <c r="K558" s="11"/>
      <c r="L558" s="11"/>
      <c r="M558" s="11"/>
      <c r="N558" s="46">
        <f ca="1">SUMIF(Ingredients!$B$3:$B$230,'PH complex foods'!F558,Ingredients!$A$3:$A$119)+SUMIF($B$3:$B$725,F558,$V$3:$V$724)</f>
        <v>1</v>
      </c>
      <c r="O558" s="11">
        <f ca="1">SUMIF(Ingredients!$B$3:$B$230,'PH complex foods'!G558,Ingredients!$A$3:$A$119)+SUMIF($B$3:$B$725,G558,$V$3:$V$724)</f>
        <v>1</v>
      </c>
      <c r="P558" s="11">
        <f ca="1">SUMIF(Ingredients!$B$3:$B$230,'PH complex foods'!H558,Ingredients!$A$3:$A$119)+SUMIF($B$3:$B$725,H558,$V$3:$V$724)</f>
        <v>1</v>
      </c>
      <c r="Q558" s="11">
        <f ca="1">SUMIF(Ingredients!$B$3:$B$230,'PH complex foods'!I558,Ingredients!$A$3:$A$119)+SUMIF($B$3:$B$725,I558,$V$3:$V$724)</f>
        <v>0</v>
      </c>
      <c r="R558" s="11">
        <f ca="1">SUMIF(Ingredients!$B$3:$B$230,'PH complex foods'!J558,Ingredients!$A$3:$A$119)+SUMIF($B$3:$B$725,J558,$V$3:$V$724)</f>
        <v>0</v>
      </c>
      <c r="S558" s="11">
        <f ca="1">SUMIF(Ingredients!$B$3:$B$230,'PH complex foods'!K558,Ingredients!$A$3:$A$119)+SUMIF($B$3:$B$725,K558,$V$3:$V$724)</f>
        <v>0</v>
      </c>
      <c r="T558" s="11">
        <f ca="1">SUMIF(Ingredients!$B$3:$B$230,'PH complex foods'!L558,Ingredients!$A$3:$A$119)+SUMIF($B$3:$B$725,L558,$V$3:$V$724)</f>
        <v>0</v>
      </c>
      <c r="U558" s="11">
        <f ca="1">SUMIF(Ingredients!$B$3:$B$230,'PH complex foods'!M558,Ingredients!$A$3:$A$119)+SUMIF($B$3:$B$725,M558,$V$3:$V$724)</f>
        <v>0</v>
      </c>
      <c r="V558" s="10">
        <f t="shared" ca="1" si="123"/>
        <v>1</v>
      </c>
      <c r="W558" s="10">
        <v>1</v>
      </c>
      <c r="X558" s="11">
        <v>1</v>
      </c>
      <c r="Y558" s="11">
        <f>COUNTIF(F558:M1282,B558)</f>
        <v>0</v>
      </c>
      <c r="Z558" s="44" t="str">
        <f t="shared" ca="1" si="124"/>
        <v>Yes</v>
      </c>
      <c r="AA558" s="34">
        <f>SUMIF(Ingredients!$B$3:$B$230,F558,Ingredients!$C$3:$C$230)+SUMIF($B$3:$B$725,F558,$AI$3:$AI$725)</f>
        <v>5</v>
      </c>
      <c r="AB558" s="30">
        <f>SUMIF(Ingredients!$B$3:$B$230,G558,Ingredients!$C$3:$C$230)+SUMIF($B$3:$B$725,G558,$AI$3:$AI$725)</f>
        <v>9</v>
      </c>
      <c r="AC558" s="30">
        <f>SUMIF(Ingredients!$B$3:$B$230,H558,Ingredients!$C$3:$C$230)+SUMIF($B$3:$B$725,H558,$AI$3:$AI$725)</f>
        <v>1</v>
      </c>
      <c r="AD558" s="30">
        <f>SUMIF(Ingredients!$B$3:$B$230,I558,Ingredients!$C$3:$C$230)+SUMIF($B$3:$B$725,I558,$AI$3:$AI$725)</f>
        <v>0</v>
      </c>
      <c r="AE558" s="30">
        <f>SUMIF(Ingredients!$B$3:$B$230,J558,Ingredients!$C$3:$C$230)+SUMIF($B$3:$B$725,J558,$AI$3:$AI$725)</f>
        <v>0</v>
      </c>
      <c r="AF558" s="30">
        <f>SUMIF(Ingredients!$B$3:$B$230,K558,Ingredients!$C$3:$C$230)+SUMIF($B$3:$B$725,K558,$AI$3:$AI$725)</f>
        <v>0</v>
      </c>
      <c r="AG558" s="30">
        <f>SUMIF(Ingredients!$B$3:$B$230,L558,Ingredients!$C$3:$C$230)+SUMIF($B$3:$B$725,L558,$AI$3:$AI$725)</f>
        <v>0</v>
      </c>
      <c r="AH558" s="30">
        <f>SUMIF(Ingredients!$B$3:$B$230,M558,Ingredients!$C$3:$C$230)+SUMIF($B$3:$B$725,M558,$AI$3:$AI$725)</f>
        <v>0</v>
      </c>
      <c r="AI558" s="29">
        <f t="shared" si="113"/>
        <v>15</v>
      </c>
      <c r="AJ558" s="30">
        <f>SUMIF(Ingredients!$B$3:$B$230,F558,Ingredients!$D$3:$D$230)+SUMIF($B$3:$B$725,F558,$AR$3:$AR$725)</f>
        <v>0</v>
      </c>
      <c r="AK558" s="30">
        <f>SUMIF(Ingredients!$B$3:$B$230,G558,Ingredients!$D$3:$D$230)+SUMIF($B$3:$B$725,G558,$AR$3:$AR$725)</f>
        <v>0</v>
      </c>
      <c r="AL558" s="30">
        <f>SUMIF(Ingredients!$B$3:$B$230,H558,Ingredients!$D$3:$D$230)+SUMIF($B$3:$B$725,H558,$AR$3:$AR$725)</f>
        <v>0</v>
      </c>
      <c r="AM558" s="30">
        <f>SUMIF(Ingredients!$B$3:$B$230,I558,Ingredients!$D$3:$D$230)+SUMIF($B$3:$B$725,I558,$AR$3:$AR$725)</f>
        <v>0</v>
      </c>
      <c r="AN558" s="30">
        <f>SUMIF(Ingredients!$B$3:$B$230,J558,Ingredients!$D$3:$D$230)+SUMIF($B$3:$B$725,J558,$AR$3:$AR$725)</f>
        <v>0</v>
      </c>
      <c r="AO558" s="30">
        <f>SUMIF(Ingredients!$B$3:$B$230,K558,Ingredients!$D$3:$D$230)+SUMIF($B$3:$B$725,K558,$AR$3:$AR$725)</f>
        <v>0</v>
      </c>
      <c r="AP558" s="30">
        <f>SUMIF(Ingredients!$B$3:$B$230,L558,Ingredients!$D$3:$D$230)+SUMIF($B$3:$B$725,L558,$AR$3:$AR$725)</f>
        <v>0</v>
      </c>
      <c r="AQ558" s="30">
        <f>SUMIF(Ingredients!$B$3:$B$230,M558,Ingredients!$D$3:$D$230)+SUMIF($B$3:$B$725,M558,$AR$3:$AR$725)</f>
        <v>0</v>
      </c>
      <c r="AR558" s="29">
        <f t="shared" si="114"/>
        <v>0</v>
      </c>
      <c r="AS558" s="30">
        <f>SUMIF(Ingredients!$B$3:$B$230,F558,Ingredients!$E$3:$E$230)+SUMIF($B$3:$B$725,F558,$BA$3:$BA$730)</f>
        <v>21</v>
      </c>
      <c r="AT558" s="30">
        <f>SUMIF(Ingredients!$B$3:$B$230,G558,Ingredients!$E$3:$E$230)+SUMIF($B$3:$B$725,G558,$BA$3:$BA$730)</f>
        <v>22.5</v>
      </c>
      <c r="AU558" s="30">
        <f>SUMIF(Ingredients!$B$3:$B$230,H558,Ingredients!$E$3:$E$230)+SUMIF($B$3:$B$725,H558,$BA$3:$BA$730)</f>
        <v>10</v>
      </c>
      <c r="AV558" s="30">
        <f>SUMIF(Ingredients!$B$3:$B$230,I558,Ingredients!$E$3:$E$230)+SUMIF($B$3:$B$725,I558,$BA$3:$BA$730)</f>
        <v>0</v>
      </c>
      <c r="AW558" s="30">
        <f>SUMIF(Ingredients!$B$3:$B$230,J558,Ingredients!$E$3:$E$230)+SUMIF($B$3:$B$725,J558,$BA$3:$BA$730)</f>
        <v>0</v>
      </c>
      <c r="AX558" s="30">
        <f>SUMIF(Ingredients!$B$3:$B$230,K558,Ingredients!$E$3:$E$230)+SUMIF($B$3:$B$725,K558,$BA$3:$BA$730)</f>
        <v>0</v>
      </c>
      <c r="AY558" s="30">
        <f>SUMIF(Ingredients!$B$3:$B$230,L558,Ingredients!$E$3:$E$230)+SUMIF($B$3:$B$725,L558,$BA$3:$BA$730)</f>
        <v>0</v>
      </c>
      <c r="AZ558" s="30">
        <f>SUMIF(Ingredients!$B$3:$B$230,M558,Ingredients!$E$3:$E$230)+SUMIF($B$3:$B$725,M558,$BA$3:$BA$730)</f>
        <v>0</v>
      </c>
      <c r="BA558" s="29">
        <f t="shared" si="115"/>
        <v>17.833333333333332</v>
      </c>
      <c r="BB558" s="30">
        <f>SUMIF(Ingredients!$B$3:$B$230,F558,Ingredients!$F$3:$F$230)+SUMIF($B$3:$B$725,F558,$BJ$3:$BJ$725)</f>
        <v>1.5</v>
      </c>
      <c r="BC558" s="30">
        <f>SUMIF(Ingredients!$B$3:$B$230,G558,Ingredients!$F$3:$F$230)+SUMIF($B$3:$B$725,G558,$BJ$3:$BJ$725)</f>
        <v>0.5</v>
      </c>
      <c r="BD558" s="30">
        <f>SUMIF(Ingredients!$B$3:$B$230,H558,Ingredients!$F$3:$F$230)+SUMIF($B$3:$B$725,H558,$BJ$3:$BJ$725)</f>
        <v>0</v>
      </c>
      <c r="BE558" s="30">
        <f>SUMIF(Ingredients!$B$3:$B$230,I558,Ingredients!$F$3:$F$230)+SUMIF($B$3:$B$725,I558,$BJ$3:$BJ$725)</f>
        <v>0</v>
      </c>
      <c r="BF558" s="30">
        <f>SUMIF(Ingredients!$B$3:$B$230,J558,Ingredients!$F$3:$F$230)+SUMIF($B$3:$B$725,J558,$BJ$3:$BJ$725)</f>
        <v>0</v>
      </c>
      <c r="BG558" s="30">
        <f>SUMIF(Ingredients!$B$3:$B$230,K558,Ingredients!$F$3:$F$230)+SUMIF($B$3:$B$725,K558,$BJ$3:$BJ$725)</f>
        <v>0</v>
      </c>
      <c r="BH558" s="30">
        <f>SUMIF(Ingredients!$B$3:$B$230,L558,Ingredients!$F$3:$F$230)+SUMIF($B$3:$B$725,L558,$BJ$3:$BJ$725)</f>
        <v>0</v>
      </c>
      <c r="BI558" s="30">
        <f>SUMIF(Ingredients!$B$3:$B$230,M558,Ingredients!$F$3:$F$230)+SUMIF($B$3:$B$725,M558,$BJ$3:$BJ$725)</f>
        <v>0</v>
      </c>
      <c r="BJ558" s="35">
        <f t="shared" si="116"/>
        <v>2</v>
      </c>
      <c r="BK558" s="30">
        <f>SUMIF(Ingredients!$B$3:$B$230,F558,Ingredients!$G$3:$G$230)+SUMIF($B$3:$B$725,F558,$BS$3:$BS$725)</f>
        <v>0</v>
      </c>
      <c r="BL558" s="30">
        <f>SUMIF(Ingredients!$B$3:$B$230,G558,Ingredients!$G$3:$G$230)+SUMIF($B$3:$B$725,G558,$BS$3:$BS$725)</f>
        <v>0</v>
      </c>
      <c r="BM558" s="30">
        <f>SUMIF(Ingredients!$B$3:$B$230,H558,Ingredients!$G$3:$G$230)+SUMIF($B$3:$B$725,H558,$BS$3:$BS$725)</f>
        <v>1</v>
      </c>
      <c r="BN558" s="30">
        <f>SUMIF(Ingredients!$B$3:$B$230,I558,Ingredients!$G$3:$G$230)+SUMIF($B$3:$B$725,I558,$BS$3:$BS$725)</f>
        <v>0</v>
      </c>
      <c r="BO558" s="30">
        <f>SUMIF(Ingredients!$B$3:$B$230,J558,Ingredients!$G$3:$G$230)+SUMIF($B$3:$B$725,J558,$BS$3:$BS$725)</f>
        <v>0</v>
      </c>
      <c r="BP558" s="30">
        <f>SUMIF(Ingredients!$B$3:$B$230,K558,Ingredients!$G$3:$G$230)+SUMIF($B$3:$B$725,K558,$BS$3:$BS$725)</f>
        <v>0</v>
      </c>
      <c r="BQ558" s="30">
        <f>SUMIF(Ingredients!$B$3:$B$230,L558,Ingredients!$G$3:$G$230)+SUMIF($B$3:$B$725,L558,$BS$3:$BS$725)</f>
        <v>0</v>
      </c>
      <c r="BR558" s="30">
        <f>SUMIF(Ingredients!$B$3:$B$230,M558,Ingredients!$G$3:$G$230)+SUMIF($B$3:$B$725,M558,$BS$3:$BS$725)</f>
        <v>0</v>
      </c>
      <c r="BS558" s="36">
        <f t="shared" si="117"/>
        <v>1</v>
      </c>
      <c r="BT558" s="30">
        <f>SUMIF(Ingredients!$B$3:$B$230,F558,Ingredients!$H$3:$H$230)+SUMIF($B$3:$B$725,F558,$CB$3:$CB$725)</f>
        <v>0</v>
      </c>
      <c r="BU558" s="30">
        <f>SUMIF(Ingredients!$B$3:$B$230,G558,Ingredients!$H$3:$H$230)+SUMIF($B$3:$B$725,G558,$CB$3:$CB$725)</f>
        <v>0</v>
      </c>
      <c r="BV558" s="30">
        <f>SUMIF(Ingredients!$B$3:$B$230,H558,Ingredients!$H$3:$H$230)+SUMIF($B$3:$B$725,H558,$CB$3:$CB$725)</f>
        <v>0</v>
      </c>
      <c r="BW558" s="30">
        <f>SUMIF(Ingredients!$B$3:$B$230,I558,Ingredients!$H$3:$H$230)+SUMIF($B$3:$B$725,I558,$CB$3:$CB$725)</f>
        <v>0</v>
      </c>
      <c r="BX558" s="30">
        <f>SUMIF(Ingredients!$B$3:$B$230,J558,Ingredients!$H$3:$H$230)+SUMIF($B$3:$B$725,J558,$CB$3:$CB$725)</f>
        <v>0</v>
      </c>
      <c r="BY558" s="30">
        <f>SUMIF(Ingredients!$B$3:$B$230,K558,Ingredients!$H$3:$H$230)+SUMIF($B$3:$B$725,K558,$CB$3:$CB$725)</f>
        <v>0</v>
      </c>
      <c r="BZ558" s="30">
        <f>SUMIF(Ingredients!$B$3:$B$230,L558,Ingredients!$H$3:$H$230)+SUMIF($B$3:$B$725,L558,$CB$3:$CB$725)</f>
        <v>0</v>
      </c>
      <c r="CA558" s="30">
        <f>SUMIF(Ingredients!$B$3:$B$230,M558,Ingredients!$H$3:$H$230)+SUMIF($B$3:$B$725,M558,$CB$3:$CB$725)</f>
        <v>0</v>
      </c>
      <c r="CB558" s="42">
        <f t="shared" si="118"/>
        <v>0</v>
      </c>
      <c r="CC558" s="30">
        <f>SUMIF(Ingredients!$B$3:$B$230,F558,Ingredients!$I$3:$I$230)+SUMIF($B$3:$B$725,F558,$CK$3:$CK$725)</f>
        <v>0</v>
      </c>
      <c r="CD558" s="30">
        <f>SUMIF(Ingredients!$B$3:$B$230,G558,Ingredients!$I$3:$I$230)+SUMIF($B$3:$B$725,G558,$CK$3:$CK$725)</f>
        <v>0</v>
      </c>
      <c r="CE558" s="30">
        <f>SUMIF(Ingredients!$B$3:$B$230,H558,Ingredients!$I$3:$I$230)+SUMIF($B$3:$B$725,H558,$CK$3:$CK$725)</f>
        <v>0</v>
      </c>
      <c r="CF558" s="30">
        <f>SUMIF(Ingredients!$B$3:$B$230,I558,Ingredients!$I$3:$I$230)+SUMIF($B$3:$B$725,I558,$CK$3:$CK$725)</f>
        <v>0</v>
      </c>
      <c r="CG558" s="30">
        <f>SUMIF(Ingredients!$B$3:$B$230,J558,Ingredients!$I$3:$I$230)+SUMIF($B$3:$B$725,J558,$CK$3:$CK$725)</f>
        <v>0</v>
      </c>
      <c r="CH558" s="30">
        <f>SUMIF(Ingredients!$B$3:$B$230,K558,Ingredients!$I$3:$I$230)+SUMIF($B$3:$B$725,K558,$CK$3:$CK$725)</f>
        <v>0</v>
      </c>
      <c r="CI558" s="30">
        <f>SUMIF(Ingredients!$B$3:$B$230,L558,Ingredients!$I$3:$I$230)+SUMIF($B$3:$B$725,L558,$CK$3:$CK$725)</f>
        <v>0</v>
      </c>
      <c r="CJ558" s="30">
        <f>SUMIF(Ingredients!$B$3:$B$230,M558,Ingredients!$I$3:$I$230)+SUMIF($B$3:$B$725,M558,$CK$3:$CK$725)</f>
        <v>0</v>
      </c>
      <c r="CK558" s="38">
        <f t="shared" si="119"/>
        <v>0</v>
      </c>
      <c r="CL558" s="30">
        <f>SUMIF(Ingredients!$B$3:$B$230,F558,Ingredients!$J$3:$J$230)+SUMIF($B$3:$B$725,F558,$CT$3:$CT$725)</f>
        <v>0</v>
      </c>
      <c r="CM558" s="30">
        <f>SUMIF(Ingredients!$B$3:$B$230,G558,Ingredients!$J$3:$J$230)+SUMIF($B$3:$B$725,G558,$CT$3:$CT$725)</f>
        <v>0</v>
      </c>
      <c r="CN558" s="30">
        <f>SUMIF(Ingredients!$B$3:$B$230,H558,Ingredients!$J$3:$J$230)+SUMIF($B$3:$B$725,H558,$CT$3:$CT$725)</f>
        <v>0</v>
      </c>
      <c r="CO558" s="30">
        <f>SUMIF(Ingredients!$B$3:$B$230,I558,Ingredients!$J$3:$J$230)+SUMIF($B$3:$B$725,I558,$CT$3:$CT$725)</f>
        <v>0</v>
      </c>
      <c r="CP558" s="30">
        <f>SUMIF(Ingredients!$B$3:$B$230,J558,Ingredients!$J$3:$J$230)+SUMIF($B$3:$B$725,J558,$CT$3:$CT$725)</f>
        <v>0</v>
      </c>
      <c r="CQ558" s="30">
        <f>SUMIF(Ingredients!$B$3:$B$230,K558,Ingredients!$J$3:$J$230)+SUMIF($B$3:$B$725,K558,$CT$3:$CT$725)</f>
        <v>0</v>
      </c>
      <c r="CR558" s="30">
        <f>SUMIF(Ingredients!$B$3:$B$230,L558,Ingredients!$J$3:$J$230)+SUMIF($B$3:$B$725,L558,$CT$3:$CT$725)</f>
        <v>0</v>
      </c>
      <c r="CS558" s="30">
        <f>SUMIF(Ingredients!$B$3:$B$230,M558,Ingredients!$J$3:$J$230)+SUMIF($B$3:$B$725,M558,$CT$3:$CT$725)</f>
        <v>0</v>
      </c>
      <c r="CT558" s="43">
        <f t="shared" si="120"/>
        <v>0</v>
      </c>
      <c r="CU558" s="34">
        <v>15</v>
      </c>
      <c r="CV558" s="30">
        <v>0</v>
      </c>
      <c r="CW558" s="30">
        <v>17.833333333333332</v>
      </c>
      <c r="CX558" s="35">
        <v>2</v>
      </c>
      <c r="CY558" s="36">
        <v>1</v>
      </c>
      <c r="CZ558" s="37">
        <v>0</v>
      </c>
      <c r="DA558" s="38">
        <v>0</v>
      </c>
      <c r="DB558" s="39">
        <v>0</v>
      </c>
      <c r="DC558" t="s">
        <v>202</v>
      </c>
      <c r="DD558" t="str">
        <f t="shared" ca="1" si="112"/>
        <v/>
      </c>
      <c r="DE558" t="str">
        <f t="shared" ca="1" si="121"/>
        <v>-</v>
      </c>
      <c r="DG558" t="s">
        <v>200</v>
      </c>
      <c r="DH558" t="str">
        <f t="shared" ca="1" si="122"/>
        <v>PEANUTBUTTERBANANASANDWICHITEM(MEAL, ItemRegistry.peanutbutterbananasandwichItem, 4 ,3f,0f,2f,0f,1f,0f,0f,1.18f),</v>
      </c>
      <c r="DI558" t="s">
        <v>2595</v>
      </c>
    </row>
    <row r="559" spans="2:113" x14ac:dyDescent="0.3">
      <c r="B559" t="s">
        <v>871</v>
      </c>
      <c r="C559" t="str">
        <f>INDEX('PH Itemnames'!$B$1:$B$723,MATCH(B559,'PH Itemnames'!$A$1:$A$723),1)</f>
        <v>peanutbuttercupItem</v>
      </c>
      <c r="D559" t="s">
        <v>240</v>
      </c>
      <c r="E559" t="s">
        <v>1191</v>
      </c>
      <c r="F559" s="10" t="s">
        <v>230</v>
      </c>
      <c r="G559" s="11" t="s">
        <v>345</v>
      </c>
      <c r="H559" s="11" t="s">
        <v>210</v>
      </c>
      <c r="I559" s="11"/>
      <c r="J559" s="11"/>
      <c r="K559" s="11"/>
      <c r="L559" s="11"/>
      <c r="M559" s="11"/>
      <c r="N559" s="46">
        <f ca="1">SUMIF(Ingredients!$B$3:$B$230,'PH complex foods'!F559,Ingredients!$A$3:$A$119)+SUMIF($B$3:$B$725,F559,$V$3:$V$724)</f>
        <v>1</v>
      </c>
      <c r="O559" s="11">
        <f ca="1">SUMIF(Ingredients!$B$3:$B$230,'PH complex foods'!G559,Ingredients!$A$3:$A$119)+SUMIF($B$3:$B$725,G559,$V$3:$V$724)</f>
        <v>1</v>
      </c>
      <c r="P559" s="11">
        <f ca="1">SUMIF(Ingredients!$B$3:$B$230,'PH complex foods'!H559,Ingredients!$A$3:$A$119)+SUMIF($B$3:$B$725,H559,$V$3:$V$724)</f>
        <v>1</v>
      </c>
      <c r="Q559" s="11">
        <f ca="1">SUMIF(Ingredients!$B$3:$B$230,'PH complex foods'!I559,Ingredients!$A$3:$A$119)+SUMIF($B$3:$B$725,I559,$V$3:$V$724)</f>
        <v>0</v>
      </c>
      <c r="R559" s="11">
        <f ca="1">SUMIF(Ingredients!$B$3:$B$230,'PH complex foods'!J559,Ingredients!$A$3:$A$119)+SUMIF($B$3:$B$725,J559,$V$3:$V$724)</f>
        <v>0</v>
      </c>
      <c r="S559" s="11">
        <f ca="1">SUMIF(Ingredients!$B$3:$B$230,'PH complex foods'!K559,Ingredients!$A$3:$A$119)+SUMIF($B$3:$B$725,K559,$V$3:$V$724)</f>
        <v>0</v>
      </c>
      <c r="T559" s="11">
        <f ca="1">SUMIF(Ingredients!$B$3:$B$230,'PH complex foods'!L559,Ingredients!$A$3:$A$119)+SUMIF($B$3:$B$725,L559,$V$3:$V$724)</f>
        <v>0</v>
      </c>
      <c r="U559" s="11">
        <f ca="1">SUMIF(Ingredients!$B$3:$B$230,'PH complex foods'!M559,Ingredients!$A$3:$A$119)+SUMIF($B$3:$B$725,M559,$V$3:$V$724)</f>
        <v>0</v>
      </c>
      <c r="V559" s="10">
        <f t="shared" ca="1" si="123"/>
        <v>1</v>
      </c>
      <c r="W559" s="10">
        <v>1</v>
      </c>
      <c r="X559" s="11">
        <v>0</v>
      </c>
      <c r="Y559" s="11">
        <f>COUNTIF(F559:M1283,B559)</f>
        <v>0</v>
      </c>
      <c r="Z559" s="44" t="str">
        <f t="shared" ca="1" si="124"/>
        <v>Yes</v>
      </c>
      <c r="AA559" s="34">
        <f>SUMIF(Ingredients!$B$3:$B$230,F559,Ingredients!$C$3:$C$230)+SUMIF($B$3:$B$725,F559,$AI$3:$AI$725)</f>
        <v>1</v>
      </c>
      <c r="AB559" s="30">
        <f>SUMIF(Ingredients!$B$3:$B$230,G559,Ingredients!$C$3:$C$230)+SUMIF($B$3:$B$725,G559,$AI$3:$AI$725)</f>
        <v>9</v>
      </c>
      <c r="AC559" s="30">
        <f>SUMIF(Ingredients!$B$3:$B$230,H559,Ingredients!$C$3:$C$230)+SUMIF($B$3:$B$725,H559,$AI$3:$AI$725)</f>
        <v>0</v>
      </c>
      <c r="AD559" s="30">
        <f>SUMIF(Ingredients!$B$3:$B$230,I559,Ingredients!$C$3:$C$230)+SUMIF($B$3:$B$725,I559,$AI$3:$AI$725)</f>
        <v>0</v>
      </c>
      <c r="AE559" s="30">
        <f>SUMIF(Ingredients!$B$3:$B$230,J559,Ingredients!$C$3:$C$230)+SUMIF($B$3:$B$725,J559,$AI$3:$AI$725)</f>
        <v>0</v>
      </c>
      <c r="AF559" s="30">
        <f>SUMIF(Ingredients!$B$3:$B$230,K559,Ingredients!$C$3:$C$230)+SUMIF($B$3:$B$725,K559,$AI$3:$AI$725)</f>
        <v>0</v>
      </c>
      <c r="AG559" s="30">
        <f>SUMIF(Ingredients!$B$3:$B$230,L559,Ingredients!$C$3:$C$230)+SUMIF($B$3:$B$725,L559,$AI$3:$AI$725)</f>
        <v>0</v>
      </c>
      <c r="AH559" s="30">
        <f>SUMIF(Ingredients!$B$3:$B$230,M559,Ingredients!$C$3:$C$230)+SUMIF($B$3:$B$725,M559,$AI$3:$AI$725)</f>
        <v>0</v>
      </c>
      <c r="AI559" s="29">
        <f t="shared" si="113"/>
        <v>10</v>
      </c>
      <c r="AJ559" s="30">
        <f>SUMIF(Ingredients!$B$3:$B$230,F559,Ingredients!$D$3:$D$230)+SUMIF($B$3:$B$725,F559,$AR$3:$AR$725)</f>
        <v>0</v>
      </c>
      <c r="AK559" s="30">
        <f>SUMIF(Ingredients!$B$3:$B$230,G559,Ingredients!$D$3:$D$230)+SUMIF($B$3:$B$725,G559,$AR$3:$AR$725)</f>
        <v>0</v>
      </c>
      <c r="AL559" s="30">
        <f>SUMIF(Ingredients!$B$3:$B$230,H559,Ingredients!$D$3:$D$230)+SUMIF($B$3:$B$725,H559,$AR$3:$AR$725)</f>
        <v>0</v>
      </c>
      <c r="AM559" s="30">
        <f>SUMIF(Ingredients!$B$3:$B$230,I559,Ingredients!$D$3:$D$230)+SUMIF($B$3:$B$725,I559,$AR$3:$AR$725)</f>
        <v>0</v>
      </c>
      <c r="AN559" s="30">
        <f>SUMIF(Ingredients!$B$3:$B$230,J559,Ingredients!$D$3:$D$230)+SUMIF($B$3:$B$725,J559,$AR$3:$AR$725)</f>
        <v>0</v>
      </c>
      <c r="AO559" s="30">
        <f>SUMIF(Ingredients!$B$3:$B$230,K559,Ingredients!$D$3:$D$230)+SUMIF($B$3:$B$725,K559,$AR$3:$AR$725)</f>
        <v>0</v>
      </c>
      <c r="AP559" s="30">
        <f>SUMIF(Ingredients!$B$3:$B$230,L559,Ingredients!$D$3:$D$230)+SUMIF($B$3:$B$725,L559,$AR$3:$AR$725)</f>
        <v>0</v>
      </c>
      <c r="AQ559" s="30">
        <f>SUMIF(Ingredients!$B$3:$B$230,M559,Ingredients!$D$3:$D$230)+SUMIF($B$3:$B$725,M559,$AR$3:$AR$725)</f>
        <v>0</v>
      </c>
      <c r="AR559" s="29">
        <f t="shared" si="114"/>
        <v>0</v>
      </c>
      <c r="AS559" s="30">
        <f>SUMIF(Ingredients!$B$3:$B$230,F559,Ingredients!$E$3:$E$230)+SUMIF($B$3:$B$725,F559,$BA$3:$BA$730)</f>
        <v>19</v>
      </c>
      <c r="AT559" s="30">
        <f>SUMIF(Ingredients!$B$3:$B$230,G559,Ingredients!$E$3:$E$230)+SUMIF($B$3:$B$725,G559,$BA$3:$BA$730)</f>
        <v>22.5</v>
      </c>
      <c r="AU559" s="30">
        <f>SUMIF(Ingredients!$B$3:$B$230,H559,Ingredients!$E$3:$E$230)+SUMIF($B$3:$B$725,H559,$BA$3:$BA$730)</f>
        <v>30</v>
      </c>
      <c r="AV559" s="30">
        <f>SUMIF(Ingredients!$B$3:$B$230,I559,Ingredients!$E$3:$E$230)+SUMIF($B$3:$B$725,I559,$BA$3:$BA$730)</f>
        <v>0</v>
      </c>
      <c r="AW559" s="30">
        <f>SUMIF(Ingredients!$B$3:$B$230,J559,Ingredients!$E$3:$E$230)+SUMIF($B$3:$B$725,J559,$BA$3:$BA$730)</f>
        <v>0</v>
      </c>
      <c r="AX559" s="30">
        <f>SUMIF(Ingredients!$B$3:$B$230,K559,Ingredients!$E$3:$E$230)+SUMIF($B$3:$B$725,K559,$BA$3:$BA$730)</f>
        <v>0</v>
      </c>
      <c r="AY559" s="30">
        <f>SUMIF(Ingredients!$B$3:$B$230,L559,Ingredients!$E$3:$E$230)+SUMIF($B$3:$B$725,L559,$BA$3:$BA$730)</f>
        <v>0</v>
      </c>
      <c r="AZ559" s="30">
        <f>SUMIF(Ingredients!$B$3:$B$230,M559,Ingredients!$E$3:$E$230)+SUMIF($B$3:$B$725,M559,$BA$3:$BA$730)</f>
        <v>0</v>
      </c>
      <c r="BA559" s="29">
        <f t="shared" si="115"/>
        <v>23.833333333333332</v>
      </c>
      <c r="BB559" s="30">
        <f>SUMIF(Ingredients!$B$3:$B$230,F559,Ingredients!$F$3:$F$230)+SUMIF($B$3:$B$725,F559,$BJ$3:$BJ$725)</f>
        <v>0</v>
      </c>
      <c r="BC559" s="30">
        <f>SUMIF(Ingredients!$B$3:$B$230,G559,Ingredients!$F$3:$F$230)+SUMIF($B$3:$B$725,G559,$BJ$3:$BJ$725)</f>
        <v>0.5</v>
      </c>
      <c r="BD559" s="30">
        <f>SUMIF(Ingredients!$B$3:$B$230,H559,Ingredients!$F$3:$F$230)+SUMIF($B$3:$B$725,H559,$BJ$3:$BJ$725)</f>
        <v>0</v>
      </c>
      <c r="BE559" s="30">
        <f>SUMIF(Ingredients!$B$3:$B$230,I559,Ingredients!$F$3:$F$230)+SUMIF($B$3:$B$725,I559,$BJ$3:$BJ$725)</f>
        <v>0</v>
      </c>
      <c r="BF559" s="30">
        <f>SUMIF(Ingredients!$B$3:$B$230,J559,Ingredients!$F$3:$F$230)+SUMIF($B$3:$B$725,J559,$BJ$3:$BJ$725)</f>
        <v>0</v>
      </c>
      <c r="BG559" s="30">
        <f>SUMIF(Ingredients!$B$3:$B$230,K559,Ingredients!$F$3:$F$230)+SUMIF($B$3:$B$725,K559,$BJ$3:$BJ$725)</f>
        <v>0</v>
      </c>
      <c r="BH559" s="30">
        <f>SUMIF(Ingredients!$B$3:$B$230,L559,Ingredients!$F$3:$F$230)+SUMIF($B$3:$B$725,L559,$BJ$3:$BJ$725)</f>
        <v>0</v>
      </c>
      <c r="BI559" s="30">
        <f>SUMIF(Ingredients!$B$3:$B$230,M559,Ingredients!$F$3:$F$230)+SUMIF($B$3:$B$725,M559,$BJ$3:$BJ$725)</f>
        <v>0</v>
      </c>
      <c r="BJ559" s="35">
        <f t="shared" si="116"/>
        <v>0.5</v>
      </c>
      <c r="BK559" s="30">
        <f>SUMIF(Ingredients!$B$3:$B$230,F559,Ingredients!$G$3:$G$230)+SUMIF($B$3:$B$725,F559,$BS$3:$BS$725)</f>
        <v>0</v>
      </c>
      <c r="BL559" s="30">
        <f>SUMIF(Ingredients!$B$3:$B$230,G559,Ingredients!$G$3:$G$230)+SUMIF($B$3:$B$725,G559,$BS$3:$BS$725)</f>
        <v>0</v>
      </c>
      <c r="BM559" s="30">
        <f>SUMIF(Ingredients!$B$3:$B$230,H559,Ingredients!$G$3:$G$230)+SUMIF($B$3:$B$725,H559,$BS$3:$BS$725)</f>
        <v>0</v>
      </c>
      <c r="BN559" s="30">
        <f>SUMIF(Ingredients!$B$3:$B$230,I559,Ingredients!$G$3:$G$230)+SUMIF($B$3:$B$725,I559,$BS$3:$BS$725)</f>
        <v>0</v>
      </c>
      <c r="BO559" s="30">
        <f>SUMIF(Ingredients!$B$3:$B$230,J559,Ingredients!$G$3:$G$230)+SUMIF($B$3:$B$725,J559,$BS$3:$BS$725)</f>
        <v>0</v>
      </c>
      <c r="BP559" s="30">
        <f>SUMIF(Ingredients!$B$3:$B$230,K559,Ingredients!$G$3:$G$230)+SUMIF($B$3:$B$725,K559,$BS$3:$BS$725)</f>
        <v>0</v>
      </c>
      <c r="BQ559" s="30">
        <f>SUMIF(Ingredients!$B$3:$B$230,L559,Ingredients!$G$3:$G$230)+SUMIF($B$3:$B$725,L559,$BS$3:$BS$725)</f>
        <v>0</v>
      </c>
      <c r="BR559" s="30">
        <f>SUMIF(Ingredients!$B$3:$B$230,M559,Ingredients!$G$3:$G$230)+SUMIF($B$3:$B$725,M559,$BS$3:$BS$725)</f>
        <v>0</v>
      </c>
      <c r="BS559" s="36">
        <f t="shared" si="117"/>
        <v>0</v>
      </c>
      <c r="BT559" s="30">
        <f>SUMIF(Ingredients!$B$3:$B$230,F559,Ingredients!$H$3:$H$230)+SUMIF($B$3:$B$725,F559,$CB$3:$CB$725)</f>
        <v>0</v>
      </c>
      <c r="BU559" s="30">
        <f>SUMIF(Ingredients!$B$3:$B$230,G559,Ingredients!$H$3:$H$230)+SUMIF($B$3:$B$725,G559,$CB$3:$CB$725)</f>
        <v>0</v>
      </c>
      <c r="BV559" s="30">
        <f>SUMIF(Ingredients!$B$3:$B$230,H559,Ingredients!$H$3:$H$230)+SUMIF($B$3:$B$725,H559,$CB$3:$CB$725)</f>
        <v>0</v>
      </c>
      <c r="BW559" s="30">
        <f>SUMIF(Ingredients!$B$3:$B$230,I559,Ingredients!$H$3:$H$230)+SUMIF($B$3:$B$725,I559,$CB$3:$CB$725)</f>
        <v>0</v>
      </c>
      <c r="BX559" s="30">
        <f>SUMIF(Ingredients!$B$3:$B$230,J559,Ingredients!$H$3:$H$230)+SUMIF($B$3:$B$725,J559,$CB$3:$CB$725)</f>
        <v>0</v>
      </c>
      <c r="BY559" s="30">
        <f>SUMIF(Ingredients!$B$3:$B$230,K559,Ingredients!$H$3:$H$230)+SUMIF($B$3:$B$725,K559,$CB$3:$CB$725)</f>
        <v>0</v>
      </c>
      <c r="BZ559" s="30">
        <f>SUMIF(Ingredients!$B$3:$B$230,L559,Ingredients!$H$3:$H$230)+SUMIF($B$3:$B$725,L559,$CB$3:$CB$725)</f>
        <v>0</v>
      </c>
      <c r="CA559" s="30">
        <f>SUMIF(Ingredients!$B$3:$B$230,M559,Ingredients!$H$3:$H$230)+SUMIF($B$3:$B$725,M559,$CB$3:$CB$725)</f>
        <v>0</v>
      </c>
      <c r="CB559" s="42">
        <f t="shared" si="118"/>
        <v>0</v>
      </c>
      <c r="CC559" s="30">
        <f>SUMIF(Ingredients!$B$3:$B$230,F559,Ingredients!$I$3:$I$230)+SUMIF($B$3:$B$725,F559,$CK$3:$CK$725)</f>
        <v>0</v>
      </c>
      <c r="CD559" s="30">
        <f>SUMIF(Ingredients!$B$3:$B$230,G559,Ingredients!$I$3:$I$230)+SUMIF($B$3:$B$725,G559,$CK$3:$CK$725)</f>
        <v>0</v>
      </c>
      <c r="CE559" s="30">
        <f>SUMIF(Ingredients!$B$3:$B$230,H559,Ingredients!$I$3:$I$230)+SUMIF($B$3:$B$725,H559,$CK$3:$CK$725)</f>
        <v>0</v>
      </c>
      <c r="CF559" s="30">
        <f>SUMIF(Ingredients!$B$3:$B$230,I559,Ingredients!$I$3:$I$230)+SUMIF($B$3:$B$725,I559,$CK$3:$CK$725)</f>
        <v>0</v>
      </c>
      <c r="CG559" s="30">
        <f>SUMIF(Ingredients!$B$3:$B$230,J559,Ingredients!$I$3:$I$230)+SUMIF($B$3:$B$725,J559,$CK$3:$CK$725)</f>
        <v>0</v>
      </c>
      <c r="CH559" s="30">
        <f>SUMIF(Ingredients!$B$3:$B$230,K559,Ingredients!$I$3:$I$230)+SUMIF($B$3:$B$725,K559,$CK$3:$CK$725)</f>
        <v>0</v>
      </c>
      <c r="CI559" s="30">
        <f>SUMIF(Ingredients!$B$3:$B$230,L559,Ingredients!$I$3:$I$230)+SUMIF($B$3:$B$725,L559,$CK$3:$CK$725)</f>
        <v>0</v>
      </c>
      <c r="CJ559" s="30">
        <f>SUMIF(Ingredients!$B$3:$B$230,M559,Ingredients!$I$3:$I$230)+SUMIF($B$3:$B$725,M559,$CK$3:$CK$725)</f>
        <v>0</v>
      </c>
      <c r="CK559" s="38">
        <f t="shared" si="119"/>
        <v>0</v>
      </c>
      <c r="CL559" s="30">
        <f>SUMIF(Ingredients!$B$3:$B$230,F559,Ingredients!$J$3:$J$230)+SUMIF($B$3:$B$725,F559,$CT$3:$CT$725)</f>
        <v>0.2</v>
      </c>
      <c r="CM559" s="30">
        <f>SUMIF(Ingredients!$B$3:$B$230,G559,Ingredients!$J$3:$J$230)+SUMIF($B$3:$B$725,G559,$CT$3:$CT$725)</f>
        <v>0</v>
      </c>
      <c r="CN559" s="30">
        <f>SUMIF(Ingredients!$B$3:$B$230,H559,Ingredients!$J$3:$J$230)+SUMIF($B$3:$B$725,H559,$CT$3:$CT$725)</f>
        <v>0</v>
      </c>
      <c r="CO559" s="30">
        <f>SUMIF(Ingredients!$B$3:$B$230,I559,Ingredients!$J$3:$J$230)+SUMIF($B$3:$B$725,I559,$CT$3:$CT$725)</f>
        <v>0</v>
      </c>
      <c r="CP559" s="30">
        <f>SUMIF(Ingredients!$B$3:$B$230,J559,Ingredients!$J$3:$J$230)+SUMIF($B$3:$B$725,J559,$CT$3:$CT$725)</f>
        <v>0</v>
      </c>
      <c r="CQ559" s="30">
        <f>SUMIF(Ingredients!$B$3:$B$230,K559,Ingredients!$J$3:$J$230)+SUMIF($B$3:$B$725,K559,$CT$3:$CT$725)</f>
        <v>0</v>
      </c>
      <c r="CR559" s="30">
        <f>SUMIF(Ingredients!$B$3:$B$230,L559,Ingredients!$J$3:$J$230)+SUMIF($B$3:$B$725,L559,$CT$3:$CT$725)</f>
        <v>0</v>
      </c>
      <c r="CS559" s="30">
        <f>SUMIF(Ingredients!$B$3:$B$230,M559,Ingredients!$J$3:$J$230)+SUMIF($B$3:$B$725,M559,$CT$3:$CT$725)</f>
        <v>0</v>
      </c>
      <c r="CT559" s="43">
        <f t="shared" si="120"/>
        <v>0.2</v>
      </c>
      <c r="CU559" s="34">
        <v>10</v>
      </c>
      <c r="CV559" s="30">
        <v>0</v>
      </c>
      <c r="CW559" s="30">
        <v>21.388888888888886</v>
      </c>
      <c r="CX559" s="35">
        <v>0.5</v>
      </c>
      <c r="CY559" s="36">
        <v>0</v>
      </c>
      <c r="CZ559" s="37">
        <v>0</v>
      </c>
      <c r="DA559" s="38">
        <v>0</v>
      </c>
      <c r="DB559" s="39">
        <v>0.2</v>
      </c>
      <c r="DC559" t="s">
        <v>202</v>
      </c>
      <c r="DD559" t="str">
        <f t="shared" ca="1" si="112"/>
        <v/>
      </c>
      <c r="DE559" t="str">
        <f t="shared" ca="1" si="121"/>
        <v>-</v>
      </c>
      <c r="DG559" t="s">
        <v>200</v>
      </c>
      <c r="DH559" t="s">
        <v>3500</v>
      </c>
      <c r="DI559" t="s">
        <v>2271</v>
      </c>
    </row>
    <row r="560" spans="2:113" x14ac:dyDescent="0.3">
      <c r="B560" t="s">
        <v>872</v>
      </c>
      <c r="C560" t="str">
        <f>INDEX('PH Itemnames'!$B$1:$B$723,MATCH(B560,'PH Itemnames'!$A$1:$A$723),1)</f>
        <v>pinkelItem</v>
      </c>
      <c r="D560" t="s">
        <v>240</v>
      </c>
      <c r="E560" t="s">
        <v>1191</v>
      </c>
      <c r="F560" s="10" t="s">
        <v>76</v>
      </c>
      <c r="G560" s="11" t="s">
        <v>54</v>
      </c>
      <c r="H560" s="11" t="s">
        <v>64</v>
      </c>
      <c r="I560" s="11"/>
      <c r="J560" s="11"/>
      <c r="K560" s="11"/>
      <c r="L560" s="11"/>
      <c r="M560" s="11"/>
      <c r="N560" s="46">
        <f ca="1">SUMIF(Ingredients!$B$3:$B$230,'PH complex foods'!F560,Ingredients!$A$3:$A$119)+SUMIF($B$3:$B$725,F560,$V$3:$V$724)</f>
        <v>1</v>
      </c>
      <c r="O560" s="11">
        <f ca="1">SUMIF(Ingredients!$B$3:$B$230,'PH complex foods'!G560,Ingredients!$A$3:$A$119)+SUMIF($B$3:$B$725,G560,$V$3:$V$724)</f>
        <v>1</v>
      </c>
      <c r="P560" s="11">
        <f ca="1">SUMIF(Ingredients!$B$3:$B$230,'PH complex foods'!H560,Ingredients!$A$3:$A$119)+SUMIF($B$3:$B$725,H560,$V$3:$V$724)</f>
        <v>1</v>
      </c>
      <c r="Q560" s="11">
        <f ca="1">SUMIF(Ingredients!$B$3:$B$230,'PH complex foods'!I560,Ingredients!$A$3:$A$119)+SUMIF($B$3:$B$725,I560,$V$3:$V$724)</f>
        <v>0</v>
      </c>
      <c r="R560" s="11">
        <f ca="1">SUMIF(Ingredients!$B$3:$B$230,'PH complex foods'!J560,Ingredients!$A$3:$A$119)+SUMIF($B$3:$B$725,J560,$V$3:$V$724)</f>
        <v>0</v>
      </c>
      <c r="S560" s="11">
        <f ca="1">SUMIF(Ingredients!$B$3:$B$230,'PH complex foods'!K560,Ingredients!$A$3:$A$119)+SUMIF($B$3:$B$725,K560,$V$3:$V$724)</f>
        <v>0</v>
      </c>
      <c r="T560" s="11">
        <f ca="1">SUMIF(Ingredients!$B$3:$B$230,'PH complex foods'!L560,Ingredients!$A$3:$A$119)+SUMIF($B$3:$B$725,L560,$V$3:$V$724)</f>
        <v>0</v>
      </c>
      <c r="U560" s="11">
        <f ca="1">SUMIF(Ingredients!$B$3:$B$230,'PH complex foods'!M560,Ingredients!$A$3:$A$119)+SUMIF($B$3:$B$725,M560,$V$3:$V$724)</f>
        <v>0</v>
      </c>
      <c r="V560" s="10">
        <f t="shared" ca="1" si="123"/>
        <v>1</v>
      </c>
      <c r="W560" s="10">
        <v>1</v>
      </c>
      <c r="X560" s="11">
        <v>1</v>
      </c>
      <c r="Y560" s="11">
        <f>COUNTIF(F560:M1284,B560)</f>
        <v>1</v>
      </c>
      <c r="Z560" s="44" t="str">
        <f t="shared" ca="1" si="124"/>
        <v>Yes</v>
      </c>
      <c r="AA560" s="34">
        <f>SUMIF(Ingredients!$B$3:$B$230,F560,Ingredients!$C$3:$C$230)+SUMIF($B$3:$B$725,F560,$AI$3:$AI$725)</f>
        <v>10</v>
      </c>
      <c r="AB560" s="30">
        <f>SUMIF(Ingredients!$B$3:$B$230,G560,Ingredients!$C$3:$C$230)+SUMIF($B$3:$B$725,G560,$AI$3:$AI$725)</f>
        <v>0</v>
      </c>
      <c r="AC560" s="30">
        <f>SUMIF(Ingredients!$B$3:$B$230,H560,Ingredients!$C$3:$C$230)+SUMIF($B$3:$B$725,H560,$AI$3:$AI$725)</f>
        <v>2</v>
      </c>
      <c r="AD560" s="30">
        <f>SUMIF(Ingredients!$B$3:$B$230,I560,Ingredients!$C$3:$C$230)+SUMIF($B$3:$B$725,I560,$AI$3:$AI$725)</f>
        <v>0</v>
      </c>
      <c r="AE560" s="30">
        <f>SUMIF(Ingredients!$B$3:$B$230,J560,Ingredients!$C$3:$C$230)+SUMIF($B$3:$B$725,J560,$AI$3:$AI$725)</f>
        <v>0</v>
      </c>
      <c r="AF560" s="30">
        <f>SUMIF(Ingredients!$B$3:$B$230,K560,Ingredients!$C$3:$C$230)+SUMIF($B$3:$B$725,K560,$AI$3:$AI$725)</f>
        <v>0</v>
      </c>
      <c r="AG560" s="30">
        <f>SUMIF(Ingredients!$B$3:$B$230,L560,Ingredients!$C$3:$C$230)+SUMIF($B$3:$B$725,L560,$AI$3:$AI$725)</f>
        <v>0</v>
      </c>
      <c r="AH560" s="30">
        <f>SUMIF(Ingredients!$B$3:$B$230,M560,Ingredients!$C$3:$C$230)+SUMIF($B$3:$B$725,M560,$AI$3:$AI$725)</f>
        <v>0</v>
      </c>
      <c r="AI560" s="29">
        <f t="shared" si="113"/>
        <v>12</v>
      </c>
      <c r="AJ560" s="30">
        <f>SUMIF(Ingredients!$B$3:$B$230,F560,Ingredients!$D$3:$D$230)+SUMIF($B$3:$B$725,F560,$AR$3:$AR$725)</f>
        <v>0</v>
      </c>
      <c r="AK560" s="30">
        <f>SUMIF(Ingredients!$B$3:$B$230,G560,Ingredients!$D$3:$D$230)+SUMIF($B$3:$B$725,G560,$AR$3:$AR$725)</f>
        <v>0</v>
      </c>
      <c r="AL560" s="30">
        <f>SUMIF(Ingredients!$B$3:$B$230,H560,Ingredients!$D$3:$D$230)+SUMIF($B$3:$B$725,H560,$AR$3:$AR$725)</f>
        <v>0</v>
      </c>
      <c r="AM560" s="30">
        <f>SUMIF(Ingredients!$B$3:$B$230,I560,Ingredients!$D$3:$D$230)+SUMIF($B$3:$B$725,I560,$AR$3:$AR$725)</f>
        <v>0</v>
      </c>
      <c r="AN560" s="30">
        <f>SUMIF(Ingredients!$B$3:$B$230,J560,Ingredients!$D$3:$D$230)+SUMIF($B$3:$B$725,J560,$AR$3:$AR$725)</f>
        <v>0</v>
      </c>
      <c r="AO560" s="30">
        <f>SUMIF(Ingredients!$B$3:$B$230,K560,Ingredients!$D$3:$D$230)+SUMIF($B$3:$B$725,K560,$AR$3:$AR$725)</f>
        <v>0</v>
      </c>
      <c r="AP560" s="30">
        <f>SUMIF(Ingredients!$B$3:$B$230,L560,Ingredients!$D$3:$D$230)+SUMIF($B$3:$B$725,L560,$AR$3:$AR$725)</f>
        <v>0</v>
      </c>
      <c r="AQ560" s="30">
        <f>SUMIF(Ingredients!$B$3:$B$230,M560,Ingredients!$D$3:$D$230)+SUMIF($B$3:$B$725,M560,$AR$3:$AR$725)</f>
        <v>0</v>
      </c>
      <c r="AR560" s="29">
        <f t="shared" si="114"/>
        <v>0</v>
      </c>
      <c r="AS560" s="30">
        <f>SUMIF(Ingredients!$B$3:$B$230,F560,Ingredients!$E$3:$E$230)+SUMIF($B$3:$B$725,F560,$BA$3:$BA$730)</f>
        <v>10</v>
      </c>
      <c r="AT560" s="30">
        <f>SUMIF(Ingredients!$B$3:$B$230,G560,Ingredients!$E$3:$E$230)+SUMIF($B$3:$B$725,G560,$BA$3:$BA$730)</f>
        <v>10</v>
      </c>
      <c r="AU560" s="30">
        <f>SUMIF(Ingredients!$B$3:$B$230,H560,Ingredients!$E$3:$E$230)+SUMIF($B$3:$B$725,H560,$BA$3:$BA$730)</f>
        <v>43</v>
      </c>
      <c r="AV560" s="30">
        <f>SUMIF(Ingredients!$B$3:$B$230,I560,Ingredients!$E$3:$E$230)+SUMIF($B$3:$B$725,I560,$BA$3:$BA$730)</f>
        <v>0</v>
      </c>
      <c r="AW560" s="30">
        <f>SUMIF(Ingredients!$B$3:$B$230,J560,Ingredients!$E$3:$E$230)+SUMIF($B$3:$B$725,J560,$BA$3:$BA$730)</f>
        <v>0</v>
      </c>
      <c r="AX560" s="30">
        <f>SUMIF(Ingredients!$B$3:$B$230,K560,Ingredients!$E$3:$E$230)+SUMIF($B$3:$B$725,K560,$BA$3:$BA$730)</f>
        <v>0</v>
      </c>
      <c r="AY560" s="30">
        <f>SUMIF(Ingredients!$B$3:$B$230,L560,Ingredients!$E$3:$E$230)+SUMIF($B$3:$B$725,L560,$BA$3:$BA$730)</f>
        <v>0</v>
      </c>
      <c r="AZ560" s="30">
        <f>SUMIF(Ingredients!$B$3:$B$230,M560,Ingredients!$E$3:$E$230)+SUMIF($B$3:$B$725,M560,$BA$3:$BA$730)</f>
        <v>0</v>
      </c>
      <c r="BA560" s="29">
        <f t="shared" si="115"/>
        <v>21</v>
      </c>
      <c r="BB560" s="30">
        <f>SUMIF(Ingredients!$B$3:$B$230,F560,Ingredients!$F$3:$F$230)+SUMIF($B$3:$B$725,F560,$BJ$3:$BJ$725)</f>
        <v>0</v>
      </c>
      <c r="BC560" s="30">
        <f>SUMIF(Ingredients!$B$3:$B$230,G560,Ingredients!$F$3:$F$230)+SUMIF($B$3:$B$725,G560,$BJ$3:$BJ$725)</f>
        <v>0</v>
      </c>
      <c r="BD560" s="30">
        <f>SUMIF(Ingredients!$B$3:$B$230,H560,Ingredients!$F$3:$F$230)+SUMIF($B$3:$B$725,H560,$BJ$3:$BJ$725)</f>
        <v>0</v>
      </c>
      <c r="BE560" s="30">
        <f>SUMIF(Ingredients!$B$3:$B$230,I560,Ingredients!$F$3:$F$230)+SUMIF($B$3:$B$725,I560,$BJ$3:$BJ$725)</f>
        <v>0</v>
      </c>
      <c r="BF560" s="30">
        <f>SUMIF(Ingredients!$B$3:$B$230,J560,Ingredients!$F$3:$F$230)+SUMIF($B$3:$B$725,J560,$BJ$3:$BJ$725)</f>
        <v>0</v>
      </c>
      <c r="BG560" s="30">
        <f>SUMIF(Ingredients!$B$3:$B$230,K560,Ingredients!$F$3:$F$230)+SUMIF($B$3:$B$725,K560,$BJ$3:$BJ$725)</f>
        <v>0</v>
      </c>
      <c r="BH560" s="30">
        <f>SUMIF(Ingredients!$B$3:$B$230,L560,Ingredients!$F$3:$F$230)+SUMIF($B$3:$B$725,L560,$BJ$3:$BJ$725)</f>
        <v>0</v>
      </c>
      <c r="BI560" s="30">
        <f>SUMIF(Ingredients!$B$3:$B$230,M560,Ingredients!$F$3:$F$230)+SUMIF($B$3:$B$725,M560,$BJ$3:$BJ$725)</f>
        <v>0</v>
      </c>
      <c r="BJ560" s="35">
        <f t="shared" si="116"/>
        <v>0</v>
      </c>
      <c r="BK560" s="30">
        <f>SUMIF(Ingredients!$B$3:$B$230,F560,Ingredients!$G$3:$G$230)+SUMIF($B$3:$B$725,F560,$BS$3:$BS$725)</f>
        <v>0</v>
      </c>
      <c r="BL560" s="30">
        <f>SUMIF(Ingredients!$B$3:$B$230,G560,Ingredients!$G$3:$G$230)+SUMIF($B$3:$B$725,G560,$BS$3:$BS$725)</f>
        <v>0</v>
      </c>
      <c r="BM560" s="30">
        <f>SUMIF(Ingredients!$B$3:$B$230,H560,Ingredients!$G$3:$G$230)+SUMIF($B$3:$B$725,H560,$BS$3:$BS$725)</f>
        <v>0</v>
      </c>
      <c r="BN560" s="30">
        <f>SUMIF(Ingredients!$B$3:$B$230,I560,Ingredients!$G$3:$G$230)+SUMIF($B$3:$B$725,I560,$BS$3:$BS$725)</f>
        <v>0</v>
      </c>
      <c r="BO560" s="30">
        <f>SUMIF(Ingredients!$B$3:$B$230,J560,Ingredients!$G$3:$G$230)+SUMIF($B$3:$B$725,J560,$BS$3:$BS$725)</f>
        <v>0</v>
      </c>
      <c r="BP560" s="30">
        <f>SUMIF(Ingredients!$B$3:$B$230,K560,Ingredients!$G$3:$G$230)+SUMIF($B$3:$B$725,K560,$BS$3:$BS$725)</f>
        <v>0</v>
      </c>
      <c r="BQ560" s="30">
        <f>SUMIF(Ingredients!$B$3:$B$230,L560,Ingredients!$G$3:$G$230)+SUMIF($B$3:$B$725,L560,$BS$3:$BS$725)</f>
        <v>0</v>
      </c>
      <c r="BR560" s="30">
        <f>SUMIF(Ingredients!$B$3:$B$230,M560,Ingredients!$G$3:$G$230)+SUMIF($B$3:$B$725,M560,$BS$3:$BS$725)</f>
        <v>0</v>
      </c>
      <c r="BS560" s="36">
        <f t="shared" si="117"/>
        <v>0</v>
      </c>
      <c r="BT560" s="30">
        <f>SUMIF(Ingredients!$B$3:$B$230,F560,Ingredients!$H$3:$H$230)+SUMIF($B$3:$B$725,F560,$CB$3:$CB$725)</f>
        <v>0</v>
      </c>
      <c r="BU560" s="30">
        <f>SUMIF(Ingredients!$B$3:$B$230,G560,Ingredients!$H$3:$H$230)+SUMIF($B$3:$B$725,G560,$CB$3:$CB$725)</f>
        <v>0</v>
      </c>
      <c r="BV560" s="30">
        <f>SUMIF(Ingredients!$B$3:$B$230,H560,Ingredients!$H$3:$H$230)+SUMIF($B$3:$B$725,H560,$CB$3:$CB$725)</f>
        <v>1</v>
      </c>
      <c r="BW560" s="30">
        <f>SUMIF(Ingredients!$B$3:$B$230,I560,Ingredients!$H$3:$H$230)+SUMIF($B$3:$B$725,I560,$CB$3:$CB$725)</f>
        <v>0</v>
      </c>
      <c r="BX560" s="30">
        <f>SUMIF(Ingredients!$B$3:$B$230,J560,Ingredients!$H$3:$H$230)+SUMIF($B$3:$B$725,J560,$CB$3:$CB$725)</f>
        <v>0</v>
      </c>
      <c r="BY560" s="30">
        <f>SUMIF(Ingredients!$B$3:$B$230,K560,Ingredients!$H$3:$H$230)+SUMIF($B$3:$B$725,K560,$CB$3:$CB$725)</f>
        <v>0</v>
      </c>
      <c r="BZ560" s="30">
        <f>SUMIF(Ingredients!$B$3:$B$230,L560,Ingredients!$H$3:$H$230)+SUMIF($B$3:$B$725,L560,$CB$3:$CB$725)</f>
        <v>0</v>
      </c>
      <c r="CA560" s="30">
        <f>SUMIF(Ingredients!$B$3:$B$230,M560,Ingredients!$H$3:$H$230)+SUMIF($B$3:$B$725,M560,$CB$3:$CB$725)</f>
        <v>0</v>
      </c>
      <c r="CB560" s="42">
        <f t="shared" si="118"/>
        <v>1</v>
      </c>
      <c r="CC560" s="30">
        <f>SUMIF(Ingredients!$B$3:$B$230,F560,Ingredients!$I$3:$I$230)+SUMIF($B$3:$B$725,F560,$CK$3:$CK$725)</f>
        <v>1.5</v>
      </c>
      <c r="CD560" s="30">
        <f>SUMIF(Ingredients!$B$3:$B$230,G560,Ingredients!$I$3:$I$230)+SUMIF($B$3:$B$725,G560,$CK$3:$CK$725)</f>
        <v>0</v>
      </c>
      <c r="CE560" s="30">
        <f>SUMIF(Ingredients!$B$3:$B$230,H560,Ingredients!$I$3:$I$230)+SUMIF($B$3:$B$725,H560,$CK$3:$CK$725)</f>
        <v>0</v>
      </c>
      <c r="CF560" s="30">
        <f>SUMIF(Ingredients!$B$3:$B$230,I560,Ingredients!$I$3:$I$230)+SUMIF($B$3:$B$725,I560,$CK$3:$CK$725)</f>
        <v>0</v>
      </c>
      <c r="CG560" s="30">
        <f>SUMIF(Ingredients!$B$3:$B$230,J560,Ingredients!$I$3:$I$230)+SUMIF($B$3:$B$725,J560,$CK$3:$CK$725)</f>
        <v>0</v>
      </c>
      <c r="CH560" s="30">
        <f>SUMIF(Ingredients!$B$3:$B$230,K560,Ingredients!$I$3:$I$230)+SUMIF($B$3:$B$725,K560,$CK$3:$CK$725)</f>
        <v>0</v>
      </c>
      <c r="CI560" s="30">
        <f>SUMIF(Ingredients!$B$3:$B$230,L560,Ingredients!$I$3:$I$230)+SUMIF($B$3:$B$725,L560,$CK$3:$CK$725)</f>
        <v>0</v>
      </c>
      <c r="CJ560" s="30">
        <f>SUMIF(Ingredients!$B$3:$B$230,M560,Ingredients!$I$3:$I$230)+SUMIF($B$3:$B$725,M560,$CK$3:$CK$725)</f>
        <v>0</v>
      </c>
      <c r="CK560" s="38">
        <f t="shared" si="119"/>
        <v>1.5</v>
      </c>
      <c r="CL560" s="30">
        <f>SUMIF(Ingredients!$B$3:$B$230,F560,Ingredients!$J$3:$J$230)+SUMIF($B$3:$B$725,F560,$CT$3:$CT$725)</f>
        <v>0</v>
      </c>
      <c r="CM560" s="30">
        <f>SUMIF(Ingredients!$B$3:$B$230,G560,Ingredients!$J$3:$J$230)+SUMIF($B$3:$B$725,G560,$CT$3:$CT$725)</f>
        <v>0</v>
      </c>
      <c r="CN560" s="30">
        <f>SUMIF(Ingredients!$B$3:$B$230,H560,Ingredients!$J$3:$J$230)+SUMIF($B$3:$B$725,H560,$CT$3:$CT$725)</f>
        <v>0</v>
      </c>
      <c r="CO560" s="30">
        <f>SUMIF(Ingredients!$B$3:$B$230,I560,Ingredients!$J$3:$J$230)+SUMIF($B$3:$B$725,I560,$CT$3:$CT$725)</f>
        <v>0</v>
      </c>
      <c r="CP560" s="30">
        <f>SUMIF(Ingredients!$B$3:$B$230,J560,Ingredients!$J$3:$J$230)+SUMIF($B$3:$B$725,J560,$CT$3:$CT$725)</f>
        <v>0</v>
      </c>
      <c r="CQ560" s="30">
        <f>SUMIF(Ingredients!$B$3:$B$230,K560,Ingredients!$J$3:$J$230)+SUMIF($B$3:$B$725,K560,$CT$3:$CT$725)</f>
        <v>0</v>
      </c>
      <c r="CR560" s="30">
        <f>SUMIF(Ingredients!$B$3:$B$230,L560,Ingredients!$J$3:$J$230)+SUMIF($B$3:$B$725,L560,$CT$3:$CT$725)</f>
        <v>0</v>
      </c>
      <c r="CS560" s="30">
        <f>SUMIF(Ingredients!$B$3:$B$230,M560,Ingredients!$J$3:$J$230)+SUMIF($B$3:$B$725,M560,$CT$3:$CT$725)</f>
        <v>0</v>
      </c>
      <c r="CT560" s="43">
        <f t="shared" si="120"/>
        <v>0</v>
      </c>
      <c r="CU560" s="34">
        <v>15</v>
      </c>
      <c r="CV560" s="30">
        <v>0</v>
      </c>
      <c r="CW560" s="30">
        <v>12</v>
      </c>
      <c r="CX560" s="35">
        <v>1</v>
      </c>
      <c r="CY560" s="36">
        <v>0</v>
      </c>
      <c r="CZ560" s="37">
        <v>1</v>
      </c>
      <c r="DA560" s="38">
        <v>1.5</v>
      </c>
      <c r="DB560" s="39">
        <v>0</v>
      </c>
      <c r="DC560" t="s">
        <v>202</v>
      </c>
      <c r="DD560" t="str">
        <f t="shared" ca="1" si="112"/>
        <v/>
      </c>
      <c r="DE560" t="str">
        <f t="shared" ca="1" si="121"/>
        <v>-</v>
      </c>
      <c r="DG560" t="s">
        <v>200</v>
      </c>
      <c r="DH560" t="str">
        <f t="shared" ca="1" si="122"/>
        <v>PINKELITEM(MEAL, ItemRegistry.pinkelItem, 4 ,3f,0f,1f,1f,0f,1.5f,0f,1.75f),</v>
      </c>
      <c r="DI560" t="s">
        <v>2596</v>
      </c>
    </row>
    <row r="561" spans="2:113" x14ac:dyDescent="0.3">
      <c r="B561" t="s">
        <v>873</v>
      </c>
      <c r="C561" t="str">
        <f>INDEX('PH Itemnames'!$B$1:$B$723,MATCH(B561,'PH Itemnames'!$A$1:$A$723),1)</f>
        <v>pitepaltItem</v>
      </c>
      <c r="D561" t="s">
        <v>245</v>
      </c>
      <c r="E561" t="s">
        <v>1191</v>
      </c>
      <c r="F561" s="10" t="s">
        <v>264</v>
      </c>
      <c r="G561" s="11" t="s">
        <v>29</v>
      </c>
      <c r="H561" s="11" t="s">
        <v>65</v>
      </c>
      <c r="I561" s="11" t="s">
        <v>77</v>
      </c>
      <c r="J561" s="11" t="s">
        <v>249</v>
      </c>
      <c r="K561" s="11"/>
      <c r="L561" s="11"/>
      <c r="M561" s="11"/>
      <c r="N561" s="46">
        <f ca="1">SUMIF(Ingredients!$B$3:$B$230,'PH complex foods'!F561,Ingredients!$A$3:$A$119)+SUMIF($B$3:$B$725,F561,$V$3:$V$724)</f>
        <v>1</v>
      </c>
      <c r="O561" s="11">
        <f ca="1">SUMIF(Ingredients!$B$3:$B$230,'PH complex foods'!G561,Ingredients!$A$3:$A$119)+SUMIF($B$3:$B$725,G561,$V$3:$V$724)</f>
        <v>1</v>
      </c>
      <c r="P561" s="11">
        <f ca="1">SUMIF(Ingredients!$B$3:$B$230,'PH complex foods'!H561,Ingredients!$A$3:$A$119)+SUMIF($B$3:$B$725,H561,$V$3:$V$724)</f>
        <v>1</v>
      </c>
      <c r="Q561" s="11">
        <f ca="1">SUMIF(Ingredients!$B$3:$B$230,'PH complex foods'!I561,Ingredients!$A$3:$A$119)+SUMIF($B$3:$B$725,I561,$V$3:$V$724)</f>
        <v>1</v>
      </c>
      <c r="R561" s="11">
        <f ca="1">SUMIF(Ingredients!$B$3:$B$230,'PH complex foods'!J561,Ingredients!$A$3:$A$119)+SUMIF($B$3:$B$725,J561,$V$3:$V$724)</f>
        <v>1</v>
      </c>
      <c r="S561" s="11">
        <f ca="1">SUMIF(Ingredients!$B$3:$B$230,'PH complex foods'!K561,Ingredients!$A$3:$A$119)+SUMIF($B$3:$B$725,K561,$V$3:$V$724)</f>
        <v>0</v>
      </c>
      <c r="T561" s="11">
        <f ca="1">SUMIF(Ingredients!$B$3:$B$230,'PH complex foods'!L561,Ingredients!$A$3:$A$119)+SUMIF($B$3:$B$725,L561,$V$3:$V$724)</f>
        <v>0</v>
      </c>
      <c r="U561" s="11">
        <f ca="1">SUMIF(Ingredients!$B$3:$B$230,'PH complex foods'!M561,Ingredients!$A$3:$A$119)+SUMIF($B$3:$B$725,M561,$V$3:$V$724)</f>
        <v>0</v>
      </c>
      <c r="V561" s="10">
        <f t="shared" ca="1" si="123"/>
        <v>1</v>
      </c>
      <c r="W561" s="10">
        <v>1</v>
      </c>
      <c r="X561" s="11">
        <v>1</v>
      </c>
      <c r="Y561" s="11">
        <f>COUNTIF(F561:M1285,B561)</f>
        <v>0</v>
      </c>
      <c r="Z561" s="44" t="str">
        <f t="shared" ca="1" si="124"/>
        <v>Yes</v>
      </c>
      <c r="AA561" s="34">
        <f>SUMIF(Ingredients!$B$3:$B$230,F561,Ingredients!$C$3:$C$230)+SUMIF($B$3:$B$725,F561,$AI$3:$AI$725)</f>
        <v>5</v>
      </c>
      <c r="AB561" s="30">
        <f>SUMIF(Ingredients!$B$3:$B$230,G561,Ingredients!$C$3:$C$230)+SUMIF($B$3:$B$725,G561,$AI$3:$AI$725)</f>
        <v>0</v>
      </c>
      <c r="AC561" s="30">
        <f>SUMIF(Ingredients!$B$3:$B$230,H561,Ingredients!$C$3:$C$230)+SUMIF($B$3:$B$725,H561,$AI$3:$AI$725)</f>
        <v>10</v>
      </c>
      <c r="AD561" s="30">
        <f>SUMIF(Ingredients!$B$3:$B$230,I561,Ingredients!$C$3:$C$230)+SUMIF($B$3:$B$725,I561,$AI$3:$AI$725)</f>
        <v>10</v>
      </c>
      <c r="AE561" s="30">
        <f>SUMIF(Ingredients!$B$3:$B$230,J561,Ingredients!$C$3:$C$230)+SUMIF($B$3:$B$725,J561,$AI$3:$AI$725)</f>
        <v>0</v>
      </c>
      <c r="AF561" s="30">
        <f>SUMIF(Ingredients!$B$3:$B$230,K561,Ingredients!$C$3:$C$230)+SUMIF($B$3:$B$725,K561,$AI$3:$AI$725)</f>
        <v>0</v>
      </c>
      <c r="AG561" s="30">
        <f>SUMIF(Ingredients!$B$3:$B$230,L561,Ingredients!$C$3:$C$230)+SUMIF($B$3:$B$725,L561,$AI$3:$AI$725)</f>
        <v>0</v>
      </c>
      <c r="AH561" s="30">
        <f>SUMIF(Ingredients!$B$3:$B$230,M561,Ingredients!$C$3:$C$230)+SUMIF($B$3:$B$725,M561,$AI$3:$AI$725)</f>
        <v>0</v>
      </c>
      <c r="AI561" s="29">
        <f t="shared" si="113"/>
        <v>25</v>
      </c>
      <c r="AJ561" s="30">
        <f>SUMIF(Ingredients!$B$3:$B$230,F561,Ingredients!$D$3:$D$230)+SUMIF($B$3:$B$725,F561,$AR$3:$AR$725)</f>
        <v>0</v>
      </c>
      <c r="AK561" s="30">
        <f>SUMIF(Ingredients!$B$3:$B$230,G561,Ingredients!$D$3:$D$230)+SUMIF($B$3:$B$725,G561,$AR$3:$AR$725)</f>
        <v>0</v>
      </c>
      <c r="AL561" s="30">
        <f>SUMIF(Ingredients!$B$3:$B$230,H561,Ingredients!$D$3:$D$230)+SUMIF($B$3:$B$725,H561,$AR$3:$AR$725)</f>
        <v>0</v>
      </c>
      <c r="AM561" s="30">
        <f>SUMIF(Ingredients!$B$3:$B$230,I561,Ingredients!$D$3:$D$230)+SUMIF($B$3:$B$725,I561,$AR$3:$AR$725)</f>
        <v>0</v>
      </c>
      <c r="AN561" s="30">
        <f>SUMIF(Ingredients!$B$3:$B$230,J561,Ingredients!$D$3:$D$230)+SUMIF($B$3:$B$725,J561,$AR$3:$AR$725)</f>
        <v>0</v>
      </c>
      <c r="AO561" s="30">
        <f>SUMIF(Ingredients!$B$3:$B$230,K561,Ingredients!$D$3:$D$230)+SUMIF($B$3:$B$725,K561,$AR$3:$AR$725)</f>
        <v>0</v>
      </c>
      <c r="AP561" s="30">
        <f>SUMIF(Ingredients!$B$3:$B$230,L561,Ingredients!$D$3:$D$230)+SUMIF($B$3:$B$725,L561,$AR$3:$AR$725)</f>
        <v>0</v>
      </c>
      <c r="AQ561" s="30">
        <f>SUMIF(Ingredients!$B$3:$B$230,M561,Ingredients!$D$3:$D$230)+SUMIF($B$3:$B$725,M561,$AR$3:$AR$725)</f>
        <v>0</v>
      </c>
      <c r="AR561" s="29">
        <f t="shared" si="114"/>
        <v>0</v>
      </c>
      <c r="AS561" s="30">
        <f>SUMIF(Ingredients!$B$3:$B$230,F561,Ingredients!$E$3:$E$230)+SUMIF($B$3:$B$725,F561,$BA$3:$BA$730)</f>
        <v>43</v>
      </c>
      <c r="AT561" s="30">
        <f>SUMIF(Ingredients!$B$3:$B$230,G561,Ingredients!$E$3:$E$230)+SUMIF($B$3:$B$725,G561,$BA$3:$BA$730)</f>
        <v>10</v>
      </c>
      <c r="AU561" s="30">
        <f>SUMIF(Ingredients!$B$3:$B$230,H561,Ingredients!$E$3:$E$230)+SUMIF($B$3:$B$725,H561,$BA$3:$BA$730)</f>
        <v>32</v>
      </c>
      <c r="AV561" s="30">
        <f>SUMIF(Ingredients!$B$3:$B$230,I561,Ingredients!$E$3:$E$230)+SUMIF($B$3:$B$725,I561,$BA$3:$BA$730)</f>
        <v>14</v>
      </c>
      <c r="AW561" s="30">
        <f>SUMIF(Ingredients!$B$3:$B$230,J561,Ingredients!$E$3:$E$230)+SUMIF($B$3:$B$725,J561,$BA$3:$BA$730)</f>
        <v>30</v>
      </c>
      <c r="AX561" s="30">
        <f>SUMIF(Ingredients!$B$3:$B$230,K561,Ingredients!$E$3:$E$230)+SUMIF($B$3:$B$725,K561,$BA$3:$BA$730)</f>
        <v>0</v>
      </c>
      <c r="AY561" s="30">
        <f>SUMIF(Ingredients!$B$3:$B$230,L561,Ingredients!$E$3:$E$230)+SUMIF($B$3:$B$725,L561,$BA$3:$BA$730)</f>
        <v>0</v>
      </c>
      <c r="AZ561" s="30">
        <f>SUMIF(Ingredients!$B$3:$B$230,M561,Ingredients!$E$3:$E$230)+SUMIF($B$3:$B$725,M561,$BA$3:$BA$730)</f>
        <v>0</v>
      </c>
      <c r="BA561" s="29">
        <f t="shared" si="115"/>
        <v>25.8</v>
      </c>
      <c r="BB561" s="30">
        <f>SUMIF(Ingredients!$B$3:$B$230,F561,Ingredients!$F$3:$F$230)+SUMIF($B$3:$B$725,F561,$BJ$3:$BJ$725)</f>
        <v>1</v>
      </c>
      <c r="BC561" s="30">
        <f>SUMIF(Ingredients!$B$3:$B$230,G561,Ingredients!$F$3:$F$230)+SUMIF($B$3:$B$725,G561,$BJ$3:$BJ$725)</f>
        <v>0</v>
      </c>
      <c r="BD561" s="30">
        <f>SUMIF(Ingredients!$B$3:$B$230,H561,Ingredients!$F$3:$F$230)+SUMIF($B$3:$B$725,H561,$BJ$3:$BJ$725)</f>
        <v>0</v>
      </c>
      <c r="BE561" s="30">
        <f>SUMIF(Ingredients!$B$3:$B$230,I561,Ingredients!$F$3:$F$230)+SUMIF($B$3:$B$725,I561,$BJ$3:$BJ$725)</f>
        <v>0</v>
      </c>
      <c r="BF561" s="30">
        <f>SUMIF(Ingredients!$B$3:$B$230,J561,Ingredients!$F$3:$F$230)+SUMIF($B$3:$B$725,J561,$BJ$3:$BJ$725)</f>
        <v>0</v>
      </c>
      <c r="BG561" s="30">
        <f>SUMIF(Ingredients!$B$3:$B$230,K561,Ingredients!$F$3:$F$230)+SUMIF($B$3:$B$725,K561,$BJ$3:$BJ$725)</f>
        <v>0</v>
      </c>
      <c r="BH561" s="30">
        <f>SUMIF(Ingredients!$B$3:$B$230,L561,Ingredients!$F$3:$F$230)+SUMIF($B$3:$B$725,L561,$BJ$3:$BJ$725)</f>
        <v>0</v>
      </c>
      <c r="BI561" s="30">
        <f>SUMIF(Ingredients!$B$3:$B$230,M561,Ingredients!$F$3:$F$230)+SUMIF($B$3:$B$725,M561,$BJ$3:$BJ$725)</f>
        <v>0</v>
      </c>
      <c r="BJ561" s="35">
        <f t="shared" si="116"/>
        <v>1</v>
      </c>
      <c r="BK561" s="30">
        <f>SUMIF(Ingredients!$B$3:$B$230,F561,Ingredients!$G$3:$G$230)+SUMIF($B$3:$B$725,F561,$BS$3:$BS$725)</f>
        <v>0</v>
      </c>
      <c r="BL561" s="30">
        <f>SUMIF(Ingredients!$B$3:$B$230,G561,Ingredients!$G$3:$G$230)+SUMIF($B$3:$B$725,G561,$BS$3:$BS$725)</f>
        <v>0</v>
      </c>
      <c r="BM561" s="30">
        <f>SUMIF(Ingredients!$B$3:$B$230,H561,Ingredients!$G$3:$G$230)+SUMIF($B$3:$B$725,H561,$BS$3:$BS$725)</f>
        <v>0</v>
      </c>
      <c r="BN561" s="30">
        <f>SUMIF(Ingredients!$B$3:$B$230,I561,Ingredients!$G$3:$G$230)+SUMIF($B$3:$B$725,I561,$BS$3:$BS$725)</f>
        <v>0</v>
      </c>
      <c r="BO561" s="30">
        <f>SUMIF(Ingredients!$B$3:$B$230,J561,Ingredients!$G$3:$G$230)+SUMIF($B$3:$B$725,J561,$BS$3:$BS$725)</f>
        <v>0</v>
      </c>
      <c r="BP561" s="30">
        <f>SUMIF(Ingredients!$B$3:$B$230,K561,Ingredients!$G$3:$G$230)+SUMIF($B$3:$B$725,K561,$BS$3:$BS$725)</f>
        <v>0</v>
      </c>
      <c r="BQ561" s="30">
        <f>SUMIF(Ingredients!$B$3:$B$230,L561,Ingredients!$G$3:$G$230)+SUMIF($B$3:$B$725,L561,$BS$3:$BS$725)</f>
        <v>0</v>
      </c>
      <c r="BR561" s="30">
        <f>SUMIF(Ingredients!$B$3:$B$230,M561,Ingredients!$G$3:$G$230)+SUMIF($B$3:$B$725,M561,$BS$3:$BS$725)</f>
        <v>0</v>
      </c>
      <c r="BS561" s="36">
        <f t="shared" si="117"/>
        <v>0</v>
      </c>
      <c r="BT561" s="30">
        <f>SUMIF(Ingredients!$B$3:$B$230,F561,Ingredients!$H$3:$H$230)+SUMIF($B$3:$B$725,F561,$CB$3:$CB$725)</f>
        <v>0</v>
      </c>
      <c r="BU561" s="30">
        <f>SUMIF(Ingredients!$B$3:$B$230,G561,Ingredients!$H$3:$H$230)+SUMIF($B$3:$B$725,G561,$CB$3:$CB$725)</f>
        <v>0</v>
      </c>
      <c r="BV561" s="30">
        <f>SUMIF(Ingredients!$B$3:$B$230,H561,Ingredients!$H$3:$H$230)+SUMIF($B$3:$B$725,H561,$CB$3:$CB$725)</f>
        <v>1.5</v>
      </c>
      <c r="BW561" s="30">
        <f>SUMIF(Ingredients!$B$3:$B$230,I561,Ingredients!$H$3:$H$230)+SUMIF($B$3:$B$725,I561,$CB$3:$CB$725)</f>
        <v>0</v>
      </c>
      <c r="BX561" s="30">
        <f>SUMIF(Ingredients!$B$3:$B$230,J561,Ingredients!$H$3:$H$230)+SUMIF($B$3:$B$725,J561,$CB$3:$CB$725)</f>
        <v>0</v>
      </c>
      <c r="BY561" s="30">
        <f>SUMIF(Ingredients!$B$3:$B$230,K561,Ingredients!$H$3:$H$230)+SUMIF($B$3:$B$725,K561,$CB$3:$CB$725)</f>
        <v>0</v>
      </c>
      <c r="BZ561" s="30">
        <f>SUMIF(Ingredients!$B$3:$B$230,L561,Ingredients!$H$3:$H$230)+SUMIF($B$3:$B$725,L561,$CB$3:$CB$725)</f>
        <v>0</v>
      </c>
      <c r="CA561" s="30">
        <f>SUMIF(Ingredients!$B$3:$B$230,M561,Ingredients!$H$3:$H$230)+SUMIF($B$3:$B$725,M561,$CB$3:$CB$725)</f>
        <v>0</v>
      </c>
      <c r="CB561" s="42">
        <f t="shared" si="118"/>
        <v>1.5</v>
      </c>
      <c r="CC561" s="30">
        <f>SUMIF(Ingredients!$B$3:$B$230,F561,Ingredients!$I$3:$I$230)+SUMIF($B$3:$B$725,F561,$CK$3:$CK$725)</f>
        <v>0</v>
      </c>
      <c r="CD561" s="30">
        <f>SUMIF(Ingredients!$B$3:$B$230,G561,Ingredients!$I$3:$I$230)+SUMIF($B$3:$B$725,G561,$CK$3:$CK$725)</f>
        <v>0</v>
      </c>
      <c r="CE561" s="30">
        <f>SUMIF(Ingredients!$B$3:$B$230,H561,Ingredients!$I$3:$I$230)+SUMIF($B$3:$B$725,H561,$CK$3:$CK$725)</f>
        <v>0</v>
      </c>
      <c r="CF561" s="30">
        <f>SUMIF(Ingredients!$B$3:$B$230,I561,Ingredients!$I$3:$I$230)+SUMIF($B$3:$B$725,I561,$CK$3:$CK$725)</f>
        <v>2.5</v>
      </c>
      <c r="CG561" s="30">
        <f>SUMIF(Ingredients!$B$3:$B$230,J561,Ingredients!$I$3:$I$230)+SUMIF($B$3:$B$725,J561,$CK$3:$CK$725)</f>
        <v>0</v>
      </c>
      <c r="CH561" s="30">
        <f>SUMIF(Ingredients!$B$3:$B$230,K561,Ingredients!$I$3:$I$230)+SUMIF($B$3:$B$725,K561,$CK$3:$CK$725)</f>
        <v>0</v>
      </c>
      <c r="CI561" s="30">
        <f>SUMIF(Ingredients!$B$3:$B$230,L561,Ingredients!$I$3:$I$230)+SUMIF($B$3:$B$725,L561,$CK$3:$CK$725)</f>
        <v>0</v>
      </c>
      <c r="CJ561" s="30">
        <f>SUMIF(Ingredients!$B$3:$B$230,M561,Ingredients!$I$3:$I$230)+SUMIF($B$3:$B$725,M561,$CK$3:$CK$725)</f>
        <v>0</v>
      </c>
      <c r="CK561" s="38">
        <f t="shared" si="119"/>
        <v>2.5</v>
      </c>
      <c r="CL561" s="30">
        <f>SUMIF(Ingredients!$B$3:$B$230,F561,Ingredients!$J$3:$J$230)+SUMIF($B$3:$B$725,F561,$CT$3:$CT$725)</f>
        <v>0</v>
      </c>
      <c r="CM561" s="30">
        <f>SUMIF(Ingredients!$B$3:$B$230,G561,Ingredients!$J$3:$J$230)+SUMIF($B$3:$B$725,G561,$CT$3:$CT$725)</f>
        <v>0</v>
      </c>
      <c r="CN561" s="30">
        <f>SUMIF(Ingredients!$B$3:$B$230,H561,Ingredients!$J$3:$J$230)+SUMIF($B$3:$B$725,H561,$CT$3:$CT$725)</f>
        <v>0</v>
      </c>
      <c r="CO561" s="30">
        <f>SUMIF(Ingredients!$B$3:$B$230,I561,Ingredients!$J$3:$J$230)+SUMIF($B$3:$B$725,I561,$CT$3:$CT$725)</f>
        <v>0</v>
      </c>
      <c r="CP561" s="30">
        <f>SUMIF(Ingredients!$B$3:$B$230,J561,Ingredients!$J$3:$J$230)+SUMIF($B$3:$B$725,J561,$CT$3:$CT$725)</f>
        <v>0</v>
      </c>
      <c r="CQ561" s="30">
        <f>SUMIF(Ingredients!$B$3:$B$230,K561,Ingredients!$J$3:$J$230)+SUMIF($B$3:$B$725,K561,$CT$3:$CT$725)</f>
        <v>0</v>
      </c>
      <c r="CR561" s="30">
        <f>SUMIF(Ingredients!$B$3:$B$230,L561,Ingredients!$J$3:$J$230)+SUMIF($B$3:$B$725,L561,$CT$3:$CT$725)</f>
        <v>0</v>
      </c>
      <c r="CS561" s="30">
        <f>SUMIF(Ingredients!$B$3:$B$230,M561,Ingredients!$J$3:$J$230)+SUMIF($B$3:$B$725,M561,$CT$3:$CT$725)</f>
        <v>0</v>
      </c>
      <c r="CT561" s="43">
        <f t="shared" si="120"/>
        <v>0</v>
      </c>
      <c r="CU561" s="34">
        <v>25</v>
      </c>
      <c r="CV561" s="30">
        <v>0</v>
      </c>
      <c r="CW561" s="30">
        <v>21</v>
      </c>
      <c r="CX561" s="35">
        <v>1</v>
      </c>
      <c r="CY561" s="36">
        <v>0</v>
      </c>
      <c r="CZ561" s="37">
        <v>1.5</v>
      </c>
      <c r="DA561" s="38">
        <v>2.5</v>
      </c>
      <c r="DB561" s="39">
        <v>0</v>
      </c>
      <c r="DC561" t="s">
        <v>202</v>
      </c>
      <c r="DD561" t="str">
        <f t="shared" ca="1" si="112"/>
        <v/>
      </c>
      <c r="DE561" t="str">
        <f t="shared" ca="1" si="121"/>
        <v>-</v>
      </c>
      <c r="DG561" t="s">
        <v>200</v>
      </c>
      <c r="DH561" t="str">
        <f t="shared" ca="1" si="122"/>
        <v>PITEPALTITEM(MEAL, ItemRegistry.pitepaltItem, 4 ,5f,0f,1f,1.5f,0f,2.5f,0f,1f),</v>
      </c>
      <c r="DI561" t="s">
        <v>2597</v>
      </c>
    </row>
    <row r="562" spans="2:113" x14ac:dyDescent="0.3">
      <c r="B562" t="s">
        <v>874</v>
      </c>
      <c r="C562" t="str">
        <f>INDEX('PH Itemnames'!$B$1:$B$723,MATCH(B562,'PH Itemnames'!$A$1:$A$723),1)</f>
        <v>saucedlambkebabItem</v>
      </c>
      <c r="D562" t="s">
        <v>245</v>
      </c>
      <c r="E562" t="s">
        <v>1191</v>
      </c>
      <c r="F562" s="10" t="s">
        <v>212</v>
      </c>
      <c r="G562" s="11" t="s">
        <v>350</v>
      </c>
      <c r="H562" s="11" t="s">
        <v>9</v>
      </c>
      <c r="I562" s="11" t="s">
        <v>122</v>
      </c>
      <c r="J562" s="11" t="s">
        <v>65</v>
      </c>
      <c r="K562" s="11"/>
      <c r="L562" s="11"/>
      <c r="M562" s="11"/>
      <c r="N562" s="46">
        <f ca="1">SUMIF(Ingredients!$B$3:$B$230,'PH complex foods'!F562,Ingredients!$A$3:$A$119)+SUMIF($B$3:$B$725,F562,$V$3:$V$724)</f>
        <v>1</v>
      </c>
      <c r="O562" s="11">
        <f ca="1">SUMIF(Ingredients!$B$3:$B$230,'PH complex foods'!G562,Ingredients!$A$3:$A$119)+SUMIF($B$3:$B$725,G562,$V$3:$V$724)</f>
        <v>1</v>
      </c>
      <c r="P562" s="11">
        <f ca="1">SUMIF(Ingredients!$B$3:$B$230,'PH complex foods'!H562,Ingredients!$A$3:$A$119)+SUMIF($B$3:$B$725,H562,$V$3:$V$724)</f>
        <v>1</v>
      </c>
      <c r="Q562" s="11">
        <f ca="1">SUMIF(Ingredients!$B$3:$B$230,'PH complex foods'!I562,Ingredients!$A$3:$A$119)+SUMIF($B$3:$B$725,I562,$V$3:$V$724)</f>
        <v>1</v>
      </c>
      <c r="R562" s="11">
        <f ca="1">SUMIF(Ingredients!$B$3:$B$230,'PH complex foods'!J562,Ingredients!$A$3:$A$119)+SUMIF($B$3:$B$725,J562,$V$3:$V$724)</f>
        <v>1</v>
      </c>
      <c r="S562" s="11">
        <f ca="1">SUMIF(Ingredients!$B$3:$B$230,'PH complex foods'!K562,Ingredients!$A$3:$A$119)+SUMIF($B$3:$B$725,K562,$V$3:$V$724)</f>
        <v>0</v>
      </c>
      <c r="T562" s="11">
        <f ca="1">SUMIF(Ingredients!$B$3:$B$230,'PH complex foods'!L562,Ingredients!$A$3:$A$119)+SUMIF($B$3:$B$725,L562,$V$3:$V$724)</f>
        <v>0</v>
      </c>
      <c r="U562" s="11">
        <f ca="1">SUMIF(Ingredients!$B$3:$B$230,'PH complex foods'!M562,Ingredients!$A$3:$A$119)+SUMIF($B$3:$B$725,M562,$V$3:$V$724)</f>
        <v>0</v>
      </c>
      <c r="V562" s="10">
        <f t="shared" ca="1" si="123"/>
        <v>1</v>
      </c>
      <c r="W562" s="10">
        <v>1</v>
      </c>
      <c r="X562" s="11">
        <v>1</v>
      </c>
      <c r="Y562" s="11">
        <f>COUNTIF(F562:M1286,B562)</f>
        <v>0</v>
      </c>
      <c r="Z562" s="44" t="str">
        <f t="shared" ca="1" si="124"/>
        <v>Yes</v>
      </c>
      <c r="AA562" s="34">
        <f>SUMIF(Ingredients!$B$3:$B$230,F562,Ingredients!$C$3:$C$230)+SUMIF($B$3:$B$725,F562,$AI$3:$AI$725)</f>
        <v>7.166666666666667</v>
      </c>
      <c r="AB562" s="30">
        <f>SUMIF(Ingredients!$B$3:$B$230,G562,Ingredients!$C$3:$C$230)+SUMIF($B$3:$B$725,G562,$AI$3:$AI$725)</f>
        <v>0</v>
      </c>
      <c r="AC562" s="30">
        <f>SUMIF(Ingredients!$B$3:$B$230,H562,Ingredients!$C$3:$C$230)+SUMIF($B$3:$B$725,H562,$AI$3:$AI$725)</f>
        <v>0</v>
      </c>
      <c r="AD562" s="30">
        <f>SUMIF(Ingredients!$B$3:$B$230,I562,Ingredients!$C$3:$C$230)+SUMIF($B$3:$B$725,I562,$AI$3:$AI$725)</f>
        <v>0</v>
      </c>
      <c r="AE562" s="30">
        <f>SUMIF(Ingredients!$B$3:$B$230,J562,Ingredients!$C$3:$C$230)+SUMIF($B$3:$B$725,J562,$AI$3:$AI$725)</f>
        <v>10</v>
      </c>
      <c r="AF562" s="30">
        <f>SUMIF(Ingredients!$B$3:$B$230,K562,Ingredients!$C$3:$C$230)+SUMIF($B$3:$B$725,K562,$AI$3:$AI$725)</f>
        <v>0</v>
      </c>
      <c r="AG562" s="30">
        <f>SUMIF(Ingredients!$B$3:$B$230,L562,Ingredients!$C$3:$C$230)+SUMIF($B$3:$B$725,L562,$AI$3:$AI$725)</f>
        <v>0</v>
      </c>
      <c r="AH562" s="30">
        <f>SUMIF(Ingredients!$B$3:$B$230,M562,Ingredients!$C$3:$C$230)+SUMIF($B$3:$B$725,M562,$AI$3:$AI$725)</f>
        <v>0</v>
      </c>
      <c r="AI562" s="29">
        <f t="shared" si="113"/>
        <v>17.166666666666668</v>
      </c>
      <c r="AJ562" s="30">
        <f>SUMIF(Ingredients!$B$3:$B$230,F562,Ingredients!$D$3:$D$230)+SUMIF($B$3:$B$725,F562,$AR$3:$AR$725)</f>
        <v>0</v>
      </c>
      <c r="AK562" s="30">
        <f>SUMIF(Ingredients!$B$3:$B$230,G562,Ingredients!$D$3:$D$230)+SUMIF($B$3:$B$725,G562,$AR$3:$AR$725)</f>
        <v>0</v>
      </c>
      <c r="AL562" s="30">
        <f>SUMIF(Ingredients!$B$3:$B$230,H562,Ingredients!$D$3:$D$230)+SUMIF($B$3:$B$725,H562,$AR$3:$AR$725)</f>
        <v>10</v>
      </c>
      <c r="AM562" s="30">
        <f>SUMIF(Ingredients!$B$3:$B$230,I562,Ingredients!$D$3:$D$230)+SUMIF($B$3:$B$725,I562,$AR$3:$AR$725)</f>
        <v>0</v>
      </c>
      <c r="AN562" s="30">
        <f>SUMIF(Ingredients!$B$3:$B$230,J562,Ingredients!$D$3:$D$230)+SUMIF($B$3:$B$725,J562,$AR$3:$AR$725)</f>
        <v>0</v>
      </c>
      <c r="AO562" s="30">
        <f>SUMIF(Ingredients!$B$3:$B$230,K562,Ingredients!$D$3:$D$230)+SUMIF($B$3:$B$725,K562,$AR$3:$AR$725)</f>
        <v>0</v>
      </c>
      <c r="AP562" s="30">
        <f>SUMIF(Ingredients!$B$3:$B$230,L562,Ingredients!$D$3:$D$230)+SUMIF($B$3:$B$725,L562,$AR$3:$AR$725)</f>
        <v>0</v>
      </c>
      <c r="AQ562" s="30">
        <f>SUMIF(Ingredients!$B$3:$B$230,M562,Ingredients!$D$3:$D$230)+SUMIF($B$3:$B$725,M562,$AR$3:$AR$725)</f>
        <v>0</v>
      </c>
      <c r="AR562" s="29">
        <f t="shared" si="114"/>
        <v>10</v>
      </c>
      <c r="AS562" s="30">
        <f>SUMIF(Ingredients!$B$3:$B$230,F562,Ingredients!$E$3:$E$230)+SUMIF($B$3:$B$725,F562,$BA$3:$BA$730)</f>
        <v>12</v>
      </c>
      <c r="AT562" s="30">
        <f>SUMIF(Ingredients!$B$3:$B$230,G562,Ingredients!$E$3:$E$230)+SUMIF($B$3:$B$725,G562,$BA$3:$BA$730)</f>
        <v>30</v>
      </c>
      <c r="AU562" s="30">
        <f>SUMIF(Ingredients!$B$3:$B$230,H562,Ingredients!$E$3:$E$230)+SUMIF($B$3:$B$725,H562,$BA$3:$BA$730)</f>
        <v>0</v>
      </c>
      <c r="AV562" s="30">
        <f>SUMIF(Ingredients!$B$3:$B$230,I562,Ingredients!$E$3:$E$230)+SUMIF($B$3:$B$725,I562,$BA$3:$BA$730)</f>
        <v>48</v>
      </c>
      <c r="AW562" s="30">
        <f>SUMIF(Ingredients!$B$3:$B$230,J562,Ingredients!$E$3:$E$230)+SUMIF($B$3:$B$725,J562,$BA$3:$BA$730)</f>
        <v>32</v>
      </c>
      <c r="AX562" s="30">
        <f>SUMIF(Ingredients!$B$3:$B$230,K562,Ingredients!$E$3:$E$230)+SUMIF($B$3:$B$725,K562,$BA$3:$BA$730)</f>
        <v>0</v>
      </c>
      <c r="AY562" s="30">
        <f>SUMIF(Ingredients!$B$3:$B$230,L562,Ingredients!$E$3:$E$230)+SUMIF($B$3:$B$725,L562,$BA$3:$BA$730)</f>
        <v>0</v>
      </c>
      <c r="AZ562" s="30">
        <f>SUMIF(Ingredients!$B$3:$B$230,M562,Ingredients!$E$3:$E$230)+SUMIF($B$3:$B$725,M562,$BA$3:$BA$730)</f>
        <v>0</v>
      </c>
      <c r="BA562" s="29">
        <f t="shared" si="115"/>
        <v>24.4</v>
      </c>
      <c r="BB562" s="30">
        <f>SUMIF(Ingredients!$B$3:$B$230,F562,Ingredients!$F$3:$F$230)+SUMIF($B$3:$B$725,F562,$BJ$3:$BJ$725)</f>
        <v>0</v>
      </c>
      <c r="BC562" s="30">
        <f>SUMIF(Ingredients!$B$3:$B$230,G562,Ingredients!$F$3:$F$230)+SUMIF($B$3:$B$725,G562,$BJ$3:$BJ$725)</f>
        <v>0</v>
      </c>
      <c r="BD562" s="30">
        <f>SUMIF(Ingredients!$B$3:$B$230,H562,Ingredients!$F$3:$F$230)+SUMIF($B$3:$B$725,H562,$BJ$3:$BJ$725)</f>
        <v>0</v>
      </c>
      <c r="BE562" s="30">
        <f>SUMIF(Ingredients!$B$3:$B$230,I562,Ingredients!$F$3:$F$230)+SUMIF($B$3:$B$725,I562,$BJ$3:$BJ$725)</f>
        <v>0</v>
      </c>
      <c r="BF562" s="30">
        <f>SUMIF(Ingredients!$B$3:$B$230,J562,Ingredients!$F$3:$F$230)+SUMIF($B$3:$B$725,J562,$BJ$3:$BJ$725)</f>
        <v>0</v>
      </c>
      <c r="BG562" s="30">
        <f>SUMIF(Ingredients!$B$3:$B$230,K562,Ingredients!$F$3:$F$230)+SUMIF($B$3:$B$725,K562,$BJ$3:$BJ$725)</f>
        <v>0</v>
      </c>
      <c r="BH562" s="30">
        <f>SUMIF(Ingredients!$B$3:$B$230,L562,Ingredients!$F$3:$F$230)+SUMIF($B$3:$B$725,L562,$BJ$3:$BJ$725)</f>
        <v>0</v>
      </c>
      <c r="BI562" s="30">
        <f>SUMIF(Ingredients!$B$3:$B$230,M562,Ingredients!$F$3:$F$230)+SUMIF($B$3:$B$725,M562,$BJ$3:$BJ$725)</f>
        <v>0</v>
      </c>
      <c r="BJ562" s="35">
        <f t="shared" si="116"/>
        <v>0</v>
      </c>
      <c r="BK562" s="30">
        <f>SUMIF(Ingredients!$B$3:$B$230,F562,Ingredients!$G$3:$G$230)+SUMIF($B$3:$B$725,F562,$BS$3:$BS$725)</f>
        <v>0</v>
      </c>
      <c r="BL562" s="30">
        <f>SUMIF(Ingredients!$B$3:$B$230,G562,Ingredients!$G$3:$G$230)+SUMIF($B$3:$B$725,G562,$BS$3:$BS$725)</f>
        <v>0</v>
      </c>
      <c r="BM562" s="30">
        <f>SUMIF(Ingredients!$B$3:$B$230,H562,Ingredients!$G$3:$G$230)+SUMIF($B$3:$B$725,H562,$BS$3:$BS$725)</f>
        <v>0</v>
      </c>
      <c r="BN562" s="30">
        <f>SUMIF(Ingredients!$B$3:$B$230,I562,Ingredients!$G$3:$G$230)+SUMIF($B$3:$B$725,I562,$BS$3:$BS$725)</f>
        <v>0</v>
      </c>
      <c r="BO562" s="30">
        <f>SUMIF(Ingredients!$B$3:$B$230,J562,Ingredients!$G$3:$G$230)+SUMIF($B$3:$B$725,J562,$BS$3:$BS$725)</f>
        <v>0</v>
      </c>
      <c r="BP562" s="30">
        <f>SUMIF(Ingredients!$B$3:$B$230,K562,Ingredients!$G$3:$G$230)+SUMIF($B$3:$B$725,K562,$BS$3:$BS$725)</f>
        <v>0</v>
      </c>
      <c r="BQ562" s="30">
        <f>SUMIF(Ingredients!$B$3:$B$230,L562,Ingredients!$G$3:$G$230)+SUMIF($B$3:$B$725,L562,$BS$3:$BS$725)</f>
        <v>0</v>
      </c>
      <c r="BR562" s="30">
        <f>SUMIF(Ingredients!$B$3:$B$230,M562,Ingredients!$G$3:$G$230)+SUMIF($B$3:$B$725,M562,$BS$3:$BS$725)</f>
        <v>0</v>
      </c>
      <c r="BS562" s="36">
        <f t="shared" si="117"/>
        <v>0</v>
      </c>
      <c r="BT562" s="30">
        <f>SUMIF(Ingredients!$B$3:$B$230,F562,Ingredients!$H$3:$H$230)+SUMIF($B$3:$B$725,F562,$CB$3:$CB$725)</f>
        <v>0</v>
      </c>
      <c r="BU562" s="30">
        <f>SUMIF(Ingredients!$B$3:$B$230,G562,Ingredients!$H$3:$H$230)+SUMIF($B$3:$B$725,G562,$CB$3:$CB$725)</f>
        <v>0</v>
      </c>
      <c r="BV562" s="30">
        <f>SUMIF(Ingredients!$B$3:$B$230,H562,Ingredients!$H$3:$H$230)+SUMIF($B$3:$B$725,H562,$CB$3:$CB$725)</f>
        <v>0</v>
      </c>
      <c r="BW562" s="30">
        <f>SUMIF(Ingredients!$B$3:$B$230,I562,Ingredients!$H$3:$H$230)+SUMIF($B$3:$B$725,I562,$CB$3:$CB$725)</f>
        <v>0</v>
      </c>
      <c r="BX562" s="30">
        <f>SUMIF(Ingredients!$B$3:$B$230,J562,Ingredients!$H$3:$H$230)+SUMIF($B$3:$B$725,J562,$CB$3:$CB$725)</f>
        <v>1.5</v>
      </c>
      <c r="BY562" s="30">
        <f>SUMIF(Ingredients!$B$3:$B$230,K562,Ingredients!$H$3:$H$230)+SUMIF($B$3:$B$725,K562,$CB$3:$CB$725)</f>
        <v>0</v>
      </c>
      <c r="BZ562" s="30">
        <f>SUMIF(Ingredients!$B$3:$B$230,L562,Ingredients!$H$3:$H$230)+SUMIF($B$3:$B$725,L562,$CB$3:$CB$725)</f>
        <v>0</v>
      </c>
      <c r="CA562" s="30">
        <f>SUMIF(Ingredients!$B$3:$B$230,M562,Ingredients!$H$3:$H$230)+SUMIF($B$3:$B$725,M562,$CB$3:$CB$725)</f>
        <v>0</v>
      </c>
      <c r="CB562" s="42">
        <f t="shared" si="118"/>
        <v>1.5</v>
      </c>
      <c r="CC562" s="30">
        <f>SUMIF(Ingredients!$B$3:$B$230,F562,Ingredients!$I$3:$I$230)+SUMIF($B$3:$B$725,F562,$CK$3:$CK$725)</f>
        <v>2</v>
      </c>
      <c r="CD562" s="30">
        <f>SUMIF(Ingredients!$B$3:$B$230,G562,Ingredients!$I$3:$I$230)+SUMIF($B$3:$B$725,G562,$CK$3:$CK$725)</f>
        <v>0</v>
      </c>
      <c r="CE562" s="30">
        <f>SUMIF(Ingredients!$B$3:$B$230,H562,Ingredients!$I$3:$I$230)+SUMIF($B$3:$B$725,H562,$CK$3:$CK$725)</f>
        <v>0</v>
      </c>
      <c r="CF562" s="30">
        <f>SUMIF(Ingredients!$B$3:$B$230,I562,Ingredients!$I$3:$I$230)+SUMIF($B$3:$B$725,I562,$CK$3:$CK$725)</f>
        <v>0</v>
      </c>
      <c r="CG562" s="30">
        <f>SUMIF(Ingredients!$B$3:$B$230,J562,Ingredients!$I$3:$I$230)+SUMIF($B$3:$B$725,J562,$CK$3:$CK$725)</f>
        <v>0</v>
      </c>
      <c r="CH562" s="30">
        <f>SUMIF(Ingredients!$B$3:$B$230,K562,Ingredients!$I$3:$I$230)+SUMIF($B$3:$B$725,K562,$CK$3:$CK$725)</f>
        <v>0</v>
      </c>
      <c r="CI562" s="30">
        <f>SUMIF(Ingredients!$B$3:$B$230,L562,Ingredients!$I$3:$I$230)+SUMIF($B$3:$B$725,L562,$CK$3:$CK$725)</f>
        <v>0</v>
      </c>
      <c r="CJ562" s="30">
        <f>SUMIF(Ingredients!$B$3:$B$230,M562,Ingredients!$I$3:$I$230)+SUMIF($B$3:$B$725,M562,$CK$3:$CK$725)</f>
        <v>0</v>
      </c>
      <c r="CK562" s="38">
        <f t="shared" si="119"/>
        <v>2</v>
      </c>
      <c r="CL562" s="30">
        <f>SUMIF(Ingredients!$B$3:$B$230,F562,Ingredients!$J$3:$J$230)+SUMIF($B$3:$B$725,F562,$CT$3:$CT$725)</f>
        <v>0</v>
      </c>
      <c r="CM562" s="30">
        <f>SUMIF(Ingredients!$B$3:$B$230,G562,Ingredients!$J$3:$J$230)+SUMIF($B$3:$B$725,G562,$CT$3:$CT$725)</f>
        <v>0</v>
      </c>
      <c r="CN562" s="30">
        <f>SUMIF(Ingredients!$B$3:$B$230,H562,Ingredients!$J$3:$J$230)+SUMIF($B$3:$B$725,H562,$CT$3:$CT$725)</f>
        <v>0</v>
      </c>
      <c r="CO562" s="30">
        <f>SUMIF(Ingredients!$B$3:$B$230,I562,Ingredients!$J$3:$J$230)+SUMIF($B$3:$B$725,I562,$CT$3:$CT$725)</f>
        <v>0</v>
      </c>
      <c r="CP562" s="30">
        <f>SUMIF(Ingredients!$B$3:$B$230,J562,Ingredients!$J$3:$J$230)+SUMIF($B$3:$B$725,J562,$CT$3:$CT$725)</f>
        <v>0</v>
      </c>
      <c r="CQ562" s="30">
        <f>SUMIF(Ingredients!$B$3:$B$230,K562,Ingredients!$J$3:$J$230)+SUMIF($B$3:$B$725,K562,$CT$3:$CT$725)</f>
        <v>0</v>
      </c>
      <c r="CR562" s="30">
        <f>SUMIF(Ingredients!$B$3:$B$230,L562,Ingredients!$J$3:$J$230)+SUMIF($B$3:$B$725,L562,$CT$3:$CT$725)</f>
        <v>0</v>
      </c>
      <c r="CS562" s="30">
        <f>SUMIF(Ingredients!$B$3:$B$230,M562,Ingredients!$J$3:$J$230)+SUMIF($B$3:$B$725,M562,$CT$3:$CT$725)</f>
        <v>0</v>
      </c>
      <c r="CT562" s="43">
        <f t="shared" si="120"/>
        <v>0</v>
      </c>
      <c r="CU562" s="34">
        <v>20</v>
      </c>
      <c r="CV562" s="30">
        <v>0</v>
      </c>
      <c r="CW562" s="30">
        <v>14.8</v>
      </c>
      <c r="CX562" s="35">
        <v>0</v>
      </c>
      <c r="CY562" s="36">
        <v>0</v>
      </c>
      <c r="CZ562" s="37">
        <v>1.5</v>
      </c>
      <c r="DA562" s="38">
        <v>2</v>
      </c>
      <c r="DB562" s="39">
        <v>0</v>
      </c>
      <c r="DC562" t="s">
        <v>202</v>
      </c>
      <c r="DD562" t="str">
        <f t="shared" ca="1" si="112"/>
        <v/>
      </c>
      <c r="DE562" t="str">
        <f t="shared" ca="1" si="121"/>
        <v>-</v>
      </c>
      <c r="DG562" t="s">
        <v>200</v>
      </c>
      <c r="DH562" t="str">
        <f t="shared" ca="1" si="122"/>
        <v>SAUCEDLAMBKEBABITEM(MEAL, ItemRegistry.saucedlambkebabItem, 4 ,4f,0f,0f,1.5f,0f,2f,0f,1.42f),</v>
      </c>
      <c r="DI562" t="s">
        <v>2598</v>
      </c>
    </row>
    <row r="563" spans="2:113" x14ac:dyDescent="0.3">
      <c r="B563" t="s">
        <v>875</v>
      </c>
      <c r="C563" t="str">
        <f>INDEX('PH Itemnames'!$B$1:$B$723,MATCH(B563,'PH Itemnames'!$A$1:$A$723),1)</f>
        <v>slimepieItem</v>
      </c>
      <c r="D563" t="s">
        <v>245</v>
      </c>
      <c r="E563" t="s">
        <v>1191</v>
      </c>
      <c r="F563" s="10" t="s">
        <v>876</v>
      </c>
      <c r="G563" s="11" t="s">
        <v>209</v>
      </c>
      <c r="H563" s="11" t="s">
        <v>284</v>
      </c>
      <c r="I563" s="11" t="s">
        <v>877</v>
      </c>
      <c r="J563" s="11"/>
      <c r="K563" s="11"/>
      <c r="L563" s="11"/>
      <c r="M563" s="11"/>
      <c r="N563" s="46">
        <f ca="1">SUMIF(Ingredients!$B$3:$B$230,'PH complex foods'!F563,Ingredients!$A$3:$A$119)+SUMIF($B$3:$B$725,F563,$V$3:$V$724)</f>
        <v>0</v>
      </c>
      <c r="O563" s="11">
        <f ca="1">SUMIF(Ingredients!$B$3:$B$230,'PH complex foods'!G563,Ingredients!$A$3:$A$119)+SUMIF($B$3:$B$725,G563,$V$3:$V$724)</f>
        <v>1</v>
      </c>
      <c r="P563" s="11">
        <f ca="1">SUMIF(Ingredients!$B$3:$B$230,'PH complex foods'!H563,Ingredients!$A$3:$A$119)+SUMIF($B$3:$B$725,H563,$V$3:$V$724)</f>
        <v>1</v>
      </c>
      <c r="Q563" s="11">
        <f ca="1">SUMIF(Ingredients!$B$3:$B$230,'PH complex foods'!I563,Ingredients!$A$3:$A$119)+SUMIF($B$3:$B$725,I563,$V$3:$V$724)</f>
        <v>0</v>
      </c>
      <c r="R563" s="11">
        <f ca="1">SUMIF(Ingredients!$B$3:$B$230,'PH complex foods'!J563,Ingredients!$A$3:$A$119)+SUMIF($B$3:$B$725,J563,$V$3:$V$724)</f>
        <v>0</v>
      </c>
      <c r="S563" s="11">
        <f ca="1">SUMIF(Ingredients!$B$3:$B$230,'PH complex foods'!K563,Ingredients!$A$3:$A$119)+SUMIF($B$3:$B$725,K563,$V$3:$V$724)</f>
        <v>0</v>
      </c>
      <c r="T563" s="11">
        <f ca="1">SUMIF(Ingredients!$B$3:$B$230,'PH complex foods'!L563,Ingredients!$A$3:$A$119)+SUMIF($B$3:$B$725,L563,$V$3:$V$724)</f>
        <v>0</v>
      </c>
      <c r="U563" s="11">
        <f ca="1">SUMIF(Ingredients!$B$3:$B$230,'PH complex foods'!M563,Ingredients!$A$3:$A$119)+SUMIF($B$3:$B$725,M563,$V$3:$V$724)</f>
        <v>0</v>
      </c>
      <c r="V563" s="10">
        <f t="shared" ca="1" si="123"/>
        <v>-1</v>
      </c>
      <c r="W563" s="10">
        <v>-1</v>
      </c>
      <c r="X563" s="11">
        <v>-1</v>
      </c>
      <c r="Y563" s="11">
        <f>COUNTIF(F563:M1287,B563)</f>
        <v>0</v>
      </c>
      <c r="Z563" s="44" t="str">
        <f t="shared" ca="1" si="124"/>
        <v>No</v>
      </c>
      <c r="AA563" s="34">
        <f>SUMIF(Ingredients!$B$3:$B$230,F563,Ingredients!$C$3:$C$230)+SUMIF($B$3:$B$725,F563,$AI$3:$AI$725)</f>
        <v>0</v>
      </c>
      <c r="AB563" s="30">
        <f>SUMIF(Ingredients!$B$3:$B$230,G563,Ingredients!$C$3:$C$230)+SUMIF($B$3:$B$725,G563,$AI$3:$AI$725)</f>
        <v>5</v>
      </c>
      <c r="AC563" s="30">
        <f>SUMIF(Ingredients!$B$3:$B$230,H563,Ingredients!$C$3:$C$230)+SUMIF($B$3:$B$725,H563,$AI$3:$AI$725)</f>
        <v>2</v>
      </c>
      <c r="AD563" s="30">
        <f>SUMIF(Ingredients!$B$3:$B$230,I563,Ingredients!$C$3:$C$230)+SUMIF($B$3:$B$725,I563,$AI$3:$AI$725)</f>
        <v>0</v>
      </c>
      <c r="AE563" s="30">
        <f>SUMIF(Ingredients!$B$3:$B$230,J563,Ingredients!$C$3:$C$230)+SUMIF($B$3:$B$725,J563,$AI$3:$AI$725)</f>
        <v>0</v>
      </c>
      <c r="AF563" s="30">
        <f>SUMIF(Ingredients!$B$3:$B$230,K563,Ingredients!$C$3:$C$230)+SUMIF($B$3:$B$725,K563,$AI$3:$AI$725)</f>
        <v>0</v>
      </c>
      <c r="AG563" s="30">
        <f>SUMIF(Ingredients!$B$3:$B$230,L563,Ingredients!$C$3:$C$230)+SUMIF($B$3:$B$725,L563,$AI$3:$AI$725)</f>
        <v>0</v>
      </c>
      <c r="AH563" s="30">
        <f>SUMIF(Ingredients!$B$3:$B$230,M563,Ingredients!$C$3:$C$230)+SUMIF($B$3:$B$725,M563,$AI$3:$AI$725)</f>
        <v>0</v>
      </c>
      <c r="AI563" s="29">
        <f t="shared" si="113"/>
        <v>7</v>
      </c>
      <c r="AJ563" s="30">
        <f>SUMIF(Ingredients!$B$3:$B$230,F563,Ingredients!$D$3:$D$230)+SUMIF($B$3:$B$725,F563,$AR$3:$AR$725)</f>
        <v>0</v>
      </c>
      <c r="AK563" s="30">
        <f>SUMIF(Ingredients!$B$3:$B$230,G563,Ingredients!$D$3:$D$230)+SUMIF($B$3:$B$725,G563,$AR$3:$AR$725)</f>
        <v>0</v>
      </c>
      <c r="AL563" s="30">
        <f>SUMIF(Ingredients!$B$3:$B$230,H563,Ingredients!$D$3:$D$230)+SUMIF($B$3:$B$725,H563,$AR$3:$AR$725)</f>
        <v>0</v>
      </c>
      <c r="AM563" s="30">
        <f>SUMIF(Ingredients!$B$3:$B$230,I563,Ingredients!$D$3:$D$230)+SUMIF($B$3:$B$725,I563,$AR$3:$AR$725)</f>
        <v>0</v>
      </c>
      <c r="AN563" s="30">
        <f>SUMIF(Ingredients!$B$3:$B$230,J563,Ingredients!$D$3:$D$230)+SUMIF($B$3:$B$725,J563,$AR$3:$AR$725)</f>
        <v>0</v>
      </c>
      <c r="AO563" s="30">
        <f>SUMIF(Ingredients!$B$3:$B$230,K563,Ingredients!$D$3:$D$230)+SUMIF($B$3:$B$725,K563,$AR$3:$AR$725)</f>
        <v>0</v>
      </c>
      <c r="AP563" s="30">
        <f>SUMIF(Ingredients!$B$3:$B$230,L563,Ingredients!$D$3:$D$230)+SUMIF($B$3:$B$725,L563,$AR$3:$AR$725)</f>
        <v>0</v>
      </c>
      <c r="AQ563" s="30">
        <f>SUMIF(Ingredients!$B$3:$B$230,M563,Ingredients!$D$3:$D$230)+SUMIF($B$3:$B$725,M563,$AR$3:$AR$725)</f>
        <v>0</v>
      </c>
      <c r="AR563" s="29">
        <f t="shared" si="114"/>
        <v>0</v>
      </c>
      <c r="AS563" s="30">
        <f>SUMIF(Ingredients!$B$3:$B$230,F563,Ingredients!$E$3:$E$230)+SUMIF($B$3:$B$725,F563,$BA$3:$BA$730)</f>
        <v>0</v>
      </c>
      <c r="AT563" s="30">
        <f>SUMIF(Ingredients!$B$3:$B$230,G563,Ingredients!$E$3:$E$230)+SUMIF($B$3:$B$725,G563,$BA$3:$BA$730)</f>
        <v>7</v>
      </c>
      <c r="AU563" s="30">
        <f>SUMIF(Ingredients!$B$3:$B$230,H563,Ingredients!$E$3:$E$230)+SUMIF($B$3:$B$725,H563,$BA$3:$BA$730)</f>
        <v>24</v>
      </c>
      <c r="AV563" s="30">
        <f>SUMIF(Ingredients!$B$3:$B$230,I563,Ingredients!$E$3:$E$230)+SUMIF($B$3:$B$725,I563,$BA$3:$BA$730)</f>
        <v>0</v>
      </c>
      <c r="AW563" s="30">
        <f>SUMIF(Ingredients!$B$3:$B$230,J563,Ingredients!$E$3:$E$230)+SUMIF($B$3:$B$725,J563,$BA$3:$BA$730)</f>
        <v>0</v>
      </c>
      <c r="AX563" s="30">
        <f>SUMIF(Ingredients!$B$3:$B$230,K563,Ingredients!$E$3:$E$230)+SUMIF($B$3:$B$725,K563,$BA$3:$BA$730)</f>
        <v>0</v>
      </c>
      <c r="AY563" s="30">
        <f>SUMIF(Ingredients!$B$3:$B$230,L563,Ingredients!$E$3:$E$230)+SUMIF($B$3:$B$725,L563,$BA$3:$BA$730)</f>
        <v>0</v>
      </c>
      <c r="AZ563" s="30">
        <f>SUMIF(Ingredients!$B$3:$B$230,M563,Ingredients!$E$3:$E$230)+SUMIF($B$3:$B$725,M563,$BA$3:$BA$730)</f>
        <v>0</v>
      </c>
      <c r="BA563" s="29">
        <f t="shared" si="115"/>
        <v>7.75</v>
      </c>
      <c r="BB563" s="30">
        <f>SUMIF(Ingredients!$B$3:$B$230,F563,Ingredients!$F$3:$F$230)+SUMIF($B$3:$B$725,F563,$BJ$3:$BJ$725)</f>
        <v>0</v>
      </c>
      <c r="BC563" s="30">
        <f>SUMIF(Ingredients!$B$3:$B$230,G563,Ingredients!$F$3:$F$230)+SUMIF($B$3:$B$725,G563,$BJ$3:$BJ$725)</f>
        <v>1</v>
      </c>
      <c r="BD563" s="30">
        <f>SUMIF(Ingredients!$B$3:$B$230,H563,Ingredients!$F$3:$F$230)+SUMIF($B$3:$B$725,H563,$BJ$3:$BJ$725)</f>
        <v>0</v>
      </c>
      <c r="BE563" s="30">
        <f>SUMIF(Ingredients!$B$3:$B$230,I563,Ingredients!$F$3:$F$230)+SUMIF($B$3:$B$725,I563,$BJ$3:$BJ$725)</f>
        <v>0</v>
      </c>
      <c r="BF563" s="30">
        <f>SUMIF(Ingredients!$B$3:$B$230,J563,Ingredients!$F$3:$F$230)+SUMIF($B$3:$B$725,J563,$BJ$3:$BJ$725)</f>
        <v>0</v>
      </c>
      <c r="BG563" s="30">
        <f>SUMIF(Ingredients!$B$3:$B$230,K563,Ingredients!$F$3:$F$230)+SUMIF($B$3:$B$725,K563,$BJ$3:$BJ$725)</f>
        <v>0</v>
      </c>
      <c r="BH563" s="30">
        <f>SUMIF(Ingredients!$B$3:$B$230,L563,Ingredients!$F$3:$F$230)+SUMIF($B$3:$B$725,L563,$BJ$3:$BJ$725)</f>
        <v>0</v>
      </c>
      <c r="BI563" s="30">
        <f>SUMIF(Ingredients!$B$3:$B$230,M563,Ingredients!$F$3:$F$230)+SUMIF($B$3:$B$725,M563,$BJ$3:$BJ$725)</f>
        <v>0</v>
      </c>
      <c r="BJ563" s="35">
        <f t="shared" si="116"/>
        <v>1</v>
      </c>
      <c r="BK563" s="30">
        <f>SUMIF(Ingredients!$B$3:$B$230,F563,Ingredients!$G$3:$G$230)+SUMIF($B$3:$B$725,F563,$BS$3:$BS$725)</f>
        <v>0</v>
      </c>
      <c r="BL563" s="30">
        <f>SUMIF(Ingredients!$B$3:$B$230,G563,Ingredients!$G$3:$G$230)+SUMIF($B$3:$B$725,G563,$BS$3:$BS$725)</f>
        <v>0</v>
      </c>
      <c r="BM563" s="30">
        <f>SUMIF(Ingredients!$B$3:$B$230,H563,Ingredients!$G$3:$G$230)+SUMIF($B$3:$B$725,H563,$BS$3:$BS$725)</f>
        <v>0</v>
      </c>
      <c r="BN563" s="30">
        <f>SUMIF(Ingredients!$B$3:$B$230,I563,Ingredients!$G$3:$G$230)+SUMIF($B$3:$B$725,I563,$BS$3:$BS$725)</f>
        <v>0</v>
      </c>
      <c r="BO563" s="30">
        <f>SUMIF(Ingredients!$B$3:$B$230,J563,Ingredients!$G$3:$G$230)+SUMIF($B$3:$B$725,J563,$BS$3:$BS$725)</f>
        <v>0</v>
      </c>
      <c r="BP563" s="30">
        <f>SUMIF(Ingredients!$B$3:$B$230,K563,Ingredients!$G$3:$G$230)+SUMIF($B$3:$B$725,K563,$BS$3:$BS$725)</f>
        <v>0</v>
      </c>
      <c r="BQ563" s="30">
        <f>SUMIF(Ingredients!$B$3:$B$230,L563,Ingredients!$G$3:$G$230)+SUMIF($B$3:$B$725,L563,$BS$3:$BS$725)</f>
        <v>0</v>
      </c>
      <c r="BR563" s="30">
        <f>SUMIF(Ingredients!$B$3:$B$230,M563,Ingredients!$G$3:$G$230)+SUMIF($B$3:$B$725,M563,$BS$3:$BS$725)</f>
        <v>0</v>
      </c>
      <c r="BS563" s="36">
        <f t="shared" si="117"/>
        <v>0</v>
      </c>
      <c r="BT563" s="30">
        <f>SUMIF(Ingredients!$B$3:$B$230,F563,Ingredients!$H$3:$H$230)+SUMIF($B$3:$B$725,F563,$CB$3:$CB$725)</f>
        <v>0</v>
      </c>
      <c r="BU563" s="30">
        <f>SUMIF(Ingredients!$B$3:$B$230,G563,Ingredients!$H$3:$H$230)+SUMIF($B$3:$B$725,G563,$CB$3:$CB$725)</f>
        <v>0</v>
      </c>
      <c r="BV563" s="30">
        <f>SUMIF(Ingredients!$B$3:$B$230,H563,Ingredients!$H$3:$H$230)+SUMIF($B$3:$B$725,H563,$CB$3:$CB$725)</f>
        <v>0</v>
      </c>
      <c r="BW563" s="30">
        <f>SUMIF(Ingredients!$B$3:$B$230,I563,Ingredients!$H$3:$H$230)+SUMIF($B$3:$B$725,I563,$CB$3:$CB$725)</f>
        <v>0</v>
      </c>
      <c r="BX563" s="30">
        <f>SUMIF(Ingredients!$B$3:$B$230,J563,Ingredients!$H$3:$H$230)+SUMIF($B$3:$B$725,J563,$CB$3:$CB$725)</f>
        <v>0</v>
      </c>
      <c r="BY563" s="30">
        <f>SUMIF(Ingredients!$B$3:$B$230,K563,Ingredients!$H$3:$H$230)+SUMIF($B$3:$B$725,K563,$CB$3:$CB$725)</f>
        <v>0</v>
      </c>
      <c r="BZ563" s="30">
        <f>SUMIF(Ingredients!$B$3:$B$230,L563,Ingredients!$H$3:$H$230)+SUMIF($B$3:$B$725,L563,$CB$3:$CB$725)</f>
        <v>0</v>
      </c>
      <c r="CA563" s="30">
        <f>SUMIF(Ingredients!$B$3:$B$230,M563,Ingredients!$H$3:$H$230)+SUMIF($B$3:$B$725,M563,$CB$3:$CB$725)</f>
        <v>0</v>
      </c>
      <c r="CB563" s="42">
        <f t="shared" si="118"/>
        <v>0</v>
      </c>
      <c r="CC563" s="30">
        <f>SUMIF(Ingredients!$B$3:$B$230,F563,Ingredients!$I$3:$I$230)+SUMIF($B$3:$B$725,F563,$CK$3:$CK$725)</f>
        <v>0</v>
      </c>
      <c r="CD563" s="30">
        <f>SUMIF(Ingredients!$B$3:$B$230,G563,Ingredients!$I$3:$I$230)+SUMIF($B$3:$B$725,G563,$CK$3:$CK$725)</f>
        <v>0</v>
      </c>
      <c r="CE563" s="30">
        <f>SUMIF(Ingredients!$B$3:$B$230,H563,Ingredients!$I$3:$I$230)+SUMIF($B$3:$B$725,H563,$CK$3:$CK$725)</f>
        <v>0.5</v>
      </c>
      <c r="CF563" s="30">
        <f>SUMIF(Ingredients!$B$3:$B$230,I563,Ingredients!$I$3:$I$230)+SUMIF($B$3:$B$725,I563,$CK$3:$CK$725)</f>
        <v>0</v>
      </c>
      <c r="CG563" s="30">
        <f>SUMIF(Ingredients!$B$3:$B$230,J563,Ingredients!$I$3:$I$230)+SUMIF($B$3:$B$725,J563,$CK$3:$CK$725)</f>
        <v>0</v>
      </c>
      <c r="CH563" s="30">
        <f>SUMIF(Ingredients!$B$3:$B$230,K563,Ingredients!$I$3:$I$230)+SUMIF($B$3:$B$725,K563,$CK$3:$CK$725)</f>
        <v>0</v>
      </c>
      <c r="CI563" s="30">
        <f>SUMIF(Ingredients!$B$3:$B$230,L563,Ingredients!$I$3:$I$230)+SUMIF($B$3:$B$725,L563,$CK$3:$CK$725)</f>
        <v>0</v>
      </c>
      <c r="CJ563" s="30">
        <f>SUMIF(Ingredients!$B$3:$B$230,M563,Ingredients!$I$3:$I$230)+SUMIF($B$3:$B$725,M563,$CK$3:$CK$725)</f>
        <v>0</v>
      </c>
      <c r="CK563" s="38">
        <f t="shared" si="119"/>
        <v>0.5</v>
      </c>
      <c r="CL563" s="30">
        <f>SUMIF(Ingredients!$B$3:$B$230,F563,Ingredients!$J$3:$J$230)+SUMIF($B$3:$B$725,F563,$CT$3:$CT$725)</f>
        <v>0</v>
      </c>
      <c r="CM563" s="30">
        <f>SUMIF(Ingredients!$B$3:$B$230,G563,Ingredients!$J$3:$J$230)+SUMIF($B$3:$B$725,G563,$CT$3:$CT$725)</f>
        <v>0</v>
      </c>
      <c r="CN563" s="30">
        <f>SUMIF(Ingredients!$B$3:$B$230,H563,Ingredients!$J$3:$J$230)+SUMIF($B$3:$B$725,H563,$CT$3:$CT$725)</f>
        <v>0</v>
      </c>
      <c r="CO563" s="30">
        <f>SUMIF(Ingredients!$B$3:$B$230,I563,Ingredients!$J$3:$J$230)+SUMIF($B$3:$B$725,I563,$CT$3:$CT$725)</f>
        <v>0</v>
      </c>
      <c r="CP563" s="30">
        <f>SUMIF(Ingredients!$B$3:$B$230,J563,Ingredients!$J$3:$J$230)+SUMIF($B$3:$B$725,J563,$CT$3:$CT$725)</f>
        <v>0</v>
      </c>
      <c r="CQ563" s="30">
        <f>SUMIF(Ingredients!$B$3:$B$230,K563,Ingredients!$J$3:$J$230)+SUMIF($B$3:$B$725,K563,$CT$3:$CT$725)</f>
        <v>0</v>
      </c>
      <c r="CR563" s="30">
        <f>SUMIF(Ingredients!$B$3:$B$230,L563,Ingredients!$J$3:$J$230)+SUMIF($B$3:$B$725,L563,$CT$3:$CT$725)</f>
        <v>0</v>
      </c>
      <c r="CS563" s="30">
        <f>SUMIF(Ingredients!$B$3:$B$230,M563,Ingredients!$J$3:$J$230)+SUMIF($B$3:$B$725,M563,$CT$3:$CT$725)</f>
        <v>0</v>
      </c>
      <c r="CT563" s="43">
        <f t="shared" si="120"/>
        <v>0</v>
      </c>
      <c r="CU563" s="34">
        <v>7</v>
      </c>
      <c r="CV563" s="30">
        <v>0</v>
      </c>
      <c r="CW563" s="30">
        <v>7.75</v>
      </c>
      <c r="CX563" s="35">
        <v>1</v>
      </c>
      <c r="CY563" s="36">
        <v>0</v>
      </c>
      <c r="CZ563" s="37">
        <v>0</v>
      </c>
      <c r="DA563" s="38">
        <v>0.5</v>
      </c>
      <c r="DB563" s="39">
        <v>0</v>
      </c>
      <c r="DC563" t="s">
        <v>199</v>
      </c>
      <c r="DD563" t="str">
        <f t="shared" ca="1" si="112"/>
        <v/>
      </c>
      <c r="DE563" t="str">
        <f t="shared" ca="1" si="121"/>
        <v>No</v>
      </c>
      <c r="DG563" t="s">
        <v>200</v>
      </c>
      <c r="DH563" t="str">
        <f t="shared" ca="1" si="122"/>
        <v/>
      </c>
      <c r="DI563" t="s">
        <v>2271</v>
      </c>
    </row>
    <row r="564" spans="2:113" x14ac:dyDescent="0.3">
      <c r="B564" t="s">
        <v>878</v>
      </c>
      <c r="C564" t="str">
        <f>INDEX('PH Itemnames'!$B$1:$B$723,MATCH(B564,'PH Itemnames'!$A$1:$A$723),1)</f>
        <v>strawberryrhubarbpieItem</v>
      </c>
      <c r="D564" t="s">
        <v>245</v>
      </c>
      <c r="E564" t="s">
        <v>1191</v>
      </c>
      <c r="F564" s="10" t="s">
        <v>209</v>
      </c>
      <c r="G564" s="11" t="s">
        <v>210</v>
      </c>
      <c r="H564" s="11" t="s">
        <v>105</v>
      </c>
      <c r="I564" s="11" t="s">
        <v>119</v>
      </c>
      <c r="J564" s="11"/>
      <c r="K564" s="11"/>
      <c r="L564" s="11"/>
      <c r="M564" s="11"/>
      <c r="N564" s="46">
        <f ca="1">SUMIF(Ingredients!$B$3:$B$230,'PH complex foods'!F564,Ingredients!$A$3:$A$119)+SUMIF($B$3:$B$725,F564,$V$3:$V$724)</f>
        <v>1</v>
      </c>
      <c r="O564" s="11">
        <f ca="1">SUMIF(Ingredients!$B$3:$B$230,'PH complex foods'!G564,Ingredients!$A$3:$A$119)+SUMIF($B$3:$B$725,G564,$V$3:$V$724)</f>
        <v>1</v>
      </c>
      <c r="P564" s="11">
        <f ca="1">SUMIF(Ingredients!$B$3:$B$230,'PH complex foods'!H564,Ingredients!$A$3:$A$119)+SUMIF($B$3:$B$725,H564,$V$3:$V$724)</f>
        <v>1</v>
      </c>
      <c r="Q564" s="11">
        <f ca="1">SUMIF(Ingredients!$B$3:$B$230,'PH complex foods'!I564,Ingredients!$A$3:$A$119)+SUMIF($B$3:$B$725,I564,$V$3:$V$724)</f>
        <v>0</v>
      </c>
      <c r="R564" s="11">
        <f ca="1">SUMIF(Ingredients!$B$3:$B$230,'PH complex foods'!J564,Ingredients!$A$3:$A$119)+SUMIF($B$3:$B$725,J564,$V$3:$V$724)</f>
        <v>0</v>
      </c>
      <c r="S564" s="11">
        <f ca="1">SUMIF(Ingredients!$B$3:$B$230,'PH complex foods'!K564,Ingredients!$A$3:$A$119)+SUMIF($B$3:$B$725,K564,$V$3:$V$724)</f>
        <v>0</v>
      </c>
      <c r="T564" s="11">
        <f ca="1">SUMIF(Ingredients!$B$3:$B$230,'PH complex foods'!L564,Ingredients!$A$3:$A$119)+SUMIF($B$3:$B$725,L564,$V$3:$V$724)</f>
        <v>0</v>
      </c>
      <c r="U564" s="11">
        <f ca="1">SUMIF(Ingredients!$B$3:$B$230,'PH complex foods'!M564,Ingredients!$A$3:$A$119)+SUMIF($B$3:$B$725,M564,$V$3:$V$724)</f>
        <v>0</v>
      </c>
      <c r="V564" s="10">
        <f t="shared" ca="1" si="123"/>
        <v>0</v>
      </c>
      <c r="W564" s="10">
        <v>0</v>
      </c>
      <c r="X564" s="11">
        <v>0</v>
      </c>
      <c r="Y564" s="11">
        <f>COUNTIF(F564:M1288,B564)</f>
        <v>0</v>
      </c>
      <c r="Z564" s="44" t="str">
        <f t="shared" ca="1" si="124"/>
        <v>No</v>
      </c>
      <c r="AA564" s="34">
        <f>SUMIF(Ingredients!$B$3:$B$230,F564,Ingredients!$C$3:$C$230)+SUMIF($B$3:$B$725,F564,$AI$3:$AI$725)</f>
        <v>5</v>
      </c>
      <c r="AB564" s="30">
        <f>SUMIF(Ingredients!$B$3:$B$230,G564,Ingredients!$C$3:$C$230)+SUMIF($B$3:$B$725,G564,$AI$3:$AI$725)</f>
        <v>0</v>
      </c>
      <c r="AC564" s="30">
        <f>SUMIF(Ingredients!$B$3:$B$230,H564,Ingredients!$C$3:$C$230)+SUMIF($B$3:$B$725,H564,$AI$3:$AI$725)</f>
        <v>2</v>
      </c>
      <c r="AD564" s="30">
        <f>SUMIF(Ingredients!$B$3:$B$230,I564,Ingredients!$C$3:$C$230)+SUMIF($B$3:$B$725,I564,$AI$3:$AI$725)</f>
        <v>0</v>
      </c>
      <c r="AE564" s="30">
        <f>SUMIF(Ingredients!$B$3:$B$230,J564,Ingredients!$C$3:$C$230)+SUMIF($B$3:$B$725,J564,$AI$3:$AI$725)</f>
        <v>0</v>
      </c>
      <c r="AF564" s="30">
        <f>SUMIF(Ingredients!$B$3:$B$230,K564,Ingredients!$C$3:$C$230)+SUMIF($B$3:$B$725,K564,$AI$3:$AI$725)</f>
        <v>0</v>
      </c>
      <c r="AG564" s="30">
        <f>SUMIF(Ingredients!$B$3:$B$230,L564,Ingredients!$C$3:$C$230)+SUMIF($B$3:$B$725,L564,$AI$3:$AI$725)</f>
        <v>0</v>
      </c>
      <c r="AH564" s="30">
        <f>SUMIF(Ingredients!$B$3:$B$230,M564,Ingredients!$C$3:$C$230)+SUMIF($B$3:$B$725,M564,$AI$3:$AI$725)</f>
        <v>0</v>
      </c>
      <c r="AI564" s="29">
        <f t="shared" si="113"/>
        <v>7</v>
      </c>
      <c r="AJ564" s="30">
        <f>SUMIF(Ingredients!$B$3:$B$230,F564,Ingredients!$D$3:$D$230)+SUMIF($B$3:$B$725,F564,$AR$3:$AR$725)</f>
        <v>0</v>
      </c>
      <c r="AK564" s="30">
        <f>SUMIF(Ingredients!$B$3:$B$230,G564,Ingredients!$D$3:$D$230)+SUMIF($B$3:$B$725,G564,$AR$3:$AR$725)</f>
        <v>0</v>
      </c>
      <c r="AL564" s="30">
        <f>SUMIF(Ingredients!$B$3:$B$230,H564,Ingredients!$D$3:$D$230)+SUMIF($B$3:$B$725,H564,$AR$3:$AR$725)</f>
        <v>10</v>
      </c>
      <c r="AM564" s="30">
        <f>SUMIF(Ingredients!$B$3:$B$230,I564,Ingredients!$D$3:$D$230)+SUMIF($B$3:$B$725,I564,$AR$3:$AR$725)</f>
        <v>0</v>
      </c>
      <c r="AN564" s="30">
        <f>SUMIF(Ingredients!$B$3:$B$230,J564,Ingredients!$D$3:$D$230)+SUMIF($B$3:$B$725,J564,$AR$3:$AR$725)</f>
        <v>0</v>
      </c>
      <c r="AO564" s="30">
        <f>SUMIF(Ingredients!$B$3:$B$230,K564,Ingredients!$D$3:$D$230)+SUMIF($B$3:$B$725,K564,$AR$3:$AR$725)</f>
        <v>0</v>
      </c>
      <c r="AP564" s="30">
        <f>SUMIF(Ingredients!$B$3:$B$230,L564,Ingredients!$D$3:$D$230)+SUMIF($B$3:$B$725,L564,$AR$3:$AR$725)</f>
        <v>0</v>
      </c>
      <c r="AQ564" s="30">
        <f>SUMIF(Ingredients!$B$3:$B$230,M564,Ingredients!$D$3:$D$230)+SUMIF($B$3:$B$725,M564,$AR$3:$AR$725)</f>
        <v>0</v>
      </c>
      <c r="AR564" s="29">
        <f t="shared" si="114"/>
        <v>10</v>
      </c>
      <c r="AS564" s="30">
        <f>SUMIF(Ingredients!$B$3:$B$230,F564,Ingredients!$E$3:$E$230)+SUMIF($B$3:$B$725,F564,$BA$3:$BA$730)</f>
        <v>7</v>
      </c>
      <c r="AT564" s="30">
        <f>SUMIF(Ingredients!$B$3:$B$230,G564,Ingredients!$E$3:$E$230)+SUMIF($B$3:$B$725,G564,$BA$3:$BA$730)</f>
        <v>30</v>
      </c>
      <c r="AU564" s="30">
        <f>SUMIF(Ingredients!$B$3:$B$230,H564,Ingredients!$E$3:$E$230)+SUMIF($B$3:$B$725,H564,$BA$3:$BA$730)</f>
        <v>4</v>
      </c>
      <c r="AV564" s="30">
        <f>SUMIF(Ingredients!$B$3:$B$230,I564,Ingredients!$E$3:$E$230)+SUMIF($B$3:$B$725,I564,$BA$3:$BA$730)</f>
        <v>0</v>
      </c>
      <c r="AW564" s="30">
        <f>SUMIF(Ingredients!$B$3:$B$230,J564,Ingredients!$E$3:$E$230)+SUMIF($B$3:$B$725,J564,$BA$3:$BA$730)</f>
        <v>0</v>
      </c>
      <c r="AX564" s="30">
        <f>SUMIF(Ingredients!$B$3:$B$230,K564,Ingredients!$E$3:$E$230)+SUMIF($B$3:$B$725,K564,$BA$3:$BA$730)</f>
        <v>0</v>
      </c>
      <c r="AY564" s="30">
        <f>SUMIF(Ingredients!$B$3:$B$230,L564,Ingredients!$E$3:$E$230)+SUMIF($B$3:$B$725,L564,$BA$3:$BA$730)</f>
        <v>0</v>
      </c>
      <c r="AZ564" s="30">
        <f>SUMIF(Ingredients!$B$3:$B$230,M564,Ingredients!$E$3:$E$230)+SUMIF($B$3:$B$725,M564,$BA$3:$BA$730)</f>
        <v>0</v>
      </c>
      <c r="BA564" s="29">
        <f t="shared" si="115"/>
        <v>10.25</v>
      </c>
      <c r="BB564" s="30">
        <f>SUMIF(Ingredients!$B$3:$B$230,F564,Ingredients!$F$3:$F$230)+SUMIF($B$3:$B$725,F564,$BJ$3:$BJ$725)</f>
        <v>1</v>
      </c>
      <c r="BC564" s="30">
        <f>SUMIF(Ingredients!$B$3:$B$230,G564,Ingredients!$F$3:$F$230)+SUMIF($B$3:$B$725,G564,$BJ$3:$BJ$725)</f>
        <v>0</v>
      </c>
      <c r="BD564" s="30">
        <f>SUMIF(Ingredients!$B$3:$B$230,H564,Ingredients!$F$3:$F$230)+SUMIF($B$3:$B$725,H564,$BJ$3:$BJ$725)</f>
        <v>0</v>
      </c>
      <c r="BE564" s="30">
        <f>SUMIF(Ingredients!$B$3:$B$230,I564,Ingredients!$F$3:$F$230)+SUMIF($B$3:$B$725,I564,$BJ$3:$BJ$725)</f>
        <v>0</v>
      </c>
      <c r="BF564" s="30">
        <f>SUMIF(Ingredients!$B$3:$B$230,J564,Ingredients!$F$3:$F$230)+SUMIF($B$3:$B$725,J564,$BJ$3:$BJ$725)</f>
        <v>0</v>
      </c>
      <c r="BG564" s="30">
        <f>SUMIF(Ingredients!$B$3:$B$230,K564,Ingredients!$F$3:$F$230)+SUMIF($B$3:$B$725,K564,$BJ$3:$BJ$725)</f>
        <v>0</v>
      </c>
      <c r="BH564" s="30">
        <f>SUMIF(Ingredients!$B$3:$B$230,L564,Ingredients!$F$3:$F$230)+SUMIF($B$3:$B$725,L564,$BJ$3:$BJ$725)</f>
        <v>0</v>
      </c>
      <c r="BI564" s="30">
        <f>SUMIF(Ingredients!$B$3:$B$230,M564,Ingredients!$F$3:$F$230)+SUMIF($B$3:$B$725,M564,$BJ$3:$BJ$725)</f>
        <v>0</v>
      </c>
      <c r="BJ564" s="35">
        <f t="shared" si="116"/>
        <v>1</v>
      </c>
      <c r="BK564" s="30">
        <f>SUMIF(Ingredients!$B$3:$B$230,F564,Ingredients!$G$3:$G$230)+SUMIF($B$3:$B$725,F564,$BS$3:$BS$725)</f>
        <v>0</v>
      </c>
      <c r="BL564" s="30">
        <f>SUMIF(Ingredients!$B$3:$B$230,G564,Ingredients!$G$3:$G$230)+SUMIF($B$3:$B$725,G564,$BS$3:$BS$725)</f>
        <v>0</v>
      </c>
      <c r="BM564" s="30">
        <f>SUMIF(Ingredients!$B$3:$B$230,H564,Ingredients!$G$3:$G$230)+SUMIF($B$3:$B$725,H564,$BS$3:$BS$725)</f>
        <v>0.5</v>
      </c>
      <c r="BN564" s="30">
        <f>SUMIF(Ingredients!$B$3:$B$230,I564,Ingredients!$G$3:$G$230)+SUMIF($B$3:$B$725,I564,$BS$3:$BS$725)</f>
        <v>0</v>
      </c>
      <c r="BO564" s="30">
        <f>SUMIF(Ingredients!$B$3:$B$230,J564,Ingredients!$G$3:$G$230)+SUMIF($B$3:$B$725,J564,$BS$3:$BS$725)</f>
        <v>0</v>
      </c>
      <c r="BP564" s="30">
        <f>SUMIF(Ingredients!$B$3:$B$230,K564,Ingredients!$G$3:$G$230)+SUMIF($B$3:$B$725,K564,$BS$3:$BS$725)</f>
        <v>0</v>
      </c>
      <c r="BQ564" s="30">
        <f>SUMIF(Ingredients!$B$3:$B$230,L564,Ingredients!$G$3:$G$230)+SUMIF($B$3:$B$725,L564,$BS$3:$BS$725)</f>
        <v>0</v>
      </c>
      <c r="BR564" s="30">
        <f>SUMIF(Ingredients!$B$3:$B$230,M564,Ingredients!$G$3:$G$230)+SUMIF($B$3:$B$725,M564,$BS$3:$BS$725)</f>
        <v>0</v>
      </c>
      <c r="BS564" s="36">
        <f t="shared" si="117"/>
        <v>0.5</v>
      </c>
      <c r="BT564" s="30">
        <f>SUMIF(Ingredients!$B$3:$B$230,F564,Ingredients!$H$3:$H$230)+SUMIF($B$3:$B$725,F564,$CB$3:$CB$725)</f>
        <v>0</v>
      </c>
      <c r="BU564" s="30">
        <f>SUMIF(Ingredients!$B$3:$B$230,G564,Ingredients!$H$3:$H$230)+SUMIF($B$3:$B$725,G564,$CB$3:$CB$725)</f>
        <v>0</v>
      </c>
      <c r="BV564" s="30">
        <f>SUMIF(Ingredients!$B$3:$B$230,H564,Ingredients!$H$3:$H$230)+SUMIF($B$3:$B$725,H564,$CB$3:$CB$725)</f>
        <v>0</v>
      </c>
      <c r="BW564" s="30">
        <f>SUMIF(Ingredients!$B$3:$B$230,I564,Ingredients!$H$3:$H$230)+SUMIF($B$3:$B$725,I564,$CB$3:$CB$725)</f>
        <v>0</v>
      </c>
      <c r="BX564" s="30">
        <f>SUMIF(Ingredients!$B$3:$B$230,J564,Ingredients!$H$3:$H$230)+SUMIF($B$3:$B$725,J564,$CB$3:$CB$725)</f>
        <v>0</v>
      </c>
      <c r="BY564" s="30">
        <f>SUMIF(Ingredients!$B$3:$B$230,K564,Ingredients!$H$3:$H$230)+SUMIF($B$3:$B$725,K564,$CB$3:$CB$725)</f>
        <v>0</v>
      </c>
      <c r="BZ564" s="30">
        <f>SUMIF(Ingredients!$B$3:$B$230,L564,Ingredients!$H$3:$H$230)+SUMIF($B$3:$B$725,L564,$CB$3:$CB$725)</f>
        <v>0</v>
      </c>
      <c r="CA564" s="30">
        <f>SUMIF(Ingredients!$B$3:$B$230,M564,Ingredients!$H$3:$H$230)+SUMIF($B$3:$B$725,M564,$CB$3:$CB$725)</f>
        <v>0</v>
      </c>
      <c r="CB564" s="42">
        <f t="shared" si="118"/>
        <v>0</v>
      </c>
      <c r="CC564" s="30">
        <f>SUMIF(Ingredients!$B$3:$B$230,F564,Ingredients!$I$3:$I$230)+SUMIF($B$3:$B$725,F564,$CK$3:$CK$725)</f>
        <v>0</v>
      </c>
      <c r="CD564" s="30">
        <f>SUMIF(Ingredients!$B$3:$B$230,G564,Ingredients!$I$3:$I$230)+SUMIF($B$3:$B$725,G564,$CK$3:$CK$725)</f>
        <v>0</v>
      </c>
      <c r="CE564" s="30">
        <f>SUMIF(Ingredients!$B$3:$B$230,H564,Ingredients!$I$3:$I$230)+SUMIF($B$3:$B$725,H564,$CK$3:$CK$725)</f>
        <v>0</v>
      </c>
      <c r="CF564" s="30">
        <f>SUMIF(Ingredients!$B$3:$B$230,I564,Ingredients!$I$3:$I$230)+SUMIF($B$3:$B$725,I564,$CK$3:$CK$725)</f>
        <v>0</v>
      </c>
      <c r="CG564" s="30">
        <f>SUMIF(Ingredients!$B$3:$B$230,J564,Ingredients!$I$3:$I$230)+SUMIF($B$3:$B$725,J564,$CK$3:$CK$725)</f>
        <v>0</v>
      </c>
      <c r="CH564" s="30">
        <f>SUMIF(Ingredients!$B$3:$B$230,K564,Ingredients!$I$3:$I$230)+SUMIF($B$3:$B$725,K564,$CK$3:$CK$725)</f>
        <v>0</v>
      </c>
      <c r="CI564" s="30">
        <f>SUMIF(Ingredients!$B$3:$B$230,L564,Ingredients!$I$3:$I$230)+SUMIF($B$3:$B$725,L564,$CK$3:$CK$725)</f>
        <v>0</v>
      </c>
      <c r="CJ564" s="30">
        <f>SUMIF(Ingredients!$B$3:$B$230,M564,Ingredients!$I$3:$I$230)+SUMIF($B$3:$B$725,M564,$CK$3:$CK$725)</f>
        <v>0</v>
      </c>
      <c r="CK564" s="38">
        <f t="shared" si="119"/>
        <v>0</v>
      </c>
      <c r="CL564" s="30">
        <f>SUMIF(Ingredients!$B$3:$B$230,F564,Ingredients!$J$3:$J$230)+SUMIF($B$3:$B$725,F564,$CT$3:$CT$725)</f>
        <v>0</v>
      </c>
      <c r="CM564" s="30">
        <f>SUMIF(Ingredients!$B$3:$B$230,G564,Ingredients!$J$3:$J$230)+SUMIF($B$3:$B$725,G564,$CT$3:$CT$725)</f>
        <v>0</v>
      </c>
      <c r="CN564" s="30">
        <f>SUMIF(Ingredients!$B$3:$B$230,H564,Ingredients!$J$3:$J$230)+SUMIF($B$3:$B$725,H564,$CT$3:$CT$725)</f>
        <v>0</v>
      </c>
      <c r="CO564" s="30">
        <f>SUMIF(Ingredients!$B$3:$B$230,I564,Ingredients!$J$3:$J$230)+SUMIF($B$3:$B$725,I564,$CT$3:$CT$725)</f>
        <v>0</v>
      </c>
      <c r="CP564" s="30">
        <f>SUMIF(Ingredients!$B$3:$B$230,J564,Ingredients!$J$3:$J$230)+SUMIF($B$3:$B$725,J564,$CT$3:$CT$725)</f>
        <v>0</v>
      </c>
      <c r="CQ564" s="30">
        <f>SUMIF(Ingredients!$B$3:$B$230,K564,Ingredients!$J$3:$J$230)+SUMIF($B$3:$B$725,K564,$CT$3:$CT$725)</f>
        <v>0</v>
      </c>
      <c r="CR564" s="30">
        <f>SUMIF(Ingredients!$B$3:$B$230,L564,Ingredients!$J$3:$J$230)+SUMIF($B$3:$B$725,L564,$CT$3:$CT$725)</f>
        <v>0</v>
      </c>
      <c r="CS564" s="30">
        <f>SUMIF(Ingredients!$B$3:$B$230,M564,Ingredients!$J$3:$J$230)+SUMIF($B$3:$B$725,M564,$CT$3:$CT$725)</f>
        <v>0</v>
      </c>
      <c r="CT564" s="43">
        <f t="shared" si="120"/>
        <v>0</v>
      </c>
      <c r="CU564" s="34">
        <v>7</v>
      </c>
      <c r="CV564" s="30">
        <v>10</v>
      </c>
      <c r="CW564" s="30">
        <v>10.25</v>
      </c>
      <c r="CX564" s="35">
        <v>1</v>
      </c>
      <c r="CY564" s="36">
        <v>0.5</v>
      </c>
      <c r="CZ564" s="37">
        <v>0</v>
      </c>
      <c r="DA564" s="38">
        <v>0</v>
      </c>
      <c r="DB564" s="39">
        <v>0</v>
      </c>
      <c r="DC564" t="s">
        <v>199</v>
      </c>
      <c r="DD564" t="str">
        <f t="shared" ca="1" si="112"/>
        <v/>
      </c>
      <c r="DE564" t="str">
        <f t="shared" ca="1" si="121"/>
        <v>No</v>
      </c>
      <c r="DG564" t="s">
        <v>200</v>
      </c>
      <c r="DH564" t="str">
        <f t="shared" ca="1" si="122"/>
        <v/>
      </c>
      <c r="DI564" t="s">
        <v>2271</v>
      </c>
    </row>
    <row r="565" spans="2:113" x14ac:dyDescent="0.3">
      <c r="B565" t="s">
        <v>879</v>
      </c>
      <c r="C565" t="str">
        <f>INDEX('PH Itemnames'!$B$1:$B$723,MATCH(B565,'PH Itemnames'!$A$1:$A$723),1)</f>
        <v>tiropitaItem</v>
      </c>
      <c r="D565" t="s">
        <v>240</v>
      </c>
      <c r="E565" t="s">
        <v>1191</v>
      </c>
      <c r="F565" s="10" t="s">
        <v>209</v>
      </c>
      <c r="G565" s="11" t="s">
        <v>346</v>
      </c>
      <c r="H565" s="11" t="s">
        <v>226</v>
      </c>
      <c r="I565" s="11" t="s">
        <v>73</v>
      </c>
      <c r="J565" s="11"/>
      <c r="K565" s="11"/>
      <c r="L565" s="11"/>
      <c r="M565" s="11"/>
      <c r="N565" s="46">
        <f ca="1">SUMIF(Ingredients!$B$3:$B$230,'PH complex foods'!F565,Ingredients!$A$3:$A$119)+SUMIF($B$3:$B$725,F565,$V$3:$V$724)</f>
        <v>1</v>
      </c>
      <c r="O565" s="11">
        <f ca="1">SUMIF(Ingredients!$B$3:$B$230,'PH complex foods'!G565,Ingredients!$A$3:$A$119)+SUMIF($B$3:$B$725,G565,$V$3:$V$724)</f>
        <v>1</v>
      </c>
      <c r="P565" s="11">
        <f ca="1">SUMIF(Ingredients!$B$3:$B$230,'PH complex foods'!H565,Ingredients!$A$3:$A$119)+SUMIF($B$3:$B$725,H565,$V$3:$V$724)</f>
        <v>1</v>
      </c>
      <c r="Q565" s="11">
        <f ca="1">SUMIF(Ingredients!$B$3:$B$230,'PH complex foods'!I565,Ingredients!$A$3:$A$119)+SUMIF($B$3:$B$725,I565,$V$3:$V$724)</f>
        <v>1</v>
      </c>
      <c r="R565" s="11">
        <f ca="1">SUMIF(Ingredients!$B$3:$B$230,'PH complex foods'!J565,Ingredients!$A$3:$A$119)+SUMIF($B$3:$B$725,J565,$V$3:$V$724)</f>
        <v>0</v>
      </c>
      <c r="S565" s="11">
        <f ca="1">SUMIF(Ingredients!$B$3:$B$230,'PH complex foods'!K565,Ingredients!$A$3:$A$119)+SUMIF($B$3:$B$725,K565,$V$3:$V$724)</f>
        <v>0</v>
      </c>
      <c r="T565" s="11">
        <f ca="1">SUMIF(Ingredients!$B$3:$B$230,'PH complex foods'!L565,Ingredients!$A$3:$A$119)+SUMIF($B$3:$B$725,L565,$V$3:$V$724)</f>
        <v>0</v>
      </c>
      <c r="U565" s="11">
        <f ca="1">SUMIF(Ingredients!$B$3:$B$230,'PH complex foods'!M565,Ingredients!$A$3:$A$119)+SUMIF($B$3:$B$725,M565,$V$3:$V$724)</f>
        <v>0</v>
      </c>
      <c r="V565" s="10">
        <f t="shared" ca="1" si="123"/>
        <v>1</v>
      </c>
      <c r="W565" s="10">
        <v>1</v>
      </c>
      <c r="X565" s="11">
        <v>1</v>
      </c>
      <c r="Y565" s="11">
        <f>COUNTIF(F565:M1289,B565)</f>
        <v>0</v>
      </c>
      <c r="Z565" s="44" t="str">
        <f t="shared" ca="1" si="124"/>
        <v>Yes</v>
      </c>
      <c r="AA565" s="34">
        <f>SUMIF(Ingredients!$B$3:$B$230,F565,Ingredients!$C$3:$C$230)+SUMIF($B$3:$B$725,F565,$AI$3:$AI$725)</f>
        <v>5</v>
      </c>
      <c r="AB565" s="30">
        <f>SUMIF(Ingredients!$B$3:$B$230,G565,Ingredients!$C$3:$C$230)+SUMIF($B$3:$B$725,G565,$AI$3:$AI$725)</f>
        <v>4</v>
      </c>
      <c r="AC565" s="30">
        <f>SUMIF(Ingredients!$B$3:$B$230,H565,Ingredients!$C$3:$C$230)+SUMIF($B$3:$B$725,H565,$AI$3:$AI$725)</f>
        <v>0</v>
      </c>
      <c r="AD565" s="30">
        <f>SUMIF(Ingredients!$B$3:$B$230,I565,Ingredients!$C$3:$C$230)+SUMIF($B$3:$B$725,I565,$AI$3:$AI$725)</f>
        <v>10</v>
      </c>
      <c r="AE565" s="30">
        <f>SUMIF(Ingredients!$B$3:$B$230,J565,Ingredients!$C$3:$C$230)+SUMIF($B$3:$B$725,J565,$AI$3:$AI$725)</f>
        <v>0</v>
      </c>
      <c r="AF565" s="30">
        <f>SUMIF(Ingredients!$B$3:$B$230,K565,Ingredients!$C$3:$C$230)+SUMIF($B$3:$B$725,K565,$AI$3:$AI$725)</f>
        <v>0</v>
      </c>
      <c r="AG565" s="30">
        <f>SUMIF(Ingredients!$B$3:$B$230,L565,Ingredients!$C$3:$C$230)+SUMIF($B$3:$B$725,L565,$AI$3:$AI$725)</f>
        <v>0</v>
      </c>
      <c r="AH565" s="30">
        <f>SUMIF(Ingredients!$B$3:$B$230,M565,Ingredients!$C$3:$C$230)+SUMIF($B$3:$B$725,M565,$AI$3:$AI$725)</f>
        <v>0</v>
      </c>
      <c r="AI565" s="29">
        <f t="shared" si="113"/>
        <v>19</v>
      </c>
      <c r="AJ565" s="30">
        <f>SUMIF(Ingredients!$B$3:$B$230,F565,Ingredients!$D$3:$D$230)+SUMIF($B$3:$B$725,F565,$AR$3:$AR$725)</f>
        <v>0</v>
      </c>
      <c r="AK565" s="30">
        <f>SUMIF(Ingredients!$B$3:$B$230,G565,Ingredients!$D$3:$D$230)+SUMIF($B$3:$B$725,G565,$AR$3:$AR$725)</f>
        <v>0</v>
      </c>
      <c r="AL565" s="30">
        <f>SUMIF(Ingredients!$B$3:$B$230,H565,Ingredients!$D$3:$D$230)+SUMIF($B$3:$B$725,H565,$AR$3:$AR$725)</f>
        <v>0</v>
      </c>
      <c r="AM565" s="30">
        <f>SUMIF(Ingredients!$B$3:$B$230,I565,Ingredients!$D$3:$D$230)+SUMIF($B$3:$B$725,I565,$AR$3:$AR$725)</f>
        <v>0</v>
      </c>
      <c r="AN565" s="30">
        <f>SUMIF(Ingredients!$B$3:$B$230,J565,Ingredients!$D$3:$D$230)+SUMIF($B$3:$B$725,J565,$AR$3:$AR$725)</f>
        <v>0</v>
      </c>
      <c r="AO565" s="30">
        <f>SUMIF(Ingredients!$B$3:$B$230,K565,Ingredients!$D$3:$D$230)+SUMIF($B$3:$B$725,K565,$AR$3:$AR$725)</f>
        <v>0</v>
      </c>
      <c r="AP565" s="30">
        <f>SUMIF(Ingredients!$B$3:$B$230,L565,Ingredients!$D$3:$D$230)+SUMIF($B$3:$B$725,L565,$AR$3:$AR$725)</f>
        <v>0</v>
      </c>
      <c r="AQ565" s="30">
        <f>SUMIF(Ingredients!$B$3:$B$230,M565,Ingredients!$D$3:$D$230)+SUMIF($B$3:$B$725,M565,$AR$3:$AR$725)</f>
        <v>0</v>
      </c>
      <c r="AR565" s="29">
        <f t="shared" si="114"/>
        <v>0</v>
      </c>
      <c r="AS565" s="30">
        <f>SUMIF(Ingredients!$B$3:$B$230,F565,Ingredients!$E$3:$E$230)+SUMIF($B$3:$B$725,F565,$BA$3:$BA$730)</f>
        <v>7</v>
      </c>
      <c r="AT565" s="30">
        <f>SUMIF(Ingredients!$B$3:$B$230,G565,Ingredients!$E$3:$E$230)+SUMIF($B$3:$B$725,G565,$BA$3:$BA$730)</f>
        <v>0</v>
      </c>
      <c r="AU565" s="30">
        <f>SUMIF(Ingredients!$B$3:$B$230,H565,Ingredients!$E$3:$E$230)+SUMIF($B$3:$B$725,H565,$BA$3:$BA$730)</f>
        <v>16</v>
      </c>
      <c r="AV565" s="30">
        <f>SUMIF(Ingredients!$B$3:$B$230,I565,Ingredients!$E$3:$E$230)+SUMIF($B$3:$B$725,I565,$BA$3:$BA$730)</f>
        <v>73</v>
      </c>
      <c r="AW565" s="30">
        <f>SUMIF(Ingredients!$B$3:$B$230,J565,Ingredients!$E$3:$E$230)+SUMIF($B$3:$B$725,J565,$BA$3:$BA$730)</f>
        <v>0</v>
      </c>
      <c r="AX565" s="30">
        <f>SUMIF(Ingredients!$B$3:$B$230,K565,Ingredients!$E$3:$E$230)+SUMIF($B$3:$B$725,K565,$BA$3:$BA$730)</f>
        <v>0</v>
      </c>
      <c r="AY565" s="30">
        <f>SUMIF(Ingredients!$B$3:$B$230,L565,Ingredients!$E$3:$E$230)+SUMIF($B$3:$B$725,L565,$BA$3:$BA$730)</f>
        <v>0</v>
      </c>
      <c r="AZ565" s="30">
        <f>SUMIF(Ingredients!$B$3:$B$230,M565,Ingredients!$E$3:$E$230)+SUMIF($B$3:$B$725,M565,$BA$3:$BA$730)</f>
        <v>0</v>
      </c>
      <c r="BA565" s="29">
        <f t="shared" si="115"/>
        <v>24</v>
      </c>
      <c r="BB565" s="30">
        <f>SUMIF(Ingredients!$B$3:$B$230,F565,Ingredients!$F$3:$F$230)+SUMIF($B$3:$B$725,F565,$BJ$3:$BJ$725)</f>
        <v>1</v>
      </c>
      <c r="BC565" s="30">
        <f>SUMIF(Ingredients!$B$3:$B$230,G565,Ingredients!$F$3:$F$230)+SUMIF($B$3:$B$725,G565,$BJ$3:$BJ$725)</f>
        <v>0</v>
      </c>
      <c r="BD565" s="30">
        <f>SUMIF(Ingredients!$B$3:$B$230,H565,Ingredients!$F$3:$F$230)+SUMIF($B$3:$B$725,H565,$BJ$3:$BJ$725)</f>
        <v>0</v>
      </c>
      <c r="BE565" s="30">
        <f>SUMIF(Ingredients!$B$3:$B$230,I565,Ingredients!$F$3:$F$230)+SUMIF($B$3:$B$725,I565,$BJ$3:$BJ$725)</f>
        <v>0</v>
      </c>
      <c r="BF565" s="30">
        <f>SUMIF(Ingredients!$B$3:$B$230,J565,Ingredients!$F$3:$F$230)+SUMIF($B$3:$B$725,J565,$BJ$3:$BJ$725)</f>
        <v>0</v>
      </c>
      <c r="BG565" s="30">
        <f>SUMIF(Ingredients!$B$3:$B$230,K565,Ingredients!$F$3:$F$230)+SUMIF($B$3:$B$725,K565,$BJ$3:$BJ$725)</f>
        <v>0</v>
      </c>
      <c r="BH565" s="30">
        <f>SUMIF(Ingredients!$B$3:$B$230,L565,Ingredients!$F$3:$F$230)+SUMIF($B$3:$B$725,L565,$BJ$3:$BJ$725)</f>
        <v>0</v>
      </c>
      <c r="BI565" s="30">
        <f>SUMIF(Ingredients!$B$3:$B$230,M565,Ingredients!$F$3:$F$230)+SUMIF($B$3:$B$725,M565,$BJ$3:$BJ$725)</f>
        <v>0</v>
      </c>
      <c r="BJ565" s="35">
        <f t="shared" si="116"/>
        <v>1</v>
      </c>
      <c r="BK565" s="30">
        <f>SUMIF(Ingredients!$B$3:$B$230,F565,Ingredients!$G$3:$G$230)+SUMIF($B$3:$B$725,F565,$BS$3:$BS$725)</f>
        <v>0</v>
      </c>
      <c r="BL565" s="30">
        <f>SUMIF(Ingredients!$B$3:$B$230,G565,Ingredients!$G$3:$G$230)+SUMIF($B$3:$B$725,G565,$BS$3:$BS$725)</f>
        <v>0</v>
      </c>
      <c r="BM565" s="30">
        <f>SUMIF(Ingredients!$B$3:$B$230,H565,Ingredients!$G$3:$G$230)+SUMIF($B$3:$B$725,H565,$BS$3:$BS$725)</f>
        <v>0</v>
      </c>
      <c r="BN565" s="30">
        <f>SUMIF(Ingredients!$B$3:$B$230,I565,Ingredients!$G$3:$G$230)+SUMIF($B$3:$B$725,I565,$BS$3:$BS$725)</f>
        <v>0</v>
      </c>
      <c r="BO565" s="30">
        <f>SUMIF(Ingredients!$B$3:$B$230,J565,Ingredients!$G$3:$G$230)+SUMIF($B$3:$B$725,J565,$BS$3:$BS$725)</f>
        <v>0</v>
      </c>
      <c r="BP565" s="30">
        <f>SUMIF(Ingredients!$B$3:$B$230,K565,Ingredients!$G$3:$G$230)+SUMIF($B$3:$B$725,K565,$BS$3:$BS$725)</f>
        <v>0</v>
      </c>
      <c r="BQ565" s="30">
        <f>SUMIF(Ingredients!$B$3:$B$230,L565,Ingredients!$G$3:$G$230)+SUMIF($B$3:$B$725,L565,$BS$3:$BS$725)</f>
        <v>0</v>
      </c>
      <c r="BR565" s="30">
        <f>SUMIF(Ingredients!$B$3:$B$230,M565,Ingredients!$G$3:$G$230)+SUMIF($B$3:$B$725,M565,$BS$3:$BS$725)</f>
        <v>0</v>
      </c>
      <c r="BS565" s="36">
        <f t="shared" si="117"/>
        <v>0</v>
      </c>
      <c r="BT565" s="30">
        <f>SUMIF(Ingredients!$B$3:$B$230,F565,Ingredients!$H$3:$H$230)+SUMIF($B$3:$B$725,F565,$CB$3:$CB$725)</f>
        <v>0</v>
      </c>
      <c r="BU565" s="30">
        <f>SUMIF(Ingredients!$B$3:$B$230,G565,Ingredients!$H$3:$H$230)+SUMIF($B$3:$B$725,G565,$CB$3:$CB$725)</f>
        <v>0</v>
      </c>
      <c r="BV565" s="30">
        <f>SUMIF(Ingredients!$B$3:$B$230,H565,Ingredients!$H$3:$H$230)+SUMIF($B$3:$B$725,H565,$CB$3:$CB$725)</f>
        <v>0</v>
      </c>
      <c r="BW565" s="30">
        <f>SUMIF(Ingredients!$B$3:$B$230,I565,Ingredients!$H$3:$H$230)+SUMIF($B$3:$B$725,I565,$CB$3:$CB$725)</f>
        <v>0</v>
      </c>
      <c r="BX565" s="30">
        <f>SUMIF(Ingredients!$B$3:$B$230,J565,Ingredients!$H$3:$H$230)+SUMIF($B$3:$B$725,J565,$CB$3:$CB$725)</f>
        <v>0</v>
      </c>
      <c r="BY565" s="30">
        <f>SUMIF(Ingredients!$B$3:$B$230,K565,Ingredients!$H$3:$H$230)+SUMIF($B$3:$B$725,K565,$CB$3:$CB$725)</f>
        <v>0</v>
      </c>
      <c r="BZ565" s="30">
        <f>SUMIF(Ingredients!$B$3:$B$230,L565,Ingredients!$H$3:$H$230)+SUMIF($B$3:$B$725,L565,$CB$3:$CB$725)</f>
        <v>0</v>
      </c>
      <c r="CA565" s="30">
        <f>SUMIF(Ingredients!$B$3:$B$230,M565,Ingredients!$H$3:$H$230)+SUMIF($B$3:$B$725,M565,$CB$3:$CB$725)</f>
        <v>0</v>
      </c>
      <c r="CB565" s="42">
        <f t="shared" si="118"/>
        <v>0</v>
      </c>
      <c r="CC565" s="30">
        <f>SUMIF(Ingredients!$B$3:$B$230,F565,Ingredients!$I$3:$I$230)+SUMIF($B$3:$B$725,F565,$CK$3:$CK$725)</f>
        <v>0</v>
      </c>
      <c r="CD565" s="30">
        <f>SUMIF(Ingredients!$B$3:$B$230,G565,Ingredients!$I$3:$I$230)+SUMIF($B$3:$B$725,G565,$CK$3:$CK$725)</f>
        <v>0</v>
      </c>
      <c r="CE565" s="30">
        <f>SUMIF(Ingredients!$B$3:$B$230,H565,Ingredients!$I$3:$I$230)+SUMIF($B$3:$B$725,H565,$CK$3:$CK$725)</f>
        <v>0</v>
      </c>
      <c r="CF565" s="30">
        <f>SUMIF(Ingredients!$B$3:$B$230,I565,Ingredients!$I$3:$I$230)+SUMIF($B$3:$B$725,I565,$CK$3:$CK$725)</f>
        <v>0</v>
      </c>
      <c r="CG565" s="30">
        <f>SUMIF(Ingredients!$B$3:$B$230,J565,Ingredients!$I$3:$I$230)+SUMIF($B$3:$B$725,J565,$CK$3:$CK$725)</f>
        <v>0</v>
      </c>
      <c r="CH565" s="30">
        <f>SUMIF(Ingredients!$B$3:$B$230,K565,Ingredients!$I$3:$I$230)+SUMIF($B$3:$B$725,K565,$CK$3:$CK$725)</f>
        <v>0</v>
      </c>
      <c r="CI565" s="30">
        <f>SUMIF(Ingredients!$B$3:$B$230,L565,Ingredients!$I$3:$I$230)+SUMIF($B$3:$B$725,L565,$CK$3:$CK$725)</f>
        <v>0</v>
      </c>
      <c r="CJ565" s="30">
        <f>SUMIF(Ingredients!$B$3:$B$230,M565,Ingredients!$I$3:$I$230)+SUMIF($B$3:$B$725,M565,$CK$3:$CK$725)</f>
        <v>0</v>
      </c>
      <c r="CK565" s="38">
        <f t="shared" si="119"/>
        <v>0</v>
      </c>
      <c r="CL565" s="30">
        <f>SUMIF(Ingredients!$B$3:$B$230,F565,Ingredients!$J$3:$J$230)+SUMIF($B$3:$B$725,F565,$CT$3:$CT$725)</f>
        <v>0</v>
      </c>
      <c r="CM565" s="30">
        <f>SUMIF(Ingredients!$B$3:$B$230,G565,Ingredients!$J$3:$J$230)+SUMIF($B$3:$B$725,G565,$CT$3:$CT$725)</f>
        <v>0</v>
      </c>
      <c r="CN565" s="30">
        <f>SUMIF(Ingredients!$B$3:$B$230,H565,Ingredients!$J$3:$J$230)+SUMIF($B$3:$B$725,H565,$CT$3:$CT$725)</f>
        <v>0</v>
      </c>
      <c r="CO565" s="30">
        <f>SUMIF(Ingredients!$B$3:$B$230,I565,Ingredients!$J$3:$J$230)+SUMIF($B$3:$B$725,I565,$CT$3:$CT$725)</f>
        <v>3</v>
      </c>
      <c r="CP565" s="30">
        <f>SUMIF(Ingredients!$B$3:$B$230,J565,Ingredients!$J$3:$J$230)+SUMIF($B$3:$B$725,J565,$CT$3:$CT$725)</f>
        <v>0</v>
      </c>
      <c r="CQ565" s="30">
        <f>SUMIF(Ingredients!$B$3:$B$230,K565,Ingredients!$J$3:$J$230)+SUMIF($B$3:$B$725,K565,$CT$3:$CT$725)</f>
        <v>0</v>
      </c>
      <c r="CR565" s="30">
        <f>SUMIF(Ingredients!$B$3:$B$230,L565,Ingredients!$J$3:$J$230)+SUMIF($B$3:$B$725,L565,$CT$3:$CT$725)</f>
        <v>0</v>
      </c>
      <c r="CS565" s="30">
        <f>SUMIF(Ingredients!$B$3:$B$230,M565,Ingredients!$J$3:$J$230)+SUMIF($B$3:$B$725,M565,$CT$3:$CT$725)</f>
        <v>0</v>
      </c>
      <c r="CT565" s="43">
        <f t="shared" si="120"/>
        <v>3</v>
      </c>
      <c r="CU565" s="34">
        <v>20</v>
      </c>
      <c r="CV565" s="30">
        <v>0</v>
      </c>
      <c r="CW565" s="30">
        <v>12</v>
      </c>
      <c r="CX565" s="35">
        <v>1</v>
      </c>
      <c r="CY565" s="36">
        <v>0</v>
      </c>
      <c r="CZ565" s="37">
        <v>0</v>
      </c>
      <c r="DA565" s="38">
        <v>0.8</v>
      </c>
      <c r="DB565" s="39">
        <v>3</v>
      </c>
      <c r="DC565" t="s">
        <v>202</v>
      </c>
      <c r="DD565" t="str">
        <f t="shared" ca="1" si="112"/>
        <v/>
      </c>
      <c r="DE565" t="str">
        <f t="shared" ca="1" si="121"/>
        <v>-</v>
      </c>
      <c r="DG565" t="s">
        <v>200</v>
      </c>
      <c r="DH565" t="str">
        <f t="shared" ca="1" si="122"/>
        <v>TIROPITAITEM(MEAL, ItemRegistry.tiropitaItem, 4 ,4f,0f,1f,0f,0f,0.8f,3f,1.75f),</v>
      </c>
      <c r="DI565" t="s">
        <v>2599</v>
      </c>
    </row>
    <row r="566" spans="2:113" x14ac:dyDescent="0.3">
      <c r="B566" t="s">
        <v>880</v>
      </c>
      <c r="C566" t="str">
        <f>INDEX('PH Itemnames'!$B$1:$B$723,MATCH(B566,'PH Itemnames'!$A$1:$A$723),1)</f>
        <v>rosepetalteaItem</v>
      </c>
      <c r="D566" t="s">
        <v>240</v>
      </c>
      <c r="E566" t="s">
        <v>1191</v>
      </c>
      <c r="F566" s="10" t="s">
        <v>123</v>
      </c>
      <c r="G566" s="11" t="s">
        <v>222</v>
      </c>
      <c r="H566" s="11"/>
      <c r="I566" s="11"/>
      <c r="J566" s="11"/>
      <c r="K566" s="11"/>
      <c r="L566" s="11"/>
      <c r="M566" s="11"/>
      <c r="N566" s="46">
        <f ca="1">SUMIF(Ingredients!$B$3:$B$230,'PH complex foods'!F566,Ingredients!$A$3:$A$119)+SUMIF($B$3:$B$725,F566,$V$3:$V$724)</f>
        <v>1</v>
      </c>
      <c r="O566" s="11">
        <f ca="1">SUMIF(Ingredients!$B$3:$B$230,'PH complex foods'!G566,Ingredients!$A$3:$A$119)+SUMIF($B$3:$B$725,G566,$V$3:$V$724)</f>
        <v>1</v>
      </c>
      <c r="P566" s="11">
        <f ca="1">SUMIF(Ingredients!$B$3:$B$230,'PH complex foods'!H566,Ingredients!$A$3:$A$119)+SUMIF($B$3:$B$725,H566,$V$3:$V$724)</f>
        <v>0</v>
      </c>
      <c r="Q566" s="11">
        <f ca="1">SUMIF(Ingredients!$B$3:$B$230,'PH complex foods'!I566,Ingredients!$A$3:$A$119)+SUMIF($B$3:$B$725,I566,$V$3:$V$724)</f>
        <v>0</v>
      </c>
      <c r="R566" s="11">
        <f ca="1">SUMIF(Ingredients!$B$3:$B$230,'PH complex foods'!J566,Ingredients!$A$3:$A$119)+SUMIF($B$3:$B$725,J566,$V$3:$V$724)</f>
        <v>0</v>
      </c>
      <c r="S566" s="11">
        <f ca="1">SUMIF(Ingredients!$B$3:$B$230,'PH complex foods'!K566,Ingredients!$A$3:$A$119)+SUMIF($B$3:$B$725,K566,$V$3:$V$724)</f>
        <v>0</v>
      </c>
      <c r="T566" s="11">
        <f ca="1">SUMIF(Ingredients!$B$3:$B$230,'PH complex foods'!L566,Ingredients!$A$3:$A$119)+SUMIF($B$3:$B$725,L566,$V$3:$V$724)</f>
        <v>0</v>
      </c>
      <c r="U566" s="11">
        <f ca="1">SUMIF(Ingredients!$B$3:$B$230,'PH complex foods'!M566,Ingredients!$A$3:$A$119)+SUMIF($B$3:$B$725,M566,$V$3:$V$724)</f>
        <v>0</v>
      </c>
      <c r="V566" s="10">
        <f t="shared" ca="1" si="123"/>
        <v>1</v>
      </c>
      <c r="W566" s="10">
        <v>1</v>
      </c>
      <c r="X566" s="11">
        <v>1</v>
      </c>
      <c r="Y566" s="11">
        <f>COUNTIF(F566:M1290,B566)</f>
        <v>0</v>
      </c>
      <c r="Z566" s="44" t="str">
        <f t="shared" ca="1" si="124"/>
        <v>Yes</v>
      </c>
      <c r="AA566" s="34">
        <f>SUMIF(Ingredients!$B$3:$B$230,F566,Ingredients!$C$3:$C$230)+SUMIF($B$3:$B$725,F566,$AI$3:$AI$725)</f>
        <v>1</v>
      </c>
      <c r="AB566" s="30">
        <f>SUMIF(Ingredients!$B$3:$B$230,G566,Ingredients!$C$3:$C$230)+SUMIF($B$3:$B$725,G566,$AI$3:$AI$725)</f>
        <v>0</v>
      </c>
      <c r="AC566" s="30">
        <f>SUMIF(Ingredients!$B$3:$B$230,H566,Ingredients!$C$3:$C$230)+SUMIF($B$3:$B$725,H566,$AI$3:$AI$725)</f>
        <v>0</v>
      </c>
      <c r="AD566" s="30">
        <f>SUMIF(Ingredients!$B$3:$B$230,I566,Ingredients!$C$3:$C$230)+SUMIF($B$3:$B$725,I566,$AI$3:$AI$725)</f>
        <v>0</v>
      </c>
      <c r="AE566" s="30">
        <f>SUMIF(Ingredients!$B$3:$B$230,J566,Ingredients!$C$3:$C$230)+SUMIF($B$3:$B$725,J566,$AI$3:$AI$725)</f>
        <v>0</v>
      </c>
      <c r="AF566" s="30">
        <f>SUMIF(Ingredients!$B$3:$B$230,K566,Ingredients!$C$3:$C$230)+SUMIF($B$3:$B$725,K566,$AI$3:$AI$725)</f>
        <v>0</v>
      </c>
      <c r="AG566" s="30">
        <f>SUMIF(Ingredients!$B$3:$B$230,L566,Ingredients!$C$3:$C$230)+SUMIF($B$3:$B$725,L566,$AI$3:$AI$725)</f>
        <v>0</v>
      </c>
      <c r="AH566" s="30">
        <f>SUMIF(Ingredients!$B$3:$B$230,M566,Ingredients!$C$3:$C$230)+SUMIF($B$3:$B$725,M566,$AI$3:$AI$725)</f>
        <v>0</v>
      </c>
      <c r="AI566" s="29">
        <f t="shared" si="113"/>
        <v>1</v>
      </c>
      <c r="AJ566" s="30">
        <f>SUMIF(Ingredients!$B$3:$B$230,F566,Ingredients!$D$3:$D$230)+SUMIF($B$3:$B$725,F566,$AR$3:$AR$725)</f>
        <v>0</v>
      </c>
      <c r="AK566" s="30">
        <f>SUMIF(Ingredients!$B$3:$B$230,G566,Ingredients!$D$3:$D$230)+SUMIF($B$3:$B$725,G566,$AR$3:$AR$725)</f>
        <v>0</v>
      </c>
      <c r="AL566" s="30">
        <f>SUMIF(Ingredients!$B$3:$B$230,H566,Ingredients!$D$3:$D$230)+SUMIF($B$3:$B$725,H566,$AR$3:$AR$725)</f>
        <v>0</v>
      </c>
      <c r="AM566" s="30">
        <f>SUMIF(Ingredients!$B$3:$B$230,I566,Ingredients!$D$3:$D$230)+SUMIF($B$3:$B$725,I566,$AR$3:$AR$725)</f>
        <v>0</v>
      </c>
      <c r="AN566" s="30">
        <f>SUMIF(Ingredients!$B$3:$B$230,J566,Ingredients!$D$3:$D$230)+SUMIF($B$3:$B$725,J566,$AR$3:$AR$725)</f>
        <v>0</v>
      </c>
      <c r="AO566" s="30">
        <f>SUMIF(Ingredients!$B$3:$B$230,K566,Ingredients!$D$3:$D$230)+SUMIF($B$3:$B$725,K566,$AR$3:$AR$725)</f>
        <v>0</v>
      </c>
      <c r="AP566" s="30">
        <f>SUMIF(Ingredients!$B$3:$B$230,L566,Ingredients!$D$3:$D$230)+SUMIF($B$3:$B$725,L566,$AR$3:$AR$725)</f>
        <v>0</v>
      </c>
      <c r="AQ566" s="30">
        <f>SUMIF(Ingredients!$B$3:$B$230,M566,Ingredients!$D$3:$D$230)+SUMIF($B$3:$B$725,M566,$AR$3:$AR$725)</f>
        <v>0</v>
      </c>
      <c r="AR566" s="29">
        <f t="shared" si="114"/>
        <v>0</v>
      </c>
      <c r="AS566" s="30">
        <f>SUMIF(Ingredients!$B$3:$B$230,F566,Ingredients!$E$3:$E$230)+SUMIF($B$3:$B$725,F566,$BA$3:$BA$730)</f>
        <v>30</v>
      </c>
      <c r="AT566" s="30">
        <f>SUMIF(Ingredients!$B$3:$B$230,G566,Ingredients!$E$3:$E$230)+SUMIF($B$3:$B$725,G566,$BA$3:$BA$730)</f>
        <v>0</v>
      </c>
      <c r="AU566" s="30">
        <f>SUMIF(Ingredients!$B$3:$B$230,H566,Ingredients!$E$3:$E$230)+SUMIF($B$3:$B$725,H566,$BA$3:$BA$730)</f>
        <v>0</v>
      </c>
      <c r="AV566" s="30">
        <f>SUMIF(Ingredients!$B$3:$B$230,I566,Ingredients!$E$3:$E$230)+SUMIF($B$3:$B$725,I566,$BA$3:$BA$730)</f>
        <v>0</v>
      </c>
      <c r="AW566" s="30">
        <f>SUMIF(Ingredients!$B$3:$B$230,J566,Ingredients!$E$3:$E$230)+SUMIF($B$3:$B$725,J566,$BA$3:$BA$730)</f>
        <v>0</v>
      </c>
      <c r="AX566" s="30">
        <f>SUMIF(Ingredients!$B$3:$B$230,K566,Ingredients!$E$3:$E$230)+SUMIF($B$3:$B$725,K566,$BA$3:$BA$730)</f>
        <v>0</v>
      </c>
      <c r="AY566" s="30">
        <f>SUMIF(Ingredients!$B$3:$B$230,L566,Ingredients!$E$3:$E$230)+SUMIF($B$3:$B$725,L566,$BA$3:$BA$730)</f>
        <v>0</v>
      </c>
      <c r="AZ566" s="30">
        <f>SUMIF(Ingredients!$B$3:$B$230,M566,Ingredients!$E$3:$E$230)+SUMIF($B$3:$B$725,M566,$BA$3:$BA$730)</f>
        <v>0</v>
      </c>
      <c r="BA566" s="29">
        <f t="shared" si="115"/>
        <v>15</v>
      </c>
      <c r="BB566" s="30">
        <f>SUMIF(Ingredients!$B$3:$B$230,F566,Ingredients!$F$3:$F$230)+SUMIF($B$3:$B$725,F566,$BJ$3:$BJ$725)</f>
        <v>0</v>
      </c>
      <c r="BC566" s="30">
        <f>SUMIF(Ingredients!$B$3:$B$230,G566,Ingredients!$F$3:$F$230)+SUMIF($B$3:$B$725,G566,$BJ$3:$BJ$725)</f>
        <v>0</v>
      </c>
      <c r="BD566" s="30">
        <f>SUMIF(Ingredients!$B$3:$B$230,H566,Ingredients!$F$3:$F$230)+SUMIF($B$3:$B$725,H566,$BJ$3:$BJ$725)</f>
        <v>0</v>
      </c>
      <c r="BE566" s="30">
        <f>SUMIF(Ingredients!$B$3:$B$230,I566,Ingredients!$F$3:$F$230)+SUMIF($B$3:$B$725,I566,$BJ$3:$BJ$725)</f>
        <v>0</v>
      </c>
      <c r="BF566" s="30">
        <f>SUMIF(Ingredients!$B$3:$B$230,J566,Ingredients!$F$3:$F$230)+SUMIF($B$3:$B$725,J566,$BJ$3:$BJ$725)</f>
        <v>0</v>
      </c>
      <c r="BG566" s="30">
        <f>SUMIF(Ingredients!$B$3:$B$230,K566,Ingredients!$F$3:$F$230)+SUMIF($B$3:$B$725,K566,$BJ$3:$BJ$725)</f>
        <v>0</v>
      </c>
      <c r="BH566" s="30">
        <f>SUMIF(Ingredients!$B$3:$B$230,L566,Ingredients!$F$3:$F$230)+SUMIF($B$3:$B$725,L566,$BJ$3:$BJ$725)</f>
        <v>0</v>
      </c>
      <c r="BI566" s="30">
        <f>SUMIF(Ingredients!$B$3:$B$230,M566,Ingredients!$F$3:$F$230)+SUMIF($B$3:$B$725,M566,$BJ$3:$BJ$725)</f>
        <v>0</v>
      </c>
      <c r="BJ566" s="35">
        <f t="shared" si="116"/>
        <v>0</v>
      </c>
      <c r="BK566" s="30">
        <f>SUMIF(Ingredients!$B$3:$B$230,F566,Ingredients!$G$3:$G$230)+SUMIF($B$3:$B$725,F566,$BS$3:$BS$725)</f>
        <v>0</v>
      </c>
      <c r="BL566" s="30">
        <f>SUMIF(Ingredients!$B$3:$B$230,G566,Ingredients!$G$3:$G$230)+SUMIF($B$3:$B$725,G566,$BS$3:$BS$725)</f>
        <v>0</v>
      </c>
      <c r="BM566" s="30">
        <f>SUMIF(Ingredients!$B$3:$B$230,H566,Ingredients!$G$3:$G$230)+SUMIF($B$3:$B$725,H566,$BS$3:$BS$725)</f>
        <v>0</v>
      </c>
      <c r="BN566" s="30">
        <f>SUMIF(Ingredients!$B$3:$B$230,I566,Ingredients!$G$3:$G$230)+SUMIF($B$3:$B$725,I566,$BS$3:$BS$725)</f>
        <v>0</v>
      </c>
      <c r="BO566" s="30">
        <f>SUMIF(Ingredients!$B$3:$B$230,J566,Ingredients!$G$3:$G$230)+SUMIF($B$3:$B$725,J566,$BS$3:$BS$725)</f>
        <v>0</v>
      </c>
      <c r="BP566" s="30">
        <f>SUMIF(Ingredients!$B$3:$B$230,K566,Ingredients!$G$3:$G$230)+SUMIF($B$3:$B$725,K566,$BS$3:$BS$725)</f>
        <v>0</v>
      </c>
      <c r="BQ566" s="30">
        <f>SUMIF(Ingredients!$B$3:$B$230,L566,Ingredients!$G$3:$G$230)+SUMIF($B$3:$B$725,L566,$BS$3:$BS$725)</f>
        <v>0</v>
      </c>
      <c r="BR566" s="30">
        <f>SUMIF(Ingredients!$B$3:$B$230,M566,Ingredients!$G$3:$G$230)+SUMIF($B$3:$B$725,M566,$BS$3:$BS$725)</f>
        <v>0</v>
      </c>
      <c r="BS566" s="36">
        <f t="shared" si="117"/>
        <v>0</v>
      </c>
      <c r="BT566" s="30">
        <f>SUMIF(Ingredients!$B$3:$B$230,F566,Ingredients!$H$3:$H$230)+SUMIF($B$3:$B$725,F566,$CB$3:$CB$725)</f>
        <v>0</v>
      </c>
      <c r="BU566" s="30">
        <f>SUMIF(Ingredients!$B$3:$B$230,G566,Ingredients!$H$3:$H$230)+SUMIF($B$3:$B$725,G566,$CB$3:$CB$725)</f>
        <v>0</v>
      </c>
      <c r="BV566" s="30">
        <f>SUMIF(Ingredients!$B$3:$B$230,H566,Ingredients!$H$3:$H$230)+SUMIF($B$3:$B$725,H566,$CB$3:$CB$725)</f>
        <v>0</v>
      </c>
      <c r="BW566" s="30">
        <f>SUMIF(Ingredients!$B$3:$B$230,I566,Ingredients!$H$3:$H$230)+SUMIF($B$3:$B$725,I566,$CB$3:$CB$725)</f>
        <v>0</v>
      </c>
      <c r="BX566" s="30">
        <f>SUMIF(Ingredients!$B$3:$B$230,J566,Ingredients!$H$3:$H$230)+SUMIF($B$3:$B$725,J566,$CB$3:$CB$725)</f>
        <v>0</v>
      </c>
      <c r="BY566" s="30">
        <f>SUMIF(Ingredients!$B$3:$B$230,K566,Ingredients!$H$3:$H$230)+SUMIF($B$3:$B$725,K566,$CB$3:$CB$725)</f>
        <v>0</v>
      </c>
      <c r="BZ566" s="30">
        <f>SUMIF(Ingredients!$B$3:$B$230,L566,Ingredients!$H$3:$H$230)+SUMIF($B$3:$B$725,L566,$CB$3:$CB$725)</f>
        <v>0</v>
      </c>
      <c r="CA566" s="30">
        <f>SUMIF(Ingredients!$B$3:$B$230,M566,Ingredients!$H$3:$H$230)+SUMIF($B$3:$B$725,M566,$CB$3:$CB$725)</f>
        <v>0</v>
      </c>
      <c r="CB566" s="42">
        <f t="shared" si="118"/>
        <v>0</v>
      </c>
      <c r="CC566" s="30">
        <f>SUMIF(Ingredients!$B$3:$B$230,F566,Ingredients!$I$3:$I$230)+SUMIF($B$3:$B$725,F566,$CK$3:$CK$725)</f>
        <v>0</v>
      </c>
      <c r="CD566" s="30">
        <f>SUMIF(Ingredients!$B$3:$B$230,G566,Ingredients!$I$3:$I$230)+SUMIF($B$3:$B$725,G566,$CK$3:$CK$725)</f>
        <v>0</v>
      </c>
      <c r="CE566" s="30">
        <f>SUMIF(Ingredients!$B$3:$B$230,H566,Ingredients!$I$3:$I$230)+SUMIF($B$3:$B$725,H566,$CK$3:$CK$725)</f>
        <v>0</v>
      </c>
      <c r="CF566" s="30">
        <f>SUMIF(Ingredients!$B$3:$B$230,I566,Ingredients!$I$3:$I$230)+SUMIF($B$3:$B$725,I566,$CK$3:$CK$725)</f>
        <v>0</v>
      </c>
      <c r="CG566" s="30">
        <f>SUMIF(Ingredients!$B$3:$B$230,J566,Ingredients!$I$3:$I$230)+SUMIF($B$3:$B$725,J566,$CK$3:$CK$725)</f>
        <v>0</v>
      </c>
      <c r="CH566" s="30">
        <f>SUMIF(Ingredients!$B$3:$B$230,K566,Ingredients!$I$3:$I$230)+SUMIF($B$3:$B$725,K566,$CK$3:$CK$725)</f>
        <v>0</v>
      </c>
      <c r="CI566" s="30">
        <f>SUMIF(Ingredients!$B$3:$B$230,L566,Ingredients!$I$3:$I$230)+SUMIF($B$3:$B$725,L566,$CK$3:$CK$725)</f>
        <v>0</v>
      </c>
      <c r="CJ566" s="30">
        <f>SUMIF(Ingredients!$B$3:$B$230,M566,Ingredients!$I$3:$I$230)+SUMIF($B$3:$B$725,M566,$CK$3:$CK$725)</f>
        <v>0</v>
      </c>
      <c r="CK566" s="38">
        <f t="shared" si="119"/>
        <v>0</v>
      </c>
      <c r="CL566" s="30">
        <f>SUMIF(Ingredients!$B$3:$B$230,F566,Ingredients!$J$3:$J$230)+SUMIF($B$3:$B$725,F566,$CT$3:$CT$725)</f>
        <v>0</v>
      </c>
      <c r="CM566" s="30">
        <f>SUMIF(Ingredients!$B$3:$B$230,G566,Ingredients!$J$3:$J$230)+SUMIF($B$3:$B$725,G566,$CT$3:$CT$725)</f>
        <v>0</v>
      </c>
      <c r="CN566" s="30">
        <f>SUMIF(Ingredients!$B$3:$B$230,H566,Ingredients!$J$3:$J$230)+SUMIF($B$3:$B$725,H566,$CT$3:$CT$725)</f>
        <v>0</v>
      </c>
      <c r="CO566" s="30">
        <f>SUMIF(Ingredients!$B$3:$B$230,I566,Ingredients!$J$3:$J$230)+SUMIF($B$3:$B$725,I566,$CT$3:$CT$725)</f>
        <v>0</v>
      </c>
      <c r="CP566" s="30">
        <f>SUMIF(Ingredients!$B$3:$B$230,J566,Ingredients!$J$3:$J$230)+SUMIF($B$3:$B$725,J566,$CT$3:$CT$725)</f>
        <v>0</v>
      </c>
      <c r="CQ566" s="30">
        <f>SUMIF(Ingredients!$B$3:$B$230,K566,Ingredients!$J$3:$J$230)+SUMIF($B$3:$B$725,K566,$CT$3:$CT$725)</f>
        <v>0</v>
      </c>
      <c r="CR566" s="30">
        <f>SUMIF(Ingredients!$B$3:$B$230,L566,Ingredients!$J$3:$J$230)+SUMIF($B$3:$B$725,L566,$CT$3:$CT$725)</f>
        <v>0</v>
      </c>
      <c r="CS566" s="30">
        <f>SUMIF(Ingredients!$B$3:$B$230,M566,Ingredients!$J$3:$J$230)+SUMIF($B$3:$B$725,M566,$CT$3:$CT$725)</f>
        <v>0</v>
      </c>
      <c r="CT566" s="43">
        <f t="shared" si="120"/>
        <v>0</v>
      </c>
      <c r="CU566" s="34">
        <v>1</v>
      </c>
      <c r="CV566" s="30">
        <v>20</v>
      </c>
      <c r="CW566" s="30">
        <v>15</v>
      </c>
      <c r="CX566" s="35">
        <v>0</v>
      </c>
      <c r="CY566" s="36">
        <v>0</v>
      </c>
      <c r="CZ566" s="37">
        <v>0</v>
      </c>
      <c r="DA566" s="38">
        <v>0</v>
      </c>
      <c r="DB566" s="39">
        <v>0</v>
      </c>
      <c r="DC566" t="s">
        <v>202</v>
      </c>
      <c r="DD566" t="str">
        <f t="shared" ca="1" si="112"/>
        <v/>
      </c>
      <c r="DE566" t="str">
        <f t="shared" ca="1" si="121"/>
        <v>-</v>
      </c>
      <c r="DG566" t="s">
        <v>200</v>
      </c>
      <c r="DH566" t="str">
        <f t="shared" ca="1" si="122"/>
        <v>ROSEPETALTEAITEM(MEAL, ItemRegistry.rosepetalteaItem, 4 ,0.2f,20f,0f,0f,0f,0f,0f,1.4f),</v>
      </c>
      <c r="DI566" t="s">
        <v>2600</v>
      </c>
    </row>
    <row r="567" spans="2:113" x14ac:dyDescent="0.3">
      <c r="B567" t="s">
        <v>881</v>
      </c>
      <c r="C567" t="str">
        <f>INDEX('PH Itemnames'!$B$1:$B$723,MATCH(B567,'PH Itemnames'!$A$1:$A$723),1)</f>
        <v>potatoskinsItem</v>
      </c>
      <c r="D567" t="s">
        <v>240</v>
      </c>
      <c r="E567" t="s">
        <v>1191</v>
      </c>
      <c r="F567" s="10" t="s">
        <v>65</v>
      </c>
      <c r="G567" s="11" t="s">
        <v>367</v>
      </c>
      <c r="H567" s="11" t="s">
        <v>73</v>
      </c>
      <c r="I567" s="11" t="s">
        <v>227</v>
      </c>
      <c r="J567" s="11"/>
      <c r="K567" s="11"/>
      <c r="L567" s="11"/>
      <c r="M567" s="11"/>
      <c r="N567" s="46">
        <f ca="1">SUMIF(Ingredients!$B$3:$B$230,'PH complex foods'!F567,Ingredients!$A$3:$A$119)+SUMIF($B$3:$B$725,F567,$V$3:$V$724)</f>
        <v>1</v>
      </c>
      <c r="O567" s="11">
        <f ca="1">SUMIF(Ingredients!$B$3:$B$230,'PH complex foods'!G567,Ingredients!$A$3:$A$119)+SUMIF($B$3:$B$725,G567,$V$3:$V$724)</f>
        <v>1</v>
      </c>
      <c r="P567" s="11">
        <f ca="1">SUMIF(Ingredients!$B$3:$B$230,'PH complex foods'!H567,Ingredients!$A$3:$A$119)+SUMIF($B$3:$B$725,H567,$V$3:$V$724)</f>
        <v>1</v>
      </c>
      <c r="Q567" s="11">
        <f ca="1">SUMIF(Ingredients!$B$3:$B$230,'PH complex foods'!I567,Ingredients!$A$3:$A$119)+SUMIF($B$3:$B$725,I567,$V$3:$V$724)</f>
        <v>1</v>
      </c>
      <c r="R567" s="11">
        <f ca="1">SUMIF(Ingredients!$B$3:$B$230,'PH complex foods'!J567,Ingredients!$A$3:$A$119)+SUMIF($B$3:$B$725,J567,$V$3:$V$724)</f>
        <v>0</v>
      </c>
      <c r="S567" s="11">
        <f ca="1">SUMIF(Ingredients!$B$3:$B$230,'PH complex foods'!K567,Ingredients!$A$3:$A$119)+SUMIF($B$3:$B$725,K567,$V$3:$V$724)</f>
        <v>0</v>
      </c>
      <c r="T567" s="11">
        <f ca="1">SUMIF(Ingredients!$B$3:$B$230,'PH complex foods'!L567,Ingredients!$A$3:$A$119)+SUMIF($B$3:$B$725,L567,$V$3:$V$724)</f>
        <v>0</v>
      </c>
      <c r="U567" s="11">
        <f ca="1">SUMIF(Ingredients!$B$3:$B$230,'PH complex foods'!M567,Ingredients!$A$3:$A$119)+SUMIF($B$3:$B$725,M567,$V$3:$V$724)</f>
        <v>0</v>
      </c>
      <c r="V567" s="10">
        <f t="shared" ca="1" si="123"/>
        <v>1</v>
      </c>
      <c r="W567" s="10">
        <v>1</v>
      </c>
      <c r="X567" s="11">
        <v>1</v>
      </c>
      <c r="Y567" s="11">
        <f>COUNTIF(F567:M1291,B567)</f>
        <v>0</v>
      </c>
      <c r="Z567" s="44" t="str">
        <f t="shared" ca="1" si="124"/>
        <v>Yes</v>
      </c>
      <c r="AA567" s="34">
        <f>SUMIF(Ingredients!$B$3:$B$230,F567,Ingredients!$C$3:$C$230)+SUMIF($B$3:$B$725,F567,$AI$3:$AI$725)</f>
        <v>10</v>
      </c>
      <c r="AB567" s="30">
        <f>SUMIF(Ingredients!$B$3:$B$230,G567,Ingredients!$C$3:$C$230)+SUMIF($B$3:$B$725,G567,$AI$3:$AI$725)</f>
        <v>10</v>
      </c>
      <c r="AC567" s="30">
        <f>SUMIF(Ingredients!$B$3:$B$230,H567,Ingredients!$C$3:$C$230)+SUMIF($B$3:$B$725,H567,$AI$3:$AI$725)</f>
        <v>10</v>
      </c>
      <c r="AD567" s="30">
        <f>SUMIF(Ingredients!$B$3:$B$230,I567,Ingredients!$C$3:$C$230)+SUMIF($B$3:$B$725,I567,$AI$3:$AI$725)</f>
        <v>5</v>
      </c>
      <c r="AE567" s="30">
        <f>SUMIF(Ingredients!$B$3:$B$230,J567,Ingredients!$C$3:$C$230)+SUMIF($B$3:$B$725,J567,$AI$3:$AI$725)</f>
        <v>0</v>
      </c>
      <c r="AF567" s="30">
        <f>SUMIF(Ingredients!$B$3:$B$230,K567,Ingredients!$C$3:$C$230)+SUMIF($B$3:$B$725,K567,$AI$3:$AI$725)</f>
        <v>0</v>
      </c>
      <c r="AG567" s="30">
        <f>SUMIF(Ingredients!$B$3:$B$230,L567,Ingredients!$C$3:$C$230)+SUMIF($B$3:$B$725,L567,$AI$3:$AI$725)</f>
        <v>0</v>
      </c>
      <c r="AH567" s="30">
        <f>SUMIF(Ingredients!$B$3:$B$230,M567,Ingredients!$C$3:$C$230)+SUMIF($B$3:$B$725,M567,$AI$3:$AI$725)</f>
        <v>0</v>
      </c>
      <c r="AI567" s="29">
        <f t="shared" si="113"/>
        <v>35</v>
      </c>
      <c r="AJ567" s="30">
        <f>SUMIF(Ingredients!$B$3:$B$230,F567,Ingredients!$D$3:$D$230)+SUMIF($B$3:$B$725,F567,$AR$3:$AR$725)</f>
        <v>0</v>
      </c>
      <c r="AK567" s="30">
        <f>SUMIF(Ingredients!$B$3:$B$230,G567,Ingredients!$D$3:$D$230)+SUMIF($B$3:$B$725,G567,$AR$3:$AR$725)</f>
        <v>0</v>
      </c>
      <c r="AL567" s="30">
        <f>SUMIF(Ingredients!$B$3:$B$230,H567,Ingredients!$D$3:$D$230)+SUMIF($B$3:$B$725,H567,$AR$3:$AR$725)</f>
        <v>0</v>
      </c>
      <c r="AM567" s="30">
        <f>SUMIF(Ingredients!$B$3:$B$230,I567,Ingredients!$D$3:$D$230)+SUMIF($B$3:$B$725,I567,$AR$3:$AR$725)</f>
        <v>0</v>
      </c>
      <c r="AN567" s="30">
        <f>SUMIF(Ingredients!$B$3:$B$230,J567,Ingredients!$D$3:$D$230)+SUMIF($B$3:$B$725,J567,$AR$3:$AR$725)</f>
        <v>0</v>
      </c>
      <c r="AO567" s="30">
        <f>SUMIF(Ingredients!$B$3:$B$230,K567,Ingredients!$D$3:$D$230)+SUMIF($B$3:$B$725,K567,$AR$3:$AR$725)</f>
        <v>0</v>
      </c>
      <c r="AP567" s="30">
        <f>SUMIF(Ingredients!$B$3:$B$230,L567,Ingredients!$D$3:$D$230)+SUMIF($B$3:$B$725,L567,$AR$3:$AR$725)</f>
        <v>0</v>
      </c>
      <c r="AQ567" s="30">
        <f>SUMIF(Ingredients!$B$3:$B$230,M567,Ingredients!$D$3:$D$230)+SUMIF($B$3:$B$725,M567,$AR$3:$AR$725)</f>
        <v>0</v>
      </c>
      <c r="AR567" s="29">
        <f t="shared" si="114"/>
        <v>0</v>
      </c>
      <c r="AS567" s="30">
        <f>SUMIF(Ingredients!$B$3:$B$230,F567,Ingredients!$E$3:$E$230)+SUMIF($B$3:$B$725,F567,$BA$3:$BA$730)</f>
        <v>32</v>
      </c>
      <c r="AT567" s="30">
        <f>SUMIF(Ingredients!$B$3:$B$230,G567,Ingredients!$E$3:$E$230)+SUMIF($B$3:$B$725,G567,$BA$3:$BA$730)</f>
        <v>14</v>
      </c>
      <c r="AU567" s="30">
        <f>SUMIF(Ingredients!$B$3:$B$230,H567,Ingredients!$E$3:$E$230)+SUMIF($B$3:$B$725,H567,$BA$3:$BA$730)</f>
        <v>73</v>
      </c>
      <c r="AV567" s="30">
        <f>SUMIF(Ingredients!$B$3:$B$230,I567,Ingredients!$E$3:$E$230)+SUMIF($B$3:$B$725,I567,$BA$3:$BA$730)</f>
        <v>7</v>
      </c>
      <c r="AW567" s="30">
        <f>SUMIF(Ingredients!$B$3:$B$230,J567,Ingredients!$E$3:$E$230)+SUMIF($B$3:$B$725,J567,$BA$3:$BA$730)</f>
        <v>0</v>
      </c>
      <c r="AX567" s="30">
        <f>SUMIF(Ingredients!$B$3:$B$230,K567,Ingredients!$E$3:$E$230)+SUMIF($B$3:$B$725,K567,$BA$3:$BA$730)</f>
        <v>0</v>
      </c>
      <c r="AY567" s="30">
        <f>SUMIF(Ingredients!$B$3:$B$230,L567,Ingredients!$E$3:$E$230)+SUMIF($B$3:$B$725,L567,$BA$3:$BA$730)</f>
        <v>0</v>
      </c>
      <c r="AZ567" s="30">
        <f>SUMIF(Ingredients!$B$3:$B$230,M567,Ingredients!$E$3:$E$230)+SUMIF($B$3:$B$725,M567,$BA$3:$BA$730)</f>
        <v>0</v>
      </c>
      <c r="BA567" s="29">
        <f t="shared" si="115"/>
        <v>31.5</v>
      </c>
      <c r="BB567" s="30">
        <f>SUMIF(Ingredients!$B$3:$B$230,F567,Ingredients!$F$3:$F$230)+SUMIF($B$3:$B$725,F567,$BJ$3:$BJ$725)</f>
        <v>0</v>
      </c>
      <c r="BC567" s="30">
        <f>SUMIF(Ingredients!$B$3:$B$230,G567,Ingredients!$F$3:$F$230)+SUMIF($B$3:$B$725,G567,$BJ$3:$BJ$725)</f>
        <v>0</v>
      </c>
      <c r="BD567" s="30">
        <f>SUMIF(Ingredients!$B$3:$B$230,H567,Ingredients!$F$3:$F$230)+SUMIF($B$3:$B$725,H567,$BJ$3:$BJ$725)</f>
        <v>0</v>
      </c>
      <c r="BE567" s="30">
        <f>SUMIF(Ingredients!$B$3:$B$230,I567,Ingredients!$F$3:$F$230)+SUMIF($B$3:$B$725,I567,$BJ$3:$BJ$725)</f>
        <v>0</v>
      </c>
      <c r="BF567" s="30">
        <f>SUMIF(Ingredients!$B$3:$B$230,J567,Ingredients!$F$3:$F$230)+SUMIF($B$3:$B$725,J567,$BJ$3:$BJ$725)</f>
        <v>0</v>
      </c>
      <c r="BG567" s="30">
        <f>SUMIF(Ingredients!$B$3:$B$230,K567,Ingredients!$F$3:$F$230)+SUMIF($B$3:$B$725,K567,$BJ$3:$BJ$725)</f>
        <v>0</v>
      </c>
      <c r="BH567" s="30">
        <f>SUMIF(Ingredients!$B$3:$B$230,L567,Ingredients!$F$3:$F$230)+SUMIF($B$3:$B$725,L567,$BJ$3:$BJ$725)</f>
        <v>0</v>
      </c>
      <c r="BI567" s="30">
        <f>SUMIF(Ingredients!$B$3:$B$230,M567,Ingredients!$F$3:$F$230)+SUMIF($B$3:$B$725,M567,$BJ$3:$BJ$725)</f>
        <v>0</v>
      </c>
      <c r="BJ567" s="35">
        <f t="shared" si="116"/>
        <v>0</v>
      </c>
      <c r="BK567" s="30">
        <f>SUMIF(Ingredients!$B$3:$B$230,F567,Ingredients!$G$3:$G$230)+SUMIF($B$3:$B$725,F567,$BS$3:$BS$725)</f>
        <v>0</v>
      </c>
      <c r="BL567" s="30">
        <f>SUMIF(Ingredients!$B$3:$B$230,G567,Ingredients!$G$3:$G$230)+SUMIF($B$3:$B$725,G567,$BS$3:$BS$725)</f>
        <v>0</v>
      </c>
      <c r="BM567" s="30">
        <f>SUMIF(Ingredients!$B$3:$B$230,H567,Ingredients!$G$3:$G$230)+SUMIF($B$3:$B$725,H567,$BS$3:$BS$725)</f>
        <v>0</v>
      </c>
      <c r="BN567" s="30">
        <f>SUMIF(Ingredients!$B$3:$B$230,I567,Ingredients!$G$3:$G$230)+SUMIF($B$3:$B$725,I567,$BS$3:$BS$725)</f>
        <v>0</v>
      </c>
      <c r="BO567" s="30">
        <f>SUMIF(Ingredients!$B$3:$B$230,J567,Ingredients!$G$3:$G$230)+SUMIF($B$3:$B$725,J567,$BS$3:$BS$725)</f>
        <v>0</v>
      </c>
      <c r="BP567" s="30">
        <f>SUMIF(Ingredients!$B$3:$B$230,K567,Ingredients!$G$3:$G$230)+SUMIF($B$3:$B$725,K567,$BS$3:$BS$725)</f>
        <v>0</v>
      </c>
      <c r="BQ567" s="30">
        <f>SUMIF(Ingredients!$B$3:$B$230,L567,Ingredients!$G$3:$G$230)+SUMIF($B$3:$B$725,L567,$BS$3:$BS$725)</f>
        <v>0</v>
      </c>
      <c r="BR567" s="30">
        <f>SUMIF(Ingredients!$B$3:$B$230,M567,Ingredients!$G$3:$G$230)+SUMIF($B$3:$B$725,M567,$BS$3:$BS$725)</f>
        <v>0</v>
      </c>
      <c r="BS567" s="36">
        <f t="shared" si="117"/>
        <v>0</v>
      </c>
      <c r="BT567" s="30">
        <f>SUMIF(Ingredients!$B$3:$B$230,F567,Ingredients!$H$3:$H$230)+SUMIF($B$3:$B$725,F567,$CB$3:$CB$725)</f>
        <v>1.5</v>
      </c>
      <c r="BU567" s="30">
        <f>SUMIF(Ingredients!$B$3:$B$230,G567,Ingredients!$H$3:$H$230)+SUMIF($B$3:$B$725,G567,$CB$3:$CB$725)</f>
        <v>0</v>
      </c>
      <c r="BV567" s="30">
        <f>SUMIF(Ingredients!$B$3:$B$230,H567,Ingredients!$H$3:$H$230)+SUMIF($B$3:$B$725,H567,$CB$3:$CB$725)</f>
        <v>0</v>
      </c>
      <c r="BW567" s="30">
        <f>SUMIF(Ingredients!$B$3:$B$230,I567,Ingredients!$H$3:$H$230)+SUMIF($B$3:$B$725,I567,$CB$3:$CB$725)</f>
        <v>0</v>
      </c>
      <c r="BX567" s="30">
        <f>SUMIF(Ingredients!$B$3:$B$230,J567,Ingredients!$H$3:$H$230)+SUMIF($B$3:$B$725,J567,$CB$3:$CB$725)</f>
        <v>0</v>
      </c>
      <c r="BY567" s="30">
        <f>SUMIF(Ingredients!$B$3:$B$230,K567,Ingredients!$H$3:$H$230)+SUMIF($B$3:$B$725,K567,$CB$3:$CB$725)</f>
        <v>0</v>
      </c>
      <c r="BZ567" s="30">
        <f>SUMIF(Ingredients!$B$3:$B$230,L567,Ingredients!$H$3:$H$230)+SUMIF($B$3:$B$725,L567,$CB$3:$CB$725)</f>
        <v>0</v>
      </c>
      <c r="CA567" s="30">
        <f>SUMIF(Ingredients!$B$3:$B$230,M567,Ingredients!$H$3:$H$230)+SUMIF($B$3:$B$725,M567,$CB$3:$CB$725)</f>
        <v>0</v>
      </c>
      <c r="CB567" s="42">
        <f t="shared" si="118"/>
        <v>1.5</v>
      </c>
      <c r="CC567" s="30">
        <f>SUMIF(Ingredients!$B$3:$B$230,F567,Ingredients!$I$3:$I$230)+SUMIF($B$3:$B$725,F567,$CK$3:$CK$725)</f>
        <v>0</v>
      </c>
      <c r="CD567" s="30">
        <f>SUMIF(Ingredients!$B$3:$B$230,G567,Ingredients!$I$3:$I$230)+SUMIF($B$3:$B$725,G567,$CK$3:$CK$725)</f>
        <v>2.5</v>
      </c>
      <c r="CE567" s="30">
        <f>SUMIF(Ingredients!$B$3:$B$230,H567,Ingredients!$I$3:$I$230)+SUMIF($B$3:$B$725,H567,$CK$3:$CK$725)</f>
        <v>0</v>
      </c>
      <c r="CF567" s="30">
        <f>SUMIF(Ingredients!$B$3:$B$230,I567,Ingredients!$I$3:$I$230)+SUMIF($B$3:$B$725,I567,$CK$3:$CK$725)</f>
        <v>0</v>
      </c>
      <c r="CG567" s="30">
        <f>SUMIF(Ingredients!$B$3:$B$230,J567,Ingredients!$I$3:$I$230)+SUMIF($B$3:$B$725,J567,$CK$3:$CK$725)</f>
        <v>0</v>
      </c>
      <c r="CH567" s="30">
        <f>SUMIF(Ingredients!$B$3:$B$230,K567,Ingredients!$I$3:$I$230)+SUMIF($B$3:$B$725,K567,$CK$3:$CK$725)</f>
        <v>0</v>
      </c>
      <c r="CI567" s="30">
        <f>SUMIF(Ingredients!$B$3:$B$230,L567,Ingredients!$I$3:$I$230)+SUMIF($B$3:$B$725,L567,$CK$3:$CK$725)</f>
        <v>0</v>
      </c>
      <c r="CJ567" s="30">
        <f>SUMIF(Ingredients!$B$3:$B$230,M567,Ingredients!$I$3:$I$230)+SUMIF($B$3:$B$725,M567,$CK$3:$CK$725)</f>
        <v>0</v>
      </c>
      <c r="CK567" s="38">
        <f t="shared" si="119"/>
        <v>2.5</v>
      </c>
      <c r="CL567" s="30">
        <f>SUMIF(Ingredients!$B$3:$B$230,F567,Ingredients!$J$3:$J$230)+SUMIF($B$3:$B$725,F567,$CT$3:$CT$725)</f>
        <v>0</v>
      </c>
      <c r="CM567" s="30">
        <f>SUMIF(Ingredients!$B$3:$B$230,G567,Ingredients!$J$3:$J$230)+SUMIF($B$3:$B$725,G567,$CT$3:$CT$725)</f>
        <v>0</v>
      </c>
      <c r="CN567" s="30">
        <f>SUMIF(Ingredients!$B$3:$B$230,H567,Ingredients!$J$3:$J$230)+SUMIF($B$3:$B$725,H567,$CT$3:$CT$725)</f>
        <v>3</v>
      </c>
      <c r="CO567" s="30">
        <f>SUMIF(Ingredients!$B$3:$B$230,I567,Ingredients!$J$3:$J$230)+SUMIF($B$3:$B$725,I567,$CT$3:$CT$725)</f>
        <v>1</v>
      </c>
      <c r="CP567" s="30">
        <f>SUMIF(Ingredients!$B$3:$B$230,J567,Ingredients!$J$3:$J$230)+SUMIF($B$3:$B$725,J567,$CT$3:$CT$725)</f>
        <v>0</v>
      </c>
      <c r="CQ567" s="30">
        <f>SUMIF(Ingredients!$B$3:$B$230,K567,Ingredients!$J$3:$J$230)+SUMIF($B$3:$B$725,K567,$CT$3:$CT$725)</f>
        <v>0</v>
      </c>
      <c r="CR567" s="30">
        <f>SUMIF(Ingredients!$B$3:$B$230,L567,Ingredients!$J$3:$J$230)+SUMIF($B$3:$B$725,L567,$CT$3:$CT$725)</f>
        <v>0</v>
      </c>
      <c r="CS567" s="30">
        <f>SUMIF(Ingredients!$B$3:$B$230,M567,Ingredients!$J$3:$J$230)+SUMIF($B$3:$B$725,M567,$CT$3:$CT$725)</f>
        <v>0</v>
      </c>
      <c r="CT567" s="43">
        <f t="shared" si="120"/>
        <v>4</v>
      </c>
      <c r="CU567" s="34">
        <v>35</v>
      </c>
      <c r="CV567" s="30">
        <v>0</v>
      </c>
      <c r="CW567" s="30">
        <v>21</v>
      </c>
      <c r="CX567" s="35">
        <v>0</v>
      </c>
      <c r="CY567" s="36">
        <v>0</v>
      </c>
      <c r="CZ567" s="37">
        <v>1.5</v>
      </c>
      <c r="DA567" s="38">
        <v>2.5</v>
      </c>
      <c r="DB567" s="39">
        <v>4</v>
      </c>
      <c r="DC567" t="s">
        <v>202</v>
      </c>
      <c r="DD567" t="str">
        <f t="shared" ca="1" si="112"/>
        <v/>
      </c>
      <c r="DE567" t="str">
        <f t="shared" ca="1" si="121"/>
        <v>-</v>
      </c>
      <c r="DG567" t="s">
        <v>200</v>
      </c>
      <c r="DH567" t="str">
        <f t="shared" ca="1" si="122"/>
        <v>POTATOSKINSITEM(MEAL, ItemRegistry.potatoskinsItem, 4 ,7f,0f,0f,1.5f,0f,2.5f,4f,1f),</v>
      </c>
      <c r="DI567" t="s">
        <v>2601</v>
      </c>
    </row>
    <row r="568" spans="2:113" x14ac:dyDescent="0.3">
      <c r="B568" t="s">
        <v>882</v>
      </c>
      <c r="C568" t="str">
        <f>INDEX('PH Itemnames'!$B$1:$B$723,MATCH(B568,'PH Itemnames'!$A$1:$A$723),1)</f>
        <v>chilidonutItem</v>
      </c>
      <c r="D568" t="s">
        <v>240</v>
      </c>
      <c r="E568" t="s">
        <v>1191</v>
      </c>
      <c r="F568" s="10" t="s">
        <v>209</v>
      </c>
      <c r="G568" s="11" t="s">
        <v>346</v>
      </c>
      <c r="H568" s="11" t="s">
        <v>221</v>
      </c>
      <c r="I568" s="11" t="s">
        <v>133</v>
      </c>
      <c r="J568" s="11"/>
      <c r="K568" s="11"/>
      <c r="L568" s="11"/>
      <c r="M568" s="11"/>
      <c r="N568" s="46">
        <f ca="1">SUMIF(Ingredients!$B$3:$B$230,'PH complex foods'!F568,Ingredients!$A$3:$A$119)+SUMIF($B$3:$B$725,F568,$V$3:$V$724)</f>
        <v>1</v>
      </c>
      <c r="O568" s="11">
        <f ca="1">SUMIF(Ingredients!$B$3:$B$230,'PH complex foods'!G568,Ingredients!$A$3:$A$119)+SUMIF($B$3:$B$725,G568,$V$3:$V$724)</f>
        <v>1</v>
      </c>
      <c r="P568" s="11">
        <f ca="1">SUMIF(Ingredients!$B$3:$B$230,'PH complex foods'!H568,Ingredients!$A$3:$A$119)+SUMIF($B$3:$B$725,H568,$V$3:$V$724)</f>
        <v>1</v>
      </c>
      <c r="Q568" s="11">
        <f ca="1">SUMIF(Ingredients!$B$3:$B$230,'PH complex foods'!I568,Ingredients!$A$3:$A$119)+SUMIF($B$3:$B$725,I568,$V$3:$V$724)</f>
        <v>1</v>
      </c>
      <c r="R568" s="11">
        <f ca="1">SUMIF(Ingredients!$B$3:$B$230,'PH complex foods'!J568,Ingredients!$A$3:$A$119)+SUMIF($B$3:$B$725,J568,$V$3:$V$724)</f>
        <v>0</v>
      </c>
      <c r="S568" s="11">
        <f ca="1">SUMIF(Ingredients!$B$3:$B$230,'PH complex foods'!K568,Ingredients!$A$3:$A$119)+SUMIF($B$3:$B$725,K568,$V$3:$V$724)</f>
        <v>0</v>
      </c>
      <c r="T568" s="11">
        <f ca="1">SUMIF(Ingredients!$B$3:$B$230,'PH complex foods'!L568,Ingredients!$A$3:$A$119)+SUMIF($B$3:$B$725,L568,$V$3:$V$724)</f>
        <v>0</v>
      </c>
      <c r="U568" s="11">
        <f ca="1">SUMIF(Ingredients!$B$3:$B$230,'PH complex foods'!M568,Ingredients!$A$3:$A$119)+SUMIF($B$3:$B$725,M568,$V$3:$V$724)</f>
        <v>0</v>
      </c>
      <c r="V568" s="10">
        <f t="shared" ca="1" si="123"/>
        <v>1</v>
      </c>
      <c r="W568" s="10">
        <v>1</v>
      </c>
      <c r="X568" s="11">
        <v>0</v>
      </c>
      <c r="Y568" s="11">
        <f>COUNTIF(F568:M1292,B568)</f>
        <v>0</v>
      </c>
      <c r="Z568" s="44" t="str">
        <f t="shared" ca="1" si="124"/>
        <v>Yes</v>
      </c>
      <c r="AA568" s="34">
        <f>SUMIF(Ingredients!$B$3:$B$230,F568,Ingredients!$C$3:$C$230)+SUMIF($B$3:$B$725,F568,$AI$3:$AI$725)</f>
        <v>5</v>
      </c>
      <c r="AB568" s="30">
        <f>SUMIF(Ingredients!$B$3:$B$230,G568,Ingredients!$C$3:$C$230)+SUMIF($B$3:$B$725,G568,$AI$3:$AI$725)</f>
        <v>4</v>
      </c>
      <c r="AC568" s="30">
        <f>SUMIF(Ingredients!$B$3:$B$230,H568,Ingredients!$C$3:$C$230)+SUMIF($B$3:$B$725,H568,$AI$3:$AI$725)</f>
        <v>0</v>
      </c>
      <c r="AD568" s="30">
        <f>SUMIF(Ingredients!$B$3:$B$230,I568,Ingredients!$C$3:$C$230)+SUMIF($B$3:$B$725,I568,$AI$3:$AI$725)</f>
        <v>1</v>
      </c>
      <c r="AE568" s="30">
        <f>SUMIF(Ingredients!$B$3:$B$230,J568,Ingredients!$C$3:$C$230)+SUMIF($B$3:$B$725,J568,$AI$3:$AI$725)</f>
        <v>0</v>
      </c>
      <c r="AF568" s="30">
        <f>SUMIF(Ingredients!$B$3:$B$230,K568,Ingredients!$C$3:$C$230)+SUMIF($B$3:$B$725,K568,$AI$3:$AI$725)</f>
        <v>0</v>
      </c>
      <c r="AG568" s="30">
        <f>SUMIF(Ingredients!$B$3:$B$230,L568,Ingredients!$C$3:$C$230)+SUMIF($B$3:$B$725,L568,$AI$3:$AI$725)</f>
        <v>0</v>
      </c>
      <c r="AH568" s="30">
        <f>SUMIF(Ingredients!$B$3:$B$230,M568,Ingredients!$C$3:$C$230)+SUMIF($B$3:$B$725,M568,$AI$3:$AI$725)</f>
        <v>0</v>
      </c>
      <c r="AI568" s="29">
        <f t="shared" si="113"/>
        <v>10</v>
      </c>
      <c r="AJ568" s="30">
        <f>SUMIF(Ingredients!$B$3:$B$230,F568,Ingredients!$D$3:$D$230)+SUMIF($B$3:$B$725,F568,$AR$3:$AR$725)</f>
        <v>0</v>
      </c>
      <c r="AK568" s="30">
        <f>SUMIF(Ingredients!$B$3:$B$230,G568,Ingredients!$D$3:$D$230)+SUMIF($B$3:$B$725,G568,$AR$3:$AR$725)</f>
        <v>0</v>
      </c>
      <c r="AL568" s="30">
        <f>SUMIF(Ingredients!$B$3:$B$230,H568,Ingredients!$D$3:$D$230)+SUMIF($B$3:$B$725,H568,$AR$3:$AR$725)</f>
        <v>0</v>
      </c>
      <c r="AM568" s="30">
        <f>SUMIF(Ingredients!$B$3:$B$230,I568,Ingredients!$D$3:$D$230)+SUMIF($B$3:$B$725,I568,$AR$3:$AR$725)</f>
        <v>0</v>
      </c>
      <c r="AN568" s="30">
        <f>SUMIF(Ingredients!$B$3:$B$230,J568,Ingredients!$D$3:$D$230)+SUMIF($B$3:$B$725,J568,$AR$3:$AR$725)</f>
        <v>0</v>
      </c>
      <c r="AO568" s="30">
        <f>SUMIF(Ingredients!$B$3:$B$230,K568,Ingredients!$D$3:$D$230)+SUMIF($B$3:$B$725,K568,$AR$3:$AR$725)</f>
        <v>0</v>
      </c>
      <c r="AP568" s="30">
        <f>SUMIF(Ingredients!$B$3:$B$230,L568,Ingredients!$D$3:$D$230)+SUMIF($B$3:$B$725,L568,$AR$3:$AR$725)</f>
        <v>0</v>
      </c>
      <c r="AQ568" s="30">
        <f>SUMIF(Ingredients!$B$3:$B$230,M568,Ingredients!$D$3:$D$230)+SUMIF($B$3:$B$725,M568,$AR$3:$AR$725)</f>
        <v>0</v>
      </c>
      <c r="AR568" s="29">
        <f t="shared" si="114"/>
        <v>0</v>
      </c>
      <c r="AS568" s="30">
        <f>SUMIF(Ingredients!$B$3:$B$230,F568,Ingredients!$E$3:$E$230)+SUMIF($B$3:$B$725,F568,$BA$3:$BA$730)</f>
        <v>7</v>
      </c>
      <c r="AT568" s="30">
        <f>SUMIF(Ingredients!$B$3:$B$230,G568,Ingredients!$E$3:$E$230)+SUMIF($B$3:$B$725,G568,$BA$3:$BA$730)</f>
        <v>0</v>
      </c>
      <c r="AU568" s="30">
        <f>SUMIF(Ingredients!$B$3:$B$230,H568,Ingredients!$E$3:$E$230)+SUMIF($B$3:$B$725,H568,$BA$3:$BA$730)</f>
        <v>21</v>
      </c>
      <c r="AV568" s="30">
        <f>SUMIF(Ingredients!$B$3:$B$230,I568,Ingredients!$E$3:$E$230)+SUMIF($B$3:$B$725,I568,$BA$3:$BA$730)</f>
        <v>32</v>
      </c>
      <c r="AW568" s="30">
        <f>SUMIF(Ingredients!$B$3:$B$230,J568,Ingredients!$E$3:$E$230)+SUMIF($B$3:$B$725,J568,$BA$3:$BA$730)</f>
        <v>0</v>
      </c>
      <c r="AX568" s="30">
        <f>SUMIF(Ingredients!$B$3:$B$230,K568,Ingredients!$E$3:$E$230)+SUMIF($B$3:$B$725,K568,$BA$3:$BA$730)</f>
        <v>0</v>
      </c>
      <c r="AY568" s="30">
        <f>SUMIF(Ingredients!$B$3:$B$230,L568,Ingredients!$E$3:$E$230)+SUMIF($B$3:$B$725,L568,$BA$3:$BA$730)</f>
        <v>0</v>
      </c>
      <c r="AZ568" s="30">
        <f>SUMIF(Ingredients!$B$3:$B$230,M568,Ingredients!$E$3:$E$230)+SUMIF($B$3:$B$725,M568,$BA$3:$BA$730)</f>
        <v>0</v>
      </c>
      <c r="BA568" s="29">
        <f t="shared" si="115"/>
        <v>15</v>
      </c>
      <c r="BB568" s="30">
        <f>SUMIF(Ingredients!$B$3:$B$230,F568,Ingredients!$F$3:$F$230)+SUMIF($B$3:$B$725,F568,$BJ$3:$BJ$725)</f>
        <v>1</v>
      </c>
      <c r="BC568" s="30">
        <f>SUMIF(Ingredients!$B$3:$B$230,G568,Ingredients!$F$3:$F$230)+SUMIF($B$3:$B$725,G568,$BJ$3:$BJ$725)</f>
        <v>0</v>
      </c>
      <c r="BD568" s="30">
        <f>SUMIF(Ingredients!$B$3:$B$230,H568,Ingredients!$F$3:$F$230)+SUMIF($B$3:$B$725,H568,$BJ$3:$BJ$725)</f>
        <v>0</v>
      </c>
      <c r="BE568" s="30">
        <f>SUMIF(Ingredients!$B$3:$B$230,I568,Ingredients!$F$3:$F$230)+SUMIF($B$3:$B$725,I568,$BJ$3:$BJ$725)</f>
        <v>0</v>
      </c>
      <c r="BF568" s="30">
        <f>SUMIF(Ingredients!$B$3:$B$230,J568,Ingredients!$F$3:$F$230)+SUMIF($B$3:$B$725,J568,$BJ$3:$BJ$725)</f>
        <v>0</v>
      </c>
      <c r="BG568" s="30">
        <f>SUMIF(Ingredients!$B$3:$B$230,K568,Ingredients!$F$3:$F$230)+SUMIF($B$3:$B$725,K568,$BJ$3:$BJ$725)</f>
        <v>0</v>
      </c>
      <c r="BH568" s="30">
        <f>SUMIF(Ingredients!$B$3:$B$230,L568,Ingredients!$F$3:$F$230)+SUMIF($B$3:$B$725,L568,$BJ$3:$BJ$725)</f>
        <v>0</v>
      </c>
      <c r="BI568" s="30">
        <f>SUMIF(Ingredients!$B$3:$B$230,M568,Ingredients!$F$3:$F$230)+SUMIF($B$3:$B$725,M568,$BJ$3:$BJ$725)</f>
        <v>0</v>
      </c>
      <c r="BJ568" s="35">
        <f t="shared" si="116"/>
        <v>1</v>
      </c>
      <c r="BK568" s="30">
        <f>SUMIF(Ingredients!$B$3:$B$230,F568,Ingredients!$G$3:$G$230)+SUMIF($B$3:$B$725,F568,$BS$3:$BS$725)</f>
        <v>0</v>
      </c>
      <c r="BL568" s="30">
        <f>SUMIF(Ingredients!$B$3:$B$230,G568,Ingredients!$G$3:$G$230)+SUMIF($B$3:$B$725,G568,$BS$3:$BS$725)</f>
        <v>0</v>
      </c>
      <c r="BM568" s="30">
        <f>SUMIF(Ingredients!$B$3:$B$230,H568,Ingredients!$G$3:$G$230)+SUMIF($B$3:$B$725,H568,$BS$3:$BS$725)</f>
        <v>0</v>
      </c>
      <c r="BN568" s="30">
        <f>SUMIF(Ingredients!$B$3:$B$230,I568,Ingredients!$G$3:$G$230)+SUMIF($B$3:$B$725,I568,$BS$3:$BS$725)</f>
        <v>0</v>
      </c>
      <c r="BO568" s="30">
        <f>SUMIF(Ingredients!$B$3:$B$230,J568,Ingredients!$G$3:$G$230)+SUMIF($B$3:$B$725,J568,$BS$3:$BS$725)</f>
        <v>0</v>
      </c>
      <c r="BP568" s="30">
        <f>SUMIF(Ingredients!$B$3:$B$230,K568,Ingredients!$G$3:$G$230)+SUMIF($B$3:$B$725,K568,$BS$3:$BS$725)</f>
        <v>0</v>
      </c>
      <c r="BQ568" s="30">
        <f>SUMIF(Ingredients!$B$3:$B$230,L568,Ingredients!$G$3:$G$230)+SUMIF($B$3:$B$725,L568,$BS$3:$BS$725)</f>
        <v>0</v>
      </c>
      <c r="BR568" s="30">
        <f>SUMIF(Ingredients!$B$3:$B$230,M568,Ingredients!$G$3:$G$230)+SUMIF($B$3:$B$725,M568,$BS$3:$BS$725)</f>
        <v>0</v>
      </c>
      <c r="BS568" s="36">
        <f t="shared" si="117"/>
        <v>0</v>
      </c>
      <c r="BT568" s="30">
        <f>SUMIF(Ingredients!$B$3:$B$230,F568,Ingredients!$H$3:$H$230)+SUMIF($B$3:$B$725,F568,$CB$3:$CB$725)</f>
        <v>0</v>
      </c>
      <c r="BU568" s="30">
        <f>SUMIF(Ingredients!$B$3:$B$230,G568,Ingredients!$H$3:$H$230)+SUMIF($B$3:$B$725,G568,$CB$3:$CB$725)</f>
        <v>0</v>
      </c>
      <c r="BV568" s="30">
        <f>SUMIF(Ingredients!$B$3:$B$230,H568,Ingredients!$H$3:$H$230)+SUMIF($B$3:$B$725,H568,$CB$3:$CB$725)</f>
        <v>0</v>
      </c>
      <c r="BW568" s="30">
        <f>SUMIF(Ingredients!$B$3:$B$230,I568,Ingredients!$H$3:$H$230)+SUMIF($B$3:$B$725,I568,$CB$3:$CB$725)</f>
        <v>0.5</v>
      </c>
      <c r="BX568" s="30">
        <f>SUMIF(Ingredients!$B$3:$B$230,J568,Ingredients!$H$3:$H$230)+SUMIF($B$3:$B$725,J568,$CB$3:$CB$725)</f>
        <v>0</v>
      </c>
      <c r="BY568" s="30">
        <f>SUMIF(Ingredients!$B$3:$B$230,K568,Ingredients!$H$3:$H$230)+SUMIF($B$3:$B$725,K568,$CB$3:$CB$725)</f>
        <v>0</v>
      </c>
      <c r="BZ568" s="30">
        <f>SUMIF(Ingredients!$B$3:$B$230,L568,Ingredients!$H$3:$H$230)+SUMIF($B$3:$B$725,L568,$CB$3:$CB$725)</f>
        <v>0</v>
      </c>
      <c r="CA568" s="30">
        <f>SUMIF(Ingredients!$B$3:$B$230,M568,Ingredients!$H$3:$H$230)+SUMIF($B$3:$B$725,M568,$CB$3:$CB$725)</f>
        <v>0</v>
      </c>
      <c r="CB568" s="42">
        <f t="shared" si="118"/>
        <v>0.5</v>
      </c>
      <c r="CC568" s="30">
        <f>SUMIF(Ingredients!$B$3:$B$230,F568,Ingredients!$I$3:$I$230)+SUMIF($B$3:$B$725,F568,$CK$3:$CK$725)</f>
        <v>0</v>
      </c>
      <c r="CD568" s="30">
        <f>SUMIF(Ingredients!$B$3:$B$230,G568,Ingredients!$I$3:$I$230)+SUMIF($B$3:$B$725,G568,$CK$3:$CK$725)</f>
        <v>0</v>
      </c>
      <c r="CE568" s="30">
        <f>SUMIF(Ingredients!$B$3:$B$230,H568,Ingredients!$I$3:$I$230)+SUMIF($B$3:$B$725,H568,$CK$3:$CK$725)</f>
        <v>0</v>
      </c>
      <c r="CF568" s="30">
        <f>SUMIF(Ingredients!$B$3:$B$230,I568,Ingredients!$I$3:$I$230)+SUMIF($B$3:$B$725,I568,$CK$3:$CK$725)</f>
        <v>0</v>
      </c>
      <c r="CG568" s="30">
        <f>SUMIF(Ingredients!$B$3:$B$230,J568,Ingredients!$I$3:$I$230)+SUMIF($B$3:$B$725,J568,$CK$3:$CK$725)</f>
        <v>0</v>
      </c>
      <c r="CH568" s="30">
        <f>SUMIF(Ingredients!$B$3:$B$230,K568,Ingredients!$I$3:$I$230)+SUMIF($B$3:$B$725,K568,$CK$3:$CK$725)</f>
        <v>0</v>
      </c>
      <c r="CI568" s="30">
        <f>SUMIF(Ingredients!$B$3:$B$230,L568,Ingredients!$I$3:$I$230)+SUMIF($B$3:$B$725,L568,$CK$3:$CK$725)</f>
        <v>0</v>
      </c>
      <c r="CJ568" s="30">
        <f>SUMIF(Ingredients!$B$3:$B$230,M568,Ingredients!$I$3:$I$230)+SUMIF($B$3:$B$725,M568,$CK$3:$CK$725)</f>
        <v>0</v>
      </c>
      <c r="CK568" s="38">
        <f t="shared" si="119"/>
        <v>0</v>
      </c>
      <c r="CL568" s="30">
        <f>SUMIF(Ingredients!$B$3:$B$230,F568,Ingredients!$J$3:$J$230)+SUMIF($B$3:$B$725,F568,$CT$3:$CT$725)</f>
        <v>0</v>
      </c>
      <c r="CM568" s="30">
        <f>SUMIF(Ingredients!$B$3:$B$230,G568,Ingredients!$J$3:$J$230)+SUMIF($B$3:$B$725,G568,$CT$3:$CT$725)</f>
        <v>0</v>
      </c>
      <c r="CN568" s="30">
        <f>SUMIF(Ingredients!$B$3:$B$230,H568,Ingredients!$J$3:$J$230)+SUMIF($B$3:$B$725,H568,$CT$3:$CT$725)</f>
        <v>0.2</v>
      </c>
      <c r="CO568" s="30">
        <f>SUMIF(Ingredients!$B$3:$B$230,I568,Ingredients!$J$3:$J$230)+SUMIF($B$3:$B$725,I568,$CT$3:$CT$725)</f>
        <v>0</v>
      </c>
      <c r="CP568" s="30">
        <f>SUMIF(Ingredients!$B$3:$B$230,J568,Ingredients!$J$3:$J$230)+SUMIF($B$3:$B$725,J568,$CT$3:$CT$725)</f>
        <v>0</v>
      </c>
      <c r="CQ568" s="30">
        <f>SUMIF(Ingredients!$B$3:$B$230,K568,Ingredients!$J$3:$J$230)+SUMIF($B$3:$B$725,K568,$CT$3:$CT$725)</f>
        <v>0</v>
      </c>
      <c r="CR568" s="30">
        <f>SUMIF(Ingredients!$B$3:$B$230,L568,Ingredients!$J$3:$J$230)+SUMIF($B$3:$B$725,L568,$CT$3:$CT$725)</f>
        <v>0</v>
      </c>
      <c r="CS568" s="30">
        <f>SUMIF(Ingredients!$B$3:$B$230,M568,Ingredients!$J$3:$J$230)+SUMIF($B$3:$B$725,M568,$CT$3:$CT$725)</f>
        <v>0</v>
      </c>
      <c r="CT568" s="43">
        <f t="shared" si="120"/>
        <v>0.2</v>
      </c>
      <c r="CU568" s="34">
        <v>10</v>
      </c>
      <c r="CV568" s="30">
        <v>0</v>
      </c>
      <c r="CW568" s="30">
        <v>15</v>
      </c>
      <c r="CX568" s="35">
        <v>1</v>
      </c>
      <c r="CY568" s="36">
        <v>0</v>
      </c>
      <c r="CZ568" s="37">
        <v>0.5</v>
      </c>
      <c r="DA568" s="38">
        <v>0</v>
      </c>
      <c r="DB568" s="39">
        <v>0.2</v>
      </c>
      <c r="DC568" t="s">
        <v>202</v>
      </c>
      <c r="DD568" t="str">
        <f t="shared" ca="1" si="112"/>
        <v/>
      </c>
      <c r="DE568" t="str">
        <f t="shared" ca="1" si="121"/>
        <v>-</v>
      </c>
      <c r="DG568" t="s">
        <v>200</v>
      </c>
      <c r="DH568" t="str">
        <f t="shared" ca="1" si="122"/>
        <v>CHILIDONUTITEM(MEAL, ItemRegistry.chilidonutItem, 4 ,2f,0f,1f,0.5f,0f,0f,0.2f,1.4f),</v>
      </c>
      <c r="DI568" t="s">
        <v>2271</v>
      </c>
    </row>
    <row r="569" spans="2:113" x14ac:dyDescent="0.3">
      <c r="B569" t="s">
        <v>883</v>
      </c>
      <c r="C569" t="str">
        <f>INDEX('PH Itemnames'!$B$1:$B$723,MATCH(B569,'PH Itemnames'!$A$1:$A$723),1)</f>
        <v>bbqsauceItem</v>
      </c>
      <c r="D569" t="s">
        <v>240</v>
      </c>
      <c r="E569" t="s">
        <v>1191</v>
      </c>
      <c r="F569" s="10" t="s">
        <v>210</v>
      </c>
      <c r="G569" s="11" t="s">
        <v>70</v>
      </c>
      <c r="H569" s="11" t="s">
        <v>400</v>
      </c>
      <c r="I569" s="11" t="s">
        <v>350</v>
      </c>
      <c r="J569" s="11" t="s">
        <v>125</v>
      </c>
      <c r="K569" s="11"/>
      <c r="L569" s="11"/>
      <c r="M569" s="11"/>
      <c r="N569" s="46">
        <f ca="1">SUMIF(Ingredients!$B$3:$B$230,'PH complex foods'!F569,Ingredients!$A$3:$A$119)+SUMIF($B$3:$B$725,F569,$V$3:$V$724)</f>
        <v>1</v>
      </c>
      <c r="O569" s="11">
        <f ca="1">SUMIF(Ingredients!$B$3:$B$230,'PH complex foods'!G569,Ingredients!$A$3:$A$119)+SUMIF($B$3:$B$725,G569,$V$3:$V$724)</f>
        <v>1</v>
      </c>
      <c r="P569" s="11">
        <f ca="1">SUMIF(Ingredients!$B$3:$B$230,'PH complex foods'!H569,Ingredients!$A$3:$A$119)+SUMIF($B$3:$B$725,H569,$V$3:$V$724)</f>
        <v>1</v>
      </c>
      <c r="Q569" s="11">
        <f ca="1">SUMIF(Ingredients!$B$3:$B$230,'PH complex foods'!I569,Ingredients!$A$3:$A$119)+SUMIF($B$3:$B$725,I569,$V$3:$V$724)</f>
        <v>1</v>
      </c>
      <c r="R569" s="11">
        <f ca="1">SUMIF(Ingredients!$B$3:$B$230,'PH complex foods'!J569,Ingredients!$A$3:$A$119)+SUMIF($B$3:$B$725,J569,$V$3:$V$724)</f>
        <v>1</v>
      </c>
      <c r="S569" s="11">
        <f ca="1">SUMIF(Ingredients!$B$3:$B$230,'PH complex foods'!K569,Ingredients!$A$3:$A$119)+SUMIF($B$3:$B$725,K569,$V$3:$V$724)</f>
        <v>0</v>
      </c>
      <c r="T569" s="11">
        <f ca="1">SUMIF(Ingredients!$B$3:$B$230,'PH complex foods'!L569,Ingredients!$A$3:$A$119)+SUMIF($B$3:$B$725,L569,$V$3:$V$724)</f>
        <v>0</v>
      </c>
      <c r="U569" s="11">
        <f ca="1">SUMIF(Ingredients!$B$3:$B$230,'PH complex foods'!M569,Ingredients!$A$3:$A$119)+SUMIF($B$3:$B$725,M569,$V$3:$V$724)</f>
        <v>0</v>
      </c>
      <c r="V569" s="10">
        <f t="shared" ca="1" si="123"/>
        <v>1</v>
      </c>
      <c r="W569" s="10">
        <v>1</v>
      </c>
      <c r="X569" s="11">
        <v>1</v>
      </c>
      <c r="Y569" s="11">
        <f>COUNTIF(F569:M1293,B569)</f>
        <v>2</v>
      </c>
      <c r="Z569" s="44" t="str">
        <f t="shared" ca="1" si="124"/>
        <v>Yes</v>
      </c>
      <c r="AA569" s="34">
        <f>SUMIF(Ingredients!$B$3:$B$230,F569,Ingredients!$C$3:$C$230)+SUMIF($B$3:$B$725,F569,$AI$3:$AI$725)</f>
        <v>0</v>
      </c>
      <c r="AB569" s="30">
        <f>SUMIF(Ingredients!$B$3:$B$230,G569,Ingredients!$C$3:$C$230)+SUMIF($B$3:$B$725,G569,$AI$3:$AI$725)</f>
        <v>2</v>
      </c>
      <c r="AC569" s="30">
        <f>SUMIF(Ingredients!$B$3:$B$230,H569,Ingredients!$C$3:$C$230)+SUMIF($B$3:$B$725,H569,$AI$3:$AI$725)</f>
        <v>0</v>
      </c>
      <c r="AD569" s="30">
        <f>SUMIF(Ingredients!$B$3:$B$230,I569,Ingredients!$C$3:$C$230)+SUMIF($B$3:$B$725,I569,$AI$3:$AI$725)</f>
        <v>0</v>
      </c>
      <c r="AE569" s="30">
        <f>SUMIF(Ingredients!$B$3:$B$230,J569,Ingredients!$C$3:$C$230)+SUMIF($B$3:$B$725,J569,$AI$3:$AI$725)</f>
        <v>0</v>
      </c>
      <c r="AF569" s="30">
        <f>SUMIF(Ingredients!$B$3:$B$230,K569,Ingredients!$C$3:$C$230)+SUMIF($B$3:$B$725,K569,$AI$3:$AI$725)</f>
        <v>0</v>
      </c>
      <c r="AG569" s="30">
        <f>SUMIF(Ingredients!$B$3:$B$230,L569,Ingredients!$C$3:$C$230)+SUMIF($B$3:$B$725,L569,$AI$3:$AI$725)</f>
        <v>0</v>
      </c>
      <c r="AH569" s="30">
        <f>SUMIF(Ingredients!$B$3:$B$230,M569,Ingredients!$C$3:$C$230)+SUMIF($B$3:$B$725,M569,$AI$3:$AI$725)</f>
        <v>0</v>
      </c>
      <c r="AI569" s="29">
        <f t="shared" si="113"/>
        <v>2</v>
      </c>
      <c r="AJ569" s="30">
        <f>SUMIF(Ingredients!$B$3:$B$230,F569,Ingredients!$D$3:$D$230)+SUMIF($B$3:$B$725,F569,$AR$3:$AR$725)</f>
        <v>0</v>
      </c>
      <c r="AK569" s="30">
        <f>SUMIF(Ingredients!$B$3:$B$230,G569,Ingredients!$D$3:$D$230)+SUMIF($B$3:$B$725,G569,$AR$3:$AR$725)</f>
        <v>5</v>
      </c>
      <c r="AL569" s="30">
        <f>SUMIF(Ingredients!$B$3:$B$230,H569,Ingredients!$D$3:$D$230)+SUMIF($B$3:$B$725,H569,$AR$3:$AR$725)</f>
        <v>0</v>
      </c>
      <c r="AM569" s="30">
        <f>SUMIF(Ingredients!$B$3:$B$230,I569,Ingredients!$D$3:$D$230)+SUMIF($B$3:$B$725,I569,$AR$3:$AR$725)</f>
        <v>0</v>
      </c>
      <c r="AN569" s="30">
        <f>SUMIF(Ingredients!$B$3:$B$230,J569,Ingredients!$D$3:$D$230)+SUMIF($B$3:$B$725,J569,$AR$3:$AR$725)</f>
        <v>0</v>
      </c>
      <c r="AO569" s="30">
        <f>SUMIF(Ingredients!$B$3:$B$230,K569,Ingredients!$D$3:$D$230)+SUMIF($B$3:$B$725,K569,$AR$3:$AR$725)</f>
        <v>0</v>
      </c>
      <c r="AP569" s="30">
        <f>SUMIF(Ingredients!$B$3:$B$230,L569,Ingredients!$D$3:$D$230)+SUMIF($B$3:$B$725,L569,$AR$3:$AR$725)</f>
        <v>0</v>
      </c>
      <c r="AQ569" s="30">
        <f>SUMIF(Ingredients!$B$3:$B$230,M569,Ingredients!$D$3:$D$230)+SUMIF($B$3:$B$725,M569,$AR$3:$AR$725)</f>
        <v>0</v>
      </c>
      <c r="AR569" s="29">
        <f t="shared" si="114"/>
        <v>5</v>
      </c>
      <c r="AS569" s="30">
        <f>SUMIF(Ingredients!$B$3:$B$230,F569,Ingredients!$E$3:$E$230)+SUMIF($B$3:$B$725,F569,$BA$3:$BA$730)</f>
        <v>30</v>
      </c>
      <c r="AT569" s="30">
        <f>SUMIF(Ingredients!$B$3:$B$230,G569,Ingredients!$E$3:$E$230)+SUMIF($B$3:$B$725,G569,$BA$3:$BA$730)</f>
        <v>5</v>
      </c>
      <c r="AU569" s="30">
        <f>SUMIF(Ingredients!$B$3:$B$230,H569,Ingredients!$E$3:$E$230)+SUMIF($B$3:$B$725,H569,$BA$3:$BA$730)</f>
        <v>0</v>
      </c>
      <c r="AV569" s="30">
        <f>SUMIF(Ingredients!$B$3:$B$230,I569,Ingredients!$E$3:$E$230)+SUMIF($B$3:$B$725,I569,$BA$3:$BA$730)</f>
        <v>30</v>
      </c>
      <c r="AW569" s="30">
        <f>SUMIF(Ingredients!$B$3:$B$230,J569,Ingredients!$E$3:$E$230)+SUMIF($B$3:$B$725,J569,$BA$3:$BA$730)</f>
        <v>48</v>
      </c>
      <c r="AX569" s="30">
        <f>SUMIF(Ingredients!$B$3:$B$230,K569,Ingredients!$E$3:$E$230)+SUMIF($B$3:$B$725,K569,$BA$3:$BA$730)</f>
        <v>0</v>
      </c>
      <c r="AY569" s="30">
        <f>SUMIF(Ingredients!$B$3:$B$230,L569,Ingredients!$E$3:$E$230)+SUMIF($B$3:$B$725,L569,$BA$3:$BA$730)</f>
        <v>0</v>
      </c>
      <c r="AZ569" s="30">
        <f>SUMIF(Ingredients!$B$3:$B$230,M569,Ingredients!$E$3:$E$230)+SUMIF($B$3:$B$725,M569,$BA$3:$BA$730)</f>
        <v>0</v>
      </c>
      <c r="BA569" s="29">
        <f t="shared" si="115"/>
        <v>22.6</v>
      </c>
      <c r="BB569" s="30">
        <f>SUMIF(Ingredients!$B$3:$B$230,F569,Ingredients!$F$3:$F$230)+SUMIF($B$3:$B$725,F569,$BJ$3:$BJ$725)</f>
        <v>0</v>
      </c>
      <c r="BC569" s="30">
        <f>SUMIF(Ingredients!$B$3:$B$230,G569,Ingredients!$F$3:$F$230)+SUMIF($B$3:$B$725,G569,$BJ$3:$BJ$725)</f>
        <v>0</v>
      </c>
      <c r="BD569" s="30">
        <f>SUMIF(Ingredients!$B$3:$B$230,H569,Ingredients!$F$3:$F$230)+SUMIF($B$3:$B$725,H569,$BJ$3:$BJ$725)</f>
        <v>0</v>
      </c>
      <c r="BE569" s="30">
        <f>SUMIF(Ingredients!$B$3:$B$230,I569,Ingredients!$F$3:$F$230)+SUMIF($B$3:$B$725,I569,$BJ$3:$BJ$725)</f>
        <v>0</v>
      </c>
      <c r="BF569" s="30">
        <f>SUMIF(Ingredients!$B$3:$B$230,J569,Ingredients!$F$3:$F$230)+SUMIF($B$3:$B$725,J569,$BJ$3:$BJ$725)</f>
        <v>0</v>
      </c>
      <c r="BG569" s="30">
        <f>SUMIF(Ingredients!$B$3:$B$230,K569,Ingredients!$F$3:$F$230)+SUMIF($B$3:$B$725,K569,$BJ$3:$BJ$725)</f>
        <v>0</v>
      </c>
      <c r="BH569" s="30">
        <f>SUMIF(Ingredients!$B$3:$B$230,L569,Ingredients!$F$3:$F$230)+SUMIF($B$3:$B$725,L569,$BJ$3:$BJ$725)</f>
        <v>0</v>
      </c>
      <c r="BI569" s="30">
        <f>SUMIF(Ingredients!$B$3:$B$230,M569,Ingredients!$F$3:$F$230)+SUMIF($B$3:$B$725,M569,$BJ$3:$BJ$725)</f>
        <v>0</v>
      </c>
      <c r="BJ569" s="35">
        <f t="shared" si="116"/>
        <v>0</v>
      </c>
      <c r="BK569" s="30">
        <f>SUMIF(Ingredients!$B$3:$B$230,F569,Ingredients!$G$3:$G$230)+SUMIF($B$3:$B$725,F569,$BS$3:$BS$725)</f>
        <v>0</v>
      </c>
      <c r="BL569" s="30">
        <f>SUMIF(Ingredients!$B$3:$B$230,G569,Ingredients!$G$3:$G$230)+SUMIF($B$3:$B$725,G569,$BS$3:$BS$725)</f>
        <v>0</v>
      </c>
      <c r="BM569" s="30">
        <f>SUMIF(Ingredients!$B$3:$B$230,H569,Ingredients!$G$3:$G$230)+SUMIF($B$3:$B$725,H569,$BS$3:$BS$725)</f>
        <v>0</v>
      </c>
      <c r="BN569" s="30">
        <f>SUMIF(Ingredients!$B$3:$B$230,I569,Ingredients!$G$3:$G$230)+SUMIF($B$3:$B$725,I569,$BS$3:$BS$725)</f>
        <v>0</v>
      </c>
      <c r="BO569" s="30">
        <f>SUMIF(Ingredients!$B$3:$B$230,J569,Ingredients!$G$3:$G$230)+SUMIF($B$3:$B$725,J569,$BS$3:$BS$725)</f>
        <v>0</v>
      </c>
      <c r="BP569" s="30">
        <f>SUMIF(Ingredients!$B$3:$B$230,K569,Ingredients!$G$3:$G$230)+SUMIF($B$3:$B$725,K569,$BS$3:$BS$725)</f>
        <v>0</v>
      </c>
      <c r="BQ569" s="30">
        <f>SUMIF(Ingredients!$B$3:$B$230,L569,Ingredients!$G$3:$G$230)+SUMIF($B$3:$B$725,L569,$BS$3:$BS$725)</f>
        <v>0</v>
      </c>
      <c r="BR569" s="30">
        <f>SUMIF(Ingredients!$B$3:$B$230,M569,Ingredients!$G$3:$G$230)+SUMIF($B$3:$B$725,M569,$BS$3:$BS$725)</f>
        <v>0</v>
      </c>
      <c r="BS569" s="36">
        <f t="shared" si="117"/>
        <v>0</v>
      </c>
      <c r="BT569" s="30">
        <f>SUMIF(Ingredients!$B$3:$B$230,F569,Ingredients!$H$3:$H$230)+SUMIF($B$3:$B$725,F569,$CB$3:$CB$725)</f>
        <v>0</v>
      </c>
      <c r="BU569" s="30">
        <f>SUMIF(Ingredients!$B$3:$B$230,G569,Ingredients!$H$3:$H$230)+SUMIF($B$3:$B$725,G569,$CB$3:$CB$725)</f>
        <v>1.5</v>
      </c>
      <c r="BV569" s="30">
        <f>SUMIF(Ingredients!$B$3:$B$230,H569,Ingredients!$H$3:$H$230)+SUMIF($B$3:$B$725,H569,$CB$3:$CB$725)</f>
        <v>0</v>
      </c>
      <c r="BW569" s="30">
        <f>SUMIF(Ingredients!$B$3:$B$230,I569,Ingredients!$H$3:$H$230)+SUMIF($B$3:$B$725,I569,$CB$3:$CB$725)</f>
        <v>0</v>
      </c>
      <c r="BX569" s="30">
        <f>SUMIF(Ingredients!$B$3:$B$230,J569,Ingredients!$H$3:$H$230)+SUMIF($B$3:$B$725,J569,$CB$3:$CB$725)</f>
        <v>0</v>
      </c>
      <c r="BY569" s="30">
        <f>SUMIF(Ingredients!$B$3:$B$230,K569,Ingredients!$H$3:$H$230)+SUMIF($B$3:$B$725,K569,$CB$3:$CB$725)</f>
        <v>0</v>
      </c>
      <c r="BZ569" s="30">
        <f>SUMIF(Ingredients!$B$3:$B$230,L569,Ingredients!$H$3:$H$230)+SUMIF($B$3:$B$725,L569,$CB$3:$CB$725)</f>
        <v>0</v>
      </c>
      <c r="CA569" s="30">
        <f>SUMIF(Ingredients!$B$3:$B$230,M569,Ingredients!$H$3:$H$230)+SUMIF($B$3:$B$725,M569,$CB$3:$CB$725)</f>
        <v>0</v>
      </c>
      <c r="CB569" s="42">
        <f t="shared" si="118"/>
        <v>1.5</v>
      </c>
      <c r="CC569" s="30">
        <f>SUMIF(Ingredients!$B$3:$B$230,F569,Ingredients!$I$3:$I$230)+SUMIF($B$3:$B$725,F569,$CK$3:$CK$725)</f>
        <v>0</v>
      </c>
      <c r="CD569" s="30">
        <f>SUMIF(Ingredients!$B$3:$B$230,G569,Ingredients!$I$3:$I$230)+SUMIF($B$3:$B$725,G569,$CK$3:$CK$725)</f>
        <v>0</v>
      </c>
      <c r="CE569" s="30">
        <f>SUMIF(Ingredients!$B$3:$B$230,H569,Ingredients!$I$3:$I$230)+SUMIF($B$3:$B$725,H569,$CK$3:$CK$725)</f>
        <v>0</v>
      </c>
      <c r="CF569" s="30">
        <f>SUMIF(Ingredients!$B$3:$B$230,I569,Ingredients!$I$3:$I$230)+SUMIF($B$3:$B$725,I569,$CK$3:$CK$725)</f>
        <v>0</v>
      </c>
      <c r="CG569" s="30">
        <f>SUMIF(Ingredients!$B$3:$B$230,J569,Ingredients!$I$3:$I$230)+SUMIF($B$3:$B$725,J569,$CK$3:$CK$725)</f>
        <v>0</v>
      </c>
      <c r="CH569" s="30">
        <f>SUMIF(Ingredients!$B$3:$B$230,K569,Ingredients!$I$3:$I$230)+SUMIF($B$3:$B$725,K569,$CK$3:$CK$725)</f>
        <v>0</v>
      </c>
      <c r="CI569" s="30">
        <f>SUMIF(Ingredients!$B$3:$B$230,L569,Ingredients!$I$3:$I$230)+SUMIF($B$3:$B$725,L569,$CK$3:$CK$725)</f>
        <v>0</v>
      </c>
      <c r="CJ569" s="30">
        <f>SUMIF(Ingredients!$B$3:$B$230,M569,Ingredients!$I$3:$I$230)+SUMIF($B$3:$B$725,M569,$CK$3:$CK$725)</f>
        <v>0</v>
      </c>
      <c r="CK569" s="38">
        <f t="shared" si="119"/>
        <v>0</v>
      </c>
      <c r="CL569" s="30">
        <f>SUMIF(Ingredients!$B$3:$B$230,F569,Ingredients!$J$3:$J$230)+SUMIF($B$3:$B$725,F569,$CT$3:$CT$725)</f>
        <v>0</v>
      </c>
      <c r="CM569" s="30">
        <f>SUMIF(Ingredients!$B$3:$B$230,G569,Ingredients!$J$3:$J$230)+SUMIF($B$3:$B$725,G569,$CT$3:$CT$725)</f>
        <v>0</v>
      </c>
      <c r="CN569" s="30">
        <f>SUMIF(Ingredients!$B$3:$B$230,H569,Ingredients!$J$3:$J$230)+SUMIF($B$3:$B$725,H569,$CT$3:$CT$725)</f>
        <v>0</v>
      </c>
      <c r="CO569" s="30">
        <f>SUMIF(Ingredients!$B$3:$B$230,I569,Ingredients!$J$3:$J$230)+SUMIF($B$3:$B$725,I569,$CT$3:$CT$725)</f>
        <v>0</v>
      </c>
      <c r="CP569" s="30">
        <f>SUMIF(Ingredients!$B$3:$B$230,J569,Ingredients!$J$3:$J$230)+SUMIF($B$3:$B$725,J569,$CT$3:$CT$725)</f>
        <v>0</v>
      </c>
      <c r="CQ569" s="30">
        <f>SUMIF(Ingredients!$B$3:$B$230,K569,Ingredients!$J$3:$J$230)+SUMIF($B$3:$B$725,K569,$CT$3:$CT$725)</f>
        <v>0</v>
      </c>
      <c r="CR569" s="30">
        <f>SUMIF(Ingredients!$B$3:$B$230,L569,Ingredients!$J$3:$J$230)+SUMIF($B$3:$B$725,L569,$CT$3:$CT$725)</f>
        <v>0</v>
      </c>
      <c r="CS569" s="30">
        <f>SUMIF(Ingredients!$B$3:$B$230,M569,Ingredients!$J$3:$J$230)+SUMIF($B$3:$B$725,M569,$CT$3:$CT$725)</f>
        <v>0</v>
      </c>
      <c r="CT569" s="43">
        <f t="shared" si="120"/>
        <v>0</v>
      </c>
      <c r="CU569" s="34">
        <v>2</v>
      </c>
      <c r="CV569" s="30">
        <v>5</v>
      </c>
      <c r="CW569" s="30">
        <v>30</v>
      </c>
      <c r="CX569" s="35">
        <v>0</v>
      </c>
      <c r="CY569" s="36">
        <v>0</v>
      </c>
      <c r="CZ569" s="37">
        <v>1.5</v>
      </c>
      <c r="DA569" s="38">
        <v>0</v>
      </c>
      <c r="DB569" s="39">
        <v>0</v>
      </c>
      <c r="DC569" t="s">
        <v>202</v>
      </c>
      <c r="DD569" t="str">
        <f t="shared" ca="1" si="112"/>
        <v/>
      </c>
      <c r="DE569" t="str">
        <f t="shared" ca="1" si="121"/>
        <v>-</v>
      </c>
      <c r="DG569" t="s">
        <v>200</v>
      </c>
      <c r="DH569" t="str">
        <f t="shared" ca="1" si="122"/>
        <v>BBQSAUCEITEM(MEAL, ItemRegistry.bbqsauceItem, 4 ,0.4f,5f,0f,1.5f,0f,0f,0f,0.7f),</v>
      </c>
      <c r="DI569" t="s">
        <v>2602</v>
      </c>
    </row>
    <row r="570" spans="2:113" x14ac:dyDescent="0.3">
      <c r="B570" t="s">
        <v>884</v>
      </c>
      <c r="C570" t="str">
        <f>INDEX('PH Itemnames'!$B$1:$B$723,MATCH(B570,'PH Itemnames'!$A$1:$A$723),1)</f>
        <v>vanillacupcakeItem</v>
      </c>
      <c r="D570" t="s">
        <v>240</v>
      </c>
      <c r="E570" t="s">
        <v>1191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173</v>
      </c>
      <c r="K570" s="11"/>
      <c r="L570" s="11"/>
      <c r="M570" s="11"/>
      <c r="N570" s="46">
        <f ca="1">SUMIF(Ingredients!$B$3:$B$230,'PH complex foods'!F570,Ingredients!$A$3:$A$119)+SUMIF($B$3:$B$725,F570,$V$3:$V$724)</f>
        <v>1</v>
      </c>
      <c r="O570" s="11">
        <f ca="1">SUMIF(Ingredients!$B$3:$B$230,'PH complex foods'!G570,Ingredients!$A$3:$A$119)+SUMIF($B$3:$B$725,G570,$V$3:$V$724)</f>
        <v>1</v>
      </c>
      <c r="P570" s="11">
        <f ca="1">SUMIF(Ingredients!$B$3:$B$230,'PH complex foods'!H570,Ingredients!$A$3:$A$119)+SUMIF($B$3:$B$725,H570,$V$3:$V$724)</f>
        <v>1</v>
      </c>
      <c r="Q570" s="11">
        <f ca="1">SUMIF(Ingredients!$B$3:$B$230,'PH complex foods'!I570,Ingredients!$A$3:$A$119)+SUMIF($B$3:$B$725,I570,$V$3:$V$724)</f>
        <v>1</v>
      </c>
      <c r="R570" s="11">
        <f ca="1">SUMIF(Ingredients!$B$3:$B$230,'PH complex foods'!J570,Ingredients!$A$3:$A$119)+SUMIF($B$3:$B$725,J570,$V$3:$V$724)</f>
        <v>0</v>
      </c>
      <c r="S570" s="11">
        <f ca="1">SUMIF(Ingredients!$B$3:$B$230,'PH complex foods'!K570,Ingredients!$A$3:$A$119)+SUMIF($B$3:$B$725,K570,$V$3:$V$724)</f>
        <v>0</v>
      </c>
      <c r="T570" s="11">
        <f ca="1">SUMIF(Ingredients!$B$3:$B$230,'PH complex foods'!L570,Ingredients!$A$3:$A$119)+SUMIF($B$3:$B$725,L570,$V$3:$V$724)</f>
        <v>0</v>
      </c>
      <c r="U570" s="11">
        <f ca="1">SUMIF(Ingredients!$B$3:$B$230,'PH complex foods'!M570,Ingredients!$A$3:$A$119)+SUMIF($B$3:$B$725,M570,$V$3:$V$724)</f>
        <v>0</v>
      </c>
      <c r="V570" s="10">
        <f t="shared" ca="1" si="123"/>
        <v>0</v>
      </c>
      <c r="W570" s="10">
        <v>0</v>
      </c>
      <c r="X570" s="11">
        <v>0</v>
      </c>
      <c r="Y570" s="11">
        <f>COUNTIF(F570:M1294,B570)</f>
        <v>0</v>
      </c>
      <c r="Z570" s="44" t="str">
        <f t="shared" ca="1" si="124"/>
        <v>No</v>
      </c>
      <c r="AA570" s="34">
        <f>SUMIF(Ingredients!$B$3:$B$230,F570,Ingredients!$C$3:$C$230)+SUMIF($B$3:$B$725,F570,$AI$3:$AI$725)</f>
        <v>5</v>
      </c>
      <c r="AB570" s="30">
        <f>SUMIF(Ingredients!$B$3:$B$230,G570,Ingredients!$C$3:$C$230)+SUMIF($B$3:$B$725,G570,$AI$3:$AI$725)</f>
        <v>0</v>
      </c>
      <c r="AC570" s="30">
        <f>SUMIF(Ingredients!$B$3:$B$230,H570,Ingredients!$C$3:$C$230)+SUMIF($B$3:$B$725,H570,$AI$3:$AI$725)</f>
        <v>5</v>
      </c>
      <c r="AD570" s="30">
        <f>SUMIF(Ingredients!$B$3:$B$230,I570,Ingredients!$C$3:$C$230)+SUMIF($B$3:$B$725,I570,$AI$3:$AI$725)</f>
        <v>5</v>
      </c>
      <c r="AE570" s="30">
        <f>SUMIF(Ingredients!$B$3:$B$230,J570,Ingredients!$C$3:$C$230)+SUMIF($B$3:$B$725,J570,$AI$3:$AI$725)</f>
        <v>1</v>
      </c>
      <c r="AF570" s="30">
        <f>SUMIF(Ingredients!$B$3:$B$230,K570,Ingredients!$C$3:$C$230)+SUMIF($B$3:$B$725,K570,$AI$3:$AI$725)</f>
        <v>0</v>
      </c>
      <c r="AG570" s="30">
        <f>SUMIF(Ingredients!$B$3:$B$230,L570,Ingredients!$C$3:$C$230)+SUMIF($B$3:$B$725,L570,$AI$3:$AI$725)</f>
        <v>0</v>
      </c>
      <c r="AH570" s="30">
        <f>SUMIF(Ingredients!$B$3:$B$230,M570,Ingredients!$C$3:$C$230)+SUMIF($B$3:$B$725,M570,$AI$3:$AI$725)</f>
        <v>0</v>
      </c>
      <c r="AI570" s="29">
        <f t="shared" si="113"/>
        <v>16</v>
      </c>
      <c r="AJ570" s="30">
        <f>SUMIF(Ingredients!$B$3:$B$230,F570,Ingredients!$D$3:$D$230)+SUMIF($B$3:$B$725,F570,$AR$3:$AR$725)</f>
        <v>0</v>
      </c>
      <c r="AK570" s="30">
        <f>SUMIF(Ingredients!$B$3:$B$230,G570,Ingredients!$D$3:$D$230)+SUMIF($B$3:$B$725,G570,$AR$3:$AR$725)</f>
        <v>0</v>
      </c>
      <c r="AL570" s="30">
        <f>SUMIF(Ingredients!$B$3:$B$230,H570,Ingredients!$D$3:$D$230)+SUMIF($B$3:$B$725,H570,$AR$3:$AR$725)</f>
        <v>0</v>
      </c>
      <c r="AM570" s="30">
        <f>SUMIF(Ingredients!$B$3:$B$230,I570,Ingredients!$D$3:$D$230)+SUMIF($B$3:$B$725,I570,$AR$3:$AR$725)</f>
        <v>0</v>
      </c>
      <c r="AN570" s="30">
        <f>SUMIF(Ingredients!$B$3:$B$230,J570,Ingredients!$D$3:$D$230)+SUMIF($B$3:$B$725,J570,$AR$3:$AR$725)</f>
        <v>0</v>
      </c>
      <c r="AO570" s="30">
        <f>SUMIF(Ingredients!$B$3:$B$230,K570,Ingredients!$D$3:$D$230)+SUMIF($B$3:$B$725,K570,$AR$3:$AR$725)</f>
        <v>0</v>
      </c>
      <c r="AP570" s="30">
        <f>SUMIF(Ingredients!$B$3:$B$230,L570,Ingredients!$D$3:$D$230)+SUMIF($B$3:$B$725,L570,$AR$3:$AR$725)</f>
        <v>0</v>
      </c>
      <c r="AQ570" s="30">
        <f>SUMIF(Ingredients!$B$3:$B$230,M570,Ingredients!$D$3:$D$230)+SUMIF($B$3:$B$725,M570,$AR$3:$AR$725)</f>
        <v>0</v>
      </c>
      <c r="AR570" s="29">
        <f t="shared" si="114"/>
        <v>0</v>
      </c>
      <c r="AS570" s="30">
        <f>SUMIF(Ingredients!$B$3:$B$230,F570,Ingredients!$E$3:$E$230)+SUMIF($B$3:$B$725,F570,$BA$3:$BA$730)</f>
        <v>29.5</v>
      </c>
      <c r="AT570" s="30">
        <f>SUMIF(Ingredients!$B$3:$B$230,G570,Ingredients!$E$3:$E$230)+SUMIF($B$3:$B$725,G570,$BA$3:$BA$730)</f>
        <v>30</v>
      </c>
      <c r="AU570" s="30">
        <f>SUMIF(Ingredients!$B$3:$B$230,H570,Ingredients!$E$3:$E$230)+SUMIF($B$3:$B$725,H570,$BA$3:$BA$730)</f>
        <v>7</v>
      </c>
      <c r="AV570" s="30">
        <f>SUMIF(Ingredients!$B$3:$B$230,I570,Ingredients!$E$3:$E$230)+SUMIF($B$3:$B$725,I570,$BA$3:$BA$730)</f>
        <v>12</v>
      </c>
      <c r="AW570" s="30">
        <f>SUMIF(Ingredients!$B$3:$B$230,J570,Ingredients!$E$3:$E$230)+SUMIF($B$3:$B$725,J570,$BA$3:$BA$730)</f>
        <v>18</v>
      </c>
      <c r="AX570" s="30">
        <f>SUMIF(Ingredients!$B$3:$B$230,K570,Ingredients!$E$3:$E$230)+SUMIF($B$3:$B$725,K570,$BA$3:$BA$730)</f>
        <v>0</v>
      </c>
      <c r="AY570" s="30">
        <f>SUMIF(Ingredients!$B$3:$B$230,L570,Ingredients!$E$3:$E$230)+SUMIF($B$3:$B$725,L570,$BA$3:$BA$730)</f>
        <v>0</v>
      </c>
      <c r="AZ570" s="30">
        <f>SUMIF(Ingredients!$B$3:$B$230,M570,Ingredients!$E$3:$E$230)+SUMIF($B$3:$B$725,M570,$BA$3:$BA$730)</f>
        <v>0</v>
      </c>
      <c r="BA570" s="29">
        <f t="shared" si="115"/>
        <v>19.3</v>
      </c>
      <c r="BB570" s="30">
        <f>SUMIF(Ingredients!$B$3:$B$230,F570,Ingredients!$F$3:$F$230)+SUMIF($B$3:$B$725,F570,$BJ$3:$BJ$725)</f>
        <v>1</v>
      </c>
      <c r="BC570" s="30">
        <f>SUMIF(Ingredients!$B$3:$B$230,G570,Ingredients!$F$3:$F$230)+SUMIF($B$3:$B$725,G570,$BJ$3:$BJ$725)</f>
        <v>0</v>
      </c>
      <c r="BD570" s="30">
        <f>SUMIF(Ingredients!$B$3:$B$230,H570,Ingredients!$F$3:$F$230)+SUMIF($B$3:$B$725,H570,$BJ$3:$BJ$725)</f>
        <v>0</v>
      </c>
      <c r="BE570" s="30">
        <f>SUMIF(Ingredients!$B$3:$B$230,I570,Ingredients!$F$3:$F$230)+SUMIF($B$3:$B$725,I570,$BJ$3:$BJ$725)</f>
        <v>0</v>
      </c>
      <c r="BF570" s="30">
        <f>SUMIF(Ingredients!$B$3:$B$230,J570,Ingredients!$F$3:$F$230)+SUMIF($B$3:$B$725,J570,$BJ$3:$BJ$725)</f>
        <v>0</v>
      </c>
      <c r="BG570" s="30">
        <f>SUMIF(Ingredients!$B$3:$B$230,K570,Ingredients!$F$3:$F$230)+SUMIF($B$3:$B$725,K570,$BJ$3:$BJ$725)</f>
        <v>0</v>
      </c>
      <c r="BH570" s="30">
        <f>SUMIF(Ingredients!$B$3:$B$230,L570,Ingredients!$F$3:$F$230)+SUMIF($B$3:$B$725,L570,$BJ$3:$BJ$725)</f>
        <v>0</v>
      </c>
      <c r="BI570" s="30">
        <f>SUMIF(Ingredients!$B$3:$B$230,M570,Ingredients!$F$3:$F$230)+SUMIF($B$3:$B$725,M570,$BJ$3:$BJ$725)</f>
        <v>0</v>
      </c>
      <c r="BJ570" s="35">
        <f t="shared" si="116"/>
        <v>1</v>
      </c>
      <c r="BK570" s="30">
        <f>SUMIF(Ingredients!$B$3:$B$230,F570,Ingredients!$G$3:$G$230)+SUMIF($B$3:$B$725,F570,$BS$3:$BS$725)</f>
        <v>0</v>
      </c>
      <c r="BL570" s="30">
        <f>SUMIF(Ingredients!$B$3:$B$230,G570,Ingredients!$G$3:$G$230)+SUMIF($B$3:$B$725,G570,$BS$3:$BS$725)</f>
        <v>0</v>
      </c>
      <c r="BM570" s="30">
        <f>SUMIF(Ingredients!$B$3:$B$230,H570,Ingredients!$G$3:$G$230)+SUMIF($B$3:$B$725,H570,$BS$3:$BS$725)</f>
        <v>0</v>
      </c>
      <c r="BN570" s="30">
        <f>SUMIF(Ingredients!$B$3:$B$230,I570,Ingredients!$G$3:$G$230)+SUMIF($B$3:$B$725,I570,$BS$3:$BS$725)</f>
        <v>0</v>
      </c>
      <c r="BO570" s="30">
        <f>SUMIF(Ingredients!$B$3:$B$230,J570,Ingredients!$G$3:$G$230)+SUMIF($B$3:$B$725,J570,$BS$3:$BS$725)</f>
        <v>0</v>
      </c>
      <c r="BP570" s="30">
        <f>SUMIF(Ingredients!$B$3:$B$230,K570,Ingredients!$G$3:$G$230)+SUMIF($B$3:$B$725,K570,$BS$3:$BS$725)</f>
        <v>0</v>
      </c>
      <c r="BQ570" s="30">
        <f>SUMIF(Ingredients!$B$3:$B$230,L570,Ingredients!$G$3:$G$230)+SUMIF($B$3:$B$725,L570,$BS$3:$BS$725)</f>
        <v>0</v>
      </c>
      <c r="BR570" s="30">
        <f>SUMIF(Ingredients!$B$3:$B$230,M570,Ingredients!$G$3:$G$230)+SUMIF($B$3:$B$725,M570,$BS$3:$BS$725)</f>
        <v>0</v>
      </c>
      <c r="BS570" s="36">
        <f t="shared" si="117"/>
        <v>0</v>
      </c>
      <c r="BT570" s="30">
        <f>SUMIF(Ingredients!$B$3:$B$230,F570,Ingredients!$H$3:$H$230)+SUMIF($B$3:$B$725,F570,$CB$3:$CB$725)</f>
        <v>0</v>
      </c>
      <c r="BU570" s="30">
        <f>SUMIF(Ingredients!$B$3:$B$230,G570,Ingredients!$H$3:$H$230)+SUMIF($B$3:$B$725,G570,$CB$3:$CB$725)</f>
        <v>0</v>
      </c>
      <c r="BV570" s="30">
        <f>SUMIF(Ingredients!$B$3:$B$230,H570,Ingredients!$H$3:$H$230)+SUMIF($B$3:$B$725,H570,$CB$3:$CB$725)</f>
        <v>0</v>
      </c>
      <c r="BW570" s="30">
        <f>SUMIF(Ingredients!$B$3:$B$230,I570,Ingredients!$H$3:$H$230)+SUMIF($B$3:$B$725,I570,$CB$3:$CB$725)</f>
        <v>0</v>
      </c>
      <c r="BX570" s="30">
        <f>SUMIF(Ingredients!$B$3:$B$230,J570,Ingredients!$H$3:$H$230)+SUMIF($B$3:$B$725,J570,$CB$3:$CB$725)</f>
        <v>0</v>
      </c>
      <c r="BY570" s="30">
        <f>SUMIF(Ingredients!$B$3:$B$230,K570,Ingredients!$H$3:$H$230)+SUMIF($B$3:$B$725,K570,$CB$3:$CB$725)</f>
        <v>0</v>
      </c>
      <c r="BZ570" s="30">
        <f>SUMIF(Ingredients!$B$3:$B$230,L570,Ingredients!$H$3:$H$230)+SUMIF($B$3:$B$725,L570,$CB$3:$CB$725)</f>
        <v>0</v>
      </c>
      <c r="CA570" s="30">
        <f>SUMIF(Ingredients!$B$3:$B$230,M570,Ingredients!$H$3:$H$230)+SUMIF($B$3:$B$725,M570,$CB$3:$CB$725)</f>
        <v>0</v>
      </c>
      <c r="CB570" s="42">
        <f t="shared" si="118"/>
        <v>0</v>
      </c>
      <c r="CC570" s="30">
        <f>SUMIF(Ingredients!$B$3:$B$230,F570,Ingredients!$I$3:$I$230)+SUMIF($B$3:$B$725,F570,$CK$3:$CK$725)</f>
        <v>0</v>
      </c>
      <c r="CD570" s="30">
        <f>SUMIF(Ingredients!$B$3:$B$230,G570,Ingredients!$I$3:$I$230)+SUMIF($B$3:$B$725,G570,$CK$3:$CK$725)</f>
        <v>0</v>
      </c>
      <c r="CE570" s="30">
        <f>SUMIF(Ingredients!$B$3:$B$230,H570,Ingredients!$I$3:$I$230)+SUMIF($B$3:$B$725,H570,$CK$3:$CK$725)</f>
        <v>0</v>
      </c>
      <c r="CF570" s="30">
        <f>SUMIF(Ingredients!$B$3:$B$230,I570,Ingredients!$I$3:$I$230)+SUMIF($B$3:$B$725,I570,$CK$3:$CK$725)</f>
        <v>0</v>
      </c>
      <c r="CG570" s="30">
        <f>SUMIF(Ingredients!$B$3:$B$230,J570,Ingredients!$I$3:$I$230)+SUMIF($B$3:$B$725,J570,$CK$3:$CK$725)</f>
        <v>0</v>
      </c>
      <c r="CH570" s="30">
        <f>SUMIF(Ingredients!$B$3:$B$230,K570,Ingredients!$I$3:$I$230)+SUMIF($B$3:$B$725,K570,$CK$3:$CK$725)</f>
        <v>0</v>
      </c>
      <c r="CI570" s="30">
        <f>SUMIF(Ingredients!$B$3:$B$230,L570,Ingredients!$I$3:$I$230)+SUMIF($B$3:$B$725,L570,$CK$3:$CK$725)</f>
        <v>0</v>
      </c>
      <c r="CJ570" s="30">
        <f>SUMIF(Ingredients!$B$3:$B$230,M570,Ingredients!$I$3:$I$230)+SUMIF($B$3:$B$725,M570,$CK$3:$CK$725)</f>
        <v>0</v>
      </c>
      <c r="CK570" s="38">
        <f t="shared" si="119"/>
        <v>0</v>
      </c>
      <c r="CL570" s="30">
        <f>SUMIF(Ingredients!$B$3:$B$230,F570,Ingredients!$J$3:$J$230)+SUMIF($B$3:$B$725,F570,$CT$3:$CT$725)</f>
        <v>0</v>
      </c>
      <c r="CM570" s="30">
        <f>SUMIF(Ingredients!$B$3:$B$230,G570,Ingredients!$J$3:$J$230)+SUMIF($B$3:$B$725,G570,$CT$3:$CT$725)</f>
        <v>0</v>
      </c>
      <c r="CN570" s="30">
        <f>SUMIF(Ingredients!$B$3:$B$230,H570,Ingredients!$J$3:$J$230)+SUMIF($B$3:$B$725,H570,$CT$3:$CT$725)</f>
        <v>1</v>
      </c>
      <c r="CO570" s="30">
        <f>SUMIF(Ingredients!$B$3:$B$230,I570,Ingredients!$J$3:$J$230)+SUMIF($B$3:$B$725,I570,$CT$3:$CT$725)</f>
        <v>1</v>
      </c>
      <c r="CP570" s="30">
        <f>SUMIF(Ingredients!$B$3:$B$230,J570,Ingredients!$J$3:$J$230)+SUMIF($B$3:$B$725,J570,$CT$3:$CT$725)</f>
        <v>0</v>
      </c>
      <c r="CQ570" s="30">
        <f>SUMIF(Ingredients!$B$3:$B$230,K570,Ingredients!$J$3:$J$230)+SUMIF($B$3:$B$725,K570,$CT$3:$CT$725)</f>
        <v>0</v>
      </c>
      <c r="CR570" s="30">
        <f>SUMIF(Ingredients!$B$3:$B$230,L570,Ingredients!$J$3:$J$230)+SUMIF($B$3:$B$725,L570,$CT$3:$CT$725)</f>
        <v>0</v>
      </c>
      <c r="CS570" s="30">
        <f>SUMIF(Ingredients!$B$3:$B$230,M570,Ingredients!$J$3:$J$230)+SUMIF($B$3:$B$725,M570,$CT$3:$CT$725)</f>
        <v>0</v>
      </c>
      <c r="CT570" s="43">
        <f t="shared" si="120"/>
        <v>2</v>
      </c>
      <c r="CU570" s="34">
        <v>16</v>
      </c>
      <c r="CV570" s="30">
        <v>0</v>
      </c>
      <c r="CW570" s="30">
        <v>19.3</v>
      </c>
      <c r="CX570" s="35">
        <v>1</v>
      </c>
      <c r="CY570" s="36">
        <v>0</v>
      </c>
      <c r="CZ570" s="37">
        <v>0</v>
      </c>
      <c r="DA570" s="38">
        <v>0</v>
      </c>
      <c r="DB570" s="39">
        <v>2</v>
      </c>
      <c r="DC570" t="s">
        <v>199</v>
      </c>
      <c r="DD570" t="str">
        <f t="shared" ca="1" si="112"/>
        <v/>
      </c>
      <c r="DE570" t="str">
        <f t="shared" ca="1" si="121"/>
        <v>No</v>
      </c>
      <c r="DG570" t="s">
        <v>200</v>
      </c>
      <c r="DH570" t="str">
        <f t="shared" ca="1" si="122"/>
        <v/>
      </c>
      <c r="DI570" t="s">
        <v>2271</v>
      </c>
    </row>
    <row r="571" spans="2:113" x14ac:dyDescent="0.3">
      <c r="B571" t="s">
        <v>885</v>
      </c>
      <c r="C571" t="str">
        <f>INDEX('PH Itemnames'!$B$1:$B$723,MATCH(B571,'PH Itemnames'!$A$1:$A$723),1)</f>
        <v>chocolatecupcakeItem</v>
      </c>
      <c r="D571" t="s">
        <v>240</v>
      </c>
      <c r="E571" t="s">
        <v>1191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221</v>
      </c>
      <c r="K571" s="11"/>
      <c r="L571" s="11"/>
      <c r="M571" s="11"/>
      <c r="N571" s="46">
        <f ca="1">SUMIF(Ingredients!$B$3:$B$230,'PH complex foods'!F571,Ingredients!$A$3:$A$119)+SUMIF($B$3:$B$725,F571,$V$3:$V$724)</f>
        <v>1</v>
      </c>
      <c r="O571" s="11">
        <f ca="1">SUMIF(Ingredients!$B$3:$B$230,'PH complex foods'!G571,Ingredients!$A$3:$A$119)+SUMIF($B$3:$B$725,G571,$V$3:$V$724)</f>
        <v>1</v>
      </c>
      <c r="P571" s="11">
        <f ca="1">SUMIF(Ingredients!$B$3:$B$230,'PH complex foods'!H571,Ingredients!$A$3:$A$119)+SUMIF($B$3:$B$725,H571,$V$3:$V$724)</f>
        <v>1</v>
      </c>
      <c r="Q571" s="11">
        <f ca="1">SUMIF(Ingredients!$B$3:$B$230,'PH complex foods'!I571,Ingredients!$A$3:$A$119)+SUMIF($B$3:$B$725,I571,$V$3:$V$724)</f>
        <v>1</v>
      </c>
      <c r="R571" s="11">
        <f ca="1">SUMIF(Ingredients!$B$3:$B$230,'PH complex foods'!J571,Ingredients!$A$3:$A$119)+SUMIF($B$3:$B$725,J571,$V$3:$V$724)</f>
        <v>1</v>
      </c>
      <c r="S571" s="11">
        <f ca="1">SUMIF(Ingredients!$B$3:$B$230,'PH complex foods'!K571,Ingredients!$A$3:$A$119)+SUMIF($B$3:$B$725,K571,$V$3:$V$724)</f>
        <v>0</v>
      </c>
      <c r="T571" s="11">
        <f ca="1">SUMIF(Ingredients!$B$3:$B$230,'PH complex foods'!L571,Ingredients!$A$3:$A$119)+SUMIF($B$3:$B$725,L571,$V$3:$V$724)</f>
        <v>0</v>
      </c>
      <c r="U571" s="11">
        <f ca="1">SUMIF(Ingredients!$B$3:$B$230,'PH complex foods'!M571,Ingredients!$A$3:$A$119)+SUMIF($B$3:$B$725,M571,$V$3:$V$724)</f>
        <v>0</v>
      </c>
      <c r="V571" s="10">
        <f t="shared" ca="1" si="123"/>
        <v>1</v>
      </c>
      <c r="W571" s="10">
        <v>1</v>
      </c>
      <c r="X571" s="11">
        <v>0</v>
      </c>
      <c r="Y571" s="11">
        <f>COUNTIF(F571:M1295,B571)</f>
        <v>0</v>
      </c>
      <c r="Z571" s="44" t="str">
        <f t="shared" ca="1" si="124"/>
        <v>Yes</v>
      </c>
      <c r="AA571" s="34">
        <f>SUMIF(Ingredients!$B$3:$B$230,F571,Ingredients!$C$3:$C$230)+SUMIF($B$3:$B$725,F571,$AI$3:$AI$725)</f>
        <v>5</v>
      </c>
      <c r="AB571" s="30">
        <f>SUMIF(Ingredients!$B$3:$B$230,G571,Ingredients!$C$3:$C$230)+SUMIF($B$3:$B$725,G571,$AI$3:$AI$725)</f>
        <v>0</v>
      </c>
      <c r="AC571" s="30">
        <f>SUMIF(Ingredients!$B$3:$B$230,H571,Ingredients!$C$3:$C$230)+SUMIF($B$3:$B$725,H571,$AI$3:$AI$725)</f>
        <v>5</v>
      </c>
      <c r="AD571" s="30">
        <f>SUMIF(Ingredients!$B$3:$B$230,I571,Ingredients!$C$3:$C$230)+SUMIF($B$3:$B$725,I571,$AI$3:$AI$725)</f>
        <v>5</v>
      </c>
      <c r="AE571" s="30">
        <f>SUMIF(Ingredients!$B$3:$B$230,J571,Ingredients!$C$3:$C$230)+SUMIF($B$3:$B$725,J571,$AI$3:$AI$725)</f>
        <v>0</v>
      </c>
      <c r="AF571" s="30">
        <f>SUMIF(Ingredients!$B$3:$B$230,K571,Ingredients!$C$3:$C$230)+SUMIF($B$3:$B$725,K571,$AI$3:$AI$725)</f>
        <v>0</v>
      </c>
      <c r="AG571" s="30">
        <f>SUMIF(Ingredients!$B$3:$B$230,L571,Ingredients!$C$3:$C$230)+SUMIF($B$3:$B$725,L571,$AI$3:$AI$725)</f>
        <v>0</v>
      </c>
      <c r="AH571" s="30">
        <f>SUMIF(Ingredients!$B$3:$B$230,M571,Ingredients!$C$3:$C$230)+SUMIF($B$3:$B$725,M571,$AI$3:$AI$725)</f>
        <v>0</v>
      </c>
      <c r="AI571" s="29">
        <f t="shared" si="113"/>
        <v>15</v>
      </c>
      <c r="AJ571" s="30">
        <f>SUMIF(Ingredients!$B$3:$B$230,F571,Ingredients!$D$3:$D$230)+SUMIF($B$3:$B$725,F571,$AR$3:$AR$725)</f>
        <v>0</v>
      </c>
      <c r="AK571" s="30">
        <f>SUMIF(Ingredients!$B$3:$B$230,G571,Ingredients!$D$3:$D$230)+SUMIF($B$3:$B$725,G571,$AR$3:$AR$725)</f>
        <v>0</v>
      </c>
      <c r="AL571" s="30">
        <f>SUMIF(Ingredients!$B$3:$B$230,H571,Ingredients!$D$3:$D$230)+SUMIF($B$3:$B$725,H571,$AR$3:$AR$725)</f>
        <v>0</v>
      </c>
      <c r="AM571" s="30">
        <f>SUMIF(Ingredients!$B$3:$B$230,I571,Ingredients!$D$3:$D$230)+SUMIF($B$3:$B$725,I571,$AR$3:$AR$725)</f>
        <v>0</v>
      </c>
      <c r="AN571" s="30">
        <f>SUMIF(Ingredients!$B$3:$B$230,J571,Ingredients!$D$3:$D$230)+SUMIF($B$3:$B$725,J571,$AR$3:$AR$725)</f>
        <v>0</v>
      </c>
      <c r="AO571" s="30">
        <f>SUMIF(Ingredients!$B$3:$B$230,K571,Ingredients!$D$3:$D$230)+SUMIF($B$3:$B$725,K571,$AR$3:$AR$725)</f>
        <v>0</v>
      </c>
      <c r="AP571" s="30">
        <f>SUMIF(Ingredients!$B$3:$B$230,L571,Ingredients!$D$3:$D$230)+SUMIF($B$3:$B$725,L571,$AR$3:$AR$725)</f>
        <v>0</v>
      </c>
      <c r="AQ571" s="30">
        <f>SUMIF(Ingredients!$B$3:$B$230,M571,Ingredients!$D$3:$D$230)+SUMIF($B$3:$B$725,M571,$AR$3:$AR$725)</f>
        <v>0</v>
      </c>
      <c r="AR571" s="29">
        <f t="shared" si="114"/>
        <v>0</v>
      </c>
      <c r="AS571" s="30">
        <f>SUMIF(Ingredients!$B$3:$B$230,F571,Ingredients!$E$3:$E$230)+SUMIF($B$3:$B$725,F571,$BA$3:$BA$730)</f>
        <v>29.5</v>
      </c>
      <c r="AT571" s="30">
        <f>SUMIF(Ingredients!$B$3:$B$230,G571,Ingredients!$E$3:$E$230)+SUMIF($B$3:$B$725,G571,$BA$3:$BA$730)</f>
        <v>30</v>
      </c>
      <c r="AU571" s="30">
        <f>SUMIF(Ingredients!$B$3:$B$230,H571,Ingredients!$E$3:$E$230)+SUMIF($B$3:$B$725,H571,$BA$3:$BA$730)</f>
        <v>7</v>
      </c>
      <c r="AV571" s="30">
        <f>SUMIF(Ingredients!$B$3:$B$230,I571,Ingredients!$E$3:$E$230)+SUMIF($B$3:$B$725,I571,$BA$3:$BA$730)</f>
        <v>12</v>
      </c>
      <c r="AW571" s="30">
        <f>SUMIF(Ingredients!$B$3:$B$230,J571,Ingredients!$E$3:$E$230)+SUMIF($B$3:$B$725,J571,$BA$3:$BA$730)</f>
        <v>21</v>
      </c>
      <c r="AX571" s="30">
        <f>SUMIF(Ingredients!$B$3:$B$230,K571,Ingredients!$E$3:$E$230)+SUMIF($B$3:$B$725,K571,$BA$3:$BA$730)</f>
        <v>0</v>
      </c>
      <c r="AY571" s="30">
        <f>SUMIF(Ingredients!$B$3:$B$230,L571,Ingredients!$E$3:$E$230)+SUMIF($B$3:$B$725,L571,$BA$3:$BA$730)</f>
        <v>0</v>
      </c>
      <c r="AZ571" s="30">
        <f>SUMIF(Ingredients!$B$3:$B$230,M571,Ingredients!$E$3:$E$230)+SUMIF($B$3:$B$725,M571,$BA$3:$BA$730)</f>
        <v>0</v>
      </c>
      <c r="BA571" s="29">
        <f t="shared" si="115"/>
        <v>19.899999999999999</v>
      </c>
      <c r="BB571" s="30">
        <f>SUMIF(Ingredients!$B$3:$B$230,F571,Ingredients!$F$3:$F$230)+SUMIF($B$3:$B$725,F571,$BJ$3:$BJ$725)</f>
        <v>1</v>
      </c>
      <c r="BC571" s="30">
        <f>SUMIF(Ingredients!$B$3:$B$230,G571,Ingredients!$F$3:$F$230)+SUMIF($B$3:$B$725,G571,$BJ$3:$BJ$725)</f>
        <v>0</v>
      </c>
      <c r="BD571" s="30">
        <f>SUMIF(Ingredients!$B$3:$B$230,H571,Ingredients!$F$3:$F$230)+SUMIF($B$3:$B$725,H571,$BJ$3:$BJ$725)</f>
        <v>0</v>
      </c>
      <c r="BE571" s="30">
        <f>SUMIF(Ingredients!$B$3:$B$230,I571,Ingredients!$F$3:$F$230)+SUMIF($B$3:$B$725,I571,$BJ$3:$BJ$725)</f>
        <v>0</v>
      </c>
      <c r="BF571" s="30">
        <f>SUMIF(Ingredients!$B$3:$B$230,J571,Ingredients!$F$3:$F$230)+SUMIF($B$3:$B$725,J571,$BJ$3:$BJ$725)</f>
        <v>0</v>
      </c>
      <c r="BG571" s="30">
        <f>SUMIF(Ingredients!$B$3:$B$230,K571,Ingredients!$F$3:$F$230)+SUMIF($B$3:$B$725,K571,$BJ$3:$BJ$725)</f>
        <v>0</v>
      </c>
      <c r="BH571" s="30">
        <f>SUMIF(Ingredients!$B$3:$B$230,L571,Ingredients!$F$3:$F$230)+SUMIF($B$3:$B$725,L571,$BJ$3:$BJ$725)</f>
        <v>0</v>
      </c>
      <c r="BI571" s="30">
        <f>SUMIF(Ingredients!$B$3:$B$230,M571,Ingredients!$F$3:$F$230)+SUMIF($B$3:$B$725,M571,$BJ$3:$BJ$725)</f>
        <v>0</v>
      </c>
      <c r="BJ571" s="35">
        <f t="shared" si="116"/>
        <v>1</v>
      </c>
      <c r="BK571" s="30">
        <f>SUMIF(Ingredients!$B$3:$B$230,F571,Ingredients!$G$3:$G$230)+SUMIF($B$3:$B$725,F571,$BS$3:$BS$725)</f>
        <v>0</v>
      </c>
      <c r="BL571" s="30">
        <f>SUMIF(Ingredients!$B$3:$B$230,G571,Ingredients!$G$3:$G$230)+SUMIF($B$3:$B$725,G571,$BS$3:$BS$725)</f>
        <v>0</v>
      </c>
      <c r="BM571" s="30">
        <f>SUMIF(Ingredients!$B$3:$B$230,H571,Ingredients!$G$3:$G$230)+SUMIF($B$3:$B$725,H571,$BS$3:$BS$725)</f>
        <v>0</v>
      </c>
      <c r="BN571" s="30">
        <f>SUMIF(Ingredients!$B$3:$B$230,I571,Ingredients!$G$3:$G$230)+SUMIF($B$3:$B$725,I571,$BS$3:$BS$725)</f>
        <v>0</v>
      </c>
      <c r="BO571" s="30">
        <f>SUMIF(Ingredients!$B$3:$B$230,J571,Ingredients!$G$3:$G$230)+SUMIF($B$3:$B$725,J571,$BS$3:$BS$725)</f>
        <v>0</v>
      </c>
      <c r="BP571" s="30">
        <f>SUMIF(Ingredients!$B$3:$B$230,K571,Ingredients!$G$3:$G$230)+SUMIF($B$3:$B$725,K571,$BS$3:$BS$725)</f>
        <v>0</v>
      </c>
      <c r="BQ571" s="30">
        <f>SUMIF(Ingredients!$B$3:$B$230,L571,Ingredients!$G$3:$G$230)+SUMIF($B$3:$B$725,L571,$BS$3:$BS$725)</f>
        <v>0</v>
      </c>
      <c r="BR571" s="30">
        <f>SUMIF(Ingredients!$B$3:$B$230,M571,Ingredients!$G$3:$G$230)+SUMIF($B$3:$B$725,M571,$BS$3:$BS$725)</f>
        <v>0</v>
      </c>
      <c r="BS571" s="36">
        <f t="shared" si="117"/>
        <v>0</v>
      </c>
      <c r="BT571" s="30">
        <f>SUMIF(Ingredients!$B$3:$B$230,F571,Ingredients!$H$3:$H$230)+SUMIF($B$3:$B$725,F571,$CB$3:$CB$725)</f>
        <v>0</v>
      </c>
      <c r="BU571" s="30">
        <f>SUMIF(Ingredients!$B$3:$B$230,G571,Ingredients!$H$3:$H$230)+SUMIF($B$3:$B$725,G571,$CB$3:$CB$725)</f>
        <v>0</v>
      </c>
      <c r="BV571" s="30">
        <f>SUMIF(Ingredients!$B$3:$B$230,H571,Ingredients!$H$3:$H$230)+SUMIF($B$3:$B$725,H571,$CB$3:$CB$725)</f>
        <v>0</v>
      </c>
      <c r="BW571" s="30">
        <f>SUMIF(Ingredients!$B$3:$B$230,I571,Ingredients!$H$3:$H$230)+SUMIF($B$3:$B$725,I571,$CB$3:$CB$725)</f>
        <v>0</v>
      </c>
      <c r="BX571" s="30">
        <f>SUMIF(Ingredients!$B$3:$B$230,J571,Ingredients!$H$3:$H$230)+SUMIF($B$3:$B$725,J571,$CB$3:$CB$725)</f>
        <v>0</v>
      </c>
      <c r="BY571" s="30">
        <f>SUMIF(Ingredients!$B$3:$B$230,K571,Ingredients!$H$3:$H$230)+SUMIF($B$3:$B$725,K571,$CB$3:$CB$725)</f>
        <v>0</v>
      </c>
      <c r="BZ571" s="30">
        <f>SUMIF(Ingredients!$B$3:$B$230,L571,Ingredients!$H$3:$H$230)+SUMIF($B$3:$B$725,L571,$CB$3:$CB$725)</f>
        <v>0</v>
      </c>
      <c r="CA571" s="30">
        <f>SUMIF(Ingredients!$B$3:$B$230,M571,Ingredients!$H$3:$H$230)+SUMIF($B$3:$B$725,M571,$CB$3:$CB$725)</f>
        <v>0</v>
      </c>
      <c r="CB571" s="42">
        <f t="shared" si="118"/>
        <v>0</v>
      </c>
      <c r="CC571" s="30">
        <f>SUMIF(Ingredients!$B$3:$B$230,F571,Ingredients!$I$3:$I$230)+SUMIF($B$3:$B$725,F571,$CK$3:$CK$725)</f>
        <v>0</v>
      </c>
      <c r="CD571" s="30">
        <f>SUMIF(Ingredients!$B$3:$B$230,G571,Ingredients!$I$3:$I$230)+SUMIF($B$3:$B$725,G571,$CK$3:$CK$725)</f>
        <v>0</v>
      </c>
      <c r="CE571" s="30">
        <f>SUMIF(Ingredients!$B$3:$B$230,H571,Ingredients!$I$3:$I$230)+SUMIF($B$3:$B$725,H571,$CK$3:$CK$725)</f>
        <v>0</v>
      </c>
      <c r="CF571" s="30">
        <f>SUMIF(Ingredients!$B$3:$B$230,I571,Ingredients!$I$3:$I$230)+SUMIF($B$3:$B$725,I571,$CK$3:$CK$725)</f>
        <v>0</v>
      </c>
      <c r="CG571" s="30">
        <f>SUMIF(Ingredients!$B$3:$B$230,J571,Ingredients!$I$3:$I$230)+SUMIF($B$3:$B$725,J571,$CK$3:$CK$725)</f>
        <v>0</v>
      </c>
      <c r="CH571" s="30">
        <f>SUMIF(Ingredients!$B$3:$B$230,K571,Ingredients!$I$3:$I$230)+SUMIF($B$3:$B$725,K571,$CK$3:$CK$725)</f>
        <v>0</v>
      </c>
      <c r="CI571" s="30">
        <f>SUMIF(Ingredients!$B$3:$B$230,L571,Ingredients!$I$3:$I$230)+SUMIF($B$3:$B$725,L571,$CK$3:$CK$725)</f>
        <v>0</v>
      </c>
      <c r="CJ571" s="30">
        <f>SUMIF(Ingredients!$B$3:$B$230,M571,Ingredients!$I$3:$I$230)+SUMIF($B$3:$B$725,M571,$CK$3:$CK$725)</f>
        <v>0</v>
      </c>
      <c r="CK571" s="38">
        <f t="shared" si="119"/>
        <v>0</v>
      </c>
      <c r="CL571" s="30">
        <f>SUMIF(Ingredients!$B$3:$B$230,F571,Ingredients!$J$3:$J$230)+SUMIF($B$3:$B$725,F571,$CT$3:$CT$725)</f>
        <v>0</v>
      </c>
      <c r="CM571" s="30">
        <f>SUMIF(Ingredients!$B$3:$B$230,G571,Ingredients!$J$3:$J$230)+SUMIF($B$3:$B$725,G571,$CT$3:$CT$725)</f>
        <v>0</v>
      </c>
      <c r="CN571" s="30">
        <f>SUMIF(Ingredients!$B$3:$B$230,H571,Ingredients!$J$3:$J$230)+SUMIF($B$3:$B$725,H571,$CT$3:$CT$725)</f>
        <v>1</v>
      </c>
      <c r="CO571" s="30">
        <f>SUMIF(Ingredients!$B$3:$B$230,I571,Ingredients!$J$3:$J$230)+SUMIF($B$3:$B$725,I571,$CT$3:$CT$725)</f>
        <v>1</v>
      </c>
      <c r="CP571" s="30">
        <f>SUMIF(Ingredients!$B$3:$B$230,J571,Ingredients!$J$3:$J$230)+SUMIF($B$3:$B$725,J571,$CT$3:$CT$725)</f>
        <v>0.2</v>
      </c>
      <c r="CQ571" s="30">
        <f>SUMIF(Ingredients!$B$3:$B$230,K571,Ingredients!$J$3:$J$230)+SUMIF($B$3:$B$725,K571,$CT$3:$CT$725)</f>
        <v>0</v>
      </c>
      <c r="CR571" s="30">
        <f>SUMIF(Ingredients!$B$3:$B$230,L571,Ingredients!$J$3:$J$230)+SUMIF($B$3:$B$725,L571,$CT$3:$CT$725)</f>
        <v>0</v>
      </c>
      <c r="CS571" s="30">
        <f>SUMIF(Ingredients!$B$3:$B$230,M571,Ingredients!$J$3:$J$230)+SUMIF($B$3:$B$725,M571,$CT$3:$CT$725)</f>
        <v>0</v>
      </c>
      <c r="CT571" s="43">
        <f t="shared" si="120"/>
        <v>2.2000000000000002</v>
      </c>
      <c r="CU571" s="34">
        <v>15</v>
      </c>
      <c r="CV571" s="30">
        <v>0</v>
      </c>
      <c r="CW571" s="30">
        <v>18</v>
      </c>
      <c r="CX571" s="35">
        <v>1</v>
      </c>
      <c r="CY571" s="36">
        <v>0</v>
      </c>
      <c r="CZ571" s="37">
        <v>0</v>
      </c>
      <c r="DA571" s="38">
        <v>0</v>
      </c>
      <c r="DB571" s="39">
        <v>2</v>
      </c>
      <c r="DC571" t="s">
        <v>202</v>
      </c>
      <c r="DD571" t="str">
        <f t="shared" ca="1" si="112"/>
        <v/>
      </c>
      <c r="DE571" t="str">
        <f t="shared" ca="1" si="121"/>
        <v>-</v>
      </c>
      <c r="DG571" t="s">
        <v>200</v>
      </c>
      <c r="DH571" t="str">
        <f t="shared" ca="1" si="122"/>
        <v>CHOCOLATECUPCAKEITEM(MEAL, ItemRegistry.chocolatecupcakeItem, 4 ,3f,0f,1f,0f,0f,0f,2f,1.17f),</v>
      </c>
      <c r="DI571" t="s">
        <v>2271</v>
      </c>
    </row>
    <row r="572" spans="2:113" x14ac:dyDescent="0.3">
      <c r="B572" t="s">
        <v>886</v>
      </c>
      <c r="C572" t="str">
        <f>INDEX('PH Itemnames'!$B$1:$B$723,MATCH(B572,'PH Itemnames'!$A$1:$A$723),1)</f>
        <v>carrotcupcakeItem</v>
      </c>
      <c r="D572" t="s">
        <v>240</v>
      </c>
      <c r="E572" t="s">
        <v>1191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61</v>
      </c>
      <c r="K572" s="11"/>
      <c r="L572" s="11"/>
      <c r="M572" s="11"/>
      <c r="N572" s="46">
        <f ca="1">SUMIF(Ingredients!$B$3:$B$230,'PH complex foods'!F572,Ingredients!$A$3:$A$119)+SUMIF($B$3:$B$725,F572,$V$3:$V$724)</f>
        <v>1</v>
      </c>
      <c r="O572" s="11">
        <f ca="1">SUMIF(Ingredients!$B$3:$B$230,'PH complex foods'!G572,Ingredients!$A$3:$A$119)+SUMIF($B$3:$B$725,G572,$V$3:$V$724)</f>
        <v>1</v>
      </c>
      <c r="P572" s="11">
        <f ca="1">SUMIF(Ingredients!$B$3:$B$230,'PH complex foods'!H572,Ingredients!$A$3:$A$119)+SUMIF($B$3:$B$725,H572,$V$3:$V$724)</f>
        <v>1</v>
      </c>
      <c r="Q572" s="11">
        <f ca="1">SUMIF(Ingredients!$B$3:$B$230,'PH complex foods'!I572,Ingredients!$A$3:$A$119)+SUMIF($B$3:$B$725,I572,$V$3:$V$724)</f>
        <v>1</v>
      </c>
      <c r="R572" s="11">
        <f ca="1">SUMIF(Ingredients!$B$3:$B$230,'PH complex foods'!J572,Ingredients!$A$3:$A$119)+SUMIF($B$3:$B$725,J572,$V$3:$V$724)</f>
        <v>1</v>
      </c>
      <c r="S572" s="11">
        <f ca="1">SUMIF(Ingredients!$B$3:$B$230,'PH complex foods'!K572,Ingredients!$A$3:$A$119)+SUMIF($B$3:$B$725,K572,$V$3:$V$724)</f>
        <v>0</v>
      </c>
      <c r="T572" s="11">
        <f ca="1">SUMIF(Ingredients!$B$3:$B$230,'PH complex foods'!L572,Ingredients!$A$3:$A$119)+SUMIF($B$3:$B$725,L572,$V$3:$V$724)</f>
        <v>0</v>
      </c>
      <c r="U572" s="11">
        <f ca="1">SUMIF(Ingredients!$B$3:$B$230,'PH complex foods'!M572,Ingredients!$A$3:$A$119)+SUMIF($B$3:$B$725,M572,$V$3:$V$724)</f>
        <v>0</v>
      </c>
      <c r="V572" s="10">
        <f t="shared" ca="1" si="123"/>
        <v>1</v>
      </c>
      <c r="W572" s="10">
        <v>1</v>
      </c>
      <c r="X572" s="11">
        <v>1</v>
      </c>
      <c r="Y572" s="11">
        <f>COUNTIF(F572:M1296,B572)</f>
        <v>0</v>
      </c>
      <c r="Z572" s="44" t="str">
        <f t="shared" ca="1" si="124"/>
        <v>Yes</v>
      </c>
      <c r="AA572" s="34">
        <f>SUMIF(Ingredients!$B$3:$B$230,F572,Ingredients!$C$3:$C$230)+SUMIF($B$3:$B$725,F572,$AI$3:$AI$725)</f>
        <v>5</v>
      </c>
      <c r="AB572" s="30">
        <f>SUMIF(Ingredients!$B$3:$B$230,G572,Ingredients!$C$3:$C$230)+SUMIF($B$3:$B$725,G572,$AI$3:$AI$725)</f>
        <v>0</v>
      </c>
      <c r="AC572" s="30">
        <f>SUMIF(Ingredients!$B$3:$B$230,H572,Ingredients!$C$3:$C$230)+SUMIF($B$3:$B$725,H572,$AI$3:$AI$725)</f>
        <v>5</v>
      </c>
      <c r="AD572" s="30">
        <f>SUMIF(Ingredients!$B$3:$B$230,I572,Ingredients!$C$3:$C$230)+SUMIF($B$3:$B$725,I572,$AI$3:$AI$725)</f>
        <v>5</v>
      </c>
      <c r="AE572" s="30">
        <f>SUMIF(Ingredients!$B$3:$B$230,J572,Ingredients!$C$3:$C$230)+SUMIF($B$3:$B$725,J572,$AI$3:$AI$725)</f>
        <v>10</v>
      </c>
      <c r="AF572" s="30">
        <f>SUMIF(Ingredients!$B$3:$B$230,K572,Ingredients!$C$3:$C$230)+SUMIF($B$3:$B$725,K572,$AI$3:$AI$725)</f>
        <v>0</v>
      </c>
      <c r="AG572" s="30">
        <f>SUMIF(Ingredients!$B$3:$B$230,L572,Ingredients!$C$3:$C$230)+SUMIF($B$3:$B$725,L572,$AI$3:$AI$725)</f>
        <v>0</v>
      </c>
      <c r="AH572" s="30">
        <f>SUMIF(Ingredients!$B$3:$B$230,M572,Ingredients!$C$3:$C$230)+SUMIF($B$3:$B$725,M572,$AI$3:$AI$725)</f>
        <v>0</v>
      </c>
      <c r="AI572" s="29">
        <f t="shared" si="113"/>
        <v>25</v>
      </c>
      <c r="AJ572" s="30">
        <f>SUMIF(Ingredients!$B$3:$B$230,F572,Ingredients!$D$3:$D$230)+SUMIF($B$3:$B$725,F572,$AR$3:$AR$725)</f>
        <v>0</v>
      </c>
      <c r="AK572" s="30">
        <f>SUMIF(Ingredients!$B$3:$B$230,G572,Ingredients!$D$3:$D$230)+SUMIF($B$3:$B$725,G572,$AR$3:$AR$725)</f>
        <v>0</v>
      </c>
      <c r="AL572" s="30">
        <f>SUMIF(Ingredients!$B$3:$B$230,H572,Ingredients!$D$3:$D$230)+SUMIF($B$3:$B$725,H572,$AR$3:$AR$725)</f>
        <v>0</v>
      </c>
      <c r="AM572" s="30">
        <f>SUMIF(Ingredients!$B$3:$B$230,I572,Ingredients!$D$3:$D$230)+SUMIF($B$3:$B$725,I572,$AR$3:$AR$725)</f>
        <v>0</v>
      </c>
      <c r="AN572" s="30">
        <f>SUMIF(Ingredients!$B$3:$B$230,J572,Ingredients!$D$3:$D$230)+SUMIF($B$3:$B$725,J572,$AR$3:$AR$725)</f>
        <v>0</v>
      </c>
      <c r="AO572" s="30">
        <f>SUMIF(Ingredients!$B$3:$B$230,K572,Ingredients!$D$3:$D$230)+SUMIF($B$3:$B$725,K572,$AR$3:$AR$725)</f>
        <v>0</v>
      </c>
      <c r="AP572" s="30">
        <f>SUMIF(Ingredients!$B$3:$B$230,L572,Ingredients!$D$3:$D$230)+SUMIF($B$3:$B$725,L572,$AR$3:$AR$725)</f>
        <v>0</v>
      </c>
      <c r="AQ572" s="30">
        <f>SUMIF(Ingredients!$B$3:$B$230,M572,Ingredients!$D$3:$D$230)+SUMIF($B$3:$B$725,M572,$AR$3:$AR$725)</f>
        <v>0</v>
      </c>
      <c r="AR572" s="29">
        <f t="shared" si="114"/>
        <v>0</v>
      </c>
      <c r="AS572" s="30">
        <f>SUMIF(Ingredients!$B$3:$B$230,F572,Ingredients!$E$3:$E$230)+SUMIF($B$3:$B$725,F572,$BA$3:$BA$730)</f>
        <v>29.5</v>
      </c>
      <c r="AT572" s="30">
        <f>SUMIF(Ingredients!$B$3:$B$230,G572,Ingredients!$E$3:$E$230)+SUMIF($B$3:$B$725,G572,$BA$3:$BA$730)</f>
        <v>30</v>
      </c>
      <c r="AU572" s="30">
        <f>SUMIF(Ingredients!$B$3:$B$230,H572,Ingredients!$E$3:$E$230)+SUMIF($B$3:$B$725,H572,$BA$3:$BA$730)</f>
        <v>7</v>
      </c>
      <c r="AV572" s="30">
        <f>SUMIF(Ingredients!$B$3:$B$230,I572,Ingredients!$E$3:$E$230)+SUMIF($B$3:$B$725,I572,$BA$3:$BA$730)</f>
        <v>12</v>
      </c>
      <c r="AW572" s="30">
        <f>SUMIF(Ingredients!$B$3:$B$230,J572,Ingredients!$E$3:$E$230)+SUMIF($B$3:$B$725,J572,$BA$3:$BA$730)</f>
        <v>31</v>
      </c>
      <c r="AX572" s="30">
        <f>SUMIF(Ingredients!$B$3:$B$230,K572,Ingredients!$E$3:$E$230)+SUMIF($B$3:$B$725,K572,$BA$3:$BA$730)</f>
        <v>0</v>
      </c>
      <c r="AY572" s="30">
        <f>SUMIF(Ingredients!$B$3:$B$230,L572,Ingredients!$E$3:$E$230)+SUMIF($B$3:$B$725,L572,$BA$3:$BA$730)</f>
        <v>0</v>
      </c>
      <c r="AZ572" s="30">
        <f>SUMIF(Ingredients!$B$3:$B$230,M572,Ingredients!$E$3:$E$230)+SUMIF($B$3:$B$725,M572,$BA$3:$BA$730)</f>
        <v>0</v>
      </c>
      <c r="BA572" s="29">
        <f t="shared" si="115"/>
        <v>21.9</v>
      </c>
      <c r="BB572" s="30">
        <f>SUMIF(Ingredients!$B$3:$B$230,F572,Ingredients!$F$3:$F$230)+SUMIF($B$3:$B$725,F572,$BJ$3:$BJ$725)</f>
        <v>1</v>
      </c>
      <c r="BC572" s="30">
        <f>SUMIF(Ingredients!$B$3:$B$230,G572,Ingredients!$F$3:$F$230)+SUMIF($B$3:$B$725,G572,$BJ$3:$BJ$725)</f>
        <v>0</v>
      </c>
      <c r="BD572" s="30">
        <f>SUMIF(Ingredients!$B$3:$B$230,H572,Ingredients!$F$3:$F$230)+SUMIF($B$3:$B$725,H572,$BJ$3:$BJ$725)</f>
        <v>0</v>
      </c>
      <c r="BE572" s="30">
        <f>SUMIF(Ingredients!$B$3:$B$230,I572,Ingredients!$F$3:$F$230)+SUMIF($B$3:$B$725,I572,$BJ$3:$BJ$725)</f>
        <v>0</v>
      </c>
      <c r="BF572" s="30">
        <f>SUMIF(Ingredients!$B$3:$B$230,J572,Ingredients!$F$3:$F$230)+SUMIF($B$3:$B$725,J572,$BJ$3:$BJ$725)</f>
        <v>0</v>
      </c>
      <c r="BG572" s="30">
        <f>SUMIF(Ingredients!$B$3:$B$230,K572,Ingredients!$F$3:$F$230)+SUMIF($B$3:$B$725,K572,$BJ$3:$BJ$725)</f>
        <v>0</v>
      </c>
      <c r="BH572" s="30">
        <f>SUMIF(Ingredients!$B$3:$B$230,L572,Ingredients!$F$3:$F$230)+SUMIF($B$3:$B$725,L572,$BJ$3:$BJ$725)</f>
        <v>0</v>
      </c>
      <c r="BI572" s="30">
        <f>SUMIF(Ingredients!$B$3:$B$230,M572,Ingredients!$F$3:$F$230)+SUMIF($B$3:$B$725,M572,$BJ$3:$BJ$725)</f>
        <v>0</v>
      </c>
      <c r="BJ572" s="35">
        <f t="shared" si="116"/>
        <v>1</v>
      </c>
      <c r="BK572" s="30">
        <f>SUMIF(Ingredients!$B$3:$B$230,F572,Ingredients!$G$3:$G$230)+SUMIF($B$3:$B$725,F572,$BS$3:$BS$725)</f>
        <v>0</v>
      </c>
      <c r="BL572" s="30">
        <f>SUMIF(Ingredients!$B$3:$B$230,G572,Ingredients!$G$3:$G$230)+SUMIF($B$3:$B$725,G572,$BS$3:$BS$725)</f>
        <v>0</v>
      </c>
      <c r="BM572" s="30">
        <f>SUMIF(Ingredients!$B$3:$B$230,H572,Ingredients!$G$3:$G$230)+SUMIF($B$3:$B$725,H572,$BS$3:$BS$725)</f>
        <v>0</v>
      </c>
      <c r="BN572" s="30">
        <f>SUMIF(Ingredients!$B$3:$B$230,I572,Ingredients!$G$3:$G$230)+SUMIF($B$3:$B$725,I572,$BS$3:$BS$725)</f>
        <v>0</v>
      </c>
      <c r="BO572" s="30">
        <f>SUMIF(Ingredients!$B$3:$B$230,J572,Ingredients!$G$3:$G$230)+SUMIF($B$3:$B$725,J572,$BS$3:$BS$725)</f>
        <v>0</v>
      </c>
      <c r="BP572" s="30">
        <f>SUMIF(Ingredients!$B$3:$B$230,K572,Ingredients!$G$3:$G$230)+SUMIF($B$3:$B$725,K572,$BS$3:$BS$725)</f>
        <v>0</v>
      </c>
      <c r="BQ572" s="30">
        <f>SUMIF(Ingredients!$B$3:$B$230,L572,Ingredients!$G$3:$G$230)+SUMIF($B$3:$B$725,L572,$BS$3:$BS$725)</f>
        <v>0</v>
      </c>
      <c r="BR572" s="30">
        <f>SUMIF(Ingredients!$B$3:$B$230,M572,Ingredients!$G$3:$G$230)+SUMIF($B$3:$B$725,M572,$BS$3:$BS$725)</f>
        <v>0</v>
      </c>
      <c r="BS572" s="36">
        <f t="shared" si="117"/>
        <v>0</v>
      </c>
      <c r="BT572" s="30">
        <f>SUMIF(Ingredients!$B$3:$B$230,F572,Ingredients!$H$3:$H$230)+SUMIF($B$3:$B$725,F572,$CB$3:$CB$725)</f>
        <v>0</v>
      </c>
      <c r="BU572" s="30">
        <f>SUMIF(Ingredients!$B$3:$B$230,G572,Ingredients!$H$3:$H$230)+SUMIF($B$3:$B$725,G572,$CB$3:$CB$725)</f>
        <v>0</v>
      </c>
      <c r="BV572" s="30">
        <f>SUMIF(Ingredients!$B$3:$B$230,H572,Ingredients!$H$3:$H$230)+SUMIF($B$3:$B$725,H572,$CB$3:$CB$725)</f>
        <v>0</v>
      </c>
      <c r="BW572" s="30">
        <f>SUMIF(Ingredients!$B$3:$B$230,I572,Ingredients!$H$3:$H$230)+SUMIF($B$3:$B$725,I572,$CB$3:$CB$725)</f>
        <v>0</v>
      </c>
      <c r="BX572" s="30">
        <f>SUMIF(Ingredients!$B$3:$B$230,J572,Ingredients!$H$3:$H$230)+SUMIF($B$3:$B$725,J572,$CB$3:$CB$725)</f>
        <v>1</v>
      </c>
      <c r="BY572" s="30">
        <f>SUMIF(Ingredients!$B$3:$B$230,K572,Ingredients!$H$3:$H$230)+SUMIF($B$3:$B$725,K572,$CB$3:$CB$725)</f>
        <v>0</v>
      </c>
      <c r="BZ572" s="30">
        <f>SUMIF(Ingredients!$B$3:$B$230,L572,Ingredients!$H$3:$H$230)+SUMIF($B$3:$B$725,L572,$CB$3:$CB$725)</f>
        <v>0</v>
      </c>
      <c r="CA572" s="30">
        <f>SUMIF(Ingredients!$B$3:$B$230,M572,Ingredients!$H$3:$H$230)+SUMIF($B$3:$B$725,M572,$CB$3:$CB$725)</f>
        <v>0</v>
      </c>
      <c r="CB572" s="42">
        <f t="shared" si="118"/>
        <v>1</v>
      </c>
      <c r="CC572" s="30">
        <f>SUMIF(Ingredients!$B$3:$B$230,F572,Ingredients!$I$3:$I$230)+SUMIF($B$3:$B$725,F572,$CK$3:$CK$725)</f>
        <v>0</v>
      </c>
      <c r="CD572" s="30">
        <f>SUMIF(Ingredients!$B$3:$B$230,G572,Ingredients!$I$3:$I$230)+SUMIF($B$3:$B$725,G572,$CK$3:$CK$725)</f>
        <v>0</v>
      </c>
      <c r="CE572" s="30">
        <f>SUMIF(Ingredients!$B$3:$B$230,H572,Ingredients!$I$3:$I$230)+SUMIF($B$3:$B$725,H572,$CK$3:$CK$725)</f>
        <v>0</v>
      </c>
      <c r="CF572" s="30">
        <f>SUMIF(Ingredients!$B$3:$B$230,I572,Ingredients!$I$3:$I$230)+SUMIF($B$3:$B$725,I572,$CK$3:$CK$725)</f>
        <v>0</v>
      </c>
      <c r="CG572" s="30">
        <f>SUMIF(Ingredients!$B$3:$B$230,J572,Ingredients!$I$3:$I$230)+SUMIF($B$3:$B$725,J572,$CK$3:$CK$725)</f>
        <v>0</v>
      </c>
      <c r="CH572" s="30">
        <f>SUMIF(Ingredients!$B$3:$B$230,K572,Ingredients!$I$3:$I$230)+SUMIF($B$3:$B$725,K572,$CK$3:$CK$725)</f>
        <v>0</v>
      </c>
      <c r="CI572" s="30">
        <f>SUMIF(Ingredients!$B$3:$B$230,L572,Ingredients!$I$3:$I$230)+SUMIF($B$3:$B$725,L572,$CK$3:$CK$725)</f>
        <v>0</v>
      </c>
      <c r="CJ572" s="30">
        <f>SUMIF(Ingredients!$B$3:$B$230,M572,Ingredients!$I$3:$I$230)+SUMIF($B$3:$B$725,M572,$CK$3:$CK$725)</f>
        <v>0</v>
      </c>
      <c r="CK572" s="38">
        <f t="shared" si="119"/>
        <v>0</v>
      </c>
      <c r="CL572" s="30">
        <f>SUMIF(Ingredients!$B$3:$B$230,F572,Ingredients!$J$3:$J$230)+SUMIF($B$3:$B$725,F572,$CT$3:$CT$725)</f>
        <v>0</v>
      </c>
      <c r="CM572" s="30">
        <f>SUMIF(Ingredients!$B$3:$B$230,G572,Ingredients!$J$3:$J$230)+SUMIF($B$3:$B$725,G572,$CT$3:$CT$725)</f>
        <v>0</v>
      </c>
      <c r="CN572" s="30">
        <f>SUMIF(Ingredients!$B$3:$B$230,H572,Ingredients!$J$3:$J$230)+SUMIF($B$3:$B$725,H572,$CT$3:$CT$725)</f>
        <v>1</v>
      </c>
      <c r="CO572" s="30">
        <f>SUMIF(Ingredients!$B$3:$B$230,I572,Ingredients!$J$3:$J$230)+SUMIF($B$3:$B$725,I572,$CT$3:$CT$725)</f>
        <v>1</v>
      </c>
      <c r="CP572" s="30">
        <f>SUMIF(Ingredients!$B$3:$B$230,J572,Ingredients!$J$3:$J$230)+SUMIF($B$3:$B$725,J572,$CT$3:$CT$725)</f>
        <v>0</v>
      </c>
      <c r="CQ572" s="30">
        <f>SUMIF(Ingredients!$B$3:$B$230,K572,Ingredients!$J$3:$J$230)+SUMIF($B$3:$B$725,K572,$CT$3:$CT$725)</f>
        <v>0</v>
      </c>
      <c r="CR572" s="30">
        <f>SUMIF(Ingredients!$B$3:$B$230,L572,Ingredients!$J$3:$J$230)+SUMIF($B$3:$B$725,L572,$CT$3:$CT$725)</f>
        <v>0</v>
      </c>
      <c r="CS572" s="30">
        <f>SUMIF(Ingredients!$B$3:$B$230,M572,Ingredients!$J$3:$J$230)+SUMIF($B$3:$B$725,M572,$CT$3:$CT$725)</f>
        <v>0</v>
      </c>
      <c r="CT572" s="43">
        <f t="shared" si="120"/>
        <v>2</v>
      </c>
      <c r="CU572" s="34">
        <v>25</v>
      </c>
      <c r="CV572" s="30">
        <v>0</v>
      </c>
      <c r="CW572" s="30">
        <v>18</v>
      </c>
      <c r="CX572" s="35">
        <v>1</v>
      </c>
      <c r="CY572" s="36">
        <v>0</v>
      </c>
      <c r="CZ572" s="37">
        <v>1</v>
      </c>
      <c r="DA572" s="38">
        <v>0</v>
      </c>
      <c r="DB572" s="39">
        <v>2</v>
      </c>
      <c r="DC572" t="s">
        <v>202</v>
      </c>
      <c r="DD572" t="str">
        <f t="shared" ca="1" si="112"/>
        <v/>
      </c>
      <c r="DE572" t="str">
        <f t="shared" ca="1" si="121"/>
        <v>-</v>
      </c>
      <c r="DG572" t="s">
        <v>200</v>
      </c>
      <c r="DH572" t="str">
        <f t="shared" ca="1" si="122"/>
        <v>CARROTCUPCAKEITEM(MEAL, ItemRegistry.carrotcupcakeItem, 4 ,5f,0f,1f,1f,0f,0f,2f,1.17f),</v>
      </c>
      <c r="DI572" t="s">
        <v>2603</v>
      </c>
    </row>
    <row r="573" spans="2:113" x14ac:dyDescent="0.3">
      <c r="B573" t="s">
        <v>887</v>
      </c>
      <c r="C573" t="str">
        <f>INDEX('PH Itemnames'!$B$1:$B$723,MATCH(B573,'PH Itemnames'!$A$1:$A$723),1)</f>
        <v>redvelvetcupcakeItem</v>
      </c>
      <c r="D573" t="s">
        <v>240</v>
      </c>
      <c r="E573" t="s">
        <v>1191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222</v>
      </c>
      <c r="K573" s="11"/>
      <c r="L573" s="11"/>
      <c r="M573" s="11"/>
      <c r="N573" s="46">
        <f ca="1">SUMIF(Ingredients!$B$3:$B$230,'PH complex foods'!F573,Ingredients!$A$3:$A$119)+SUMIF($B$3:$B$725,F573,$V$3:$V$724)</f>
        <v>1</v>
      </c>
      <c r="O573" s="11">
        <f ca="1">SUMIF(Ingredients!$B$3:$B$230,'PH complex foods'!G573,Ingredients!$A$3:$A$119)+SUMIF($B$3:$B$725,G573,$V$3:$V$724)</f>
        <v>1</v>
      </c>
      <c r="P573" s="11">
        <f ca="1">SUMIF(Ingredients!$B$3:$B$230,'PH complex foods'!H573,Ingredients!$A$3:$A$119)+SUMIF($B$3:$B$725,H573,$V$3:$V$724)</f>
        <v>1</v>
      </c>
      <c r="Q573" s="11">
        <f ca="1">SUMIF(Ingredients!$B$3:$B$230,'PH complex foods'!I573,Ingredients!$A$3:$A$119)+SUMIF($B$3:$B$725,I573,$V$3:$V$724)</f>
        <v>1</v>
      </c>
      <c r="R573" s="11">
        <f ca="1">SUMIF(Ingredients!$B$3:$B$230,'PH complex foods'!J573,Ingredients!$A$3:$A$119)+SUMIF($B$3:$B$725,J573,$V$3:$V$724)</f>
        <v>1</v>
      </c>
      <c r="S573" s="11">
        <f ca="1">SUMIF(Ingredients!$B$3:$B$230,'PH complex foods'!K573,Ingredients!$A$3:$A$119)+SUMIF($B$3:$B$725,K573,$V$3:$V$724)</f>
        <v>0</v>
      </c>
      <c r="T573" s="11">
        <f ca="1">SUMIF(Ingredients!$B$3:$B$230,'PH complex foods'!L573,Ingredients!$A$3:$A$119)+SUMIF($B$3:$B$725,L573,$V$3:$V$724)</f>
        <v>0</v>
      </c>
      <c r="U573" s="11">
        <f ca="1">SUMIF(Ingredients!$B$3:$B$230,'PH complex foods'!M573,Ingredients!$A$3:$A$119)+SUMIF($B$3:$B$725,M573,$V$3:$V$724)</f>
        <v>0</v>
      </c>
      <c r="V573" s="10">
        <f t="shared" ca="1" si="123"/>
        <v>1</v>
      </c>
      <c r="W573" s="10">
        <v>1</v>
      </c>
      <c r="X573" s="11">
        <v>1</v>
      </c>
      <c r="Y573" s="11">
        <f>COUNTIF(F573:M1297,B573)</f>
        <v>0</v>
      </c>
      <c r="Z573" s="44" t="str">
        <f t="shared" ca="1" si="124"/>
        <v>Yes</v>
      </c>
      <c r="AA573" s="34">
        <f>SUMIF(Ingredients!$B$3:$B$230,F573,Ingredients!$C$3:$C$230)+SUMIF($B$3:$B$725,F573,$AI$3:$AI$725)</f>
        <v>5</v>
      </c>
      <c r="AB573" s="30">
        <f>SUMIF(Ingredients!$B$3:$B$230,G573,Ingredients!$C$3:$C$230)+SUMIF($B$3:$B$725,G573,$AI$3:$AI$725)</f>
        <v>0</v>
      </c>
      <c r="AC573" s="30">
        <f>SUMIF(Ingredients!$B$3:$B$230,H573,Ingredients!$C$3:$C$230)+SUMIF($B$3:$B$725,H573,$AI$3:$AI$725)</f>
        <v>5</v>
      </c>
      <c r="AD573" s="30">
        <f>SUMIF(Ingredients!$B$3:$B$230,I573,Ingredients!$C$3:$C$230)+SUMIF($B$3:$B$725,I573,$AI$3:$AI$725)</f>
        <v>5</v>
      </c>
      <c r="AE573" s="30">
        <f>SUMIF(Ingredients!$B$3:$B$230,J573,Ingredients!$C$3:$C$230)+SUMIF($B$3:$B$725,J573,$AI$3:$AI$725)</f>
        <v>0</v>
      </c>
      <c r="AF573" s="30">
        <f>SUMIF(Ingredients!$B$3:$B$230,K573,Ingredients!$C$3:$C$230)+SUMIF($B$3:$B$725,K573,$AI$3:$AI$725)</f>
        <v>0</v>
      </c>
      <c r="AG573" s="30">
        <f>SUMIF(Ingredients!$B$3:$B$230,L573,Ingredients!$C$3:$C$230)+SUMIF($B$3:$B$725,L573,$AI$3:$AI$725)</f>
        <v>0</v>
      </c>
      <c r="AH573" s="30">
        <f>SUMIF(Ingredients!$B$3:$B$230,M573,Ingredients!$C$3:$C$230)+SUMIF($B$3:$B$725,M573,$AI$3:$AI$725)</f>
        <v>0</v>
      </c>
      <c r="AI573" s="29">
        <f t="shared" si="113"/>
        <v>15</v>
      </c>
      <c r="AJ573" s="30">
        <f>SUMIF(Ingredients!$B$3:$B$230,F573,Ingredients!$D$3:$D$230)+SUMIF($B$3:$B$725,F573,$AR$3:$AR$725)</f>
        <v>0</v>
      </c>
      <c r="AK573" s="30">
        <f>SUMIF(Ingredients!$B$3:$B$230,G573,Ingredients!$D$3:$D$230)+SUMIF($B$3:$B$725,G573,$AR$3:$AR$725)</f>
        <v>0</v>
      </c>
      <c r="AL573" s="30">
        <f>SUMIF(Ingredients!$B$3:$B$230,H573,Ingredients!$D$3:$D$230)+SUMIF($B$3:$B$725,H573,$AR$3:$AR$725)</f>
        <v>0</v>
      </c>
      <c r="AM573" s="30">
        <f>SUMIF(Ingredients!$B$3:$B$230,I573,Ingredients!$D$3:$D$230)+SUMIF($B$3:$B$725,I573,$AR$3:$AR$725)</f>
        <v>0</v>
      </c>
      <c r="AN573" s="30">
        <f>SUMIF(Ingredients!$B$3:$B$230,J573,Ingredients!$D$3:$D$230)+SUMIF($B$3:$B$725,J573,$AR$3:$AR$725)</f>
        <v>0</v>
      </c>
      <c r="AO573" s="30">
        <f>SUMIF(Ingredients!$B$3:$B$230,K573,Ingredients!$D$3:$D$230)+SUMIF($B$3:$B$725,K573,$AR$3:$AR$725)</f>
        <v>0</v>
      </c>
      <c r="AP573" s="30">
        <f>SUMIF(Ingredients!$B$3:$B$230,L573,Ingredients!$D$3:$D$230)+SUMIF($B$3:$B$725,L573,$AR$3:$AR$725)</f>
        <v>0</v>
      </c>
      <c r="AQ573" s="30">
        <f>SUMIF(Ingredients!$B$3:$B$230,M573,Ingredients!$D$3:$D$230)+SUMIF($B$3:$B$725,M573,$AR$3:$AR$725)</f>
        <v>0</v>
      </c>
      <c r="AR573" s="29">
        <f t="shared" si="114"/>
        <v>0</v>
      </c>
      <c r="AS573" s="30">
        <f>SUMIF(Ingredients!$B$3:$B$230,F573,Ingredients!$E$3:$E$230)+SUMIF($B$3:$B$725,F573,$BA$3:$BA$730)</f>
        <v>29.5</v>
      </c>
      <c r="AT573" s="30">
        <f>SUMIF(Ingredients!$B$3:$B$230,G573,Ingredients!$E$3:$E$230)+SUMIF($B$3:$B$725,G573,$BA$3:$BA$730)</f>
        <v>30</v>
      </c>
      <c r="AU573" s="30">
        <f>SUMIF(Ingredients!$B$3:$B$230,H573,Ingredients!$E$3:$E$230)+SUMIF($B$3:$B$725,H573,$BA$3:$BA$730)</f>
        <v>7</v>
      </c>
      <c r="AV573" s="30">
        <f>SUMIF(Ingredients!$B$3:$B$230,I573,Ingredients!$E$3:$E$230)+SUMIF($B$3:$B$725,I573,$BA$3:$BA$730)</f>
        <v>12</v>
      </c>
      <c r="AW573" s="30">
        <f>SUMIF(Ingredients!$B$3:$B$230,J573,Ingredients!$E$3:$E$230)+SUMIF($B$3:$B$725,J573,$BA$3:$BA$730)</f>
        <v>0</v>
      </c>
      <c r="AX573" s="30">
        <f>SUMIF(Ingredients!$B$3:$B$230,K573,Ingredients!$E$3:$E$230)+SUMIF($B$3:$B$725,K573,$BA$3:$BA$730)</f>
        <v>0</v>
      </c>
      <c r="AY573" s="30">
        <f>SUMIF(Ingredients!$B$3:$B$230,L573,Ingredients!$E$3:$E$230)+SUMIF($B$3:$B$725,L573,$BA$3:$BA$730)</f>
        <v>0</v>
      </c>
      <c r="AZ573" s="30">
        <f>SUMIF(Ingredients!$B$3:$B$230,M573,Ingredients!$E$3:$E$230)+SUMIF($B$3:$B$725,M573,$BA$3:$BA$730)</f>
        <v>0</v>
      </c>
      <c r="BA573" s="29">
        <f t="shared" si="115"/>
        <v>15.7</v>
      </c>
      <c r="BB573" s="30">
        <f>SUMIF(Ingredients!$B$3:$B$230,F573,Ingredients!$F$3:$F$230)+SUMIF($B$3:$B$725,F573,$BJ$3:$BJ$725)</f>
        <v>1</v>
      </c>
      <c r="BC573" s="30">
        <f>SUMIF(Ingredients!$B$3:$B$230,G573,Ingredients!$F$3:$F$230)+SUMIF($B$3:$B$725,G573,$BJ$3:$BJ$725)</f>
        <v>0</v>
      </c>
      <c r="BD573" s="30">
        <f>SUMIF(Ingredients!$B$3:$B$230,H573,Ingredients!$F$3:$F$230)+SUMIF($B$3:$B$725,H573,$BJ$3:$BJ$725)</f>
        <v>0</v>
      </c>
      <c r="BE573" s="30">
        <f>SUMIF(Ingredients!$B$3:$B$230,I573,Ingredients!$F$3:$F$230)+SUMIF($B$3:$B$725,I573,$BJ$3:$BJ$725)</f>
        <v>0</v>
      </c>
      <c r="BF573" s="30">
        <f>SUMIF(Ingredients!$B$3:$B$230,J573,Ingredients!$F$3:$F$230)+SUMIF($B$3:$B$725,J573,$BJ$3:$BJ$725)</f>
        <v>0</v>
      </c>
      <c r="BG573" s="30">
        <f>SUMIF(Ingredients!$B$3:$B$230,K573,Ingredients!$F$3:$F$230)+SUMIF($B$3:$B$725,K573,$BJ$3:$BJ$725)</f>
        <v>0</v>
      </c>
      <c r="BH573" s="30">
        <f>SUMIF(Ingredients!$B$3:$B$230,L573,Ingredients!$F$3:$F$230)+SUMIF($B$3:$B$725,L573,$BJ$3:$BJ$725)</f>
        <v>0</v>
      </c>
      <c r="BI573" s="30">
        <f>SUMIF(Ingredients!$B$3:$B$230,M573,Ingredients!$F$3:$F$230)+SUMIF($B$3:$B$725,M573,$BJ$3:$BJ$725)</f>
        <v>0</v>
      </c>
      <c r="BJ573" s="35">
        <f t="shared" si="116"/>
        <v>1</v>
      </c>
      <c r="BK573" s="30">
        <f>SUMIF(Ingredients!$B$3:$B$230,F573,Ingredients!$G$3:$G$230)+SUMIF($B$3:$B$725,F573,$BS$3:$BS$725)</f>
        <v>0</v>
      </c>
      <c r="BL573" s="30">
        <f>SUMIF(Ingredients!$B$3:$B$230,G573,Ingredients!$G$3:$G$230)+SUMIF($B$3:$B$725,G573,$BS$3:$BS$725)</f>
        <v>0</v>
      </c>
      <c r="BM573" s="30">
        <f>SUMIF(Ingredients!$B$3:$B$230,H573,Ingredients!$G$3:$G$230)+SUMIF($B$3:$B$725,H573,$BS$3:$BS$725)</f>
        <v>0</v>
      </c>
      <c r="BN573" s="30">
        <f>SUMIF(Ingredients!$B$3:$B$230,I573,Ingredients!$G$3:$G$230)+SUMIF($B$3:$B$725,I573,$BS$3:$BS$725)</f>
        <v>0</v>
      </c>
      <c r="BO573" s="30">
        <f>SUMIF(Ingredients!$B$3:$B$230,J573,Ingredients!$G$3:$G$230)+SUMIF($B$3:$B$725,J573,$BS$3:$BS$725)</f>
        <v>0</v>
      </c>
      <c r="BP573" s="30">
        <f>SUMIF(Ingredients!$B$3:$B$230,K573,Ingredients!$G$3:$G$230)+SUMIF($B$3:$B$725,K573,$BS$3:$BS$725)</f>
        <v>0</v>
      </c>
      <c r="BQ573" s="30">
        <f>SUMIF(Ingredients!$B$3:$B$230,L573,Ingredients!$G$3:$G$230)+SUMIF($B$3:$B$725,L573,$BS$3:$BS$725)</f>
        <v>0</v>
      </c>
      <c r="BR573" s="30">
        <f>SUMIF(Ingredients!$B$3:$B$230,M573,Ingredients!$G$3:$G$230)+SUMIF($B$3:$B$725,M573,$BS$3:$BS$725)</f>
        <v>0</v>
      </c>
      <c r="BS573" s="36">
        <f t="shared" si="117"/>
        <v>0</v>
      </c>
      <c r="BT573" s="30">
        <f>SUMIF(Ingredients!$B$3:$B$230,F573,Ingredients!$H$3:$H$230)+SUMIF($B$3:$B$725,F573,$CB$3:$CB$725)</f>
        <v>0</v>
      </c>
      <c r="BU573" s="30">
        <f>SUMIF(Ingredients!$B$3:$B$230,G573,Ingredients!$H$3:$H$230)+SUMIF($B$3:$B$725,G573,$CB$3:$CB$725)</f>
        <v>0</v>
      </c>
      <c r="BV573" s="30">
        <f>SUMIF(Ingredients!$B$3:$B$230,H573,Ingredients!$H$3:$H$230)+SUMIF($B$3:$B$725,H573,$CB$3:$CB$725)</f>
        <v>0</v>
      </c>
      <c r="BW573" s="30">
        <f>SUMIF(Ingredients!$B$3:$B$230,I573,Ingredients!$H$3:$H$230)+SUMIF($B$3:$B$725,I573,$CB$3:$CB$725)</f>
        <v>0</v>
      </c>
      <c r="BX573" s="30">
        <f>SUMIF(Ingredients!$B$3:$B$230,J573,Ingredients!$H$3:$H$230)+SUMIF($B$3:$B$725,J573,$CB$3:$CB$725)</f>
        <v>0</v>
      </c>
      <c r="BY573" s="30">
        <f>SUMIF(Ingredients!$B$3:$B$230,K573,Ingredients!$H$3:$H$230)+SUMIF($B$3:$B$725,K573,$CB$3:$CB$725)</f>
        <v>0</v>
      </c>
      <c r="BZ573" s="30">
        <f>SUMIF(Ingredients!$B$3:$B$230,L573,Ingredients!$H$3:$H$230)+SUMIF($B$3:$B$725,L573,$CB$3:$CB$725)</f>
        <v>0</v>
      </c>
      <c r="CA573" s="30">
        <f>SUMIF(Ingredients!$B$3:$B$230,M573,Ingredients!$H$3:$H$230)+SUMIF($B$3:$B$725,M573,$CB$3:$CB$725)</f>
        <v>0</v>
      </c>
      <c r="CB573" s="42">
        <f t="shared" si="118"/>
        <v>0</v>
      </c>
      <c r="CC573" s="30">
        <f>SUMIF(Ingredients!$B$3:$B$230,F573,Ingredients!$I$3:$I$230)+SUMIF($B$3:$B$725,F573,$CK$3:$CK$725)</f>
        <v>0</v>
      </c>
      <c r="CD573" s="30">
        <f>SUMIF(Ingredients!$B$3:$B$230,G573,Ingredients!$I$3:$I$230)+SUMIF($B$3:$B$725,G573,$CK$3:$CK$725)</f>
        <v>0</v>
      </c>
      <c r="CE573" s="30">
        <f>SUMIF(Ingredients!$B$3:$B$230,H573,Ingredients!$I$3:$I$230)+SUMIF($B$3:$B$725,H573,$CK$3:$CK$725)</f>
        <v>0</v>
      </c>
      <c r="CF573" s="30">
        <f>SUMIF(Ingredients!$B$3:$B$230,I573,Ingredients!$I$3:$I$230)+SUMIF($B$3:$B$725,I573,$CK$3:$CK$725)</f>
        <v>0</v>
      </c>
      <c r="CG573" s="30">
        <f>SUMIF(Ingredients!$B$3:$B$230,J573,Ingredients!$I$3:$I$230)+SUMIF($B$3:$B$725,J573,$CK$3:$CK$725)</f>
        <v>0</v>
      </c>
      <c r="CH573" s="30">
        <f>SUMIF(Ingredients!$B$3:$B$230,K573,Ingredients!$I$3:$I$230)+SUMIF($B$3:$B$725,K573,$CK$3:$CK$725)</f>
        <v>0</v>
      </c>
      <c r="CI573" s="30">
        <f>SUMIF(Ingredients!$B$3:$B$230,L573,Ingredients!$I$3:$I$230)+SUMIF($B$3:$B$725,L573,$CK$3:$CK$725)</f>
        <v>0</v>
      </c>
      <c r="CJ573" s="30">
        <f>SUMIF(Ingredients!$B$3:$B$230,M573,Ingredients!$I$3:$I$230)+SUMIF($B$3:$B$725,M573,$CK$3:$CK$725)</f>
        <v>0</v>
      </c>
      <c r="CK573" s="38">
        <f t="shared" si="119"/>
        <v>0</v>
      </c>
      <c r="CL573" s="30">
        <f>SUMIF(Ingredients!$B$3:$B$230,F573,Ingredients!$J$3:$J$230)+SUMIF($B$3:$B$725,F573,$CT$3:$CT$725)</f>
        <v>0</v>
      </c>
      <c r="CM573" s="30">
        <f>SUMIF(Ingredients!$B$3:$B$230,G573,Ingredients!$J$3:$J$230)+SUMIF($B$3:$B$725,G573,$CT$3:$CT$725)</f>
        <v>0</v>
      </c>
      <c r="CN573" s="30">
        <f>SUMIF(Ingredients!$B$3:$B$230,H573,Ingredients!$J$3:$J$230)+SUMIF($B$3:$B$725,H573,$CT$3:$CT$725)</f>
        <v>1</v>
      </c>
      <c r="CO573" s="30">
        <f>SUMIF(Ingredients!$B$3:$B$230,I573,Ingredients!$J$3:$J$230)+SUMIF($B$3:$B$725,I573,$CT$3:$CT$725)</f>
        <v>1</v>
      </c>
      <c r="CP573" s="30">
        <f>SUMIF(Ingredients!$B$3:$B$230,J573,Ingredients!$J$3:$J$230)+SUMIF($B$3:$B$725,J573,$CT$3:$CT$725)</f>
        <v>0</v>
      </c>
      <c r="CQ573" s="30">
        <f>SUMIF(Ingredients!$B$3:$B$230,K573,Ingredients!$J$3:$J$230)+SUMIF($B$3:$B$725,K573,$CT$3:$CT$725)</f>
        <v>0</v>
      </c>
      <c r="CR573" s="30">
        <f>SUMIF(Ingredients!$B$3:$B$230,L573,Ingredients!$J$3:$J$230)+SUMIF($B$3:$B$725,L573,$CT$3:$CT$725)</f>
        <v>0</v>
      </c>
      <c r="CS573" s="30">
        <f>SUMIF(Ingredients!$B$3:$B$230,M573,Ingredients!$J$3:$J$230)+SUMIF($B$3:$B$725,M573,$CT$3:$CT$725)</f>
        <v>0</v>
      </c>
      <c r="CT573" s="43">
        <f t="shared" si="120"/>
        <v>2</v>
      </c>
      <c r="CU573" s="34">
        <v>15</v>
      </c>
      <c r="CV573" s="30">
        <v>0</v>
      </c>
      <c r="CW573" s="30">
        <v>18</v>
      </c>
      <c r="CX573" s="35">
        <v>1</v>
      </c>
      <c r="CY573" s="36">
        <v>0</v>
      </c>
      <c r="CZ573" s="37">
        <v>0</v>
      </c>
      <c r="DA573" s="38">
        <v>0</v>
      </c>
      <c r="DB573" s="39">
        <v>2</v>
      </c>
      <c r="DC573" t="s">
        <v>202</v>
      </c>
      <c r="DD573" t="str">
        <f t="shared" ca="1" si="112"/>
        <v/>
      </c>
      <c r="DE573" t="str">
        <f t="shared" ca="1" si="121"/>
        <v>-</v>
      </c>
      <c r="DG573" t="s">
        <v>200</v>
      </c>
      <c r="DH573" t="str">
        <f t="shared" ca="1" si="122"/>
        <v>REDVELVETCUPCAKEITEM(MEAL, ItemRegistry.redvelvetcupcakeItem, 4 ,3f,0f,1f,0f,0f,0f,2f,1.17f),</v>
      </c>
      <c r="DI573" t="s">
        <v>2604</v>
      </c>
    </row>
    <row r="574" spans="2:113" x14ac:dyDescent="0.3">
      <c r="B574" t="s">
        <v>888</v>
      </c>
      <c r="C574" t="str">
        <f>INDEX('PH Itemnames'!$B$1:$B$723,MATCH(B574,'PH Itemnames'!$A$1:$A$723),1)</f>
        <v>chilicupcakeItem</v>
      </c>
      <c r="D574" t="s">
        <v>240</v>
      </c>
      <c r="E574" t="s">
        <v>1191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133</v>
      </c>
      <c r="K574" s="11"/>
      <c r="L574" s="11"/>
      <c r="M574" s="11"/>
      <c r="N574" s="46">
        <f ca="1">SUMIF(Ingredients!$B$3:$B$230,'PH complex foods'!F574,Ingredients!$A$3:$A$119)+SUMIF($B$3:$B$725,F574,$V$3:$V$724)</f>
        <v>1</v>
      </c>
      <c r="O574" s="11">
        <f ca="1">SUMIF(Ingredients!$B$3:$B$230,'PH complex foods'!G574,Ingredients!$A$3:$A$119)+SUMIF($B$3:$B$725,G574,$V$3:$V$724)</f>
        <v>1</v>
      </c>
      <c r="P574" s="11">
        <f ca="1">SUMIF(Ingredients!$B$3:$B$230,'PH complex foods'!H574,Ingredients!$A$3:$A$119)+SUMIF($B$3:$B$725,H574,$V$3:$V$724)</f>
        <v>1</v>
      </c>
      <c r="Q574" s="11">
        <f ca="1">SUMIF(Ingredients!$B$3:$B$230,'PH complex foods'!I574,Ingredients!$A$3:$A$119)+SUMIF($B$3:$B$725,I574,$V$3:$V$724)</f>
        <v>1</v>
      </c>
      <c r="R574" s="11">
        <f ca="1">SUMIF(Ingredients!$B$3:$B$230,'PH complex foods'!J574,Ingredients!$A$3:$A$119)+SUMIF($B$3:$B$725,J574,$V$3:$V$724)</f>
        <v>1</v>
      </c>
      <c r="S574" s="11">
        <f ca="1">SUMIF(Ingredients!$B$3:$B$230,'PH complex foods'!K574,Ingredients!$A$3:$A$119)+SUMIF($B$3:$B$725,K574,$V$3:$V$724)</f>
        <v>0</v>
      </c>
      <c r="T574" s="11">
        <f ca="1">SUMIF(Ingredients!$B$3:$B$230,'PH complex foods'!L574,Ingredients!$A$3:$A$119)+SUMIF($B$3:$B$725,L574,$V$3:$V$724)</f>
        <v>0</v>
      </c>
      <c r="U574" s="11">
        <f ca="1">SUMIF(Ingredients!$B$3:$B$230,'PH complex foods'!M574,Ingredients!$A$3:$A$119)+SUMIF($B$3:$B$725,M574,$V$3:$V$724)</f>
        <v>0</v>
      </c>
      <c r="V574" s="10">
        <f t="shared" ca="1" si="123"/>
        <v>1</v>
      </c>
      <c r="W574" s="10">
        <v>1</v>
      </c>
      <c r="X574" s="11">
        <v>1</v>
      </c>
      <c r="Y574" s="11">
        <f>COUNTIF(F574:M1298,B574)</f>
        <v>0</v>
      </c>
      <c r="Z574" s="44" t="str">
        <f t="shared" ca="1" si="124"/>
        <v>Yes</v>
      </c>
      <c r="AA574" s="34">
        <f>SUMIF(Ingredients!$B$3:$B$230,F574,Ingredients!$C$3:$C$230)+SUMIF($B$3:$B$725,F574,$AI$3:$AI$725)</f>
        <v>5</v>
      </c>
      <c r="AB574" s="30">
        <f>SUMIF(Ingredients!$B$3:$B$230,G574,Ingredients!$C$3:$C$230)+SUMIF($B$3:$B$725,G574,$AI$3:$AI$725)</f>
        <v>0</v>
      </c>
      <c r="AC574" s="30">
        <f>SUMIF(Ingredients!$B$3:$B$230,H574,Ingredients!$C$3:$C$230)+SUMIF($B$3:$B$725,H574,$AI$3:$AI$725)</f>
        <v>5</v>
      </c>
      <c r="AD574" s="30">
        <f>SUMIF(Ingredients!$B$3:$B$230,I574,Ingredients!$C$3:$C$230)+SUMIF($B$3:$B$725,I574,$AI$3:$AI$725)</f>
        <v>5</v>
      </c>
      <c r="AE574" s="30">
        <f>SUMIF(Ingredients!$B$3:$B$230,J574,Ingredients!$C$3:$C$230)+SUMIF($B$3:$B$725,J574,$AI$3:$AI$725)</f>
        <v>1</v>
      </c>
      <c r="AF574" s="30">
        <f>SUMIF(Ingredients!$B$3:$B$230,K574,Ingredients!$C$3:$C$230)+SUMIF($B$3:$B$725,K574,$AI$3:$AI$725)</f>
        <v>0</v>
      </c>
      <c r="AG574" s="30">
        <f>SUMIF(Ingredients!$B$3:$B$230,L574,Ingredients!$C$3:$C$230)+SUMIF($B$3:$B$725,L574,$AI$3:$AI$725)</f>
        <v>0</v>
      </c>
      <c r="AH574" s="30">
        <f>SUMIF(Ingredients!$B$3:$B$230,M574,Ingredients!$C$3:$C$230)+SUMIF($B$3:$B$725,M574,$AI$3:$AI$725)</f>
        <v>0</v>
      </c>
      <c r="AI574" s="29">
        <f t="shared" si="113"/>
        <v>16</v>
      </c>
      <c r="AJ574" s="30">
        <f>SUMIF(Ingredients!$B$3:$B$230,F574,Ingredients!$D$3:$D$230)+SUMIF($B$3:$B$725,F574,$AR$3:$AR$725)</f>
        <v>0</v>
      </c>
      <c r="AK574" s="30">
        <f>SUMIF(Ingredients!$B$3:$B$230,G574,Ingredients!$D$3:$D$230)+SUMIF($B$3:$B$725,G574,$AR$3:$AR$725)</f>
        <v>0</v>
      </c>
      <c r="AL574" s="30">
        <f>SUMIF(Ingredients!$B$3:$B$230,H574,Ingredients!$D$3:$D$230)+SUMIF($B$3:$B$725,H574,$AR$3:$AR$725)</f>
        <v>0</v>
      </c>
      <c r="AM574" s="30">
        <f>SUMIF(Ingredients!$B$3:$B$230,I574,Ingredients!$D$3:$D$230)+SUMIF($B$3:$B$725,I574,$AR$3:$AR$725)</f>
        <v>0</v>
      </c>
      <c r="AN574" s="30">
        <f>SUMIF(Ingredients!$B$3:$B$230,J574,Ingredients!$D$3:$D$230)+SUMIF($B$3:$B$725,J574,$AR$3:$AR$725)</f>
        <v>0</v>
      </c>
      <c r="AO574" s="30">
        <f>SUMIF(Ingredients!$B$3:$B$230,K574,Ingredients!$D$3:$D$230)+SUMIF($B$3:$B$725,K574,$AR$3:$AR$725)</f>
        <v>0</v>
      </c>
      <c r="AP574" s="30">
        <f>SUMIF(Ingredients!$B$3:$B$230,L574,Ingredients!$D$3:$D$230)+SUMIF($B$3:$B$725,L574,$AR$3:$AR$725)</f>
        <v>0</v>
      </c>
      <c r="AQ574" s="30">
        <f>SUMIF(Ingredients!$B$3:$B$230,M574,Ingredients!$D$3:$D$230)+SUMIF($B$3:$B$725,M574,$AR$3:$AR$725)</f>
        <v>0</v>
      </c>
      <c r="AR574" s="29">
        <f t="shared" si="114"/>
        <v>0</v>
      </c>
      <c r="AS574" s="30">
        <f>SUMIF(Ingredients!$B$3:$B$230,F574,Ingredients!$E$3:$E$230)+SUMIF($B$3:$B$725,F574,$BA$3:$BA$730)</f>
        <v>29.5</v>
      </c>
      <c r="AT574" s="30">
        <f>SUMIF(Ingredients!$B$3:$B$230,G574,Ingredients!$E$3:$E$230)+SUMIF($B$3:$B$725,G574,$BA$3:$BA$730)</f>
        <v>30</v>
      </c>
      <c r="AU574" s="30">
        <f>SUMIF(Ingredients!$B$3:$B$230,H574,Ingredients!$E$3:$E$230)+SUMIF($B$3:$B$725,H574,$BA$3:$BA$730)</f>
        <v>7</v>
      </c>
      <c r="AV574" s="30">
        <f>SUMIF(Ingredients!$B$3:$B$230,I574,Ingredients!$E$3:$E$230)+SUMIF($B$3:$B$725,I574,$BA$3:$BA$730)</f>
        <v>12</v>
      </c>
      <c r="AW574" s="30">
        <f>SUMIF(Ingredients!$B$3:$B$230,J574,Ingredients!$E$3:$E$230)+SUMIF($B$3:$B$725,J574,$BA$3:$BA$730)</f>
        <v>32</v>
      </c>
      <c r="AX574" s="30">
        <f>SUMIF(Ingredients!$B$3:$B$230,K574,Ingredients!$E$3:$E$230)+SUMIF($B$3:$B$725,K574,$BA$3:$BA$730)</f>
        <v>0</v>
      </c>
      <c r="AY574" s="30">
        <f>SUMIF(Ingredients!$B$3:$B$230,L574,Ingredients!$E$3:$E$230)+SUMIF($B$3:$B$725,L574,$BA$3:$BA$730)</f>
        <v>0</v>
      </c>
      <c r="AZ574" s="30">
        <f>SUMIF(Ingredients!$B$3:$B$230,M574,Ingredients!$E$3:$E$230)+SUMIF($B$3:$B$725,M574,$BA$3:$BA$730)</f>
        <v>0</v>
      </c>
      <c r="BA574" s="29">
        <f t="shared" si="115"/>
        <v>22.1</v>
      </c>
      <c r="BB574" s="30">
        <f>SUMIF(Ingredients!$B$3:$B$230,F574,Ingredients!$F$3:$F$230)+SUMIF($B$3:$B$725,F574,$BJ$3:$BJ$725)</f>
        <v>1</v>
      </c>
      <c r="BC574" s="30">
        <f>SUMIF(Ingredients!$B$3:$B$230,G574,Ingredients!$F$3:$F$230)+SUMIF($B$3:$B$725,G574,$BJ$3:$BJ$725)</f>
        <v>0</v>
      </c>
      <c r="BD574" s="30">
        <f>SUMIF(Ingredients!$B$3:$B$230,H574,Ingredients!$F$3:$F$230)+SUMIF($B$3:$B$725,H574,$BJ$3:$BJ$725)</f>
        <v>0</v>
      </c>
      <c r="BE574" s="30">
        <f>SUMIF(Ingredients!$B$3:$B$230,I574,Ingredients!$F$3:$F$230)+SUMIF($B$3:$B$725,I574,$BJ$3:$BJ$725)</f>
        <v>0</v>
      </c>
      <c r="BF574" s="30">
        <f>SUMIF(Ingredients!$B$3:$B$230,J574,Ingredients!$F$3:$F$230)+SUMIF($B$3:$B$725,J574,$BJ$3:$BJ$725)</f>
        <v>0</v>
      </c>
      <c r="BG574" s="30">
        <f>SUMIF(Ingredients!$B$3:$B$230,K574,Ingredients!$F$3:$F$230)+SUMIF($B$3:$B$725,K574,$BJ$3:$BJ$725)</f>
        <v>0</v>
      </c>
      <c r="BH574" s="30">
        <f>SUMIF(Ingredients!$B$3:$B$230,L574,Ingredients!$F$3:$F$230)+SUMIF($B$3:$B$725,L574,$BJ$3:$BJ$725)</f>
        <v>0</v>
      </c>
      <c r="BI574" s="30">
        <f>SUMIF(Ingredients!$B$3:$B$230,M574,Ingredients!$F$3:$F$230)+SUMIF($B$3:$B$725,M574,$BJ$3:$BJ$725)</f>
        <v>0</v>
      </c>
      <c r="BJ574" s="35">
        <f t="shared" si="116"/>
        <v>1</v>
      </c>
      <c r="BK574" s="30">
        <f>SUMIF(Ingredients!$B$3:$B$230,F574,Ingredients!$G$3:$G$230)+SUMIF($B$3:$B$725,F574,$BS$3:$BS$725)</f>
        <v>0</v>
      </c>
      <c r="BL574" s="30">
        <f>SUMIF(Ingredients!$B$3:$B$230,G574,Ingredients!$G$3:$G$230)+SUMIF($B$3:$B$725,G574,$BS$3:$BS$725)</f>
        <v>0</v>
      </c>
      <c r="BM574" s="30">
        <f>SUMIF(Ingredients!$B$3:$B$230,H574,Ingredients!$G$3:$G$230)+SUMIF($B$3:$B$725,H574,$BS$3:$BS$725)</f>
        <v>0</v>
      </c>
      <c r="BN574" s="30">
        <f>SUMIF(Ingredients!$B$3:$B$230,I574,Ingredients!$G$3:$G$230)+SUMIF($B$3:$B$725,I574,$BS$3:$BS$725)</f>
        <v>0</v>
      </c>
      <c r="BO574" s="30">
        <f>SUMIF(Ingredients!$B$3:$B$230,J574,Ingredients!$G$3:$G$230)+SUMIF($B$3:$B$725,J574,$BS$3:$BS$725)</f>
        <v>0</v>
      </c>
      <c r="BP574" s="30">
        <f>SUMIF(Ingredients!$B$3:$B$230,K574,Ingredients!$G$3:$G$230)+SUMIF($B$3:$B$725,K574,$BS$3:$BS$725)</f>
        <v>0</v>
      </c>
      <c r="BQ574" s="30">
        <f>SUMIF(Ingredients!$B$3:$B$230,L574,Ingredients!$G$3:$G$230)+SUMIF($B$3:$B$725,L574,$BS$3:$BS$725)</f>
        <v>0</v>
      </c>
      <c r="BR574" s="30">
        <f>SUMIF(Ingredients!$B$3:$B$230,M574,Ingredients!$G$3:$G$230)+SUMIF($B$3:$B$725,M574,$BS$3:$BS$725)</f>
        <v>0</v>
      </c>
      <c r="BS574" s="36">
        <f t="shared" si="117"/>
        <v>0</v>
      </c>
      <c r="BT574" s="30">
        <f>SUMIF(Ingredients!$B$3:$B$230,F574,Ingredients!$H$3:$H$230)+SUMIF($B$3:$B$725,F574,$CB$3:$CB$725)</f>
        <v>0</v>
      </c>
      <c r="BU574" s="30">
        <f>SUMIF(Ingredients!$B$3:$B$230,G574,Ingredients!$H$3:$H$230)+SUMIF($B$3:$B$725,G574,$CB$3:$CB$725)</f>
        <v>0</v>
      </c>
      <c r="BV574" s="30">
        <f>SUMIF(Ingredients!$B$3:$B$230,H574,Ingredients!$H$3:$H$230)+SUMIF($B$3:$B$725,H574,$CB$3:$CB$725)</f>
        <v>0</v>
      </c>
      <c r="BW574" s="30">
        <f>SUMIF(Ingredients!$B$3:$B$230,I574,Ingredients!$H$3:$H$230)+SUMIF($B$3:$B$725,I574,$CB$3:$CB$725)</f>
        <v>0</v>
      </c>
      <c r="BX574" s="30">
        <f>SUMIF(Ingredients!$B$3:$B$230,J574,Ingredients!$H$3:$H$230)+SUMIF($B$3:$B$725,J574,$CB$3:$CB$725)</f>
        <v>0.5</v>
      </c>
      <c r="BY574" s="30">
        <f>SUMIF(Ingredients!$B$3:$B$230,K574,Ingredients!$H$3:$H$230)+SUMIF($B$3:$B$725,K574,$CB$3:$CB$725)</f>
        <v>0</v>
      </c>
      <c r="BZ574" s="30">
        <f>SUMIF(Ingredients!$B$3:$B$230,L574,Ingredients!$H$3:$H$230)+SUMIF($B$3:$B$725,L574,$CB$3:$CB$725)</f>
        <v>0</v>
      </c>
      <c r="CA574" s="30">
        <f>SUMIF(Ingredients!$B$3:$B$230,M574,Ingredients!$H$3:$H$230)+SUMIF($B$3:$B$725,M574,$CB$3:$CB$725)</f>
        <v>0</v>
      </c>
      <c r="CB574" s="42">
        <f t="shared" si="118"/>
        <v>0.5</v>
      </c>
      <c r="CC574" s="30">
        <f>SUMIF(Ingredients!$B$3:$B$230,F574,Ingredients!$I$3:$I$230)+SUMIF($B$3:$B$725,F574,$CK$3:$CK$725)</f>
        <v>0</v>
      </c>
      <c r="CD574" s="30">
        <f>SUMIF(Ingredients!$B$3:$B$230,G574,Ingredients!$I$3:$I$230)+SUMIF($B$3:$B$725,G574,$CK$3:$CK$725)</f>
        <v>0</v>
      </c>
      <c r="CE574" s="30">
        <f>SUMIF(Ingredients!$B$3:$B$230,H574,Ingredients!$I$3:$I$230)+SUMIF($B$3:$B$725,H574,$CK$3:$CK$725)</f>
        <v>0</v>
      </c>
      <c r="CF574" s="30">
        <f>SUMIF(Ingredients!$B$3:$B$230,I574,Ingredients!$I$3:$I$230)+SUMIF($B$3:$B$725,I574,$CK$3:$CK$725)</f>
        <v>0</v>
      </c>
      <c r="CG574" s="30">
        <f>SUMIF(Ingredients!$B$3:$B$230,J574,Ingredients!$I$3:$I$230)+SUMIF($B$3:$B$725,J574,$CK$3:$CK$725)</f>
        <v>0</v>
      </c>
      <c r="CH574" s="30">
        <f>SUMIF(Ingredients!$B$3:$B$230,K574,Ingredients!$I$3:$I$230)+SUMIF($B$3:$B$725,K574,$CK$3:$CK$725)</f>
        <v>0</v>
      </c>
      <c r="CI574" s="30">
        <f>SUMIF(Ingredients!$B$3:$B$230,L574,Ingredients!$I$3:$I$230)+SUMIF($B$3:$B$725,L574,$CK$3:$CK$725)</f>
        <v>0</v>
      </c>
      <c r="CJ574" s="30">
        <f>SUMIF(Ingredients!$B$3:$B$230,M574,Ingredients!$I$3:$I$230)+SUMIF($B$3:$B$725,M574,$CK$3:$CK$725)</f>
        <v>0</v>
      </c>
      <c r="CK574" s="38">
        <f t="shared" si="119"/>
        <v>0</v>
      </c>
      <c r="CL574" s="30">
        <f>SUMIF(Ingredients!$B$3:$B$230,F574,Ingredients!$J$3:$J$230)+SUMIF($B$3:$B$725,F574,$CT$3:$CT$725)</f>
        <v>0</v>
      </c>
      <c r="CM574" s="30">
        <f>SUMIF(Ingredients!$B$3:$B$230,G574,Ingredients!$J$3:$J$230)+SUMIF($B$3:$B$725,G574,$CT$3:$CT$725)</f>
        <v>0</v>
      </c>
      <c r="CN574" s="30">
        <f>SUMIF(Ingredients!$B$3:$B$230,H574,Ingredients!$J$3:$J$230)+SUMIF($B$3:$B$725,H574,$CT$3:$CT$725)</f>
        <v>1</v>
      </c>
      <c r="CO574" s="30">
        <f>SUMIF(Ingredients!$B$3:$B$230,I574,Ingredients!$J$3:$J$230)+SUMIF($B$3:$B$725,I574,$CT$3:$CT$725)</f>
        <v>1</v>
      </c>
      <c r="CP574" s="30">
        <f>SUMIF(Ingredients!$B$3:$B$230,J574,Ingredients!$J$3:$J$230)+SUMIF($B$3:$B$725,J574,$CT$3:$CT$725)</f>
        <v>0</v>
      </c>
      <c r="CQ574" s="30">
        <f>SUMIF(Ingredients!$B$3:$B$230,K574,Ingredients!$J$3:$J$230)+SUMIF($B$3:$B$725,K574,$CT$3:$CT$725)</f>
        <v>0</v>
      </c>
      <c r="CR574" s="30">
        <f>SUMIF(Ingredients!$B$3:$B$230,L574,Ingredients!$J$3:$J$230)+SUMIF($B$3:$B$725,L574,$CT$3:$CT$725)</f>
        <v>0</v>
      </c>
      <c r="CS574" s="30">
        <f>SUMIF(Ingredients!$B$3:$B$230,M574,Ingredients!$J$3:$J$230)+SUMIF($B$3:$B$725,M574,$CT$3:$CT$725)</f>
        <v>0</v>
      </c>
      <c r="CT574" s="43">
        <f t="shared" si="120"/>
        <v>2</v>
      </c>
      <c r="CU574" s="34">
        <v>15</v>
      </c>
      <c r="CV574" s="30">
        <v>0</v>
      </c>
      <c r="CW574" s="30">
        <v>18</v>
      </c>
      <c r="CX574" s="35">
        <v>1</v>
      </c>
      <c r="CY574" s="36">
        <v>0</v>
      </c>
      <c r="CZ574" s="37">
        <v>0.5</v>
      </c>
      <c r="DA574" s="38">
        <v>0</v>
      </c>
      <c r="DB574" s="39">
        <v>2</v>
      </c>
      <c r="DC574" t="s">
        <v>202</v>
      </c>
      <c r="DD574" t="str">
        <f t="shared" ca="1" si="112"/>
        <v/>
      </c>
      <c r="DE574" t="str">
        <f t="shared" ca="1" si="121"/>
        <v>-</v>
      </c>
      <c r="DG574" t="s">
        <v>200</v>
      </c>
      <c r="DH574" t="str">
        <f t="shared" ca="1" si="122"/>
        <v>CHILICUPCAKEITEM(MEAL, ItemRegistry.chilicupcakeItem, 4 ,3f,0f,1f,0.5f,0f,0f,2f,1.17f),</v>
      </c>
      <c r="DI574" t="s">
        <v>2605</v>
      </c>
    </row>
    <row r="575" spans="2:113" x14ac:dyDescent="0.3">
      <c r="B575" t="s">
        <v>889</v>
      </c>
      <c r="C575" t="str">
        <f>INDEX('PH Itemnames'!$B$1:$B$723,MATCH(B575,'PH Itemnames'!$A$1:$A$723),1)</f>
        <v>peanutbuttercupcakeItem</v>
      </c>
      <c r="D575" t="s">
        <v>240</v>
      </c>
      <c r="E575" t="s">
        <v>1191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345</v>
      </c>
      <c r="K575" s="11"/>
      <c r="L575" s="11"/>
      <c r="M575" s="11"/>
      <c r="N575" s="46">
        <f ca="1">SUMIF(Ingredients!$B$3:$B$230,'PH complex foods'!F575,Ingredients!$A$3:$A$119)+SUMIF($B$3:$B$725,F575,$V$3:$V$724)</f>
        <v>1</v>
      </c>
      <c r="O575" s="11">
        <f ca="1">SUMIF(Ingredients!$B$3:$B$230,'PH complex foods'!G575,Ingredients!$A$3:$A$119)+SUMIF($B$3:$B$725,G575,$V$3:$V$724)</f>
        <v>1</v>
      </c>
      <c r="P575" s="11">
        <f ca="1">SUMIF(Ingredients!$B$3:$B$230,'PH complex foods'!H575,Ingredients!$A$3:$A$119)+SUMIF($B$3:$B$725,H575,$V$3:$V$724)</f>
        <v>1</v>
      </c>
      <c r="Q575" s="11">
        <f ca="1">SUMIF(Ingredients!$B$3:$B$230,'PH complex foods'!I575,Ingredients!$A$3:$A$119)+SUMIF($B$3:$B$725,I575,$V$3:$V$724)</f>
        <v>1</v>
      </c>
      <c r="R575" s="11">
        <f ca="1">SUMIF(Ingredients!$B$3:$B$230,'PH complex foods'!J575,Ingredients!$A$3:$A$119)+SUMIF($B$3:$B$725,J575,$V$3:$V$724)</f>
        <v>1</v>
      </c>
      <c r="S575" s="11">
        <f ca="1">SUMIF(Ingredients!$B$3:$B$230,'PH complex foods'!K575,Ingredients!$A$3:$A$119)+SUMIF($B$3:$B$725,K575,$V$3:$V$724)</f>
        <v>0</v>
      </c>
      <c r="T575" s="11">
        <f ca="1">SUMIF(Ingredients!$B$3:$B$230,'PH complex foods'!L575,Ingredients!$A$3:$A$119)+SUMIF($B$3:$B$725,L575,$V$3:$V$724)</f>
        <v>0</v>
      </c>
      <c r="U575" s="11">
        <f ca="1">SUMIF(Ingredients!$B$3:$B$230,'PH complex foods'!M575,Ingredients!$A$3:$A$119)+SUMIF($B$3:$B$725,M575,$V$3:$V$724)</f>
        <v>0</v>
      </c>
      <c r="V575" s="10">
        <f t="shared" ca="1" si="123"/>
        <v>1</v>
      </c>
      <c r="W575" s="10">
        <v>1</v>
      </c>
      <c r="X575" s="11">
        <v>1</v>
      </c>
      <c r="Y575" s="11">
        <f>COUNTIF(F575:M1299,B575)</f>
        <v>0</v>
      </c>
      <c r="Z575" s="44" t="str">
        <f t="shared" ca="1" si="124"/>
        <v>Yes</v>
      </c>
      <c r="AA575" s="34">
        <f>SUMIF(Ingredients!$B$3:$B$230,F575,Ingredients!$C$3:$C$230)+SUMIF($B$3:$B$725,F575,$AI$3:$AI$725)</f>
        <v>5</v>
      </c>
      <c r="AB575" s="30">
        <f>SUMIF(Ingredients!$B$3:$B$230,G575,Ingredients!$C$3:$C$230)+SUMIF($B$3:$B$725,G575,$AI$3:$AI$725)</f>
        <v>0</v>
      </c>
      <c r="AC575" s="30">
        <f>SUMIF(Ingredients!$B$3:$B$230,H575,Ingredients!$C$3:$C$230)+SUMIF($B$3:$B$725,H575,$AI$3:$AI$725)</f>
        <v>5</v>
      </c>
      <c r="AD575" s="30">
        <f>SUMIF(Ingredients!$B$3:$B$230,I575,Ingredients!$C$3:$C$230)+SUMIF($B$3:$B$725,I575,$AI$3:$AI$725)</f>
        <v>5</v>
      </c>
      <c r="AE575" s="30">
        <f>SUMIF(Ingredients!$B$3:$B$230,J575,Ingredients!$C$3:$C$230)+SUMIF($B$3:$B$725,J575,$AI$3:$AI$725)</f>
        <v>9</v>
      </c>
      <c r="AF575" s="30">
        <f>SUMIF(Ingredients!$B$3:$B$230,K575,Ingredients!$C$3:$C$230)+SUMIF($B$3:$B$725,K575,$AI$3:$AI$725)</f>
        <v>0</v>
      </c>
      <c r="AG575" s="30">
        <f>SUMIF(Ingredients!$B$3:$B$230,L575,Ingredients!$C$3:$C$230)+SUMIF($B$3:$B$725,L575,$AI$3:$AI$725)</f>
        <v>0</v>
      </c>
      <c r="AH575" s="30">
        <f>SUMIF(Ingredients!$B$3:$B$230,M575,Ingredients!$C$3:$C$230)+SUMIF($B$3:$B$725,M575,$AI$3:$AI$725)</f>
        <v>0</v>
      </c>
      <c r="AI575" s="29">
        <f t="shared" si="113"/>
        <v>24</v>
      </c>
      <c r="AJ575" s="30">
        <f>SUMIF(Ingredients!$B$3:$B$230,F575,Ingredients!$D$3:$D$230)+SUMIF($B$3:$B$725,F575,$AR$3:$AR$725)</f>
        <v>0</v>
      </c>
      <c r="AK575" s="30">
        <f>SUMIF(Ingredients!$B$3:$B$230,G575,Ingredients!$D$3:$D$230)+SUMIF($B$3:$B$725,G575,$AR$3:$AR$725)</f>
        <v>0</v>
      </c>
      <c r="AL575" s="30">
        <f>SUMIF(Ingredients!$B$3:$B$230,H575,Ingredients!$D$3:$D$230)+SUMIF($B$3:$B$725,H575,$AR$3:$AR$725)</f>
        <v>0</v>
      </c>
      <c r="AM575" s="30">
        <f>SUMIF(Ingredients!$B$3:$B$230,I575,Ingredients!$D$3:$D$230)+SUMIF($B$3:$B$725,I575,$AR$3:$AR$725)</f>
        <v>0</v>
      </c>
      <c r="AN575" s="30">
        <f>SUMIF(Ingredients!$B$3:$B$230,J575,Ingredients!$D$3:$D$230)+SUMIF($B$3:$B$725,J575,$AR$3:$AR$725)</f>
        <v>0</v>
      </c>
      <c r="AO575" s="30">
        <f>SUMIF(Ingredients!$B$3:$B$230,K575,Ingredients!$D$3:$D$230)+SUMIF($B$3:$B$725,K575,$AR$3:$AR$725)</f>
        <v>0</v>
      </c>
      <c r="AP575" s="30">
        <f>SUMIF(Ingredients!$B$3:$B$230,L575,Ingredients!$D$3:$D$230)+SUMIF($B$3:$B$725,L575,$AR$3:$AR$725)</f>
        <v>0</v>
      </c>
      <c r="AQ575" s="30">
        <f>SUMIF(Ingredients!$B$3:$B$230,M575,Ingredients!$D$3:$D$230)+SUMIF($B$3:$B$725,M575,$AR$3:$AR$725)</f>
        <v>0</v>
      </c>
      <c r="AR575" s="29">
        <f t="shared" si="114"/>
        <v>0</v>
      </c>
      <c r="AS575" s="30">
        <f>SUMIF(Ingredients!$B$3:$B$230,F575,Ingredients!$E$3:$E$230)+SUMIF($B$3:$B$725,F575,$BA$3:$BA$730)</f>
        <v>29.5</v>
      </c>
      <c r="AT575" s="30">
        <f>SUMIF(Ingredients!$B$3:$B$230,G575,Ingredients!$E$3:$E$230)+SUMIF($B$3:$B$725,G575,$BA$3:$BA$730)</f>
        <v>30</v>
      </c>
      <c r="AU575" s="30">
        <f>SUMIF(Ingredients!$B$3:$B$230,H575,Ingredients!$E$3:$E$230)+SUMIF($B$3:$B$725,H575,$BA$3:$BA$730)</f>
        <v>7</v>
      </c>
      <c r="AV575" s="30">
        <f>SUMIF(Ingredients!$B$3:$B$230,I575,Ingredients!$E$3:$E$230)+SUMIF($B$3:$B$725,I575,$BA$3:$BA$730)</f>
        <v>12</v>
      </c>
      <c r="AW575" s="30">
        <f>SUMIF(Ingredients!$B$3:$B$230,J575,Ingredients!$E$3:$E$230)+SUMIF($B$3:$B$725,J575,$BA$3:$BA$730)</f>
        <v>22.5</v>
      </c>
      <c r="AX575" s="30">
        <f>SUMIF(Ingredients!$B$3:$B$230,K575,Ingredients!$E$3:$E$230)+SUMIF($B$3:$B$725,K575,$BA$3:$BA$730)</f>
        <v>0</v>
      </c>
      <c r="AY575" s="30">
        <f>SUMIF(Ingredients!$B$3:$B$230,L575,Ingredients!$E$3:$E$230)+SUMIF($B$3:$B$725,L575,$BA$3:$BA$730)</f>
        <v>0</v>
      </c>
      <c r="AZ575" s="30">
        <f>SUMIF(Ingredients!$B$3:$B$230,M575,Ingredients!$E$3:$E$230)+SUMIF($B$3:$B$725,M575,$BA$3:$BA$730)</f>
        <v>0</v>
      </c>
      <c r="BA575" s="29">
        <f t="shared" si="115"/>
        <v>20.2</v>
      </c>
      <c r="BB575" s="30">
        <f>SUMIF(Ingredients!$B$3:$B$230,F575,Ingredients!$F$3:$F$230)+SUMIF($B$3:$B$725,F575,$BJ$3:$BJ$725)</f>
        <v>1</v>
      </c>
      <c r="BC575" s="30">
        <f>SUMIF(Ingredients!$B$3:$B$230,G575,Ingredients!$F$3:$F$230)+SUMIF($B$3:$B$725,G575,$BJ$3:$BJ$725)</f>
        <v>0</v>
      </c>
      <c r="BD575" s="30">
        <f>SUMIF(Ingredients!$B$3:$B$230,H575,Ingredients!$F$3:$F$230)+SUMIF($B$3:$B$725,H575,$BJ$3:$BJ$725)</f>
        <v>0</v>
      </c>
      <c r="BE575" s="30">
        <f>SUMIF(Ingredients!$B$3:$B$230,I575,Ingredients!$F$3:$F$230)+SUMIF($B$3:$B$725,I575,$BJ$3:$BJ$725)</f>
        <v>0</v>
      </c>
      <c r="BF575" s="30">
        <f>SUMIF(Ingredients!$B$3:$B$230,J575,Ingredients!$F$3:$F$230)+SUMIF($B$3:$B$725,J575,$BJ$3:$BJ$725)</f>
        <v>0.5</v>
      </c>
      <c r="BG575" s="30">
        <f>SUMIF(Ingredients!$B$3:$B$230,K575,Ingredients!$F$3:$F$230)+SUMIF($B$3:$B$725,K575,$BJ$3:$BJ$725)</f>
        <v>0</v>
      </c>
      <c r="BH575" s="30">
        <f>SUMIF(Ingredients!$B$3:$B$230,L575,Ingredients!$F$3:$F$230)+SUMIF($B$3:$B$725,L575,$BJ$3:$BJ$725)</f>
        <v>0</v>
      </c>
      <c r="BI575" s="30">
        <f>SUMIF(Ingredients!$B$3:$B$230,M575,Ingredients!$F$3:$F$230)+SUMIF($B$3:$B$725,M575,$BJ$3:$BJ$725)</f>
        <v>0</v>
      </c>
      <c r="BJ575" s="35">
        <f t="shared" si="116"/>
        <v>1.5</v>
      </c>
      <c r="BK575" s="30">
        <f>SUMIF(Ingredients!$B$3:$B$230,F575,Ingredients!$G$3:$G$230)+SUMIF($B$3:$B$725,F575,$BS$3:$BS$725)</f>
        <v>0</v>
      </c>
      <c r="BL575" s="30">
        <f>SUMIF(Ingredients!$B$3:$B$230,G575,Ingredients!$G$3:$G$230)+SUMIF($B$3:$B$725,G575,$BS$3:$BS$725)</f>
        <v>0</v>
      </c>
      <c r="BM575" s="30">
        <f>SUMIF(Ingredients!$B$3:$B$230,H575,Ingredients!$G$3:$G$230)+SUMIF($B$3:$B$725,H575,$BS$3:$BS$725)</f>
        <v>0</v>
      </c>
      <c r="BN575" s="30">
        <f>SUMIF(Ingredients!$B$3:$B$230,I575,Ingredients!$G$3:$G$230)+SUMIF($B$3:$B$725,I575,$BS$3:$BS$725)</f>
        <v>0</v>
      </c>
      <c r="BO575" s="30">
        <f>SUMIF(Ingredients!$B$3:$B$230,J575,Ingredients!$G$3:$G$230)+SUMIF($B$3:$B$725,J575,$BS$3:$BS$725)</f>
        <v>0</v>
      </c>
      <c r="BP575" s="30">
        <f>SUMIF(Ingredients!$B$3:$B$230,K575,Ingredients!$G$3:$G$230)+SUMIF($B$3:$B$725,K575,$BS$3:$BS$725)</f>
        <v>0</v>
      </c>
      <c r="BQ575" s="30">
        <f>SUMIF(Ingredients!$B$3:$B$230,L575,Ingredients!$G$3:$G$230)+SUMIF($B$3:$B$725,L575,$BS$3:$BS$725)</f>
        <v>0</v>
      </c>
      <c r="BR575" s="30">
        <f>SUMIF(Ingredients!$B$3:$B$230,M575,Ingredients!$G$3:$G$230)+SUMIF($B$3:$B$725,M575,$BS$3:$BS$725)</f>
        <v>0</v>
      </c>
      <c r="BS575" s="36">
        <f t="shared" si="117"/>
        <v>0</v>
      </c>
      <c r="BT575" s="30">
        <f>SUMIF(Ingredients!$B$3:$B$230,F575,Ingredients!$H$3:$H$230)+SUMIF($B$3:$B$725,F575,$CB$3:$CB$725)</f>
        <v>0</v>
      </c>
      <c r="BU575" s="30">
        <f>SUMIF(Ingredients!$B$3:$B$230,G575,Ingredients!$H$3:$H$230)+SUMIF($B$3:$B$725,G575,$CB$3:$CB$725)</f>
        <v>0</v>
      </c>
      <c r="BV575" s="30">
        <f>SUMIF(Ingredients!$B$3:$B$230,H575,Ingredients!$H$3:$H$230)+SUMIF($B$3:$B$725,H575,$CB$3:$CB$725)</f>
        <v>0</v>
      </c>
      <c r="BW575" s="30">
        <f>SUMIF(Ingredients!$B$3:$B$230,I575,Ingredients!$H$3:$H$230)+SUMIF($B$3:$B$725,I575,$CB$3:$CB$725)</f>
        <v>0</v>
      </c>
      <c r="BX575" s="30">
        <f>SUMIF(Ingredients!$B$3:$B$230,J575,Ingredients!$H$3:$H$230)+SUMIF($B$3:$B$725,J575,$CB$3:$CB$725)</f>
        <v>0</v>
      </c>
      <c r="BY575" s="30">
        <f>SUMIF(Ingredients!$B$3:$B$230,K575,Ingredients!$H$3:$H$230)+SUMIF($B$3:$B$725,K575,$CB$3:$CB$725)</f>
        <v>0</v>
      </c>
      <c r="BZ575" s="30">
        <f>SUMIF(Ingredients!$B$3:$B$230,L575,Ingredients!$H$3:$H$230)+SUMIF($B$3:$B$725,L575,$CB$3:$CB$725)</f>
        <v>0</v>
      </c>
      <c r="CA575" s="30">
        <f>SUMIF(Ingredients!$B$3:$B$230,M575,Ingredients!$H$3:$H$230)+SUMIF($B$3:$B$725,M575,$CB$3:$CB$725)</f>
        <v>0</v>
      </c>
      <c r="CB575" s="42">
        <f t="shared" si="118"/>
        <v>0</v>
      </c>
      <c r="CC575" s="30">
        <f>SUMIF(Ingredients!$B$3:$B$230,F575,Ingredients!$I$3:$I$230)+SUMIF($B$3:$B$725,F575,$CK$3:$CK$725)</f>
        <v>0</v>
      </c>
      <c r="CD575" s="30">
        <f>SUMIF(Ingredients!$B$3:$B$230,G575,Ingredients!$I$3:$I$230)+SUMIF($B$3:$B$725,G575,$CK$3:$CK$725)</f>
        <v>0</v>
      </c>
      <c r="CE575" s="30">
        <f>SUMIF(Ingredients!$B$3:$B$230,H575,Ingredients!$I$3:$I$230)+SUMIF($B$3:$B$725,H575,$CK$3:$CK$725)</f>
        <v>0</v>
      </c>
      <c r="CF575" s="30">
        <f>SUMIF(Ingredients!$B$3:$B$230,I575,Ingredients!$I$3:$I$230)+SUMIF($B$3:$B$725,I575,$CK$3:$CK$725)</f>
        <v>0</v>
      </c>
      <c r="CG575" s="30">
        <f>SUMIF(Ingredients!$B$3:$B$230,J575,Ingredients!$I$3:$I$230)+SUMIF($B$3:$B$725,J575,$CK$3:$CK$725)</f>
        <v>0</v>
      </c>
      <c r="CH575" s="30">
        <f>SUMIF(Ingredients!$B$3:$B$230,K575,Ingredients!$I$3:$I$230)+SUMIF($B$3:$B$725,K575,$CK$3:$CK$725)</f>
        <v>0</v>
      </c>
      <c r="CI575" s="30">
        <f>SUMIF(Ingredients!$B$3:$B$230,L575,Ingredients!$I$3:$I$230)+SUMIF($B$3:$B$725,L575,$CK$3:$CK$725)</f>
        <v>0</v>
      </c>
      <c r="CJ575" s="30">
        <f>SUMIF(Ingredients!$B$3:$B$230,M575,Ingredients!$I$3:$I$230)+SUMIF($B$3:$B$725,M575,$CK$3:$CK$725)</f>
        <v>0</v>
      </c>
      <c r="CK575" s="38">
        <f t="shared" si="119"/>
        <v>0</v>
      </c>
      <c r="CL575" s="30">
        <f>SUMIF(Ingredients!$B$3:$B$230,F575,Ingredients!$J$3:$J$230)+SUMIF($B$3:$B$725,F575,$CT$3:$CT$725)</f>
        <v>0</v>
      </c>
      <c r="CM575" s="30">
        <f>SUMIF(Ingredients!$B$3:$B$230,G575,Ingredients!$J$3:$J$230)+SUMIF($B$3:$B$725,G575,$CT$3:$CT$725)</f>
        <v>0</v>
      </c>
      <c r="CN575" s="30">
        <f>SUMIF(Ingredients!$B$3:$B$230,H575,Ingredients!$J$3:$J$230)+SUMIF($B$3:$B$725,H575,$CT$3:$CT$725)</f>
        <v>1</v>
      </c>
      <c r="CO575" s="30">
        <f>SUMIF(Ingredients!$B$3:$B$230,I575,Ingredients!$J$3:$J$230)+SUMIF($B$3:$B$725,I575,$CT$3:$CT$725)</f>
        <v>1</v>
      </c>
      <c r="CP575" s="30">
        <f>SUMIF(Ingredients!$B$3:$B$230,J575,Ingredients!$J$3:$J$230)+SUMIF($B$3:$B$725,J575,$CT$3:$CT$725)</f>
        <v>0</v>
      </c>
      <c r="CQ575" s="30">
        <f>SUMIF(Ingredients!$B$3:$B$230,K575,Ingredients!$J$3:$J$230)+SUMIF($B$3:$B$725,K575,$CT$3:$CT$725)</f>
        <v>0</v>
      </c>
      <c r="CR575" s="30">
        <f>SUMIF(Ingredients!$B$3:$B$230,L575,Ingredients!$J$3:$J$230)+SUMIF($B$3:$B$725,L575,$CT$3:$CT$725)</f>
        <v>0</v>
      </c>
      <c r="CS575" s="30">
        <f>SUMIF(Ingredients!$B$3:$B$230,M575,Ingredients!$J$3:$J$230)+SUMIF($B$3:$B$725,M575,$CT$3:$CT$725)</f>
        <v>0</v>
      </c>
      <c r="CT575" s="43">
        <f t="shared" si="120"/>
        <v>2</v>
      </c>
      <c r="CU575" s="34">
        <v>25</v>
      </c>
      <c r="CV575" s="30">
        <v>0</v>
      </c>
      <c r="CW575" s="30">
        <v>18</v>
      </c>
      <c r="CX575" s="35">
        <v>1.5</v>
      </c>
      <c r="CY575" s="36">
        <v>0</v>
      </c>
      <c r="CZ575" s="37">
        <v>0</v>
      </c>
      <c r="DA575" s="38">
        <v>0</v>
      </c>
      <c r="DB575" s="39">
        <v>2</v>
      </c>
      <c r="DC575" t="s">
        <v>202</v>
      </c>
      <c r="DD575" t="str">
        <f t="shared" ca="1" si="112"/>
        <v/>
      </c>
      <c r="DE575" t="str">
        <f t="shared" ca="1" si="121"/>
        <v>-</v>
      </c>
      <c r="DG575" t="s">
        <v>200</v>
      </c>
      <c r="DH575" t="str">
        <f t="shared" ca="1" si="122"/>
        <v>PEANUTBUTTERCUPCAKEITEM(MEAL, ItemRegistry.peanutbuttercupcakeItem, 4 ,5f,0f,1.5f,0f,0f,0f,2f,1.17f),</v>
      </c>
      <c r="DI575" t="s">
        <v>2606</v>
      </c>
    </row>
    <row r="576" spans="2:113" x14ac:dyDescent="0.3">
      <c r="B576" t="s">
        <v>890</v>
      </c>
      <c r="C576" t="str">
        <f>INDEX('PH Itemnames'!$B$1:$B$723,MATCH(B576,'PH Itemnames'!$A$1:$A$723),1)</f>
        <v>lemoncupcakeItem</v>
      </c>
      <c r="D576" t="s">
        <v>240</v>
      </c>
      <c r="E576" t="s">
        <v>1191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20</v>
      </c>
      <c r="K576" s="11"/>
      <c r="L576" s="11"/>
      <c r="M576" s="11"/>
      <c r="N576" s="46">
        <f ca="1">SUMIF(Ingredients!$B$3:$B$230,'PH complex foods'!F576,Ingredients!$A$3:$A$119)+SUMIF($B$3:$B$725,F576,$V$3:$V$724)</f>
        <v>1</v>
      </c>
      <c r="O576" s="11">
        <f ca="1">SUMIF(Ingredients!$B$3:$B$230,'PH complex foods'!G576,Ingredients!$A$3:$A$119)+SUMIF($B$3:$B$725,G576,$V$3:$V$724)</f>
        <v>1</v>
      </c>
      <c r="P576" s="11">
        <f ca="1">SUMIF(Ingredients!$B$3:$B$230,'PH complex foods'!H576,Ingredients!$A$3:$A$119)+SUMIF($B$3:$B$725,H576,$V$3:$V$724)</f>
        <v>1</v>
      </c>
      <c r="Q576" s="11">
        <f ca="1">SUMIF(Ingredients!$B$3:$B$230,'PH complex foods'!I576,Ingredients!$A$3:$A$119)+SUMIF($B$3:$B$725,I576,$V$3:$V$724)</f>
        <v>1</v>
      </c>
      <c r="R576" s="11">
        <f ca="1">SUMIF(Ingredients!$B$3:$B$230,'PH complex foods'!J576,Ingredients!$A$3:$A$119)+SUMIF($B$3:$B$725,J576,$V$3:$V$724)</f>
        <v>1</v>
      </c>
      <c r="S576" s="11">
        <f ca="1">SUMIF(Ingredients!$B$3:$B$230,'PH complex foods'!K576,Ingredients!$A$3:$A$119)+SUMIF($B$3:$B$725,K576,$V$3:$V$724)</f>
        <v>0</v>
      </c>
      <c r="T576" s="11">
        <f ca="1">SUMIF(Ingredients!$B$3:$B$230,'PH complex foods'!L576,Ingredients!$A$3:$A$119)+SUMIF($B$3:$B$725,L576,$V$3:$V$724)</f>
        <v>0</v>
      </c>
      <c r="U576" s="11">
        <f ca="1">SUMIF(Ingredients!$B$3:$B$230,'PH complex foods'!M576,Ingredients!$A$3:$A$119)+SUMIF($B$3:$B$725,M576,$V$3:$V$724)</f>
        <v>0</v>
      </c>
      <c r="V576" s="10">
        <f t="shared" ca="1" si="123"/>
        <v>1</v>
      </c>
      <c r="W576" s="10">
        <v>1</v>
      </c>
      <c r="X576" s="11">
        <v>1</v>
      </c>
      <c r="Y576" s="11">
        <f>COUNTIF(F576:M1300,B576)</f>
        <v>0</v>
      </c>
      <c r="Z576" s="44" t="str">
        <f t="shared" ca="1" si="124"/>
        <v>Yes</v>
      </c>
      <c r="AA576" s="34">
        <f>SUMIF(Ingredients!$B$3:$B$230,F576,Ingredients!$C$3:$C$230)+SUMIF($B$3:$B$725,F576,$AI$3:$AI$725)</f>
        <v>5</v>
      </c>
      <c r="AB576" s="30">
        <f>SUMIF(Ingredients!$B$3:$B$230,G576,Ingredients!$C$3:$C$230)+SUMIF($B$3:$B$725,G576,$AI$3:$AI$725)</f>
        <v>0</v>
      </c>
      <c r="AC576" s="30">
        <f>SUMIF(Ingredients!$B$3:$B$230,H576,Ingredients!$C$3:$C$230)+SUMIF($B$3:$B$725,H576,$AI$3:$AI$725)</f>
        <v>5</v>
      </c>
      <c r="AD576" s="30">
        <f>SUMIF(Ingredients!$B$3:$B$230,I576,Ingredients!$C$3:$C$230)+SUMIF($B$3:$B$725,I576,$AI$3:$AI$725)</f>
        <v>5</v>
      </c>
      <c r="AE576" s="30">
        <f>SUMIF(Ingredients!$B$3:$B$230,J576,Ingredients!$C$3:$C$230)+SUMIF($B$3:$B$725,J576,$AI$3:$AI$725)</f>
        <v>1</v>
      </c>
      <c r="AF576" s="30">
        <f>SUMIF(Ingredients!$B$3:$B$230,K576,Ingredients!$C$3:$C$230)+SUMIF($B$3:$B$725,K576,$AI$3:$AI$725)</f>
        <v>0</v>
      </c>
      <c r="AG576" s="30">
        <f>SUMIF(Ingredients!$B$3:$B$230,L576,Ingredients!$C$3:$C$230)+SUMIF($B$3:$B$725,L576,$AI$3:$AI$725)</f>
        <v>0</v>
      </c>
      <c r="AH576" s="30">
        <f>SUMIF(Ingredients!$B$3:$B$230,M576,Ingredients!$C$3:$C$230)+SUMIF($B$3:$B$725,M576,$AI$3:$AI$725)</f>
        <v>0</v>
      </c>
      <c r="AI576" s="29">
        <f t="shared" si="113"/>
        <v>16</v>
      </c>
      <c r="AJ576" s="30">
        <f>SUMIF(Ingredients!$B$3:$B$230,F576,Ingredients!$D$3:$D$230)+SUMIF($B$3:$B$725,F576,$AR$3:$AR$725)</f>
        <v>0</v>
      </c>
      <c r="AK576" s="30">
        <f>SUMIF(Ingredients!$B$3:$B$230,G576,Ingredients!$D$3:$D$230)+SUMIF($B$3:$B$725,G576,$AR$3:$AR$725)</f>
        <v>0</v>
      </c>
      <c r="AL576" s="30">
        <f>SUMIF(Ingredients!$B$3:$B$230,H576,Ingredients!$D$3:$D$230)+SUMIF($B$3:$B$725,H576,$AR$3:$AR$725)</f>
        <v>0</v>
      </c>
      <c r="AM576" s="30">
        <f>SUMIF(Ingredients!$B$3:$B$230,I576,Ingredients!$D$3:$D$230)+SUMIF($B$3:$B$725,I576,$AR$3:$AR$725)</f>
        <v>0</v>
      </c>
      <c r="AN576" s="30">
        <f>SUMIF(Ingredients!$B$3:$B$230,J576,Ingredients!$D$3:$D$230)+SUMIF($B$3:$B$725,J576,$AR$3:$AR$725)</f>
        <v>5</v>
      </c>
      <c r="AO576" s="30">
        <f>SUMIF(Ingredients!$B$3:$B$230,K576,Ingredients!$D$3:$D$230)+SUMIF($B$3:$B$725,K576,$AR$3:$AR$725)</f>
        <v>0</v>
      </c>
      <c r="AP576" s="30">
        <f>SUMIF(Ingredients!$B$3:$B$230,L576,Ingredients!$D$3:$D$230)+SUMIF($B$3:$B$725,L576,$AR$3:$AR$725)</f>
        <v>0</v>
      </c>
      <c r="AQ576" s="30">
        <f>SUMIF(Ingredients!$B$3:$B$230,M576,Ingredients!$D$3:$D$230)+SUMIF($B$3:$B$725,M576,$AR$3:$AR$725)</f>
        <v>0</v>
      </c>
      <c r="AR576" s="29">
        <f t="shared" si="114"/>
        <v>5</v>
      </c>
      <c r="AS576" s="30">
        <f>SUMIF(Ingredients!$B$3:$B$230,F576,Ingredients!$E$3:$E$230)+SUMIF($B$3:$B$725,F576,$BA$3:$BA$730)</f>
        <v>29.5</v>
      </c>
      <c r="AT576" s="30">
        <f>SUMIF(Ingredients!$B$3:$B$230,G576,Ingredients!$E$3:$E$230)+SUMIF($B$3:$B$725,G576,$BA$3:$BA$730)</f>
        <v>30</v>
      </c>
      <c r="AU576" s="30">
        <f>SUMIF(Ingredients!$B$3:$B$230,H576,Ingredients!$E$3:$E$230)+SUMIF($B$3:$B$725,H576,$BA$3:$BA$730)</f>
        <v>7</v>
      </c>
      <c r="AV576" s="30">
        <f>SUMIF(Ingredients!$B$3:$B$230,I576,Ingredients!$E$3:$E$230)+SUMIF($B$3:$B$725,I576,$BA$3:$BA$730)</f>
        <v>12</v>
      </c>
      <c r="AW576" s="30">
        <f>SUMIF(Ingredients!$B$3:$B$230,J576,Ingredients!$E$3:$E$230)+SUMIF($B$3:$B$725,J576,$BA$3:$BA$730)</f>
        <v>10</v>
      </c>
      <c r="AX576" s="30">
        <f>SUMIF(Ingredients!$B$3:$B$230,K576,Ingredients!$E$3:$E$230)+SUMIF($B$3:$B$725,K576,$BA$3:$BA$730)</f>
        <v>0</v>
      </c>
      <c r="AY576" s="30">
        <f>SUMIF(Ingredients!$B$3:$B$230,L576,Ingredients!$E$3:$E$230)+SUMIF($B$3:$B$725,L576,$BA$3:$BA$730)</f>
        <v>0</v>
      </c>
      <c r="AZ576" s="30">
        <f>SUMIF(Ingredients!$B$3:$B$230,M576,Ingredients!$E$3:$E$230)+SUMIF($B$3:$B$725,M576,$BA$3:$BA$730)</f>
        <v>0</v>
      </c>
      <c r="BA576" s="29">
        <f t="shared" si="115"/>
        <v>17.7</v>
      </c>
      <c r="BB576" s="30">
        <f>SUMIF(Ingredients!$B$3:$B$230,F576,Ingredients!$F$3:$F$230)+SUMIF($B$3:$B$725,F576,$BJ$3:$BJ$725)</f>
        <v>1</v>
      </c>
      <c r="BC576" s="30">
        <f>SUMIF(Ingredients!$B$3:$B$230,G576,Ingredients!$F$3:$F$230)+SUMIF($B$3:$B$725,G576,$BJ$3:$BJ$725)</f>
        <v>0</v>
      </c>
      <c r="BD576" s="30">
        <f>SUMIF(Ingredients!$B$3:$B$230,H576,Ingredients!$F$3:$F$230)+SUMIF($B$3:$B$725,H576,$BJ$3:$BJ$725)</f>
        <v>0</v>
      </c>
      <c r="BE576" s="30">
        <f>SUMIF(Ingredients!$B$3:$B$230,I576,Ingredients!$F$3:$F$230)+SUMIF($B$3:$B$725,I576,$BJ$3:$BJ$725)</f>
        <v>0</v>
      </c>
      <c r="BF576" s="30">
        <f>SUMIF(Ingredients!$B$3:$B$230,J576,Ingredients!$F$3:$F$230)+SUMIF($B$3:$B$725,J576,$BJ$3:$BJ$725)</f>
        <v>0</v>
      </c>
      <c r="BG576" s="30">
        <f>SUMIF(Ingredients!$B$3:$B$230,K576,Ingredients!$F$3:$F$230)+SUMIF($B$3:$B$725,K576,$BJ$3:$BJ$725)</f>
        <v>0</v>
      </c>
      <c r="BH576" s="30">
        <f>SUMIF(Ingredients!$B$3:$B$230,L576,Ingredients!$F$3:$F$230)+SUMIF($B$3:$B$725,L576,$BJ$3:$BJ$725)</f>
        <v>0</v>
      </c>
      <c r="BI576" s="30">
        <f>SUMIF(Ingredients!$B$3:$B$230,M576,Ingredients!$F$3:$F$230)+SUMIF($B$3:$B$725,M576,$BJ$3:$BJ$725)</f>
        <v>0</v>
      </c>
      <c r="BJ576" s="35">
        <f t="shared" si="116"/>
        <v>1</v>
      </c>
      <c r="BK576" s="30">
        <f>SUMIF(Ingredients!$B$3:$B$230,F576,Ingredients!$G$3:$G$230)+SUMIF($B$3:$B$725,F576,$BS$3:$BS$725)</f>
        <v>0</v>
      </c>
      <c r="BL576" s="30">
        <f>SUMIF(Ingredients!$B$3:$B$230,G576,Ingredients!$G$3:$G$230)+SUMIF($B$3:$B$725,G576,$BS$3:$BS$725)</f>
        <v>0</v>
      </c>
      <c r="BM576" s="30">
        <f>SUMIF(Ingredients!$B$3:$B$230,H576,Ingredients!$G$3:$G$230)+SUMIF($B$3:$B$725,H576,$BS$3:$BS$725)</f>
        <v>0</v>
      </c>
      <c r="BN576" s="30">
        <f>SUMIF(Ingredients!$B$3:$B$230,I576,Ingredients!$G$3:$G$230)+SUMIF($B$3:$B$725,I576,$BS$3:$BS$725)</f>
        <v>0</v>
      </c>
      <c r="BO576" s="30">
        <f>SUMIF(Ingredients!$B$3:$B$230,J576,Ingredients!$G$3:$G$230)+SUMIF($B$3:$B$725,J576,$BS$3:$BS$725)</f>
        <v>0.8</v>
      </c>
      <c r="BP576" s="30">
        <f>SUMIF(Ingredients!$B$3:$B$230,K576,Ingredients!$G$3:$G$230)+SUMIF($B$3:$B$725,K576,$BS$3:$BS$725)</f>
        <v>0</v>
      </c>
      <c r="BQ576" s="30">
        <f>SUMIF(Ingredients!$B$3:$B$230,L576,Ingredients!$G$3:$G$230)+SUMIF($B$3:$B$725,L576,$BS$3:$BS$725)</f>
        <v>0</v>
      </c>
      <c r="BR576" s="30">
        <f>SUMIF(Ingredients!$B$3:$B$230,M576,Ingredients!$G$3:$G$230)+SUMIF($B$3:$B$725,M576,$BS$3:$BS$725)</f>
        <v>0</v>
      </c>
      <c r="BS576" s="36">
        <f t="shared" si="117"/>
        <v>0.8</v>
      </c>
      <c r="BT576" s="30">
        <f>SUMIF(Ingredients!$B$3:$B$230,F576,Ingredients!$H$3:$H$230)+SUMIF($B$3:$B$725,F576,$CB$3:$CB$725)</f>
        <v>0</v>
      </c>
      <c r="BU576" s="30">
        <f>SUMIF(Ingredients!$B$3:$B$230,G576,Ingredients!$H$3:$H$230)+SUMIF($B$3:$B$725,G576,$CB$3:$CB$725)</f>
        <v>0</v>
      </c>
      <c r="BV576" s="30">
        <f>SUMIF(Ingredients!$B$3:$B$230,H576,Ingredients!$H$3:$H$230)+SUMIF($B$3:$B$725,H576,$CB$3:$CB$725)</f>
        <v>0</v>
      </c>
      <c r="BW576" s="30">
        <f>SUMIF(Ingredients!$B$3:$B$230,I576,Ingredients!$H$3:$H$230)+SUMIF($B$3:$B$725,I576,$CB$3:$CB$725)</f>
        <v>0</v>
      </c>
      <c r="BX576" s="30">
        <f>SUMIF(Ingredients!$B$3:$B$230,J576,Ingredients!$H$3:$H$230)+SUMIF($B$3:$B$725,J576,$CB$3:$CB$725)</f>
        <v>0</v>
      </c>
      <c r="BY576" s="30">
        <f>SUMIF(Ingredients!$B$3:$B$230,K576,Ingredients!$H$3:$H$230)+SUMIF($B$3:$B$725,K576,$CB$3:$CB$725)</f>
        <v>0</v>
      </c>
      <c r="BZ576" s="30">
        <f>SUMIF(Ingredients!$B$3:$B$230,L576,Ingredients!$H$3:$H$230)+SUMIF($B$3:$B$725,L576,$CB$3:$CB$725)</f>
        <v>0</v>
      </c>
      <c r="CA576" s="30">
        <f>SUMIF(Ingredients!$B$3:$B$230,M576,Ingredients!$H$3:$H$230)+SUMIF($B$3:$B$725,M576,$CB$3:$CB$725)</f>
        <v>0</v>
      </c>
      <c r="CB576" s="42">
        <f t="shared" si="118"/>
        <v>0</v>
      </c>
      <c r="CC576" s="30">
        <f>SUMIF(Ingredients!$B$3:$B$230,F576,Ingredients!$I$3:$I$230)+SUMIF($B$3:$B$725,F576,$CK$3:$CK$725)</f>
        <v>0</v>
      </c>
      <c r="CD576" s="30">
        <f>SUMIF(Ingredients!$B$3:$B$230,G576,Ingredients!$I$3:$I$230)+SUMIF($B$3:$B$725,G576,$CK$3:$CK$725)</f>
        <v>0</v>
      </c>
      <c r="CE576" s="30">
        <f>SUMIF(Ingredients!$B$3:$B$230,H576,Ingredients!$I$3:$I$230)+SUMIF($B$3:$B$725,H576,$CK$3:$CK$725)</f>
        <v>0</v>
      </c>
      <c r="CF576" s="30">
        <f>SUMIF(Ingredients!$B$3:$B$230,I576,Ingredients!$I$3:$I$230)+SUMIF($B$3:$B$725,I576,$CK$3:$CK$725)</f>
        <v>0</v>
      </c>
      <c r="CG576" s="30">
        <f>SUMIF(Ingredients!$B$3:$B$230,J576,Ingredients!$I$3:$I$230)+SUMIF($B$3:$B$725,J576,$CK$3:$CK$725)</f>
        <v>0</v>
      </c>
      <c r="CH576" s="30">
        <f>SUMIF(Ingredients!$B$3:$B$230,K576,Ingredients!$I$3:$I$230)+SUMIF($B$3:$B$725,K576,$CK$3:$CK$725)</f>
        <v>0</v>
      </c>
      <c r="CI576" s="30">
        <f>SUMIF(Ingredients!$B$3:$B$230,L576,Ingredients!$I$3:$I$230)+SUMIF($B$3:$B$725,L576,$CK$3:$CK$725)</f>
        <v>0</v>
      </c>
      <c r="CJ576" s="30">
        <f>SUMIF(Ingredients!$B$3:$B$230,M576,Ingredients!$I$3:$I$230)+SUMIF($B$3:$B$725,M576,$CK$3:$CK$725)</f>
        <v>0</v>
      </c>
      <c r="CK576" s="38">
        <f t="shared" si="119"/>
        <v>0</v>
      </c>
      <c r="CL576" s="30">
        <f>SUMIF(Ingredients!$B$3:$B$230,F576,Ingredients!$J$3:$J$230)+SUMIF($B$3:$B$725,F576,$CT$3:$CT$725)</f>
        <v>0</v>
      </c>
      <c r="CM576" s="30">
        <f>SUMIF(Ingredients!$B$3:$B$230,G576,Ingredients!$J$3:$J$230)+SUMIF($B$3:$B$725,G576,$CT$3:$CT$725)</f>
        <v>0</v>
      </c>
      <c r="CN576" s="30">
        <f>SUMIF(Ingredients!$B$3:$B$230,H576,Ingredients!$J$3:$J$230)+SUMIF($B$3:$B$725,H576,$CT$3:$CT$725)</f>
        <v>1</v>
      </c>
      <c r="CO576" s="30">
        <f>SUMIF(Ingredients!$B$3:$B$230,I576,Ingredients!$J$3:$J$230)+SUMIF($B$3:$B$725,I576,$CT$3:$CT$725)</f>
        <v>1</v>
      </c>
      <c r="CP576" s="30">
        <f>SUMIF(Ingredients!$B$3:$B$230,J576,Ingredients!$J$3:$J$230)+SUMIF($B$3:$B$725,J576,$CT$3:$CT$725)</f>
        <v>0</v>
      </c>
      <c r="CQ576" s="30">
        <f>SUMIF(Ingredients!$B$3:$B$230,K576,Ingredients!$J$3:$J$230)+SUMIF($B$3:$B$725,K576,$CT$3:$CT$725)</f>
        <v>0</v>
      </c>
      <c r="CR576" s="30">
        <f>SUMIF(Ingredients!$B$3:$B$230,L576,Ingredients!$J$3:$J$230)+SUMIF($B$3:$B$725,L576,$CT$3:$CT$725)</f>
        <v>0</v>
      </c>
      <c r="CS576" s="30">
        <f>SUMIF(Ingredients!$B$3:$B$230,M576,Ingredients!$J$3:$J$230)+SUMIF($B$3:$B$725,M576,$CT$3:$CT$725)</f>
        <v>0</v>
      </c>
      <c r="CT576" s="43">
        <f t="shared" si="120"/>
        <v>2</v>
      </c>
      <c r="CU576" s="34">
        <v>15</v>
      </c>
      <c r="CV576" s="30">
        <v>5</v>
      </c>
      <c r="CW576" s="30">
        <v>18</v>
      </c>
      <c r="CX576" s="35">
        <v>1</v>
      </c>
      <c r="CY576" s="36">
        <v>0.8</v>
      </c>
      <c r="CZ576" s="37">
        <v>0</v>
      </c>
      <c r="DA576" s="38">
        <v>0</v>
      </c>
      <c r="DB576" s="39">
        <v>2</v>
      </c>
      <c r="DC576" t="s">
        <v>202</v>
      </c>
      <c r="DD576" t="str">
        <f t="shared" ca="1" si="112"/>
        <v/>
      </c>
      <c r="DE576" t="str">
        <f t="shared" ca="1" si="121"/>
        <v>-</v>
      </c>
      <c r="DG576" t="s">
        <v>200</v>
      </c>
      <c r="DH576" t="str">
        <f t="shared" ca="1" si="122"/>
        <v>LEMONCUPCAKEITEM(MEAL, ItemRegistry.lemoncupcakeItem, 4 ,3f,5f,1f,0f,0.8f,0f,2f,1.17f),</v>
      </c>
      <c r="DI576" t="s">
        <v>2607</v>
      </c>
    </row>
    <row r="577" spans="2:113" x14ac:dyDescent="0.3">
      <c r="B577" t="s">
        <v>891</v>
      </c>
      <c r="C577" t="str">
        <f>INDEX('PH Itemnames'!$B$1:$B$723,MATCH(B577,'PH Itemnames'!$A$1:$A$723),1)</f>
        <v>strawberrycupcakeItem</v>
      </c>
      <c r="D577" t="s">
        <v>240</v>
      </c>
      <c r="E577" t="s">
        <v>1191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105</v>
      </c>
      <c r="K577" s="11"/>
      <c r="L577" s="11"/>
      <c r="M577" s="11"/>
      <c r="N577" s="46">
        <f ca="1">SUMIF(Ingredients!$B$3:$B$230,'PH complex foods'!F577,Ingredients!$A$3:$A$119)+SUMIF($B$3:$B$725,F577,$V$3:$V$724)</f>
        <v>1</v>
      </c>
      <c r="O577" s="11">
        <f ca="1">SUMIF(Ingredients!$B$3:$B$230,'PH complex foods'!G577,Ingredients!$A$3:$A$119)+SUMIF($B$3:$B$725,G577,$V$3:$V$724)</f>
        <v>1</v>
      </c>
      <c r="P577" s="11">
        <f ca="1">SUMIF(Ingredients!$B$3:$B$230,'PH complex foods'!H577,Ingredients!$A$3:$A$119)+SUMIF($B$3:$B$725,H577,$V$3:$V$724)</f>
        <v>1</v>
      </c>
      <c r="Q577" s="11">
        <f ca="1">SUMIF(Ingredients!$B$3:$B$230,'PH complex foods'!I577,Ingredients!$A$3:$A$119)+SUMIF($B$3:$B$725,I577,$V$3:$V$724)</f>
        <v>1</v>
      </c>
      <c r="R577" s="11">
        <f ca="1">SUMIF(Ingredients!$B$3:$B$230,'PH complex foods'!J577,Ingredients!$A$3:$A$119)+SUMIF($B$3:$B$725,J577,$V$3:$V$724)</f>
        <v>1</v>
      </c>
      <c r="S577" s="11">
        <f ca="1">SUMIF(Ingredients!$B$3:$B$230,'PH complex foods'!K577,Ingredients!$A$3:$A$119)+SUMIF($B$3:$B$725,K577,$V$3:$V$724)</f>
        <v>0</v>
      </c>
      <c r="T577" s="11">
        <f ca="1">SUMIF(Ingredients!$B$3:$B$230,'PH complex foods'!L577,Ingredients!$A$3:$A$119)+SUMIF($B$3:$B$725,L577,$V$3:$V$724)</f>
        <v>0</v>
      </c>
      <c r="U577" s="11">
        <f ca="1">SUMIF(Ingredients!$B$3:$B$230,'PH complex foods'!M577,Ingredients!$A$3:$A$119)+SUMIF($B$3:$B$725,M577,$V$3:$V$724)</f>
        <v>0</v>
      </c>
      <c r="V577" s="10">
        <f t="shared" ca="1" si="123"/>
        <v>1</v>
      </c>
      <c r="W577" s="10">
        <v>1</v>
      </c>
      <c r="X577" s="11">
        <v>1</v>
      </c>
      <c r="Y577" s="11">
        <f>COUNTIF(F577:M1301,B577)</f>
        <v>0</v>
      </c>
      <c r="Z577" s="44" t="str">
        <f t="shared" ca="1" si="124"/>
        <v>Yes</v>
      </c>
      <c r="AA577" s="34">
        <f>SUMIF(Ingredients!$B$3:$B$230,F577,Ingredients!$C$3:$C$230)+SUMIF($B$3:$B$725,F577,$AI$3:$AI$725)</f>
        <v>5</v>
      </c>
      <c r="AB577" s="30">
        <f>SUMIF(Ingredients!$B$3:$B$230,G577,Ingredients!$C$3:$C$230)+SUMIF($B$3:$B$725,G577,$AI$3:$AI$725)</f>
        <v>0</v>
      </c>
      <c r="AC577" s="30">
        <f>SUMIF(Ingredients!$B$3:$B$230,H577,Ingredients!$C$3:$C$230)+SUMIF($B$3:$B$725,H577,$AI$3:$AI$725)</f>
        <v>5</v>
      </c>
      <c r="AD577" s="30">
        <f>SUMIF(Ingredients!$B$3:$B$230,I577,Ingredients!$C$3:$C$230)+SUMIF($B$3:$B$725,I577,$AI$3:$AI$725)</f>
        <v>5</v>
      </c>
      <c r="AE577" s="30">
        <f>SUMIF(Ingredients!$B$3:$B$230,J577,Ingredients!$C$3:$C$230)+SUMIF($B$3:$B$725,J577,$AI$3:$AI$725)</f>
        <v>2</v>
      </c>
      <c r="AF577" s="30">
        <f>SUMIF(Ingredients!$B$3:$B$230,K577,Ingredients!$C$3:$C$230)+SUMIF($B$3:$B$725,K577,$AI$3:$AI$725)</f>
        <v>0</v>
      </c>
      <c r="AG577" s="30">
        <f>SUMIF(Ingredients!$B$3:$B$230,L577,Ingredients!$C$3:$C$230)+SUMIF($B$3:$B$725,L577,$AI$3:$AI$725)</f>
        <v>0</v>
      </c>
      <c r="AH577" s="30">
        <f>SUMIF(Ingredients!$B$3:$B$230,M577,Ingredients!$C$3:$C$230)+SUMIF($B$3:$B$725,M577,$AI$3:$AI$725)</f>
        <v>0</v>
      </c>
      <c r="AI577" s="29">
        <f t="shared" si="113"/>
        <v>17</v>
      </c>
      <c r="AJ577" s="30">
        <f>SUMIF(Ingredients!$B$3:$B$230,F577,Ingredients!$D$3:$D$230)+SUMIF($B$3:$B$725,F577,$AR$3:$AR$725)</f>
        <v>0</v>
      </c>
      <c r="AK577" s="30">
        <f>SUMIF(Ingredients!$B$3:$B$230,G577,Ingredients!$D$3:$D$230)+SUMIF($B$3:$B$725,G577,$AR$3:$AR$725)</f>
        <v>0</v>
      </c>
      <c r="AL577" s="30">
        <f>SUMIF(Ingredients!$B$3:$B$230,H577,Ingredients!$D$3:$D$230)+SUMIF($B$3:$B$725,H577,$AR$3:$AR$725)</f>
        <v>0</v>
      </c>
      <c r="AM577" s="30">
        <f>SUMIF(Ingredients!$B$3:$B$230,I577,Ingredients!$D$3:$D$230)+SUMIF($B$3:$B$725,I577,$AR$3:$AR$725)</f>
        <v>0</v>
      </c>
      <c r="AN577" s="30">
        <f>SUMIF(Ingredients!$B$3:$B$230,J577,Ingredients!$D$3:$D$230)+SUMIF($B$3:$B$725,J577,$AR$3:$AR$725)</f>
        <v>10</v>
      </c>
      <c r="AO577" s="30">
        <f>SUMIF(Ingredients!$B$3:$B$230,K577,Ingredients!$D$3:$D$230)+SUMIF($B$3:$B$725,K577,$AR$3:$AR$725)</f>
        <v>0</v>
      </c>
      <c r="AP577" s="30">
        <f>SUMIF(Ingredients!$B$3:$B$230,L577,Ingredients!$D$3:$D$230)+SUMIF($B$3:$B$725,L577,$AR$3:$AR$725)</f>
        <v>0</v>
      </c>
      <c r="AQ577" s="30">
        <f>SUMIF(Ingredients!$B$3:$B$230,M577,Ingredients!$D$3:$D$230)+SUMIF($B$3:$B$725,M577,$AR$3:$AR$725)</f>
        <v>0</v>
      </c>
      <c r="AR577" s="29">
        <f t="shared" si="114"/>
        <v>10</v>
      </c>
      <c r="AS577" s="30">
        <f>SUMIF(Ingredients!$B$3:$B$230,F577,Ingredients!$E$3:$E$230)+SUMIF($B$3:$B$725,F577,$BA$3:$BA$730)</f>
        <v>29.5</v>
      </c>
      <c r="AT577" s="30">
        <f>SUMIF(Ingredients!$B$3:$B$230,G577,Ingredients!$E$3:$E$230)+SUMIF($B$3:$B$725,G577,$BA$3:$BA$730)</f>
        <v>30</v>
      </c>
      <c r="AU577" s="30">
        <f>SUMIF(Ingredients!$B$3:$B$230,H577,Ingredients!$E$3:$E$230)+SUMIF($B$3:$B$725,H577,$BA$3:$BA$730)</f>
        <v>7</v>
      </c>
      <c r="AV577" s="30">
        <f>SUMIF(Ingredients!$B$3:$B$230,I577,Ingredients!$E$3:$E$230)+SUMIF($B$3:$B$725,I577,$BA$3:$BA$730)</f>
        <v>12</v>
      </c>
      <c r="AW577" s="30">
        <f>SUMIF(Ingredients!$B$3:$B$230,J577,Ingredients!$E$3:$E$230)+SUMIF($B$3:$B$725,J577,$BA$3:$BA$730)</f>
        <v>4</v>
      </c>
      <c r="AX577" s="30">
        <f>SUMIF(Ingredients!$B$3:$B$230,K577,Ingredients!$E$3:$E$230)+SUMIF($B$3:$B$725,K577,$BA$3:$BA$730)</f>
        <v>0</v>
      </c>
      <c r="AY577" s="30">
        <f>SUMIF(Ingredients!$B$3:$B$230,L577,Ingredients!$E$3:$E$230)+SUMIF($B$3:$B$725,L577,$BA$3:$BA$730)</f>
        <v>0</v>
      </c>
      <c r="AZ577" s="30">
        <f>SUMIF(Ingredients!$B$3:$B$230,M577,Ingredients!$E$3:$E$230)+SUMIF($B$3:$B$725,M577,$BA$3:$BA$730)</f>
        <v>0</v>
      </c>
      <c r="BA577" s="29">
        <f t="shared" si="115"/>
        <v>16.5</v>
      </c>
      <c r="BB577" s="30">
        <f>SUMIF(Ingredients!$B$3:$B$230,F577,Ingredients!$F$3:$F$230)+SUMIF($B$3:$B$725,F577,$BJ$3:$BJ$725)</f>
        <v>1</v>
      </c>
      <c r="BC577" s="30">
        <f>SUMIF(Ingredients!$B$3:$B$230,G577,Ingredients!$F$3:$F$230)+SUMIF($B$3:$B$725,G577,$BJ$3:$BJ$725)</f>
        <v>0</v>
      </c>
      <c r="BD577" s="30">
        <f>SUMIF(Ingredients!$B$3:$B$230,H577,Ingredients!$F$3:$F$230)+SUMIF($B$3:$B$725,H577,$BJ$3:$BJ$725)</f>
        <v>0</v>
      </c>
      <c r="BE577" s="30">
        <f>SUMIF(Ingredients!$B$3:$B$230,I577,Ingredients!$F$3:$F$230)+SUMIF($B$3:$B$725,I577,$BJ$3:$BJ$725)</f>
        <v>0</v>
      </c>
      <c r="BF577" s="30">
        <f>SUMIF(Ingredients!$B$3:$B$230,J577,Ingredients!$F$3:$F$230)+SUMIF($B$3:$B$725,J577,$BJ$3:$BJ$725)</f>
        <v>0</v>
      </c>
      <c r="BG577" s="30">
        <f>SUMIF(Ingredients!$B$3:$B$230,K577,Ingredients!$F$3:$F$230)+SUMIF($B$3:$B$725,K577,$BJ$3:$BJ$725)</f>
        <v>0</v>
      </c>
      <c r="BH577" s="30">
        <f>SUMIF(Ingredients!$B$3:$B$230,L577,Ingredients!$F$3:$F$230)+SUMIF($B$3:$B$725,L577,$BJ$3:$BJ$725)</f>
        <v>0</v>
      </c>
      <c r="BI577" s="30">
        <f>SUMIF(Ingredients!$B$3:$B$230,M577,Ingredients!$F$3:$F$230)+SUMIF($B$3:$B$725,M577,$BJ$3:$BJ$725)</f>
        <v>0</v>
      </c>
      <c r="BJ577" s="35">
        <f t="shared" si="116"/>
        <v>1</v>
      </c>
      <c r="BK577" s="30">
        <f>SUMIF(Ingredients!$B$3:$B$230,F577,Ingredients!$G$3:$G$230)+SUMIF($B$3:$B$725,F577,$BS$3:$BS$725)</f>
        <v>0</v>
      </c>
      <c r="BL577" s="30">
        <f>SUMIF(Ingredients!$B$3:$B$230,G577,Ingredients!$G$3:$G$230)+SUMIF($B$3:$B$725,G577,$BS$3:$BS$725)</f>
        <v>0</v>
      </c>
      <c r="BM577" s="30">
        <f>SUMIF(Ingredients!$B$3:$B$230,H577,Ingredients!$G$3:$G$230)+SUMIF($B$3:$B$725,H577,$BS$3:$BS$725)</f>
        <v>0</v>
      </c>
      <c r="BN577" s="30">
        <f>SUMIF(Ingredients!$B$3:$B$230,I577,Ingredients!$G$3:$G$230)+SUMIF($B$3:$B$725,I577,$BS$3:$BS$725)</f>
        <v>0</v>
      </c>
      <c r="BO577" s="30">
        <f>SUMIF(Ingredients!$B$3:$B$230,J577,Ingredients!$G$3:$G$230)+SUMIF($B$3:$B$725,J577,$BS$3:$BS$725)</f>
        <v>0.5</v>
      </c>
      <c r="BP577" s="30">
        <f>SUMIF(Ingredients!$B$3:$B$230,K577,Ingredients!$G$3:$G$230)+SUMIF($B$3:$B$725,K577,$BS$3:$BS$725)</f>
        <v>0</v>
      </c>
      <c r="BQ577" s="30">
        <f>SUMIF(Ingredients!$B$3:$B$230,L577,Ingredients!$G$3:$G$230)+SUMIF($B$3:$B$725,L577,$BS$3:$BS$725)</f>
        <v>0</v>
      </c>
      <c r="BR577" s="30">
        <f>SUMIF(Ingredients!$B$3:$B$230,M577,Ingredients!$G$3:$G$230)+SUMIF($B$3:$B$725,M577,$BS$3:$BS$725)</f>
        <v>0</v>
      </c>
      <c r="BS577" s="36">
        <f t="shared" si="117"/>
        <v>0.5</v>
      </c>
      <c r="BT577" s="30">
        <f>SUMIF(Ingredients!$B$3:$B$230,F577,Ingredients!$H$3:$H$230)+SUMIF($B$3:$B$725,F577,$CB$3:$CB$725)</f>
        <v>0</v>
      </c>
      <c r="BU577" s="30">
        <f>SUMIF(Ingredients!$B$3:$B$230,G577,Ingredients!$H$3:$H$230)+SUMIF($B$3:$B$725,G577,$CB$3:$CB$725)</f>
        <v>0</v>
      </c>
      <c r="BV577" s="30">
        <f>SUMIF(Ingredients!$B$3:$B$230,H577,Ingredients!$H$3:$H$230)+SUMIF($B$3:$B$725,H577,$CB$3:$CB$725)</f>
        <v>0</v>
      </c>
      <c r="BW577" s="30">
        <f>SUMIF(Ingredients!$B$3:$B$230,I577,Ingredients!$H$3:$H$230)+SUMIF($B$3:$B$725,I577,$CB$3:$CB$725)</f>
        <v>0</v>
      </c>
      <c r="BX577" s="30">
        <f>SUMIF(Ingredients!$B$3:$B$230,J577,Ingredients!$H$3:$H$230)+SUMIF($B$3:$B$725,J577,$CB$3:$CB$725)</f>
        <v>0</v>
      </c>
      <c r="BY577" s="30">
        <f>SUMIF(Ingredients!$B$3:$B$230,K577,Ingredients!$H$3:$H$230)+SUMIF($B$3:$B$725,K577,$CB$3:$CB$725)</f>
        <v>0</v>
      </c>
      <c r="BZ577" s="30">
        <f>SUMIF(Ingredients!$B$3:$B$230,L577,Ingredients!$H$3:$H$230)+SUMIF($B$3:$B$725,L577,$CB$3:$CB$725)</f>
        <v>0</v>
      </c>
      <c r="CA577" s="30">
        <f>SUMIF(Ingredients!$B$3:$B$230,M577,Ingredients!$H$3:$H$230)+SUMIF($B$3:$B$725,M577,$CB$3:$CB$725)</f>
        <v>0</v>
      </c>
      <c r="CB577" s="42">
        <f t="shared" si="118"/>
        <v>0</v>
      </c>
      <c r="CC577" s="30">
        <f>SUMIF(Ingredients!$B$3:$B$230,F577,Ingredients!$I$3:$I$230)+SUMIF($B$3:$B$725,F577,$CK$3:$CK$725)</f>
        <v>0</v>
      </c>
      <c r="CD577" s="30">
        <f>SUMIF(Ingredients!$B$3:$B$230,G577,Ingredients!$I$3:$I$230)+SUMIF($B$3:$B$725,G577,$CK$3:$CK$725)</f>
        <v>0</v>
      </c>
      <c r="CE577" s="30">
        <f>SUMIF(Ingredients!$B$3:$B$230,H577,Ingredients!$I$3:$I$230)+SUMIF($B$3:$B$725,H577,$CK$3:$CK$725)</f>
        <v>0</v>
      </c>
      <c r="CF577" s="30">
        <f>SUMIF(Ingredients!$B$3:$B$230,I577,Ingredients!$I$3:$I$230)+SUMIF($B$3:$B$725,I577,$CK$3:$CK$725)</f>
        <v>0</v>
      </c>
      <c r="CG577" s="30">
        <f>SUMIF(Ingredients!$B$3:$B$230,J577,Ingredients!$I$3:$I$230)+SUMIF($B$3:$B$725,J577,$CK$3:$CK$725)</f>
        <v>0</v>
      </c>
      <c r="CH577" s="30">
        <f>SUMIF(Ingredients!$B$3:$B$230,K577,Ingredients!$I$3:$I$230)+SUMIF($B$3:$B$725,K577,$CK$3:$CK$725)</f>
        <v>0</v>
      </c>
      <c r="CI577" s="30">
        <f>SUMIF(Ingredients!$B$3:$B$230,L577,Ingredients!$I$3:$I$230)+SUMIF($B$3:$B$725,L577,$CK$3:$CK$725)</f>
        <v>0</v>
      </c>
      <c r="CJ577" s="30">
        <f>SUMIF(Ingredients!$B$3:$B$230,M577,Ingredients!$I$3:$I$230)+SUMIF($B$3:$B$725,M577,$CK$3:$CK$725)</f>
        <v>0</v>
      </c>
      <c r="CK577" s="38">
        <f t="shared" si="119"/>
        <v>0</v>
      </c>
      <c r="CL577" s="30">
        <f>SUMIF(Ingredients!$B$3:$B$230,F577,Ingredients!$J$3:$J$230)+SUMIF($B$3:$B$725,F577,$CT$3:$CT$725)</f>
        <v>0</v>
      </c>
      <c r="CM577" s="30">
        <f>SUMIF(Ingredients!$B$3:$B$230,G577,Ingredients!$J$3:$J$230)+SUMIF($B$3:$B$725,G577,$CT$3:$CT$725)</f>
        <v>0</v>
      </c>
      <c r="CN577" s="30">
        <f>SUMIF(Ingredients!$B$3:$B$230,H577,Ingredients!$J$3:$J$230)+SUMIF($B$3:$B$725,H577,$CT$3:$CT$725)</f>
        <v>1</v>
      </c>
      <c r="CO577" s="30">
        <f>SUMIF(Ingredients!$B$3:$B$230,I577,Ingredients!$J$3:$J$230)+SUMIF($B$3:$B$725,I577,$CT$3:$CT$725)</f>
        <v>1</v>
      </c>
      <c r="CP577" s="30">
        <f>SUMIF(Ingredients!$B$3:$B$230,J577,Ingredients!$J$3:$J$230)+SUMIF($B$3:$B$725,J577,$CT$3:$CT$725)</f>
        <v>0</v>
      </c>
      <c r="CQ577" s="30">
        <f>SUMIF(Ingredients!$B$3:$B$230,K577,Ingredients!$J$3:$J$230)+SUMIF($B$3:$B$725,K577,$CT$3:$CT$725)</f>
        <v>0</v>
      </c>
      <c r="CR577" s="30">
        <f>SUMIF(Ingredients!$B$3:$B$230,L577,Ingredients!$J$3:$J$230)+SUMIF($B$3:$B$725,L577,$CT$3:$CT$725)</f>
        <v>0</v>
      </c>
      <c r="CS577" s="30">
        <f>SUMIF(Ingredients!$B$3:$B$230,M577,Ingredients!$J$3:$J$230)+SUMIF($B$3:$B$725,M577,$CT$3:$CT$725)</f>
        <v>0</v>
      </c>
      <c r="CT577" s="43">
        <f t="shared" si="120"/>
        <v>2</v>
      </c>
      <c r="CU577" s="34">
        <v>15</v>
      </c>
      <c r="CV577" s="30">
        <v>10</v>
      </c>
      <c r="CW577" s="30">
        <v>18</v>
      </c>
      <c r="CX577" s="35">
        <v>1</v>
      </c>
      <c r="CY577" s="36">
        <v>0.5</v>
      </c>
      <c r="CZ577" s="37">
        <v>0</v>
      </c>
      <c r="DA577" s="38">
        <v>0</v>
      </c>
      <c r="DB577" s="39">
        <v>2</v>
      </c>
      <c r="DC577" t="s">
        <v>202</v>
      </c>
      <c r="DD577" t="str">
        <f t="shared" ca="1" si="112"/>
        <v/>
      </c>
      <c r="DE577" t="str">
        <f t="shared" ca="1" si="121"/>
        <v>-</v>
      </c>
      <c r="DG577" t="s">
        <v>200</v>
      </c>
      <c r="DH577" t="str">
        <f t="shared" ca="1" si="122"/>
        <v>STRAWBERRYCUPCAKEITEM(MEAL, ItemRegistry.strawberrycupcakeItem, 4 ,3f,10f,1f,0f,0.5f,0f,2f,1.17f),</v>
      </c>
      <c r="DI577" t="s">
        <v>2608</v>
      </c>
    </row>
    <row r="578" spans="2:113" x14ac:dyDescent="0.3">
      <c r="B578" t="s">
        <v>892</v>
      </c>
      <c r="C578" t="str">
        <f>INDEX('PH Itemnames'!$B$1:$B$723,MATCH(B578,'PH Itemnames'!$A$1:$A$723),1)</f>
        <v>mintcupcakeItem</v>
      </c>
      <c r="D578" t="s">
        <v>240</v>
      </c>
      <c r="E578" t="s">
        <v>1191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122</v>
      </c>
      <c r="K578" s="11"/>
      <c r="L578" s="11"/>
      <c r="M578" s="11"/>
      <c r="N578" s="46">
        <f ca="1">SUMIF(Ingredients!$B$3:$B$230,'PH complex foods'!F578,Ingredients!$A$3:$A$119)+SUMIF($B$3:$B$725,F578,$V$3:$V$724)</f>
        <v>1</v>
      </c>
      <c r="O578" s="11">
        <f ca="1">SUMIF(Ingredients!$B$3:$B$230,'PH complex foods'!G578,Ingredients!$A$3:$A$119)+SUMIF($B$3:$B$725,G578,$V$3:$V$724)</f>
        <v>1</v>
      </c>
      <c r="P578" s="11">
        <f ca="1">SUMIF(Ingredients!$B$3:$B$230,'PH complex foods'!H578,Ingredients!$A$3:$A$119)+SUMIF($B$3:$B$725,H578,$V$3:$V$724)</f>
        <v>1</v>
      </c>
      <c r="Q578" s="11">
        <f ca="1">SUMIF(Ingredients!$B$3:$B$230,'PH complex foods'!I578,Ingredients!$A$3:$A$119)+SUMIF($B$3:$B$725,I578,$V$3:$V$724)</f>
        <v>1</v>
      </c>
      <c r="R578" s="11">
        <f ca="1">SUMIF(Ingredients!$B$3:$B$230,'PH complex foods'!J578,Ingredients!$A$3:$A$119)+SUMIF($B$3:$B$725,J578,$V$3:$V$724)</f>
        <v>1</v>
      </c>
      <c r="S578" s="11">
        <f ca="1">SUMIF(Ingredients!$B$3:$B$230,'PH complex foods'!K578,Ingredients!$A$3:$A$119)+SUMIF($B$3:$B$725,K578,$V$3:$V$724)</f>
        <v>0</v>
      </c>
      <c r="T578" s="11">
        <f ca="1">SUMIF(Ingredients!$B$3:$B$230,'PH complex foods'!L578,Ingredients!$A$3:$A$119)+SUMIF($B$3:$B$725,L578,$V$3:$V$724)</f>
        <v>0</v>
      </c>
      <c r="U578" s="11">
        <f ca="1">SUMIF(Ingredients!$B$3:$B$230,'PH complex foods'!M578,Ingredients!$A$3:$A$119)+SUMIF($B$3:$B$725,M578,$V$3:$V$724)</f>
        <v>0</v>
      </c>
      <c r="V578" s="10">
        <f t="shared" ca="1" si="123"/>
        <v>1</v>
      </c>
      <c r="W578" s="10">
        <v>1</v>
      </c>
      <c r="X578" s="11">
        <v>1</v>
      </c>
      <c r="Y578" s="11">
        <f>COUNTIF(F578:M1302,B578)</f>
        <v>0</v>
      </c>
      <c r="Z578" s="44" t="str">
        <f t="shared" ca="1" si="124"/>
        <v>Yes</v>
      </c>
      <c r="AA578" s="34">
        <f>SUMIF(Ingredients!$B$3:$B$230,F578,Ingredients!$C$3:$C$230)+SUMIF($B$3:$B$725,F578,$AI$3:$AI$725)</f>
        <v>5</v>
      </c>
      <c r="AB578" s="30">
        <f>SUMIF(Ingredients!$B$3:$B$230,G578,Ingredients!$C$3:$C$230)+SUMIF($B$3:$B$725,G578,$AI$3:$AI$725)</f>
        <v>0</v>
      </c>
      <c r="AC578" s="30">
        <f>SUMIF(Ingredients!$B$3:$B$230,H578,Ingredients!$C$3:$C$230)+SUMIF($B$3:$B$725,H578,$AI$3:$AI$725)</f>
        <v>5</v>
      </c>
      <c r="AD578" s="30">
        <f>SUMIF(Ingredients!$B$3:$B$230,I578,Ingredients!$C$3:$C$230)+SUMIF($B$3:$B$725,I578,$AI$3:$AI$725)</f>
        <v>5</v>
      </c>
      <c r="AE578" s="30">
        <f>SUMIF(Ingredients!$B$3:$B$230,J578,Ingredients!$C$3:$C$230)+SUMIF($B$3:$B$725,J578,$AI$3:$AI$725)</f>
        <v>0</v>
      </c>
      <c r="AF578" s="30">
        <f>SUMIF(Ingredients!$B$3:$B$230,K578,Ingredients!$C$3:$C$230)+SUMIF($B$3:$B$725,K578,$AI$3:$AI$725)</f>
        <v>0</v>
      </c>
      <c r="AG578" s="30">
        <f>SUMIF(Ingredients!$B$3:$B$230,L578,Ingredients!$C$3:$C$230)+SUMIF($B$3:$B$725,L578,$AI$3:$AI$725)</f>
        <v>0</v>
      </c>
      <c r="AH578" s="30">
        <f>SUMIF(Ingredients!$B$3:$B$230,M578,Ingredients!$C$3:$C$230)+SUMIF($B$3:$B$725,M578,$AI$3:$AI$725)</f>
        <v>0</v>
      </c>
      <c r="AI578" s="29">
        <f t="shared" si="113"/>
        <v>15</v>
      </c>
      <c r="AJ578" s="30">
        <f>SUMIF(Ingredients!$B$3:$B$230,F578,Ingredients!$D$3:$D$230)+SUMIF($B$3:$B$725,F578,$AR$3:$AR$725)</f>
        <v>0</v>
      </c>
      <c r="AK578" s="30">
        <f>SUMIF(Ingredients!$B$3:$B$230,G578,Ingredients!$D$3:$D$230)+SUMIF($B$3:$B$725,G578,$AR$3:$AR$725)</f>
        <v>0</v>
      </c>
      <c r="AL578" s="30">
        <f>SUMIF(Ingredients!$B$3:$B$230,H578,Ingredients!$D$3:$D$230)+SUMIF($B$3:$B$725,H578,$AR$3:$AR$725)</f>
        <v>0</v>
      </c>
      <c r="AM578" s="30">
        <f>SUMIF(Ingredients!$B$3:$B$230,I578,Ingredients!$D$3:$D$230)+SUMIF($B$3:$B$725,I578,$AR$3:$AR$725)</f>
        <v>0</v>
      </c>
      <c r="AN578" s="30">
        <f>SUMIF(Ingredients!$B$3:$B$230,J578,Ingredients!$D$3:$D$230)+SUMIF($B$3:$B$725,J578,$AR$3:$AR$725)</f>
        <v>0</v>
      </c>
      <c r="AO578" s="30">
        <f>SUMIF(Ingredients!$B$3:$B$230,K578,Ingredients!$D$3:$D$230)+SUMIF($B$3:$B$725,K578,$AR$3:$AR$725)</f>
        <v>0</v>
      </c>
      <c r="AP578" s="30">
        <f>SUMIF(Ingredients!$B$3:$B$230,L578,Ingredients!$D$3:$D$230)+SUMIF($B$3:$B$725,L578,$AR$3:$AR$725)</f>
        <v>0</v>
      </c>
      <c r="AQ578" s="30">
        <f>SUMIF(Ingredients!$B$3:$B$230,M578,Ingredients!$D$3:$D$230)+SUMIF($B$3:$B$725,M578,$AR$3:$AR$725)</f>
        <v>0</v>
      </c>
      <c r="AR578" s="29">
        <f t="shared" si="114"/>
        <v>0</v>
      </c>
      <c r="AS578" s="30">
        <f>SUMIF(Ingredients!$B$3:$B$230,F578,Ingredients!$E$3:$E$230)+SUMIF($B$3:$B$725,F578,$BA$3:$BA$730)</f>
        <v>29.5</v>
      </c>
      <c r="AT578" s="30">
        <f>SUMIF(Ingredients!$B$3:$B$230,G578,Ingredients!$E$3:$E$230)+SUMIF($B$3:$B$725,G578,$BA$3:$BA$730)</f>
        <v>30</v>
      </c>
      <c r="AU578" s="30">
        <f>SUMIF(Ingredients!$B$3:$B$230,H578,Ingredients!$E$3:$E$230)+SUMIF($B$3:$B$725,H578,$BA$3:$BA$730)</f>
        <v>7</v>
      </c>
      <c r="AV578" s="30">
        <f>SUMIF(Ingredients!$B$3:$B$230,I578,Ingredients!$E$3:$E$230)+SUMIF($B$3:$B$725,I578,$BA$3:$BA$730)</f>
        <v>12</v>
      </c>
      <c r="AW578" s="30">
        <f>SUMIF(Ingredients!$B$3:$B$230,J578,Ingredients!$E$3:$E$230)+SUMIF($B$3:$B$725,J578,$BA$3:$BA$730)</f>
        <v>48</v>
      </c>
      <c r="AX578" s="30">
        <f>SUMIF(Ingredients!$B$3:$B$230,K578,Ingredients!$E$3:$E$230)+SUMIF($B$3:$B$725,K578,$BA$3:$BA$730)</f>
        <v>0</v>
      </c>
      <c r="AY578" s="30">
        <f>SUMIF(Ingredients!$B$3:$B$230,L578,Ingredients!$E$3:$E$230)+SUMIF($B$3:$B$725,L578,$BA$3:$BA$730)</f>
        <v>0</v>
      </c>
      <c r="AZ578" s="30">
        <f>SUMIF(Ingredients!$B$3:$B$230,M578,Ingredients!$E$3:$E$230)+SUMIF($B$3:$B$725,M578,$BA$3:$BA$730)</f>
        <v>0</v>
      </c>
      <c r="BA578" s="29">
        <f t="shared" si="115"/>
        <v>25.3</v>
      </c>
      <c r="BB578" s="30">
        <f>SUMIF(Ingredients!$B$3:$B$230,F578,Ingredients!$F$3:$F$230)+SUMIF($B$3:$B$725,F578,$BJ$3:$BJ$725)</f>
        <v>1</v>
      </c>
      <c r="BC578" s="30">
        <f>SUMIF(Ingredients!$B$3:$B$230,G578,Ingredients!$F$3:$F$230)+SUMIF($B$3:$B$725,G578,$BJ$3:$BJ$725)</f>
        <v>0</v>
      </c>
      <c r="BD578" s="30">
        <f>SUMIF(Ingredients!$B$3:$B$230,H578,Ingredients!$F$3:$F$230)+SUMIF($B$3:$B$725,H578,$BJ$3:$BJ$725)</f>
        <v>0</v>
      </c>
      <c r="BE578" s="30">
        <f>SUMIF(Ingredients!$B$3:$B$230,I578,Ingredients!$F$3:$F$230)+SUMIF($B$3:$B$725,I578,$BJ$3:$BJ$725)</f>
        <v>0</v>
      </c>
      <c r="BF578" s="30">
        <f>SUMIF(Ingredients!$B$3:$B$230,J578,Ingredients!$F$3:$F$230)+SUMIF($B$3:$B$725,J578,$BJ$3:$BJ$725)</f>
        <v>0</v>
      </c>
      <c r="BG578" s="30">
        <f>SUMIF(Ingredients!$B$3:$B$230,K578,Ingredients!$F$3:$F$230)+SUMIF($B$3:$B$725,K578,$BJ$3:$BJ$725)</f>
        <v>0</v>
      </c>
      <c r="BH578" s="30">
        <f>SUMIF(Ingredients!$B$3:$B$230,L578,Ingredients!$F$3:$F$230)+SUMIF($B$3:$B$725,L578,$BJ$3:$BJ$725)</f>
        <v>0</v>
      </c>
      <c r="BI578" s="30">
        <f>SUMIF(Ingredients!$B$3:$B$230,M578,Ingredients!$F$3:$F$230)+SUMIF($B$3:$B$725,M578,$BJ$3:$BJ$725)</f>
        <v>0</v>
      </c>
      <c r="BJ578" s="35">
        <f t="shared" si="116"/>
        <v>1</v>
      </c>
      <c r="BK578" s="30">
        <f>SUMIF(Ingredients!$B$3:$B$230,F578,Ingredients!$G$3:$G$230)+SUMIF($B$3:$B$725,F578,$BS$3:$BS$725)</f>
        <v>0</v>
      </c>
      <c r="BL578" s="30">
        <f>SUMIF(Ingredients!$B$3:$B$230,G578,Ingredients!$G$3:$G$230)+SUMIF($B$3:$B$725,G578,$BS$3:$BS$725)</f>
        <v>0</v>
      </c>
      <c r="BM578" s="30">
        <f>SUMIF(Ingredients!$B$3:$B$230,H578,Ingredients!$G$3:$G$230)+SUMIF($B$3:$B$725,H578,$BS$3:$BS$725)</f>
        <v>0</v>
      </c>
      <c r="BN578" s="30">
        <f>SUMIF(Ingredients!$B$3:$B$230,I578,Ingredients!$G$3:$G$230)+SUMIF($B$3:$B$725,I578,$BS$3:$BS$725)</f>
        <v>0</v>
      </c>
      <c r="BO578" s="30">
        <f>SUMIF(Ingredients!$B$3:$B$230,J578,Ingredients!$G$3:$G$230)+SUMIF($B$3:$B$725,J578,$BS$3:$BS$725)</f>
        <v>0</v>
      </c>
      <c r="BP578" s="30">
        <f>SUMIF(Ingredients!$B$3:$B$230,K578,Ingredients!$G$3:$G$230)+SUMIF($B$3:$B$725,K578,$BS$3:$BS$725)</f>
        <v>0</v>
      </c>
      <c r="BQ578" s="30">
        <f>SUMIF(Ingredients!$B$3:$B$230,L578,Ingredients!$G$3:$G$230)+SUMIF($B$3:$B$725,L578,$BS$3:$BS$725)</f>
        <v>0</v>
      </c>
      <c r="BR578" s="30">
        <f>SUMIF(Ingredients!$B$3:$B$230,M578,Ingredients!$G$3:$G$230)+SUMIF($B$3:$B$725,M578,$BS$3:$BS$725)</f>
        <v>0</v>
      </c>
      <c r="BS578" s="36">
        <f t="shared" si="117"/>
        <v>0</v>
      </c>
      <c r="BT578" s="30">
        <f>SUMIF(Ingredients!$B$3:$B$230,F578,Ingredients!$H$3:$H$230)+SUMIF($B$3:$B$725,F578,$CB$3:$CB$725)</f>
        <v>0</v>
      </c>
      <c r="BU578" s="30">
        <f>SUMIF(Ingredients!$B$3:$B$230,G578,Ingredients!$H$3:$H$230)+SUMIF($B$3:$B$725,G578,$CB$3:$CB$725)</f>
        <v>0</v>
      </c>
      <c r="BV578" s="30">
        <f>SUMIF(Ingredients!$B$3:$B$230,H578,Ingredients!$H$3:$H$230)+SUMIF($B$3:$B$725,H578,$CB$3:$CB$725)</f>
        <v>0</v>
      </c>
      <c r="BW578" s="30">
        <f>SUMIF(Ingredients!$B$3:$B$230,I578,Ingredients!$H$3:$H$230)+SUMIF($B$3:$B$725,I578,$CB$3:$CB$725)</f>
        <v>0</v>
      </c>
      <c r="BX578" s="30">
        <f>SUMIF(Ingredients!$B$3:$B$230,J578,Ingredients!$H$3:$H$230)+SUMIF($B$3:$B$725,J578,$CB$3:$CB$725)</f>
        <v>0</v>
      </c>
      <c r="BY578" s="30">
        <f>SUMIF(Ingredients!$B$3:$B$230,K578,Ingredients!$H$3:$H$230)+SUMIF($B$3:$B$725,K578,$CB$3:$CB$725)</f>
        <v>0</v>
      </c>
      <c r="BZ578" s="30">
        <f>SUMIF(Ingredients!$B$3:$B$230,L578,Ingredients!$H$3:$H$230)+SUMIF($B$3:$B$725,L578,$CB$3:$CB$725)</f>
        <v>0</v>
      </c>
      <c r="CA578" s="30">
        <f>SUMIF(Ingredients!$B$3:$B$230,M578,Ingredients!$H$3:$H$230)+SUMIF($B$3:$B$725,M578,$CB$3:$CB$725)</f>
        <v>0</v>
      </c>
      <c r="CB578" s="42">
        <f t="shared" si="118"/>
        <v>0</v>
      </c>
      <c r="CC578" s="30">
        <f>SUMIF(Ingredients!$B$3:$B$230,F578,Ingredients!$I$3:$I$230)+SUMIF($B$3:$B$725,F578,$CK$3:$CK$725)</f>
        <v>0</v>
      </c>
      <c r="CD578" s="30">
        <f>SUMIF(Ingredients!$B$3:$B$230,G578,Ingredients!$I$3:$I$230)+SUMIF($B$3:$B$725,G578,$CK$3:$CK$725)</f>
        <v>0</v>
      </c>
      <c r="CE578" s="30">
        <f>SUMIF(Ingredients!$B$3:$B$230,H578,Ingredients!$I$3:$I$230)+SUMIF($B$3:$B$725,H578,$CK$3:$CK$725)</f>
        <v>0</v>
      </c>
      <c r="CF578" s="30">
        <f>SUMIF(Ingredients!$B$3:$B$230,I578,Ingredients!$I$3:$I$230)+SUMIF($B$3:$B$725,I578,$CK$3:$CK$725)</f>
        <v>0</v>
      </c>
      <c r="CG578" s="30">
        <f>SUMIF(Ingredients!$B$3:$B$230,J578,Ingredients!$I$3:$I$230)+SUMIF($B$3:$B$725,J578,$CK$3:$CK$725)</f>
        <v>0</v>
      </c>
      <c r="CH578" s="30">
        <f>SUMIF(Ingredients!$B$3:$B$230,K578,Ingredients!$I$3:$I$230)+SUMIF($B$3:$B$725,K578,$CK$3:$CK$725)</f>
        <v>0</v>
      </c>
      <c r="CI578" s="30">
        <f>SUMIF(Ingredients!$B$3:$B$230,L578,Ingredients!$I$3:$I$230)+SUMIF($B$3:$B$725,L578,$CK$3:$CK$725)</f>
        <v>0</v>
      </c>
      <c r="CJ578" s="30">
        <f>SUMIF(Ingredients!$B$3:$B$230,M578,Ingredients!$I$3:$I$230)+SUMIF($B$3:$B$725,M578,$CK$3:$CK$725)</f>
        <v>0</v>
      </c>
      <c r="CK578" s="38">
        <f t="shared" si="119"/>
        <v>0</v>
      </c>
      <c r="CL578" s="30">
        <f>SUMIF(Ingredients!$B$3:$B$230,F578,Ingredients!$J$3:$J$230)+SUMIF($B$3:$B$725,F578,$CT$3:$CT$725)</f>
        <v>0</v>
      </c>
      <c r="CM578" s="30">
        <f>SUMIF(Ingredients!$B$3:$B$230,G578,Ingredients!$J$3:$J$230)+SUMIF($B$3:$B$725,G578,$CT$3:$CT$725)</f>
        <v>0</v>
      </c>
      <c r="CN578" s="30">
        <f>SUMIF(Ingredients!$B$3:$B$230,H578,Ingredients!$J$3:$J$230)+SUMIF($B$3:$B$725,H578,$CT$3:$CT$725)</f>
        <v>1</v>
      </c>
      <c r="CO578" s="30">
        <f>SUMIF(Ingredients!$B$3:$B$230,I578,Ingredients!$J$3:$J$230)+SUMIF($B$3:$B$725,I578,$CT$3:$CT$725)</f>
        <v>1</v>
      </c>
      <c r="CP578" s="30">
        <f>SUMIF(Ingredients!$B$3:$B$230,J578,Ingredients!$J$3:$J$230)+SUMIF($B$3:$B$725,J578,$CT$3:$CT$725)</f>
        <v>0</v>
      </c>
      <c r="CQ578" s="30">
        <f>SUMIF(Ingredients!$B$3:$B$230,K578,Ingredients!$J$3:$J$230)+SUMIF($B$3:$B$725,K578,$CT$3:$CT$725)</f>
        <v>0</v>
      </c>
      <c r="CR578" s="30">
        <f>SUMIF(Ingredients!$B$3:$B$230,L578,Ingredients!$J$3:$J$230)+SUMIF($B$3:$B$725,L578,$CT$3:$CT$725)</f>
        <v>0</v>
      </c>
      <c r="CS578" s="30">
        <f>SUMIF(Ingredients!$B$3:$B$230,M578,Ingredients!$J$3:$J$230)+SUMIF($B$3:$B$725,M578,$CT$3:$CT$725)</f>
        <v>0</v>
      </c>
      <c r="CT578" s="43">
        <f t="shared" si="120"/>
        <v>2</v>
      </c>
      <c r="CU578" s="34">
        <v>15</v>
      </c>
      <c r="CV578" s="30">
        <v>0</v>
      </c>
      <c r="CW578" s="30">
        <v>18</v>
      </c>
      <c r="CX578" s="35">
        <v>1</v>
      </c>
      <c r="CY578" s="36">
        <v>0</v>
      </c>
      <c r="CZ578" s="37">
        <v>0</v>
      </c>
      <c r="DA578" s="38">
        <v>0</v>
      </c>
      <c r="DB578" s="39">
        <v>2</v>
      </c>
      <c r="DC578" t="s">
        <v>202</v>
      </c>
      <c r="DD578" t="str">
        <f t="shared" ca="1" si="112"/>
        <v/>
      </c>
      <c r="DE578" t="str">
        <f t="shared" ca="1" si="121"/>
        <v>-</v>
      </c>
      <c r="DG578" t="s">
        <v>200</v>
      </c>
      <c r="DH578" t="str">
        <f t="shared" ca="1" si="122"/>
        <v>MINTCUPCAKEITEM(MEAL, ItemRegistry.mintcupcakeItem, 4 ,3f,0f,1f,0f,0f,0f,2f,1.17f),</v>
      </c>
      <c r="DI578" t="s">
        <v>2609</v>
      </c>
    </row>
    <row r="579" spans="2:113" x14ac:dyDescent="0.3">
      <c r="B579" t="s">
        <v>893</v>
      </c>
      <c r="C579" t="str">
        <f>INDEX('PH Itemnames'!$B$1:$B$723,MATCH(B579,'PH Itemnames'!$A$1:$A$723),1)</f>
        <v>coffeecupcakeItem</v>
      </c>
      <c r="D579" t="s">
        <v>240</v>
      </c>
      <c r="E579" t="s">
        <v>1191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124</v>
      </c>
      <c r="K579" s="11"/>
      <c r="L579" s="11"/>
      <c r="M579" s="11"/>
      <c r="N579" s="46">
        <f ca="1">SUMIF(Ingredients!$B$3:$B$230,'PH complex foods'!F579,Ingredients!$A$3:$A$119)+SUMIF($B$3:$B$725,F579,$V$3:$V$724)</f>
        <v>1</v>
      </c>
      <c r="O579" s="11">
        <f ca="1">SUMIF(Ingredients!$B$3:$B$230,'PH complex foods'!G579,Ingredients!$A$3:$A$119)+SUMIF($B$3:$B$725,G579,$V$3:$V$724)</f>
        <v>1</v>
      </c>
      <c r="P579" s="11">
        <f ca="1">SUMIF(Ingredients!$B$3:$B$230,'PH complex foods'!H579,Ingredients!$A$3:$A$119)+SUMIF($B$3:$B$725,H579,$V$3:$V$724)</f>
        <v>1</v>
      </c>
      <c r="Q579" s="11">
        <f ca="1">SUMIF(Ingredients!$B$3:$B$230,'PH complex foods'!I579,Ingredients!$A$3:$A$119)+SUMIF($B$3:$B$725,I579,$V$3:$V$724)</f>
        <v>1</v>
      </c>
      <c r="R579" s="11">
        <f ca="1">SUMIF(Ingredients!$B$3:$B$230,'PH complex foods'!J579,Ingredients!$A$3:$A$119)+SUMIF($B$3:$B$725,J579,$V$3:$V$724)</f>
        <v>1</v>
      </c>
      <c r="S579" s="11">
        <f ca="1">SUMIF(Ingredients!$B$3:$B$230,'PH complex foods'!K579,Ingredients!$A$3:$A$119)+SUMIF($B$3:$B$725,K579,$V$3:$V$724)</f>
        <v>0</v>
      </c>
      <c r="T579" s="11">
        <f ca="1">SUMIF(Ingredients!$B$3:$B$230,'PH complex foods'!L579,Ingredients!$A$3:$A$119)+SUMIF($B$3:$B$725,L579,$V$3:$V$724)</f>
        <v>0</v>
      </c>
      <c r="U579" s="11">
        <f ca="1">SUMIF(Ingredients!$B$3:$B$230,'PH complex foods'!M579,Ingredients!$A$3:$A$119)+SUMIF($B$3:$B$725,M579,$V$3:$V$724)</f>
        <v>0</v>
      </c>
      <c r="V579" s="10">
        <f t="shared" ca="1" si="123"/>
        <v>1</v>
      </c>
      <c r="W579" s="10">
        <v>1</v>
      </c>
      <c r="X579" s="11">
        <v>1</v>
      </c>
      <c r="Y579" s="11">
        <f>COUNTIF(F579:M1303,B579)</f>
        <v>0</v>
      </c>
      <c r="Z579" s="44" t="str">
        <f t="shared" ca="1" si="124"/>
        <v>Yes</v>
      </c>
      <c r="AA579" s="34">
        <f>SUMIF(Ingredients!$B$3:$B$230,F579,Ingredients!$C$3:$C$230)+SUMIF($B$3:$B$725,F579,$AI$3:$AI$725)</f>
        <v>5</v>
      </c>
      <c r="AB579" s="30">
        <f>SUMIF(Ingredients!$B$3:$B$230,G579,Ingredients!$C$3:$C$230)+SUMIF($B$3:$B$725,G579,$AI$3:$AI$725)</f>
        <v>0</v>
      </c>
      <c r="AC579" s="30">
        <f>SUMIF(Ingredients!$B$3:$B$230,H579,Ingredients!$C$3:$C$230)+SUMIF($B$3:$B$725,H579,$AI$3:$AI$725)</f>
        <v>5</v>
      </c>
      <c r="AD579" s="30">
        <f>SUMIF(Ingredients!$B$3:$B$230,I579,Ingredients!$C$3:$C$230)+SUMIF($B$3:$B$725,I579,$AI$3:$AI$725)</f>
        <v>5</v>
      </c>
      <c r="AE579" s="30">
        <f>SUMIF(Ingredients!$B$3:$B$230,J579,Ingredients!$C$3:$C$230)+SUMIF($B$3:$B$725,J579,$AI$3:$AI$725)</f>
        <v>1</v>
      </c>
      <c r="AF579" s="30">
        <f>SUMIF(Ingredients!$B$3:$B$230,K579,Ingredients!$C$3:$C$230)+SUMIF($B$3:$B$725,K579,$AI$3:$AI$725)</f>
        <v>0</v>
      </c>
      <c r="AG579" s="30">
        <f>SUMIF(Ingredients!$B$3:$B$230,L579,Ingredients!$C$3:$C$230)+SUMIF($B$3:$B$725,L579,$AI$3:$AI$725)</f>
        <v>0</v>
      </c>
      <c r="AH579" s="30">
        <f>SUMIF(Ingredients!$B$3:$B$230,M579,Ingredients!$C$3:$C$230)+SUMIF($B$3:$B$725,M579,$AI$3:$AI$725)</f>
        <v>0</v>
      </c>
      <c r="AI579" s="29">
        <f t="shared" si="113"/>
        <v>16</v>
      </c>
      <c r="AJ579" s="30">
        <f>SUMIF(Ingredients!$B$3:$B$230,F579,Ingredients!$D$3:$D$230)+SUMIF($B$3:$B$725,F579,$AR$3:$AR$725)</f>
        <v>0</v>
      </c>
      <c r="AK579" s="30">
        <f>SUMIF(Ingredients!$B$3:$B$230,G579,Ingredients!$D$3:$D$230)+SUMIF($B$3:$B$725,G579,$AR$3:$AR$725)</f>
        <v>0</v>
      </c>
      <c r="AL579" s="30">
        <f>SUMIF(Ingredients!$B$3:$B$230,H579,Ingredients!$D$3:$D$230)+SUMIF($B$3:$B$725,H579,$AR$3:$AR$725)</f>
        <v>0</v>
      </c>
      <c r="AM579" s="30">
        <f>SUMIF(Ingredients!$B$3:$B$230,I579,Ingredients!$D$3:$D$230)+SUMIF($B$3:$B$725,I579,$AR$3:$AR$725)</f>
        <v>0</v>
      </c>
      <c r="AN579" s="30">
        <f>SUMIF(Ingredients!$B$3:$B$230,J579,Ingredients!$D$3:$D$230)+SUMIF($B$3:$B$725,J579,$AR$3:$AR$725)</f>
        <v>0</v>
      </c>
      <c r="AO579" s="30">
        <f>SUMIF(Ingredients!$B$3:$B$230,K579,Ingredients!$D$3:$D$230)+SUMIF($B$3:$B$725,K579,$AR$3:$AR$725)</f>
        <v>0</v>
      </c>
      <c r="AP579" s="30">
        <f>SUMIF(Ingredients!$B$3:$B$230,L579,Ingredients!$D$3:$D$230)+SUMIF($B$3:$B$725,L579,$AR$3:$AR$725)</f>
        <v>0</v>
      </c>
      <c r="AQ579" s="30">
        <f>SUMIF(Ingredients!$B$3:$B$230,M579,Ingredients!$D$3:$D$230)+SUMIF($B$3:$B$725,M579,$AR$3:$AR$725)</f>
        <v>0</v>
      </c>
      <c r="AR579" s="29">
        <f t="shared" si="114"/>
        <v>0</v>
      </c>
      <c r="AS579" s="30">
        <f>SUMIF(Ingredients!$B$3:$B$230,F579,Ingredients!$E$3:$E$230)+SUMIF($B$3:$B$725,F579,$BA$3:$BA$730)</f>
        <v>29.5</v>
      </c>
      <c r="AT579" s="30">
        <f>SUMIF(Ingredients!$B$3:$B$230,G579,Ingredients!$E$3:$E$230)+SUMIF($B$3:$B$725,G579,$BA$3:$BA$730)</f>
        <v>30</v>
      </c>
      <c r="AU579" s="30">
        <f>SUMIF(Ingredients!$B$3:$B$230,H579,Ingredients!$E$3:$E$230)+SUMIF($B$3:$B$725,H579,$BA$3:$BA$730)</f>
        <v>7</v>
      </c>
      <c r="AV579" s="30">
        <f>SUMIF(Ingredients!$B$3:$B$230,I579,Ingredients!$E$3:$E$230)+SUMIF($B$3:$B$725,I579,$BA$3:$BA$730)</f>
        <v>12</v>
      </c>
      <c r="AW579" s="30">
        <f>SUMIF(Ingredients!$B$3:$B$230,J579,Ingredients!$E$3:$E$230)+SUMIF($B$3:$B$725,J579,$BA$3:$BA$730)</f>
        <v>34</v>
      </c>
      <c r="AX579" s="30">
        <f>SUMIF(Ingredients!$B$3:$B$230,K579,Ingredients!$E$3:$E$230)+SUMIF($B$3:$B$725,K579,$BA$3:$BA$730)</f>
        <v>0</v>
      </c>
      <c r="AY579" s="30">
        <f>SUMIF(Ingredients!$B$3:$B$230,L579,Ingredients!$E$3:$E$230)+SUMIF($B$3:$B$725,L579,$BA$3:$BA$730)</f>
        <v>0</v>
      </c>
      <c r="AZ579" s="30">
        <f>SUMIF(Ingredients!$B$3:$B$230,M579,Ingredients!$E$3:$E$230)+SUMIF($B$3:$B$725,M579,$BA$3:$BA$730)</f>
        <v>0</v>
      </c>
      <c r="BA579" s="29">
        <f t="shared" si="115"/>
        <v>22.5</v>
      </c>
      <c r="BB579" s="30">
        <f>SUMIF(Ingredients!$B$3:$B$230,F579,Ingredients!$F$3:$F$230)+SUMIF($B$3:$B$725,F579,$BJ$3:$BJ$725)</f>
        <v>1</v>
      </c>
      <c r="BC579" s="30">
        <f>SUMIF(Ingredients!$B$3:$B$230,G579,Ingredients!$F$3:$F$230)+SUMIF($B$3:$B$725,G579,$BJ$3:$BJ$725)</f>
        <v>0</v>
      </c>
      <c r="BD579" s="30">
        <f>SUMIF(Ingredients!$B$3:$B$230,H579,Ingredients!$F$3:$F$230)+SUMIF($B$3:$B$725,H579,$BJ$3:$BJ$725)</f>
        <v>0</v>
      </c>
      <c r="BE579" s="30">
        <f>SUMIF(Ingredients!$B$3:$B$230,I579,Ingredients!$F$3:$F$230)+SUMIF($B$3:$B$725,I579,$BJ$3:$BJ$725)</f>
        <v>0</v>
      </c>
      <c r="BF579" s="30">
        <f>SUMIF(Ingredients!$B$3:$B$230,J579,Ingredients!$F$3:$F$230)+SUMIF($B$3:$B$725,J579,$BJ$3:$BJ$725)</f>
        <v>0</v>
      </c>
      <c r="BG579" s="30">
        <f>SUMIF(Ingredients!$B$3:$B$230,K579,Ingredients!$F$3:$F$230)+SUMIF($B$3:$B$725,K579,$BJ$3:$BJ$725)</f>
        <v>0</v>
      </c>
      <c r="BH579" s="30">
        <f>SUMIF(Ingredients!$B$3:$B$230,L579,Ingredients!$F$3:$F$230)+SUMIF($B$3:$B$725,L579,$BJ$3:$BJ$725)</f>
        <v>0</v>
      </c>
      <c r="BI579" s="30">
        <f>SUMIF(Ingredients!$B$3:$B$230,M579,Ingredients!$F$3:$F$230)+SUMIF($B$3:$B$725,M579,$BJ$3:$BJ$725)</f>
        <v>0</v>
      </c>
      <c r="BJ579" s="35">
        <f t="shared" si="116"/>
        <v>1</v>
      </c>
      <c r="BK579" s="30">
        <f>SUMIF(Ingredients!$B$3:$B$230,F579,Ingredients!$G$3:$G$230)+SUMIF($B$3:$B$725,F579,$BS$3:$BS$725)</f>
        <v>0</v>
      </c>
      <c r="BL579" s="30">
        <f>SUMIF(Ingredients!$B$3:$B$230,G579,Ingredients!$G$3:$G$230)+SUMIF($B$3:$B$725,G579,$BS$3:$BS$725)</f>
        <v>0</v>
      </c>
      <c r="BM579" s="30">
        <f>SUMIF(Ingredients!$B$3:$B$230,H579,Ingredients!$G$3:$G$230)+SUMIF($B$3:$B$725,H579,$BS$3:$BS$725)</f>
        <v>0</v>
      </c>
      <c r="BN579" s="30">
        <f>SUMIF(Ingredients!$B$3:$B$230,I579,Ingredients!$G$3:$G$230)+SUMIF($B$3:$B$725,I579,$BS$3:$BS$725)</f>
        <v>0</v>
      </c>
      <c r="BO579" s="30">
        <f>SUMIF(Ingredients!$B$3:$B$230,J579,Ingredients!$G$3:$G$230)+SUMIF($B$3:$B$725,J579,$BS$3:$BS$725)</f>
        <v>0</v>
      </c>
      <c r="BP579" s="30">
        <f>SUMIF(Ingredients!$B$3:$B$230,K579,Ingredients!$G$3:$G$230)+SUMIF($B$3:$B$725,K579,$BS$3:$BS$725)</f>
        <v>0</v>
      </c>
      <c r="BQ579" s="30">
        <f>SUMIF(Ingredients!$B$3:$B$230,L579,Ingredients!$G$3:$G$230)+SUMIF($B$3:$B$725,L579,$BS$3:$BS$725)</f>
        <v>0</v>
      </c>
      <c r="BR579" s="30">
        <f>SUMIF(Ingredients!$B$3:$B$230,M579,Ingredients!$G$3:$G$230)+SUMIF($B$3:$B$725,M579,$BS$3:$BS$725)</f>
        <v>0</v>
      </c>
      <c r="BS579" s="36">
        <f t="shared" si="117"/>
        <v>0</v>
      </c>
      <c r="BT579" s="30">
        <f>SUMIF(Ingredients!$B$3:$B$230,F579,Ingredients!$H$3:$H$230)+SUMIF($B$3:$B$725,F579,$CB$3:$CB$725)</f>
        <v>0</v>
      </c>
      <c r="BU579" s="30">
        <f>SUMIF(Ingredients!$B$3:$B$230,G579,Ingredients!$H$3:$H$230)+SUMIF($B$3:$B$725,G579,$CB$3:$CB$725)</f>
        <v>0</v>
      </c>
      <c r="BV579" s="30">
        <f>SUMIF(Ingredients!$B$3:$B$230,H579,Ingredients!$H$3:$H$230)+SUMIF($B$3:$B$725,H579,$CB$3:$CB$725)</f>
        <v>0</v>
      </c>
      <c r="BW579" s="30">
        <f>SUMIF(Ingredients!$B$3:$B$230,I579,Ingredients!$H$3:$H$230)+SUMIF($B$3:$B$725,I579,$CB$3:$CB$725)</f>
        <v>0</v>
      </c>
      <c r="BX579" s="30">
        <f>SUMIF(Ingredients!$B$3:$B$230,J579,Ingredients!$H$3:$H$230)+SUMIF($B$3:$B$725,J579,$CB$3:$CB$725)</f>
        <v>0</v>
      </c>
      <c r="BY579" s="30">
        <f>SUMIF(Ingredients!$B$3:$B$230,K579,Ingredients!$H$3:$H$230)+SUMIF($B$3:$B$725,K579,$CB$3:$CB$725)</f>
        <v>0</v>
      </c>
      <c r="BZ579" s="30">
        <f>SUMIF(Ingredients!$B$3:$B$230,L579,Ingredients!$H$3:$H$230)+SUMIF($B$3:$B$725,L579,$CB$3:$CB$725)</f>
        <v>0</v>
      </c>
      <c r="CA579" s="30">
        <f>SUMIF(Ingredients!$B$3:$B$230,M579,Ingredients!$H$3:$H$230)+SUMIF($B$3:$B$725,M579,$CB$3:$CB$725)</f>
        <v>0</v>
      </c>
      <c r="CB579" s="42">
        <f t="shared" si="118"/>
        <v>0</v>
      </c>
      <c r="CC579" s="30">
        <f>SUMIF(Ingredients!$B$3:$B$230,F579,Ingredients!$I$3:$I$230)+SUMIF($B$3:$B$725,F579,$CK$3:$CK$725)</f>
        <v>0</v>
      </c>
      <c r="CD579" s="30">
        <f>SUMIF(Ingredients!$B$3:$B$230,G579,Ingredients!$I$3:$I$230)+SUMIF($B$3:$B$725,G579,$CK$3:$CK$725)</f>
        <v>0</v>
      </c>
      <c r="CE579" s="30">
        <f>SUMIF(Ingredients!$B$3:$B$230,H579,Ingredients!$I$3:$I$230)+SUMIF($B$3:$B$725,H579,$CK$3:$CK$725)</f>
        <v>0</v>
      </c>
      <c r="CF579" s="30">
        <f>SUMIF(Ingredients!$B$3:$B$230,I579,Ingredients!$I$3:$I$230)+SUMIF($B$3:$B$725,I579,$CK$3:$CK$725)</f>
        <v>0</v>
      </c>
      <c r="CG579" s="30">
        <f>SUMIF(Ingredients!$B$3:$B$230,J579,Ingredients!$I$3:$I$230)+SUMIF($B$3:$B$725,J579,$CK$3:$CK$725)</f>
        <v>0</v>
      </c>
      <c r="CH579" s="30">
        <f>SUMIF(Ingredients!$B$3:$B$230,K579,Ingredients!$I$3:$I$230)+SUMIF($B$3:$B$725,K579,$CK$3:$CK$725)</f>
        <v>0</v>
      </c>
      <c r="CI579" s="30">
        <f>SUMIF(Ingredients!$B$3:$B$230,L579,Ingredients!$I$3:$I$230)+SUMIF($B$3:$B$725,L579,$CK$3:$CK$725)</f>
        <v>0</v>
      </c>
      <c r="CJ579" s="30">
        <f>SUMIF(Ingredients!$B$3:$B$230,M579,Ingredients!$I$3:$I$230)+SUMIF($B$3:$B$725,M579,$CK$3:$CK$725)</f>
        <v>0</v>
      </c>
      <c r="CK579" s="38">
        <f t="shared" si="119"/>
        <v>0</v>
      </c>
      <c r="CL579" s="30">
        <f>SUMIF(Ingredients!$B$3:$B$230,F579,Ingredients!$J$3:$J$230)+SUMIF($B$3:$B$725,F579,$CT$3:$CT$725)</f>
        <v>0</v>
      </c>
      <c r="CM579" s="30">
        <f>SUMIF(Ingredients!$B$3:$B$230,G579,Ingredients!$J$3:$J$230)+SUMIF($B$3:$B$725,G579,$CT$3:$CT$725)</f>
        <v>0</v>
      </c>
      <c r="CN579" s="30">
        <f>SUMIF(Ingredients!$B$3:$B$230,H579,Ingredients!$J$3:$J$230)+SUMIF($B$3:$B$725,H579,$CT$3:$CT$725)</f>
        <v>1</v>
      </c>
      <c r="CO579" s="30">
        <f>SUMIF(Ingredients!$B$3:$B$230,I579,Ingredients!$J$3:$J$230)+SUMIF($B$3:$B$725,I579,$CT$3:$CT$725)</f>
        <v>1</v>
      </c>
      <c r="CP579" s="30">
        <f>SUMIF(Ingredients!$B$3:$B$230,J579,Ingredients!$J$3:$J$230)+SUMIF($B$3:$B$725,J579,$CT$3:$CT$725)</f>
        <v>0</v>
      </c>
      <c r="CQ579" s="30">
        <f>SUMIF(Ingredients!$B$3:$B$230,K579,Ingredients!$J$3:$J$230)+SUMIF($B$3:$B$725,K579,$CT$3:$CT$725)</f>
        <v>0</v>
      </c>
      <c r="CR579" s="30">
        <f>SUMIF(Ingredients!$B$3:$B$230,L579,Ingredients!$J$3:$J$230)+SUMIF($B$3:$B$725,L579,$CT$3:$CT$725)</f>
        <v>0</v>
      </c>
      <c r="CS579" s="30">
        <f>SUMIF(Ingredients!$B$3:$B$230,M579,Ingredients!$J$3:$J$230)+SUMIF($B$3:$B$725,M579,$CT$3:$CT$725)</f>
        <v>0</v>
      </c>
      <c r="CT579" s="43">
        <f t="shared" si="120"/>
        <v>2</v>
      </c>
      <c r="CU579" s="34">
        <v>15</v>
      </c>
      <c r="CV579" s="30">
        <v>0</v>
      </c>
      <c r="CW579" s="30">
        <v>18</v>
      </c>
      <c r="CX579" s="35">
        <v>1</v>
      </c>
      <c r="CY579" s="36">
        <v>0</v>
      </c>
      <c r="CZ579" s="37">
        <v>0</v>
      </c>
      <c r="DA579" s="38">
        <v>0</v>
      </c>
      <c r="DB579" s="39">
        <v>2</v>
      </c>
      <c r="DC579" t="s">
        <v>202</v>
      </c>
      <c r="DD579" t="str">
        <f t="shared" ca="1" si="112"/>
        <v/>
      </c>
      <c r="DE579" t="str">
        <f t="shared" ca="1" si="121"/>
        <v>-</v>
      </c>
      <c r="DG579" t="s">
        <v>200</v>
      </c>
      <c r="DH579" t="str">
        <f t="shared" ca="1" si="122"/>
        <v>COFFEECUPCAKEITEM(MEAL, ItemRegistry.coffeecupcakeItem, 4 ,3f,0f,1f,0f,0f,0f,2f,1.17f),</v>
      </c>
      <c r="DI579" t="s">
        <v>2610</v>
      </c>
    </row>
    <row r="580" spans="2:113" x14ac:dyDescent="0.3">
      <c r="B580" t="s">
        <v>894</v>
      </c>
      <c r="C580" t="str">
        <f>INDEX('PH Itemnames'!$B$1:$B$723,MATCH(B580,'PH Itemnames'!$A$1:$A$723),1)</f>
        <v>sprinklescupcakeItem</v>
      </c>
      <c r="D580" t="s">
        <v>240</v>
      </c>
      <c r="E580" t="s">
        <v>1191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210</v>
      </c>
      <c r="K580" s="11"/>
      <c r="L580" s="11"/>
      <c r="M580" s="11"/>
      <c r="N580" s="46">
        <f ca="1">SUMIF(Ingredients!$B$3:$B$230,'PH complex foods'!F580,Ingredients!$A$3:$A$119)+SUMIF($B$3:$B$725,F580,$V$3:$V$724)</f>
        <v>1</v>
      </c>
      <c r="O580" s="11">
        <f ca="1">SUMIF(Ingredients!$B$3:$B$230,'PH complex foods'!G580,Ingredients!$A$3:$A$119)+SUMIF($B$3:$B$725,G580,$V$3:$V$724)</f>
        <v>1</v>
      </c>
      <c r="P580" s="11">
        <f ca="1">SUMIF(Ingredients!$B$3:$B$230,'PH complex foods'!H580,Ingredients!$A$3:$A$119)+SUMIF($B$3:$B$725,H580,$V$3:$V$724)</f>
        <v>1</v>
      </c>
      <c r="Q580" s="11">
        <f ca="1">SUMIF(Ingredients!$B$3:$B$230,'PH complex foods'!I580,Ingredients!$A$3:$A$119)+SUMIF($B$3:$B$725,I580,$V$3:$V$724)</f>
        <v>1</v>
      </c>
      <c r="R580" s="11">
        <f ca="1">SUMIF(Ingredients!$B$3:$B$230,'PH complex foods'!J580,Ingredients!$A$3:$A$119)+SUMIF($B$3:$B$725,J580,$V$3:$V$724)</f>
        <v>1</v>
      </c>
      <c r="S580" s="11">
        <f ca="1">SUMIF(Ingredients!$B$3:$B$230,'PH complex foods'!K580,Ingredients!$A$3:$A$119)+SUMIF($B$3:$B$725,K580,$V$3:$V$724)</f>
        <v>0</v>
      </c>
      <c r="T580" s="11">
        <f ca="1">SUMIF(Ingredients!$B$3:$B$230,'PH complex foods'!L580,Ingredients!$A$3:$A$119)+SUMIF($B$3:$B$725,L580,$V$3:$V$724)</f>
        <v>0</v>
      </c>
      <c r="U580" s="11">
        <f ca="1">SUMIF(Ingredients!$B$3:$B$230,'PH complex foods'!M580,Ingredients!$A$3:$A$119)+SUMIF($B$3:$B$725,M580,$V$3:$V$724)</f>
        <v>0</v>
      </c>
      <c r="V580" s="10">
        <f t="shared" ca="1" si="123"/>
        <v>1</v>
      </c>
      <c r="W580" s="10">
        <v>1</v>
      </c>
      <c r="X580" s="11">
        <v>1</v>
      </c>
      <c r="Y580" s="11">
        <f>COUNTIF(F580:M1304,B580)</f>
        <v>0</v>
      </c>
      <c r="Z580" s="44" t="str">
        <f t="shared" ca="1" si="124"/>
        <v>Yes</v>
      </c>
      <c r="AA580" s="34">
        <f>SUMIF(Ingredients!$B$3:$B$230,F580,Ingredients!$C$3:$C$230)+SUMIF($B$3:$B$725,F580,$AI$3:$AI$725)</f>
        <v>5</v>
      </c>
      <c r="AB580" s="30">
        <f>SUMIF(Ingredients!$B$3:$B$230,G580,Ingredients!$C$3:$C$230)+SUMIF($B$3:$B$725,G580,$AI$3:$AI$725)</f>
        <v>0</v>
      </c>
      <c r="AC580" s="30">
        <f>SUMIF(Ingredients!$B$3:$B$230,H580,Ingredients!$C$3:$C$230)+SUMIF($B$3:$B$725,H580,$AI$3:$AI$725)</f>
        <v>5</v>
      </c>
      <c r="AD580" s="30">
        <f>SUMIF(Ingredients!$B$3:$B$230,I580,Ingredients!$C$3:$C$230)+SUMIF($B$3:$B$725,I580,$AI$3:$AI$725)</f>
        <v>5</v>
      </c>
      <c r="AE580" s="30">
        <f>SUMIF(Ingredients!$B$3:$B$230,J580,Ingredients!$C$3:$C$230)+SUMIF($B$3:$B$725,J580,$AI$3:$AI$725)</f>
        <v>0</v>
      </c>
      <c r="AF580" s="30">
        <f>SUMIF(Ingredients!$B$3:$B$230,K580,Ingredients!$C$3:$C$230)+SUMIF($B$3:$B$725,K580,$AI$3:$AI$725)</f>
        <v>0</v>
      </c>
      <c r="AG580" s="30">
        <f>SUMIF(Ingredients!$B$3:$B$230,L580,Ingredients!$C$3:$C$230)+SUMIF($B$3:$B$725,L580,$AI$3:$AI$725)</f>
        <v>0</v>
      </c>
      <c r="AH580" s="30">
        <f>SUMIF(Ingredients!$B$3:$B$230,M580,Ingredients!$C$3:$C$230)+SUMIF($B$3:$B$725,M580,$AI$3:$AI$725)</f>
        <v>0</v>
      </c>
      <c r="AI580" s="29">
        <f t="shared" si="113"/>
        <v>15</v>
      </c>
      <c r="AJ580" s="30">
        <f>SUMIF(Ingredients!$B$3:$B$230,F580,Ingredients!$D$3:$D$230)+SUMIF($B$3:$B$725,F580,$AR$3:$AR$725)</f>
        <v>0</v>
      </c>
      <c r="AK580" s="30">
        <f>SUMIF(Ingredients!$B$3:$B$230,G580,Ingredients!$D$3:$D$230)+SUMIF($B$3:$B$725,G580,$AR$3:$AR$725)</f>
        <v>0</v>
      </c>
      <c r="AL580" s="30">
        <f>SUMIF(Ingredients!$B$3:$B$230,H580,Ingredients!$D$3:$D$230)+SUMIF($B$3:$B$725,H580,$AR$3:$AR$725)</f>
        <v>0</v>
      </c>
      <c r="AM580" s="30">
        <f>SUMIF(Ingredients!$B$3:$B$230,I580,Ingredients!$D$3:$D$230)+SUMIF($B$3:$B$725,I580,$AR$3:$AR$725)</f>
        <v>0</v>
      </c>
      <c r="AN580" s="30">
        <f>SUMIF(Ingredients!$B$3:$B$230,J580,Ingredients!$D$3:$D$230)+SUMIF($B$3:$B$725,J580,$AR$3:$AR$725)</f>
        <v>0</v>
      </c>
      <c r="AO580" s="30">
        <f>SUMIF(Ingredients!$B$3:$B$230,K580,Ingredients!$D$3:$D$230)+SUMIF($B$3:$B$725,K580,$AR$3:$AR$725)</f>
        <v>0</v>
      </c>
      <c r="AP580" s="30">
        <f>SUMIF(Ingredients!$B$3:$B$230,L580,Ingredients!$D$3:$D$230)+SUMIF($B$3:$B$725,L580,$AR$3:$AR$725)</f>
        <v>0</v>
      </c>
      <c r="AQ580" s="30">
        <f>SUMIF(Ingredients!$B$3:$B$230,M580,Ingredients!$D$3:$D$230)+SUMIF($B$3:$B$725,M580,$AR$3:$AR$725)</f>
        <v>0</v>
      </c>
      <c r="AR580" s="29">
        <f t="shared" si="114"/>
        <v>0</v>
      </c>
      <c r="AS580" s="30">
        <f>SUMIF(Ingredients!$B$3:$B$230,F580,Ingredients!$E$3:$E$230)+SUMIF($B$3:$B$725,F580,$BA$3:$BA$730)</f>
        <v>29.5</v>
      </c>
      <c r="AT580" s="30">
        <f>SUMIF(Ingredients!$B$3:$B$230,G580,Ingredients!$E$3:$E$230)+SUMIF($B$3:$B$725,G580,$BA$3:$BA$730)</f>
        <v>30</v>
      </c>
      <c r="AU580" s="30">
        <f>SUMIF(Ingredients!$B$3:$B$230,H580,Ingredients!$E$3:$E$230)+SUMIF($B$3:$B$725,H580,$BA$3:$BA$730)</f>
        <v>7</v>
      </c>
      <c r="AV580" s="30">
        <f>SUMIF(Ingredients!$B$3:$B$230,I580,Ingredients!$E$3:$E$230)+SUMIF($B$3:$B$725,I580,$BA$3:$BA$730)</f>
        <v>12</v>
      </c>
      <c r="AW580" s="30">
        <f>SUMIF(Ingredients!$B$3:$B$230,J580,Ingredients!$E$3:$E$230)+SUMIF($B$3:$B$725,J580,$BA$3:$BA$730)</f>
        <v>30</v>
      </c>
      <c r="AX580" s="30">
        <f>SUMIF(Ingredients!$B$3:$B$230,K580,Ingredients!$E$3:$E$230)+SUMIF($B$3:$B$725,K580,$BA$3:$BA$730)</f>
        <v>0</v>
      </c>
      <c r="AY580" s="30">
        <f>SUMIF(Ingredients!$B$3:$B$230,L580,Ingredients!$E$3:$E$230)+SUMIF($B$3:$B$725,L580,$BA$3:$BA$730)</f>
        <v>0</v>
      </c>
      <c r="AZ580" s="30">
        <f>SUMIF(Ingredients!$B$3:$B$230,M580,Ingredients!$E$3:$E$230)+SUMIF($B$3:$B$725,M580,$BA$3:$BA$730)</f>
        <v>0</v>
      </c>
      <c r="BA580" s="29">
        <f t="shared" si="115"/>
        <v>21.7</v>
      </c>
      <c r="BB580" s="30">
        <f>SUMIF(Ingredients!$B$3:$B$230,F580,Ingredients!$F$3:$F$230)+SUMIF($B$3:$B$725,F580,$BJ$3:$BJ$725)</f>
        <v>1</v>
      </c>
      <c r="BC580" s="30">
        <f>SUMIF(Ingredients!$B$3:$B$230,G580,Ingredients!$F$3:$F$230)+SUMIF($B$3:$B$725,G580,$BJ$3:$BJ$725)</f>
        <v>0</v>
      </c>
      <c r="BD580" s="30">
        <f>SUMIF(Ingredients!$B$3:$B$230,H580,Ingredients!$F$3:$F$230)+SUMIF($B$3:$B$725,H580,$BJ$3:$BJ$725)</f>
        <v>0</v>
      </c>
      <c r="BE580" s="30">
        <f>SUMIF(Ingredients!$B$3:$B$230,I580,Ingredients!$F$3:$F$230)+SUMIF($B$3:$B$725,I580,$BJ$3:$BJ$725)</f>
        <v>0</v>
      </c>
      <c r="BF580" s="30">
        <f>SUMIF(Ingredients!$B$3:$B$230,J580,Ingredients!$F$3:$F$230)+SUMIF($B$3:$B$725,J580,$BJ$3:$BJ$725)</f>
        <v>0</v>
      </c>
      <c r="BG580" s="30">
        <f>SUMIF(Ingredients!$B$3:$B$230,K580,Ingredients!$F$3:$F$230)+SUMIF($B$3:$B$725,K580,$BJ$3:$BJ$725)</f>
        <v>0</v>
      </c>
      <c r="BH580" s="30">
        <f>SUMIF(Ingredients!$B$3:$B$230,L580,Ingredients!$F$3:$F$230)+SUMIF($B$3:$B$725,L580,$BJ$3:$BJ$725)</f>
        <v>0</v>
      </c>
      <c r="BI580" s="30">
        <f>SUMIF(Ingredients!$B$3:$B$230,M580,Ingredients!$F$3:$F$230)+SUMIF($B$3:$B$725,M580,$BJ$3:$BJ$725)</f>
        <v>0</v>
      </c>
      <c r="BJ580" s="35">
        <f t="shared" si="116"/>
        <v>1</v>
      </c>
      <c r="BK580" s="30">
        <f>SUMIF(Ingredients!$B$3:$B$230,F580,Ingredients!$G$3:$G$230)+SUMIF($B$3:$B$725,F580,$BS$3:$BS$725)</f>
        <v>0</v>
      </c>
      <c r="BL580" s="30">
        <f>SUMIF(Ingredients!$B$3:$B$230,G580,Ingredients!$G$3:$G$230)+SUMIF($B$3:$B$725,G580,$BS$3:$BS$725)</f>
        <v>0</v>
      </c>
      <c r="BM580" s="30">
        <f>SUMIF(Ingredients!$B$3:$B$230,H580,Ingredients!$G$3:$G$230)+SUMIF($B$3:$B$725,H580,$BS$3:$BS$725)</f>
        <v>0</v>
      </c>
      <c r="BN580" s="30">
        <f>SUMIF(Ingredients!$B$3:$B$230,I580,Ingredients!$G$3:$G$230)+SUMIF($B$3:$B$725,I580,$BS$3:$BS$725)</f>
        <v>0</v>
      </c>
      <c r="BO580" s="30">
        <f>SUMIF(Ingredients!$B$3:$B$230,J580,Ingredients!$G$3:$G$230)+SUMIF($B$3:$B$725,J580,$BS$3:$BS$725)</f>
        <v>0</v>
      </c>
      <c r="BP580" s="30">
        <f>SUMIF(Ingredients!$B$3:$B$230,K580,Ingredients!$G$3:$G$230)+SUMIF($B$3:$B$725,K580,$BS$3:$BS$725)</f>
        <v>0</v>
      </c>
      <c r="BQ580" s="30">
        <f>SUMIF(Ingredients!$B$3:$B$230,L580,Ingredients!$G$3:$G$230)+SUMIF($B$3:$B$725,L580,$BS$3:$BS$725)</f>
        <v>0</v>
      </c>
      <c r="BR580" s="30">
        <f>SUMIF(Ingredients!$B$3:$B$230,M580,Ingredients!$G$3:$G$230)+SUMIF($B$3:$B$725,M580,$BS$3:$BS$725)</f>
        <v>0</v>
      </c>
      <c r="BS580" s="36">
        <f t="shared" si="117"/>
        <v>0</v>
      </c>
      <c r="BT580" s="30">
        <f>SUMIF(Ingredients!$B$3:$B$230,F580,Ingredients!$H$3:$H$230)+SUMIF($B$3:$B$725,F580,$CB$3:$CB$725)</f>
        <v>0</v>
      </c>
      <c r="BU580" s="30">
        <f>SUMIF(Ingredients!$B$3:$B$230,G580,Ingredients!$H$3:$H$230)+SUMIF($B$3:$B$725,G580,$CB$3:$CB$725)</f>
        <v>0</v>
      </c>
      <c r="BV580" s="30">
        <f>SUMIF(Ingredients!$B$3:$B$230,H580,Ingredients!$H$3:$H$230)+SUMIF($B$3:$B$725,H580,$CB$3:$CB$725)</f>
        <v>0</v>
      </c>
      <c r="BW580" s="30">
        <f>SUMIF(Ingredients!$B$3:$B$230,I580,Ingredients!$H$3:$H$230)+SUMIF($B$3:$B$725,I580,$CB$3:$CB$725)</f>
        <v>0</v>
      </c>
      <c r="BX580" s="30">
        <f>SUMIF(Ingredients!$B$3:$B$230,J580,Ingredients!$H$3:$H$230)+SUMIF($B$3:$B$725,J580,$CB$3:$CB$725)</f>
        <v>0</v>
      </c>
      <c r="BY580" s="30">
        <f>SUMIF(Ingredients!$B$3:$B$230,K580,Ingredients!$H$3:$H$230)+SUMIF($B$3:$B$725,K580,$CB$3:$CB$725)</f>
        <v>0</v>
      </c>
      <c r="BZ580" s="30">
        <f>SUMIF(Ingredients!$B$3:$B$230,L580,Ingredients!$H$3:$H$230)+SUMIF($B$3:$B$725,L580,$CB$3:$CB$725)</f>
        <v>0</v>
      </c>
      <c r="CA580" s="30">
        <f>SUMIF(Ingredients!$B$3:$B$230,M580,Ingredients!$H$3:$H$230)+SUMIF($B$3:$B$725,M580,$CB$3:$CB$725)</f>
        <v>0</v>
      </c>
      <c r="CB580" s="42">
        <f t="shared" si="118"/>
        <v>0</v>
      </c>
      <c r="CC580" s="30">
        <f>SUMIF(Ingredients!$B$3:$B$230,F580,Ingredients!$I$3:$I$230)+SUMIF($B$3:$B$725,F580,$CK$3:$CK$725)</f>
        <v>0</v>
      </c>
      <c r="CD580" s="30">
        <f>SUMIF(Ingredients!$B$3:$B$230,G580,Ingredients!$I$3:$I$230)+SUMIF($B$3:$B$725,G580,$CK$3:$CK$725)</f>
        <v>0</v>
      </c>
      <c r="CE580" s="30">
        <f>SUMIF(Ingredients!$B$3:$B$230,H580,Ingredients!$I$3:$I$230)+SUMIF($B$3:$B$725,H580,$CK$3:$CK$725)</f>
        <v>0</v>
      </c>
      <c r="CF580" s="30">
        <f>SUMIF(Ingredients!$B$3:$B$230,I580,Ingredients!$I$3:$I$230)+SUMIF($B$3:$B$725,I580,$CK$3:$CK$725)</f>
        <v>0</v>
      </c>
      <c r="CG580" s="30">
        <f>SUMIF(Ingredients!$B$3:$B$230,J580,Ingredients!$I$3:$I$230)+SUMIF($B$3:$B$725,J580,$CK$3:$CK$725)</f>
        <v>0</v>
      </c>
      <c r="CH580" s="30">
        <f>SUMIF(Ingredients!$B$3:$B$230,K580,Ingredients!$I$3:$I$230)+SUMIF($B$3:$B$725,K580,$CK$3:$CK$725)</f>
        <v>0</v>
      </c>
      <c r="CI580" s="30">
        <f>SUMIF(Ingredients!$B$3:$B$230,L580,Ingredients!$I$3:$I$230)+SUMIF($B$3:$B$725,L580,$CK$3:$CK$725)</f>
        <v>0</v>
      </c>
      <c r="CJ580" s="30">
        <f>SUMIF(Ingredients!$B$3:$B$230,M580,Ingredients!$I$3:$I$230)+SUMIF($B$3:$B$725,M580,$CK$3:$CK$725)</f>
        <v>0</v>
      </c>
      <c r="CK580" s="38">
        <f t="shared" si="119"/>
        <v>0</v>
      </c>
      <c r="CL580" s="30">
        <f>SUMIF(Ingredients!$B$3:$B$230,F580,Ingredients!$J$3:$J$230)+SUMIF($B$3:$B$725,F580,$CT$3:$CT$725)</f>
        <v>0</v>
      </c>
      <c r="CM580" s="30">
        <f>SUMIF(Ingredients!$B$3:$B$230,G580,Ingredients!$J$3:$J$230)+SUMIF($B$3:$B$725,G580,$CT$3:$CT$725)</f>
        <v>0</v>
      </c>
      <c r="CN580" s="30">
        <f>SUMIF(Ingredients!$B$3:$B$230,H580,Ingredients!$J$3:$J$230)+SUMIF($B$3:$B$725,H580,$CT$3:$CT$725)</f>
        <v>1</v>
      </c>
      <c r="CO580" s="30">
        <f>SUMIF(Ingredients!$B$3:$B$230,I580,Ingredients!$J$3:$J$230)+SUMIF($B$3:$B$725,I580,$CT$3:$CT$725)</f>
        <v>1</v>
      </c>
      <c r="CP580" s="30">
        <f>SUMIF(Ingredients!$B$3:$B$230,J580,Ingredients!$J$3:$J$230)+SUMIF($B$3:$B$725,J580,$CT$3:$CT$725)</f>
        <v>0</v>
      </c>
      <c r="CQ580" s="30">
        <f>SUMIF(Ingredients!$B$3:$B$230,K580,Ingredients!$J$3:$J$230)+SUMIF($B$3:$B$725,K580,$CT$3:$CT$725)</f>
        <v>0</v>
      </c>
      <c r="CR580" s="30">
        <f>SUMIF(Ingredients!$B$3:$B$230,L580,Ingredients!$J$3:$J$230)+SUMIF($B$3:$B$725,L580,$CT$3:$CT$725)</f>
        <v>0</v>
      </c>
      <c r="CS580" s="30">
        <f>SUMIF(Ingredients!$B$3:$B$230,M580,Ingredients!$J$3:$J$230)+SUMIF($B$3:$B$725,M580,$CT$3:$CT$725)</f>
        <v>0</v>
      </c>
      <c r="CT580" s="43">
        <f t="shared" si="120"/>
        <v>2</v>
      </c>
      <c r="CU580" s="34">
        <v>15</v>
      </c>
      <c r="CV580" s="30">
        <v>0</v>
      </c>
      <c r="CW580" s="30">
        <v>18</v>
      </c>
      <c r="CX580" s="35">
        <v>1</v>
      </c>
      <c r="CY580" s="36">
        <v>0</v>
      </c>
      <c r="CZ580" s="37">
        <v>0</v>
      </c>
      <c r="DA580" s="38">
        <v>0</v>
      </c>
      <c r="DB580" s="39">
        <v>2</v>
      </c>
      <c r="DC580" t="s">
        <v>202</v>
      </c>
      <c r="DD580" t="str">
        <f t="shared" ref="DD580:DD643" ca="1" si="125">IF(AND(V580=1, DC580="No"),"NB","")</f>
        <v/>
      </c>
      <c r="DE580" t="str">
        <f t="shared" ca="1" si="121"/>
        <v>-</v>
      </c>
      <c r="DG580" t="s">
        <v>200</v>
      </c>
      <c r="DH580" t="str">
        <f t="shared" ca="1" si="122"/>
        <v>SPRINKLESCUPCAKEITEM(MEAL, ItemRegistry.sprinklescupcakeItem, 4 ,3f,0f,1f,0f,0f,0f,2f,1.17f),</v>
      </c>
      <c r="DI580" t="s">
        <v>2611</v>
      </c>
    </row>
    <row r="581" spans="2:113" x14ac:dyDescent="0.3">
      <c r="B581" t="s">
        <v>895</v>
      </c>
      <c r="C581" t="str">
        <f>INDEX('PH Itemnames'!$B$1:$B$723,MATCH(B581,'PH Itemnames'!$A$1:$A$723),1)</f>
        <v>caramelcupcakeItem</v>
      </c>
      <c r="D581" t="s">
        <v>240</v>
      </c>
      <c r="E581" t="s">
        <v>1191</v>
      </c>
      <c r="F581" s="10" t="s">
        <v>216</v>
      </c>
      <c r="G581" s="11" t="s">
        <v>210</v>
      </c>
      <c r="H581" s="11" t="s">
        <v>227</v>
      </c>
      <c r="I581" s="11" t="s">
        <v>247</v>
      </c>
      <c r="J581" s="11" t="s">
        <v>256</v>
      </c>
      <c r="K581" s="11"/>
      <c r="L581" s="11"/>
      <c r="M581" s="11"/>
      <c r="N581" s="46">
        <f ca="1">SUMIF(Ingredients!$B$3:$B$230,'PH complex foods'!F581,Ingredients!$A$3:$A$119)+SUMIF($B$3:$B$725,F581,$V$3:$V$724)</f>
        <v>1</v>
      </c>
      <c r="O581" s="11">
        <f ca="1">SUMIF(Ingredients!$B$3:$B$230,'PH complex foods'!G581,Ingredients!$A$3:$A$119)+SUMIF($B$3:$B$725,G581,$V$3:$V$724)</f>
        <v>1</v>
      </c>
      <c r="P581" s="11">
        <f ca="1">SUMIF(Ingredients!$B$3:$B$230,'PH complex foods'!H581,Ingredients!$A$3:$A$119)+SUMIF($B$3:$B$725,H581,$V$3:$V$724)</f>
        <v>1</v>
      </c>
      <c r="Q581" s="11">
        <f ca="1">SUMIF(Ingredients!$B$3:$B$230,'PH complex foods'!I581,Ingredients!$A$3:$A$119)+SUMIF($B$3:$B$725,I581,$V$3:$V$724)</f>
        <v>1</v>
      </c>
      <c r="R581" s="11">
        <f ca="1">SUMIF(Ingredients!$B$3:$B$230,'PH complex foods'!J581,Ingredients!$A$3:$A$119)+SUMIF($B$3:$B$725,J581,$V$3:$V$724)</f>
        <v>1</v>
      </c>
      <c r="S581" s="11">
        <f ca="1">SUMIF(Ingredients!$B$3:$B$230,'PH complex foods'!K581,Ingredients!$A$3:$A$119)+SUMIF($B$3:$B$725,K581,$V$3:$V$724)</f>
        <v>0</v>
      </c>
      <c r="T581" s="11">
        <f ca="1">SUMIF(Ingredients!$B$3:$B$230,'PH complex foods'!L581,Ingredients!$A$3:$A$119)+SUMIF($B$3:$B$725,L581,$V$3:$V$724)</f>
        <v>0</v>
      </c>
      <c r="U581" s="11">
        <f ca="1">SUMIF(Ingredients!$B$3:$B$230,'PH complex foods'!M581,Ingredients!$A$3:$A$119)+SUMIF($B$3:$B$725,M581,$V$3:$V$724)</f>
        <v>0</v>
      </c>
      <c r="V581" s="10">
        <f t="shared" ca="1" si="123"/>
        <v>1</v>
      </c>
      <c r="W581" s="10">
        <v>1</v>
      </c>
      <c r="X581" s="11">
        <v>1</v>
      </c>
      <c r="Y581" s="11">
        <f>COUNTIF(F581:M1305,B581)</f>
        <v>0</v>
      </c>
      <c r="Z581" s="44" t="str">
        <f t="shared" ca="1" si="124"/>
        <v>Yes</v>
      </c>
      <c r="AA581" s="34">
        <f>SUMIF(Ingredients!$B$3:$B$230,F581,Ingredients!$C$3:$C$230)+SUMIF($B$3:$B$725,F581,$AI$3:$AI$725)</f>
        <v>5</v>
      </c>
      <c r="AB581" s="30">
        <f>SUMIF(Ingredients!$B$3:$B$230,G581,Ingredients!$C$3:$C$230)+SUMIF($B$3:$B$725,G581,$AI$3:$AI$725)</f>
        <v>0</v>
      </c>
      <c r="AC581" s="30">
        <f>SUMIF(Ingredients!$B$3:$B$230,H581,Ingredients!$C$3:$C$230)+SUMIF($B$3:$B$725,H581,$AI$3:$AI$725)</f>
        <v>5</v>
      </c>
      <c r="AD581" s="30">
        <f>SUMIF(Ingredients!$B$3:$B$230,I581,Ingredients!$C$3:$C$230)+SUMIF($B$3:$B$725,I581,$AI$3:$AI$725)</f>
        <v>5</v>
      </c>
      <c r="AE581" s="30">
        <f>SUMIF(Ingredients!$B$3:$B$230,J581,Ingredients!$C$3:$C$230)+SUMIF($B$3:$B$725,J581,$AI$3:$AI$725)</f>
        <v>0</v>
      </c>
      <c r="AF581" s="30">
        <f>SUMIF(Ingredients!$B$3:$B$230,K581,Ingredients!$C$3:$C$230)+SUMIF($B$3:$B$725,K581,$AI$3:$AI$725)</f>
        <v>0</v>
      </c>
      <c r="AG581" s="30">
        <f>SUMIF(Ingredients!$B$3:$B$230,L581,Ingredients!$C$3:$C$230)+SUMIF($B$3:$B$725,L581,$AI$3:$AI$725)</f>
        <v>0</v>
      </c>
      <c r="AH581" s="30">
        <f>SUMIF(Ingredients!$B$3:$B$230,M581,Ingredients!$C$3:$C$230)+SUMIF($B$3:$B$725,M581,$AI$3:$AI$725)</f>
        <v>0</v>
      </c>
      <c r="AI581" s="29">
        <f t="shared" ref="AI581:AI644" si="126">SUM(AA581:AH581)</f>
        <v>15</v>
      </c>
      <c r="AJ581" s="30">
        <f>SUMIF(Ingredients!$B$3:$B$230,F581,Ingredients!$D$3:$D$230)+SUMIF($B$3:$B$725,F581,$AR$3:$AR$725)</f>
        <v>0</v>
      </c>
      <c r="AK581" s="30">
        <f>SUMIF(Ingredients!$B$3:$B$230,G581,Ingredients!$D$3:$D$230)+SUMIF($B$3:$B$725,G581,$AR$3:$AR$725)</f>
        <v>0</v>
      </c>
      <c r="AL581" s="30">
        <f>SUMIF(Ingredients!$B$3:$B$230,H581,Ingredients!$D$3:$D$230)+SUMIF($B$3:$B$725,H581,$AR$3:$AR$725)</f>
        <v>0</v>
      </c>
      <c r="AM581" s="30">
        <f>SUMIF(Ingredients!$B$3:$B$230,I581,Ingredients!$D$3:$D$230)+SUMIF($B$3:$B$725,I581,$AR$3:$AR$725)</f>
        <v>0</v>
      </c>
      <c r="AN581" s="30">
        <f>SUMIF(Ingredients!$B$3:$B$230,J581,Ingredients!$D$3:$D$230)+SUMIF($B$3:$B$725,J581,$AR$3:$AR$725)</f>
        <v>0</v>
      </c>
      <c r="AO581" s="30">
        <f>SUMIF(Ingredients!$B$3:$B$230,K581,Ingredients!$D$3:$D$230)+SUMIF($B$3:$B$725,K581,$AR$3:$AR$725)</f>
        <v>0</v>
      </c>
      <c r="AP581" s="30">
        <f>SUMIF(Ingredients!$B$3:$B$230,L581,Ingredients!$D$3:$D$230)+SUMIF($B$3:$B$725,L581,$AR$3:$AR$725)</f>
        <v>0</v>
      </c>
      <c r="AQ581" s="30">
        <f>SUMIF(Ingredients!$B$3:$B$230,M581,Ingredients!$D$3:$D$230)+SUMIF($B$3:$B$725,M581,$AR$3:$AR$725)</f>
        <v>0</v>
      </c>
      <c r="AR581" s="29">
        <f t="shared" ref="AR581:AR644" si="127">SUM(AJ581:AQ581)</f>
        <v>0</v>
      </c>
      <c r="AS581" s="30">
        <f>SUMIF(Ingredients!$B$3:$B$230,F581,Ingredients!$E$3:$E$230)+SUMIF($B$3:$B$725,F581,$BA$3:$BA$730)</f>
        <v>29.5</v>
      </c>
      <c r="AT581" s="30">
        <f>SUMIF(Ingredients!$B$3:$B$230,G581,Ingredients!$E$3:$E$230)+SUMIF($B$3:$B$725,G581,$BA$3:$BA$730)</f>
        <v>30</v>
      </c>
      <c r="AU581" s="30">
        <f>SUMIF(Ingredients!$B$3:$B$230,H581,Ingredients!$E$3:$E$230)+SUMIF($B$3:$B$725,H581,$BA$3:$BA$730)</f>
        <v>7</v>
      </c>
      <c r="AV581" s="30">
        <f>SUMIF(Ingredients!$B$3:$B$230,I581,Ingredients!$E$3:$E$230)+SUMIF($B$3:$B$725,I581,$BA$3:$BA$730)</f>
        <v>12</v>
      </c>
      <c r="AW581" s="30">
        <f>SUMIF(Ingredients!$B$3:$B$230,J581,Ingredients!$E$3:$E$230)+SUMIF($B$3:$B$725,J581,$BA$3:$BA$730)</f>
        <v>30</v>
      </c>
      <c r="AX581" s="30">
        <f>SUMIF(Ingredients!$B$3:$B$230,K581,Ingredients!$E$3:$E$230)+SUMIF($B$3:$B$725,K581,$BA$3:$BA$730)</f>
        <v>0</v>
      </c>
      <c r="AY581" s="30">
        <f>SUMIF(Ingredients!$B$3:$B$230,L581,Ingredients!$E$3:$E$230)+SUMIF($B$3:$B$725,L581,$BA$3:$BA$730)</f>
        <v>0</v>
      </c>
      <c r="AZ581" s="30">
        <f>SUMIF(Ingredients!$B$3:$B$230,M581,Ingredients!$E$3:$E$230)+SUMIF($B$3:$B$725,M581,$BA$3:$BA$730)</f>
        <v>0</v>
      </c>
      <c r="BA581" s="29">
        <f t="shared" ref="BA581:BA644" si="128">SUM(AS581:AZ581)/COUNTA(F581:M581)</f>
        <v>21.7</v>
      </c>
      <c r="BB581" s="30">
        <f>SUMIF(Ingredients!$B$3:$B$230,F581,Ingredients!$F$3:$F$230)+SUMIF($B$3:$B$725,F581,$BJ$3:$BJ$725)</f>
        <v>1</v>
      </c>
      <c r="BC581" s="30">
        <f>SUMIF(Ingredients!$B$3:$B$230,G581,Ingredients!$F$3:$F$230)+SUMIF($B$3:$B$725,G581,$BJ$3:$BJ$725)</f>
        <v>0</v>
      </c>
      <c r="BD581" s="30">
        <f>SUMIF(Ingredients!$B$3:$B$230,H581,Ingredients!$F$3:$F$230)+SUMIF($B$3:$B$725,H581,$BJ$3:$BJ$725)</f>
        <v>0</v>
      </c>
      <c r="BE581" s="30">
        <f>SUMIF(Ingredients!$B$3:$B$230,I581,Ingredients!$F$3:$F$230)+SUMIF($B$3:$B$725,I581,$BJ$3:$BJ$725)</f>
        <v>0</v>
      </c>
      <c r="BF581" s="30">
        <f>SUMIF(Ingredients!$B$3:$B$230,J581,Ingredients!$F$3:$F$230)+SUMIF($B$3:$B$725,J581,$BJ$3:$BJ$725)</f>
        <v>0</v>
      </c>
      <c r="BG581" s="30">
        <f>SUMIF(Ingredients!$B$3:$B$230,K581,Ingredients!$F$3:$F$230)+SUMIF($B$3:$B$725,K581,$BJ$3:$BJ$725)</f>
        <v>0</v>
      </c>
      <c r="BH581" s="30">
        <f>SUMIF(Ingredients!$B$3:$B$230,L581,Ingredients!$F$3:$F$230)+SUMIF($B$3:$B$725,L581,$BJ$3:$BJ$725)</f>
        <v>0</v>
      </c>
      <c r="BI581" s="30">
        <f>SUMIF(Ingredients!$B$3:$B$230,M581,Ingredients!$F$3:$F$230)+SUMIF($B$3:$B$725,M581,$BJ$3:$BJ$725)</f>
        <v>0</v>
      </c>
      <c r="BJ581" s="35">
        <f t="shared" ref="BJ581:BJ644" si="129">SUM(BB581:BI581)</f>
        <v>1</v>
      </c>
      <c r="BK581" s="30">
        <f>SUMIF(Ingredients!$B$3:$B$230,F581,Ingredients!$G$3:$G$230)+SUMIF($B$3:$B$725,F581,$BS$3:$BS$725)</f>
        <v>0</v>
      </c>
      <c r="BL581" s="30">
        <f>SUMIF(Ingredients!$B$3:$B$230,G581,Ingredients!$G$3:$G$230)+SUMIF($B$3:$B$725,G581,$BS$3:$BS$725)</f>
        <v>0</v>
      </c>
      <c r="BM581" s="30">
        <f>SUMIF(Ingredients!$B$3:$B$230,H581,Ingredients!$G$3:$G$230)+SUMIF($B$3:$B$725,H581,$BS$3:$BS$725)</f>
        <v>0</v>
      </c>
      <c r="BN581" s="30">
        <f>SUMIF(Ingredients!$B$3:$B$230,I581,Ingredients!$G$3:$G$230)+SUMIF($B$3:$B$725,I581,$BS$3:$BS$725)</f>
        <v>0</v>
      </c>
      <c r="BO581" s="30">
        <f>SUMIF(Ingredients!$B$3:$B$230,J581,Ingredients!$G$3:$G$230)+SUMIF($B$3:$B$725,J581,$BS$3:$BS$725)</f>
        <v>0</v>
      </c>
      <c r="BP581" s="30">
        <f>SUMIF(Ingredients!$B$3:$B$230,K581,Ingredients!$G$3:$G$230)+SUMIF($B$3:$B$725,K581,$BS$3:$BS$725)</f>
        <v>0</v>
      </c>
      <c r="BQ581" s="30">
        <f>SUMIF(Ingredients!$B$3:$B$230,L581,Ingredients!$G$3:$G$230)+SUMIF($B$3:$B$725,L581,$BS$3:$BS$725)</f>
        <v>0</v>
      </c>
      <c r="BR581" s="30">
        <f>SUMIF(Ingredients!$B$3:$B$230,M581,Ingredients!$G$3:$G$230)+SUMIF($B$3:$B$725,M581,$BS$3:$BS$725)</f>
        <v>0</v>
      </c>
      <c r="BS581" s="36">
        <f t="shared" ref="BS581:BS644" si="130">SUM(BK581:BR581)</f>
        <v>0</v>
      </c>
      <c r="BT581" s="30">
        <f>SUMIF(Ingredients!$B$3:$B$230,F581,Ingredients!$H$3:$H$230)+SUMIF($B$3:$B$725,F581,$CB$3:$CB$725)</f>
        <v>0</v>
      </c>
      <c r="BU581" s="30">
        <f>SUMIF(Ingredients!$B$3:$B$230,G581,Ingredients!$H$3:$H$230)+SUMIF($B$3:$B$725,G581,$CB$3:$CB$725)</f>
        <v>0</v>
      </c>
      <c r="BV581" s="30">
        <f>SUMIF(Ingredients!$B$3:$B$230,H581,Ingredients!$H$3:$H$230)+SUMIF($B$3:$B$725,H581,$CB$3:$CB$725)</f>
        <v>0</v>
      </c>
      <c r="BW581" s="30">
        <f>SUMIF(Ingredients!$B$3:$B$230,I581,Ingredients!$H$3:$H$230)+SUMIF($B$3:$B$725,I581,$CB$3:$CB$725)</f>
        <v>0</v>
      </c>
      <c r="BX581" s="30">
        <f>SUMIF(Ingredients!$B$3:$B$230,J581,Ingredients!$H$3:$H$230)+SUMIF($B$3:$B$725,J581,$CB$3:$CB$725)</f>
        <v>0</v>
      </c>
      <c r="BY581" s="30">
        <f>SUMIF(Ingredients!$B$3:$B$230,K581,Ingredients!$H$3:$H$230)+SUMIF($B$3:$B$725,K581,$CB$3:$CB$725)</f>
        <v>0</v>
      </c>
      <c r="BZ581" s="30">
        <f>SUMIF(Ingredients!$B$3:$B$230,L581,Ingredients!$H$3:$H$230)+SUMIF($B$3:$B$725,L581,$CB$3:$CB$725)</f>
        <v>0</v>
      </c>
      <c r="CA581" s="30">
        <f>SUMIF(Ingredients!$B$3:$B$230,M581,Ingredients!$H$3:$H$230)+SUMIF($B$3:$B$725,M581,$CB$3:$CB$725)</f>
        <v>0</v>
      </c>
      <c r="CB581" s="42">
        <f t="shared" ref="CB581:CB644" si="131">SUM(BT581:CA581)</f>
        <v>0</v>
      </c>
      <c r="CC581" s="30">
        <f>SUMIF(Ingredients!$B$3:$B$230,F581,Ingredients!$I$3:$I$230)+SUMIF($B$3:$B$725,F581,$CK$3:$CK$725)</f>
        <v>0</v>
      </c>
      <c r="CD581" s="30">
        <f>SUMIF(Ingredients!$B$3:$B$230,G581,Ingredients!$I$3:$I$230)+SUMIF($B$3:$B$725,G581,$CK$3:$CK$725)</f>
        <v>0</v>
      </c>
      <c r="CE581" s="30">
        <f>SUMIF(Ingredients!$B$3:$B$230,H581,Ingredients!$I$3:$I$230)+SUMIF($B$3:$B$725,H581,$CK$3:$CK$725)</f>
        <v>0</v>
      </c>
      <c r="CF581" s="30">
        <f>SUMIF(Ingredients!$B$3:$B$230,I581,Ingredients!$I$3:$I$230)+SUMIF($B$3:$B$725,I581,$CK$3:$CK$725)</f>
        <v>0</v>
      </c>
      <c r="CG581" s="30">
        <f>SUMIF(Ingredients!$B$3:$B$230,J581,Ingredients!$I$3:$I$230)+SUMIF($B$3:$B$725,J581,$CK$3:$CK$725)</f>
        <v>0</v>
      </c>
      <c r="CH581" s="30">
        <f>SUMIF(Ingredients!$B$3:$B$230,K581,Ingredients!$I$3:$I$230)+SUMIF($B$3:$B$725,K581,$CK$3:$CK$725)</f>
        <v>0</v>
      </c>
      <c r="CI581" s="30">
        <f>SUMIF(Ingredients!$B$3:$B$230,L581,Ingredients!$I$3:$I$230)+SUMIF($B$3:$B$725,L581,$CK$3:$CK$725)</f>
        <v>0</v>
      </c>
      <c r="CJ581" s="30">
        <f>SUMIF(Ingredients!$B$3:$B$230,M581,Ingredients!$I$3:$I$230)+SUMIF($B$3:$B$725,M581,$CK$3:$CK$725)</f>
        <v>0</v>
      </c>
      <c r="CK581" s="38">
        <f t="shared" ref="CK581:CK644" si="132">SUM(CC581:CJ581)</f>
        <v>0</v>
      </c>
      <c r="CL581" s="30">
        <f>SUMIF(Ingredients!$B$3:$B$230,F581,Ingredients!$J$3:$J$230)+SUMIF($B$3:$B$725,F581,$CT$3:$CT$725)</f>
        <v>0</v>
      </c>
      <c r="CM581" s="30">
        <f>SUMIF(Ingredients!$B$3:$B$230,G581,Ingredients!$J$3:$J$230)+SUMIF($B$3:$B$725,G581,$CT$3:$CT$725)</f>
        <v>0</v>
      </c>
      <c r="CN581" s="30">
        <f>SUMIF(Ingredients!$B$3:$B$230,H581,Ingredients!$J$3:$J$230)+SUMIF($B$3:$B$725,H581,$CT$3:$CT$725)</f>
        <v>1</v>
      </c>
      <c r="CO581" s="30">
        <f>SUMIF(Ingredients!$B$3:$B$230,I581,Ingredients!$J$3:$J$230)+SUMIF($B$3:$B$725,I581,$CT$3:$CT$725)</f>
        <v>1</v>
      </c>
      <c r="CP581" s="30">
        <f>SUMIF(Ingredients!$B$3:$B$230,J581,Ingredients!$J$3:$J$230)+SUMIF($B$3:$B$725,J581,$CT$3:$CT$725)</f>
        <v>0</v>
      </c>
      <c r="CQ581" s="30">
        <f>SUMIF(Ingredients!$B$3:$B$230,K581,Ingredients!$J$3:$J$230)+SUMIF($B$3:$B$725,K581,$CT$3:$CT$725)</f>
        <v>0</v>
      </c>
      <c r="CR581" s="30">
        <f>SUMIF(Ingredients!$B$3:$B$230,L581,Ingredients!$J$3:$J$230)+SUMIF($B$3:$B$725,L581,$CT$3:$CT$725)</f>
        <v>0</v>
      </c>
      <c r="CS581" s="30">
        <f>SUMIF(Ingredients!$B$3:$B$230,M581,Ingredients!$J$3:$J$230)+SUMIF($B$3:$B$725,M581,$CT$3:$CT$725)</f>
        <v>0</v>
      </c>
      <c r="CT581" s="43">
        <f t="shared" ref="CT581:CT644" si="133">SUM(CL581:CS581)</f>
        <v>2</v>
      </c>
      <c r="CU581" s="34">
        <v>15</v>
      </c>
      <c r="CV581" s="30">
        <v>0</v>
      </c>
      <c r="CW581" s="30">
        <v>18</v>
      </c>
      <c r="CX581" s="35">
        <v>1</v>
      </c>
      <c r="CY581" s="36">
        <v>0</v>
      </c>
      <c r="CZ581" s="37">
        <v>0</v>
      </c>
      <c r="DA581" s="38">
        <v>0</v>
      </c>
      <c r="DB581" s="39">
        <v>2</v>
      </c>
      <c r="DC581" t="s">
        <v>202</v>
      </c>
      <c r="DD581" t="str">
        <f t="shared" ca="1" si="125"/>
        <v/>
      </c>
      <c r="DE581" t="str">
        <f t="shared" ref="DE581:DE644" ca="1" si="134">IF(Z581="No", "No", "-")</f>
        <v>-</v>
      </c>
      <c r="DG581" t="s">
        <v>200</v>
      </c>
      <c r="DH581" t="str">
        <f t="shared" ref="DH581:DH644" ca="1" si="135">IF(AND(Z581="Yes",NOT(DG581="No")),CONCATENATE(UPPER(C581), "(", E581, ", ItemRegistry.",C581,", ",4," ,", ROUND(CU581/5,2),"f,",ROUND(CV581,2),"f,",ROUND(CX581,2),"f,",ROUND(CZ581,2),"f,",ROUND(CY581,2),"f,",ROUND(DA581,2),"f,",ROUND(DB581,2),"f,",ROUND(21/CW581,2), "f),"),"")</f>
        <v>CARAMELCUPCAKEITEM(MEAL, ItemRegistry.caramelcupcakeItem, 4 ,3f,0f,1f,0f,0f,0f,2f,1.17f),</v>
      </c>
      <c r="DI581" t="s">
        <v>2612</v>
      </c>
    </row>
    <row r="582" spans="2:113" x14ac:dyDescent="0.3">
      <c r="B582" t="s">
        <v>896</v>
      </c>
      <c r="C582" t="str">
        <f>INDEX('PH Itemnames'!$B$1:$B$723,MATCH(B582,'PH Itemnames'!$A$1:$A$723),1)</f>
        <v>cherryslushieItem</v>
      </c>
      <c r="D582" t="s">
        <v>240</v>
      </c>
      <c r="E582" t="s">
        <v>1184</v>
      </c>
      <c r="F582" s="10" t="s">
        <v>528</v>
      </c>
      <c r="G582" s="11" t="s">
        <v>250</v>
      </c>
      <c r="H582" s="11"/>
      <c r="I582" s="11"/>
      <c r="J582" s="11"/>
      <c r="K582" s="11"/>
      <c r="L582" s="11"/>
      <c r="M582" s="11"/>
      <c r="N582" s="46">
        <f ca="1">SUMIF(Ingredients!$B$3:$B$230,'PH complex foods'!F582,Ingredients!$A$3:$A$119)+SUMIF($B$3:$B$725,F582,$V$3:$V$724)</f>
        <v>1</v>
      </c>
      <c r="O582" s="11">
        <f ca="1">SUMIF(Ingredients!$B$3:$B$230,'PH complex foods'!G582,Ingredients!$A$3:$A$119)+SUMIF($B$3:$B$725,G582,$V$3:$V$724)</f>
        <v>1</v>
      </c>
      <c r="P582" s="11">
        <f ca="1">SUMIF(Ingredients!$B$3:$B$230,'PH complex foods'!H582,Ingredients!$A$3:$A$119)+SUMIF($B$3:$B$725,H582,$V$3:$V$724)</f>
        <v>0</v>
      </c>
      <c r="Q582" s="11">
        <f ca="1">SUMIF(Ingredients!$B$3:$B$230,'PH complex foods'!I582,Ingredients!$A$3:$A$119)+SUMIF($B$3:$B$725,I582,$V$3:$V$724)</f>
        <v>0</v>
      </c>
      <c r="R582" s="11">
        <f ca="1">SUMIF(Ingredients!$B$3:$B$230,'PH complex foods'!J582,Ingredients!$A$3:$A$119)+SUMIF($B$3:$B$725,J582,$V$3:$V$724)</f>
        <v>0</v>
      </c>
      <c r="S582" s="11">
        <f ca="1">SUMIF(Ingredients!$B$3:$B$230,'PH complex foods'!K582,Ingredients!$A$3:$A$119)+SUMIF($B$3:$B$725,K582,$V$3:$V$724)</f>
        <v>0</v>
      </c>
      <c r="T582" s="11">
        <f ca="1">SUMIF(Ingredients!$B$3:$B$230,'PH complex foods'!L582,Ingredients!$A$3:$A$119)+SUMIF($B$3:$B$725,L582,$V$3:$V$724)</f>
        <v>0</v>
      </c>
      <c r="U582" s="11">
        <f ca="1">SUMIF(Ingredients!$B$3:$B$230,'PH complex foods'!M582,Ingredients!$A$3:$A$119)+SUMIF($B$3:$B$725,M582,$V$3:$V$724)</f>
        <v>0</v>
      </c>
      <c r="V582" s="10">
        <f t="shared" ca="1" si="123"/>
        <v>1</v>
      </c>
      <c r="W582" s="10">
        <v>1</v>
      </c>
      <c r="X582" s="11">
        <v>1</v>
      </c>
      <c r="Y582" s="11">
        <f>COUNTIF(F582:M1306,B582)</f>
        <v>0</v>
      </c>
      <c r="Z582" s="44" t="str">
        <f t="shared" ca="1" si="124"/>
        <v>Yes</v>
      </c>
      <c r="AA582" s="34">
        <f>SUMIF(Ingredients!$B$3:$B$230,F582,Ingredients!$C$3:$C$230)+SUMIF($B$3:$B$725,F582,$AI$3:$AI$725)</f>
        <v>3</v>
      </c>
      <c r="AB582" s="30">
        <f>SUMIF(Ingredients!$B$3:$B$230,G582,Ingredients!$C$3:$C$230)+SUMIF($B$3:$B$725,G582,$AI$3:$AI$725)</f>
        <v>0</v>
      </c>
      <c r="AC582" s="30">
        <f>SUMIF(Ingredients!$B$3:$B$230,H582,Ingredients!$C$3:$C$230)+SUMIF($B$3:$B$725,H582,$AI$3:$AI$725)</f>
        <v>0</v>
      </c>
      <c r="AD582" s="30">
        <f>SUMIF(Ingredients!$B$3:$B$230,I582,Ingredients!$C$3:$C$230)+SUMIF($B$3:$B$725,I582,$AI$3:$AI$725)</f>
        <v>0</v>
      </c>
      <c r="AE582" s="30">
        <f>SUMIF(Ingredients!$B$3:$B$230,J582,Ingredients!$C$3:$C$230)+SUMIF($B$3:$B$725,J582,$AI$3:$AI$725)</f>
        <v>0</v>
      </c>
      <c r="AF582" s="30">
        <f>SUMIF(Ingredients!$B$3:$B$230,K582,Ingredients!$C$3:$C$230)+SUMIF($B$3:$B$725,K582,$AI$3:$AI$725)</f>
        <v>0</v>
      </c>
      <c r="AG582" s="30">
        <f>SUMIF(Ingredients!$B$3:$B$230,L582,Ingredients!$C$3:$C$230)+SUMIF($B$3:$B$725,L582,$AI$3:$AI$725)</f>
        <v>0</v>
      </c>
      <c r="AH582" s="30">
        <f>SUMIF(Ingredients!$B$3:$B$230,M582,Ingredients!$C$3:$C$230)+SUMIF($B$3:$B$725,M582,$AI$3:$AI$725)</f>
        <v>0</v>
      </c>
      <c r="AI582" s="29">
        <f t="shared" si="126"/>
        <v>3</v>
      </c>
      <c r="AJ582" s="30">
        <f>SUMIF(Ingredients!$B$3:$B$230,F582,Ingredients!$D$3:$D$230)+SUMIF($B$3:$B$725,F582,$AR$3:$AR$725)</f>
        <v>9.5</v>
      </c>
      <c r="AK582" s="30">
        <f>SUMIF(Ingredients!$B$3:$B$230,G582,Ingredients!$D$3:$D$230)+SUMIF($B$3:$B$725,G582,$AR$3:$AR$725)</f>
        <v>5</v>
      </c>
      <c r="AL582" s="30">
        <f>SUMIF(Ingredients!$B$3:$B$230,H582,Ingredients!$D$3:$D$230)+SUMIF($B$3:$B$725,H582,$AR$3:$AR$725)</f>
        <v>0</v>
      </c>
      <c r="AM582" s="30">
        <f>SUMIF(Ingredients!$B$3:$B$230,I582,Ingredients!$D$3:$D$230)+SUMIF($B$3:$B$725,I582,$AR$3:$AR$725)</f>
        <v>0</v>
      </c>
      <c r="AN582" s="30">
        <f>SUMIF(Ingredients!$B$3:$B$230,J582,Ingredients!$D$3:$D$230)+SUMIF($B$3:$B$725,J582,$AR$3:$AR$725)</f>
        <v>0</v>
      </c>
      <c r="AO582" s="30">
        <f>SUMIF(Ingredients!$B$3:$B$230,K582,Ingredients!$D$3:$D$230)+SUMIF($B$3:$B$725,K582,$AR$3:$AR$725)</f>
        <v>0</v>
      </c>
      <c r="AP582" s="30">
        <f>SUMIF(Ingredients!$B$3:$B$230,L582,Ingredients!$D$3:$D$230)+SUMIF($B$3:$B$725,L582,$AR$3:$AR$725)</f>
        <v>0</v>
      </c>
      <c r="AQ582" s="30">
        <f>SUMIF(Ingredients!$B$3:$B$230,M582,Ingredients!$D$3:$D$230)+SUMIF($B$3:$B$725,M582,$AR$3:$AR$725)</f>
        <v>0</v>
      </c>
      <c r="AR582" s="29">
        <f t="shared" si="127"/>
        <v>14.5</v>
      </c>
      <c r="AS582" s="30">
        <f>SUMIF(Ingredients!$B$3:$B$230,F582,Ingredients!$E$3:$E$230)+SUMIF($B$3:$B$725,F582,$BA$3:$BA$730)</f>
        <v>10</v>
      </c>
      <c r="AT582" s="30">
        <f>SUMIF(Ingredients!$B$3:$B$230,G582,Ingredients!$E$3:$E$230)+SUMIF($B$3:$B$725,G582,$BA$3:$BA$730)</f>
        <v>0</v>
      </c>
      <c r="AU582" s="30">
        <f>SUMIF(Ingredients!$B$3:$B$230,H582,Ingredients!$E$3:$E$230)+SUMIF($B$3:$B$725,H582,$BA$3:$BA$730)</f>
        <v>0</v>
      </c>
      <c r="AV582" s="30">
        <f>SUMIF(Ingredients!$B$3:$B$230,I582,Ingredients!$E$3:$E$230)+SUMIF($B$3:$B$725,I582,$BA$3:$BA$730)</f>
        <v>0</v>
      </c>
      <c r="AW582" s="30">
        <f>SUMIF(Ingredients!$B$3:$B$230,J582,Ingredients!$E$3:$E$230)+SUMIF($B$3:$B$725,J582,$BA$3:$BA$730)</f>
        <v>0</v>
      </c>
      <c r="AX582" s="30">
        <f>SUMIF(Ingredients!$B$3:$B$230,K582,Ingredients!$E$3:$E$230)+SUMIF($B$3:$B$725,K582,$BA$3:$BA$730)</f>
        <v>0</v>
      </c>
      <c r="AY582" s="30">
        <f>SUMIF(Ingredients!$B$3:$B$230,L582,Ingredients!$E$3:$E$230)+SUMIF($B$3:$B$725,L582,$BA$3:$BA$730)</f>
        <v>0</v>
      </c>
      <c r="AZ582" s="30">
        <f>SUMIF(Ingredients!$B$3:$B$230,M582,Ingredients!$E$3:$E$230)+SUMIF($B$3:$B$725,M582,$BA$3:$BA$730)</f>
        <v>0</v>
      </c>
      <c r="BA582" s="29">
        <f t="shared" si="128"/>
        <v>5</v>
      </c>
      <c r="BB582" s="30">
        <f>SUMIF(Ingredients!$B$3:$B$230,F582,Ingredients!$F$3:$F$230)+SUMIF($B$3:$B$725,F582,$BJ$3:$BJ$725)</f>
        <v>0</v>
      </c>
      <c r="BC582" s="30">
        <f>SUMIF(Ingredients!$B$3:$B$230,G582,Ingredients!$F$3:$F$230)+SUMIF($B$3:$B$725,G582,$BJ$3:$BJ$725)</f>
        <v>0</v>
      </c>
      <c r="BD582" s="30">
        <f>SUMIF(Ingredients!$B$3:$B$230,H582,Ingredients!$F$3:$F$230)+SUMIF($B$3:$B$725,H582,$BJ$3:$BJ$725)</f>
        <v>0</v>
      </c>
      <c r="BE582" s="30">
        <f>SUMIF(Ingredients!$B$3:$B$230,I582,Ingredients!$F$3:$F$230)+SUMIF($B$3:$B$725,I582,$BJ$3:$BJ$725)</f>
        <v>0</v>
      </c>
      <c r="BF582" s="30">
        <f>SUMIF(Ingredients!$B$3:$B$230,J582,Ingredients!$F$3:$F$230)+SUMIF($B$3:$B$725,J582,$BJ$3:$BJ$725)</f>
        <v>0</v>
      </c>
      <c r="BG582" s="30">
        <f>SUMIF(Ingredients!$B$3:$B$230,K582,Ingredients!$F$3:$F$230)+SUMIF($B$3:$B$725,K582,$BJ$3:$BJ$725)</f>
        <v>0</v>
      </c>
      <c r="BH582" s="30">
        <f>SUMIF(Ingredients!$B$3:$B$230,L582,Ingredients!$F$3:$F$230)+SUMIF($B$3:$B$725,L582,$BJ$3:$BJ$725)</f>
        <v>0</v>
      </c>
      <c r="BI582" s="30">
        <f>SUMIF(Ingredients!$B$3:$B$230,M582,Ingredients!$F$3:$F$230)+SUMIF($B$3:$B$725,M582,$BJ$3:$BJ$725)</f>
        <v>0</v>
      </c>
      <c r="BJ582" s="35">
        <f t="shared" si="129"/>
        <v>0</v>
      </c>
      <c r="BK582" s="30">
        <f>SUMIF(Ingredients!$B$3:$B$230,F582,Ingredients!$G$3:$G$230)+SUMIF($B$3:$B$725,F582,$BS$3:$BS$725)</f>
        <v>1.5</v>
      </c>
      <c r="BL582" s="30">
        <f>SUMIF(Ingredients!$B$3:$B$230,G582,Ingredients!$G$3:$G$230)+SUMIF($B$3:$B$725,G582,$BS$3:$BS$725)</f>
        <v>0</v>
      </c>
      <c r="BM582" s="30">
        <f>SUMIF(Ingredients!$B$3:$B$230,H582,Ingredients!$G$3:$G$230)+SUMIF($B$3:$B$725,H582,$BS$3:$BS$725)</f>
        <v>0</v>
      </c>
      <c r="BN582" s="30">
        <f>SUMIF(Ingredients!$B$3:$B$230,I582,Ingredients!$G$3:$G$230)+SUMIF($B$3:$B$725,I582,$BS$3:$BS$725)</f>
        <v>0</v>
      </c>
      <c r="BO582" s="30">
        <f>SUMIF(Ingredients!$B$3:$B$230,J582,Ingredients!$G$3:$G$230)+SUMIF($B$3:$B$725,J582,$BS$3:$BS$725)</f>
        <v>0</v>
      </c>
      <c r="BP582" s="30">
        <f>SUMIF(Ingredients!$B$3:$B$230,K582,Ingredients!$G$3:$G$230)+SUMIF($B$3:$B$725,K582,$BS$3:$BS$725)</f>
        <v>0</v>
      </c>
      <c r="BQ582" s="30">
        <f>SUMIF(Ingredients!$B$3:$B$230,L582,Ingredients!$G$3:$G$230)+SUMIF($B$3:$B$725,L582,$BS$3:$BS$725)</f>
        <v>0</v>
      </c>
      <c r="BR582" s="30">
        <f>SUMIF(Ingredients!$B$3:$B$230,M582,Ingredients!$G$3:$G$230)+SUMIF($B$3:$B$725,M582,$BS$3:$BS$725)</f>
        <v>0</v>
      </c>
      <c r="BS582" s="36">
        <f t="shared" si="130"/>
        <v>1.5</v>
      </c>
      <c r="BT582" s="30">
        <f>SUMIF(Ingredients!$B$3:$B$230,F582,Ingredients!$H$3:$H$230)+SUMIF($B$3:$B$725,F582,$CB$3:$CB$725)</f>
        <v>0</v>
      </c>
      <c r="BU582" s="30">
        <f>SUMIF(Ingredients!$B$3:$B$230,G582,Ingredients!$H$3:$H$230)+SUMIF($B$3:$B$725,G582,$CB$3:$CB$725)</f>
        <v>0</v>
      </c>
      <c r="BV582" s="30">
        <f>SUMIF(Ingredients!$B$3:$B$230,H582,Ingredients!$H$3:$H$230)+SUMIF($B$3:$B$725,H582,$CB$3:$CB$725)</f>
        <v>0</v>
      </c>
      <c r="BW582" s="30">
        <f>SUMIF(Ingredients!$B$3:$B$230,I582,Ingredients!$H$3:$H$230)+SUMIF($B$3:$B$725,I582,$CB$3:$CB$725)</f>
        <v>0</v>
      </c>
      <c r="BX582" s="30">
        <f>SUMIF(Ingredients!$B$3:$B$230,J582,Ingredients!$H$3:$H$230)+SUMIF($B$3:$B$725,J582,$CB$3:$CB$725)</f>
        <v>0</v>
      </c>
      <c r="BY582" s="30">
        <f>SUMIF(Ingredients!$B$3:$B$230,K582,Ingredients!$H$3:$H$230)+SUMIF($B$3:$B$725,K582,$CB$3:$CB$725)</f>
        <v>0</v>
      </c>
      <c r="BZ582" s="30">
        <f>SUMIF(Ingredients!$B$3:$B$230,L582,Ingredients!$H$3:$H$230)+SUMIF($B$3:$B$725,L582,$CB$3:$CB$725)</f>
        <v>0</v>
      </c>
      <c r="CA582" s="30">
        <f>SUMIF(Ingredients!$B$3:$B$230,M582,Ingredients!$H$3:$H$230)+SUMIF($B$3:$B$725,M582,$CB$3:$CB$725)</f>
        <v>0</v>
      </c>
      <c r="CB582" s="42">
        <f t="shared" si="131"/>
        <v>0</v>
      </c>
      <c r="CC582" s="30">
        <f>SUMIF(Ingredients!$B$3:$B$230,F582,Ingredients!$I$3:$I$230)+SUMIF($B$3:$B$725,F582,$CK$3:$CK$725)</f>
        <v>0</v>
      </c>
      <c r="CD582" s="30">
        <f>SUMIF(Ingredients!$B$3:$B$230,G582,Ingredients!$I$3:$I$230)+SUMIF($B$3:$B$725,G582,$CK$3:$CK$725)</f>
        <v>0</v>
      </c>
      <c r="CE582" s="30">
        <f>SUMIF(Ingredients!$B$3:$B$230,H582,Ingredients!$I$3:$I$230)+SUMIF($B$3:$B$725,H582,$CK$3:$CK$725)</f>
        <v>0</v>
      </c>
      <c r="CF582" s="30">
        <f>SUMIF(Ingredients!$B$3:$B$230,I582,Ingredients!$I$3:$I$230)+SUMIF($B$3:$B$725,I582,$CK$3:$CK$725)</f>
        <v>0</v>
      </c>
      <c r="CG582" s="30">
        <f>SUMIF(Ingredients!$B$3:$B$230,J582,Ingredients!$I$3:$I$230)+SUMIF($B$3:$B$725,J582,$CK$3:$CK$725)</f>
        <v>0</v>
      </c>
      <c r="CH582" s="30">
        <f>SUMIF(Ingredients!$B$3:$B$230,K582,Ingredients!$I$3:$I$230)+SUMIF($B$3:$B$725,K582,$CK$3:$CK$725)</f>
        <v>0</v>
      </c>
      <c r="CI582" s="30">
        <f>SUMIF(Ingredients!$B$3:$B$230,L582,Ingredients!$I$3:$I$230)+SUMIF($B$3:$B$725,L582,$CK$3:$CK$725)</f>
        <v>0</v>
      </c>
      <c r="CJ582" s="30">
        <f>SUMIF(Ingredients!$B$3:$B$230,M582,Ingredients!$I$3:$I$230)+SUMIF($B$3:$B$725,M582,$CK$3:$CK$725)</f>
        <v>0</v>
      </c>
      <c r="CK582" s="38">
        <f t="shared" si="132"/>
        <v>0</v>
      </c>
      <c r="CL582" s="30">
        <f>SUMIF(Ingredients!$B$3:$B$230,F582,Ingredients!$J$3:$J$230)+SUMIF($B$3:$B$725,F582,$CT$3:$CT$725)</f>
        <v>0</v>
      </c>
      <c r="CM582" s="30">
        <f>SUMIF(Ingredients!$B$3:$B$230,G582,Ingredients!$J$3:$J$230)+SUMIF($B$3:$B$725,G582,$CT$3:$CT$725)</f>
        <v>0</v>
      </c>
      <c r="CN582" s="30">
        <f>SUMIF(Ingredients!$B$3:$B$230,H582,Ingredients!$J$3:$J$230)+SUMIF($B$3:$B$725,H582,$CT$3:$CT$725)</f>
        <v>0</v>
      </c>
      <c r="CO582" s="30">
        <f>SUMIF(Ingredients!$B$3:$B$230,I582,Ingredients!$J$3:$J$230)+SUMIF($B$3:$B$725,I582,$CT$3:$CT$725)</f>
        <v>0</v>
      </c>
      <c r="CP582" s="30">
        <f>SUMIF(Ingredients!$B$3:$B$230,J582,Ingredients!$J$3:$J$230)+SUMIF($B$3:$B$725,J582,$CT$3:$CT$725)</f>
        <v>0</v>
      </c>
      <c r="CQ582" s="30">
        <f>SUMIF(Ingredients!$B$3:$B$230,K582,Ingredients!$J$3:$J$230)+SUMIF($B$3:$B$725,K582,$CT$3:$CT$725)</f>
        <v>0</v>
      </c>
      <c r="CR582" s="30">
        <f>SUMIF(Ingredients!$B$3:$B$230,L582,Ingredients!$J$3:$J$230)+SUMIF($B$3:$B$725,L582,$CT$3:$CT$725)</f>
        <v>0</v>
      </c>
      <c r="CS582" s="30">
        <f>SUMIF(Ingredients!$B$3:$B$230,M582,Ingredients!$J$3:$J$230)+SUMIF($B$3:$B$725,M582,$CT$3:$CT$725)</f>
        <v>0</v>
      </c>
      <c r="CT582" s="43">
        <f t="shared" si="133"/>
        <v>0</v>
      </c>
      <c r="CU582" s="34">
        <v>3</v>
      </c>
      <c r="CV582" s="30">
        <v>14.5</v>
      </c>
      <c r="CW582" s="30">
        <v>15</v>
      </c>
      <c r="CX582" s="35">
        <v>0</v>
      </c>
      <c r="CY582" s="36">
        <v>1.5</v>
      </c>
      <c r="CZ582" s="37">
        <v>0</v>
      </c>
      <c r="DA582" s="38">
        <v>0</v>
      </c>
      <c r="DB582" s="39">
        <v>0</v>
      </c>
      <c r="DC582" t="s">
        <v>202</v>
      </c>
      <c r="DD582" t="str">
        <f t="shared" ca="1" si="125"/>
        <v/>
      </c>
      <c r="DE582" t="str">
        <f t="shared" ca="1" si="134"/>
        <v>-</v>
      </c>
      <c r="DG582" t="s">
        <v>200</v>
      </c>
      <c r="DH582" t="str">
        <f t="shared" ca="1" si="135"/>
        <v>CHERRYSLUSHIEITEM(FRUIT, ItemRegistry.cherryslushieItem, 4 ,0.6f,14.5f,0f,0f,1.5f,0f,0f,1.4f),</v>
      </c>
      <c r="DI582" t="s">
        <v>2613</v>
      </c>
    </row>
    <row r="583" spans="2:113" x14ac:dyDescent="0.3">
      <c r="B583" t="s">
        <v>897</v>
      </c>
      <c r="C583" t="str">
        <f>INDEX('PH Itemnames'!$B$1:$B$723,MATCH(B583,'PH Itemnames'!$A$1:$A$723),1)</f>
        <v>pambitsboxItem</v>
      </c>
      <c r="D583" t="s">
        <v>245</v>
      </c>
      <c r="E583" t="s">
        <v>1191</v>
      </c>
      <c r="F583" s="10" t="s">
        <v>209</v>
      </c>
      <c r="G583" s="11" t="s">
        <v>346</v>
      </c>
      <c r="H583" s="11" t="s">
        <v>717</v>
      </c>
      <c r="I583" s="11" t="s">
        <v>221</v>
      </c>
      <c r="J583" s="11" t="s">
        <v>210</v>
      </c>
      <c r="K583" s="11" t="s">
        <v>399</v>
      </c>
      <c r="L583" s="11"/>
      <c r="M583" s="11"/>
      <c r="N583" s="46">
        <f ca="1">SUMIF(Ingredients!$B$3:$B$230,'PH complex foods'!F583,Ingredients!$A$3:$A$119)+SUMIF($B$3:$B$725,F583,$V$3:$V$724)</f>
        <v>1</v>
      </c>
      <c r="O583" s="11">
        <f ca="1">SUMIF(Ingredients!$B$3:$B$230,'PH complex foods'!G583,Ingredients!$A$3:$A$119)+SUMIF($B$3:$B$725,G583,$V$3:$V$724)</f>
        <v>1</v>
      </c>
      <c r="P583" s="11">
        <f ca="1">SUMIF(Ingredients!$B$3:$B$230,'PH complex foods'!H583,Ingredients!$A$3:$A$119)+SUMIF($B$3:$B$725,H583,$V$3:$V$724)</f>
        <v>1</v>
      </c>
      <c r="Q583" s="11">
        <f ca="1">SUMIF(Ingredients!$B$3:$B$230,'PH complex foods'!I583,Ingredients!$A$3:$A$119)+SUMIF($B$3:$B$725,I583,$V$3:$V$724)</f>
        <v>1</v>
      </c>
      <c r="R583" s="11">
        <f ca="1">SUMIF(Ingredients!$B$3:$B$230,'PH complex foods'!J583,Ingredients!$A$3:$A$119)+SUMIF($B$3:$B$725,J583,$V$3:$V$724)</f>
        <v>1</v>
      </c>
      <c r="S583" s="11">
        <f ca="1">SUMIF(Ingredients!$B$3:$B$230,'PH complex foods'!K583,Ingredients!$A$3:$A$119)+SUMIF($B$3:$B$725,K583,$V$3:$V$724)</f>
        <v>1</v>
      </c>
      <c r="T583" s="11">
        <f ca="1">SUMIF(Ingredients!$B$3:$B$230,'PH complex foods'!L583,Ingredients!$A$3:$A$119)+SUMIF($B$3:$B$725,L583,$V$3:$V$724)</f>
        <v>0</v>
      </c>
      <c r="U583" s="11">
        <f ca="1">SUMIF(Ingredients!$B$3:$B$230,'PH complex foods'!M583,Ingredients!$A$3:$A$119)+SUMIF($B$3:$B$725,M583,$V$3:$V$724)</f>
        <v>0</v>
      </c>
      <c r="V583" s="10">
        <f t="shared" ref="V583:V646" ca="1" si="136">SUM(N583:U583)-COUNTA(F583:M583)+1</f>
        <v>1</v>
      </c>
      <c r="W583" s="10">
        <v>1</v>
      </c>
      <c r="X583" s="11">
        <v>-1</v>
      </c>
      <c r="Y583" s="11">
        <f>COUNTIF(F583:M1307,B583)</f>
        <v>0</v>
      </c>
      <c r="Z583" s="44" t="str">
        <f t="shared" ca="1" si="124"/>
        <v>Yes</v>
      </c>
      <c r="AA583" s="34">
        <f>SUMIF(Ingredients!$B$3:$B$230,F583,Ingredients!$C$3:$C$230)+SUMIF($B$3:$B$725,F583,$AI$3:$AI$725)</f>
        <v>5</v>
      </c>
      <c r="AB583" s="30">
        <f>SUMIF(Ingredients!$B$3:$B$230,G583,Ingredients!$C$3:$C$230)+SUMIF($B$3:$B$725,G583,$AI$3:$AI$725)</f>
        <v>4</v>
      </c>
      <c r="AC583" s="30">
        <f>SUMIF(Ingredients!$B$3:$B$230,H583,Ingredients!$C$3:$C$230)+SUMIF($B$3:$B$725,H583,$AI$3:$AI$725)</f>
        <v>0</v>
      </c>
      <c r="AD583" s="30">
        <f>SUMIF(Ingredients!$B$3:$B$230,I583,Ingredients!$C$3:$C$230)+SUMIF($B$3:$B$725,I583,$AI$3:$AI$725)</f>
        <v>0</v>
      </c>
      <c r="AE583" s="30">
        <f>SUMIF(Ingredients!$B$3:$B$230,J583,Ingredients!$C$3:$C$230)+SUMIF($B$3:$B$725,J583,$AI$3:$AI$725)</f>
        <v>0</v>
      </c>
      <c r="AF583" s="30">
        <f>SUMIF(Ingredients!$B$3:$B$230,K583,Ingredients!$C$3:$C$230)+SUMIF($B$3:$B$725,K583,$AI$3:$AI$725)</f>
        <v>0</v>
      </c>
      <c r="AG583" s="30">
        <f>SUMIF(Ingredients!$B$3:$B$230,L583,Ingredients!$C$3:$C$230)+SUMIF($B$3:$B$725,L583,$AI$3:$AI$725)</f>
        <v>0</v>
      </c>
      <c r="AH583" s="30">
        <f>SUMIF(Ingredients!$B$3:$B$230,M583,Ingredients!$C$3:$C$230)+SUMIF($B$3:$B$725,M583,$AI$3:$AI$725)</f>
        <v>0</v>
      </c>
      <c r="AI583" s="29">
        <f t="shared" si="126"/>
        <v>9</v>
      </c>
      <c r="AJ583" s="30">
        <f>SUMIF(Ingredients!$B$3:$B$230,F583,Ingredients!$D$3:$D$230)+SUMIF($B$3:$B$725,F583,$AR$3:$AR$725)</f>
        <v>0</v>
      </c>
      <c r="AK583" s="30">
        <f>SUMIF(Ingredients!$B$3:$B$230,G583,Ingredients!$D$3:$D$230)+SUMIF($B$3:$B$725,G583,$AR$3:$AR$725)</f>
        <v>0</v>
      </c>
      <c r="AL583" s="30">
        <f>SUMIF(Ingredients!$B$3:$B$230,H583,Ingredients!$D$3:$D$230)+SUMIF($B$3:$B$725,H583,$AR$3:$AR$725)</f>
        <v>0</v>
      </c>
      <c r="AM583" s="30">
        <f>SUMIF(Ingredients!$B$3:$B$230,I583,Ingredients!$D$3:$D$230)+SUMIF($B$3:$B$725,I583,$AR$3:$AR$725)</f>
        <v>0</v>
      </c>
      <c r="AN583" s="30">
        <f>SUMIF(Ingredients!$B$3:$B$230,J583,Ingredients!$D$3:$D$230)+SUMIF($B$3:$B$725,J583,$AR$3:$AR$725)</f>
        <v>0</v>
      </c>
      <c r="AO583" s="30">
        <f>SUMIF(Ingredients!$B$3:$B$230,K583,Ingredients!$D$3:$D$230)+SUMIF($B$3:$B$725,K583,$AR$3:$AR$725)</f>
        <v>0</v>
      </c>
      <c r="AP583" s="30">
        <f>SUMIF(Ingredients!$B$3:$B$230,L583,Ingredients!$D$3:$D$230)+SUMIF($B$3:$B$725,L583,$AR$3:$AR$725)</f>
        <v>0</v>
      </c>
      <c r="AQ583" s="30">
        <f>SUMIF(Ingredients!$B$3:$B$230,M583,Ingredients!$D$3:$D$230)+SUMIF($B$3:$B$725,M583,$AR$3:$AR$725)</f>
        <v>0</v>
      </c>
      <c r="AR583" s="29">
        <f t="shared" si="127"/>
        <v>0</v>
      </c>
      <c r="AS583" s="30">
        <f>SUMIF(Ingredients!$B$3:$B$230,F583,Ingredients!$E$3:$E$230)+SUMIF($B$3:$B$725,F583,$BA$3:$BA$730)</f>
        <v>7</v>
      </c>
      <c r="AT583" s="30">
        <f>SUMIF(Ingredients!$B$3:$B$230,G583,Ingredients!$E$3:$E$230)+SUMIF($B$3:$B$725,G583,$BA$3:$BA$730)</f>
        <v>0</v>
      </c>
      <c r="AU583" s="30">
        <f>SUMIF(Ingredients!$B$3:$B$230,H583,Ingredients!$E$3:$E$230)+SUMIF($B$3:$B$725,H583,$BA$3:$BA$730)</f>
        <v>0</v>
      </c>
      <c r="AV583" s="30">
        <f>SUMIF(Ingredients!$B$3:$B$230,I583,Ingredients!$E$3:$E$230)+SUMIF($B$3:$B$725,I583,$BA$3:$BA$730)</f>
        <v>21</v>
      </c>
      <c r="AW583" s="30">
        <f>SUMIF(Ingredients!$B$3:$B$230,J583,Ingredients!$E$3:$E$230)+SUMIF($B$3:$B$725,J583,$BA$3:$BA$730)</f>
        <v>30</v>
      </c>
      <c r="AX583" s="30">
        <f>SUMIF(Ingredients!$B$3:$B$230,K583,Ingredients!$E$3:$E$230)+SUMIF($B$3:$B$725,K583,$BA$3:$BA$730)</f>
        <v>21</v>
      </c>
      <c r="AY583" s="30">
        <f>SUMIF(Ingredients!$B$3:$B$230,L583,Ingredients!$E$3:$E$230)+SUMIF($B$3:$B$725,L583,$BA$3:$BA$730)</f>
        <v>0</v>
      </c>
      <c r="AZ583" s="30">
        <f>SUMIF(Ingredients!$B$3:$B$230,M583,Ingredients!$E$3:$E$230)+SUMIF($B$3:$B$725,M583,$BA$3:$BA$730)</f>
        <v>0</v>
      </c>
      <c r="BA583" s="29">
        <f t="shared" si="128"/>
        <v>13.166666666666666</v>
      </c>
      <c r="BB583" s="30">
        <f>SUMIF(Ingredients!$B$3:$B$230,F583,Ingredients!$F$3:$F$230)+SUMIF($B$3:$B$725,F583,$BJ$3:$BJ$725)</f>
        <v>1</v>
      </c>
      <c r="BC583" s="30">
        <f>SUMIF(Ingredients!$B$3:$B$230,G583,Ingredients!$F$3:$F$230)+SUMIF($B$3:$B$725,G583,$BJ$3:$BJ$725)</f>
        <v>0</v>
      </c>
      <c r="BD583" s="30">
        <f>SUMIF(Ingredients!$B$3:$B$230,H583,Ingredients!$F$3:$F$230)+SUMIF($B$3:$B$725,H583,$BJ$3:$BJ$725)</f>
        <v>0</v>
      </c>
      <c r="BE583" s="30">
        <f>SUMIF(Ingredients!$B$3:$B$230,I583,Ingredients!$F$3:$F$230)+SUMIF($B$3:$B$725,I583,$BJ$3:$BJ$725)</f>
        <v>0</v>
      </c>
      <c r="BF583" s="30">
        <f>SUMIF(Ingredients!$B$3:$B$230,J583,Ingredients!$F$3:$F$230)+SUMIF($B$3:$B$725,J583,$BJ$3:$BJ$725)</f>
        <v>0</v>
      </c>
      <c r="BG583" s="30">
        <f>SUMIF(Ingredients!$B$3:$B$230,K583,Ingredients!$F$3:$F$230)+SUMIF($B$3:$B$725,K583,$BJ$3:$BJ$725)</f>
        <v>0</v>
      </c>
      <c r="BH583" s="30">
        <f>SUMIF(Ingredients!$B$3:$B$230,L583,Ingredients!$F$3:$F$230)+SUMIF($B$3:$B$725,L583,$BJ$3:$BJ$725)</f>
        <v>0</v>
      </c>
      <c r="BI583" s="30">
        <f>SUMIF(Ingredients!$B$3:$B$230,M583,Ingredients!$F$3:$F$230)+SUMIF($B$3:$B$725,M583,$BJ$3:$BJ$725)</f>
        <v>0</v>
      </c>
      <c r="BJ583" s="35">
        <f t="shared" si="129"/>
        <v>1</v>
      </c>
      <c r="BK583" s="30">
        <f>SUMIF(Ingredients!$B$3:$B$230,F583,Ingredients!$G$3:$G$230)+SUMIF($B$3:$B$725,F583,$BS$3:$BS$725)</f>
        <v>0</v>
      </c>
      <c r="BL583" s="30">
        <f>SUMIF(Ingredients!$B$3:$B$230,G583,Ingredients!$G$3:$G$230)+SUMIF($B$3:$B$725,G583,$BS$3:$BS$725)</f>
        <v>0</v>
      </c>
      <c r="BM583" s="30">
        <f>SUMIF(Ingredients!$B$3:$B$230,H583,Ingredients!$G$3:$G$230)+SUMIF($B$3:$B$725,H583,$BS$3:$BS$725)</f>
        <v>0</v>
      </c>
      <c r="BN583" s="30">
        <f>SUMIF(Ingredients!$B$3:$B$230,I583,Ingredients!$G$3:$G$230)+SUMIF($B$3:$B$725,I583,$BS$3:$BS$725)</f>
        <v>0</v>
      </c>
      <c r="BO583" s="30">
        <f>SUMIF(Ingredients!$B$3:$B$230,J583,Ingredients!$G$3:$G$230)+SUMIF($B$3:$B$725,J583,$BS$3:$BS$725)</f>
        <v>0</v>
      </c>
      <c r="BP583" s="30">
        <f>SUMIF(Ingredients!$B$3:$B$230,K583,Ingredients!$G$3:$G$230)+SUMIF($B$3:$B$725,K583,$BS$3:$BS$725)</f>
        <v>0</v>
      </c>
      <c r="BQ583" s="30">
        <f>SUMIF(Ingredients!$B$3:$B$230,L583,Ingredients!$G$3:$G$230)+SUMIF($B$3:$B$725,L583,$BS$3:$BS$725)</f>
        <v>0</v>
      </c>
      <c r="BR583" s="30">
        <f>SUMIF(Ingredients!$B$3:$B$230,M583,Ingredients!$G$3:$G$230)+SUMIF($B$3:$B$725,M583,$BS$3:$BS$725)</f>
        <v>0</v>
      </c>
      <c r="BS583" s="36">
        <f t="shared" si="130"/>
        <v>0</v>
      </c>
      <c r="BT583" s="30">
        <f>SUMIF(Ingredients!$B$3:$B$230,F583,Ingredients!$H$3:$H$230)+SUMIF($B$3:$B$725,F583,$CB$3:$CB$725)</f>
        <v>0</v>
      </c>
      <c r="BU583" s="30">
        <f>SUMIF(Ingredients!$B$3:$B$230,G583,Ingredients!$H$3:$H$230)+SUMIF($B$3:$B$725,G583,$CB$3:$CB$725)</f>
        <v>0</v>
      </c>
      <c r="BV583" s="30">
        <f>SUMIF(Ingredients!$B$3:$B$230,H583,Ingredients!$H$3:$H$230)+SUMIF($B$3:$B$725,H583,$CB$3:$CB$725)</f>
        <v>0</v>
      </c>
      <c r="BW583" s="30">
        <f>SUMIF(Ingredients!$B$3:$B$230,I583,Ingredients!$H$3:$H$230)+SUMIF($B$3:$B$725,I583,$CB$3:$CB$725)</f>
        <v>0</v>
      </c>
      <c r="BX583" s="30">
        <f>SUMIF(Ingredients!$B$3:$B$230,J583,Ingredients!$H$3:$H$230)+SUMIF($B$3:$B$725,J583,$CB$3:$CB$725)</f>
        <v>0</v>
      </c>
      <c r="BY583" s="30">
        <f>SUMIF(Ingredients!$B$3:$B$230,K583,Ingredients!$H$3:$H$230)+SUMIF($B$3:$B$725,K583,$CB$3:$CB$725)</f>
        <v>0</v>
      </c>
      <c r="BZ583" s="30">
        <f>SUMIF(Ingredients!$B$3:$B$230,L583,Ingredients!$H$3:$H$230)+SUMIF($B$3:$B$725,L583,$CB$3:$CB$725)</f>
        <v>0</v>
      </c>
      <c r="CA583" s="30">
        <f>SUMIF(Ingredients!$B$3:$B$230,M583,Ingredients!$H$3:$H$230)+SUMIF($B$3:$B$725,M583,$CB$3:$CB$725)</f>
        <v>0</v>
      </c>
      <c r="CB583" s="42">
        <f t="shared" si="131"/>
        <v>0</v>
      </c>
      <c r="CC583" s="30">
        <f>SUMIF(Ingredients!$B$3:$B$230,F583,Ingredients!$I$3:$I$230)+SUMIF($B$3:$B$725,F583,$CK$3:$CK$725)</f>
        <v>0</v>
      </c>
      <c r="CD583" s="30">
        <f>SUMIF(Ingredients!$B$3:$B$230,G583,Ingredients!$I$3:$I$230)+SUMIF($B$3:$B$725,G583,$CK$3:$CK$725)</f>
        <v>0</v>
      </c>
      <c r="CE583" s="30">
        <f>SUMIF(Ingredients!$B$3:$B$230,H583,Ingredients!$I$3:$I$230)+SUMIF($B$3:$B$725,H583,$CK$3:$CK$725)</f>
        <v>0</v>
      </c>
      <c r="CF583" s="30">
        <f>SUMIF(Ingredients!$B$3:$B$230,I583,Ingredients!$I$3:$I$230)+SUMIF($B$3:$B$725,I583,$CK$3:$CK$725)</f>
        <v>0</v>
      </c>
      <c r="CG583" s="30">
        <f>SUMIF(Ingredients!$B$3:$B$230,J583,Ingredients!$I$3:$I$230)+SUMIF($B$3:$B$725,J583,$CK$3:$CK$725)</f>
        <v>0</v>
      </c>
      <c r="CH583" s="30">
        <f>SUMIF(Ingredients!$B$3:$B$230,K583,Ingredients!$I$3:$I$230)+SUMIF($B$3:$B$725,K583,$CK$3:$CK$725)</f>
        <v>0</v>
      </c>
      <c r="CI583" s="30">
        <f>SUMIF(Ingredients!$B$3:$B$230,L583,Ingredients!$I$3:$I$230)+SUMIF($B$3:$B$725,L583,$CK$3:$CK$725)</f>
        <v>0</v>
      </c>
      <c r="CJ583" s="30">
        <f>SUMIF(Ingredients!$B$3:$B$230,M583,Ingredients!$I$3:$I$230)+SUMIF($B$3:$B$725,M583,$CK$3:$CK$725)</f>
        <v>0</v>
      </c>
      <c r="CK583" s="38">
        <f t="shared" si="132"/>
        <v>0</v>
      </c>
      <c r="CL583" s="30">
        <f>SUMIF(Ingredients!$B$3:$B$230,F583,Ingredients!$J$3:$J$230)+SUMIF($B$3:$B$725,F583,$CT$3:$CT$725)</f>
        <v>0</v>
      </c>
      <c r="CM583" s="30">
        <f>SUMIF(Ingredients!$B$3:$B$230,G583,Ingredients!$J$3:$J$230)+SUMIF($B$3:$B$725,G583,$CT$3:$CT$725)</f>
        <v>0</v>
      </c>
      <c r="CN583" s="30">
        <f>SUMIF(Ingredients!$B$3:$B$230,H583,Ingredients!$J$3:$J$230)+SUMIF($B$3:$B$725,H583,$CT$3:$CT$725)</f>
        <v>0</v>
      </c>
      <c r="CO583" s="30">
        <f>SUMIF(Ingredients!$B$3:$B$230,I583,Ingredients!$J$3:$J$230)+SUMIF($B$3:$B$725,I583,$CT$3:$CT$725)</f>
        <v>0.2</v>
      </c>
      <c r="CP583" s="30">
        <f>SUMIF(Ingredients!$B$3:$B$230,J583,Ingredients!$J$3:$J$230)+SUMIF($B$3:$B$725,J583,$CT$3:$CT$725)</f>
        <v>0</v>
      </c>
      <c r="CQ583" s="30">
        <f>SUMIF(Ingredients!$B$3:$B$230,K583,Ingredients!$J$3:$J$230)+SUMIF($B$3:$B$725,K583,$CT$3:$CT$725)</f>
        <v>0</v>
      </c>
      <c r="CR583" s="30">
        <f>SUMIF(Ingredients!$B$3:$B$230,L583,Ingredients!$J$3:$J$230)+SUMIF($B$3:$B$725,L583,$CT$3:$CT$725)</f>
        <v>0</v>
      </c>
      <c r="CS583" s="30">
        <f>SUMIF(Ingredients!$B$3:$B$230,M583,Ingredients!$J$3:$J$230)+SUMIF($B$3:$B$725,M583,$CT$3:$CT$725)</f>
        <v>0</v>
      </c>
      <c r="CT583" s="43">
        <f t="shared" si="133"/>
        <v>0.2</v>
      </c>
      <c r="CU583" s="34">
        <v>10</v>
      </c>
      <c r="CV583" s="30">
        <v>0</v>
      </c>
      <c r="CW583" s="30">
        <v>13</v>
      </c>
      <c r="CX583" s="35">
        <v>1</v>
      </c>
      <c r="CY583" s="36">
        <v>0</v>
      </c>
      <c r="CZ583" s="37">
        <v>0</v>
      </c>
      <c r="DA583" s="38">
        <v>0</v>
      </c>
      <c r="DB583" s="39">
        <v>0.2</v>
      </c>
      <c r="DC583" t="s">
        <v>202</v>
      </c>
      <c r="DD583" t="str">
        <f t="shared" ca="1" si="125"/>
        <v/>
      </c>
      <c r="DE583" t="str">
        <f t="shared" ca="1" si="134"/>
        <v>-</v>
      </c>
      <c r="DG583" t="s">
        <v>200</v>
      </c>
      <c r="DH583" t="str">
        <f t="shared" ca="1" si="135"/>
        <v>PAMBITSBOXITEM(MEAL, ItemRegistry.pambitsboxItem, 4 ,2f,0f,1f,0f,0f,0f,0.2f,1.62f),</v>
      </c>
      <c r="DI583" t="s">
        <v>2271</v>
      </c>
    </row>
    <row r="584" spans="2:113" x14ac:dyDescent="0.3">
      <c r="B584" t="s">
        <v>898</v>
      </c>
      <c r="C584" t="str">
        <f>INDEX('PH Itemnames'!$B$1:$B$723,MATCH(B584,'PH Itemnames'!$A$1:$A$723),1)</f>
        <v>stuffedchilipeppersItem</v>
      </c>
      <c r="D584" t="s">
        <v>240</v>
      </c>
      <c r="E584" t="s">
        <v>1191</v>
      </c>
      <c r="F584" s="10" t="s">
        <v>133</v>
      </c>
      <c r="G584" s="11" t="s">
        <v>73</v>
      </c>
      <c r="H584" s="11" t="s">
        <v>212</v>
      </c>
      <c r="I584" s="11" t="s">
        <v>64</v>
      </c>
      <c r="J584" s="11" t="s">
        <v>122</v>
      </c>
      <c r="K584" s="11"/>
      <c r="L584" s="11"/>
      <c r="M584" s="11"/>
      <c r="N584" s="46">
        <f ca="1">SUMIF(Ingredients!$B$3:$B$230,'PH complex foods'!F584,Ingredients!$A$3:$A$119)+SUMIF($B$3:$B$725,F584,$V$3:$V$724)</f>
        <v>1</v>
      </c>
      <c r="O584" s="11">
        <f ca="1">SUMIF(Ingredients!$B$3:$B$230,'PH complex foods'!G584,Ingredients!$A$3:$A$119)+SUMIF($B$3:$B$725,G584,$V$3:$V$724)</f>
        <v>1</v>
      </c>
      <c r="P584" s="11">
        <f ca="1">SUMIF(Ingredients!$B$3:$B$230,'PH complex foods'!H584,Ingredients!$A$3:$A$119)+SUMIF($B$3:$B$725,H584,$V$3:$V$724)</f>
        <v>1</v>
      </c>
      <c r="Q584" s="11">
        <f ca="1">SUMIF(Ingredients!$B$3:$B$230,'PH complex foods'!I584,Ingredients!$A$3:$A$119)+SUMIF($B$3:$B$725,I584,$V$3:$V$724)</f>
        <v>1</v>
      </c>
      <c r="R584" s="11">
        <f ca="1">SUMIF(Ingredients!$B$3:$B$230,'PH complex foods'!J584,Ingredients!$A$3:$A$119)+SUMIF($B$3:$B$725,J584,$V$3:$V$724)</f>
        <v>1</v>
      </c>
      <c r="S584" s="11">
        <f ca="1">SUMIF(Ingredients!$B$3:$B$230,'PH complex foods'!K584,Ingredients!$A$3:$A$119)+SUMIF($B$3:$B$725,K584,$V$3:$V$724)</f>
        <v>0</v>
      </c>
      <c r="T584" s="11">
        <f ca="1">SUMIF(Ingredients!$B$3:$B$230,'PH complex foods'!L584,Ingredients!$A$3:$A$119)+SUMIF($B$3:$B$725,L584,$V$3:$V$724)</f>
        <v>0</v>
      </c>
      <c r="U584" s="11">
        <f ca="1">SUMIF(Ingredients!$B$3:$B$230,'PH complex foods'!M584,Ingredients!$A$3:$A$119)+SUMIF($B$3:$B$725,M584,$V$3:$V$724)</f>
        <v>0</v>
      </c>
      <c r="V584" s="10">
        <f t="shared" ca="1" si="136"/>
        <v>1</v>
      </c>
      <c r="W584" s="10">
        <v>1</v>
      </c>
      <c r="X584" s="11">
        <v>1</v>
      </c>
      <c r="Y584" s="11">
        <f>COUNTIF(F584:M1308,B584)</f>
        <v>0</v>
      </c>
      <c r="Z584" s="44" t="str">
        <f t="shared" ref="Z584:Z647" ca="1" si="137">IF(V584=1,"Yes","No")</f>
        <v>Yes</v>
      </c>
      <c r="AA584" s="34">
        <f>SUMIF(Ingredients!$B$3:$B$230,F584,Ingredients!$C$3:$C$230)+SUMIF($B$3:$B$725,F584,$AI$3:$AI$725)</f>
        <v>1</v>
      </c>
      <c r="AB584" s="30">
        <f>SUMIF(Ingredients!$B$3:$B$230,G584,Ingredients!$C$3:$C$230)+SUMIF($B$3:$B$725,G584,$AI$3:$AI$725)</f>
        <v>10</v>
      </c>
      <c r="AC584" s="30">
        <f>SUMIF(Ingredients!$B$3:$B$230,H584,Ingredients!$C$3:$C$230)+SUMIF($B$3:$B$725,H584,$AI$3:$AI$725)</f>
        <v>7.166666666666667</v>
      </c>
      <c r="AD584" s="30">
        <f>SUMIF(Ingredients!$B$3:$B$230,I584,Ingredients!$C$3:$C$230)+SUMIF($B$3:$B$725,I584,$AI$3:$AI$725)</f>
        <v>2</v>
      </c>
      <c r="AE584" s="30">
        <f>SUMIF(Ingredients!$B$3:$B$230,J584,Ingredients!$C$3:$C$230)+SUMIF($B$3:$B$725,J584,$AI$3:$AI$725)</f>
        <v>0</v>
      </c>
      <c r="AF584" s="30">
        <f>SUMIF(Ingredients!$B$3:$B$230,K584,Ingredients!$C$3:$C$230)+SUMIF($B$3:$B$725,K584,$AI$3:$AI$725)</f>
        <v>0</v>
      </c>
      <c r="AG584" s="30">
        <f>SUMIF(Ingredients!$B$3:$B$230,L584,Ingredients!$C$3:$C$230)+SUMIF($B$3:$B$725,L584,$AI$3:$AI$725)</f>
        <v>0</v>
      </c>
      <c r="AH584" s="30">
        <f>SUMIF(Ingredients!$B$3:$B$230,M584,Ingredients!$C$3:$C$230)+SUMIF($B$3:$B$725,M584,$AI$3:$AI$725)</f>
        <v>0</v>
      </c>
      <c r="AI584" s="29">
        <f t="shared" si="126"/>
        <v>20.166666666666668</v>
      </c>
      <c r="AJ584" s="30">
        <f>SUMIF(Ingredients!$B$3:$B$230,F584,Ingredients!$D$3:$D$230)+SUMIF($B$3:$B$725,F584,$AR$3:$AR$725)</f>
        <v>0</v>
      </c>
      <c r="AK584" s="30">
        <f>SUMIF(Ingredients!$B$3:$B$230,G584,Ingredients!$D$3:$D$230)+SUMIF($B$3:$B$725,G584,$AR$3:$AR$725)</f>
        <v>0</v>
      </c>
      <c r="AL584" s="30">
        <f>SUMIF(Ingredients!$B$3:$B$230,H584,Ingredients!$D$3:$D$230)+SUMIF($B$3:$B$725,H584,$AR$3:$AR$725)</f>
        <v>0</v>
      </c>
      <c r="AM584" s="30">
        <f>SUMIF(Ingredients!$B$3:$B$230,I584,Ingredients!$D$3:$D$230)+SUMIF($B$3:$B$725,I584,$AR$3:$AR$725)</f>
        <v>0</v>
      </c>
      <c r="AN584" s="30">
        <f>SUMIF(Ingredients!$B$3:$B$230,J584,Ingredients!$D$3:$D$230)+SUMIF($B$3:$B$725,J584,$AR$3:$AR$725)</f>
        <v>0</v>
      </c>
      <c r="AO584" s="30">
        <f>SUMIF(Ingredients!$B$3:$B$230,K584,Ingredients!$D$3:$D$230)+SUMIF($B$3:$B$725,K584,$AR$3:$AR$725)</f>
        <v>0</v>
      </c>
      <c r="AP584" s="30">
        <f>SUMIF(Ingredients!$B$3:$B$230,L584,Ingredients!$D$3:$D$230)+SUMIF($B$3:$B$725,L584,$AR$3:$AR$725)</f>
        <v>0</v>
      </c>
      <c r="AQ584" s="30">
        <f>SUMIF(Ingredients!$B$3:$B$230,M584,Ingredients!$D$3:$D$230)+SUMIF($B$3:$B$725,M584,$AR$3:$AR$725)</f>
        <v>0</v>
      </c>
      <c r="AR584" s="29">
        <f t="shared" si="127"/>
        <v>0</v>
      </c>
      <c r="AS584" s="30">
        <f>SUMIF(Ingredients!$B$3:$B$230,F584,Ingredients!$E$3:$E$230)+SUMIF($B$3:$B$725,F584,$BA$3:$BA$730)</f>
        <v>32</v>
      </c>
      <c r="AT584" s="30">
        <f>SUMIF(Ingredients!$B$3:$B$230,G584,Ingredients!$E$3:$E$230)+SUMIF($B$3:$B$725,G584,$BA$3:$BA$730)</f>
        <v>73</v>
      </c>
      <c r="AU584" s="30">
        <f>SUMIF(Ingredients!$B$3:$B$230,H584,Ingredients!$E$3:$E$230)+SUMIF($B$3:$B$725,H584,$BA$3:$BA$730)</f>
        <v>12</v>
      </c>
      <c r="AV584" s="30">
        <f>SUMIF(Ingredients!$B$3:$B$230,I584,Ingredients!$E$3:$E$230)+SUMIF($B$3:$B$725,I584,$BA$3:$BA$730)</f>
        <v>43</v>
      </c>
      <c r="AW584" s="30">
        <f>SUMIF(Ingredients!$B$3:$B$230,J584,Ingredients!$E$3:$E$230)+SUMIF($B$3:$B$725,J584,$BA$3:$BA$730)</f>
        <v>48</v>
      </c>
      <c r="AX584" s="30">
        <f>SUMIF(Ingredients!$B$3:$B$230,K584,Ingredients!$E$3:$E$230)+SUMIF($B$3:$B$725,K584,$BA$3:$BA$730)</f>
        <v>0</v>
      </c>
      <c r="AY584" s="30">
        <f>SUMIF(Ingredients!$B$3:$B$230,L584,Ingredients!$E$3:$E$230)+SUMIF($B$3:$B$725,L584,$BA$3:$BA$730)</f>
        <v>0</v>
      </c>
      <c r="AZ584" s="30">
        <f>SUMIF(Ingredients!$B$3:$B$230,M584,Ingredients!$E$3:$E$230)+SUMIF($B$3:$B$725,M584,$BA$3:$BA$730)</f>
        <v>0</v>
      </c>
      <c r="BA584" s="29">
        <f t="shared" si="128"/>
        <v>41.6</v>
      </c>
      <c r="BB584" s="30">
        <f>SUMIF(Ingredients!$B$3:$B$230,F584,Ingredients!$F$3:$F$230)+SUMIF($B$3:$B$725,F584,$BJ$3:$BJ$725)</f>
        <v>0</v>
      </c>
      <c r="BC584" s="30">
        <f>SUMIF(Ingredients!$B$3:$B$230,G584,Ingredients!$F$3:$F$230)+SUMIF($B$3:$B$725,G584,$BJ$3:$BJ$725)</f>
        <v>0</v>
      </c>
      <c r="BD584" s="30">
        <f>SUMIF(Ingredients!$B$3:$B$230,H584,Ingredients!$F$3:$F$230)+SUMIF($B$3:$B$725,H584,$BJ$3:$BJ$725)</f>
        <v>0</v>
      </c>
      <c r="BE584" s="30">
        <f>SUMIF(Ingredients!$B$3:$B$230,I584,Ingredients!$F$3:$F$230)+SUMIF($B$3:$B$725,I584,$BJ$3:$BJ$725)</f>
        <v>0</v>
      </c>
      <c r="BF584" s="30">
        <f>SUMIF(Ingredients!$B$3:$B$230,J584,Ingredients!$F$3:$F$230)+SUMIF($B$3:$B$725,J584,$BJ$3:$BJ$725)</f>
        <v>0</v>
      </c>
      <c r="BG584" s="30">
        <f>SUMIF(Ingredients!$B$3:$B$230,K584,Ingredients!$F$3:$F$230)+SUMIF($B$3:$B$725,K584,$BJ$3:$BJ$725)</f>
        <v>0</v>
      </c>
      <c r="BH584" s="30">
        <f>SUMIF(Ingredients!$B$3:$B$230,L584,Ingredients!$F$3:$F$230)+SUMIF($B$3:$B$725,L584,$BJ$3:$BJ$725)</f>
        <v>0</v>
      </c>
      <c r="BI584" s="30">
        <f>SUMIF(Ingredients!$B$3:$B$230,M584,Ingredients!$F$3:$F$230)+SUMIF($B$3:$B$725,M584,$BJ$3:$BJ$725)</f>
        <v>0</v>
      </c>
      <c r="BJ584" s="35">
        <f t="shared" si="129"/>
        <v>0</v>
      </c>
      <c r="BK584" s="30">
        <f>SUMIF(Ingredients!$B$3:$B$230,F584,Ingredients!$G$3:$G$230)+SUMIF($B$3:$B$725,F584,$BS$3:$BS$725)</f>
        <v>0</v>
      </c>
      <c r="BL584" s="30">
        <f>SUMIF(Ingredients!$B$3:$B$230,G584,Ingredients!$G$3:$G$230)+SUMIF($B$3:$B$725,G584,$BS$3:$BS$725)</f>
        <v>0</v>
      </c>
      <c r="BM584" s="30">
        <f>SUMIF(Ingredients!$B$3:$B$230,H584,Ingredients!$G$3:$G$230)+SUMIF($B$3:$B$725,H584,$BS$3:$BS$725)</f>
        <v>0</v>
      </c>
      <c r="BN584" s="30">
        <f>SUMIF(Ingredients!$B$3:$B$230,I584,Ingredients!$G$3:$G$230)+SUMIF($B$3:$B$725,I584,$BS$3:$BS$725)</f>
        <v>0</v>
      </c>
      <c r="BO584" s="30">
        <f>SUMIF(Ingredients!$B$3:$B$230,J584,Ingredients!$G$3:$G$230)+SUMIF($B$3:$B$725,J584,$BS$3:$BS$725)</f>
        <v>0</v>
      </c>
      <c r="BP584" s="30">
        <f>SUMIF(Ingredients!$B$3:$B$230,K584,Ingredients!$G$3:$G$230)+SUMIF($B$3:$B$725,K584,$BS$3:$BS$725)</f>
        <v>0</v>
      </c>
      <c r="BQ584" s="30">
        <f>SUMIF(Ingredients!$B$3:$B$230,L584,Ingredients!$G$3:$G$230)+SUMIF($B$3:$B$725,L584,$BS$3:$BS$725)</f>
        <v>0</v>
      </c>
      <c r="BR584" s="30">
        <f>SUMIF(Ingredients!$B$3:$B$230,M584,Ingredients!$G$3:$G$230)+SUMIF($B$3:$B$725,M584,$BS$3:$BS$725)</f>
        <v>0</v>
      </c>
      <c r="BS584" s="36">
        <f t="shared" si="130"/>
        <v>0</v>
      </c>
      <c r="BT584" s="30">
        <f>SUMIF(Ingredients!$B$3:$B$230,F584,Ingredients!$H$3:$H$230)+SUMIF($B$3:$B$725,F584,$CB$3:$CB$725)</f>
        <v>0.5</v>
      </c>
      <c r="BU584" s="30">
        <f>SUMIF(Ingredients!$B$3:$B$230,G584,Ingredients!$H$3:$H$230)+SUMIF($B$3:$B$725,G584,$CB$3:$CB$725)</f>
        <v>0</v>
      </c>
      <c r="BV584" s="30">
        <f>SUMIF(Ingredients!$B$3:$B$230,H584,Ingredients!$H$3:$H$230)+SUMIF($B$3:$B$725,H584,$CB$3:$CB$725)</f>
        <v>0</v>
      </c>
      <c r="BW584" s="30">
        <f>SUMIF(Ingredients!$B$3:$B$230,I584,Ingredients!$H$3:$H$230)+SUMIF($B$3:$B$725,I584,$CB$3:$CB$725)</f>
        <v>1</v>
      </c>
      <c r="BX584" s="30">
        <f>SUMIF(Ingredients!$B$3:$B$230,J584,Ingredients!$H$3:$H$230)+SUMIF($B$3:$B$725,J584,$CB$3:$CB$725)</f>
        <v>0</v>
      </c>
      <c r="BY584" s="30">
        <f>SUMIF(Ingredients!$B$3:$B$230,K584,Ingredients!$H$3:$H$230)+SUMIF($B$3:$B$725,K584,$CB$3:$CB$725)</f>
        <v>0</v>
      </c>
      <c r="BZ584" s="30">
        <f>SUMIF(Ingredients!$B$3:$B$230,L584,Ingredients!$H$3:$H$230)+SUMIF($B$3:$B$725,L584,$CB$3:$CB$725)</f>
        <v>0</v>
      </c>
      <c r="CA584" s="30">
        <f>SUMIF(Ingredients!$B$3:$B$230,M584,Ingredients!$H$3:$H$230)+SUMIF($B$3:$B$725,M584,$CB$3:$CB$725)</f>
        <v>0</v>
      </c>
      <c r="CB584" s="42">
        <f t="shared" si="131"/>
        <v>1.5</v>
      </c>
      <c r="CC584" s="30">
        <f>SUMIF(Ingredients!$B$3:$B$230,F584,Ingredients!$I$3:$I$230)+SUMIF($B$3:$B$725,F584,$CK$3:$CK$725)</f>
        <v>0</v>
      </c>
      <c r="CD584" s="30">
        <f>SUMIF(Ingredients!$B$3:$B$230,G584,Ingredients!$I$3:$I$230)+SUMIF($B$3:$B$725,G584,$CK$3:$CK$725)</f>
        <v>0</v>
      </c>
      <c r="CE584" s="30">
        <f>SUMIF(Ingredients!$B$3:$B$230,H584,Ingredients!$I$3:$I$230)+SUMIF($B$3:$B$725,H584,$CK$3:$CK$725)</f>
        <v>2</v>
      </c>
      <c r="CF584" s="30">
        <f>SUMIF(Ingredients!$B$3:$B$230,I584,Ingredients!$I$3:$I$230)+SUMIF($B$3:$B$725,I584,$CK$3:$CK$725)</f>
        <v>0</v>
      </c>
      <c r="CG584" s="30">
        <f>SUMIF(Ingredients!$B$3:$B$230,J584,Ingredients!$I$3:$I$230)+SUMIF($B$3:$B$725,J584,$CK$3:$CK$725)</f>
        <v>0</v>
      </c>
      <c r="CH584" s="30">
        <f>SUMIF(Ingredients!$B$3:$B$230,K584,Ingredients!$I$3:$I$230)+SUMIF($B$3:$B$725,K584,$CK$3:$CK$725)</f>
        <v>0</v>
      </c>
      <c r="CI584" s="30">
        <f>SUMIF(Ingredients!$B$3:$B$230,L584,Ingredients!$I$3:$I$230)+SUMIF($B$3:$B$725,L584,$CK$3:$CK$725)</f>
        <v>0</v>
      </c>
      <c r="CJ584" s="30">
        <f>SUMIF(Ingredients!$B$3:$B$230,M584,Ingredients!$I$3:$I$230)+SUMIF($B$3:$B$725,M584,$CK$3:$CK$725)</f>
        <v>0</v>
      </c>
      <c r="CK584" s="38">
        <f t="shared" si="132"/>
        <v>2</v>
      </c>
      <c r="CL584" s="30">
        <f>SUMIF(Ingredients!$B$3:$B$230,F584,Ingredients!$J$3:$J$230)+SUMIF($B$3:$B$725,F584,$CT$3:$CT$725)</f>
        <v>0</v>
      </c>
      <c r="CM584" s="30">
        <f>SUMIF(Ingredients!$B$3:$B$230,G584,Ingredients!$J$3:$J$230)+SUMIF($B$3:$B$725,G584,$CT$3:$CT$725)</f>
        <v>3</v>
      </c>
      <c r="CN584" s="30">
        <f>SUMIF(Ingredients!$B$3:$B$230,H584,Ingredients!$J$3:$J$230)+SUMIF($B$3:$B$725,H584,$CT$3:$CT$725)</f>
        <v>0</v>
      </c>
      <c r="CO584" s="30">
        <f>SUMIF(Ingredients!$B$3:$B$230,I584,Ingredients!$J$3:$J$230)+SUMIF($B$3:$B$725,I584,$CT$3:$CT$725)</f>
        <v>0</v>
      </c>
      <c r="CP584" s="30">
        <f>SUMIF(Ingredients!$B$3:$B$230,J584,Ingredients!$J$3:$J$230)+SUMIF($B$3:$B$725,J584,$CT$3:$CT$725)</f>
        <v>0</v>
      </c>
      <c r="CQ584" s="30">
        <f>SUMIF(Ingredients!$B$3:$B$230,K584,Ingredients!$J$3:$J$230)+SUMIF($B$3:$B$725,K584,$CT$3:$CT$725)</f>
        <v>0</v>
      </c>
      <c r="CR584" s="30">
        <f>SUMIF(Ingredients!$B$3:$B$230,L584,Ingredients!$J$3:$J$230)+SUMIF($B$3:$B$725,L584,$CT$3:$CT$725)</f>
        <v>0</v>
      </c>
      <c r="CS584" s="30">
        <f>SUMIF(Ingredients!$B$3:$B$230,M584,Ingredients!$J$3:$J$230)+SUMIF($B$3:$B$725,M584,$CT$3:$CT$725)</f>
        <v>0</v>
      </c>
      <c r="CT584" s="43">
        <f t="shared" si="133"/>
        <v>3</v>
      </c>
      <c r="CU584" s="34">
        <v>20.166666666666668</v>
      </c>
      <c r="CV584" s="30">
        <v>0</v>
      </c>
      <c r="CW584" s="30">
        <v>12</v>
      </c>
      <c r="CX584" s="35">
        <v>0</v>
      </c>
      <c r="CY584" s="36">
        <v>0</v>
      </c>
      <c r="CZ584" s="37">
        <v>1.5</v>
      </c>
      <c r="DA584" s="38">
        <v>2</v>
      </c>
      <c r="DB584" s="39">
        <v>3</v>
      </c>
      <c r="DC584" t="s">
        <v>202</v>
      </c>
      <c r="DD584" t="str">
        <f t="shared" ca="1" si="125"/>
        <v/>
      </c>
      <c r="DE584" t="str">
        <f t="shared" ca="1" si="134"/>
        <v>-</v>
      </c>
      <c r="DG584" t="s">
        <v>200</v>
      </c>
      <c r="DH584" t="str">
        <f t="shared" ca="1" si="135"/>
        <v>STUFFEDCHILIPEPPERSITEM(MEAL, ItemRegistry.stuffedchilipeppersItem, 4 ,4.03f,0f,0f,1.5f,0f,2f,3f,1.75f),</v>
      </c>
      <c r="DI584" t="s">
        <v>2614</v>
      </c>
    </row>
    <row r="585" spans="2:113" x14ac:dyDescent="0.3">
      <c r="B585" t="s">
        <v>899</v>
      </c>
      <c r="C585" t="str">
        <f>INDEX('PH Itemnames'!$B$1:$B$723,MATCH(B585,'PH Itemnames'!$A$1:$A$723),1)</f>
        <v>slimegummiesItem</v>
      </c>
      <c r="D585" t="s">
        <v>240</v>
      </c>
      <c r="E585" t="s">
        <v>1191</v>
      </c>
      <c r="F585" s="10" t="s">
        <v>212</v>
      </c>
      <c r="G585" s="11" t="s">
        <v>346</v>
      </c>
      <c r="H585" s="11" t="s">
        <v>250</v>
      </c>
      <c r="I585" s="11" t="s">
        <v>223</v>
      </c>
      <c r="J585" s="11"/>
      <c r="K585" s="11"/>
      <c r="L585" s="11"/>
      <c r="M585" s="11"/>
      <c r="N585" s="46">
        <f ca="1">SUMIF(Ingredients!$B$3:$B$230,'PH complex foods'!F585,Ingredients!$A$3:$A$119)+SUMIF($B$3:$B$725,F585,$V$3:$V$724)</f>
        <v>1</v>
      </c>
      <c r="O585" s="11">
        <f ca="1">SUMIF(Ingredients!$B$3:$B$230,'PH complex foods'!G585,Ingredients!$A$3:$A$119)+SUMIF($B$3:$B$725,G585,$V$3:$V$724)</f>
        <v>1</v>
      </c>
      <c r="P585" s="11">
        <f ca="1">SUMIF(Ingredients!$B$3:$B$230,'PH complex foods'!H585,Ingredients!$A$3:$A$119)+SUMIF($B$3:$B$725,H585,$V$3:$V$724)</f>
        <v>1</v>
      </c>
      <c r="Q585" s="11">
        <f ca="1">SUMIF(Ingredients!$B$3:$B$230,'PH complex foods'!I585,Ingredients!$A$3:$A$119)+SUMIF($B$3:$B$725,I585,$V$3:$V$724)</f>
        <v>1</v>
      </c>
      <c r="R585" s="11">
        <f ca="1">SUMIF(Ingredients!$B$3:$B$230,'PH complex foods'!J585,Ingredients!$A$3:$A$119)+SUMIF($B$3:$B$725,J585,$V$3:$V$724)</f>
        <v>0</v>
      </c>
      <c r="S585" s="11">
        <f ca="1">SUMIF(Ingredients!$B$3:$B$230,'PH complex foods'!K585,Ingredients!$A$3:$A$119)+SUMIF($B$3:$B$725,K585,$V$3:$V$724)</f>
        <v>0</v>
      </c>
      <c r="T585" s="11">
        <f ca="1">SUMIF(Ingredients!$B$3:$B$230,'PH complex foods'!L585,Ingredients!$A$3:$A$119)+SUMIF($B$3:$B$725,L585,$V$3:$V$724)</f>
        <v>0</v>
      </c>
      <c r="U585" s="11">
        <f ca="1">SUMIF(Ingredients!$B$3:$B$230,'PH complex foods'!M585,Ingredients!$A$3:$A$119)+SUMIF($B$3:$B$725,M585,$V$3:$V$724)</f>
        <v>0</v>
      </c>
      <c r="V585" s="10">
        <f t="shared" ca="1" si="136"/>
        <v>1</v>
      </c>
      <c r="W585" s="10">
        <v>1</v>
      </c>
      <c r="X585" s="11">
        <v>1</v>
      </c>
      <c r="Y585" s="11">
        <f>COUNTIF(F585:M1309,B585)</f>
        <v>0</v>
      </c>
      <c r="Z585" s="44" t="str">
        <f t="shared" ca="1" si="137"/>
        <v>Yes</v>
      </c>
      <c r="AA585" s="34">
        <f>SUMIF(Ingredients!$B$3:$B$230,F585,Ingredients!$C$3:$C$230)+SUMIF($B$3:$B$725,F585,$AI$3:$AI$725)</f>
        <v>7.166666666666667</v>
      </c>
      <c r="AB585" s="30">
        <f>SUMIF(Ingredients!$B$3:$B$230,G585,Ingredients!$C$3:$C$230)+SUMIF($B$3:$B$725,G585,$AI$3:$AI$725)</f>
        <v>4</v>
      </c>
      <c r="AC585" s="30">
        <f>SUMIF(Ingredients!$B$3:$B$230,H585,Ingredients!$C$3:$C$230)+SUMIF($B$3:$B$725,H585,$AI$3:$AI$725)</f>
        <v>0</v>
      </c>
      <c r="AD585" s="30">
        <f>SUMIF(Ingredients!$B$3:$B$230,I585,Ingredients!$C$3:$C$230)+SUMIF($B$3:$B$725,I585,$AI$3:$AI$725)</f>
        <v>0</v>
      </c>
      <c r="AE585" s="30">
        <f>SUMIF(Ingredients!$B$3:$B$230,J585,Ingredients!$C$3:$C$230)+SUMIF($B$3:$B$725,J585,$AI$3:$AI$725)</f>
        <v>0</v>
      </c>
      <c r="AF585" s="30">
        <f>SUMIF(Ingredients!$B$3:$B$230,K585,Ingredients!$C$3:$C$230)+SUMIF($B$3:$B$725,K585,$AI$3:$AI$725)</f>
        <v>0</v>
      </c>
      <c r="AG585" s="30">
        <f>SUMIF(Ingredients!$B$3:$B$230,L585,Ingredients!$C$3:$C$230)+SUMIF($B$3:$B$725,L585,$AI$3:$AI$725)</f>
        <v>0</v>
      </c>
      <c r="AH585" s="30">
        <f>SUMIF(Ingredients!$B$3:$B$230,M585,Ingredients!$C$3:$C$230)+SUMIF($B$3:$B$725,M585,$AI$3:$AI$725)</f>
        <v>0</v>
      </c>
      <c r="AI585" s="29">
        <f t="shared" si="126"/>
        <v>11.166666666666668</v>
      </c>
      <c r="AJ585" s="30">
        <f>SUMIF(Ingredients!$B$3:$B$230,F585,Ingredients!$D$3:$D$230)+SUMIF($B$3:$B$725,F585,$AR$3:$AR$725)</f>
        <v>0</v>
      </c>
      <c r="AK585" s="30">
        <f>SUMIF(Ingredients!$B$3:$B$230,G585,Ingredients!$D$3:$D$230)+SUMIF($B$3:$B$725,G585,$AR$3:$AR$725)</f>
        <v>0</v>
      </c>
      <c r="AL585" s="30">
        <f>SUMIF(Ingredients!$B$3:$B$230,H585,Ingredients!$D$3:$D$230)+SUMIF($B$3:$B$725,H585,$AR$3:$AR$725)</f>
        <v>5</v>
      </c>
      <c r="AM585" s="30">
        <f>SUMIF(Ingredients!$B$3:$B$230,I585,Ingredients!$D$3:$D$230)+SUMIF($B$3:$B$725,I585,$AR$3:$AR$725)</f>
        <v>0</v>
      </c>
      <c r="AN585" s="30">
        <f>SUMIF(Ingredients!$B$3:$B$230,J585,Ingredients!$D$3:$D$230)+SUMIF($B$3:$B$725,J585,$AR$3:$AR$725)</f>
        <v>0</v>
      </c>
      <c r="AO585" s="30">
        <f>SUMIF(Ingredients!$B$3:$B$230,K585,Ingredients!$D$3:$D$230)+SUMIF($B$3:$B$725,K585,$AR$3:$AR$725)</f>
        <v>0</v>
      </c>
      <c r="AP585" s="30">
        <f>SUMIF(Ingredients!$B$3:$B$230,L585,Ingredients!$D$3:$D$230)+SUMIF($B$3:$B$725,L585,$AR$3:$AR$725)</f>
        <v>0</v>
      </c>
      <c r="AQ585" s="30">
        <f>SUMIF(Ingredients!$B$3:$B$230,M585,Ingredients!$D$3:$D$230)+SUMIF($B$3:$B$725,M585,$AR$3:$AR$725)</f>
        <v>0</v>
      </c>
      <c r="AR585" s="29">
        <f t="shared" si="127"/>
        <v>5</v>
      </c>
      <c r="AS585" s="30">
        <f>SUMIF(Ingredients!$B$3:$B$230,F585,Ingredients!$E$3:$E$230)+SUMIF($B$3:$B$725,F585,$BA$3:$BA$730)</f>
        <v>12</v>
      </c>
      <c r="AT585" s="30">
        <f>SUMIF(Ingredients!$B$3:$B$230,G585,Ingredients!$E$3:$E$230)+SUMIF($B$3:$B$725,G585,$BA$3:$BA$730)</f>
        <v>0</v>
      </c>
      <c r="AU585" s="30">
        <f>SUMIF(Ingredients!$B$3:$B$230,H585,Ingredients!$E$3:$E$230)+SUMIF($B$3:$B$725,H585,$BA$3:$BA$730)</f>
        <v>0</v>
      </c>
      <c r="AV585" s="30">
        <f>SUMIF(Ingredients!$B$3:$B$230,I585,Ingredients!$E$3:$E$230)+SUMIF($B$3:$B$725,I585,$BA$3:$BA$730)</f>
        <v>0</v>
      </c>
      <c r="AW585" s="30">
        <f>SUMIF(Ingredients!$B$3:$B$230,J585,Ingredients!$E$3:$E$230)+SUMIF($B$3:$B$725,J585,$BA$3:$BA$730)</f>
        <v>0</v>
      </c>
      <c r="AX585" s="30">
        <f>SUMIF(Ingredients!$B$3:$B$230,K585,Ingredients!$E$3:$E$230)+SUMIF($B$3:$B$725,K585,$BA$3:$BA$730)</f>
        <v>0</v>
      </c>
      <c r="AY585" s="30">
        <f>SUMIF(Ingredients!$B$3:$B$230,L585,Ingredients!$E$3:$E$230)+SUMIF($B$3:$B$725,L585,$BA$3:$BA$730)</f>
        <v>0</v>
      </c>
      <c r="AZ585" s="30">
        <f>SUMIF(Ingredients!$B$3:$B$230,M585,Ingredients!$E$3:$E$230)+SUMIF($B$3:$B$725,M585,$BA$3:$BA$730)</f>
        <v>0</v>
      </c>
      <c r="BA585" s="29">
        <f t="shared" si="128"/>
        <v>3</v>
      </c>
      <c r="BB585" s="30">
        <f>SUMIF(Ingredients!$B$3:$B$230,F585,Ingredients!$F$3:$F$230)+SUMIF($B$3:$B$725,F585,$BJ$3:$BJ$725)</f>
        <v>0</v>
      </c>
      <c r="BC585" s="30">
        <f>SUMIF(Ingredients!$B$3:$B$230,G585,Ingredients!$F$3:$F$230)+SUMIF($B$3:$B$725,G585,$BJ$3:$BJ$725)</f>
        <v>0</v>
      </c>
      <c r="BD585" s="30">
        <f>SUMIF(Ingredients!$B$3:$B$230,H585,Ingredients!$F$3:$F$230)+SUMIF($B$3:$B$725,H585,$BJ$3:$BJ$725)</f>
        <v>0</v>
      </c>
      <c r="BE585" s="30">
        <f>SUMIF(Ingredients!$B$3:$B$230,I585,Ingredients!$F$3:$F$230)+SUMIF($B$3:$B$725,I585,$BJ$3:$BJ$725)</f>
        <v>0</v>
      </c>
      <c r="BF585" s="30">
        <f>SUMIF(Ingredients!$B$3:$B$230,J585,Ingredients!$F$3:$F$230)+SUMIF($B$3:$B$725,J585,$BJ$3:$BJ$725)</f>
        <v>0</v>
      </c>
      <c r="BG585" s="30">
        <f>SUMIF(Ingredients!$B$3:$B$230,K585,Ingredients!$F$3:$F$230)+SUMIF($B$3:$B$725,K585,$BJ$3:$BJ$725)</f>
        <v>0</v>
      </c>
      <c r="BH585" s="30">
        <f>SUMIF(Ingredients!$B$3:$B$230,L585,Ingredients!$F$3:$F$230)+SUMIF($B$3:$B$725,L585,$BJ$3:$BJ$725)</f>
        <v>0</v>
      </c>
      <c r="BI585" s="30">
        <f>SUMIF(Ingredients!$B$3:$B$230,M585,Ingredients!$F$3:$F$230)+SUMIF($B$3:$B$725,M585,$BJ$3:$BJ$725)</f>
        <v>0</v>
      </c>
      <c r="BJ585" s="35">
        <f t="shared" si="129"/>
        <v>0</v>
      </c>
      <c r="BK585" s="30">
        <f>SUMIF(Ingredients!$B$3:$B$230,F585,Ingredients!$G$3:$G$230)+SUMIF($B$3:$B$725,F585,$BS$3:$BS$725)</f>
        <v>0</v>
      </c>
      <c r="BL585" s="30">
        <f>SUMIF(Ingredients!$B$3:$B$230,G585,Ingredients!$G$3:$G$230)+SUMIF($B$3:$B$725,G585,$BS$3:$BS$725)</f>
        <v>0</v>
      </c>
      <c r="BM585" s="30">
        <f>SUMIF(Ingredients!$B$3:$B$230,H585,Ingredients!$G$3:$G$230)+SUMIF($B$3:$B$725,H585,$BS$3:$BS$725)</f>
        <v>0</v>
      </c>
      <c r="BN585" s="30">
        <f>SUMIF(Ingredients!$B$3:$B$230,I585,Ingredients!$G$3:$G$230)+SUMIF($B$3:$B$725,I585,$BS$3:$BS$725)</f>
        <v>0</v>
      </c>
      <c r="BO585" s="30">
        <f>SUMIF(Ingredients!$B$3:$B$230,J585,Ingredients!$G$3:$G$230)+SUMIF($B$3:$B$725,J585,$BS$3:$BS$725)</f>
        <v>0</v>
      </c>
      <c r="BP585" s="30">
        <f>SUMIF(Ingredients!$B$3:$B$230,K585,Ingredients!$G$3:$G$230)+SUMIF($B$3:$B$725,K585,$BS$3:$BS$725)</f>
        <v>0</v>
      </c>
      <c r="BQ585" s="30">
        <f>SUMIF(Ingredients!$B$3:$B$230,L585,Ingredients!$G$3:$G$230)+SUMIF($B$3:$B$725,L585,$BS$3:$BS$725)</f>
        <v>0</v>
      </c>
      <c r="BR585" s="30">
        <f>SUMIF(Ingredients!$B$3:$B$230,M585,Ingredients!$G$3:$G$230)+SUMIF($B$3:$B$725,M585,$BS$3:$BS$725)</f>
        <v>0</v>
      </c>
      <c r="BS585" s="36">
        <f t="shared" si="130"/>
        <v>0</v>
      </c>
      <c r="BT585" s="30">
        <f>SUMIF(Ingredients!$B$3:$B$230,F585,Ingredients!$H$3:$H$230)+SUMIF($B$3:$B$725,F585,$CB$3:$CB$725)</f>
        <v>0</v>
      </c>
      <c r="BU585" s="30">
        <f>SUMIF(Ingredients!$B$3:$B$230,G585,Ingredients!$H$3:$H$230)+SUMIF($B$3:$B$725,G585,$CB$3:$CB$725)</f>
        <v>0</v>
      </c>
      <c r="BV585" s="30">
        <f>SUMIF(Ingredients!$B$3:$B$230,H585,Ingredients!$H$3:$H$230)+SUMIF($B$3:$B$725,H585,$CB$3:$CB$725)</f>
        <v>0</v>
      </c>
      <c r="BW585" s="30">
        <f>SUMIF(Ingredients!$B$3:$B$230,I585,Ingredients!$H$3:$H$230)+SUMIF($B$3:$B$725,I585,$CB$3:$CB$725)</f>
        <v>0</v>
      </c>
      <c r="BX585" s="30">
        <f>SUMIF(Ingredients!$B$3:$B$230,J585,Ingredients!$H$3:$H$230)+SUMIF($B$3:$B$725,J585,$CB$3:$CB$725)</f>
        <v>0</v>
      </c>
      <c r="BY585" s="30">
        <f>SUMIF(Ingredients!$B$3:$B$230,K585,Ingredients!$H$3:$H$230)+SUMIF($B$3:$B$725,K585,$CB$3:$CB$725)</f>
        <v>0</v>
      </c>
      <c r="BZ585" s="30">
        <f>SUMIF(Ingredients!$B$3:$B$230,L585,Ingredients!$H$3:$H$230)+SUMIF($B$3:$B$725,L585,$CB$3:$CB$725)</f>
        <v>0</v>
      </c>
      <c r="CA585" s="30">
        <f>SUMIF(Ingredients!$B$3:$B$230,M585,Ingredients!$H$3:$H$230)+SUMIF($B$3:$B$725,M585,$CB$3:$CB$725)</f>
        <v>0</v>
      </c>
      <c r="CB585" s="42">
        <f t="shared" si="131"/>
        <v>0</v>
      </c>
      <c r="CC585" s="30">
        <f>SUMIF(Ingredients!$B$3:$B$230,F585,Ingredients!$I$3:$I$230)+SUMIF($B$3:$B$725,F585,$CK$3:$CK$725)</f>
        <v>2</v>
      </c>
      <c r="CD585" s="30">
        <f>SUMIF(Ingredients!$B$3:$B$230,G585,Ingredients!$I$3:$I$230)+SUMIF($B$3:$B$725,G585,$CK$3:$CK$725)</f>
        <v>0</v>
      </c>
      <c r="CE585" s="30">
        <f>SUMIF(Ingredients!$B$3:$B$230,H585,Ingredients!$I$3:$I$230)+SUMIF($B$3:$B$725,H585,$CK$3:$CK$725)</f>
        <v>0</v>
      </c>
      <c r="CF585" s="30">
        <f>SUMIF(Ingredients!$B$3:$B$230,I585,Ingredients!$I$3:$I$230)+SUMIF($B$3:$B$725,I585,$CK$3:$CK$725)</f>
        <v>0</v>
      </c>
      <c r="CG585" s="30">
        <f>SUMIF(Ingredients!$B$3:$B$230,J585,Ingredients!$I$3:$I$230)+SUMIF($B$3:$B$725,J585,$CK$3:$CK$725)</f>
        <v>0</v>
      </c>
      <c r="CH585" s="30">
        <f>SUMIF(Ingredients!$B$3:$B$230,K585,Ingredients!$I$3:$I$230)+SUMIF($B$3:$B$725,K585,$CK$3:$CK$725)</f>
        <v>0</v>
      </c>
      <c r="CI585" s="30">
        <f>SUMIF(Ingredients!$B$3:$B$230,L585,Ingredients!$I$3:$I$230)+SUMIF($B$3:$B$725,L585,$CK$3:$CK$725)</f>
        <v>0</v>
      </c>
      <c r="CJ585" s="30">
        <f>SUMIF(Ingredients!$B$3:$B$230,M585,Ingredients!$I$3:$I$230)+SUMIF($B$3:$B$725,M585,$CK$3:$CK$725)</f>
        <v>0</v>
      </c>
      <c r="CK585" s="38">
        <f t="shared" si="132"/>
        <v>2</v>
      </c>
      <c r="CL585" s="30">
        <f>SUMIF(Ingredients!$B$3:$B$230,F585,Ingredients!$J$3:$J$230)+SUMIF($B$3:$B$725,F585,$CT$3:$CT$725)</f>
        <v>0</v>
      </c>
      <c r="CM585" s="30">
        <f>SUMIF(Ingredients!$B$3:$B$230,G585,Ingredients!$J$3:$J$230)+SUMIF($B$3:$B$725,G585,$CT$3:$CT$725)</f>
        <v>0</v>
      </c>
      <c r="CN585" s="30">
        <f>SUMIF(Ingredients!$B$3:$B$230,H585,Ingredients!$J$3:$J$230)+SUMIF($B$3:$B$725,H585,$CT$3:$CT$725)</f>
        <v>0</v>
      </c>
      <c r="CO585" s="30">
        <f>SUMIF(Ingredients!$B$3:$B$230,I585,Ingredients!$J$3:$J$230)+SUMIF($B$3:$B$725,I585,$CT$3:$CT$725)</f>
        <v>0</v>
      </c>
      <c r="CP585" s="30">
        <f>SUMIF(Ingredients!$B$3:$B$230,J585,Ingredients!$J$3:$J$230)+SUMIF($B$3:$B$725,J585,$CT$3:$CT$725)</f>
        <v>0</v>
      </c>
      <c r="CQ585" s="30">
        <f>SUMIF(Ingredients!$B$3:$B$230,K585,Ingredients!$J$3:$J$230)+SUMIF($B$3:$B$725,K585,$CT$3:$CT$725)</f>
        <v>0</v>
      </c>
      <c r="CR585" s="30">
        <f>SUMIF(Ingredients!$B$3:$B$230,L585,Ingredients!$J$3:$J$230)+SUMIF($B$3:$B$725,L585,$CT$3:$CT$725)</f>
        <v>0</v>
      </c>
      <c r="CS585" s="30">
        <f>SUMIF(Ingredients!$B$3:$B$230,M585,Ingredients!$J$3:$J$230)+SUMIF($B$3:$B$725,M585,$CT$3:$CT$725)</f>
        <v>0</v>
      </c>
      <c r="CT585" s="43">
        <f t="shared" si="133"/>
        <v>0</v>
      </c>
      <c r="CU585" s="34">
        <v>10</v>
      </c>
      <c r="CV585" s="30">
        <v>0</v>
      </c>
      <c r="CW585" s="30">
        <v>18</v>
      </c>
      <c r="CX585" s="35">
        <v>0</v>
      </c>
      <c r="CY585" s="36">
        <v>0</v>
      </c>
      <c r="CZ585" s="37">
        <v>0</v>
      </c>
      <c r="DA585" s="38">
        <v>2</v>
      </c>
      <c r="DB585" s="39">
        <v>0</v>
      </c>
      <c r="DC585" t="s">
        <v>202</v>
      </c>
      <c r="DD585" t="str">
        <f t="shared" ca="1" si="125"/>
        <v/>
      </c>
      <c r="DE585" t="str">
        <f t="shared" ca="1" si="134"/>
        <v>-</v>
      </c>
      <c r="DG585" t="s">
        <v>200</v>
      </c>
      <c r="DH585" t="str">
        <f t="shared" ca="1" si="135"/>
        <v>SLIMEGUMMIESITEM(MEAL, ItemRegistry.slimegummiesItem, 4 ,2f,0f,0f,0f,0f,2f,0f,1.17f),</v>
      </c>
      <c r="DI585" t="s">
        <v>2615</v>
      </c>
    </row>
    <row r="586" spans="2:113" x14ac:dyDescent="0.3">
      <c r="B586" t="s">
        <v>900</v>
      </c>
      <c r="C586" t="str">
        <f>INDEX('PH Itemnames'!$B$1:$B$723,MATCH(B586,'PH Itemnames'!$A$1:$A$723),1)</f>
        <v>chocolatepuddingItem</v>
      </c>
      <c r="D586" t="s">
        <v>240</v>
      </c>
      <c r="E586" t="s">
        <v>1191</v>
      </c>
      <c r="F586" s="10" t="s">
        <v>217</v>
      </c>
      <c r="G586" s="11" t="s">
        <v>221</v>
      </c>
      <c r="H586" s="11" t="s">
        <v>210</v>
      </c>
      <c r="I586" s="11"/>
      <c r="J586" s="11"/>
      <c r="K586" s="11"/>
      <c r="L586" s="11"/>
      <c r="M586" s="11"/>
      <c r="N586" s="46">
        <f ca="1">SUMIF(Ingredients!$B$3:$B$230,'PH complex foods'!F586,Ingredients!$A$3:$A$119)+SUMIF($B$3:$B$725,F586,$V$3:$V$724)</f>
        <v>1</v>
      </c>
      <c r="O586" s="11">
        <f ca="1">SUMIF(Ingredients!$B$3:$B$230,'PH complex foods'!G586,Ingredients!$A$3:$A$119)+SUMIF($B$3:$B$725,G586,$V$3:$V$724)</f>
        <v>1</v>
      </c>
      <c r="P586" s="11">
        <f ca="1">SUMIF(Ingredients!$B$3:$B$230,'PH complex foods'!H586,Ingredients!$A$3:$A$119)+SUMIF($B$3:$B$725,H586,$V$3:$V$724)</f>
        <v>1</v>
      </c>
      <c r="Q586" s="11">
        <f ca="1">SUMIF(Ingredients!$B$3:$B$230,'PH complex foods'!I586,Ingredients!$A$3:$A$119)+SUMIF($B$3:$B$725,I586,$V$3:$V$724)</f>
        <v>0</v>
      </c>
      <c r="R586" s="11">
        <f ca="1">SUMIF(Ingredients!$B$3:$B$230,'PH complex foods'!J586,Ingredients!$A$3:$A$119)+SUMIF($B$3:$B$725,J586,$V$3:$V$724)</f>
        <v>0</v>
      </c>
      <c r="S586" s="11">
        <f ca="1">SUMIF(Ingredients!$B$3:$B$230,'PH complex foods'!K586,Ingredients!$A$3:$A$119)+SUMIF($B$3:$B$725,K586,$V$3:$V$724)</f>
        <v>0</v>
      </c>
      <c r="T586" s="11">
        <f ca="1">SUMIF(Ingredients!$B$3:$B$230,'PH complex foods'!L586,Ingredients!$A$3:$A$119)+SUMIF($B$3:$B$725,L586,$V$3:$V$724)</f>
        <v>0</v>
      </c>
      <c r="U586" s="11">
        <f ca="1">SUMIF(Ingredients!$B$3:$B$230,'PH complex foods'!M586,Ingredients!$A$3:$A$119)+SUMIF($B$3:$B$725,M586,$V$3:$V$724)</f>
        <v>0</v>
      </c>
      <c r="V586" s="10">
        <f t="shared" ca="1" si="136"/>
        <v>1</v>
      </c>
      <c r="W586" s="10">
        <v>1</v>
      </c>
      <c r="X586" s="11">
        <v>0</v>
      </c>
      <c r="Y586" s="11">
        <f>COUNTIF(F586:M1310,B586)</f>
        <v>0</v>
      </c>
      <c r="Z586" s="44" t="str">
        <f t="shared" ca="1" si="137"/>
        <v>Yes</v>
      </c>
      <c r="AA586" s="34">
        <f>SUMIF(Ingredients!$B$3:$B$230,F586,Ingredients!$C$3:$C$230)+SUMIF($B$3:$B$725,F586,$AI$3:$AI$725)</f>
        <v>5</v>
      </c>
      <c r="AB586" s="30">
        <f>SUMIF(Ingredients!$B$3:$B$230,G586,Ingredients!$C$3:$C$230)+SUMIF($B$3:$B$725,G586,$AI$3:$AI$725)</f>
        <v>0</v>
      </c>
      <c r="AC586" s="30">
        <f>SUMIF(Ingredients!$B$3:$B$230,H586,Ingredients!$C$3:$C$230)+SUMIF($B$3:$B$725,H586,$AI$3:$AI$725)</f>
        <v>0</v>
      </c>
      <c r="AD586" s="30">
        <f>SUMIF(Ingredients!$B$3:$B$230,I586,Ingredients!$C$3:$C$230)+SUMIF($B$3:$B$725,I586,$AI$3:$AI$725)</f>
        <v>0</v>
      </c>
      <c r="AE586" s="30">
        <f>SUMIF(Ingredients!$B$3:$B$230,J586,Ingredients!$C$3:$C$230)+SUMIF($B$3:$B$725,J586,$AI$3:$AI$725)</f>
        <v>0</v>
      </c>
      <c r="AF586" s="30">
        <f>SUMIF(Ingredients!$B$3:$B$230,K586,Ingredients!$C$3:$C$230)+SUMIF($B$3:$B$725,K586,$AI$3:$AI$725)</f>
        <v>0</v>
      </c>
      <c r="AG586" s="30">
        <f>SUMIF(Ingredients!$B$3:$B$230,L586,Ingredients!$C$3:$C$230)+SUMIF($B$3:$B$725,L586,$AI$3:$AI$725)</f>
        <v>0</v>
      </c>
      <c r="AH586" s="30">
        <f>SUMIF(Ingredients!$B$3:$B$230,M586,Ingredients!$C$3:$C$230)+SUMIF($B$3:$B$725,M586,$AI$3:$AI$725)</f>
        <v>0</v>
      </c>
      <c r="AI586" s="29">
        <f t="shared" si="126"/>
        <v>5</v>
      </c>
      <c r="AJ586" s="30">
        <f>SUMIF(Ingredients!$B$3:$B$230,F586,Ingredients!$D$3:$D$230)+SUMIF($B$3:$B$725,F586,$AR$3:$AR$725)</f>
        <v>0</v>
      </c>
      <c r="AK586" s="30">
        <f>SUMIF(Ingredients!$B$3:$B$230,G586,Ingredients!$D$3:$D$230)+SUMIF($B$3:$B$725,G586,$AR$3:$AR$725)</f>
        <v>0</v>
      </c>
      <c r="AL586" s="30">
        <f>SUMIF(Ingredients!$B$3:$B$230,H586,Ingredients!$D$3:$D$230)+SUMIF($B$3:$B$725,H586,$AR$3:$AR$725)</f>
        <v>0</v>
      </c>
      <c r="AM586" s="30">
        <f>SUMIF(Ingredients!$B$3:$B$230,I586,Ingredients!$D$3:$D$230)+SUMIF($B$3:$B$725,I586,$AR$3:$AR$725)</f>
        <v>0</v>
      </c>
      <c r="AN586" s="30">
        <f>SUMIF(Ingredients!$B$3:$B$230,J586,Ingredients!$D$3:$D$230)+SUMIF($B$3:$B$725,J586,$AR$3:$AR$725)</f>
        <v>0</v>
      </c>
      <c r="AO586" s="30">
        <f>SUMIF(Ingredients!$B$3:$B$230,K586,Ingredients!$D$3:$D$230)+SUMIF($B$3:$B$725,K586,$AR$3:$AR$725)</f>
        <v>0</v>
      </c>
      <c r="AP586" s="30">
        <f>SUMIF(Ingredients!$B$3:$B$230,L586,Ingredients!$D$3:$D$230)+SUMIF($B$3:$B$725,L586,$AR$3:$AR$725)</f>
        <v>0</v>
      </c>
      <c r="AQ586" s="30">
        <f>SUMIF(Ingredients!$B$3:$B$230,M586,Ingredients!$D$3:$D$230)+SUMIF($B$3:$B$725,M586,$AR$3:$AR$725)</f>
        <v>0</v>
      </c>
      <c r="AR586" s="29">
        <f t="shared" si="127"/>
        <v>0</v>
      </c>
      <c r="AS586" s="30">
        <f>SUMIF(Ingredients!$B$3:$B$230,F586,Ingredients!$E$3:$E$230)+SUMIF($B$3:$B$725,F586,$BA$3:$BA$730)</f>
        <v>7</v>
      </c>
      <c r="AT586" s="30">
        <f>SUMIF(Ingredients!$B$3:$B$230,G586,Ingredients!$E$3:$E$230)+SUMIF($B$3:$B$725,G586,$BA$3:$BA$730)</f>
        <v>21</v>
      </c>
      <c r="AU586" s="30">
        <f>SUMIF(Ingredients!$B$3:$B$230,H586,Ingredients!$E$3:$E$230)+SUMIF($B$3:$B$725,H586,$BA$3:$BA$730)</f>
        <v>30</v>
      </c>
      <c r="AV586" s="30">
        <f>SUMIF(Ingredients!$B$3:$B$230,I586,Ingredients!$E$3:$E$230)+SUMIF($B$3:$B$725,I586,$BA$3:$BA$730)</f>
        <v>0</v>
      </c>
      <c r="AW586" s="30">
        <f>SUMIF(Ingredients!$B$3:$B$230,J586,Ingredients!$E$3:$E$230)+SUMIF($B$3:$B$725,J586,$BA$3:$BA$730)</f>
        <v>0</v>
      </c>
      <c r="AX586" s="30">
        <f>SUMIF(Ingredients!$B$3:$B$230,K586,Ingredients!$E$3:$E$230)+SUMIF($B$3:$B$725,K586,$BA$3:$BA$730)</f>
        <v>0</v>
      </c>
      <c r="AY586" s="30">
        <f>SUMIF(Ingredients!$B$3:$B$230,L586,Ingredients!$E$3:$E$230)+SUMIF($B$3:$B$725,L586,$BA$3:$BA$730)</f>
        <v>0</v>
      </c>
      <c r="AZ586" s="30">
        <f>SUMIF(Ingredients!$B$3:$B$230,M586,Ingredients!$E$3:$E$230)+SUMIF($B$3:$B$725,M586,$BA$3:$BA$730)</f>
        <v>0</v>
      </c>
      <c r="BA586" s="29">
        <f t="shared" si="128"/>
        <v>19.333333333333332</v>
      </c>
      <c r="BB586" s="30">
        <f>SUMIF(Ingredients!$B$3:$B$230,F586,Ingredients!$F$3:$F$230)+SUMIF($B$3:$B$725,F586,$BJ$3:$BJ$725)</f>
        <v>0</v>
      </c>
      <c r="BC586" s="30">
        <f>SUMIF(Ingredients!$B$3:$B$230,G586,Ingredients!$F$3:$F$230)+SUMIF($B$3:$B$725,G586,$BJ$3:$BJ$725)</f>
        <v>0</v>
      </c>
      <c r="BD586" s="30">
        <f>SUMIF(Ingredients!$B$3:$B$230,H586,Ingredients!$F$3:$F$230)+SUMIF($B$3:$B$725,H586,$BJ$3:$BJ$725)</f>
        <v>0</v>
      </c>
      <c r="BE586" s="30">
        <f>SUMIF(Ingredients!$B$3:$B$230,I586,Ingredients!$F$3:$F$230)+SUMIF($B$3:$B$725,I586,$BJ$3:$BJ$725)</f>
        <v>0</v>
      </c>
      <c r="BF586" s="30">
        <f>SUMIF(Ingredients!$B$3:$B$230,J586,Ingredients!$F$3:$F$230)+SUMIF($B$3:$B$725,J586,$BJ$3:$BJ$725)</f>
        <v>0</v>
      </c>
      <c r="BG586" s="30">
        <f>SUMIF(Ingredients!$B$3:$B$230,K586,Ingredients!$F$3:$F$230)+SUMIF($B$3:$B$725,K586,$BJ$3:$BJ$725)</f>
        <v>0</v>
      </c>
      <c r="BH586" s="30">
        <f>SUMIF(Ingredients!$B$3:$B$230,L586,Ingredients!$F$3:$F$230)+SUMIF($B$3:$B$725,L586,$BJ$3:$BJ$725)</f>
        <v>0</v>
      </c>
      <c r="BI586" s="30">
        <f>SUMIF(Ingredients!$B$3:$B$230,M586,Ingredients!$F$3:$F$230)+SUMIF($B$3:$B$725,M586,$BJ$3:$BJ$725)</f>
        <v>0</v>
      </c>
      <c r="BJ586" s="35">
        <f t="shared" si="129"/>
        <v>0</v>
      </c>
      <c r="BK586" s="30">
        <f>SUMIF(Ingredients!$B$3:$B$230,F586,Ingredients!$G$3:$G$230)+SUMIF($B$3:$B$725,F586,$BS$3:$BS$725)</f>
        <v>0</v>
      </c>
      <c r="BL586" s="30">
        <f>SUMIF(Ingredients!$B$3:$B$230,G586,Ingredients!$G$3:$G$230)+SUMIF($B$3:$B$725,G586,$BS$3:$BS$725)</f>
        <v>0</v>
      </c>
      <c r="BM586" s="30">
        <f>SUMIF(Ingredients!$B$3:$B$230,H586,Ingredients!$G$3:$G$230)+SUMIF($B$3:$B$725,H586,$BS$3:$BS$725)</f>
        <v>0</v>
      </c>
      <c r="BN586" s="30">
        <f>SUMIF(Ingredients!$B$3:$B$230,I586,Ingredients!$G$3:$G$230)+SUMIF($B$3:$B$725,I586,$BS$3:$BS$725)</f>
        <v>0</v>
      </c>
      <c r="BO586" s="30">
        <f>SUMIF(Ingredients!$B$3:$B$230,J586,Ingredients!$G$3:$G$230)+SUMIF($B$3:$B$725,J586,$BS$3:$BS$725)</f>
        <v>0</v>
      </c>
      <c r="BP586" s="30">
        <f>SUMIF(Ingredients!$B$3:$B$230,K586,Ingredients!$G$3:$G$230)+SUMIF($B$3:$B$725,K586,$BS$3:$BS$725)</f>
        <v>0</v>
      </c>
      <c r="BQ586" s="30">
        <f>SUMIF(Ingredients!$B$3:$B$230,L586,Ingredients!$G$3:$G$230)+SUMIF($B$3:$B$725,L586,$BS$3:$BS$725)</f>
        <v>0</v>
      </c>
      <c r="BR586" s="30">
        <f>SUMIF(Ingredients!$B$3:$B$230,M586,Ingredients!$G$3:$G$230)+SUMIF($B$3:$B$725,M586,$BS$3:$BS$725)</f>
        <v>0</v>
      </c>
      <c r="BS586" s="36">
        <f t="shared" si="130"/>
        <v>0</v>
      </c>
      <c r="BT586" s="30">
        <f>SUMIF(Ingredients!$B$3:$B$230,F586,Ingredients!$H$3:$H$230)+SUMIF($B$3:$B$725,F586,$CB$3:$CB$725)</f>
        <v>0</v>
      </c>
      <c r="BU586" s="30">
        <f>SUMIF(Ingredients!$B$3:$B$230,G586,Ingredients!$H$3:$H$230)+SUMIF($B$3:$B$725,G586,$CB$3:$CB$725)</f>
        <v>0</v>
      </c>
      <c r="BV586" s="30">
        <f>SUMIF(Ingredients!$B$3:$B$230,H586,Ingredients!$H$3:$H$230)+SUMIF($B$3:$B$725,H586,$CB$3:$CB$725)</f>
        <v>0</v>
      </c>
      <c r="BW586" s="30">
        <f>SUMIF(Ingredients!$B$3:$B$230,I586,Ingredients!$H$3:$H$230)+SUMIF($B$3:$B$725,I586,$CB$3:$CB$725)</f>
        <v>0</v>
      </c>
      <c r="BX586" s="30">
        <f>SUMIF(Ingredients!$B$3:$B$230,J586,Ingredients!$H$3:$H$230)+SUMIF($B$3:$B$725,J586,$CB$3:$CB$725)</f>
        <v>0</v>
      </c>
      <c r="BY586" s="30">
        <f>SUMIF(Ingredients!$B$3:$B$230,K586,Ingredients!$H$3:$H$230)+SUMIF($B$3:$B$725,K586,$CB$3:$CB$725)</f>
        <v>0</v>
      </c>
      <c r="BZ586" s="30">
        <f>SUMIF(Ingredients!$B$3:$B$230,L586,Ingredients!$H$3:$H$230)+SUMIF($B$3:$B$725,L586,$CB$3:$CB$725)</f>
        <v>0</v>
      </c>
      <c r="CA586" s="30">
        <f>SUMIF(Ingredients!$B$3:$B$230,M586,Ingredients!$H$3:$H$230)+SUMIF($B$3:$B$725,M586,$CB$3:$CB$725)</f>
        <v>0</v>
      </c>
      <c r="CB586" s="42">
        <f t="shared" si="131"/>
        <v>0</v>
      </c>
      <c r="CC586" s="30">
        <f>SUMIF(Ingredients!$B$3:$B$230,F586,Ingredients!$I$3:$I$230)+SUMIF($B$3:$B$725,F586,$CK$3:$CK$725)</f>
        <v>0</v>
      </c>
      <c r="CD586" s="30">
        <f>SUMIF(Ingredients!$B$3:$B$230,G586,Ingredients!$I$3:$I$230)+SUMIF($B$3:$B$725,G586,$CK$3:$CK$725)</f>
        <v>0</v>
      </c>
      <c r="CE586" s="30">
        <f>SUMIF(Ingredients!$B$3:$B$230,H586,Ingredients!$I$3:$I$230)+SUMIF($B$3:$B$725,H586,$CK$3:$CK$725)</f>
        <v>0</v>
      </c>
      <c r="CF586" s="30">
        <f>SUMIF(Ingredients!$B$3:$B$230,I586,Ingredients!$I$3:$I$230)+SUMIF($B$3:$B$725,I586,$CK$3:$CK$725)</f>
        <v>0</v>
      </c>
      <c r="CG586" s="30">
        <f>SUMIF(Ingredients!$B$3:$B$230,J586,Ingredients!$I$3:$I$230)+SUMIF($B$3:$B$725,J586,$CK$3:$CK$725)</f>
        <v>0</v>
      </c>
      <c r="CH586" s="30">
        <f>SUMIF(Ingredients!$B$3:$B$230,K586,Ingredients!$I$3:$I$230)+SUMIF($B$3:$B$725,K586,$CK$3:$CK$725)</f>
        <v>0</v>
      </c>
      <c r="CI586" s="30">
        <f>SUMIF(Ingredients!$B$3:$B$230,L586,Ingredients!$I$3:$I$230)+SUMIF($B$3:$B$725,L586,$CK$3:$CK$725)</f>
        <v>0</v>
      </c>
      <c r="CJ586" s="30">
        <f>SUMIF(Ingredients!$B$3:$B$230,M586,Ingredients!$I$3:$I$230)+SUMIF($B$3:$B$725,M586,$CK$3:$CK$725)</f>
        <v>0</v>
      </c>
      <c r="CK586" s="38">
        <f t="shared" si="132"/>
        <v>0</v>
      </c>
      <c r="CL586" s="30">
        <f>SUMIF(Ingredients!$B$3:$B$230,F586,Ingredients!$J$3:$J$230)+SUMIF($B$3:$B$725,F586,$CT$3:$CT$725)</f>
        <v>1</v>
      </c>
      <c r="CM586" s="30">
        <f>SUMIF(Ingredients!$B$3:$B$230,G586,Ingredients!$J$3:$J$230)+SUMIF($B$3:$B$725,G586,$CT$3:$CT$725)</f>
        <v>0.2</v>
      </c>
      <c r="CN586" s="30">
        <f>SUMIF(Ingredients!$B$3:$B$230,H586,Ingredients!$J$3:$J$230)+SUMIF($B$3:$B$725,H586,$CT$3:$CT$725)</f>
        <v>0</v>
      </c>
      <c r="CO586" s="30">
        <f>SUMIF(Ingredients!$B$3:$B$230,I586,Ingredients!$J$3:$J$230)+SUMIF($B$3:$B$725,I586,$CT$3:$CT$725)</f>
        <v>0</v>
      </c>
      <c r="CP586" s="30">
        <f>SUMIF(Ingredients!$B$3:$B$230,J586,Ingredients!$J$3:$J$230)+SUMIF($B$3:$B$725,J586,$CT$3:$CT$725)</f>
        <v>0</v>
      </c>
      <c r="CQ586" s="30">
        <f>SUMIF(Ingredients!$B$3:$B$230,K586,Ingredients!$J$3:$J$230)+SUMIF($B$3:$B$725,K586,$CT$3:$CT$725)</f>
        <v>0</v>
      </c>
      <c r="CR586" s="30">
        <f>SUMIF(Ingredients!$B$3:$B$230,L586,Ingredients!$J$3:$J$230)+SUMIF($B$3:$B$725,L586,$CT$3:$CT$725)</f>
        <v>0</v>
      </c>
      <c r="CS586" s="30">
        <f>SUMIF(Ingredients!$B$3:$B$230,M586,Ingredients!$J$3:$J$230)+SUMIF($B$3:$B$725,M586,$CT$3:$CT$725)</f>
        <v>0</v>
      </c>
      <c r="CT586" s="43">
        <f t="shared" si="133"/>
        <v>1.2</v>
      </c>
      <c r="CU586" s="34">
        <v>5</v>
      </c>
      <c r="CV586" s="30">
        <v>0</v>
      </c>
      <c r="CW586" s="30">
        <v>19</v>
      </c>
      <c r="CX586" s="35">
        <v>0</v>
      </c>
      <c r="CY586" s="36">
        <v>0</v>
      </c>
      <c r="CZ586" s="37">
        <v>0</v>
      </c>
      <c r="DA586" s="38">
        <v>0</v>
      </c>
      <c r="DB586" s="39">
        <v>1</v>
      </c>
      <c r="DC586" t="s">
        <v>202</v>
      </c>
      <c r="DD586" t="str">
        <f t="shared" ca="1" si="125"/>
        <v/>
      </c>
      <c r="DE586" t="str">
        <f t="shared" ca="1" si="134"/>
        <v>-</v>
      </c>
      <c r="DG586" t="s">
        <v>200</v>
      </c>
      <c r="DH586" t="str">
        <f t="shared" ca="1" si="135"/>
        <v>CHOCOLATEPUDDINGITEM(MEAL, ItemRegistry.chocolatepuddingItem, 4 ,1f,0f,0f,0f,0f,0f,1f,1.11f),</v>
      </c>
      <c r="DI586" t="s">
        <v>2271</v>
      </c>
    </row>
    <row r="587" spans="2:113" x14ac:dyDescent="0.3">
      <c r="B587" t="s">
        <v>901</v>
      </c>
      <c r="C587" t="str">
        <f>INDEX('PH Itemnames'!$B$1:$B$723,MATCH(B587,'PH Itemnames'!$A$1:$A$723),1)</f>
        <v>bbqchickenpizzaItem</v>
      </c>
      <c r="D587" t="s">
        <v>245</v>
      </c>
      <c r="E587" t="s">
        <v>1191</v>
      </c>
      <c r="F587" s="10" t="s">
        <v>287</v>
      </c>
      <c r="G587" s="11" t="s">
        <v>883</v>
      </c>
      <c r="H587" s="11" t="s">
        <v>64</v>
      </c>
      <c r="I587" s="11" t="s">
        <v>73</v>
      </c>
      <c r="J587" s="11" t="s">
        <v>209</v>
      </c>
      <c r="K587" s="11"/>
      <c r="L587" s="11"/>
      <c r="M587" s="11"/>
      <c r="N587" s="46">
        <f ca="1">SUMIF(Ingredients!$B$3:$B$230,'PH complex foods'!F587,Ingredients!$A$3:$A$119)+SUMIF($B$3:$B$725,F587,$V$3:$V$724)</f>
        <v>1</v>
      </c>
      <c r="O587" s="11">
        <f ca="1">SUMIF(Ingredients!$B$3:$B$230,'PH complex foods'!G587,Ingredients!$A$3:$A$119)+SUMIF($B$3:$B$725,G587,$V$3:$V$724)</f>
        <v>1</v>
      </c>
      <c r="P587" s="11">
        <f ca="1">SUMIF(Ingredients!$B$3:$B$230,'PH complex foods'!H587,Ingredients!$A$3:$A$119)+SUMIF($B$3:$B$725,H587,$V$3:$V$724)</f>
        <v>1</v>
      </c>
      <c r="Q587" s="11">
        <f ca="1">SUMIF(Ingredients!$B$3:$B$230,'PH complex foods'!I587,Ingredients!$A$3:$A$119)+SUMIF($B$3:$B$725,I587,$V$3:$V$724)</f>
        <v>1</v>
      </c>
      <c r="R587" s="11">
        <f ca="1">SUMIF(Ingredients!$B$3:$B$230,'PH complex foods'!J587,Ingredients!$A$3:$A$119)+SUMIF($B$3:$B$725,J587,$V$3:$V$724)</f>
        <v>1</v>
      </c>
      <c r="S587" s="11">
        <f ca="1">SUMIF(Ingredients!$B$3:$B$230,'PH complex foods'!K587,Ingredients!$A$3:$A$119)+SUMIF($B$3:$B$725,K587,$V$3:$V$724)</f>
        <v>0</v>
      </c>
      <c r="T587" s="11">
        <f ca="1">SUMIF(Ingredients!$B$3:$B$230,'PH complex foods'!L587,Ingredients!$A$3:$A$119)+SUMIF($B$3:$B$725,L587,$V$3:$V$724)</f>
        <v>0</v>
      </c>
      <c r="U587" s="11">
        <f ca="1">SUMIF(Ingredients!$B$3:$B$230,'PH complex foods'!M587,Ingredients!$A$3:$A$119)+SUMIF($B$3:$B$725,M587,$V$3:$V$724)</f>
        <v>0</v>
      </c>
      <c r="V587" s="10">
        <f t="shared" ca="1" si="136"/>
        <v>1</v>
      </c>
      <c r="W587" s="10">
        <v>1</v>
      </c>
      <c r="X587" s="11">
        <v>1</v>
      </c>
      <c r="Y587" s="11">
        <f>COUNTIF(F587:M1311,B587)</f>
        <v>0</v>
      </c>
      <c r="Z587" s="44" t="str">
        <f t="shared" ca="1" si="137"/>
        <v>Yes</v>
      </c>
      <c r="AA587" s="34">
        <f>SUMIF(Ingredients!$B$3:$B$230,F587,Ingredients!$C$3:$C$230)+SUMIF($B$3:$B$725,F587,$AI$3:$AI$725)</f>
        <v>10</v>
      </c>
      <c r="AB587" s="30">
        <f>SUMIF(Ingredients!$B$3:$B$230,G587,Ingredients!$C$3:$C$230)+SUMIF($B$3:$B$725,G587,$AI$3:$AI$725)</f>
        <v>2</v>
      </c>
      <c r="AC587" s="30">
        <f>SUMIF(Ingredients!$B$3:$B$230,H587,Ingredients!$C$3:$C$230)+SUMIF($B$3:$B$725,H587,$AI$3:$AI$725)</f>
        <v>2</v>
      </c>
      <c r="AD587" s="30">
        <f>SUMIF(Ingredients!$B$3:$B$230,I587,Ingredients!$C$3:$C$230)+SUMIF($B$3:$B$725,I587,$AI$3:$AI$725)</f>
        <v>10</v>
      </c>
      <c r="AE587" s="30">
        <f>SUMIF(Ingredients!$B$3:$B$230,J587,Ingredients!$C$3:$C$230)+SUMIF($B$3:$B$725,J587,$AI$3:$AI$725)</f>
        <v>5</v>
      </c>
      <c r="AF587" s="30">
        <f>SUMIF(Ingredients!$B$3:$B$230,K587,Ingredients!$C$3:$C$230)+SUMIF($B$3:$B$725,K587,$AI$3:$AI$725)</f>
        <v>0</v>
      </c>
      <c r="AG587" s="30">
        <f>SUMIF(Ingredients!$B$3:$B$230,L587,Ingredients!$C$3:$C$230)+SUMIF($B$3:$B$725,L587,$AI$3:$AI$725)</f>
        <v>0</v>
      </c>
      <c r="AH587" s="30">
        <f>SUMIF(Ingredients!$B$3:$B$230,M587,Ingredients!$C$3:$C$230)+SUMIF($B$3:$B$725,M587,$AI$3:$AI$725)</f>
        <v>0</v>
      </c>
      <c r="AI587" s="29">
        <f t="shared" si="126"/>
        <v>29</v>
      </c>
      <c r="AJ587" s="30">
        <f>SUMIF(Ingredients!$B$3:$B$230,F587,Ingredients!$D$3:$D$230)+SUMIF($B$3:$B$725,F587,$AR$3:$AR$725)</f>
        <v>0</v>
      </c>
      <c r="AK587" s="30">
        <f>SUMIF(Ingredients!$B$3:$B$230,G587,Ingredients!$D$3:$D$230)+SUMIF($B$3:$B$725,G587,$AR$3:$AR$725)</f>
        <v>5</v>
      </c>
      <c r="AL587" s="30">
        <f>SUMIF(Ingredients!$B$3:$B$230,H587,Ingredients!$D$3:$D$230)+SUMIF($B$3:$B$725,H587,$AR$3:$AR$725)</f>
        <v>0</v>
      </c>
      <c r="AM587" s="30">
        <f>SUMIF(Ingredients!$B$3:$B$230,I587,Ingredients!$D$3:$D$230)+SUMIF($B$3:$B$725,I587,$AR$3:$AR$725)</f>
        <v>0</v>
      </c>
      <c r="AN587" s="30">
        <f>SUMIF(Ingredients!$B$3:$B$230,J587,Ingredients!$D$3:$D$230)+SUMIF($B$3:$B$725,J587,$AR$3:$AR$725)</f>
        <v>0</v>
      </c>
      <c r="AO587" s="30">
        <f>SUMIF(Ingredients!$B$3:$B$230,K587,Ingredients!$D$3:$D$230)+SUMIF($B$3:$B$725,K587,$AR$3:$AR$725)</f>
        <v>0</v>
      </c>
      <c r="AP587" s="30">
        <f>SUMIF(Ingredients!$B$3:$B$230,L587,Ingredients!$D$3:$D$230)+SUMIF($B$3:$B$725,L587,$AR$3:$AR$725)</f>
        <v>0</v>
      </c>
      <c r="AQ587" s="30">
        <f>SUMIF(Ingredients!$B$3:$B$230,M587,Ingredients!$D$3:$D$230)+SUMIF($B$3:$B$725,M587,$AR$3:$AR$725)</f>
        <v>0</v>
      </c>
      <c r="AR587" s="29">
        <f t="shared" si="127"/>
        <v>5</v>
      </c>
      <c r="AS587" s="30">
        <f>SUMIF(Ingredients!$B$3:$B$230,F587,Ingredients!$E$3:$E$230)+SUMIF($B$3:$B$725,F587,$BA$3:$BA$730)</f>
        <v>7</v>
      </c>
      <c r="AT587" s="30">
        <f>SUMIF(Ingredients!$B$3:$B$230,G587,Ingredients!$E$3:$E$230)+SUMIF($B$3:$B$725,G587,$BA$3:$BA$730)</f>
        <v>22.6</v>
      </c>
      <c r="AU587" s="30">
        <f>SUMIF(Ingredients!$B$3:$B$230,H587,Ingredients!$E$3:$E$230)+SUMIF($B$3:$B$725,H587,$BA$3:$BA$730)</f>
        <v>43</v>
      </c>
      <c r="AV587" s="30">
        <f>SUMIF(Ingredients!$B$3:$B$230,I587,Ingredients!$E$3:$E$230)+SUMIF($B$3:$B$725,I587,$BA$3:$BA$730)</f>
        <v>73</v>
      </c>
      <c r="AW587" s="30">
        <f>SUMIF(Ingredients!$B$3:$B$230,J587,Ingredients!$E$3:$E$230)+SUMIF($B$3:$B$725,J587,$BA$3:$BA$730)</f>
        <v>7</v>
      </c>
      <c r="AX587" s="30">
        <f>SUMIF(Ingredients!$B$3:$B$230,K587,Ingredients!$E$3:$E$230)+SUMIF($B$3:$B$725,K587,$BA$3:$BA$730)</f>
        <v>0</v>
      </c>
      <c r="AY587" s="30">
        <f>SUMIF(Ingredients!$B$3:$B$230,L587,Ingredients!$E$3:$E$230)+SUMIF($B$3:$B$725,L587,$BA$3:$BA$730)</f>
        <v>0</v>
      </c>
      <c r="AZ587" s="30">
        <f>SUMIF(Ingredients!$B$3:$B$230,M587,Ingredients!$E$3:$E$230)+SUMIF($B$3:$B$725,M587,$BA$3:$BA$730)</f>
        <v>0</v>
      </c>
      <c r="BA587" s="29">
        <f t="shared" si="128"/>
        <v>30.52</v>
      </c>
      <c r="BB587" s="30">
        <f>SUMIF(Ingredients!$B$3:$B$230,F587,Ingredients!$F$3:$F$230)+SUMIF($B$3:$B$725,F587,$BJ$3:$BJ$725)</f>
        <v>0</v>
      </c>
      <c r="BC587" s="30">
        <f>SUMIF(Ingredients!$B$3:$B$230,G587,Ingredients!$F$3:$F$230)+SUMIF($B$3:$B$725,G587,$BJ$3:$BJ$725)</f>
        <v>0</v>
      </c>
      <c r="BD587" s="30">
        <f>SUMIF(Ingredients!$B$3:$B$230,H587,Ingredients!$F$3:$F$230)+SUMIF($B$3:$B$725,H587,$BJ$3:$BJ$725)</f>
        <v>0</v>
      </c>
      <c r="BE587" s="30">
        <f>SUMIF(Ingredients!$B$3:$B$230,I587,Ingredients!$F$3:$F$230)+SUMIF($B$3:$B$725,I587,$BJ$3:$BJ$725)</f>
        <v>0</v>
      </c>
      <c r="BF587" s="30">
        <f>SUMIF(Ingredients!$B$3:$B$230,J587,Ingredients!$F$3:$F$230)+SUMIF($B$3:$B$725,J587,$BJ$3:$BJ$725)</f>
        <v>1</v>
      </c>
      <c r="BG587" s="30">
        <f>SUMIF(Ingredients!$B$3:$B$230,K587,Ingredients!$F$3:$F$230)+SUMIF($B$3:$B$725,K587,$BJ$3:$BJ$725)</f>
        <v>0</v>
      </c>
      <c r="BH587" s="30">
        <f>SUMIF(Ingredients!$B$3:$B$230,L587,Ingredients!$F$3:$F$230)+SUMIF($B$3:$B$725,L587,$BJ$3:$BJ$725)</f>
        <v>0</v>
      </c>
      <c r="BI587" s="30">
        <f>SUMIF(Ingredients!$B$3:$B$230,M587,Ingredients!$F$3:$F$230)+SUMIF($B$3:$B$725,M587,$BJ$3:$BJ$725)</f>
        <v>0</v>
      </c>
      <c r="BJ587" s="35">
        <f t="shared" si="129"/>
        <v>1</v>
      </c>
      <c r="BK587" s="30">
        <f>SUMIF(Ingredients!$B$3:$B$230,F587,Ingredients!$G$3:$G$230)+SUMIF($B$3:$B$725,F587,$BS$3:$BS$725)</f>
        <v>0</v>
      </c>
      <c r="BL587" s="30">
        <f>SUMIF(Ingredients!$B$3:$B$230,G587,Ingredients!$G$3:$G$230)+SUMIF($B$3:$B$725,G587,$BS$3:$BS$725)</f>
        <v>0</v>
      </c>
      <c r="BM587" s="30">
        <f>SUMIF(Ingredients!$B$3:$B$230,H587,Ingredients!$G$3:$G$230)+SUMIF($B$3:$B$725,H587,$BS$3:$BS$725)</f>
        <v>0</v>
      </c>
      <c r="BN587" s="30">
        <f>SUMIF(Ingredients!$B$3:$B$230,I587,Ingredients!$G$3:$G$230)+SUMIF($B$3:$B$725,I587,$BS$3:$BS$725)</f>
        <v>0</v>
      </c>
      <c r="BO587" s="30">
        <f>SUMIF(Ingredients!$B$3:$B$230,J587,Ingredients!$G$3:$G$230)+SUMIF($B$3:$B$725,J587,$BS$3:$BS$725)</f>
        <v>0</v>
      </c>
      <c r="BP587" s="30">
        <f>SUMIF(Ingredients!$B$3:$B$230,K587,Ingredients!$G$3:$G$230)+SUMIF($B$3:$B$725,K587,$BS$3:$BS$725)</f>
        <v>0</v>
      </c>
      <c r="BQ587" s="30">
        <f>SUMIF(Ingredients!$B$3:$B$230,L587,Ingredients!$G$3:$G$230)+SUMIF($B$3:$B$725,L587,$BS$3:$BS$725)</f>
        <v>0</v>
      </c>
      <c r="BR587" s="30">
        <f>SUMIF(Ingredients!$B$3:$B$230,M587,Ingredients!$G$3:$G$230)+SUMIF($B$3:$B$725,M587,$BS$3:$BS$725)</f>
        <v>0</v>
      </c>
      <c r="BS587" s="36">
        <f t="shared" si="130"/>
        <v>0</v>
      </c>
      <c r="BT587" s="30">
        <f>SUMIF(Ingredients!$B$3:$B$230,F587,Ingredients!$H$3:$H$230)+SUMIF($B$3:$B$725,F587,$CB$3:$CB$725)</f>
        <v>0</v>
      </c>
      <c r="BU587" s="30">
        <f>SUMIF(Ingredients!$B$3:$B$230,G587,Ingredients!$H$3:$H$230)+SUMIF($B$3:$B$725,G587,$CB$3:$CB$725)</f>
        <v>1.5</v>
      </c>
      <c r="BV587" s="30">
        <f>SUMIF(Ingredients!$B$3:$B$230,H587,Ingredients!$H$3:$H$230)+SUMIF($B$3:$B$725,H587,$CB$3:$CB$725)</f>
        <v>1</v>
      </c>
      <c r="BW587" s="30">
        <f>SUMIF(Ingredients!$B$3:$B$230,I587,Ingredients!$H$3:$H$230)+SUMIF($B$3:$B$725,I587,$CB$3:$CB$725)</f>
        <v>0</v>
      </c>
      <c r="BX587" s="30">
        <f>SUMIF(Ingredients!$B$3:$B$230,J587,Ingredients!$H$3:$H$230)+SUMIF($B$3:$B$725,J587,$CB$3:$CB$725)</f>
        <v>0</v>
      </c>
      <c r="BY587" s="30">
        <f>SUMIF(Ingredients!$B$3:$B$230,K587,Ingredients!$H$3:$H$230)+SUMIF($B$3:$B$725,K587,$CB$3:$CB$725)</f>
        <v>0</v>
      </c>
      <c r="BZ587" s="30">
        <f>SUMIF(Ingredients!$B$3:$B$230,L587,Ingredients!$H$3:$H$230)+SUMIF($B$3:$B$725,L587,$CB$3:$CB$725)</f>
        <v>0</v>
      </c>
      <c r="CA587" s="30">
        <f>SUMIF(Ingredients!$B$3:$B$230,M587,Ingredients!$H$3:$H$230)+SUMIF($B$3:$B$725,M587,$CB$3:$CB$725)</f>
        <v>0</v>
      </c>
      <c r="CB587" s="42">
        <f t="shared" si="131"/>
        <v>2.5</v>
      </c>
      <c r="CC587" s="30">
        <f>SUMIF(Ingredients!$B$3:$B$230,F587,Ingredients!$I$3:$I$230)+SUMIF($B$3:$B$725,F587,$CK$3:$CK$725)</f>
        <v>2.5</v>
      </c>
      <c r="CD587" s="30">
        <f>SUMIF(Ingredients!$B$3:$B$230,G587,Ingredients!$I$3:$I$230)+SUMIF($B$3:$B$725,G587,$CK$3:$CK$725)</f>
        <v>0</v>
      </c>
      <c r="CE587" s="30">
        <f>SUMIF(Ingredients!$B$3:$B$230,H587,Ingredients!$I$3:$I$230)+SUMIF($B$3:$B$725,H587,$CK$3:$CK$725)</f>
        <v>0</v>
      </c>
      <c r="CF587" s="30">
        <f>SUMIF(Ingredients!$B$3:$B$230,I587,Ingredients!$I$3:$I$230)+SUMIF($B$3:$B$725,I587,$CK$3:$CK$725)</f>
        <v>0</v>
      </c>
      <c r="CG587" s="30">
        <f>SUMIF(Ingredients!$B$3:$B$230,J587,Ingredients!$I$3:$I$230)+SUMIF($B$3:$B$725,J587,$CK$3:$CK$725)</f>
        <v>0</v>
      </c>
      <c r="CH587" s="30">
        <f>SUMIF(Ingredients!$B$3:$B$230,K587,Ingredients!$I$3:$I$230)+SUMIF($B$3:$B$725,K587,$CK$3:$CK$725)</f>
        <v>0</v>
      </c>
      <c r="CI587" s="30">
        <f>SUMIF(Ingredients!$B$3:$B$230,L587,Ingredients!$I$3:$I$230)+SUMIF($B$3:$B$725,L587,$CK$3:$CK$725)</f>
        <v>0</v>
      </c>
      <c r="CJ587" s="30">
        <f>SUMIF(Ingredients!$B$3:$B$230,M587,Ingredients!$I$3:$I$230)+SUMIF($B$3:$B$725,M587,$CK$3:$CK$725)</f>
        <v>0</v>
      </c>
      <c r="CK587" s="38">
        <f t="shared" si="132"/>
        <v>2.5</v>
      </c>
      <c r="CL587" s="30">
        <f>SUMIF(Ingredients!$B$3:$B$230,F587,Ingredients!$J$3:$J$230)+SUMIF($B$3:$B$725,F587,$CT$3:$CT$725)</f>
        <v>0</v>
      </c>
      <c r="CM587" s="30">
        <f>SUMIF(Ingredients!$B$3:$B$230,G587,Ingredients!$J$3:$J$230)+SUMIF($B$3:$B$725,G587,$CT$3:$CT$725)</f>
        <v>0</v>
      </c>
      <c r="CN587" s="30">
        <f>SUMIF(Ingredients!$B$3:$B$230,H587,Ingredients!$J$3:$J$230)+SUMIF($B$3:$B$725,H587,$CT$3:$CT$725)</f>
        <v>0</v>
      </c>
      <c r="CO587" s="30">
        <f>SUMIF(Ingredients!$B$3:$B$230,I587,Ingredients!$J$3:$J$230)+SUMIF($B$3:$B$725,I587,$CT$3:$CT$725)</f>
        <v>3</v>
      </c>
      <c r="CP587" s="30">
        <f>SUMIF(Ingredients!$B$3:$B$230,J587,Ingredients!$J$3:$J$230)+SUMIF($B$3:$B$725,J587,$CT$3:$CT$725)</f>
        <v>0</v>
      </c>
      <c r="CQ587" s="30">
        <f>SUMIF(Ingredients!$B$3:$B$230,K587,Ingredients!$J$3:$J$230)+SUMIF($B$3:$B$725,K587,$CT$3:$CT$725)</f>
        <v>0</v>
      </c>
      <c r="CR587" s="30">
        <f>SUMIF(Ingredients!$B$3:$B$230,L587,Ingredients!$J$3:$J$230)+SUMIF($B$3:$B$725,L587,$CT$3:$CT$725)</f>
        <v>0</v>
      </c>
      <c r="CS587" s="30">
        <f>SUMIF(Ingredients!$B$3:$B$230,M587,Ingredients!$J$3:$J$230)+SUMIF($B$3:$B$725,M587,$CT$3:$CT$725)</f>
        <v>0</v>
      </c>
      <c r="CT587" s="43">
        <f t="shared" si="133"/>
        <v>3</v>
      </c>
      <c r="CU587" s="34">
        <v>30</v>
      </c>
      <c r="CV587" s="30">
        <v>0</v>
      </c>
      <c r="CW587" s="30">
        <v>12</v>
      </c>
      <c r="CX587" s="35">
        <v>1</v>
      </c>
      <c r="CY587" s="36">
        <v>0</v>
      </c>
      <c r="CZ587" s="37">
        <v>2.5</v>
      </c>
      <c r="DA587" s="38">
        <v>2.5</v>
      </c>
      <c r="DB587" s="39">
        <v>3</v>
      </c>
      <c r="DC587" t="s">
        <v>202</v>
      </c>
      <c r="DD587" t="str">
        <f t="shared" ca="1" si="125"/>
        <v/>
      </c>
      <c r="DE587" t="str">
        <f t="shared" ca="1" si="134"/>
        <v>-</v>
      </c>
      <c r="DF587" t="s">
        <v>1179</v>
      </c>
      <c r="DG587" t="s">
        <v>200</v>
      </c>
      <c r="DH587" t="str">
        <f t="shared" ca="1" si="135"/>
        <v>BBQCHICKENPIZZAITEM(MEAL, ItemRegistry.bbqchickenpizzaItem, 4 ,6f,0f,1f,2.5f,0f,2.5f,3f,1.75f),</v>
      </c>
      <c r="DI587" t="s">
        <v>2616</v>
      </c>
    </row>
    <row r="588" spans="2:113" x14ac:dyDescent="0.3">
      <c r="B588" t="s">
        <v>902</v>
      </c>
      <c r="C588" t="str">
        <f>INDEX('PH Itemnames'!$B$1:$B$723,MATCH(B588,'PH Itemnames'!$A$1:$A$723),1)</f>
        <v>quesadillaItem</v>
      </c>
      <c r="D588" t="s">
        <v>240</v>
      </c>
      <c r="E588" t="s">
        <v>1191</v>
      </c>
      <c r="F588" s="10" t="s">
        <v>80</v>
      </c>
      <c r="G588" s="11" t="s">
        <v>264</v>
      </c>
      <c r="H588" s="11" t="s">
        <v>20</v>
      </c>
      <c r="I588" s="11" t="s">
        <v>346</v>
      </c>
      <c r="J588" s="11" t="s">
        <v>400</v>
      </c>
      <c r="K588" s="11"/>
      <c r="L588" s="11"/>
      <c r="M588" s="11"/>
      <c r="N588" s="46">
        <f ca="1">SUMIF(Ingredients!$B$3:$B$230,'PH complex foods'!F588,Ingredients!$A$3:$A$119)+SUMIF($B$3:$B$725,F588,$V$3:$V$724)</f>
        <v>1</v>
      </c>
      <c r="O588" s="11">
        <f ca="1">SUMIF(Ingredients!$B$3:$B$230,'PH complex foods'!G588,Ingredients!$A$3:$A$119)+SUMIF($B$3:$B$725,G588,$V$3:$V$724)</f>
        <v>1</v>
      </c>
      <c r="P588" s="11">
        <f ca="1">SUMIF(Ingredients!$B$3:$B$230,'PH complex foods'!H588,Ingredients!$A$3:$A$119)+SUMIF($B$3:$B$725,H588,$V$3:$V$724)</f>
        <v>1</v>
      </c>
      <c r="Q588" s="11">
        <f ca="1">SUMIF(Ingredients!$B$3:$B$230,'PH complex foods'!I588,Ingredients!$A$3:$A$119)+SUMIF($B$3:$B$725,I588,$V$3:$V$724)</f>
        <v>1</v>
      </c>
      <c r="R588" s="11">
        <f ca="1">SUMIF(Ingredients!$B$3:$B$230,'PH complex foods'!J588,Ingredients!$A$3:$A$119)+SUMIF($B$3:$B$725,J588,$V$3:$V$724)</f>
        <v>1</v>
      </c>
      <c r="S588" s="11">
        <f ca="1">SUMIF(Ingredients!$B$3:$B$230,'PH complex foods'!K588,Ingredients!$A$3:$A$119)+SUMIF($B$3:$B$725,K588,$V$3:$V$724)</f>
        <v>0</v>
      </c>
      <c r="T588" s="11">
        <f ca="1">SUMIF(Ingredients!$B$3:$B$230,'PH complex foods'!L588,Ingredients!$A$3:$A$119)+SUMIF($B$3:$B$725,L588,$V$3:$V$724)</f>
        <v>0</v>
      </c>
      <c r="U588" s="11">
        <f ca="1">SUMIF(Ingredients!$B$3:$B$230,'PH complex foods'!M588,Ingredients!$A$3:$A$119)+SUMIF($B$3:$B$725,M588,$V$3:$V$724)</f>
        <v>0</v>
      </c>
      <c r="V588" s="10">
        <f t="shared" ca="1" si="136"/>
        <v>1</v>
      </c>
      <c r="W588" s="10">
        <v>1</v>
      </c>
      <c r="X588" s="11">
        <v>1</v>
      </c>
      <c r="Y588" s="11">
        <f>COUNTIF(F588:M1312,B588)</f>
        <v>0</v>
      </c>
      <c r="Z588" s="44" t="str">
        <f t="shared" ca="1" si="137"/>
        <v>Yes</v>
      </c>
      <c r="AA588" s="34">
        <f>SUMIF(Ingredients!$B$3:$B$230,F588,Ingredients!$C$3:$C$230)+SUMIF($B$3:$B$725,F588,$AI$3:$AI$725)</f>
        <v>10</v>
      </c>
      <c r="AB588" s="30">
        <f>SUMIF(Ingredients!$B$3:$B$230,G588,Ingredients!$C$3:$C$230)+SUMIF($B$3:$B$725,G588,$AI$3:$AI$725)</f>
        <v>5</v>
      </c>
      <c r="AC588" s="30">
        <f>SUMIF(Ingredients!$B$3:$B$230,H588,Ingredients!$C$3:$C$230)+SUMIF($B$3:$B$725,H588,$AI$3:$AI$725)</f>
        <v>1</v>
      </c>
      <c r="AD588" s="30">
        <f>SUMIF(Ingredients!$B$3:$B$230,I588,Ingredients!$C$3:$C$230)+SUMIF($B$3:$B$725,I588,$AI$3:$AI$725)</f>
        <v>4</v>
      </c>
      <c r="AE588" s="30">
        <f>SUMIF(Ingredients!$B$3:$B$230,J588,Ingredients!$C$3:$C$230)+SUMIF($B$3:$B$725,J588,$AI$3:$AI$725)</f>
        <v>0</v>
      </c>
      <c r="AF588" s="30">
        <f>SUMIF(Ingredients!$B$3:$B$230,K588,Ingredients!$C$3:$C$230)+SUMIF($B$3:$B$725,K588,$AI$3:$AI$725)</f>
        <v>0</v>
      </c>
      <c r="AG588" s="30">
        <f>SUMIF(Ingredients!$B$3:$B$230,L588,Ingredients!$C$3:$C$230)+SUMIF($B$3:$B$725,L588,$AI$3:$AI$725)</f>
        <v>0</v>
      </c>
      <c r="AH588" s="30">
        <f>SUMIF(Ingredients!$B$3:$B$230,M588,Ingredients!$C$3:$C$230)+SUMIF($B$3:$B$725,M588,$AI$3:$AI$725)</f>
        <v>0</v>
      </c>
      <c r="AI588" s="29">
        <f t="shared" si="126"/>
        <v>20</v>
      </c>
      <c r="AJ588" s="30">
        <f>SUMIF(Ingredients!$B$3:$B$230,F588,Ingredients!$D$3:$D$230)+SUMIF($B$3:$B$725,F588,$AR$3:$AR$725)</f>
        <v>0</v>
      </c>
      <c r="AK588" s="30">
        <f>SUMIF(Ingredients!$B$3:$B$230,G588,Ingredients!$D$3:$D$230)+SUMIF($B$3:$B$725,G588,$AR$3:$AR$725)</f>
        <v>0</v>
      </c>
      <c r="AL588" s="30">
        <f>SUMIF(Ingredients!$B$3:$B$230,H588,Ingredients!$D$3:$D$230)+SUMIF($B$3:$B$725,H588,$AR$3:$AR$725)</f>
        <v>5</v>
      </c>
      <c r="AM588" s="30">
        <f>SUMIF(Ingredients!$B$3:$B$230,I588,Ingredients!$D$3:$D$230)+SUMIF($B$3:$B$725,I588,$AR$3:$AR$725)</f>
        <v>0</v>
      </c>
      <c r="AN588" s="30">
        <f>SUMIF(Ingredients!$B$3:$B$230,J588,Ingredients!$D$3:$D$230)+SUMIF($B$3:$B$725,J588,$AR$3:$AR$725)</f>
        <v>0</v>
      </c>
      <c r="AO588" s="30">
        <f>SUMIF(Ingredients!$B$3:$B$230,K588,Ingredients!$D$3:$D$230)+SUMIF($B$3:$B$725,K588,$AR$3:$AR$725)</f>
        <v>0</v>
      </c>
      <c r="AP588" s="30">
        <f>SUMIF(Ingredients!$B$3:$B$230,L588,Ingredients!$D$3:$D$230)+SUMIF($B$3:$B$725,L588,$AR$3:$AR$725)</f>
        <v>0</v>
      </c>
      <c r="AQ588" s="30">
        <f>SUMIF(Ingredients!$B$3:$B$230,M588,Ingredients!$D$3:$D$230)+SUMIF($B$3:$B$725,M588,$AR$3:$AR$725)</f>
        <v>0</v>
      </c>
      <c r="AR588" s="29">
        <f t="shared" si="127"/>
        <v>5</v>
      </c>
      <c r="AS588" s="30">
        <f>SUMIF(Ingredients!$B$3:$B$230,F588,Ingredients!$E$3:$E$230)+SUMIF($B$3:$B$725,F588,$BA$3:$BA$730)</f>
        <v>6</v>
      </c>
      <c r="AT588" s="30">
        <f>SUMIF(Ingredients!$B$3:$B$230,G588,Ingredients!$E$3:$E$230)+SUMIF($B$3:$B$725,G588,$BA$3:$BA$730)</f>
        <v>43</v>
      </c>
      <c r="AU588" s="30">
        <f>SUMIF(Ingredients!$B$3:$B$230,H588,Ingredients!$E$3:$E$230)+SUMIF($B$3:$B$725,H588,$BA$3:$BA$730)</f>
        <v>10</v>
      </c>
      <c r="AV588" s="30">
        <f>SUMIF(Ingredients!$B$3:$B$230,I588,Ingredients!$E$3:$E$230)+SUMIF($B$3:$B$725,I588,$BA$3:$BA$730)</f>
        <v>0</v>
      </c>
      <c r="AW588" s="30">
        <f>SUMIF(Ingredients!$B$3:$B$230,J588,Ingredients!$E$3:$E$230)+SUMIF($B$3:$B$725,J588,$BA$3:$BA$730)</f>
        <v>0</v>
      </c>
      <c r="AX588" s="30">
        <f>SUMIF(Ingredients!$B$3:$B$230,K588,Ingredients!$E$3:$E$230)+SUMIF($B$3:$B$725,K588,$BA$3:$BA$730)</f>
        <v>0</v>
      </c>
      <c r="AY588" s="30">
        <f>SUMIF(Ingredients!$B$3:$B$230,L588,Ingredients!$E$3:$E$230)+SUMIF($B$3:$B$725,L588,$BA$3:$BA$730)</f>
        <v>0</v>
      </c>
      <c r="AZ588" s="30">
        <f>SUMIF(Ingredients!$B$3:$B$230,M588,Ingredients!$E$3:$E$230)+SUMIF($B$3:$B$725,M588,$BA$3:$BA$730)</f>
        <v>0</v>
      </c>
      <c r="BA588" s="29">
        <f t="shared" si="128"/>
        <v>11.8</v>
      </c>
      <c r="BB588" s="30">
        <f>SUMIF(Ingredients!$B$3:$B$230,F588,Ingredients!$F$3:$F$230)+SUMIF($B$3:$B$725,F588,$BJ$3:$BJ$725)</f>
        <v>0</v>
      </c>
      <c r="BC588" s="30">
        <f>SUMIF(Ingredients!$B$3:$B$230,G588,Ingredients!$F$3:$F$230)+SUMIF($B$3:$B$725,G588,$BJ$3:$BJ$725)</f>
        <v>1</v>
      </c>
      <c r="BD588" s="30">
        <f>SUMIF(Ingredients!$B$3:$B$230,H588,Ingredients!$F$3:$F$230)+SUMIF($B$3:$B$725,H588,$BJ$3:$BJ$725)</f>
        <v>0</v>
      </c>
      <c r="BE588" s="30">
        <f>SUMIF(Ingredients!$B$3:$B$230,I588,Ingredients!$F$3:$F$230)+SUMIF($B$3:$B$725,I588,$BJ$3:$BJ$725)</f>
        <v>0</v>
      </c>
      <c r="BF588" s="30">
        <f>SUMIF(Ingredients!$B$3:$B$230,J588,Ingredients!$F$3:$F$230)+SUMIF($B$3:$B$725,J588,$BJ$3:$BJ$725)</f>
        <v>0</v>
      </c>
      <c r="BG588" s="30">
        <f>SUMIF(Ingredients!$B$3:$B$230,K588,Ingredients!$F$3:$F$230)+SUMIF($B$3:$B$725,K588,$BJ$3:$BJ$725)</f>
        <v>0</v>
      </c>
      <c r="BH588" s="30">
        <f>SUMIF(Ingredients!$B$3:$B$230,L588,Ingredients!$F$3:$F$230)+SUMIF($B$3:$B$725,L588,$BJ$3:$BJ$725)</f>
        <v>0</v>
      </c>
      <c r="BI588" s="30">
        <f>SUMIF(Ingredients!$B$3:$B$230,M588,Ingredients!$F$3:$F$230)+SUMIF($B$3:$B$725,M588,$BJ$3:$BJ$725)</f>
        <v>0</v>
      </c>
      <c r="BJ588" s="35">
        <f t="shared" si="129"/>
        <v>1</v>
      </c>
      <c r="BK588" s="30">
        <f>SUMIF(Ingredients!$B$3:$B$230,F588,Ingredients!$G$3:$G$230)+SUMIF($B$3:$B$725,F588,$BS$3:$BS$725)</f>
        <v>0</v>
      </c>
      <c r="BL588" s="30">
        <f>SUMIF(Ingredients!$B$3:$B$230,G588,Ingredients!$G$3:$G$230)+SUMIF($B$3:$B$725,G588,$BS$3:$BS$725)</f>
        <v>0</v>
      </c>
      <c r="BM588" s="30">
        <f>SUMIF(Ingredients!$B$3:$B$230,H588,Ingredients!$G$3:$G$230)+SUMIF($B$3:$B$725,H588,$BS$3:$BS$725)</f>
        <v>0.8</v>
      </c>
      <c r="BN588" s="30">
        <f>SUMIF(Ingredients!$B$3:$B$230,I588,Ingredients!$G$3:$G$230)+SUMIF($B$3:$B$725,I588,$BS$3:$BS$725)</f>
        <v>0</v>
      </c>
      <c r="BO588" s="30">
        <f>SUMIF(Ingredients!$B$3:$B$230,J588,Ingredients!$G$3:$G$230)+SUMIF($B$3:$B$725,J588,$BS$3:$BS$725)</f>
        <v>0</v>
      </c>
      <c r="BP588" s="30">
        <f>SUMIF(Ingredients!$B$3:$B$230,K588,Ingredients!$G$3:$G$230)+SUMIF($B$3:$B$725,K588,$BS$3:$BS$725)</f>
        <v>0</v>
      </c>
      <c r="BQ588" s="30">
        <f>SUMIF(Ingredients!$B$3:$B$230,L588,Ingredients!$G$3:$G$230)+SUMIF($B$3:$B$725,L588,$BS$3:$BS$725)</f>
        <v>0</v>
      </c>
      <c r="BR588" s="30">
        <f>SUMIF(Ingredients!$B$3:$B$230,M588,Ingredients!$G$3:$G$230)+SUMIF($B$3:$B$725,M588,$BS$3:$BS$725)</f>
        <v>0</v>
      </c>
      <c r="BS588" s="36">
        <f t="shared" si="130"/>
        <v>0.8</v>
      </c>
      <c r="BT588" s="30">
        <f>SUMIF(Ingredients!$B$3:$B$230,F588,Ingredients!$H$3:$H$230)+SUMIF($B$3:$B$725,F588,$CB$3:$CB$725)</f>
        <v>0</v>
      </c>
      <c r="BU588" s="30">
        <f>SUMIF(Ingredients!$B$3:$B$230,G588,Ingredients!$H$3:$H$230)+SUMIF($B$3:$B$725,G588,$CB$3:$CB$725)</f>
        <v>0</v>
      </c>
      <c r="BV588" s="30">
        <f>SUMIF(Ingredients!$B$3:$B$230,H588,Ingredients!$H$3:$H$230)+SUMIF($B$3:$B$725,H588,$CB$3:$CB$725)</f>
        <v>0</v>
      </c>
      <c r="BW588" s="30">
        <f>SUMIF(Ingredients!$B$3:$B$230,I588,Ingredients!$H$3:$H$230)+SUMIF($B$3:$B$725,I588,$CB$3:$CB$725)</f>
        <v>0</v>
      </c>
      <c r="BX588" s="30">
        <f>SUMIF(Ingredients!$B$3:$B$230,J588,Ingredients!$H$3:$H$230)+SUMIF($B$3:$B$725,J588,$CB$3:$CB$725)</f>
        <v>0</v>
      </c>
      <c r="BY588" s="30">
        <f>SUMIF(Ingredients!$B$3:$B$230,K588,Ingredients!$H$3:$H$230)+SUMIF($B$3:$B$725,K588,$CB$3:$CB$725)</f>
        <v>0</v>
      </c>
      <c r="BZ588" s="30">
        <f>SUMIF(Ingredients!$B$3:$B$230,L588,Ingredients!$H$3:$H$230)+SUMIF($B$3:$B$725,L588,$CB$3:$CB$725)</f>
        <v>0</v>
      </c>
      <c r="CA588" s="30">
        <f>SUMIF(Ingredients!$B$3:$B$230,M588,Ingredients!$H$3:$H$230)+SUMIF($B$3:$B$725,M588,$CB$3:$CB$725)</f>
        <v>0</v>
      </c>
      <c r="CB588" s="42">
        <f t="shared" si="131"/>
        <v>0</v>
      </c>
      <c r="CC588" s="30">
        <f>SUMIF(Ingredients!$B$3:$B$230,F588,Ingredients!$I$3:$I$230)+SUMIF($B$3:$B$725,F588,$CK$3:$CK$725)</f>
        <v>1.5</v>
      </c>
      <c r="CD588" s="30">
        <f>SUMIF(Ingredients!$B$3:$B$230,G588,Ingredients!$I$3:$I$230)+SUMIF($B$3:$B$725,G588,$CK$3:$CK$725)</f>
        <v>0</v>
      </c>
      <c r="CE588" s="30">
        <f>SUMIF(Ingredients!$B$3:$B$230,H588,Ingredients!$I$3:$I$230)+SUMIF($B$3:$B$725,H588,$CK$3:$CK$725)</f>
        <v>0</v>
      </c>
      <c r="CF588" s="30">
        <f>SUMIF(Ingredients!$B$3:$B$230,I588,Ingredients!$I$3:$I$230)+SUMIF($B$3:$B$725,I588,$CK$3:$CK$725)</f>
        <v>0</v>
      </c>
      <c r="CG588" s="30">
        <f>SUMIF(Ingredients!$B$3:$B$230,J588,Ingredients!$I$3:$I$230)+SUMIF($B$3:$B$725,J588,$CK$3:$CK$725)</f>
        <v>0</v>
      </c>
      <c r="CH588" s="30">
        <f>SUMIF(Ingredients!$B$3:$B$230,K588,Ingredients!$I$3:$I$230)+SUMIF($B$3:$B$725,K588,$CK$3:$CK$725)</f>
        <v>0</v>
      </c>
      <c r="CI588" s="30">
        <f>SUMIF(Ingredients!$B$3:$B$230,L588,Ingredients!$I$3:$I$230)+SUMIF($B$3:$B$725,L588,$CK$3:$CK$725)</f>
        <v>0</v>
      </c>
      <c r="CJ588" s="30">
        <f>SUMIF(Ingredients!$B$3:$B$230,M588,Ingredients!$I$3:$I$230)+SUMIF($B$3:$B$725,M588,$CK$3:$CK$725)</f>
        <v>0</v>
      </c>
      <c r="CK588" s="38">
        <f t="shared" si="132"/>
        <v>1.5</v>
      </c>
      <c r="CL588" s="30">
        <f>SUMIF(Ingredients!$B$3:$B$230,F588,Ingredients!$J$3:$J$230)+SUMIF($B$3:$B$725,F588,$CT$3:$CT$725)</f>
        <v>0</v>
      </c>
      <c r="CM588" s="30">
        <f>SUMIF(Ingredients!$B$3:$B$230,G588,Ingredients!$J$3:$J$230)+SUMIF($B$3:$B$725,G588,$CT$3:$CT$725)</f>
        <v>0</v>
      </c>
      <c r="CN588" s="30">
        <f>SUMIF(Ingredients!$B$3:$B$230,H588,Ingredients!$J$3:$J$230)+SUMIF($B$3:$B$725,H588,$CT$3:$CT$725)</f>
        <v>0</v>
      </c>
      <c r="CO588" s="30">
        <f>SUMIF(Ingredients!$B$3:$B$230,I588,Ingredients!$J$3:$J$230)+SUMIF($B$3:$B$725,I588,$CT$3:$CT$725)</f>
        <v>0</v>
      </c>
      <c r="CP588" s="30">
        <f>SUMIF(Ingredients!$B$3:$B$230,J588,Ingredients!$J$3:$J$230)+SUMIF($B$3:$B$725,J588,$CT$3:$CT$725)</f>
        <v>0</v>
      </c>
      <c r="CQ588" s="30">
        <f>SUMIF(Ingredients!$B$3:$B$230,K588,Ingredients!$J$3:$J$230)+SUMIF($B$3:$B$725,K588,$CT$3:$CT$725)</f>
        <v>0</v>
      </c>
      <c r="CR588" s="30">
        <f>SUMIF(Ingredients!$B$3:$B$230,L588,Ingredients!$J$3:$J$230)+SUMIF($B$3:$B$725,L588,$CT$3:$CT$725)</f>
        <v>0</v>
      </c>
      <c r="CS588" s="30">
        <f>SUMIF(Ingredients!$B$3:$B$230,M588,Ingredients!$J$3:$J$230)+SUMIF($B$3:$B$725,M588,$CT$3:$CT$725)</f>
        <v>0</v>
      </c>
      <c r="CT588" s="43">
        <f t="shared" si="133"/>
        <v>0</v>
      </c>
      <c r="CU588" s="34">
        <v>20</v>
      </c>
      <c r="CV588" s="30">
        <v>0</v>
      </c>
      <c r="CW588" s="30">
        <v>11.8</v>
      </c>
      <c r="CX588" s="35">
        <v>1.5</v>
      </c>
      <c r="CY588" s="36">
        <v>0.8</v>
      </c>
      <c r="CZ588" s="37">
        <v>0</v>
      </c>
      <c r="DA588" s="38">
        <v>1.5</v>
      </c>
      <c r="DB588" s="39">
        <v>0</v>
      </c>
      <c r="DC588" t="s">
        <v>202</v>
      </c>
      <c r="DD588" t="str">
        <f t="shared" ca="1" si="125"/>
        <v/>
      </c>
      <c r="DE588" t="str">
        <f t="shared" ca="1" si="134"/>
        <v>-</v>
      </c>
      <c r="DF588" t="s">
        <v>903</v>
      </c>
      <c r="DG588" t="s">
        <v>200</v>
      </c>
      <c r="DH588" t="str">
        <f t="shared" ca="1" si="135"/>
        <v>QUESADILLAITEM(MEAL, ItemRegistry.quesadillaItem, 4 ,4f,0f,1.5f,0f,0.8f,1.5f,0f,1.78f),</v>
      </c>
      <c r="DI588" t="s">
        <v>2617</v>
      </c>
    </row>
    <row r="589" spans="2:113" x14ac:dyDescent="0.3">
      <c r="B589" t="s">
        <v>904</v>
      </c>
      <c r="C589" t="str">
        <f>INDEX('PH Itemnames'!$B$1:$B$723,MATCH(B589,'PH Itemnames'!$A$1:$A$723),1)</f>
        <v>bibimbapItem</v>
      </c>
      <c r="D589" t="s">
        <v>245</v>
      </c>
      <c r="E589" t="s">
        <v>1191</v>
      </c>
      <c r="F589" s="10" t="s">
        <v>226</v>
      </c>
      <c r="G589" s="11" t="s">
        <v>6</v>
      </c>
      <c r="H589" s="11" t="s">
        <v>6</v>
      </c>
      <c r="I589" s="11" t="s">
        <v>212</v>
      </c>
      <c r="J589" s="11" t="s">
        <v>212</v>
      </c>
      <c r="K589" s="11"/>
      <c r="L589" s="11"/>
      <c r="M589" s="11"/>
      <c r="N589" s="46">
        <f ca="1">SUMIF(Ingredients!$B$3:$B$230,'PH complex foods'!F589,Ingredients!$A$3:$A$119)+SUMIF($B$3:$B$725,F589,$V$3:$V$724)</f>
        <v>1</v>
      </c>
      <c r="O589" s="11">
        <f ca="1">SUMIF(Ingredients!$B$3:$B$230,'PH complex foods'!G589,Ingredients!$A$3:$A$119)+SUMIF($B$3:$B$725,G589,$V$3:$V$724)</f>
        <v>1</v>
      </c>
      <c r="P589" s="11">
        <f ca="1">SUMIF(Ingredients!$B$3:$B$230,'PH complex foods'!H589,Ingredients!$A$3:$A$119)+SUMIF($B$3:$B$725,H589,$V$3:$V$724)</f>
        <v>1</v>
      </c>
      <c r="Q589" s="11">
        <f ca="1">SUMIF(Ingredients!$B$3:$B$230,'PH complex foods'!I589,Ingredients!$A$3:$A$119)+SUMIF($B$3:$B$725,I589,$V$3:$V$724)</f>
        <v>1</v>
      </c>
      <c r="R589" s="11">
        <f ca="1">SUMIF(Ingredients!$B$3:$B$230,'PH complex foods'!J589,Ingredients!$A$3:$A$119)+SUMIF($B$3:$B$725,J589,$V$3:$V$724)</f>
        <v>1</v>
      </c>
      <c r="S589" s="11">
        <f ca="1">SUMIF(Ingredients!$B$3:$B$230,'PH complex foods'!K589,Ingredients!$A$3:$A$119)+SUMIF($B$3:$B$725,K589,$V$3:$V$724)</f>
        <v>0</v>
      </c>
      <c r="T589" s="11">
        <f ca="1">SUMIF(Ingredients!$B$3:$B$230,'PH complex foods'!L589,Ingredients!$A$3:$A$119)+SUMIF($B$3:$B$725,L589,$V$3:$V$724)</f>
        <v>0</v>
      </c>
      <c r="U589" s="11">
        <f ca="1">SUMIF(Ingredients!$B$3:$B$230,'PH complex foods'!M589,Ingredients!$A$3:$A$119)+SUMIF($B$3:$B$725,M589,$V$3:$V$724)</f>
        <v>0</v>
      </c>
      <c r="V589" s="10">
        <f t="shared" ca="1" si="136"/>
        <v>1</v>
      </c>
      <c r="W589" s="10">
        <v>1</v>
      </c>
      <c r="X589" s="11">
        <v>1</v>
      </c>
      <c r="Y589" s="11">
        <f>COUNTIF(F589:M1313,B589)</f>
        <v>0</v>
      </c>
      <c r="Z589" s="44" t="str">
        <f t="shared" ca="1" si="137"/>
        <v>Yes</v>
      </c>
      <c r="AA589" s="34">
        <f>SUMIF(Ingredients!$B$3:$B$230,F589,Ingredients!$C$3:$C$230)+SUMIF($B$3:$B$725,F589,$AI$3:$AI$725)</f>
        <v>0</v>
      </c>
      <c r="AB589" s="30">
        <f>SUMIF(Ingredients!$B$3:$B$230,G589,Ingredients!$C$3:$C$230)+SUMIF($B$3:$B$725,G589,$AI$3:$AI$725)</f>
        <v>5.1428571428571432</v>
      </c>
      <c r="AC589" s="30">
        <f>SUMIF(Ingredients!$B$3:$B$230,H589,Ingredients!$C$3:$C$230)+SUMIF($B$3:$B$725,H589,$AI$3:$AI$725)</f>
        <v>5.1428571428571432</v>
      </c>
      <c r="AD589" s="30">
        <f>SUMIF(Ingredients!$B$3:$B$230,I589,Ingredients!$C$3:$C$230)+SUMIF($B$3:$B$725,I589,$AI$3:$AI$725)</f>
        <v>7.166666666666667</v>
      </c>
      <c r="AE589" s="30">
        <f>SUMIF(Ingredients!$B$3:$B$230,J589,Ingredients!$C$3:$C$230)+SUMIF($B$3:$B$725,J589,$AI$3:$AI$725)</f>
        <v>7.166666666666667</v>
      </c>
      <c r="AF589" s="30">
        <f>SUMIF(Ingredients!$B$3:$B$230,K589,Ingredients!$C$3:$C$230)+SUMIF($B$3:$B$725,K589,$AI$3:$AI$725)</f>
        <v>0</v>
      </c>
      <c r="AG589" s="30">
        <f>SUMIF(Ingredients!$B$3:$B$230,L589,Ingredients!$C$3:$C$230)+SUMIF($B$3:$B$725,L589,$AI$3:$AI$725)</f>
        <v>0</v>
      </c>
      <c r="AH589" s="30">
        <f>SUMIF(Ingredients!$B$3:$B$230,M589,Ingredients!$C$3:$C$230)+SUMIF($B$3:$B$725,M589,$AI$3:$AI$725)</f>
        <v>0</v>
      </c>
      <c r="AI589" s="29">
        <f t="shared" si="126"/>
        <v>24.61904761904762</v>
      </c>
      <c r="AJ589" s="30">
        <f>SUMIF(Ingredients!$B$3:$B$230,F589,Ingredients!$D$3:$D$230)+SUMIF($B$3:$B$725,F589,$AR$3:$AR$725)</f>
        <v>0</v>
      </c>
      <c r="AK589" s="30">
        <f>SUMIF(Ingredients!$B$3:$B$230,G589,Ingredients!$D$3:$D$230)+SUMIF($B$3:$B$725,G589,$AR$3:$AR$725)</f>
        <v>0.35714285714285715</v>
      </c>
      <c r="AL589" s="30">
        <f>SUMIF(Ingredients!$B$3:$B$230,H589,Ingredients!$D$3:$D$230)+SUMIF($B$3:$B$725,H589,$AR$3:$AR$725)</f>
        <v>0.35714285714285715</v>
      </c>
      <c r="AM589" s="30">
        <f>SUMIF(Ingredients!$B$3:$B$230,I589,Ingredients!$D$3:$D$230)+SUMIF($B$3:$B$725,I589,$AR$3:$AR$725)</f>
        <v>0</v>
      </c>
      <c r="AN589" s="30">
        <f>SUMIF(Ingredients!$B$3:$B$230,J589,Ingredients!$D$3:$D$230)+SUMIF($B$3:$B$725,J589,$AR$3:$AR$725)</f>
        <v>0</v>
      </c>
      <c r="AO589" s="30">
        <f>SUMIF(Ingredients!$B$3:$B$230,K589,Ingredients!$D$3:$D$230)+SUMIF($B$3:$B$725,K589,$AR$3:$AR$725)</f>
        <v>0</v>
      </c>
      <c r="AP589" s="30">
        <f>SUMIF(Ingredients!$B$3:$B$230,L589,Ingredients!$D$3:$D$230)+SUMIF($B$3:$B$725,L589,$AR$3:$AR$725)</f>
        <v>0</v>
      </c>
      <c r="AQ589" s="30">
        <f>SUMIF(Ingredients!$B$3:$B$230,M589,Ingredients!$D$3:$D$230)+SUMIF($B$3:$B$725,M589,$AR$3:$AR$725)</f>
        <v>0</v>
      </c>
      <c r="AR589" s="29">
        <f t="shared" si="127"/>
        <v>0.7142857142857143</v>
      </c>
      <c r="AS589" s="30">
        <f>SUMIF(Ingredients!$B$3:$B$230,F589,Ingredients!$E$3:$E$230)+SUMIF($B$3:$B$725,F589,$BA$3:$BA$730)</f>
        <v>16</v>
      </c>
      <c r="AT589" s="30">
        <f>SUMIF(Ingredients!$B$3:$B$230,G589,Ingredients!$E$3:$E$230)+SUMIF($B$3:$B$725,G589,$BA$3:$BA$730)</f>
        <v>19.285714285714285</v>
      </c>
      <c r="AU589" s="30">
        <f>SUMIF(Ingredients!$B$3:$B$230,H589,Ingredients!$E$3:$E$230)+SUMIF($B$3:$B$725,H589,$BA$3:$BA$730)</f>
        <v>19.285714285714285</v>
      </c>
      <c r="AV589" s="30">
        <f>SUMIF(Ingredients!$B$3:$B$230,I589,Ingredients!$E$3:$E$230)+SUMIF($B$3:$B$725,I589,$BA$3:$BA$730)</f>
        <v>12</v>
      </c>
      <c r="AW589" s="30">
        <f>SUMIF(Ingredients!$B$3:$B$230,J589,Ingredients!$E$3:$E$230)+SUMIF($B$3:$B$725,J589,$BA$3:$BA$730)</f>
        <v>12</v>
      </c>
      <c r="AX589" s="30">
        <f>SUMIF(Ingredients!$B$3:$B$230,K589,Ingredients!$E$3:$E$230)+SUMIF($B$3:$B$725,K589,$BA$3:$BA$730)</f>
        <v>0</v>
      </c>
      <c r="AY589" s="30">
        <f>SUMIF(Ingredients!$B$3:$B$230,L589,Ingredients!$E$3:$E$230)+SUMIF($B$3:$B$725,L589,$BA$3:$BA$730)</f>
        <v>0</v>
      </c>
      <c r="AZ589" s="30">
        <f>SUMIF(Ingredients!$B$3:$B$230,M589,Ingredients!$E$3:$E$230)+SUMIF($B$3:$B$725,M589,$BA$3:$BA$730)</f>
        <v>0</v>
      </c>
      <c r="BA589" s="29">
        <f t="shared" si="128"/>
        <v>15.714285714285714</v>
      </c>
      <c r="BB589" s="30">
        <f>SUMIF(Ingredients!$B$3:$B$230,F589,Ingredients!$F$3:$F$230)+SUMIF($B$3:$B$725,F589,$BJ$3:$BJ$725)</f>
        <v>0</v>
      </c>
      <c r="BC589" s="30">
        <f>SUMIF(Ingredients!$B$3:$B$230,G589,Ingredients!$F$3:$F$230)+SUMIF($B$3:$B$725,G589,$BJ$3:$BJ$725)</f>
        <v>0</v>
      </c>
      <c r="BD589" s="30">
        <f>SUMIF(Ingredients!$B$3:$B$230,H589,Ingredients!$F$3:$F$230)+SUMIF($B$3:$B$725,H589,$BJ$3:$BJ$725)</f>
        <v>0</v>
      </c>
      <c r="BE589" s="30">
        <f>SUMIF(Ingredients!$B$3:$B$230,I589,Ingredients!$F$3:$F$230)+SUMIF($B$3:$B$725,I589,$BJ$3:$BJ$725)</f>
        <v>0</v>
      </c>
      <c r="BF589" s="30">
        <f>SUMIF(Ingredients!$B$3:$B$230,J589,Ingredients!$F$3:$F$230)+SUMIF($B$3:$B$725,J589,$BJ$3:$BJ$725)</f>
        <v>0</v>
      </c>
      <c r="BG589" s="30">
        <f>SUMIF(Ingredients!$B$3:$B$230,K589,Ingredients!$F$3:$F$230)+SUMIF($B$3:$B$725,K589,$BJ$3:$BJ$725)</f>
        <v>0</v>
      </c>
      <c r="BH589" s="30">
        <f>SUMIF(Ingredients!$B$3:$B$230,L589,Ingredients!$F$3:$F$230)+SUMIF($B$3:$B$725,L589,$BJ$3:$BJ$725)</f>
        <v>0</v>
      </c>
      <c r="BI589" s="30">
        <f>SUMIF(Ingredients!$B$3:$B$230,M589,Ingredients!$F$3:$F$230)+SUMIF($B$3:$B$725,M589,$BJ$3:$BJ$725)</f>
        <v>0</v>
      </c>
      <c r="BJ589" s="35">
        <f t="shared" si="129"/>
        <v>0</v>
      </c>
      <c r="BK589" s="30">
        <f>SUMIF(Ingredients!$B$3:$B$230,F589,Ingredients!$G$3:$G$230)+SUMIF($B$3:$B$725,F589,$BS$3:$BS$725)</f>
        <v>0</v>
      </c>
      <c r="BL589" s="30">
        <f>SUMIF(Ingredients!$B$3:$B$230,G589,Ingredients!$G$3:$G$230)+SUMIF($B$3:$B$725,G589,$BS$3:$BS$725)</f>
        <v>0</v>
      </c>
      <c r="BM589" s="30">
        <f>SUMIF(Ingredients!$B$3:$B$230,H589,Ingredients!$G$3:$G$230)+SUMIF($B$3:$B$725,H589,$BS$3:$BS$725)</f>
        <v>0</v>
      </c>
      <c r="BN589" s="30">
        <f>SUMIF(Ingredients!$B$3:$B$230,I589,Ingredients!$G$3:$G$230)+SUMIF($B$3:$B$725,I589,$BS$3:$BS$725)</f>
        <v>0</v>
      </c>
      <c r="BO589" s="30">
        <f>SUMIF(Ingredients!$B$3:$B$230,J589,Ingredients!$G$3:$G$230)+SUMIF($B$3:$B$725,J589,$BS$3:$BS$725)</f>
        <v>0</v>
      </c>
      <c r="BP589" s="30">
        <f>SUMIF(Ingredients!$B$3:$B$230,K589,Ingredients!$G$3:$G$230)+SUMIF($B$3:$B$725,K589,$BS$3:$BS$725)</f>
        <v>0</v>
      </c>
      <c r="BQ589" s="30">
        <f>SUMIF(Ingredients!$B$3:$B$230,L589,Ingredients!$G$3:$G$230)+SUMIF($B$3:$B$725,L589,$BS$3:$BS$725)</f>
        <v>0</v>
      </c>
      <c r="BR589" s="30">
        <f>SUMIF(Ingredients!$B$3:$B$230,M589,Ingredients!$G$3:$G$230)+SUMIF($B$3:$B$725,M589,$BS$3:$BS$725)</f>
        <v>0</v>
      </c>
      <c r="BS589" s="36">
        <f t="shared" si="130"/>
        <v>0</v>
      </c>
      <c r="BT589" s="30">
        <f>SUMIF(Ingredients!$B$3:$B$230,F589,Ingredients!$H$3:$H$230)+SUMIF($B$3:$B$725,F589,$CB$3:$CB$725)</f>
        <v>0</v>
      </c>
      <c r="BU589" s="30">
        <f>SUMIF(Ingredients!$B$3:$B$230,G589,Ingredients!$H$3:$H$230)+SUMIF($B$3:$B$725,G589,$CB$3:$CB$725)</f>
        <v>1.1428571428571428</v>
      </c>
      <c r="BV589" s="30">
        <f>SUMIF(Ingredients!$B$3:$B$230,H589,Ingredients!$H$3:$H$230)+SUMIF($B$3:$B$725,H589,$CB$3:$CB$725)</f>
        <v>1.1428571428571428</v>
      </c>
      <c r="BW589" s="30">
        <f>SUMIF(Ingredients!$B$3:$B$230,I589,Ingredients!$H$3:$H$230)+SUMIF($B$3:$B$725,I589,$CB$3:$CB$725)</f>
        <v>0</v>
      </c>
      <c r="BX589" s="30">
        <f>SUMIF(Ingredients!$B$3:$B$230,J589,Ingredients!$H$3:$H$230)+SUMIF($B$3:$B$725,J589,$CB$3:$CB$725)</f>
        <v>0</v>
      </c>
      <c r="BY589" s="30">
        <f>SUMIF(Ingredients!$B$3:$B$230,K589,Ingredients!$H$3:$H$230)+SUMIF($B$3:$B$725,K589,$CB$3:$CB$725)</f>
        <v>0</v>
      </c>
      <c r="BZ589" s="30">
        <f>SUMIF(Ingredients!$B$3:$B$230,L589,Ingredients!$H$3:$H$230)+SUMIF($B$3:$B$725,L589,$CB$3:$CB$725)</f>
        <v>0</v>
      </c>
      <c r="CA589" s="30">
        <f>SUMIF(Ingredients!$B$3:$B$230,M589,Ingredients!$H$3:$H$230)+SUMIF($B$3:$B$725,M589,$CB$3:$CB$725)</f>
        <v>0</v>
      </c>
      <c r="CB589" s="42">
        <f t="shared" si="131"/>
        <v>2.2857142857142856</v>
      </c>
      <c r="CC589" s="30">
        <f>SUMIF(Ingredients!$B$3:$B$230,F589,Ingredients!$I$3:$I$230)+SUMIF($B$3:$B$725,F589,$CK$3:$CK$725)</f>
        <v>0</v>
      </c>
      <c r="CD589" s="30">
        <f>SUMIF(Ingredients!$B$3:$B$230,G589,Ingredients!$I$3:$I$230)+SUMIF($B$3:$B$725,G589,$CK$3:$CK$725)</f>
        <v>0</v>
      </c>
      <c r="CE589" s="30">
        <f>SUMIF(Ingredients!$B$3:$B$230,H589,Ingredients!$I$3:$I$230)+SUMIF($B$3:$B$725,H589,$CK$3:$CK$725)</f>
        <v>0</v>
      </c>
      <c r="CF589" s="30">
        <f>SUMIF(Ingredients!$B$3:$B$230,I589,Ingredients!$I$3:$I$230)+SUMIF($B$3:$B$725,I589,$CK$3:$CK$725)</f>
        <v>2</v>
      </c>
      <c r="CG589" s="30">
        <f>SUMIF(Ingredients!$B$3:$B$230,J589,Ingredients!$I$3:$I$230)+SUMIF($B$3:$B$725,J589,$CK$3:$CK$725)</f>
        <v>2</v>
      </c>
      <c r="CH589" s="30">
        <f>SUMIF(Ingredients!$B$3:$B$230,K589,Ingredients!$I$3:$I$230)+SUMIF($B$3:$B$725,K589,$CK$3:$CK$725)</f>
        <v>0</v>
      </c>
      <c r="CI589" s="30">
        <f>SUMIF(Ingredients!$B$3:$B$230,L589,Ingredients!$I$3:$I$230)+SUMIF($B$3:$B$725,L589,$CK$3:$CK$725)</f>
        <v>0</v>
      </c>
      <c r="CJ589" s="30">
        <f>SUMIF(Ingredients!$B$3:$B$230,M589,Ingredients!$I$3:$I$230)+SUMIF($B$3:$B$725,M589,$CK$3:$CK$725)</f>
        <v>0</v>
      </c>
      <c r="CK589" s="38">
        <f t="shared" si="132"/>
        <v>4</v>
      </c>
      <c r="CL589" s="30">
        <f>SUMIF(Ingredients!$B$3:$B$230,F589,Ingredients!$J$3:$J$230)+SUMIF($B$3:$B$725,F589,$CT$3:$CT$725)</f>
        <v>0</v>
      </c>
      <c r="CM589" s="30">
        <f>SUMIF(Ingredients!$B$3:$B$230,G589,Ingredients!$J$3:$J$230)+SUMIF($B$3:$B$725,G589,$CT$3:$CT$725)</f>
        <v>0</v>
      </c>
      <c r="CN589" s="30">
        <f>SUMIF(Ingredients!$B$3:$B$230,H589,Ingredients!$J$3:$J$230)+SUMIF($B$3:$B$725,H589,$CT$3:$CT$725)</f>
        <v>0</v>
      </c>
      <c r="CO589" s="30">
        <f>SUMIF(Ingredients!$B$3:$B$230,I589,Ingredients!$J$3:$J$230)+SUMIF($B$3:$B$725,I589,$CT$3:$CT$725)</f>
        <v>0</v>
      </c>
      <c r="CP589" s="30">
        <f>SUMIF(Ingredients!$B$3:$B$230,J589,Ingredients!$J$3:$J$230)+SUMIF($B$3:$B$725,J589,$CT$3:$CT$725)</f>
        <v>0</v>
      </c>
      <c r="CQ589" s="30">
        <f>SUMIF(Ingredients!$B$3:$B$230,K589,Ingredients!$J$3:$J$230)+SUMIF($B$3:$B$725,K589,$CT$3:$CT$725)</f>
        <v>0</v>
      </c>
      <c r="CR589" s="30">
        <f>SUMIF(Ingredients!$B$3:$B$230,L589,Ingredients!$J$3:$J$230)+SUMIF($B$3:$B$725,L589,$CT$3:$CT$725)</f>
        <v>0</v>
      </c>
      <c r="CS589" s="30">
        <f>SUMIF(Ingredients!$B$3:$B$230,M589,Ingredients!$J$3:$J$230)+SUMIF($B$3:$B$725,M589,$CT$3:$CT$725)</f>
        <v>0</v>
      </c>
      <c r="CT589" s="43">
        <f t="shared" si="133"/>
        <v>0</v>
      </c>
      <c r="CU589" s="34">
        <v>24.61904761904762</v>
      </c>
      <c r="CV589" s="30">
        <v>0</v>
      </c>
      <c r="CW589" s="30">
        <v>15.714285714285714</v>
      </c>
      <c r="CX589" s="35">
        <v>0</v>
      </c>
      <c r="CY589" s="36">
        <v>0</v>
      </c>
      <c r="CZ589" s="37">
        <v>2.2857142857142856</v>
      </c>
      <c r="DA589" s="38">
        <v>4</v>
      </c>
      <c r="DB589" s="39">
        <v>0.3</v>
      </c>
      <c r="DC589" t="s">
        <v>202</v>
      </c>
      <c r="DD589" t="str">
        <f t="shared" ca="1" si="125"/>
        <v/>
      </c>
      <c r="DE589" t="str">
        <f t="shared" ca="1" si="134"/>
        <v>-</v>
      </c>
      <c r="DG589" t="s">
        <v>200</v>
      </c>
      <c r="DH589" t="str">
        <f t="shared" ca="1" si="135"/>
        <v>BIBIMBAPITEM(MEAL, ItemRegistry.bibimbapItem, 4 ,4.92f,0f,0f,2.29f,0f,4f,0.3f,1.34f),</v>
      </c>
      <c r="DI589" t="s">
        <v>2618</v>
      </c>
    </row>
    <row r="590" spans="2:113" x14ac:dyDescent="0.3">
      <c r="B590" t="s">
        <v>905</v>
      </c>
      <c r="C590" t="str">
        <f>INDEX('PH Itemnames'!$B$1:$B$723,MATCH(B590,'PH Itemnames'!$A$1:$A$723),1)</f>
        <v>shrimpcocktailItem</v>
      </c>
      <c r="D590" t="s">
        <v>240</v>
      </c>
      <c r="E590" t="s">
        <v>1191</v>
      </c>
      <c r="F590" s="10" t="s">
        <v>906</v>
      </c>
      <c r="G590" s="11" t="s">
        <v>20</v>
      </c>
      <c r="H590" s="11" t="s">
        <v>322</v>
      </c>
      <c r="I590" s="11" t="s">
        <v>122</v>
      </c>
      <c r="J590" s="11"/>
      <c r="K590" s="11"/>
      <c r="L590" s="11"/>
      <c r="M590" s="11"/>
      <c r="N590" s="46">
        <f ca="1">SUMIF(Ingredients!$B$3:$B$230,'PH complex foods'!F590,Ingredients!$A$3:$A$119)+SUMIF($B$3:$B$725,F590,$V$3:$V$724)</f>
        <v>0</v>
      </c>
      <c r="O590" s="11">
        <f ca="1">SUMIF(Ingredients!$B$3:$B$230,'PH complex foods'!G590,Ingredients!$A$3:$A$119)+SUMIF($B$3:$B$725,G590,$V$3:$V$724)</f>
        <v>1</v>
      </c>
      <c r="P590" s="11">
        <f ca="1">SUMIF(Ingredients!$B$3:$B$230,'PH complex foods'!H590,Ingredients!$A$3:$A$119)+SUMIF($B$3:$B$725,H590,$V$3:$V$724)</f>
        <v>1</v>
      </c>
      <c r="Q590" s="11">
        <f ca="1">SUMIF(Ingredients!$B$3:$B$230,'PH complex foods'!I590,Ingredients!$A$3:$A$119)+SUMIF($B$3:$B$725,I590,$V$3:$V$724)</f>
        <v>1</v>
      </c>
      <c r="R590" s="11">
        <f ca="1">SUMIF(Ingredients!$B$3:$B$230,'PH complex foods'!J590,Ingredients!$A$3:$A$119)+SUMIF($B$3:$B$725,J590,$V$3:$V$724)</f>
        <v>0</v>
      </c>
      <c r="S590" s="11">
        <f ca="1">SUMIF(Ingredients!$B$3:$B$230,'PH complex foods'!K590,Ingredients!$A$3:$A$119)+SUMIF($B$3:$B$725,K590,$V$3:$V$724)</f>
        <v>0</v>
      </c>
      <c r="T590" s="11">
        <f ca="1">SUMIF(Ingredients!$B$3:$B$230,'PH complex foods'!L590,Ingredients!$A$3:$A$119)+SUMIF($B$3:$B$725,L590,$V$3:$V$724)</f>
        <v>0</v>
      </c>
      <c r="U590" s="11">
        <f ca="1">SUMIF(Ingredients!$B$3:$B$230,'PH complex foods'!M590,Ingredients!$A$3:$A$119)+SUMIF($B$3:$B$725,M590,$V$3:$V$724)</f>
        <v>0</v>
      </c>
      <c r="V590" s="10">
        <f t="shared" ca="1" si="136"/>
        <v>0</v>
      </c>
      <c r="W590" s="10">
        <v>0</v>
      </c>
      <c r="X590" s="11">
        <v>0</v>
      </c>
      <c r="Y590" s="11">
        <f>COUNTIF(F590:M1314,B590)</f>
        <v>0</v>
      </c>
      <c r="Z590" s="44" t="str">
        <f t="shared" ca="1" si="137"/>
        <v>No</v>
      </c>
      <c r="AA590" s="34">
        <f>SUMIF(Ingredients!$B$3:$B$230,F590,Ingredients!$C$3:$C$230)+SUMIF($B$3:$B$725,F590,$AI$3:$AI$725)</f>
        <v>0</v>
      </c>
      <c r="AB590" s="30">
        <f>SUMIF(Ingredients!$B$3:$B$230,G590,Ingredients!$C$3:$C$230)+SUMIF($B$3:$B$725,G590,$AI$3:$AI$725)</f>
        <v>1</v>
      </c>
      <c r="AC590" s="30">
        <f>SUMIF(Ingredients!$B$3:$B$230,H590,Ingredients!$C$3:$C$230)+SUMIF($B$3:$B$725,H590,$AI$3:$AI$725)</f>
        <v>2</v>
      </c>
      <c r="AD590" s="30">
        <f>SUMIF(Ingredients!$B$3:$B$230,I590,Ingredients!$C$3:$C$230)+SUMIF($B$3:$B$725,I590,$AI$3:$AI$725)</f>
        <v>0</v>
      </c>
      <c r="AE590" s="30">
        <f>SUMIF(Ingredients!$B$3:$B$230,J590,Ingredients!$C$3:$C$230)+SUMIF($B$3:$B$725,J590,$AI$3:$AI$725)</f>
        <v>0</v>
      </c>
      <c r="AF590" s="30">
        <f>SUMIF(Ingredients!$B$3:$B$230,K590,Ingredients!$C$3:$C$230)+SUMIF($B$3:$B$725,K590,$AI$3:$AI$725)</f>
        <v>0</v>
      </c>
      <c r="AG590" s="30">
        <f>SUMIF(Ingredients!$B$3:$B$230,L590,Ingredients!$C$3:$C$230)+SUMIF($B$3:$B$725,L590,$AI$3:$AI$725)</f>
        <v>0</v>
      </c>
      <c r="AH590" s="30">
        <f>SUMIF(Ingredients!$B$3:$B$230,M590,Ingredients!$C$3:$C$230)+SUMIF($B$3:$B$725,M590,$AI$3:$AI$725)</f>
        <v>0</v>
      </c>
      <c r="AI590" s="29">
        <f t="shared" si="126"/>
        <v>3</v>
      </c>
      <c r="AJ590" s="30">
        <f>SUMIF(Ingredients!$B$3:$B$230,F590,Ingredients!$D$3:$D$230)+SUMIF($B$3:$B$725,F590,$AR$3:$AR$725)</f>
        <v>0</v>
      </c>
      <c r="AK590" s="30">
        <f>SUMIF(Ingredients!$B$3:$B$230,G590,Ingredients!$D$3:$D$230)+SUMIF($B$3:$B$725,G590,$AR$3:$AR$725)</f>
        <v>5</v>
      </c>
      <c r="AL590" s="30">
        <f>SUMIF(Ingredients!$B$3:$B$230,H590,Ingredients!$D$3:$D$230)+SUMIF($B$3:$B$725,H590,$AR$3:$AR$725)</f>
        <v>5</v>
      </c>
      <c r="AM590" s="30">
        <f>SUMIF(Ingredients!$B$3:$B$230,I590,Ingredients!$D$3:$D$230)+SUMIF($B$3:$B$725,I590,$AR$3:$AR$725)</f>
        <v>0</v>
      </c>
      <c r="AN590" s="30">
        <f>SUMIF(Ingredients!$B$3:$B$230,J590,Ingredients!$D$3:$D$230)+SUMIF($B$3:$B$725,J590,$AR$3:$AR$725)</f>
        <v>0</v>
      </c>
      <c r="AO590" s="30">
        <f>SUMIF(Ingredients!$B$3:$B$230,K590,Ingredients!$D$3:$D$230)+SUMIF($B$3:$B$725,K590,$AR$3:$AR$725)</f>
        <v>0</v>
      </c>
      <c r="AP590" s="30">
        <f>SUMIF(Ingredients!$B$3:$B$230,L590,Ingredients!$D$3:$D$230)+SUMIF($B$3:$B$725,L590,$AR$3:$AR$725)</f>
        <v>0</v>
      </c>
      <c r="AQ590" s="30">
        <f>SUMIF(Ingredients!$B$3:$B$230,M590,Ingredients!$D$3:$D$230)+SUMIF($B$3:$B$725,M590,$AR$3:$AR$725)</f>
        <v>0</v>
      </c>
      <c r="AR590" s="29">
        <f t="shared" si="127"/>
        <v>10</v>
      </c>
      <c r="AS590" s="30">
        <f>SUMIF(Ingredients!$B$3:$B$230,F590,Ingredients!$E$3:$E$230)+SUMIF($B$3:$B$725,F590,$BA$3:$BA$730)</f>
        <v>0</v>
      </c>
      <c r="AT590" s="30">
        <f>SUMIF(Ingredients!$B$3:$B$230,G590,Ingredients!$E$3:$E$230)+SUMIF($B$3:$B$725,G590,$BA$3:$BA$730)</f>
        <v>10</v>
      </c>
      <c r="AU590" s="30">
        <f>SUMIF(Ingredients!$B$3:$B$230,H590,Ingredients!$E$3:$E$230)+SUMIF($B$3:$B$725,H590,$BA$3:$BA$730)</f>
        <v>5</v>
      </c>
      <c r="AV590" s="30">
        <f>SUMIF(Ingredients!$B$3:$B$230,I590,Ingredients!$E$3:$E$230)+SUMIF($B$3:$B$725,I590,$BA$3:$BA$730)</f>
        <v>48</v>
      </c>
      <c r="AW590" s="30">
        <f>SUMIF(Ingredients!$B$3:$B$230,J590,Ingredients!$E$3:$E$230)+SUMIF($B$3:$B$725,J590,$BA$3:$BA$730)</f>
        <v>0</v>
      </c>
      <c r="AX590" s="30">
        <f>SUMIF(Ingredients!$B$3:$B$230,K590,Ingredients!$E$3:$E$230)+SUMIF($B$3:$B$725,K590,$BA$3:$BA$730)</f>
        <v>0</v>
      </c>
      <c r="AY590" s="30">
        <f>SUMIF(Ingredients!$B$3:$B$230,L590,Ingredients!$E$3:$E$230)+SUMIF($B$3:$B$725,L590,$BA$3:$BA$730)</f>
        <v>0</v>
      </c>
      <c r="AZ590" s="30">
        <f>SUMIF(Ingredients!$B$3:$B$230,M590,Ingredients!$E$3:$E$230)+SUMIF($B$3:$B$725,M590,$BA$3:$BA$730)</f>
        <v>0</v>
      </c>
      <c r="BA590" s="29">
        <f t="shared" si="128"/>
        <v>15.75</v>
      </c>
      <c r="BB590" s="30">
        <f>SUMIF(Ingredients!$B$3:$B$230,F590,Ingredients!$F$3:$F$230)+SUMIF($B$3:$B$725,F590,$BJ$3:$BJ$725)</f>
        <v>0</v>
      </c>
      <c r="BC590" s="30">
        <f>SUMIF(Ingredients!$B$3:$B$230,G590,Ingredients!$F$3:$F$230)+SUMIF($B$3:$B$725,G590,$BJ$3:$BJ$725)</f>
        <v>0</v>
      </c>
      <c r="BD590" s="30">
        <f>SUMIF(Ingredients!$B$3:$B$230,H590,Ingredients!$F$3:$F$230)+SUMIF($B$3:$B$725,H590,$BJ$3:$BJ$725)</f>
        <v>0</v>
      </c>
      <c r="BE590" s="30">
        <f>SUMIF(Ingredients!$B$3:$B$230,I590,Ingredients!$F$3:$F$230)+SUMIF($B$3:$B$725,I590,$BJ$3:$BJ$725)</f>
        <v>0</v>
      </c>
      <c r="BF590" s="30">
        <f>SUMIF(Ingredients!$B$3:$B$230,J590,Ingredients!$F$3:$F$230)+SUMIF($B$3:$B$725,J590,$BJ$3:$BJ$725)</f>
        <v>0</v>
      </c>
      <c r="BG590" s="30">
        <f>SUMIF(Ingredients!$B$3:$B$230,K590,Ingredients!$F$3:$F$230)+SUMIF($B$3:$B$725,K590,$BJ$3:$BJ$725)</f>
        <v>0</v>
      </c>
      <c r="BH590" s="30">
        <f>SUMIF(Ingredients!$B$3:$B$230,L590,Ingredients!$F$3:$F$230)+SUMIF($B$3:$B$725,L590,$BJ$3:$BJ$725)</f>
        <v>0</v>
      </c>
      <c r="BI590" s="30">
        <f>SUMIF(Ingredients!$B$3:$B$230,M590,Ingredients!$F$3:$F$230)+SUMIF($B$3:$B$725,M590,$BJ$3:$BJ$725)</f>
        <v>0</v>
      </c>
      <c r="BJ590" s="35">
        <f t="shared" si="129"/>
        <v>0</v>
      </c>
      <c r="BK590" s="30">
        <f>SUMIF(Ingredients!$B$3:$B$230,F590,Ingredients!$G$3:$G$230)+SUMIF($B$3:$B$725,F590,$BS$3:$BS$725)</f>
        <v>0</v>
      </c>
      <c r="BL590" s="30">
        <f>SUMIF(Ingredients!$B$3:$B$230,G590,Ingredients!$G$3:$G$230)+SUMIF($B$3:$B$725,G590,$BS$3:$BS$725)</f>
        <v>0.8</v>
      </c>
      <c r="BM590" s="30">
        <f>SUMIF(Ingredients!$B$3:$B$230,H590,Ingredients!$G$3:$G$230)+SUMIF($B$3:$B$725,H590,$BS$3:$BS$725)</f>
        <v>0</v>
      </c>
      <c r="BN590" s="30">
        <f>SUMIF(Ingredients!$B$3:$B$230,I590,Ingredients!$G$3:$G$230)+SUMIF($B$3:$B$725,I590,$BS$3:$BS$725)</f>
        <v>0</v>
      </c>
      <c r="BO590" s="30">
        <f>SUMIF(Ingredients!$B$3:$B$230,J590,Ingredients!$G$3:$G$230)+SUMIF($B$3:$B$725,J590,$BS$3:$BS$725)</f>
        <v>0</v>
      </c>
      <c r="BP590" s="30">
        <f>SUMIF(Ingredients!$B$3:$B$230,K590,Ingredients!$G$3:$G$230)+SUMIF($B$3:$B$725,K590,$BS$3:$BS$725)</f>
        <v>0</v>
      </c>
      <c r="BQ590" s="30">
        <f>SUMIF(Ingredients!$B$3:$B$230,L590,Ingredients!$G$3:$G$230)+SUMIF($B$3:$B$725,L590,$BS$3:$BS$725)</f>
        <v>0</v>
      </c>
      <c r="BR590" s="30">
        <f>SUMIF(Ingredients!$B$3:$B$230,M590,Ingredients!$G$3:$G$230)+SUMIF($B$3:$B$725,M590,$BS$3:$BS$725)</f>
        <v>0</v>
      </c>
      <c r="BS590" s="36">
        <f t="shared" si="130"/>
        <v>0.8</v>
      </c>
      <c r="BT590" s="30">
        <f>SUMIF(Ingredients!$B$3:$B$230,F590,Ingredients!$H$3:$H$230)+SUMIF($B$3:$B$725,F590,$CB$3:$CB$725)</f>
        <v>0</v>
      </c>
      <c r="BU590" s="30">
        <f>SUMIF(Ingredients!$B$3:$B$230,G590,Ingredients!$H$3:$H$230)+SUMIF($B$3:$B$725,G590,$CB$3:$CB$725)</f>
        <v>0</v>
      </c>
      <c r="BV590" s="30">
        <f>SUMIF(Ingredients!$B$3:$B$230,H590,Ingredients!$H$3:$H$230)+SUMIF($B$3:$B$725,H590,$CB$3:$CB$725)</f>
        <v>1.5</v>
      </c>
      <c r="BW590" s="30">
        <f>SUMIF(Ingredients!$B$3:$B$230,I590,Ingredients!$H$3:$H$230)+SUMIF($B$3:$B$725,I590,$CB$3:$CB$725)</f>
        <v>0</v>
      </c>
      <c r="BX590" s="30">
        <f>SUMIF(Ingredients!$B$3:$B$230,J590,Ingredients!$H$3:$H$230)+SUMIF($B$3:$B$725,J590,$CB$3:$CB$725)</f>
        <v>0</v>
      </c>
      <c r="BY590" s="30">
        <f>SUMIF(Ingredients!$B$3:$B$230,K590,Ingredients!$H$3:$H$230)+SUMIF($B$3:$B$725,K590,$CB$3:$CB$725)</f>
        <v>0</v>
      </c>
      <c r="BZ590" s="30">
        <f>SUMIF(Ingredients!$B$3:$B$230,L590,Ingredients!$H$3:$H$230)+SUMIF($B$3:$B$725,L590,$CB$3:$CB$725)</f>
        <v>0</v>
      </c>
      <c r="CA590" s="30">
        <f>SUMIF(Ingredients!$B$3:$B$230,M590,Ingredients!$H$3:$H$230)+SUMIF($B$3:$B$725,M590,$CB$3:$CB$725)</f>
        <v>0</v>
      </c>
      <c r="CB590" s="42">
        <f t="shared" si="131"/>
        <v>1.5</v>
      </c>
      <c r="CC590" s="30">
        <f>SUMIF(Ingredients!$B$3:$B$230,F590,Ingredients!$I$3:$I$230)+SUMIF($B$3:$B$725,F590,$CK$3:$CK$725)</f>
        <v>0</v>
      </c>
      <c r="CD590" s="30">
        <f>SUMIF(Ingredients!$B$3:$B$230,G590,Ingredients!$I$3:$I$230)+SUMIF($B$3:$B$725,G590,$CK$3:$CK$725)</f>
        <v>0</v>
      </c>
      <c r="CE590" s="30">
        <f>SUMIF(Ingredients!$B$3:$B$230,H590,Ingredients!$I$3:$I$230)+SUMIF($B$3:$B$725,H590,$CK$3:$CK$725)</f>
        <v>0</v>
      </c>
      <c r="CF590" s="30">
        <f>SUMIF(Ingredients!$B$3:$B$230,I590,Ingredients!$I$3:$I$230)+SUMIF($B$3:$B$725,I590,$CK$3:$CK$725)</f>
        <v>0</v>
      </c>
      <c r="CG590" s="30">
        <f>SUMIF(Ingredients!$B$3:$B$230,J590,Ingredients!$I$3:$I$230)+SUMIF($B$3:$B$725,J590,$CK$3:$CK$725)</f>
        <v>0</v>
      </c>
      <c r="CH590" s="30">
        <f>SUMIF(Ingredients!$B$3:$B$230,K590,Ingredients!$I$3:$I$230)+SUMIF($B$3:$B$725,K590,$CK$3:$CK$725)</f>
        <v>0</v>
      </c>
      <c r="CI590" s="30">
        <f>SUMIF(Ingredients!$B$3:$B$230,L590,Ingredients!$I$3:$I$230)+SUMIF($B$3:$B$725,L590,$CK$3:$CK$725)</f>
        <v>0</v>
      </c>
      <c r="CJ590" s="30">
        <f>SUMIF(Ingredients!$B$3:$B$230,M590,Ingredients!$I$3:$I$230)+SUMIF($B$3:$B$725,M590,$CK$3:$CK$725)</f>
        <v>0</v>
      </c>
      <c r="CK590" s="38">
        <f t="shared" si="132"/>
        <v>0</v>
      </c>
      <c r="CL590" s="30">
        <f>SUMIF(Ingredients!$B$3:$B$230,F590,Ingredients!$J$3:$J$230)+SUMIF($B$3:$B$725,F590,$CT$3:$CT$725)</f>
        <v>0</v>
      </c>
      <c r="CM590" s="30">
        <f>SUMIF(Ingredients!$B$3:$B$230,G590,Ingredients!$J$3:$J$230)+SUMIF($B$3:$B$725,G590,$CT$3:$CT$725)</f>
        <v>0</v>
      </c>
      <c r="CN590" s="30">
        <f>SUMIF(Ingredients!$B$3:$B$230,H590,Ingredients!$J$3:$J$230)+SUMIF($B$3:$B$725,H590,$CT$3:$CT$725)</f>
        <v>0</v>
      </c>
      <c r="CO590" s="30">
        <f>SUMIF(Ingredients!$B$3:$B$230,I590,Ingredients!$J$3:$J$230)+SUMIF($B$3:$B$725,I590,$CT$3:$CT$725)</f>
        <v>0</v>
      </c>
      <c r="CP590" s="30">
        <f>SUMIF(Ingredients!$B$3:$B$230,J590,Ingredients!$J$3:$J$230)+SUMIF($B$3:$B$725,J590,$CT$3:$CT$725)</f>
        <v>0</v>
      </c>
      <c r="CQ590" s="30">
        <f>SUMIF(Ingredients!$B$3:$B$230,K590,Ingredients!$J$3:$J$230)+SUMIF($B$3:$B$725,K590,$CT$3:$CT$725)</f>
        <v>0</v>
      </c>
      <c r="CR590" s="30">
        <f>SUMIF(Ingredients!$B$3:$B$230,L590,Ingredients!$J$3:$J$230)+SUMIF($B$3:$B$725,L590,$CT$3:$CT$725)</f>
        <v>0</v>
      </c>
      <c r="CS590" s="30">
        <f>SUMIF(Ingredients!$B$3:$B$230,M590,Ingredients!$J$3:$J$230)+SUMIF($B$3:$B$725,M590,$CT$3:$CT$725)</f>
        <v>0</v>
      </c>
      <c r="CT590" s="43">
        <f t="shared" si="133"/>
        <v>0</v>
      </c>
      <c r="CU590" s="34">
        <v>3</v>
      </c>
      <c r="CV590" s="30">
        <v>10</v>
      </c>
      <c r="CW590" s="30">
        <v>3.75</v>
      </c>
      <c r="CX590" s="35">
        <v>0</v>
      </c>
      <c r="CY590" s="36">
        <v>0.8</v>
      </c>
      <c r="CZ590" s="37">
        <v>1.5</v>
      </c>
      <c r="DA590" s="38">
        <v>0</v>
      </c>
      <c r="DB590" s="39">
        <v>0</v>
      </c>
      <c r="DC590" t="s">
        <v>199</v>
      </c>
      <c r="DD590" t="str">
        <f t="shared" ca="1" si="125"/>
        <v/>
      </c>
      <c r="DE590" t="str">
        <f t="shared" ca="1" si="134"/>
        <v>No</v>
      </c>
      <c r="DG590" t="s">
        <v>200</v>
      </c>
      <c r="DH590" t="str">
        <f t="shared" ca="1" si="135"/>
        <v/>
      </c>
      <c r="DI590" t="s">
        <v>2271</v>
      </c>
    </row>
    <row r="591" spans="2:113" x14ac:dyDescent="0.3">
      <c r="B591" t="s">
        <v>907</v>
      </c>
      <c r="C591" t="str">
        <f>INDEX('PH Itemnames'!$B$1:$B$723,MATCH(B591,'PH Itemnames'!$A$1:$A$723),1)</f>
        <v>nopalessaladItem</v>
      </c>
      <c r="D591" t="s">
        <v>245</v>
      </c>
      <c r="E591" t="s">
        <v>1191</v>
      </c>
      <c r="F591" s="10" t="s">
        <v>64</v>
      </c>
      <c r="G591" s="11" t="s">
        <v>133</v>
      </c>
      <c r="H591" s="11" t="s">
        <v>491</v>
      </c>
      <c r="I591" s="11" t="s">
        <v>70</v>
      </c>
      <c r="J591" s="11" t="s">
        <v>175</v>
      </c>
      <c r="K591" s="11"/>
      <c r="L591" s="11"/>
      <c r="M591" s="11"/>
      <c r="N591" s="46">
        <f ca="1">SUMIF(Ingredients!$B$3:$B$230,'PH complex foods'!F591,Ingredients!$A$3:$A$119)+SUMIF($B$3:$B$725,F591,$V$3:$V$724)</f>
        <v>1</v>
      </c>
      <c r="O591" s="11">
        <f ca="1">SUMIF(Ingredients!$B$3:$B$230,'PH complex foods'!G591,Ingredients!$A$3:$A$119)+SUMIF($B$3:$B$725,G591,$V$3:$V$724)</f>
        <v>1</v>
      </c>
      <c r="P591" s="11">
        <f ca="1">SUMIF(Ingredients!$B$3:$B$230,'PH complex foods'!H591,Ingredients!$A$3:$A$119)+SUMIF($B$3:$B$725,H591,$V$3:$V$724)</f>
        <v>1</v>
      </c>
      <c r="Q591" s="11">
        <f ca="1">SUMIF(Ingredients!$B$3:$B$230,'PH complex foods'!I591,Ingredients!$A$3:$A$119)+SUMIF($B$3:$B$725,I591,$V$3:$V$724)</f>
        <v>1</v>
      </c>
      <c r="R591" s="11">
        <f ca="1">SUMIF(Ingredients!$B$3:$B$230,'PH complex foods'!J591,Ingredients!$A$3:$A$119)+SUMIF($B$3:$B$725,J591,$V$3:$V$724)</f>
        <v>0</v>
      </c>
      <c r="S591" s="11">
        <f ca="1">SUMIF(Ingredients!$B$3:$B$230,'PH complex foods'!K591,Ingredients!$A$3:$A$119)+SUMIF($B$3:$B$725,K591,$V$3:$V$724)</f>
        <v>0</v>
      </c>
      <c r="T591" s="11">
        <f ca="1">SUMIF(Ingredients!$B$3:$B$230,'PH complex foods'!L591,Ingredients!$A$3:$A$119)+SUMIF($B$3:$B$725,L591,$V$3:$V$724)</f>
        <v>0</v>
      </c>
      <c r="U591" s="11">
        <f ca="1">SUMIF(Ingredients!$B$3:$B$230,'PH complex foods'!M591,Ingredients!$A$3:$A$119)+SUMIF($B$3:$B$725,M591,$V$3:$V$724)</f>
        <v>0</v>
      </c>
      <c r="V591" s="10">
        <f t="shared" ca="1" si="136"/>
        <v>0</v>
      </c>
      <c r="W591" s="10">
        <v>0</v>
      </c>
      <c r="X591" s="11">
        <v>0</v>
      </c>
      <c r="Y591" s="11">
        <f>COUNTIF(F591:M1315,B591)</f>
        <v>0</v>
      </c>
      <c r="Z591" s="44" t="str">
        <f t="shared" ca="1" si="137"/>
        <v>No</v>
      </c>
      <c r="AA591" s="34">
        <f>SUMIF(Ingredients!$B$3:$B$230,F591,Ingredients!$C$3:$C$230)+SUMIF($B$3:$B$725,F591,$AI$3:$AI$725)</f>
        <v>2</v>
      </c>
      <c r="AB591" s="30">
        <f>SUMIF(Ingredients!$B$3:$B$230,G591,Ingredients!$C$3:$C$230)+SUMIF($B$3:$B$725,G591,$AI$3:$AI$725)</f>
        <v>1</v>
      </c>
      <c r="AC591" s="30">
        <f>SUMIF(Ingredients!$B$3:$B$230,H591,Ingredients!$C$3:$C$230)+SUMIF($B$3:$B$725,H591,$AI$3:$AI$725)</f>
        <v>5</v>
      </c>
      <c r="AD591" s="30">
        <f>SUMIF(Ingredients!$B$3:$B$230,I591,Ingredients!$C$3:$C$230)+SUMIF($B$3:$B$725,I591,$AI$3:$AI$725)</f>
        <v>2</v>
      </c>
      <c r="AE591" s="30">
        <f>SUMIF(Ingredients!$B$3:$B$230,J591,Ingredients!$C$3:$C$230)+SUMIF($B$3:$B$725,J591,$AI$3:$AI$725)</f>
        <v>0</v>
      </c>
      <c r="AF591" s="30">
        <f>SUMIF(Ingredients!$B$3:$B$230,K591,Ingredients!$C$3:$C$230)+SUMIF($B$3:$B$725,K591,$AI$3:$AI$725)</f>
        <v>0</v>
      </c>
      <c r="AG591" s="30">
        <f>SUMIF(Ingredients!$B$3:$B$230,L591,Ingredients!$C$3:$C$230)+SUMIF($B$3:$B$725,L591,$AI$3:$AI$725)</f>
        <v>0</v>
      </c>
      <c r="AH591" s="30">
        <f>SUMIF(Ingredients!$B$3:$B$230,M591,Ingredients!$C$3:$C$230)+SUMIF($B$3:$B$725,M591,$AI$3:$AI$725)</f>
        <v>0</v>
      </c>
      <c r="AI591" s="29">
        <f t="shared" si="126"/>
        <v>10</v>
      </c>
      <c r="AJ591" s="30">
        <f>SUMIF(Ingredients!$B$3:$B$230,F591,Ingredients!$D$3:$D$230)+SUMIF($B$3:$B$725,F591,$AR$3:$AR$725)</f>
        <v>0</v>
      </c>
      <c r="AK591" s="30">
        <f>SUMIF(Ingredients!$B$3:$B$230,G591,Ingredients!$D$3:$D$230)+SUMIF($B$3:$B$725,G591,$AR$3:$AR$725)</f>
        <v>0</v>
      </c>
      <c r="AL591" s="30">
        <f>SUMIF(Ingredients!$B$3:$B$230,H591,Ingredients!$D$3:$D$230)+SUMIF($B$3:$B$725,H591,$AR$3:$AR$725)</f>
        <v>0</v>
      </c>
      <c r="AM591" s="30">
        <f>SUMIF(Ingredients!$B$3:$B$230,I591,Ingredients!$D$3:$D$230)+SUMIF($B$3:$B$725,I591,$AR$3:$AR$725)</f>
        <v>5</v>
      </c>
      <c r="AN591" s="30">
        <f>SUMIF(Ingredients!$B$3:$B$230,J591,Ingredients!$D$3:$D$230)+SUMIF($B$3:$B$725,J591,$AR$3:$AR$725)</f>
        <v>0</v>
      </c>
      <c r="AO591" s="30">
        <f>SUMIF(Ingredients!$B$3:$B$230,K591,Ingredients!$D$3:$D$230)+SUMIF($B$3:$B$725,K591,$AR$3:$AR$725)</f>
        <v>0</v>
      </c>
      <c r="AP591" s="30">
        <f>SUMIF(Ingredients!$B$3:$B$230,L591,Ingredients!$D$3:$D$230)+SUMIF($B$3:$B$725,L591,$AR$3:$AR$725)</f>
        <v>0</v>
      </c>
      <c r="AQ591" s="30">
        <f>SUMIF(Ingredients!$B$3:$B$230,M591,Ingredients!$D$3:$D$230)+SUMIF($B$3:$B$725,M591,$AR$3:$AR$725)</f>
        <v>0</v>
      </c>
      <c r="AR591" s="29">
        <f t="shared" si="127"/>
        <v>5</v>
      </c>
      <c r="AS591" s="30">
        <f>SUMIF(Ingredients!$B$3:$B$230,F591,Ingredients!$E$3:$E$230)+SUMIF($B$3:$B$725,F591,$BA$3:$BA$730)</f>
        <v>43</v>
      </c>
      <c r="AT591" s="30">
        <f>SUMIF(Ingredients!$B$3:$B$230,G591,Ingredients!$E$3:$E$230)+SUMIF($B$3:$B$725,G591,$BA$3:$BA$730)</f>
        <v>32</v>
      </c>
      <c r="AU591" s="30">
        <f>SUMIF(Ingredients!$B$3:$B$230,H591,Ingredients!$E$3:$E$230)+SUMIF($B$3:$B$725,H591,$BA$3:$BA$730)</f>
        <v>20</v>
      </c>
      <c r="AV591" s="30">
        <f>SUMIF(Ingredients!$B$3:$B$230,I591,Ingredients!$E$3:$E$230)+SUMIF($B$3:$B$725,I591,$BA$3:$BA$730)</f>
        <v>5</v>
      </c>
      <c r="AW591" s="30">
        <f>SUMIF(Ingredients!$B$3:$B$230,J591,Ingredients!$E$3:$E$230)+SUMIF($B$3:$B$725,J591,$BA$3:$BA$730)</f>
        <v>0</v>
      </c>
      <c r="AX591" s="30">
        <f>SUMIF(Ingredients!$B$3:$B$230,K591,Ingredients!$E$3:$E$230)+SUMIF($B$3:$B$725,K591,$BA$3:$BA$730)</f>
        <v>0</v>
      </c>
      <c r="AY591" s="30">
        <f>SUMIF(Ingredients!$B$3:$B$230,L591,Ingredients!$E$3:$E$230)+SUMIF($B$3:$B$725,L591,$BA$3:$BA$730)</f>
        <v>0</v>
      </c>
      <c r="AZ591" s="30">
        <f>SUMIF(Ingredients!$B$3:$B$230,M591,Ingredients!$E$3:$E$230)+SUMIF($B$3:$B$725,M591,$BA$3:$BA$730)</f>
        <v>0</v>
      </c>
      <c r="BA591" s="29">
        <f t="shared" si="128"/>
        <v>20</v>
      </c>
      <c r="BB591" s="30">
        <f>SUMIF(Ingredients!$B$3:$B$230,F591,Ingredients!$F$3:$F$230)+SUMIF($B$3:$B$725,F591,$BJ$3:$BJ$725)</f>
        <v>0</v>
      </c>
      <c r="BC591" s="30">
        <f>SUMIF(Ingredients!$B$3:$B$230,G591,Ingredients!$F$3:$F$230)+SUMIF($B$3:$B$725,G591,$BJ$3:$BJ$725)</f>
        <v>0</v>
      </c>
      <c r="BD591" s="30">
        <f>SUMIF(Ingredients!$B$3:$B$230,H591,Ingredients!$F$3:$F$230)+SUMIF($B$3:$B$725,H591,$BJ$3:$BJ$725)</f>
        <v>0</v>
      </c>
      <c r="BE591" s="30">
        <f>SUMIF(Ingredients!$B$3:$B$230,I591,Ingredients!$F$3:$F$230)+SUMIF($B$3:$B$725,I591,$BJ$3:$BJ$725)</f>
        <v>0</v>
      </c>
      <c r="BF591" s="30">
        <f>SUMIF(Ingredients!$B$3:$B$230,J591,Ingredients!$F$3:$F$230)+SUMIF($B$3:$B$725,J591,$BJ$3:$BJ$725)</f>
        <v>0</v>
      </c>
      <c r="BG591" s="30">
        <f>SUMIF(Ingredients!$B$3:$B$230,K591,Ingredients!$F$3:$F$230)+SUMIF($B$3:$B$725,K591,$BJ$3:$BJ$725)</f>
        <v>0</v>
      </c>
      <c r="BH591" s="30">
        <f>SUMIF(Ingredients!$B$3:$B$230,L591,Ingredients!$F$3:$F$230)+SUMIF($B$3:$B$725,L591,$BJ$3:$BJ$725)</f>
        <v>0</v>
      </c>
      <c r="BI591" s="30">
        <f>SUMIF(Ingredients!$B$3:$B$230,M591,Ingredients!$F$3:$F$230)+SUMIF($B$3:$B$725,M591,$BJ$3:$BJ$725)</f>
        <v>0</v>
      </c>
      <c r="BJ591" s="35">
        <f t="shared" si="129"/>
        <v>0</v>
      </c>
      <c r="BK591" s="30">
        <f>SUMIF(Ingredients!$B$3:$B$230,F591,Ingredients!$G$3:$G$230)+SUMIF($B$3:$B$725,F591,$BS$3:$BS$725)</f>
        <v>0</v>
      </c>
      <c r="BL591" s="30">
        <f>SUMIF(Ingredients!$B$3:$B$230,G591,Ingredients!$G$3:$G$230)+SUMIF($B$3:$B$725,G591,$BS$3:$BS$725)</f>
        <v>0</v>
      </c>
      <c r="BM591" s="30">
        <f>SUMIF(Ingredients!$B$3:$B$230,H591,Ingredients!$G$3:$G$230)+SUMIF($B$3:$B$725,H591,$BS$3:$BS$725)</f>
        <v>0</v>
      </c>
      <c r="BN591" s="30">
        <f>SUMIF(Ingredients!$B$3:$B$230,I591,Ingredients!$G$3:$G$230)+SUMIF($B$3:$B$725,I591,$BS$3:$BS$725)</f>
        <v>0</v>
      </c>
      <c r="BO591" s="30">
        <f>SUMIF(Ingredients!$B$3:$B$230,J591,Ingredients!$G$3:$G$230)+SUMIF($B$3:$B$725,J591,$BS$3:$BS$725)</f>
        <v>0</v>
      </c>
      <c r="BP591" s="30">
        <f>SUMIF(Ingredients!$B$3:$B$230,K591,Ingredients!$G$3:$G$230)+SUMIF($B$3:$B$725,K591,$BS$3:$BS$725)</f>
        <v>0</v>
      </c>
      <c r="BQ591" s="30">
        <f>SUMIF(Ingredients!$B$3:$B$230,L591,Ingredients!$G$3:$G$230)+SUMIF($B$3:$B$725,L591,$BS$3:$BS$725)</f>
        <v>0</v>
      </c>
      <c r="BR591" s="30">
        <f>SUMIF(Ingredients!$B$3:$B$230,M591,Ingredients!$G$3:$G$230)+SUMIF($B$3:$B$725,M591,$BS$3:$BS$725)</f>
        <v>0</v>
      </c>
      <c r="BS591" s="36">
        <f t="shared" si="130"/>
        <v>0</v>
      </c>
      <c r="BT591" s="30">
        <f>SUMIF(Ingredients!$B$3:$B$230,F591,Ingredients!$H$3:$H$230)+SUMIF($B$3:$B$725,F591,$CB$3:$CB$725)</f>
        <v>1</v>
      </c>
      <c r="BU591" s="30">
        <f>SUMIF(Ingredients!$B$3:$B$230,G591,Ingredients!$H$3:$H$230)+SUMIF($B$3:$B$725,G591,$CB$3:$CB$725)</f>
        <v>0.5</v>
      </c>
      <c r="BV591" s="30">
        <f>SUMIF(Ingredients!$B$3:$B$230,H591,Ingredients!$H$3:$H$230)+SUMIF($B$3:$B$725,H591,$CB$3:$CB$725)</f>
        <v>1</v>
      </c>
      <c r="BW591" s="30">
        <f>SUMIF(Ingredients!$B$3:$B$230,I591,Ingredients!$H$3:$H$230)+SUMIF($B$3:$B$725,I591,$CB$3:$CB$725)</f>
        <v>1.5</v>
      </c>
      <c r="BX591" s="30">
        <f>SUMIF(Ingredients!$B$3:$B$230,J591,Ingredients!$H$3:$H$230)+SUMIF($B$3:$B$725,J591,$CB$3:$CB$725)</f>
        <v>0</v>
      </c>
      <c r="BY591" s="30">
        <f>SUMIF(Ingredients!$B$3:$B$230,K591,Ingredients!$H$3:$H$230)+SUMIF($B$3:$B$725,K591,$CB$3:$CB$725)</f>
        <v>0</v>
      </c>
      <c r="BZ591" s="30">
        <f>SUMIF(Ingredients!$B$3:$B$230,L591,Ingredients!$H$3:$H$230)+SUMIF($B$3:$B$725,L591,$CB$3:$CB$725)</f>
        <v>0</v>
      </c>
      <c r="CA591" s="30">
        <f>SUMIF(Ingredients!$B$3:$B$230,M591,Ingredients!$H$3:$H$230)+SUMIF($B$3:$B$725,M591,$CB$3:$CB$725)</f>
        <v>0</v>
      </c>
      <c r="CB591" s="42">
        <f t="shared" si="131"/>
        <v>4</v>
      </c>
      <c r="CC591" s="30">
        <f>SUMIF(Ingredients!$B$3:$B$230,F591,Ingredients!$I$3:$I$230)+SUMIF($B$3:$B$725,F591,$CK$3:$CK$725)</f>
        <v>0</v>
      </c>
      <c r="CD591" s="30">
        <f>SUMIF(Ingredients!$B$3:$B$230,G591,Ingredients!$I$3:$I$230)+SUMIF($B$3:$B$725,G591,$CK$3:$CK$725)</f>
        <v>0</v>
      </c>
      <c r="CE591" s="30">
        <f>SUMIF(Ingredients!$B$3:$B$230,H591,Ingredients!$I$3:$I$230)+SUMIF($B$3:$B$725,H591,$CK$3:$CK$725)</f>
        <v>0</v>
      </c>
      <c r="CF591" s="30">
        <f>SUMIF(Ingredients!$B$3:$B$230,I591,Ingredients!$I$3:$I$230)+SUMIF($B$3:$B$725,I591,$CK$3:$CK$725)</f>
        <v>0</v>
      </c>
      <c r="CG591" s="30">
        <f>SUMIF(Ingredients!$B$3:$B$230,J591,Ingredients!$I$3:$I$230)+SUMIF($B$3:$B$725,J591,$CK$3:$CK$725)</f>
        <v>0</v>
      </c>
      <c r="CH591" s="30">
        <f>SUMIF(Ingredients!$B$3:$B$230,K591,Ingredients!$I$3:$I$230)+SUMIF($B$3:$B$725,K591,$CK$3:$CK$725)</f>
        <v>0</v>
      </c>
      <c r="CI591" s="30">
        <f>SUMIF(Ingredients!$B$3:$B$230,L591,Ingredients!$I$3:$I$230)+SUMIF($B$3:$B$725,L591,$CK$3:$CK$725)</f>
        <v>0</v>
      </c>
      <c r="CJ591" s="30">
        <f>SUMIF(Ingredients!$B$3:$B$230,M591,Ingredients!$I$3:$I$230)+SUMIF($B$3:$B$725,M591,$CK$3:$CK$725)</f>
        <v>0</v>
      </c>
      <c r="CK591" s="38">
        <f t="shared" si="132"/>
        <v>0</v>
      </c>
      <c r="CL591" s="30">
        <f>SUMIF(Ingredients!$B$3:$B$230,F591,Ingredients!$J$3:$J$230)+SUMIF($B$3:$B$725,F591,$CT$3:$CT$725)</f>
        <v>0</v>
      </c>
      <c r="CM591" s="30">
        <f>SUMIF(Ingredients!$B$3:$B$230,G591,Ingredients!$J$3:$J$230)+SUMIF($B$3:$B$725,G591,$CT$3:$CT$725)</f>
        <v>0</v>
      </c>
      <c r="CN591" s="30">
        <f>SUMIF(Ingredients!$B$3:$B$230,H591,Ingredients!$J$3:$J$230)+SUMIF($B$3:$B$725,H591,$CT$3:$CT$725)</f>
        <v>0</v>
      </c>
      <c r="CO591" s="30">
        <f>SUMIF(Ingredients!$B$3:$B$230,I591,Ingredients!$J$3:$J$230)+SUMIF($B$3:$B$725,I591,$CT$3:$CT$725)</f>
        <v>0</v>
      </c>
      <c r="CP591" s="30">
        <f>SUMIF(Ingredients!$B$3:$B$230,J591,Ingredients!$J$3:$J$230)+SUMIF($B$3:$B$725,J591,$CT$3:$CT$725)</f>
        <v>0</v>
      </c>
      <c r="CQ591" s="30">
        <f>SUMIF(Ingredients!$B$3:$B$230,K591,Ingredients!$J$3:$J$230)+SUMIF($B$3:$B$725,K591,$CT$3:$CT$725)</f>
        <v>0</v>
      </c>
      <c r="CR591" s="30">
        <f>SUMIF(Ingredients!$B$3:$B$230,L591,Ingredients!$J$3:$J$230)+SUMIF($B$3:$B$725,L591,$CT$3:$CT$725)</f>
        <v>0</v>
      </c>
      <c r="CS591" s="30">
        <f>SUMIF(Ingredients!$B$3:$B$230,M591,Ingredients!$J$3:$J$230)+SUMIF($B$3:$B$725,M591,$CT$3:$CT$725)</f>
        <v>0</v>
      </c>
      <c r="CT591" s="43">
        <f t="shared" si="133"/>
        <v>0</v>
      </c>
      <c r="CU591" s="34">
        <v>10</v>
      </c>
      <c r="CV591" s="30">
        <v>5</v>
      </c>
      <c r="CW591" s="30">
        <v>20</v>
      </c>
      <c r="CX591" s="35">
        <v>0</v>
      </c>
      <c r="CY591" s="36">
        <v>0</v>
      </c>
      <c r="CZ591" s="37">
        <v>4</v>
      </c>
      <c r="DA591" s="38">
        <v>0</v>
      </c>
      <c r="DB591" s="39">
        <v>0</v>
      </c>
      <c r="DC591" t="s">
        <v>199</v>
      </c>
      <c r="DD591" t="str">
        <f t="shared" ca="1" si="125"/>
        <v/>
      </c>
      <c r="DE591" t="str">
        <f t="shared" ca="1" si="134"/>
        <v>No</v>
      </c>
      <c r="DG591" t="s">
        <v>200</v>
      </c>
      <c r="DH591" t="str">
        <f t="shared" ca="1" si="135"/>
        <v/>
      </c>
      <c r="DI591" t="s">
        <v>2271</v>
      </c>
    </row>
    <row r="592" spans="2:113" x14ac:dyDescent="0.3">
      <c r="B592" t="s">
        <v>233</v>
      </c>
      <c r="C592" t="str">
        <f>INDEX('PH Itemnames'!$B$1:$B$723,MATCH(B592,'PH Itemnames'!$A$1:$A$723),1)</f>
        <v>meringueItem</v>
      </c>
      <c r="D592" t="s">
        <v>240</v>
      </c>
      <c r="E592" t="s">
        <v>1191</v>
      </c>
      <c r="F592" s="10" t="s">
        <v>226</v>
      </c>
      <c r="G592" s="11" t="s">
        <v>210</v>
      </c>
      <c r="H592" s="11" t="s">
        <v>36</v>
      </c>
      <c r="I592" s="11" t="s">
        <v>20</v>
      </c>
      <c r="J592" s="11"/>
      <c r="K592" s="11"/>
      <c r="L592" s="11"/>
      <c r="M592" s="11"/>
      <c r="N592" s="46">
        <f ca="1">SUMIF(Ingredients!$B$3:$B$230,'PH complex foods'!F592,Ingredients!$A$3:$A$119)+SUMIF($B$3:$B$725,F592,$V$3:$V$724)</f>
        <v>1</v>
      </c>
      <c r="O592" s="11">
        <f ca="1">SUMIF(Ingredients!$B$3:$B$230,'PH complex foods'!G592,Ingredients!$A$3:$A$119)+SUMIF($B$3:$B$725,G592,$V$3:$V$724)</f>
        <v>1</v>
      </c>
      <c r="P592" s="11">
        <f ca="1">SUMIF(Ingredients!$B$3:$B$230,'PH complex foods'!H592,Ingredients!$A$3:$A$119)+SUMIF($B$3:$B$725,H592,$V$3:$V$724)</f>
        <v>1</v>
      </c>
      <c r="Q592" s="11">
        <f ca="1">SUMIF(Ingredients!$B$3:$B$230,'PH complex foods'!I592,Ingredients!$A$3:$A$119)+SUMIF($B$3:$B$725,I592,$V$3:$V$724)</f>
        <v>1</v>
      </c>
      <c r="R592" s="11">
        <f ca="1">SUMIF(Ingredients!$B$3:$B$230,'PH complex foods'!J592,Ingredients!$A$3:$A$119)+SUMIF($B$3:$B$725,J592,$V$3:$V$724)</f>
        <v>0</v>
      </c>
      <c r="S592" s="11">
        <f ca="1">SUMIF(Ingredients!$B$3:$B$230,'PH complex foods'!K592,Ingredients!$A$3:$A$119)+SUMIF($B$3:$B$725,K592,$V$3:$V$724)</f>
        <v>0</v>
      </c>
      <c r="T592" s="11">
        <f ca="1">SUMIF(Ingredients!$B$3:$B$230,'PH complex foods'!L592,Ingredients!$A$3:$A$119)+SUMIF($B$3:$B$725,L592,$V$3:$V$724)</f>
        <v>0</v>
      </c>
      <c r="U592" s="11">
        <f ca="1">SUMIF(Ingredients!$B$3:$B$230,'PH complex foods'!M592,Ingredients!$A$3:$A$119)+SUMIF($B$3:$B$725,M592,$V$3:$V$724)</f>
        <v>0</v>
      </c>
      <c r="V592" s="10">
        <f t="shared" ca="1" si="136"/>
        <v>1</v>
      </c>
      <c r="W592" s="10">
        <v>1</v>
      </c>
      <c r="X592" s="11">
        <v>1</v>
      </c>
      <c r="Y592" s="11">
        <f>COUNTIF(F592:M1316,B592)</f>
        <v>9</v>
      </c>
      <c r="Z592" s="44" t="str">
        <f t="shared" ca="1" si="137"/>
        <v>Yes</v>
      </c>
      <c r="AA592" s="34">
        <f>SUMIF(Ingredients!$B$3:$B$230,F592,Ingredients!$C$3:$C$230)+SUMIF($B$3:$B$725,F592,$AI$3:$AI$725)</f>
        <v>0</v>
      </c>
      <c r="AB592" s="30">
        <f>SUMIF(Ingredients!$B$3:$B$230,G592,Ingredients!$C$3:$C$230)+SUMIF($B$3:$B$725,G592,$AI$3:$AI$725)</f>
        <v>0</v>
      </c>
      <c r="AC592" s="30">
        <f>SUMIF(Ingredients!$B$3:$B$230,H592,Ingredients!$C$3:$C$230)+SUMIF($B$3:$B$725,H592,$AI$3:$AI$725)</f>
        <v>0</v>
      </c>
      <c r="AD592" s="30">
        <f>SUMIF(Ingredients!$B$3:$B$230,I592,Ingredients!$C$3:$C$230)+SUMIF($B$3:$B$725,I592,$AI$3:$AI$725)</f>
        <v>1</v>
      </c>
      <c r="AE592" s="30">
        <f>SUMIF(Ingredients!$B$3:$B$230,J592,Ingredients!$C$3:$C$230)+SUMIF($B$3:$B$725,J592,$AI$3:$AI$725)</f>
        <v>0</v>
      </c>
      <c r="AF592" s="30">
        <f>SUMIF(Ingredients!$B$3:$B$230,K592,Ingredients!$C$3:$C$230)+SUMIF($B$3:$B$725,K592,$AI$3:$AI$725)</f>
        <v>0</v>
      </c>
      <c r="AG592" s="30">
        <f>SUMIF(Ingredients!$B$3:$B$230,L592,Ingredients!$C$3:$C$230)+SUMIF($B$3:$B$725,L592,$AI$3:$AI$725)</f>
        <v>0</v>
      </c>
      <c r="AH592" s="30">
        <f>SUMIF(Ingredients!$B$3:$B$230,M592,Ingredients!$C$3:$C$230)+SUMIF($B$3:$B$725,M592,$AI$3:$AI$725)</f>
        <v>0</v>
      </c>
      <c r="AI592" s="29">
        <f t="shared" si="126"/>
        <v>1</v>
      </c>
      <c r="AJ592" s="30">
        <f>SUMIF(Ingredients!$B$3:$B$230,F592,Ingredients!$D$3:$D$230)+SUMIF($B$3:$B$725,F592,$AR$3:$AR$725)</f>
        <v>0</v>
      </c>
      <c r="AK592" s="30">
        <f>SUMIF(Ingredients!$B$3:$B$230,G592,Ingredients!$D$3:$D$230)+SUMIF($B$3:$B$725,G592,$AR$3:$AR$725)</f>
        <v>0</v>
      </c>
      <c r="AL592" s="30">
        <f>SUMIF(Ingredients!$B$3:$B$230,H592,Ingredients!$D$3:$D$230)+SUMIF($B$3:$B$725,H592,$AR$3:$AR$725)</f>
        <v>0</v>
      </c>
      <c r="AM592" s="30">
        <f>SUMIF(Ingredients!$B$3:$B$230,I592,Ingredients!$D$3:$D$230)+SUMIF($B$3:$B$725,I592,$AR$3:$AR$725)</f>
        <v>5</v>
      </c>
      <c r="AN592" s="30">
        <f>SUMIF(Ingredients!$B$3:$B$230,J592,Ingredients!$D$3:$D$230)+SUMIF($B$3:$B$725,J592,$AR$3:$AR$725)</f>
        <v>0</v>
      </c>
      <c r="AO592" s="30">
        <f>SUMIF(Ingredients!$B$3:$B$230,K592,Ingredients!$D$3:$D$230)+SUMIF($B$3:$B$725,K592,$AR$3:$AR$725)</f>
        <v>0</v>
      </c>
      <c r="AP592" s="30">
        <f>SUMIF(Ingredients!$B$3:$B$230,L592,Ingredients!$D$3:$D$230)+SUMIF($B$3:$B$725,L592,$AR$3:$AR$725)</f>
        <v>0</v>
      </c>
      <c r="AQ592" s="30">
        <f>SUMIF(Ingredients!$B$3:$B$230,M592,Ingredients!$D$3:$D$230)+SUMIF($B$3:$B$725,M592,$AR$3:$AR$725)</f>
        <v>0</v>
      </c>
      <c r="AR592" s="29">
        <f t="shared" si="127"/>
        <v>5</v>
      </c>
      <c r="AS592" s="30">
        <f>SUMIF(Ingredients!$B$3:$B$230,F592,Ingredients!$E$3:$E$230)+SUMIF($B$3:$B$725,F592,$BA$3:$BA$730)</f>
        <v>16</v>
      </c>
      <c r="AT592" s="30">
        <f>SUMIF(Ingredients!$B$3:$B$230,G592,Ingredients!$E$3:$E$230)+SUMIF($B$3:$B$725,G592,$BA$3:$BA$730)</f>
        <v>30</v>
      </c>
      <c r="AU592" s="30">
        <f>SUMIF(Ingredients!$B$3:$B$230,H592,Ingredients!$E$3:$E$230)+SUMIF($B$3:$B$725,H592,$BA$3:$BA$730)</f>
        <v>43</v>
      </c>
      <c r="AV592" s="30">
        <f>SUMIF(Ingredients!$B$3:$B$230,I592,Ingredients!$E$3:$E$230)+SUMIF($B$3:$B$725,I592,$BA$3:$BA$730)</f>
        <v>10</v>
      </c>
      <c r="AW592" s="30">
        <f>SUMIF(Ingredients!$B$3:$B$230,J592,Ingredients!$E$3:$E$230)+SUMIF($B$3:$B$725,J592,$BA$3:$BA$730)</f>
        <v>0</v>
      </c>
      <c r="AX592" s="30">
        <f>SUMIF(Ingredients!$B$3:$B$230,K592,Ingredients!$E$3:$E$230)+SUMIF($B$3:$B$725,K592,$BA$3:$BA$730)</f>
        <v>0</v>
      </c>
      <c r="AY592" s="30">
        <f>SUMIF(Ingredients!$B$3:$B$230,L592,Ingredients!$E$3:$E$230)+SUMIF($B$3:$B$725,L592,$BA$3:$BA$730)</f>
        <v>0</v>
      </c>
      <c r="AZ592" s="30">
        <f>SUMIF(Ingredients!$B$3:$B$230,M592,Ingredients!$E$3:$E$230)+SUMIF($B$3:$B$725,M592,$BA$3:$BA$730)</f>
        <v>0</v>
      </c>
      <c r="BA592" s="29">
        <f t="shared" si="128"/>
        <v>24.75</v>
      </c>
      <c r="BB592" s="30">
        <f>SUMIF(Ingredients!$B$3:$B$230,F592,Ingredients!$F$3:$F$230)+SUMIF($B$3:$B$725,F592,$BJ$3:$BJ$725)</f>
        <v>0</v>
      </c>
      <c r="BC592" s="30">
        <f>SUMIF(Ingredients!$B$3:$B$230,G592,Ingredients!$F$3:$F$230)+SUMIF($B$3:$B$725,G592,$BJ$3:$BJ$725)</f>
        <v>0</v>
      </c>
      <c r="BD592" s="30">
        <f>SUMIF(Ingredients!$B$3:$B$230,H592,Ingredients!$F$3:$F$230)+SUMIF($B$3:$B$725,H592,$BJ$3:$BJ$725)</f>
        <v>0</v>
      </c>
      <c r="BE592" s="30">
        <f>SUMIF(Ingredients!$B$3:$B$230,I592,Ingredients!$F$3:$F$230)+SUMIF($B$3:$B$725,I592,$BJ$3:$BJ$725)</f>
        <v>0</v>
      </c>
      <c r="BF592" s="30">
        <f>SUMIF(Ingredients!$B$3:$B$230,J592,Ingredients!$F$3:$F$230)+SUMIF($B$3:$B$725,J592,$BJ$3:$BJ$725)</f>
        <v>0</v>
      </c>
      <c r="BG592" s="30">
        <f>SUMIF(Ingredients!$B$3:$B$230,K592,Ingredients!$F$3:$F$230)+SUMIF($B$3:$B$725,K592,$BJ$3:$BJ$725)</f>
        <v>0</v>
      </c>
      <c r="BH592" s="30">
        <f>SUMIF(Ingredients!$B$3:$B$230,L592,Ingredients!$F$3:$F$230)+SUMIF($B$3:$B$725,L592,$BJ$3:$BJ$725)</f>
        <v>0</v>
      </c>
      <c r="BI592" s="30">
        <f>SUMIF(Ingredients!$B$3:$B$230,M592,Ingredients!$F$3:$F$230)+SUMIF($B$3:$B$725,M592,$BJ$3:$BJ$725)</f>
        <v>0</v>
      </c>
      <c r="BJ592" s="35">
        <f t="shared" si="129"/>
        <v>0</v>
      </c>
      <c r="BK592" s="30">
        <f>SUMIF(Ingredients!$B$3:$B$230,F592,Ingredients!$G$3:$G$230)+SUMIF($B$3:$B$725,F592,$BS$3:$BS$725)</f>
        <v>0</v>
      </c>
      <c r="BL592" s="30">
        <f>SUMIF(Ingredients!$B$3:$B$230,G592,Ingredients!$G$3:$G$230)+SUMIF($B$3:$B$725,G592,$BS$3:$BS$725)</f>
        <v>0</v>
      </c>
      <c r="BM592" s="30">
        <f>SUMIF(Ingredients!$B$3:$B$230,H592,Ingredients!$G$3:$G$230)+SUMIF($B$3:$B$725,H592,$BS$3:$BS$725)</f>
        <v>0</v>
      </c>
      <c r="BN592" s="30">
        <f>SUMIF(Ingredients!$B$3:$B$230,I592,Ingredients!$G$3:$G$230)+SUMIF($B$3:$B$725,I592,$BS$3:$BS$725)</f>
        <v>0.8</v>
      </c>
      <c r="BO592" s="30">
        <f>SUMIF(Ingredients!$B$3:$B$230,J592,Ingredients!$G$3:$G$230)+SUMIF($B$3:$B$725,J592,$BS$3:$BS$725)</f>
        <v>0</v>
      </c>
      <c r="BP592" s="30">
        <f>SUMIF(Ingredients!$B$3:$B$230,K592,Ingredients!$G$3:$G$230)+SUMIF($B$3:$B$725,K592,$BS$3:$BS$725)</f>
        <v>0</v>
      </c>
      <c r="BQ592" s="30">
        <f>SUMIF(Ingredients!$B$3:$B$230,L592,Ingredients!$G$3:$G$230)+SUMIF($B$3:$B$725,L592,$BS$3:$BS$725)</f>
        <v>0</v>
      </c>
      <c r="BR592" s="30">
        <f>SUMIF(Ingredients!$B$3:$B$230,M592,Ingredients!$G$3:$G$230)+SUMIF($B$3:$B$725,M592,$BS$3:$BS$725)</f>
        <v>0</v>
      </c>
      <c r="BS592" s="36">
        <f t="shared" si="130"/>
        <v>0.8</v>
      </c>
      <c r="BT592" s="30">
        <f>SUMIF(Ingredients!$B$3:$B$230,F592,Ingredients!$H$3:$H$230)+SUMIF($B$3:$B$725,F592,$CB$3:$CB$725)</f>
        <v>0</v>
      </c>
      <c r="BU592" s="30">
        <f>SUMIF(Ingredients!$B$3:$B$230,G592,Ingredients!$H$3:$H$230)+SUMIF($B$3:$B$725,G592,$CB$3:$CB$725)</f>
        <v>0</v>
      </c>
      <c r="BV592" s="30">
        <f>SUMIF(Ingredients!$B$3:$B$230,H592,Ingredients!$H$3:$H$230)+SUMIF($B$3:$B$725,H592,$CB$3:$CB$725)</f>
        <v>0</v>
      </c>
      <c r="BW592" s="30">
        <f>SUMIF(Ingredients!$B$3:$B$230,I592,Ingredients!$H$3:$H$230)+SUMIF($B$3:$B$725,I592,$CB$3:$CB$725)</f>
        <v>0</v>
      </c>
      <c r="BX592" s="30">
        <f>SUMIF(Ingredients!$B$3:$B$230,J592,Ingredients!$H$3:$H$230)+SUMIF($B$3:$B$725,J592,$CB$3:$CB$725)</f>
        <v>0</v>
      </c>
      <c r="BY592" s="30">
        <f>SUMIF(Ingredients!$B$3:$B$230,K592,Ingredients!$H$3:$H$230)+SUMIF($B$3:$B$725,K592,$CB$3:$CB$725)</f>
        <v>0</v>
      </c>
      <c r="BZ592" s="30">
        <f>SUMIF(Ingredients!$B$3:$B$230,L592,Ingredients!$H$3:$H$230)+SUMIF($B$3:$B$725,L592,$CB$3:$CB$725)</f>
        <v>0</v>
      </c>
      <c r="CA592" s="30">
        <f>SUMIF(Ingredients!$B$3:$B$230,M592,Ingredients!$H$3:$H$230)+SUMIF($B$3:$B$725,M592,$CB$3:$CB$725)</f>
        <v>0</v>
      </c>
      <c r="CB592" s="42">
        <f t="shared" si="131"/>
        <v>0</v>
      </c>
      <c r="CC592" s="30">
        <f>SUMIF(Ingredients!$B$3:$B$230,F592,Ingredients!$I$3:$I$230)+SUMIF($B$3:$B$725,F592,$CK$3:$CK$725)</f>
        <v>0</v>
      </c>
      <c r="CD592" s="30">
        <f>SUMIF(Ingredients!$B$3:$B$230,G592,Ingredients!$I$3:$I$230)+SUMIF($B$3:$B$725,G592,$CK$3:$CK$725)</f>
        <v>0</v>
      </c>
      <c r="CE592" s="30">
        <f>SUMIF(Ingredients!$B$3:$B$230,H592,Ingredients!$I$3:$I$230)+SUMIF($B$3:$B$725,H592,$CK$3:$CK$725)</f>
        <v>0</v>
      </c>
      <c r="CF592" s="30">
        <f>SUMIF(Ingredients!$B$3:$B$230,I592,Ingredients!$I$3:$I$230)+SUMIF($B$3:$B$725,I592,$CK$3:$CK$725)</f>
        <v>0</v>
      </c>
      <c r="CG592" s="30">
        <f>SUMIF(Ingredients!$B$3:$B$230,J592,Ingredients!$I$3:$I$230)+SUMIF($B$3:$B$725,J592,$CK$3:$CK$725)</f>
        <v>0</v>
      </c>
      <c r="CH592" s="30">
        <f>SUMIF(Ingredients!$B$3:$B$230,K592,Ingredients!$I$3:$I$230)+SUMIF($B$3:$B$725,K592,$CK$3:$CK$725)</f>
        <v>0</v>
      </c>
      <c r="CI592" s="30">
        <f>SUMIF(Ingredients!$B$3:$B$230,L592,Ingredients!$I$3:$I$230)+SUMIF($B$3:$B$725,L592,$CK$3:$CK$725)</f>
        <v>0</v>
      </c>
      <c r="CJ592" s="30">
        <f>SUMIF(Ingredients!$B$3:$B$230,M592,Ingredients!$I$3:$I$230)+SUMIF($B$3:$B$725,M592,$CK$3:$CK$725)</f>
        <v>0</v>
      </c>
      <c r="CK592" s="38">
        <f t="shared" si="132"/>
        <v>0</v>
      </c>
      <c r="CL592" s="30">
        <f>SUMIF(Ingredients!$B$3:$B$230,F592,Ingredients!$J$3:$J$230)+SUMIF($B$3:$B$725,F592,$CT$3:$CT$725)</f>
        <v>0</v>
      </c>
      <c r="CM592" s="30">
        <f>SUMIF(Ingredients!$B$3:$B$230,G592,Ingredients!$J$3:$J$230)+SUMIF($B$3:$B$725,G592,$CT$3:$CT$725)</f>
        <v>0</v>
      </c>
      <c r="CN592" s="30">
        <f>SUMIF(Ingredients!$B$3:$B$230,H592,Ingredients!$J$3:$J$230)+SUMIF($B$3:$B$725,H592,$CT$3:$CT$725)</f>
        <v>0</v>
      </c>
      <c r="CO592" s="30">
        <f>SUMIF(Ingredients!$B$3:$B$230,I592,Ingredients!$J$3:$J$230)+SUMIF($B$3:$B$725,I592,$CT$3:$CT$725)</f>
        <v>0</v>
      </c>
      <c r="CP592" s="30">
        <f>SUMIF(Ingredients!$B$3:$B$230,J592,Ingredients!$J$3:$J$230)+SUMIF($B$3:$B$725,J592,$CT$3:$CT$725)</f>
        <v>0</v>
      </c>
      <c r="CQ592" s="30">
        <f>SUMIF(Ingredients!$B$3:$B$230,K592,Ingredients!$J$3:$J$230)+SUMIF($B$3:$B$725,K592,$CT$3:$CT$725)</f>
        <v>0</v>
      </c>
      <c r="CR592" s="30">
        <f>SUMIF(Ingredients!$B$3:$B$230,L592,Ingredients!$J$3:$J$230)+SUMIF($B$3:$B$725,L592,$CT$3:$CT$725)</f>
        <v>0</v>
      </c>
      <c r="CS592" s="30">
        <f>SUMIF(Ingredients!$B$3:$B$230,M592,Ingredients!$J$3:$J$230)+SUMIF($B$3:$B$725,M592,$CT$3:$CT$725)</f>
        <v>0</v>
      </c>
      <c r="CT592" s="43">
        <f t="shared" si="133"/>
        <v>0</v>
      </c>
      <c r="CU592" s="34">
        <v>1</v>
      </c>
      <c r="CV592" s="30">
        <v>0</v>
      </c>
      <c r="CW592" s="30">
        <v>24.75</v>
      </c>
      <c r="CX592" s="35">
        <v>0</v>
      </c>
      <c r="CY592" s="36">
        <v>0.8</v>
      </c>
      <c r="CZ592" s="37">
        <v>0</v>
      </c>
      <c r="DA592" s="38">
        <v>0</v>
      </c>
      <c r="DB592" s="39">
        <v>0</v>
      </c>
      <c r="DC592" t="s">
        <v>202</v>
      </c>
      <c r="DD592" t="str">
        <f t="shared" ca="1" si="125"/>
        <v/>
      </c>
      <c r="DE592" t="str">
        <f t="shared" ca="1" si="134"/>
        <v>-</v>
      </c>
      <c r="DG592" t="s">
        <v>200</v>
      </c>
      <c r="DH592" t="str">
        <f t="shared" ca="1" si="135"/>
        <v>MERINGUEITEM(MEAL, ItemRegistry.meringueItem, 4 ,0.2f,0f,0f,0f,0.8f,0f,0f,0.85f),</v>
      </c>
      <c r="DI592" t="s">
        <v>2619</v>
      </c>
    </row>
    <row r="593" spans="2:113" x14ac:dyDescent="0.3">
      <c r="B593" t="s">
        <v>908</v>
      </c>
      <c r="C593" t="str">
        <f>INDEX('PH Itemnames'!$B$1:$B$723,MATCH(B593,'PH Itemnames'!$A$1:$A$723),1)</f>
        <v>applesnowItem</v>
      </c>
      <c r="D593" t="s">
        <v>240</v>
      </c>
      <c r="E593" t="s">
        <v>1191</v>
      </c>
      <c r="F593" s="10" t="s">
        <v>233</v>
      </c>
      <c r="G593" s="11" t="s">
        <v>247</v>
      </c>
      <c r="H593" s="11" t="s">
        <v>168</v>
      </c>
      <c r="I593" s="11"/>
      <c r="J593" s="11"/>
      <c r="K593" s="11"/>
      <c r="L593" s="11"/>
      <c r="M593" s="11"/>
      <c r="N593" s="46">
        <f ca="1">SUMIF(Ingredients!$B$3:$B$230,'PH complex foods'!F593,Ingredients!$A$3:$A$119)+SUMIF($B$3:$B$725,F593,$V$3:$V$724)</f>
        <v>1</v>
      </c>
      <c r="O593" s="11">
        <f ca="1">SUMIF(Ingredients!$B$3:$B$230,'PH complex foods'!G593,Ingredients!$A$3:$A$119)+SUMIF($B$3:$B$725,G593,$V$3:$V$724)</f>
        <v>1</v>
      </c>
      <c r="P593" s="11">
        <f ca="1">SUMIF(Ingredients!$B$3:$B$230,'PH complex foods'!H593,Ingredients!$A$3:$A$119)+SUMIF($B$3:$B$725,H593,$V$3:$V$724)</f>
        <v>1</v>
      </c>
      <c r="Q593" s="11">
        <f ca="1">SUMIF(Ingredients!$B$3:$B$230,'PH complex foods'!I593,Ingredients!$A$3:$A$119)+SUMIF($B$3:$B$725,I593,$V$3:$V$724)</f>
        <v>0</v>
      </c>
      <c r="R593" s="11">
        <f ca="1">SUMIF(Ingredients!$B$3:$B$230,'PH complex foods'!J593,Ingredients!$A$3:$A$119)+SUMIF($B$3:$B$725,J593,$V$3:$V$724)</f>
        <v>0</v>
      </c>
      <c r="S593" s="11">
        <f ca="1">SUMIF(Ingredients!$B$3:$B$230,'PH complex foods'!K593,Ingredients!$A$3:$A$119)+SUMIF($B$3:$B$725,K593,$V$3:$V$724)</f>
        <v>0</v>
      </c>
      <c r="T593" s="11">
        <f ca="1">SUMIF(Ingredients!$B$3:$B$230,'PH complex foods'!L593,Ingredients!$A$3:$A$119)+SUMIF($B$3:$B$725,L593,$V$3:$V$724)</f>
        <v>0</v>
      </c>
      <c r="U593" s="11">
        <f ca="1">SUMIF(Ingredients!$B$3:$B$230,'PH complex foods'!M593,Ingredients!$A$3:$A$119)+SUMIF($B$3:$B$725,M593,$V$3:$V$724)</f>
        <v>0</v>
      </c>
      <c r="V593" s="10">
        <f t="shared" ca="1" si="136"/>
        <v>1</v>
      </c>
      <c r="W593" s="10">
        <v>1</v>
      </c>
      <c r="X593" s="11">
        <v>1</v>
      </c>
      <c r="Y593" s="11">
        <f>COUNTIF(F593:M1317,B593)</f>
        <v>0</v>
      </c>
      <c r="Z593" s="44" t="str">
        <f t="shared" ca="1" si="137"/>
        <v>Yes</v>
      </c>
      <c r="AA593" s="34">
        <f>SUMIF(Ingredients!$B$3:$B$230,F593,Ingredients!$C$3:$C$230)+SUMIF($B$3:$B$725,F593,$AI$3:$AI$725)</f>
        <v>1</v>
      </c>
      <c r="AB593" s="30">
        <f>SUMIF(Ingredients!$B$3:$B$230,G593,Ingredients!$C$3:$C$230)+SUMIF($B$3:$B$725,G593,$AI$3:$AI$725)</f>
        <v>5</v>
      </c>
      <c r="AC593" s="30">
        <f>SUMIF(Ingredients!$B$3:$B$230,H593,Ingredients!$C$3:$C$230)+SUMIF($B$3:$B$725,H593,$AI$3:$AI$725)</f>
        <v>2</v>
      </c>
      <c r="AD593" s="30">
        <f>SUMIF(Ingredients!$B$3:$B$230,I593,Ingredients!$C$3:$C$230)+SUMIF($B$3:$B$725,I593,$AI$3:$AI$725)</f>
        <v>0</v>
      </c>
      <c r="AE593" s="30">
        <f>SUMIF(Ingredients!$B$3:$B$230,J593,Ingredients!$C$3:$C$230)+SUMIF($B$3:$B$725,J593,$AI$3:$AI$725)</f>
        <v>0</v>
      </c>
      <c r="AF593" s="30">
        <f>SUMIF(Ingredients!$B$3:$B$230,K593,Ingredients!$C$3:$C$230)+SUMIF($B$3:$B$725,K593,$AI$3:$AI$725)</f>
        <v>0</v>
      </c>
      <c r="AG593" s="30">
        <f>SUMIF(Ingredients!$B$3:$B$230,L593,Ingredients!$C$3:$C$230)+SUMIF($B$3:$B$725,L593,$AI$3:$AI$725)</f>
        <v>0</v>
      </c>
      <c r="AH593" s="30">
        <f>SUMIF(Ingredients!$B$3:$B$230,M593,Ingredients!$C$3:$C$230)+SUMIF($B$3:$B$725,M593,$AI$3:$AI$725)</f>
        <v>0</v>
      </c>
      <c r="AI593" s="29">
        <f t="shared" si="126"/>
        <v>8</v>
      </c>
      <c r="AJ593" s="30">
        <f>SUMIF(Ingredients!$B$3:$B$230,F593,Ingredients!$D$3:$D$230)+SUMIF($B$3:$B$725,F593,$AR$3:$AR$725)</f>
        <v>5</v>
      </c>
      <c r="AK593" s="30">
        <f>SUMIF(Ingredients!$B$3:$B$230,G593,Ingredients!$D$3:$D$230)+SUMIF($B$3:$B$725,G593,$AR$3:$AR$725)</f>
        <v>0</v>
      </c>
      <c r="AL593" s="30">
        <f>SUMIF(Ingredients!$B$3:$B$230,H593,Ingredients!$D$3:$D$230)+SUMIF($B$3:$B$725,H593,$AR$3:$AR$725)</f>
        <v>0</v>
      </c>
      <c r="AM593" s="30">
        <f>SUMIF(Ingredients!$B$3:$B$230,I593,Ingredients!$D$3:$D$230)+SUMIF($B$3:$B$725,I593,$AR$3:$AR$725)</f>
        <v>0</v>
      </c>
      <c r="AN593" s="30">
        <f>SUMIF(Ingredients!$B$3:$B$230,J593,Ingredients!$D$3:$D$230)+SUMIF($B$3:$B$725,J593,$AR$3:$AR$725)</f>
        <v>0</v>
      </c>
      <c r="AO593" s="30">
        <f>SUMIF(Ingredients!$B$3:$B$230,K593,Ingredients!$D$3:$D$230)+SUMIF($B$3:$B$725,K593,$AR$3:$AR$725)</f>
        <v>0</v>
      </c>
      <c r="AP593" s="30">
        <f>SUMIF(Ingredients!$B$3:$B$230,L593,Ingredients!$D$3:$D$230)+SUMIF($B$3:$B$725,L593,$AR$3:$AR$725)</f>
        <v>0</v>
      </c>
      <c r="AQ593" s="30">
        <f>SUMIF(Ingredients!$B$3:$B$230,M593,Ingredients!$D$3:$D$230)+SUMIF($B$3:$B$725,M593,$AR$3:$AR$725)</f>
        <v>0</v>
      </c>
      <c r="AR593" s="29">
        <f t="shared" si="127"/>
        <v>5</v>
      </c>
      <c r="AS593" s="30">
        <f>SUMIF(Ingredients!$B$3:$B$230,F593,Ingredients!$E$3:$E$230)+SUMIF($B$3:$B$725,F593,$BA$3:$BA$730)</f>
        <v>24.75</v>
      </c>
      <c r="AT593" s="30">
        <f>SUMIF(Ingredients!$B$3:$B$230,G593,Ingredients!$E$3:$E$230)+SUMIF($B$3:$B$725,G593,$BA$3:$BA$730)</f>
        <v>12</v>
      </c>
      <c r="AU593" s="30">
        <f>SUMIF(Ingredients!$B$3:$B$230,H593,Ingredients!$E$3:$E$230)+SUMIF($B$3:$B$725,H593,$BA$3:$BA$730)</f>
        <v>10</v>
      </c>
      <c r="AV593" s="30">
        <f>SUMIF(Ingredients!$B$3:$B$230,I593,Ingredients!$E$3:$E$230)+SUMIF($B$3:$B$725,I593,$BA$3:$BA$730)</f>
        <v>0</v>
      </c>
      <c r="AW593" s="30">
        <f>SUMIF(Ingredients!$B$3:$B$230,J593,Ingredients!$E$3:$E$230)+SUMIF($B$3:$B$725,J593,$BA$3:$BA$730)</f>
        <v>0</v>
      </c>
      <c r="AX593" s="30">
        <f>SUMIF(Ingredients!$B$3:$B$230,K593,Ingredients!$E$3:$E$230)+SUMIF($B$3:$B$725,K593,$BA$3:$BA$730)</f>
        <v>0</v>
      </c>
      <c r="AY593" s="30">
        <f>SUMIF(Ingredients!$B$3:$B$230,L593,Ingredients!$E$3:$E$230)+SUMIF($B$3:$B$725,L593,$BA$3:$BA$730)</f>
        <v>0</v>
      </c>
      <c r="AZ593" s="30">
        <f>SUMIF(Ingredients!$B$3:$B$230,M593,Ingredients!$E$3:$E$230)+SUMIF($B$3:$B$725,M593,$BA$3:$BA$730)</f>
        <v>0</v>
      </c>
      <c r="BA593" s="29">
        <f t="shared" si="128"/>
        <v>15.583333333333334</v>
      </c>
      <c r="BB593" s="30">
        <f>SUMIF(Ingredients!$B$3:$B$230,F593,Ingredients!$F$3:$F$230)+SUMIF($B$3:$B$725,F593,$BJ$3:$BJ$725)</f>
        <v>0</v>
      </c>
      <c r="BC593" s="30">
        <f>SUMIF(Ingredients!$B$3:$B$230,G593,Ingredients!$F$3:$F$230)+SUMIF($B$3:$B$725,G593,$BJ$3:$BJ$725)</f>
        <v>0</v>
      </c>
      <c r="BD593" s="30">
        <f>SUMIF(Ingredients!$B$3:$B$230,H593,Ingredients!$F$3:$F$230)+SUMIF($B$3:$B$725,H593,$BJ$3:$BJ$725)</f>
        <v>0</v>
      </c>
      <c r="BE593" s="30">
        <f>SUMIF(Ingredients!$B$3:$B$230,I593,Ingredients!$F$3:$F$230)+SUMIF($B$3:$B$725,I593,$BJ$3:$BJ$725)</f>
        <v>0</v>
      </c>
      <c r="BF593" s="30">
        <f>SUMIF(Ingredients!$B$3:$B$230,J593,Ingredients!$F$3:$F$230)+SUMIF($B$3:$B$725,J593,$BJ$3:$BJ$725)</f>
        <v>0</v>
      </c>
      <c r="BG593" s="30">
        <f>SUMIF(Ingredients!$B$3:$B$230,K593,Ingredients!$F$3:$F$230)+SUMIF($B$3:$B$725,K593,$BJ$3:$BJ$725)</f>
        <v>0</v>
      </c>
      <c r="BH593" s="30">
        <f>SUMIF(Ingredients!$B$3:$B$230,L593,Ingredients!$F$3:$F$230)+SUMIF($B$3:$B$725,L593,$BJ$3:$BJ$725)</f>
        <v>0</v>
      </c>
      <c r="BI593" s="30">
        <f>SUMIF(Ingredients!$B$3:$B$230,M593,Ingredients!$F$3:$F$230)+SUMIF($B$3:$B$725,M593,$BJ$3:$BJ$725)</f>
        <v>0</v>
      </c>
      <c r="BJ593" s="35">
        <f t="shared" si="129"/>
        <v>0</v>
      </c>
      <c r="BK593" s="30">
        <f>SUMIF(Ingredients!$B$3:$B$230,F593,Ingredients!$G$3:$G$230)+SUMIF($B$3:$B$725,F593,$BS$3:$BS$725)</f>
        <v>0.8</v>
      </c>
      <c r="BL593" s="30">
        <f>SUMIF(Ingredients!$B$3:$B$230,G593,Ingredients!$G$3:$G$230)+SUMIF($B$3:$B$725,G593,$BS$3:$BS$725)</f>
        <v>0</v>
      </c>
      <c r="BM593" s="30">
        <f>SUMIF(Ingredients!$B$3:$B$230,H593,Ingredients!$G$3:$G$230)+SUMIF($B$3:$B$725,H593,$BS$3:$BS$725)</f>
        <v>1</v>
      </c>
      <c r="BN593" s="30">
        <f>SUMIF(Ingredients!$B$3:$B$230,I593,Ingredients!$G$3:$G$230)+SUMIF($B$3:$B$725,I593,$BS$3:$BS$725)</f>
        <v>0</v>
      </c>
      <c r="BO593" s="30">
        <f>SUMIF(Ingredients!$B$3:$B$230,J593,Ingredients!$G$3:$G$230)+SUMIF($B$3:$B$725,J593,$BS$3:$BS$725)</f>
        <v>0</v>
      </c>
      <c r="BP593" s="30">
        <f>SUMIF(Ingredients!$B$3:$B$230,K593,Ingredients!$G$3:$G$230)+SUMIF($B$3:$B$725,K593,$BS$3:$BS$725)</f>
        <v>0</v>
      </c>
      <c r="BQ593" s="30">
        <f>SUMIF(Ingredients!$B$3:$B$230,L593,Ingredients!$G$3:$G$230)+SUMIF($B$3:$B$725,L593,$BS$3:$BS$725)</f>
        <v>0</v>
      </c>
      <c r="BR593" s="30">
        <f>SUMIF(Ingredients!$B$3:$B$230,M593,Ingredients!$G$3:$G$230)+SUMIF($B$3:$B$725,M593,$BS$3:$BS$725)</f>
        <v>0</v>
      </c>
      <c r="BS593" s="36">
        <f t="shared" si="130"/>
        <v>1.8</v>
      </c>
      <c r="BT593" s="30">
        <f>SUMIF(Ingredients!$B$3:$B$230,F593,Ingredients!$H$3:$H$230)+SUMIF($B$3:$B$725,F593,$CB$3:$CB$725)</f>
        <v>0</v>
      </c>
      <c r="BU593" s="30">
        <f>SUMIF(Ingredients!$B$3:$B$230,G593,Ingredients!$H$3:$H$230)+SUMIF($B$3:$B$725,G593,$CB$3:$CB$725)</f>
        <v>0</v>
      </c>
      <c r="BV593" s="30">
        <f>SUMIF(Ingredients!$B$3:$B$230,H593,Ingredients!$H$3:$H$230)+SUMIF($B$3:$B$725,H593,$CB$3:$CB$725)</f>
        <v>0</v>
      </c>
      <c r="BW593" s="30">
        <f>SUMIF(Ingredients!$B$3:$B$230,I593,Ingredients!$H$3:$H$230)+SUMIF($B$3:$B$725,I593,$CB$3:$CB$725)</f>
        <v>0</v>
      </c>
      <c r="BX593" s="30">
        <f>SUMIF(Ingredients!$B$3:$B$230,J593,Ingredients!$H$3:$H$230)+SUMIF($B$3:$B$725,J593,$CB$3:$CB$725)</f>
        <v>0</v>
      </c>
      <c r="BY593" s="30">
        <f>SUMIF(Ingredients!$B$3:$B$230,K593,Ingredients!$H$3:$H$230)+SUMIF($B$3:$B$725,K593,$CB$3:$CB$725)</f>
        <v>0</v>
      </c>
      <c r="BZ593" s="30">
        <f>SUMIF(Ingredients!$B$3:$B$230,L593,Ingredients!$H$3:$H$230)+SUMIF($B$3:$B$725,L593,$CB$3:$CB$725)</f>
        <v>0</v>
      </c>
      <c r="CA593" s="30">
        <f>SUMIF(Ingredients!$B$3:$B$230,M593,Ingredients!$H$3:$H$230)+SUMIF($B$3:$B$725,M593,$CB$3:$CB$725)</f>
        <v>0</v>
      </c>
      <c r="CB593" s="42">
        <f t="shared" si="131"/>
        <v>0</v>
      </c>
      <c r="CC593" s="30">
        <f>SUMIF(Ingredients!$B$3:$B$230,F593,Ingredients!$I$3:$I$230)+SUMIF($B$3:$B$725,F593,$CK$3:$CK$725)</f>
        <v>0</v>
      </c>
      <c r="CD593" s="30">
        <f>SUMIF(Ingredients!$B$3:$B$230,G593,Ingredients!$I$3:$I$230)+SUMIF($B$3:$B$725,G593,$CK$3:$CK$725)</f>
        <v>0</v>
      </c>
      <c r="CE593" s="30">
        <f>SUMIF(Ingredients!$B$3:$B$230,H593,Ingredients!$I$3:$I$230)+SUMIF($B$3:$B$725,H593,$CK$3:$CK$725)</f>
        <v>0</v>
      </c>
      <c r="CF593" s="30">
        <f>SUMIF(Ingredients!$B$3:$B$230,I593,Ingredients!$I$3:$I$230)+SUMIF($B$3:$B$725,I593,$CK$3:$CK$725)</f>
        <v>0</v>
      </c>
      <c r="CG593" s="30">
        <f>SUMIF(Ingredients!$B$3:$B$230,J593,Ingredients!$I$3:$I$230)+SUMIF($B$3:$B$725,J593,$CK$3:$CK$725)</f>
        <v>0</v>
      </c>
      <c r="CH593" s="30">
        <f>SUMIF(Ingredients!$B$3:$B$230,K593,Ingredients!$I$3:$I$230)+SUMIF($B$3:$B$725,K593,$CK$3:$CK$725)</f>
        <v>0</v>
      </c>
      <c r="CI593" s="30">
        <f>SUMIF(Ingredients!$B$3:$B$230,L593,Ingredients!$I$3:$I$230)+SUMIF($B$3:$B$725,L593,$CK$3:$CK$725)</f>
        <v>0</v>
      </c>
      <c r="CJ593" s="30">
        <f>SUMIF(Ingredients!$B$3:$B$230,M593,Ingredients!$I$3:$I$230)+SUMIF($B$3:$B$725,M593,$CK$3:$CK$725)</f>
        <v>0</v>
      </c>
      <c r="CK593" s="38">
        <f t="shared" si="132"/>
        <v>0</v>
      </c>
      <c r="CL593" s="30">
        <f>SUMIF(Ingredients!$B$3:$B$230,F593,Ingredients!$J$3:$J$230)+SUMIF($B$3:$B$725,F593,$CT$3:$CT$725)</f>
        <v>0</v>
      </c>
      <c r="CM593" s="30">
        <f>SUMIF(Ingredients!$B$3:$B$230,G593,Ingredients!$J$3:$J$230)+SUMIF($B$3:$B$725,G593,$CT$3:$CT$725)</f>
        <v>1</v>
      </c>
      <c r="CN593" s="30">
        <f>SUMIF(Ingredients!$B$3:$B$230,H593,Ingredients!$J$3:$J$230)+SUMIF($B$3:$B$725,H593,$CT$3:$CT$725)</f>
        <v>0</v>
      </c>
      <c r="CO593" s="30">
        <f>SUMIF(Ingredients!$B$3:$B$230,I593,Ingredients!$J$3:$J$230)+SUMIF($B$3:$B$725,I593,$CT$3:$CT$725)</f>
        <v>0</v>
      </c>
      <c r="CP593" s="30">
        <f>SUMIF(Ingredients!$B$3:$B$230,J593,Ingredients!$J$3:$J$230)+SUMIF($B$3:$B$725,J593,$CT$3:$CT$725)</f>
        <v>0</v>
      </c>
      <c r="CQ593" s="30">
        <f>SUMIF(Ingredients!$B$3:$B$230,K593,Ingredients!$J$3:$J$230)+SUMIF($B$3:$B$725,K593,$CT$3:$CT$725)</f>
        <v>0</v>
      </c>
      <c r="CR593" s="30">
        <f>SUMIF(Ingredients!$B$3:$B$230,L593,Ingredients!$J$3:$J$230)+SUMIF($B$3:$B$725,L593,$CT$3:$CT$725)</f>
        <v>0</v>
      </c>
      <c r="CS593" s="30">
        <f>SUMIF(Ingredients!$B$3:$B$230,M593,Ingredients!$J$3:$J$230)+SUMIF($B$3:$B$725,M593,$CT$3:$CT$725)</f>
        <v>0</v>
      </c>
      <c r="CT593" s="43">
        <f t="shared" si="133"/>
        <v>1</v>
      </c>
      <c r="CU593" s="34">
        <v>5</v>
      </c>
      <c r="CV593" s="30">
        <v>0</v>
      </c>
      <c r="CW593" s="30">
        <v>25</v>
      </c>
      <c r="CX593" s="35">
        <v>0</v>
      </c>
      <c r="CY593" s="36">
        <v>1.5</v>
      </c>
      <c r="CZ593" s="37">
        <v>0</v>
      </c>
      <c r="DA593" s="38">
        <v>0</v>
      </c>
      <c r="DB593" s="39">
        <v>1</v>
      </c>
      <c r="DC593" t="s">
        <v>202</v>
      </c>
      <c r="DD593" t="str">
        <f t="shared" ca="1" si="125"/>
        <v/>
      </c>
      <c r="DE593" t="str">
        <f t="shared" ca="1" si="134"/>
        <v>-</v>
      </c>
      <c r="DG593" t="s">
        <v>200</v>
      </c>
      <c r="DH593" t="str">
        <f t="shared" ca="1" si="135"/>
        <v>APPLESNOWITEM(MEAL, ItemRegistry.applesnowItem, 4 ,1f,0f,0f,0f,1.5f,0f,1f,0.84f),</v>
      </c>
      <c r="DI593" t="s">
        <v>2620</v>
      </c>
    </row>
    <row r="594" spans="2:113" x14ac:dyDescent="0.3">
      <c r="B594" t="s">
        <v>909</v>
      </c>
      <c r="C594" t="str">
        <f>INDEX('PH Itemnames'!$B$1:$B$723,MATCH(B594,'PH Itemnames'!$A$1:$A$723),1)</f>
        <v>bakedalaskaItem</v>
      </c>
      <c r="D594" t="s">
        <v>240</v>
      </c>
      <c r="E594" t="s">
        <v>1191</v>
      </c>
      <c r="F594" s="10" t="s">
        <v>233</v>
      </c>
      <c r="G594" s="11" t="s">
        <v>209</v>
      </c>
      <c r="H594" s="11" t="s">
        <v>210</v>
      </c>
      <c r="I594" s="11" t="s">
        <v>227</v>
      </c>
      <c r="J594" s="11"/>
      <c r="K594" s="11"/>
      <c r="L594" s="11"/>
      <c r="M594" s="11"/>
      <c r="N594" s="46">
        <f ca="1">SUMIF(Ingredients!$B$3:$B$230,'PH complex foods'!F594,Ingredients!$A$3:$A$119)+SUMIF($B$3:$B$725,F594,$V$3:$V$724)</f>
        <v>1</v>
      </c>
      <c r="O594" s="11">
        <f ca="1">SUMIF(Ingredients!$B$3:$B$230,'PH complex foods'!G594,Ingredients!$A$3:$A$119)+SUMIF($B$3:$B$725,G594,$V$3:$V$724)</f>
        <v>1</v>
      </c>
      <c r="P594" s="11">
        <f ca="1">SUMIF(Ingredients!$B$3:$B$230,'PH complex foods'!H594,Ingredients!$A$3:$A$119)+SUMIF($B$3:$B$725,H594,$V$3:$V$724)</f>
        <v>1</v>
      </c>
      <c r="Q594" s="11">
        <f ca="1">SUMIF(Ingredients!$B$3:$B$230,'PH complex foods'!I594,Ingredients!$A$3:$A$119)+SUMIF($B$3:$B$725,I594,$V$3:$V$724)</f>
        <v>1</v>
      </c>
      <c r="R594" s="11">
        <f ca="1">SUMIF(Ingredients!$B$3:$B$230,'PH complex foods'!J594,Ingredients!$A$3:$A$119)+SUMIF($B$3:$B$725,J594,$V$3:$V$724)</f>
        <v>0</v>
      </c>
      <c r="S594" s="11">
        <f ca="1">SUMIF(Ingredients!$B$3:$B$230,'PH complex foods'!K594,Ingredients!$A$3:$A$119)+SUMIF($B$3:$B$725,K594,$V$3:$V$724)</f>
        <v>0</v>
      </c>
      <c r="T594" s="11">
        <f ca="1">SUMIF(Ingredients!$B$3:$B$230,'PH complex foods'!L594,Ingredients!$A$3:$A$119)+SUMIF($B$3:$B$725,L594,$V$3:$V$724)</f>
        <v>0</v>
      </c>
      <c r="U594" s="11">
        <f ca="1">SUMIF(Ingredients!$B$3:$B$230,'PH complex foods'!M594,Ingredients!$A$3:$A$119)+SUMIF($B$3:$B$725,M594,$V$3:$V$724)</f>
        <v>0</v>
      </c>
      <c r="V594" s="10">
        <f t="shared" ca="1" si="136"/>
        <v>1</v>
      </c>
      <c r="W594" s="10">
        <v>1</v>
      </c>
      <c r="X594" s="11">
        <v>1</v>
      </c>
      <c r="Y594" s="11">
        <f>COUNTIF(F594:M1318,B594)</f>
        <v>0</v>
      </c>
      <c r="Z594" s="44" t="str">
        <f t="shared" ca="1" si="137"/>
        <v>Yes</v>
      </c>
      <c r="AA594" s="34">
        <f>SUMIF(Ingredients!$B$3:$B$230,F594,Ingredients!$C$3:$C$230)+SUMIF($B$3:$B$725,F594,$AI$3:$AI$725)</f>
        <v>1</v>
      </c>
      <c r="AB594" s="30">
        <f>SUMIF(Ingredients!$B$3:$B$230,G594,Ingredients!$C$3:$C$230)+SUMIF($B$3:$B$725,G594,$AI$3:$AI$725)</f>
        <v>5</v>
      </c>
      <c r="AC594" s="30">
        <f>SUMIF(Ingredients!$B$3:$B$230,H594,Ingredients!$C$3:$C$230)+SUMIF($B$3:$B$725,H594,$AI$3:$AI$725)</f>
        <v>0</v>
      </c>
      <c r="AD594" s="30">
        <f>SUMIF(Ingredients!$B$3:$B$230,I594,Ingredients!$C$3:$C$230)+SUMIF($B$3:$B$725,I594,$AI$3:$AI$725)</f>
        <v>5</v>
      </c>
      <c r="AE594" s="30">
        <f>SUMIF(Ingredients!$B$3:$B$230,J594,Ingredients!$C$3:$C$230)+SUMIF($B$3:$B$725,J594,$AI$3:$AI$725)</f>
        <v>0</v>
      </c>
      <c r="AF594" s="30">
        <f>SUMIF(Ingredients!$B$3:$B$230,K594,Ingredients!$C$3:$C$230)+SUMIF($B$3:$B$725,K594,$AI$3:$AI$725)</f>
        <v>0</v>
      </c>
      <c r="AG594" s="30">
        <f>SUMIF(Ingredients!$B$3:$B$230,L594,Ingredients!$C$3:$C$230)+SUMIF($B$3:$B$725,L594,$AI$3:$AI$725)</f>
        <v>0</v>
      </c>
      <c r="AH594" s="30">
        <f>SUMIF(Ingredients!$B$3:$B$230,M594,Ingredients!$C$3:$C$230)+SUMIF($B$3:$B$725,M594,$AI$3:$AI$725)</f>
        <v>0</v>
      </c>
      <c r="AI594" s="29">
        <f t="shared" si="126"/>
        <v>11</v>
      </c>
      <c r="AJ594" s="30">
        <f>SUMIF(Ingredients!$B$3:$B$230,F594,Ingredients!$D$3:$D$230)+SUMIF($B$3:$B$725,F594,$AR$3:$AR$725)</f>
        <v>5</v>
      </c>
      <c r="AK594" s="30">
        <f>SUMIF(Ingredients!$B$3:$B$230,G594,Ingredients!$D$3:$D$230)+SUMIF($B$3:$B$725,G594,$AR$3:$AR$725)</f>
        <v>0</v>
      </c>
      <c r="AL594" s="30">
        <f>SUMIF(Ingredients!$B$3:$B$230,H594,Ingredients!$D$3:$D$230)+SUMIF($B$3:$B$725,H594,$AR$3:$AR$725)</f>
        <v>0</v>
      </c>
      <c r="AM594" s="30">
        <f>SUMIF(Ingredients!$B$3:$B$230,I594,Ingredients!$D$3:$D$230)+SUMIF($B$3:$B$725,I594,$AR$3:$AR$725)</f>
        <v>0</v>
      </c>
      <c r="AN594" s="30">
        <f>SUMIF(Ingredients!$B$3:$B$230,J594,Ingredients!$D$3:$D$230)+SUMIF($B$3:$B$725,J594,$AR$3:$AR$725)</f>
        <v>0</v>
      </c>
      <c r="AO594" s="30">
        <f>SUMIF(Ingredients!$B$3:$B$230,K594,Ingredients!$D$3:$D$230)+SUMIF($B$3:$B$725,K594,$AR$3:$AR$725)</f>
        <v>0</v>
      </c>
      <c r="AP594" s="30">
        <f>SUMIF(Ingredients!$B$3:$B$230,L594,Ingredients!$D$3:$D$230)+SUMIF($B$3:$B$725,L594,$AR$3:$AR$725)</f>
        <v>0</v>
      </c>
      <c r="AQ594" s="30">
        <f>SUMIF(Ingredients!$B$3:$B$230,M594,Ingredients!$D$3:$D$230)+SUMIF($B$3:$B$725,M594,$AR$3:$AR$725)</f>
        <v>0</v>
      </c>
      <c r="AR594" s="29">
        <f t="shared" si="127"/>
        <v>5</v>
      </c>
      <c r="AS594" s="30">
        <f>SUMIF(Ingredients!$B$3:$B$230,F594,Ingredients!$E$3:$E$230)+SUMIF($B$3:$B$725,F594,$BA$3:$BA$730)</f>
        <v>24.75</v>
      </c>
      <c r="AT594" s="30">
        <f>SUMIF(Ingredients!$B$3:$B$230,G594,Ingredients!$E$3:$E$230)+SUMIF($B$3:$B$725,G594,$BA$3:$BA$730)</f>
        <v>7</v>
      </c>
      <c r="AU594" s="30">
        <f>SUMIF(Ingredients!$B$3:$B$230,H594,Ingredients!$E$3:$E$230)+SUMIF($B$3:$B$725,H594,$BA$3:$BA$730)</f>
        <v>30</v>
      </c>
      <c r="AV594" s="30">
        <f>SUMIF(Ingredients!$B$3:$B$230,I594,Ingredients!$E$3:$E$230)+SUMIF($B$3:$B$725,I594,$BA$3:$BA$730)</f>
        <v>7</v>
      </c>
      <c r="AW594" s="30">
        <f>SUMIF(Ingredients!$B$3:$B$230,J594,Ingredients!$E$3:$E$230)+SUMIF($B$3:$B$725,J594,$BA$3:$BA$730)</f>
        <v>0</v>
      </c>
      <c r="AX594" s="30">
        <f>SUMIF(Ingredients!$B$3:$B$230,K594,Ingredients!$E$3:$E$230)+SUMIF($B$3:$B$725,K594,$BA$3:$BA$730)</f>
        <v>0</v>
      </c>
      <c r="AY594" s="30">
        <f>SUMIF(Ingredients!$B$3:$B$230,L594,Ingredients!$E$3:$E$230)+SUMIF($B$3:$B$725,L594,$BA$3:$BA$730)</f>
        <v>0</v>
      </c>
      <c r="AZ594" s="30">
        <f>SUMIF(Ingredients!$B$3:$B$230,M594,Ingredients!$E$3:$E$230)+SUMIF($B$3:$B$725,M594,$BA$3:$BA$730)</f>
        <v>0</v>
      </c>
      <c r="BA594" s="29">
        <f t="shared" si="128"/>
        <v>17.1875</v>
      </c>
      <c r="BB594" s="30">
        <f>SUMIF(Ingredients!$B$3:$B$230,F594,Ingredients!$F$3:$F$230)+SUMIF($B$3:$B$725,F594,$BJ$3:$BJ$725)</f>
        <v>0</v>
      </c>
      <c r="BC594" s="30">
        <f>SUMIF(Ingredients!$B$3:$B$230,G594,Ingredients!$F$3:$F$230)+SUMIF($B$3:$B$725,G594,$BJ$3:$BJ$725)</f>
        <v>1</v>
      </c>
      <c r="BD594" s="30">
        <f>SUMIF(Ingredients!$B$3:$B$230,H594,Ingredients!$F$3:$F$230)+SUMIF($B$3:$B$725,H594,$BJ$3:$BJ$725)</f>
        <v>0</v>
      </c>
      <c r="BE594" s="30">
        <f>SUMIF(Ingredients!$B$3:$B$230,I594,Ingredients!$F$3:$F$230)+SUMIF($B$3:$B$725,I594,$BJ$3:$BJ$725)</f>
        <v>0</v>
      </c>
      <c r="BF594" s="30">
        <f>SUMIF(Ingredients!$B$3:$B$230,J594,Ingredients!$F$3:$F$230)+SUMIF($B$3:$B$725,J594,$BJ$3:$BJ$725)</f>
        <v>0</v>
      </c>
      <c r="BG594" s="30">
        <f>SUMIF(Ingredients!$B$3:$B$230,K594,Ingredients!$F$3:$F$230)+SUMIF($B$3:$B$725,K594,$BJ$3:$BJ$725)</f>
        <v>0</v>
      </c>
      <c r="BH594" s="30">
        <f>SUMIF(Ingredients!$B$3:$B$230,L594,Ingredients!$F$3:$F$230)+SUMIF($B$3:$B$725,L594,$BJ$3:$BJ$725)</f>
        <v>0</v>
      </c>
      <c r="BI594" s="30">
        <f>SUMIF(Ingredients!$B$3:$B$230,M594,Ingredients!$F$3:$F$230)+SUMIF($B$3:$B$725,M594,$BJ$3:$BJ$725)</f>
        <v>0</v>
      </c>
      <c r="BJ594" s="35">
        <f t="shared" si="129"/>
        <v>1</v>
      </c>
      <c r="BK594" s="30">
        <f>SUMIF(Ingredients!$B$3:$B$230,F594,Ingredients!$G$3:$G$230)+SUMIF($B$3:$B$725,F594,$BS$3:$BS$725)</f>
        <v>0.8</v>
      </c>
      <c r="BL594" s="30">
        <f>SUMIF(Ingredients!$B$3:$B$230,G594,Ingredients!$G$3:$G$230)+SUMIF($B$3:$B$725,G594,$BS$3:$BS$725)</f>
        <v>0</v>
      </c>
      <c r="BM594" s="30">
        <f>SUMIF(Ingredients!$B$3:$B$230,H594,Ingredients!$G$3:$G$230)+SUMIF($B$3:$B$725,H594,$BS$3:$BS$725)</f>
        <v>0</v>
      </c>
      <c r="BN594" s="30">
        <f>SUMIF(Ingredients!$B$3:$B$230,I594,Ingredients!$G$3:$G$230)+SUMIF($B$3:$B$725,I594,$BS$3:$BS$725)</f>
        <v>0</v>
      </c>
      <c r="BO594" s="30">
        <f>SUMIF(Ingredients!$B$3:$B$230,J594,Ingredients!$G$3:$G$230)+SUMIF($B$3:$B$725,J594,$BS$3:$BS$725)</f>
        <v>0</v>
      </c>
      <c r="BP594" s="30">
        <f>SUMIF(Ingredients!$B$3:$B$230,K594,Ingredients!$G$3:$G$230)+SUMIF($B$3:$B$725,K594,$BS$3:$BS$725)</f>
        <v>0</v>
      </c>
      <c r="BQ594" s="30">
        <f>SUMIF(Ingredients!$B$3:$B$230,L594,Ingredients!$G$3:$G$230)+SUMIF($B$3:$B$725,L594,$BS$3:$BS$725)</f>
        <v>0</v>
      </c>
      <c r="BR594" s="30">
        <f>SUMIF(Ingredients!$B$3:$B$230,M594,Ingredients!$G$3:$G$230)+SUMIF($B$3:$B$725,M594,$BS$3:$BS$725)</f>
        <v>0</v>
      </c>
      <c r="BS594" s="36">
        <f t="shared" si="130"/>
        <v>0.8</v>
      </c>
      <c r="BT594" s="30">
        <f>SUMIF(Ingredients!$B$3:$B$230,F594,Ingredients!$H$3:$H$230)+SUMIF($B$3:$B$725,F594,$CB$3:$CB$725)</f>
        <v>0</v>
      </c>
      <c r="BU594" s="30">
        <f>SUMIF(Ingredients!$B$3:$B$230,G594,Ingredients!$H$3:$H$230)+SUMIF($B$3:$B$725,G594,$CB$3:$CB$725)</f>
        <v>0</v>
      </c>
      <c r="BV594" s="30">
        <f>SUMIF(Ingredients!$B$3:$B$230,H594,Ingredients!$H$3:$H$230)+SUMIF($B$3:$B$725,H594,$CB$3:$CB$725)</f>
        <v>0</v>
      </c>
      <c r="BW594" s="30">
        <f>SUMIF(Ingredients!$B$3:$B$230,I594,Ingredients!$H$3:$H$230)+SUMIF($B$3:$B$725,I594,$CB$3:$CB$725)</f>
        <v>0</v>
      </c>
      <c r="BX594" s="30">
        <f>SUMIF(Ingredients!$B$3:$B$230,J594,Ingredients!$H$3:$H$230)+SUMIF($B$3:$B$725,J594,$CB$3:$CB$725)</f>
        <v>0</v>
      </c>
      <c r="BY594" s="30">
        <f>SUMIF(Ingredients!$B$3:$B$230,K594,Ingredients!$H$3:$H$230)+SUMIF($B$3:$B$725,K594,$CB$3:$CB$725)</f>
        <v>0</v>
      </c>
      <c r="BZ594" s="30">
        <f>SUMIF(Ingredients!$B$3:$B$230,L594,Ingredients!$H$3:$H$230)+SUMIF($B$3:$B$725,L594,$CB$3:$CB$725)</f>
        <v>0</v>
      </c>
      <c r="CA594" s="30">
        <f>SUMIF(Ingredients!$B$3:$B$230,M594,Ingredients!$H$3:$H$230)+SUMIF($B$3:$B$725,M594,$CB$3:$CB$725)</f>
        <v>0</v>
      </c>
      <c r="CB594" s="42">
        <f t="shared" si="131"/>
        <v>0</v>
      </c>
      <c r="CC594" s="30">
        <f>SUMIF(Ingredients!$B$3:$B$230,F594,Ingredients!$I$3:$I$230)+SUMIF($B$3:$B$725,F594,$CK$3:$CK$725)</f>
        <v>0</v>
      </c>
      <c r="CD594" s="30">
        <f>SUMIF(Ingredients!$B$3:$B$230,G594,Ingredients!$I$3:$I$230)+SUMIF($B$3:$B$725,G594,$CK$3:$CK$725)</f>
        <v>0</v>
      </c>
      <c r="CE594" s="30">
        <f>SUMIF(Ingredients!$B$3:$B$230,H594,Ingredients!$I$3:$I$230)+SUMIF($B$3:$B$725,H594,$CK$3:$CK$725)</f>
        <v>0</v>
      </c>
      <c r="CF594" s="30">
        <f>SUMIF(Ingredients!$B$3:$B$230,I594,Ingredients!$I$3:$I$230)+SUMIF($B$3:$B$725,I594,$CK$3:$CK$725)</f>
        <v>0</v>
      </c>
      <c r="CG594" s="30">
        <f>SUMIF(Ingredients!$B$3:$B$230,J594,Ingredients!$I$3:$I$230)+SUMIF($B$3:$B$725,J594,$CK$3:$CK$725)</f>
        <v>0</v>
      </c>
      <c r="CH594" s="30">
        <f>SUMIF(Ingredients!$B$3:$B$230,K594,Ingredients!$I$3:$I$230)+SUMIF($B$3:$B$725,K594,$CK$3:$CK$725)</f>
        <v>0</v>
      </c>
      <c r="CI594" s="30">
        <f>SUMIF(Ingredients!$B$3:$B$230,L594,Ingredients!$I$3:$I$230)+SUMIF($B$3:$B$725,L594,$CK$3:$CK$725)</f>
        <v>0</v>
      </c>
      <c r="CJ594" s="30">
        <f>SUMIF(Ingredients!$B$3:$B$230,M594,Ingredients!$I$3:$I$230)+SUMIF($B$3:$B$725,M594,$CK$3:$CK$725)</f>
        <v>0</v>
      </c>
      <c r="CK594" s="38">
        <f t="shared" si="132"/>
        <v>0</v>
      </c>
      <c r="CL594" s="30">
        <f>SUMIF(Ingredients!$B$3:$B$230,F594,Ingredients!$J$3:$J$230)+SUMIF($B$3:$B$725,F594,$CT$3:$CT$725)</f>
        <v>0</v>
      </c>
      <c r="CM594" s="30">
        <f>SUMIF(Ingredients!$B$3:$B$230,G594,Ingredients!$J$3:$J$230)+SUMIF($B$3:$B$725,G594,$CT$3:$CT$725)</f>
        <v>0</v>
      </c>
      <c r="CN594" s="30">
        <f>SUMIF(Ingredients!$B$3:$B$230,H594,Ingredients!$J$3:$J$230)+SUMIF($B$3:$B$725,H594,$CT$3:$CT$725)</f>
        <v>0</v>
      </c>
      <c r="CO594" s="30">
        <f>SUMIF(Ingredients!$B$3:$B$230,I594,Ingredients!$J$3:$J$230)+SUMIF($B$3:$B$725,I594,$CT$3:$CT$725)</f>
        <v>1</v>
      </c>
      <c r="CP594" s="30">
        <f>SUMIF(Ingredients!$B$3:$B$230,J594,Ingredients!$J$3:$J$230)+SUMIF($B$3:$B$725,J594,$CT$3:$CT$725)</f>
        <v>0</v>
      </c>
      <c r="CQ594" s="30">
        <f>SUMIF(Ingredients!$B$3:$B$230,K594,Ingredients!$J$3:$J$230)+SUMIF($B$3:$B$725,K594,$CT$3:$CT$725)</f>
        <v>0</v>
      </c>
      <c r="CR594" s="30">
        <f>SUMIF(Ingredients!$B$3:$B$230,L594,Ingredients!$J$3:$J$230)+SUMIF($B$3:$B$725,L594,$CT$3:$CT$725)</f>
        <v>0</v>
      </c>
      <c r="CS594" s="30">
        <f>SUMIF(Ingredients!$B$3:$B$230,M594,Ingredients!$J$3:$J$230)+SUMIF($B$3:$B$725,M594,$CT$3:$CT$725)</f>
        <v>0</v>
      </c>
      <c r="CT594" s="43">
        <f t="shared" si="133"/>
        <v>1</v>
      </c>
      <c r="CU594" s="34">
        <v>10</v>
      </c>
      <c r="CV594" s="30">
        <v>0</v>
      </c>
      <c r="CW594" s="30">
        <v>25</v>
      </c>
      <c r="CX594" s="35">
        <v>1</v>
      </c>
      <c r="CY594" s="36">
        <v>0.8</v>
      </c>
      <c r="CZ594" s="37">
        <v>0</v>
      </c>
      <c r="DA594" s="38">
        <v>0</v>
      </c>
      <c r="DB594" s="39">
        <v>1</v>
      </c>
      <c r="DC594" t="s">
        <v>202</v>
      </c>
      <c r="DD594" t="str">
        <f t="shared" ca="1" si="125"/>
        <v/>
      </c>
      <c r="DE594" t="str">
        <f t="shared" ca="1" si="134"/>
        <v>-</v>
      </c>
      <c r="DG594" t="s">
        <v>200</v>
      </c>
      <c r="DH594" t="str">
        <f t="shared" ca="1" si="135"/>
        <v>BAKEDALASKAITEM(MEAL, ItemRegistry.bakedalaskaItem, 4 ,2f,0f,1f,0f,0.8f,0f,1f,0.84f),</v>
      </c>
      <c r="DI594" t="s">
        <v>2621</v>
      </c>
    </row>
    <row r="595" spans="2:113" x14ac:dyDescent="0.3">
      <c r="B595" t="s">
        <v>910</v>
      </c>
      <c r="C595" t="str">
        <f>INDEX('PH Itemnames'!$B$1:$B$723,MATCH(B595,'PH Itemnames'!$A$1:$A$723),1)</f>
        <v>berrymeringuenestItem</v>
      </c>
      <c r="D595" t="s">
        <v>240</v>
      </c>
      <c r="E595" t="s">
        <v>1191</v>
      </c>
      <c r="F595" s="10" t="s">
        <v>233</v>
      </c>
      <c r="G595" s="11" t="s">
        <v>781</v>
      </c>
      <c r="H595" s="11" t="s">
        <v>781</v>
      </c>
      <c r="I595" s="11" t="s">
        <v>781</v>
      </c>
      <c r="J595" s="11" t="s">
        <v>481</v>
      </c>
      <c r="K595" s="11"/>
      <c r="L595" s="11"/>
      <c r="M595" s="11"/>
      <c r="N595" s="46">
        <f ca="1">SUMIF(Ingredients!$B$3:$B$230,'PH complex foods'!F595,Ingredients!$A$3:$A$119)+SUMIF($B$3:$B$725,F595,$V$3:$V$724)</f>
        <v>1</v>
      </c>
      <c r="O595" s="11">
        <f ca="1">SUMIF(Ingredients!$B$3:$B$230,'PH complex foods'!G595,Ingredients!$A$3:$A$119)+SUMIF($B$3:$B$725,G595,$V$3:$V$724)</f>
        <v>1</v>
      </c>
      <c r="P595" s="11">
        <f ca="1">SUMIF(Ingredients!$B$3:$B$230,'PH complex foods'!H595,Ingredients!$A$3:$A$119)+SUMIF($B$3:$B$725,H595,$V$3:$V$724)</f>
        <v>1</v>
      </c>
      <c r="Q595" s="11">
        <f ca="1">SUMIF(Ingredients!$B$3:$B$230,'PH complex foods'!I595,Ingredients!$A$3:$A$119)+SUMIF($B$3:$B$725,I595,$V$3:$V$724)</f>
        <v>1</v>
      </c>
      <c r="R595" s="11">
        <f ca="1">SUMIF(Ingredients!$B$3:$B$230,'PH complex foods'!J595,Ingredients!$A$3:$A$119)+SUMIF($B$3:$B$725,J595,$V$3:$V$724)</f>
        <v>1</v>
      </c>
      <c r="S595" s="11">
        <f ca="1">SUMIF(Ingredients!$B$3:$B$230,'PH complex foods'!K595,Ingredients!$A$3:$A$119)+SUMIF($B$3:$B$725,K595,$V$3:$V$724)</f>
        <v>0</v>
      </c>
      <c r="T595" s="11">
        <f ca="1">SUMIF(Ingredients!$B$3:$B$230,'PH complex foods'!L595,Ingredients!$A$3:$A$119)+SUMIF($B$3:$B$725,L595,$V$3:$V$724)</f>
        <v>0</v>
      </c>
      <c r="U595" s="11">
        <f ca="1">SUMIF(Ingredients!$B$3:$B$230,'PH complex foods'!M595,Ingredients!$A$3:$A$119)+SUMIF($B$3:$B$725,M595,$V$3:$V$724)</f>
        <v>0</v>
      </c>
      <c r="V595" s="10">
        <f t="shared" ca="1" si="136"/>
        <v>1</v>
      </c>
      <c r="W595" s="10">
        <v>1</v>
      </c>
      <c r="X595" s="11">
        <v>1</v>
      </c>
      <c r="Y595" s="11">
        <f>COUNTIF(F595:M1319,B595)</f>
        <v>0</v>
      </c>
      <c r="Z595" s="44" t="str">
        <f t="shared" ca="1" si="137"/>
        <v>Yes</v>
      </c>
      <c r="AA595" s="34">
        <f>SUMIF(Ingredients!$B$3:$B$230,F595,Ingredients!$C$3:$C$230)+SUMIF($B$3:$B$725,F595,$AI$3:$AI$725)</f>
        <v>1</v>
      </c>
      <c r="AB595" s="30">
        <f>SUMIF(Ingredients!$B$3:$B$230,G595,Ingredients!$C$3:$C$230)+SUMIF($B$3:$B$725,G595,$AI$3:$AI$725)</f>
        <v>1.4</v>
      </c>
      <c r="AC595" s="30">
        <f>SUMIF(Ingredients!$B$3:$B$230,H595,Ingredients!$C$3:$C$230)+SUMIF($B$3:$B$725,H595,$AI$3:$AI$725)</f>
        <v>1.4</v>
      </c>
      <c r="AD595" s="30">
        <f>SUMIF(Ingredients!$B$3:$B$230,I595,Ingredients!$C$3:$C$230)+SUMIF($B$3:$B$725,I595,$AI$3:$AI$725)</f>
        <v>1.4</v>
      </c>
      <c r="AE595" s="30">
        <f>SUMIF(Ingredients!$B$3:$B$230,J595,Ingredients!$C$3:$C$230)+SUMIF($B$3:$B$725,J595,$AI$3:$AI$725)</f>
        <v>11.5</v>
      </c>
      <c r="AF595" s="30">
        <f>SUMIF(Ingredients!$B$3:$B$230,K595,Ingredients!$C$3:$C$230)+SUMIF($B$3:$B$725,K595,$AI$3:$AI$725)</f>
        <v>0</v>
      </c>
      <c r="AG595" s="30">
        <f>SUMIF(Ingredients!$B$3:$B$230,L595,Ingredients!$C$3:$C$230)+SUMIF($B$3:$B$725,L595,$AI$3:$AI$725)</f>
        <v>0</v>
      </c>
      <c r="AH595" s="30">
        <f>SUMIF(Ingredients!$B$3:$B$230,M595,Ingredients!$C$3:$C$230)+SUMIF($B$3:$B$725,M595,$AI$3:$AI$725)</f>
        <v>0</v>
      </c>
      <c r="AI595" s="29">
        <f t="shared" si="126"/>
        <v>16.7</v>
      </c>
      <c r="AJ595" s="30">
        <f>SUMIF(Ingredients!$B$3:$B$230,F595,Ingredients!$D$3:$D$230)+SUMIF($B$3:$B$725,F595,$AR$3:$AR$725)</f>
        <v>5</v>
      </c>
      <c r="AK595" s="30">
        <f>SUMIF(Ingredients!$B$3:$B$230,G595,Ingredients!$D$3:$D$230)+SUMIF($B$3:$B$725,G595,$AR$3:$AR$725)</f>
        <v>5</v>
      </c>
      <c r="AL595" s="30">
        <f>SUMIF(Ingredients!$B$3:$B$230,H595,Ingredients!$D$3:$D$230)+SUMIF($B$3:$B$725,H595,$AR$3:$AR$725)</f>
        <v>5</v>
      </c>
      <c r="AM595" s="30">
        <f>SUMIF(Ingredients!$B$3:$B$230,I595,Ingredients!$D$3:$D$230)+SUMIF($B$3:$B$725,I595,$AR$3:$AR$725)</f>
        <v>5</v>
      </c>
      <c r="AN595" s="30">
        <f>SUMIF(Ingredients!$B$3:$B$230,J595,Ingredients!$D$3:$D$230)+SUMIF($B$3:$B$725,J595,$AR$3:$AR$725)</f>
        <v>9.75</v>
      </c>
      <c r="AO595" s="30">
        <f>SUMIF(Ingredients!$B$3:$B$230,K595,Ingredients!$D$3:$D$230)+SUMIF($B$3:$B$725,K595,$AR$3:$AR$725)</f>
        <v>0</v>
      </c>
      <c r="AP595" s="30">
        <f>SUMIF(Ingredients!$B$3:$B$230,L595,Ingredients!$D$3:$D$230)+SUMIF($B$3:$B$725,L595,$AR$3:$AR$725)</f>
        <v>0</v>
      </c>
      <c r="AQ595" s="30">
        <f>SUMIF(Ingredients!$B$3:$B$230,M595,Ingredients!$D$3:$D$230)+SUMIF($B$3:$B$725,M595,$AR$3:$AR$725)</f>
        <v>0</v>
      </c>
      <c r="AR595" s="29">
        <f t="shared" si="127"/>
        <v>29.75</v>
      </c>
      <c r="AS595" s="30">
        <f>SUMIF(Ingredients!$B$3:$B$230,F595,Ingredients!$E$3:$E$230)+SUMIF($B$3:$B$725,F595,$BA$3:$BA$730)</f>
        <v>24.75</v>
      </c>
      <c r="AT595" s="30">
        <f>SUMIF(Ingredients!$B$3:$B$230,G595,Ingredients!$E$3:$E$230)+SUMIF($B$3:$B$725,G595,$BA$3:$BA$730)</f>
        <v>4.8</v>
      </c>
      <c r="AU595" s="30">
        <f>SUMIF(Ingredients!$B$3:$B$230,H595,Ingredients!$E$3:$E$230)+SUMIF($B$3:$B$725,H595,$BA$3:$BA$730)</f>
        <v>4.8</v>
      </c>
      <c r="AV595" s="30">
        <f>SUMIF(Ingredients!$B$3:$B$230,I595,Ingredients!$E$3:$E$230)+SUMIF($B$3:$B$725,I595,$BA$3:$BA$730)</f>
        <v>4.8</v>
      </c>
      <c r="AW595" s="30">
        <f>SUMIF(Ingredients!$B$3:$B$230,J595,Ingredients!$E$3:$E$230)+SUMIF($B$3:$B$725,J595,$BA$3:$BA$730)</f>
        <v>6.8250000000000002</v>
      </c>
      <c r="AX595" s="30">
        <f>SUMIF(Ingredients!$B$3:$B$230,K595,Ingredients!$E$3:$E$230)+SUMIF($B$3:$B$725,K595,$BA$3:$BA$730)</f>
        <v>0</v>
      </c>
      <c r="AY595" s="30">
        <f>SUMIF(Ingredients!$B$3:$B$230,L595,Ingredients!$E$3:$E$230)+SUMIF($B$3:$B$725,L595,$BA$3:$BA$730)</f>
        <v>0</v>
      </c>
      <c r="AZ595" s="30">
        <f>SUMIF(Ingredients!$B$3:$B$230,M595,Ingredients!$E$3:$E$230)+SUMIF($B$3:$B$725,M595,$BA$3:$BA$730)</f>
        <v>0</v>
      </c>
      <c r="BA595" s="29">
        <f t="shared" si="128"/>
        <v>9.1950000000000003</v>
      </c>
      <c r="BB595" s="30">
        <f>SUMIF(Ingredients!$B$3:$B$230,F595,Ingredients!$F$3:$F$230)+SUMIF($B$3:$B$725,F595,$BJ$3:$BJ$725)</f>
        <v>0</v>
      </c>
      <c r="BC595" s="30">
        <f>SUMIF(Ingredients!$B$3:$B$230,G595,Ingredients!$F$3:$F$230)+SUMIF($B$3:$B$725,G595,$BJ$3:$BJ$725)</f>
        <v>0</v>
      </c>
      <c r="BD595" s="30">
        <f>SUMIF(Ingredients!$B$3:$B$230,H595,Ingredients!$F$3:$F$230)+SUMIF($B$3:$B$725,H595,$BJ$3:$BJ$725)</f>
        <v>0</v>
      </c>
      <c r="BE595" s="30">
        <f>SUMIF(Ingredients!$B$3:$B$230,I595,Ingredients!$F$3:$F$230)+SUMIF($B$3:$B$725,I595,$BJ$3:$BJ$725)</f>
        <v>0</v>
      </c>
      <c r="BF595" s="30">
        <f>SUMIF(Ingredients!$B$3:$B$230,J595,Ingredients!$F$3:$F$230)+SUMIF($B$3:$B$725,J595,$BJ$3:$BJ$725)</f>
        <v>0</v>
      </c>
      <c r="BG595" s="30">
        <f>SUMIF(Ingredients!$B$3:$B$230,K595,Ingredients!$F$3:$F$230)+SUMIF($B$3:$B$725,K595,$BJ$3:$BJ$725)</f>
        <v>0</v>
      </c>
      <c r="BH595" s="30">
        <f>SUMIF(Ingredients!$B$3:$B$230,L595,Ingredients!$F$3:$F$230)+SUMIF($B$3:$B$725,L595,$BJ$3:$BJ$725)</f>
        <v>0</v>
      </c>
      <c r="BI595" s="30">
        <f>SUMIF(Ingredients!$B$3:$B$230,M595,Ingredients!$F$3:$F$230)+SUMIF($B$3:$B$725,M595,$BJ$3:$BJ$725)</f>
        <v>0</v>
      </c>
      <c r="BJ595" s="35">
        <f t="shared" si="129"/>
        <v>0</v>
      </c>
      <c r="BK595" s="30">
        <f>SUMIF(Ingredients!$B$3:$B$230,F595,Ingredients!$G$3:$G$230)+SUMIF($B$3:$B$725,F595,$BS$3:$BS$725)</f>
        <v>0.8</v>
      </c>
      <c r="BL595" s="30">
        <f>SUMIF(Ingredients!$B$3:$B$230,G595,Ingredients!$G$3:$G$230)+SUMIF($B$3:$B$725,G595,$BS$3:$BS$725)</f>
        <v>0.88000000000000012</v>
      </c>
      <c r="BM595" s="30">
        <f>SUMIF(Ingredients!$B$3:$B$230,H595,Ingredients!$G$3:$G$230)+SUMIF($B$3:$B$725,H595,$BS$3:$BS$725)</f>
        <v>0.88000000000000012</v>
      </c>
      <c r="BN595" s="30">
        <f>SUMIF(Ingredients!$B$3:$B$230,I595,Ingredients!$G$3:$G$230)+SUMIF($B$3:$B$725,I595,$BS$3:$BS$725)</f>
        <v>0.88000000000000012</v>
      </c>
      <c r="BO595" s="30">
        <f>SUMIF(Ingredients!$B$3:$B$230,J595,Ingredients!$G$3:$G$230)+SUMIF($B$3:$B$725,J595,$BS$3:$BS$725)</f>
        <v>0.84500000000000008</v>
      </c>
      <c r="BP595" s="30">
        <f>SUMIF(Ingredients!$B$3:$B$230,K595,Ingredients!$G$3:$G$230)+SUMIF($B$3:$B$725,K595,$BS$3:$BS$725)</f>
        <v>0</v>
      </c>
      <c r="BQ595" s="30">
        <f>SUMIF(Ingredients!$B$3:$B$230,L595,Ingredients!$G$3:$G$230)+SUMIF($B$3:$B$725,L595,$BS$3:$BS$725)</f>
        <v>0</v>
      </c>
      <c r="BR595" s="30">
        <f>SUMIF(Ingredients!$B$3:$B$230,M595,Ingredients!$G$3:$G$230)+SUMIF($B$3:$B$725,M595,$BS$3:$BS$725)</f>
        <v>0</v>
      </c>
      <c r="BS595" s="36">
        <f t="shared" si="130"/>
        <v>4.2850000000000001</v>
      </c>
      <c r="BT595" s="30">
        <f>SUMIF(Ingredients!$B$3:$B$230,F595,Ingredients!$H$3:$H$230)+SUMIF($B$3:$B$725,F595,$CB$3:$CB$725)</f>
        <v>0</v>
      </c>
      <c r="BU595" s="30">
        <f>SUMIF(Ingredients!$B$3:$B$230,G595,Ingredients!$H$3:$H$230)+SUMIF($B$3:$B$725,G595,$CB$3:$CB$725)</f>
        <v>0</v>
      </c>
      <c r="BV595" s="30">
        <f>SUMIF(Ingredients!$B$3:$B$230,H595,Ingredients!$H$3:$H$230)+SUMIF($B$3:$B$725,H595,$CB$3:$CB$725)</f>
        <v>0</v>
      </c>
      <c r="BW595" s="30">
        <f>SUMIF(Ingredients!$B$3:$B$230,I595,Ingredients!$H$3:$H$230)+SUMIF($B$3:$B$725,I595,$CB$3:$CB$725)</f>
        <v>0</v>
      </c>
      <c r="BX595" s="30">
        <f>SUMIF(Ingredients!$B$3:$B$230,J595,Ingredients!$H$3:$H$230)+SUMIF($B$3:$B$725,J595,$CB$3:$CB$725)</f>
        <v>0</v>
      </c>
      <c r="BY595" s="30">
        <f>SUMIF(Ingredients!$B$3:$B$230,K595,Ingredients!$H$3:$H$230)+SUMIF($B$3:$B$725,K595,$CB$3:$CB$725)</f>
        <v>0</v>
      </c>
      <c r="BZ595" s="30">
        <f>SUMIF(Ingredients!$B$3:$B$230,L595,Ingredients!$H$3:$H$230)+SUMIF($B$3:$B$725,L595,$CB$3:$CB$725)</f>
        <v>0</v>
      </c>
      <c r="CA595" s="30">
        <f>SUMIF(Ingredients!$B$3:$B$230,M595,Ingredients!$H$3:$H$230)+SUMIF($B$3:$B$725,M595,$CB$3:$CB$725)</f>
        <v>0</v>
      </c>
      <c r="CB595" s="42">
        <f t="shared" si="131"/>
        <v>0</v>
      </c>
      <c r="CC595" s="30">
        <f>SUMIF(Ingredients!$B$3:$B$230,F595,Ingredients!$I$3:$I$230)+SUMIF($B$3:$B$725,F595,$CK$3:$CK$725)</f>
        <v>0</v>
      </c>
      <c r="CD595" s="30">
        <f>SUMIF(Ingredients!$B$3:$B$230,G595,Ingredients!$I$3:$I$230)+SUMIF($B$3:$B$725,G595,$CK$3:$CK$725)</f>
        <v>0</v>
      </c>
      <c r="CE595" s="30">
        <f>SUMIF(Ingredients!$B$3:$B$230,H595,Ingredients!$I$3:$I$230)+SUMIF($B$3:$B$725,H595,$CK$3:$CK$725)</f>
        <v>0</v>
      </c>
      <c r="CF595" s="30">
        <f>SUMIF(Ingredients!$B$3:$B$230,I595,Ingredients!$I$3:$I$230)+SUMIF($B$3:$B$725,I595,$CK$3:$CK$725)</f>
        <v>0</v>
      </c>
      <c r="CG595" s="30">
        <f>SUMIF(Ingredients!$B$3:$B$230,J595,Ingredients!$I$3:$I$230)+SUMIF($B$3:$B$725,J595,$CK$3:$CK$725)</f>
        <v>0</v>
      </c>
      <c r="CH595" s="30">
        <f>SUMIF(Ingredients!$B$3:$B$230,K595,Ingredients!$I$3:$I$230)+SUMIF($B$3:$B$725,K595,$CK$3:$CK$725)</f>
        <v>0</v>
      </c>
      <c r="CI595" s="30">
        <f>SUMIF(Ingredients!$B$3:$B$230,L595,Ingredients!$I$3:$I$230)+SUMIF($B$3:$B$725,L595,$CK$3:$CK$725)</f>
        <v>0</v>
      </c>
      <c r="CJ595" s="30">
        <f>SUMIF(Ingredients!$B$3:$B$230,M595,Ingredients!$I$3:$I$230)+SUMIF($B$3:$B$725,M595,$CK$3:$CK$725)</f>
        <v>0</v>
      </c>
      <c r="CK595" s="38">
        <f t="shared" si="132"/>
        <v>0</v>
      </c>
      <c r="CL595" s="30">
        <f>SUMIF(Ingredients!$B$3:$B$230,F595,Ingredients!$J$3:$J$230)+SUMIF($B$3:$B$725,F595,$CT$3:$CT$725)</f>
        <v>0</v>
      </c>
      <c r="CM595" s="30">
        <f>SUMIF(Ingredients!$B$3:$B$230,G595,Ingredients!$J$3:$J$230)+SUMIF($B$3:$B$725,G595,$CT$3:$CT$725)</f>
        <v>0</v>
      </c>
      <c r="CN595" s="30">
        <f>SUMIF(Ingredients!$B$3:$B$230,H595,Ingredients!$J$3:$J$230)+SUMIF($B$3:$B$725,H595,$CT$3:$CT$725)</f>
        <v>0</v>
      </c>
      <c r="CO595" s="30">
        <f>SUMIF(Ingredients!$B$3:$B$230,I595,Ingredients!$J$3:$J$230)+SUMIF($B$3:$B$725,I595,$CT$3:$CT$725)</f>
        <v>0</v>
      </c>
      <c r="CP595" s="30">
        <f>SUMIF(Ingredients!$B$3:$B$230,J595,Ingredients!$J$3:$J$230)+SUMIF($B$3:$B$725,J595,$CT$3:$CT$725)</f>
        <v>1.5</v>
      </c>
      <c r="CQ595" s="30">
        <f>SUMIF(Ingredients!$B$3:$B$230,K595,Ingredients!$J$3:$J$230)+SUMIF($B$3:$B$725,K595,$CT$3:$CT$725)</f>
        <v>0</v>
      </c>
      <c r="CR595" s="30">
        <f>SUMIF(Ingredients!$B$3:$B$230,L595,Ingredients!$J$3:$J$230)+SUMIF($B$3:$B$725,L595,$CT$3:$CT$725)</f>
        <v>0</v>
      </c>
      <c r="CS595" s="30">
        <f>SUMIF(Ingredients!$B$3:$B$230,M595,Ingredients!$J$3:$J$230)+SUMIF($B$3:$B$725,M595,$CT$3:$CT$725)</f>
        <v>0</v>
      </c>
      <c r="CT595" s="43">
        <f t="shared" si="133"/>
        <v>1.5</v>
      </c>
      <c r="CU595" s="34">
        <v>15</v>
      </c>
      <c r="CV595" s="30">
        <v>0</v>
      </c>
      <c r="CW595" s="30">
        <v>25</v>
      </c>
      <c r="CX595" s="35">
        <v>0</v>
      </c>
      <c r="CY595" s="36">
        <v>4</v>
      </c>
      <c r="CZ595" s="37">
        <v>0</v>
      </c>
      <c r="DA595" s="38">
        <v>0</v>
      </c>
      <c r="DB595" s="39">
        <v>1.5</v>
      </c>
      <c r="DC595" t="s">
        <v>202</v>
      </c>
      <c r="DD595" t="str">
        <f t="shared" ca="1" si="125"/>
        <v/>
      </c>
      <c r="DE595" t="str">
        <f t="shared" ca="1" si="134"/>
        <v>-</v>
      </c>
      <c r="DG595" t="s">
        <v>200</v>
      </c>
      <c r="DH595" t="str">
        <f t="shared" ca="1" si="135"/>
        <v>BERRYMERINGUENESTITEM(MEAL, ItemRegistry.berrymeringuenestItem, 4 ,3f,0f,0f,0f,4f,0f,1.5f,0.84f),</v>
      </c>
      <c r="DI595" t="s">
        <v>2622</v>
      </c>
    </row>
    <row r="596" spans="2:113" x14ac:dyDescent="0.3">
      <c r="B596" t="s">
        <v>911</v>
      </c>
      <c r="C596" t="str">
        <f>INDEX('PH Itemnames'!$B$1:$B$723,MATCH(B596,'PH Itemnames'!$A$1:$A$723),1)</f>
        <v>etonmessItem</v>
      </c>
      <c r="D596" t="s">
        <v>240</v>
      </c>
      <c r="E596" t="s">
        <v>1191</v>
      </c>
      <c r="F596" s="10" t="s">
        <v>233</v>
      </c>
      <c r="G596" s="11" t="s">
        <v>912</v>
      </c>
      <c r="H596" s="11" t="s">
        <v>227</v>
      </c>
      <c r="I596" s="11"/>
      <c r="J596" s="11"/>
      <c r="K596" s="11"/>
      <c r="L596" s="11"/>
      <c r="M596" s="11"/>
      <c r="N596" s="46">
        <f ca="1">SUMIF(Ingredients!$B$3:$B$230,'PH complex foods'!F596,Ingredients!$A$3:$A$119)+SUMIF($B$3:$B$725,F596,$V$3:$V$724)</f>
        <v>1</v>
      </c>
      <c r="O596" s="11">
        <f ca="1">SUMIF(Ingredients!$B$3:$B$230,'PH complex foods'!G596,Ingredients!$A$3:$A$119)+SUMIF($B$3:$B$725,G596,$V$3:$V$724)</f>
        <v>1</v>
      </c>
      <c r="P596" s="11">
        <f ca="1">SUMIF(Ingredients!$B$3:$B$230,'PH complex foods'!H596,Ingredients!$A$3:$A$119)+SUMIF($B$3:$B$725,H596,$V$3:$V$724)</f>
        <v>1</v>
      </c>
      <c r="Q596" s="11">
        <f ca="1">SUMIF(Ingredients!$B$3:$B$230,'PH complex foods'!I596,Ingredients!$A$3:$A$119)+SUMIF($B$3:$B$725,I596,$V$3:$V$724)</f>
        <v>0</v>
      </c>
      <c r="R596" s="11">
        <f ca="1">SUMIF(Ingredients!$B$3:$B$230,'PH complex foods'!J596,Ingredients!$A$3:$A$119)+SUMIF($B$3:$B$725,J596,$V$3:$V$724)</f>
        <v>0</v>
      </c>
      <c r="S596" s="11">
        <f ca="1">SUMIF(Ingredients!$B$3:$B$230,'PH complex foods'!K596,Ingredients!$A$3:$A$119)+SUMIF($B$3:$B$725,K596,$V$3:$V$724)</f>
        <v>0</v>
      </c>
      <c r="T596" s="11">
        <f ca="1">SUMIF(Ingredients!$B$3:$B$230,'PH complex foods'!L596,Ingredients!$A$3:$A$119)+SUMIF($B$3:$B$725,L596,$V$3:$V$724)</f>
        <v>0</v>
      </c>
      <c r="U596" s="11">
        <f ca="1">SUMIF(Ingredients!$B$3:$B$230,'PH complex foods'!M596,Ingredients!$A$3:$A$119)+SUMIF($B$3:$B$725,M596,$V$3:$V$724)</f>
        <v>0</v>
      </c>
      <c r="V596" s="10">
        <f t="shared" ca="1" si="136"/>
        <v>1</v>
      </c>
      <c r="W596" s="10">
        <v>1</v>
      </c>
      <c r="X596" s="11">
        <v>1</v>
      </c>
      <c r="Y596" s="11">
        <f>COUNTIF(F596:M1320,B596)</f>
        <v>0</v>
      </c>
      <c r="Z596" s="44" t="str">
        <f t="shared" ca="1" si="137"/>
        <v>Yes</v>
      </c>
      <c r="AA596" s="34">
        <f>SUMIF(Ingredients!$B$3:$B$230,F596,Ingredients!$C$3:$C$230)+SUMIF($B$3:$B$725,F596,$AI$3:$AI$725)</f>
        <v>1</v>
      </c>
      <c r="AB596" s="30">
        <f>SUMIF(Ingredients!$B$3:$B$230,G596,Ingredients!$C$3:$C$230)+SUMIF($B$3:$B$725,G596,$AI$3:$AI$725)</f>
        <v>1.5</v>
      </c>
      <c r="AC596" s="30">
        <f>SUMIF(Ingredients!$B$3:$B$230,H596,Ingredients!$C$3:$C$230)+SUMIF($B$3:$B$725,H596,$AI$3:$AI$725)</f>
        <v>5</v>
      </c>
      <c r="AD596" s="30">
        <f>SUMIF(Ingredients!$B$3:$B$230,I596,Ingredients!$C$3:$C$230)+SUMIF($B$3:$B$725,I596,$AI$3:$AI$725)</f>
        <v>0</v>
      </c>
      <c r="AE596" s="30">
        <f>SUMIF(Ingredients!$B$3:$B$230,J596,Ingredients!$C$3:$C$230)+SUMIF($B$3:$B$725,J596,$AI$3:$AI$725)</f>
        <v>0</v>
      </c>
      <c r="AF596" s="30">
        <f>SUMIF(Ingredients!$B$3:$B$230,K596,Ingredients!$C$3:$C$230)+SUMIF($B$3:$B$725,K596,$AI$3:$AI$725)</f>
        <v>0</v>
      </c>
      <c r="AG596" s="30">
        <f>SUMIF(Ingredients!$B$3:$B$230,L596,Ingredients!$C$3:$C$230)+SUMIF($B$3:$B$725,L596,$AI$3:$AI$725)</f>
        <v>0</v>
      </c>
      <c r="AH596" s="30">
        <f>SUMIF(Ingredients!$B$3:$B$230,M596,Ingredients!$C$3:$C$230)+SUMIF($B$3:$B$725,M596,$AI$3:$AI$725)</f>
        <v>0</v>
      </c>
      <c r="AI596" s="29">
        <f t="shared" si="126"/>
        <v>7.5</v>
      </c>
      <c r="AJ596" s="30">
        <f>SUMIF(Ingredients!$B$3:$B$230,F596,Ingredients!$D$3:$D$230)+SUMIF($B$3:$B$725,F596,$AR$3:$AR$725)</f>
        <v>5</v>
      </c>
      <c r="AK596" s="30">
        <f>SUMIF(Ingredients!$B$3:$B$230,G596,Ingredients!$D$3:$D$230)+SUMIF($B$3:$B$725,G596,$AR$3:$AR$725)</f>
        <v>0</v>
      </c>
      <c r="AL596" s="30">
        <f>SUMIF(Ingredients!$B$3:$B$230,H596,Ingredients!$D$3:$D$230)+SUMIF($B$3:$B$725,H596,$AR$3:$AR$725)</f>
        <v>0</v>
      </c>
      <c r="AM596" s="30">
        <f>SUMIF(Ingredients!$B$3:$B$230,I596,Ingredients!$D$3:$D$230)+SUMIF($B$3:$B$725,I596,$AR$3:$AR$725)</f>
        <v>0</v>
      </c>
      <c r="AN596" s="30">
        <f>SUMIF(Ingredients!$B$3:$B$230,J596,Ingredients!$D$3:$D$230)+SUMIF($B$3:$B$725,J596,$AR$3:$AR$725)</f>
        <v>0</v>
      </c>
      <c r="AO596" s="30">
        <f>SUMIF(Ingredients!$B$3:$B$230,K596,Ingredients!$D$3:$D$230)+SUMIF($B$3:$B$725,K596,$AR$3:$AR$725)</f>
        <v>0</v>
      </c>
      <c r="AP596" s="30">
        <f>SUMIF(Ingredients!$B$3:$B$230,L596,Ingredients!$D$3:$D$230)+SUMIF($B$3:$B$725,L596,$AR$3:$AR$725)</f>
        <v>0</v>
      </c>
      <c r="AQ596" s="30">
        <f>SUMIF(Ingredients!$B$3:$B$230,M596,Ingredients!$D$3:$D$230)+SUMIF($B$3:$B$725,M596,$AR$3:$AR$725)</f>
        <v>0</v>
      </c>
      <c r="AR596" s="29">
        <f t="shared" si="127"/>
        <v>5</v>
      </c>
      <c r="AS596" s="30">
        <f>SUMIF(Ingredients!$B$3:$B$230,F596,Ingredients!$E$3:$E$230)+SUMIF($B$3:$B$725,F596,$BA$3:$BA$730)</f>
        <v>24.75</v>
      </c>
      <c r="AT596" s="30">
        <f>SUMIF(Ingredients!$B$3:$B$230,G596,Ingredients!$E$3:$E$230)+SUMIF($B$3:$B$725,G596,$BA$3:$BA$730)</f>
        <v>87</v>
      </c>
      <c r="AU596" s="30">
        <f>SUMIF(Ingredients!$B$3:$B$230,H596,Ingredients!$E$3:$E$230)+SUMIF($B$3:$B$725,H596,$BA$3:$BA$730)</f>
        <v>7</v>
      </c>
      <c r="AV596" s="30">
        <f>SUMIF(Ingredients!$B$3:$B$230,I596,Ingredients!$E$3:$E$230)+SUMIF($B$3:$B$725,I596,$BA$3:$BA$730)</f>
        <v>0</v>
      </c>
      <c r="AW596" s="30">
        <f>SUMIF(Ingredients!$B$3:$B$230,J596,Ingredients!$E$3:$E$230)+SUMIF($B$3:$B$725,J596,$BA$3:$BA$730)</f>
        <v>0</v>
      </c>
      <c r="AX596" s="30">
        <f>SUMIF(Ingredients!$B$3:$B$230,K596,Ingredients!$E$3:$E$230)+SUMIF($B$3:$B$725,K596,$BA$3:$BA$730)</f>
        <v>0</v>
      </c>
      <c r="AY596" s="30">
        <f>SUMIF(Ingredients!$B$3:$B$230,L596,Ingredients!$E$3:$E$230)+SUMIF($B$3:$B$725,L596,$BA$3:$BA$730)</f>
        <v>0</v>
      </c>
      <c r="AZ596" s="30">
        <f>SUMIF(Ingredients!$B$3:$B$230,M596,Ingredients!$E$3:$E$230)+SUMIF($B$3:$B$725,M596,$BA$3:$BA$730)</f>
        <v>0</v>
      </c>
      <c r="BA596" s="29">
        <f t="shared" si="128"/>
        <v>39.583333333333336</v>
      </c>
      <c r="BB596" s="30">
        <f>SUMIF(Ingredients!$B$3:$B$230,F596,Ingredients!$F$3:$F$230)+SUMIF($B$3:$B$725,F596,$BJ$3:$BJ$725)</f>
        <v>0</v>
      </c>
      <c r="BC596" s="30">
        <f>SUMIF(Ingredients!$B$3:$B$230,G596,Ingredients!$F$3:$F$230)+SUMIF($B$3:$B$725,G596,$BJ$3:$BJ$725)</f>
        <v>0</v>
      </c>
      <c r="BD596" s="30">
        <f>SUMIF(Ingredients!$B$3:$B$230,H596,Ingredients!$F$3:$F$230)+SUMIF($B$3:$B$725,H596,$BJ$3:$BJ$725)</f>
        <v>0</v>
      </c>
      <c r="BE596" s="30">
        <f>SUMIF(Ingredients!$B$3:$B$230,I596,Ingredients!$F$3:$F$230)+SUMIF($B$3:$B$725,I596,$BJ$3:$BJ$725)</f>
        <v>0</v>
      </c>
      <c r="BF596" s="30">
        <f>SUMIF(Ingredients!$B$3:$B$230,J596,Ingredients!$F$3:$F$230)+SUMIF($B$3:$B$725,J596,$BJ$3:$BJ$725)</f>
        <v>0</v>
      </c>
      <c r="BG596" s="30">
        <f>SUMIF(Ingredients!$B$3:$B$230,K596,Ingredients!$F$3:$F$230)+SUMIF($B$3:$B$725,K596,$BJ$3:$BJ$725)</f>
        <v>0</v>
      </c>
      <c r="BH596" s="30">
        <f>SUMIF(Ingredients!$B$3:$B$230,L596,Ingredients!$F$3:$F$230)+SUMIF($B$3:$B$725,L596,$BJ$3:$BJ$725)</f>
        <v>0</v>
      </c>
      <c r="BI596" s="30">
        <f>SUMIF(Ingredients!$B$3:$B$230,M596,Ingredients!$F$3:$F$230)+SUMIF($B$3:$B$725,M596,$BJ$3:$BJ$725)</f>
        <v>0</v>
      </c>
      <c r="BJ596" s="35">
        <f t="shared" si="129"/>
        <v>0</v>
      </c>
      <c r="BK596" s="30">
        <f>SUMIF(Ingredients!$B$3:$B$230,F596,Ingredients!$G$3:$G$230)+SUMIF($B$3:$B$725,F596,$BS$3:$BS$725)</f>
        <v>0.8</v>
      </c>
      <c r="BL596" s="30">
        <f>SUMIF(Ingredients!$B$3:$B$230,G596,Ingredients!$G$3:$G$230)+SUMIF($B$3:$B$725,G596,$BS$3:$BS$725)</f>
        <v>0.5</v>
      </c>
      <c r="BM596" s="30">
        <f>SUMIF(Ingredients!$B$3:$B$230,H596,Ingredients!$G$3:$G$230)+SUMIF($B$3:$B$725,H596,$BS$3:$BS$725)</f>
        <v>0</v>
      </c>
      <c r="BN596" s="30">
        <f>SUMIF(Ingredients!$B$3:$B$230,I596,Ingredients!$G$3:$G$230)+SUMIF($B$3:$B$725,I596,$BS$3:$BS$725)</f>
        <v>0</v>
      </c>
      <c r="BO596" s="30">
        <f>SUMIF(Ingredients!$B$3:$B$230,J596,Ingredients!$G$3:$G$230)+SUMIF($B$3:$B$725,J596,$BS$3:$BS$725)</f>
        <v>0</v>
      </c>
      <c r="BP596" s="30">
        <f>SUMIF(Ingredients!$B$3:$B$230,K596,Ingredients!$G$3:$G$230)+SUMIF($B$3:$B$725,K596,$BS$3:$BS$725)</f>
        <v>0</v>
      </c>
      <c r="BQ596" s="30">
        <f>SUMIF(Ingredients!$B$3:$B$230,L596,Ingredients!$G$3:$G$230)+SUMIF($B$3:$B$725,L596,$BS$3:$BS$725)</f>
        <v>0</v>
      </c>
      <c r="BR596" s="30">
        <f>SUMIF(Ingredients!$B$3:$B$230,M596,Ingredients!$G$3:$G$230)+SUMIF($B$3:$B$725,M596,$BS$3:$BS$725)</f>
        <v>0</v>
      </c>
      <c r="BS596" s="36">
        <f t="shared" si="130"/>
        <v>1.3</v>
      </c>
      <c r="BT596" s="30">
        <f>SUMIF(Ingredients!$B$3:$B$230,F596,Ingredients!$H$3:$H$230)+SUMIF($B$3:$B$725,F596,$CB$3:$CB$725)</f>
        <v>0</v>
      </c>
      <c r="BU596" s="30">
        <f>SUMIF(Ingredients!$B$3:$B$230,G596,Ingredients!$H$3:$H$230)+SUMIF($B$3:$B$725,G596,$CB$3:$CB$725)</f>
        <v>0</v>
      </c>
      <c r="BV596" s="30">
        <f>SUMIF(Ingredients!$B$3:$B$230,H596,Ingredients!$H$3:$H$230)+SUMIF($B$3:$B$725,H596,$CB$3:$CB$725)</f>
        <v>0</v>
      </c>
      <c r="BW596" s="30">
        <f>SUMIF(Ingredients!$B$3:$B$230,I596,Ingredients!$H$3:$H$230)+SUMIF($B$3:$B$725,I596,$CB$3:$CB$725)</f>
        <v>0</v>
      </c>
      <c r="BX596" s="30">
        <f>SUMIF(Ingredients!$B$3:$B$230,J596,Ingredients!$H$3:$H$230)+SUMIF($B$3:$B$725,J596,$CB$3:$CB$725)</f>
        <v>0</v>
      </c>
      <c r="BY596" s="30">
        <f>SUMIF(Ingredients!$B$3:$B$230,K596,Ingredients!$H$3:$H$230)+SUMIF($B$3:$B$725,K596,$CB$3:$CB$725)</f>
        <v>0</v>
      </c>
      <c r="BZ596" s="30">
        <f>SUMIF(Ingredients!$B$3:$B$230,L596,Ingredients!$H$3:$H$230)+SUMIF($B$3:$B$725,L596,$CB$3:$CB$725)</f>
        <v>0</v>
      </c>
      <c r="CA596" s="30">
        <f>SUMIF(Ingredients!$B$3:$B$230,M596,Ingredients!$H$3:$H$230)+SUMIF($B$3:$B$725,M596,$CB$3:$CB$725)</f>
        <v>0</v>
      </c>
      <c r="CB596" s="42">
        <f t="shared" si="131"/>
        <v>0</v>
      </c>
      <c r="CC596" s="30">
        <f>SUMIF(Ingredients!$B$3:$B$230,F596,Ingredients!$I$3:$I$230)+SUMIF($B$3:$B$725,F596,$CK$3:$CK$725)</f>
        <v>0</v>
      </c>
      <c r="CD596" s="30">
        <f>SUMIF(Ingredients!$B$3:$B$230,G596,Ingredients!$I$3:$I$230)+SUMIF($B$3:$B$725,G596,$CK$3:$CK$725)</f>
        <v>0</v>
      </c>
      <c r="CE596" s="30">
        <f>SUMIF(Ingredients!$B$3:$B$230,H596,Ingredients!$I$3:$I$230)+SUMIF($B$3:$B$725,H596,$CK$3:$CK$725)</f>
        <v>0</v>
      </c>
      <c r="CF596" s="30">
        <f>SUMIF(Ingredients!$B$3:$B$230,I596,Ingredients!$I$3:$I$230)+SUMIF($B$3:$B$725,I596,$CK$3:$CK$725)</f>
        <v>0</v>
      </c>
      <c r="CG596" s="30">
        <f>SUMIF(Ingredients!$B$3:$B$230,J596,Ingredients!$I$3:$I$230)+SUMIF($B$3:$B$725,J596,$CK$3:$CK$725)</f>
        <v>0</v>
      </c>
      <c r="CH596" s="30">
        <f>SUMIF(Ingredients!$B$3:$B$230,K596,Ingredients!$I$3:$I$230)+SUMIF($B$3:$B$725,K596,$CK$3:$CK$725)</f>
        <v>0</v>
      </c>
      <c r="CI596" s="30">
        <f>SUMIF(Ingredients!$B$3:$B$230,L596,Ingredients!$I$3:$I$230)+SUMIF($B$3:$B$725,L596,$CK$3:$CK$725)</f>
        <v>0</v>
      </c>
      <c r="CJ596" s="30">
        <f>SUMIF(Ingredients!$B$3:$B$230,M596,Ingredients!$I$3:$I$230)+SUMIF($B$3:$B$725,M596,$CK$3:$CK$725)</f>
        <v>0</v>
      </c>
      <c r="CK596" s="38">
        <f t="shared" si="132"/>
        <v>0</v>
      </c>
      <c r="CL596" s="30">
        <f>SUMIF(Ingredients!$B$3:$B$230,F596,Ingredients!$J$3:$J$230)+SUMIF($B$3:$B$725,F596,$CT$3:$CT$725)</f>
        <v>0</v>
      </c>
      <c r="CM596" s="30">
        <f>SUMIF(Ingredients!$B$3:$B$230,G596,Ingredients!$J$3:$J$230)+SUMIF($B$3:$B$725,G596,$CT$3:$CT$725)</f>
        <v>0</v>
      </c>
      <c r="CN596" s="30">
        <f>SUMIF(Ingredients!$B$3:$B$230,H596,Ingredients!$J$3:$J$230)+SUMIF($B$3:$B$725,H596,$CT$3:$CT$725)</f>
        <v>1</v>
      </c>
      <c r="CO596" s="30">
        <f>SUMIF(Ingredients!$B$3:$B$230,I596,Ingredients!$J$3:$J$230)+SUMIF($B$3:$B$725,I596,$CT$3:$CT$725)</f>
        <v>0</v>
      </c>
      <c r="CP596" s="30">
        <f>SUMIF(Ingredients!$B$3:$B$230,J596,Ingredients!$J$3:$J$230)+SUMIF($B$3:$B$725,J596,$CT$3:$CT$725)</f>
        <v>0</v>
      </c>
      <c r="CQ596" s="30">
        <f>SUMIF(Ingredients!$B$3:$B$230,K596,Ingredients!$J$3:$J$230)+SUMIF($B$3:$B$725,K596,$CT$3:$CT$725)</f>
        <v>0</v>
      </c>
      <c r="CR596" s="30">
        <f>SUMIF(Ingredients!$B$3:$B$230,L596,Ingredients!$J$3:$J$230)+SUMIF($B$3:$B$725,L596,$CT$3:$CT$725)</f>
        <v>0</v>
      </c>
      <c r="CS596" s="30">
        <f>SUMIF(Ingredients!$B$3:$B$230,M596,Ingredients!$J$3:$J$230)+SUMIF($B$3:$B$725,M596,$CT$3:$CT$725)</f>
        <v>0</v>
      </c>
      <c r="CT596" s="43">
        <f t="shared" si="133"/>
        <v>1</v>
      </c>
      <c r="CU596" s="34">
        <v>10</v>
      </c>
      <c r="CV596" s="30">
        <v>0</v>
      </c>
      <c r="CW596" s="30">
        <v>16</v>
      </c>
      <c r="CX596" s="35">
        <v>0</v>
      </c>
      <c r="CY596" s="36">
        <v>1</v>
      </c>
      <c r="CZ596" s="37">
        <v>0</v>
      </c>
      <c r="DA596" s="38">
        <v>0</v>
      </c>
      <c r="DB596" s="39">
        <v>1</v>
      </c>
      <c r="DC596" t="s">
        <v>202</v>
      </c>
      <c r="DD596" t="str">
        <f t="shared" ca="1" si="125"/>
        <v/>
      </c>
      <c r="DE596" t="str">
        <f t="shared" ca="1" si="134"/>
        <v>-</v>
      </c>
      <c r="DG596" t="s">
        <v>200</v>
      </c>
      <c r="DH596" t="str">
        <f t="shared" ca="1" si="135"/>
        <v>ETONMESSITEM(MEAL, ItemRegistry.etonmessItem, 4 ,2f,0f,0f,0f,1f,0f,1f,1.31f),</v>
      </c>
      <c r="DI596" t="s">
        <v>2623</v>
      </c>
    </row>
    <row r="597" spans="2:113" x14ac:dyDescent="0.3">
      <c r="B597" t="s">
        <v>913</v>
      </c>
      <c r="C597" t="str">
        <f>INDEX('PH Itemnames'!$B$1:$B$723,MATCH(B597,'PH Itemnames'!$A$1:$A$723),1)</f>
        <v>meringuebombeItem</v>
      </c>
      <c r="D597" t="s">
        <v>240</v>
      </c>
      <c r="E597" t="s">
        <v>1191</v>
      </c>
      <c r="F597" s="10" t="s">
        <v>233</v>
      </c>
      <c r="G597" s="11" t="s">
        <v>216</v>
      </c>
      <c r="H597" s="11" t="s">
        <v>210</v>
      </c>
      <c r="I597" s="11" t="s">
        <v>227</v>
      </c>
      <c r="J597" s="11" t="s">
        <v>14</v>
      </c>
      <c r="K597" s="11"/>
      <c r="L597" s="11"/>
      <c r="M597" s="11"/>
      <c r="N597" s="46">
        <f ca="1">SUMIF(Ingredients!$B$3:$B$230,'PH complex foods'!F597,Ingredients!$A$3:$A$119)+SUMIF($B$3:$B$725,F597,$V$3:$V$724)</f>
        <v>1</v>
      </c>
      <c r="O597" s="11">
        <f ca="1">SUMIF(Ingredients!$B$3:$B$230,'PH complex foods'!G597,Ingredients!$A$3:$A$119)+SUMIF($B$3:$B$725,G597,$V$3:$V$724)</f>
        <v>1</v>
      </c>
      <c r="P597" s="11">
        <f ca="1">SUMIF(Ingredients!$B$3:$B$230,'PH complex foods'!H597,Ingredients!$A$3:$A$119)+SUMIF($B$3:$B$725,H597,$V$3:$V$724)</f>
        <v>1</v>
      </c>
      <c r="Q597" s="11">
        <f ca="1">SUMIF(Ingredients!$B$3:$B$230,'PH complex foods'!I597,Ingredients!$A$3:$A$119)+SUMIF($B$3:$B$725,I597,$V$3:$V$724)</f>
        <v>1</v>
      </c>
      <c r="R597" s="11">
        <f ca="1">SUMIF(Ingredients!$B$3:$B$230,'PH complex foods'!J597,Ingredients!$A$3:$A$119)+SUMIF($B$3:$B$725,J597,$V$3:$V$724)</f>
        <v>1</v>
      </c>
      <c r="S597" s="11">
        <f ca="1">SUMIF(Ingredients!$B$3:$B$230,'PH complex foods'!K597,Ingredients!$A$3:$A$119)+SUMIF($B$3:$B$725,K597,$V$3:$V$724)</f>
        <v>0</v>
      </c>
      <c r="T597" s="11">
        <f ca="1">SUMIF(Ingredients!$B$3:$B$230,'PH complex foods'!L597,Ingredients!$A$3:$A$119)+SUMIF($B$3:$B$725,L597,$V$3:$V$724)</f>
        <v>0</v>
      </c>
      <c r="U597" s="11">
        <f ca="1">SUMIF(Ingredients!$B$3:$B$230,'PH complex foods'!M597,Ingredients!$A$3:$A$119)+SUMIF($B$3:$B$725,M597,$V$3:$V$724)</f>
        <v>0</v>
      </c>
      <c r="V597" s="10">
        <f t="shared" ca="1" si="136"/>
        <v>1</v>
      </c>
      <c r="W597" s="10">
        <v>1</v>
      </c>
      <c r="X597" s="11">
        <v>1</v>
      </c>
      <c r="Y597" s="11">
        <f>COUNTIF(F597:M1321,B597)</f>
        <v>0</v>
      </c>
      <c r="Z597" s="44" t="str">
        <f t="shared" ca="1" si="137"/>
        <v>Yes</v>
      </c>
      <c r="AA597" s="34">
        <f>SUMIF(Ingredients!$B$3:$B$230,F597,Ingredients!$C$3:$C$230)+SUMIF($B$3:$B$725,F597,$AI$3:$AI$725)</f>
        <v>1</v>
      </c>
      <c r="AB597" s="30">
        <f>SUMIF(Ingredients!$B$3:$B$230,G597,Ingredients!$C$3:$C$230)+SUMIF($B$3:$B$725,G597,$AI$3:$AI$725)</f>
        <v>5</v>
      </c>
      <c r="AC597" s="30">
        <f>SUMIF(Ingredients!$B$3:$B$230,H597,Ingredients!$C$3:$C$230)+SUMIF($B$3:$B$725,H597,$AI$3:$AI$725)</f>
        <v>0</v>
      </c>
      <c r="AD597" s="30">
        <f>SUMIF(Ingredients!$B$3:$B$230,I597,Ingredients!$C$3:$C$230)+SUMIF($B$3:$B$725,I597,$AI$3:$AI$725)</f>
        <v>5</v>
      </c>
      <c r="AE597" s="30">
        <f>SUMIF(Ingredients!$B$3:$B$230,J597,Ingredients!$C$3:$C$230)+SUMIF($B$3:$B$725,J597,$AI$3:$AI$725)</f>
        <v>1</v>
      </c>
      <c r="AF597" s="30">
        <f>SUMIF(Ingredients!$B$3:$B$230,K597,Ingredients!$C$3:$C$230)+SUMIF($B$3:$B$725,K597,$AI$3:$AI$725)</f>
        <v>0</v>
      </c>
      <c r="AG597" s="30">
        <f>SUMIF(Ingredients!$B$3:$B$230,L597,Ingredients!$C$3:$C$230)+SUMIF($B$3:$B$725,L597,$AI$3:$AI$725)</f>
        <v>0</v>
      </c>
      <c r="AH597" s="30">
        <f>SUMIF(Ingredients!$B$3:$B$230,M597,Ingredients!$C$3:$C$230)+SUMIF($B$3:$B$725,M597,$AI$3:$AI$725)</f>
        <v>0</v>
      </c>
      <c r="AI597" s="29">
        <f t="shared" si="126"/>
        <v>12</v>
      </c>
      <c r="AJ597" s="30">
        <f>SUMIF(Ingredients!$B$3:$B$230,F597,Ingredients!$D$3:$D$230)+SUMIF($B$3:$B$725,F597,$AR$3:$AR$725)</f>
        <v>5</v>
      </c>
      <c r="AK597" s="30">
        <f>SUMIF(Ingredients!$B$3:$B$230,G597,Ingredients!$D$3:$D$230)+SUMIF($B$3:$B$725,G597,$AR$3:$AR$725)</f>
        <v>0</v>
      </c>
      <c r="AL597" s="30">
        <f>SUMIF(Ingredients!$B$3:$B$230,H597,Ingredients!$D$3:$D$230)+SUMIF($B$3:$B$725,H597,$AR$3:$AR$725)</f>
        <v>0</v>
      </c>
      <c r="AM597" s="30">
        <f>SUMIF(Ingredients!$B$3:$B$230,I597,Ingredients!$D$3:$D$230)+SUMIF($B$3:$B$725,I597,$AR$3:$AR$725)</f>
        <v>0</v>
      </c>
      <c r="AN597" s="30">
        <f>SUMIF(Ingredients!$B$3:$B$230,J597,Ingredients!$D$3:$D$230)+SUMIF($B$3:$B$725,J597,$AR$3:$AR$725)</f>
        <v>5</v>
      </c>
      <c r="AO597" s="30">
        <f>SUMIF(Ingredients!$B$3:$B$230,K597,Ingredients!$D$3:$D$230)+SUMIF($B$3:$B$725,K597,$AR$3:$AR$725)</f>
        <v>0</v>
      </c>
      <c r="AP597" s="30">
        <f>SUMIF(Ingredients!$B$3:$B$230,L597,Ingredients!$D$3:$D$230)+SUMIF($B$3:$B$725,L597,$AR$3:$AR$725)</f>
        <v>0</v>
      </c>
      <c r="AQ597" s="30">
        <f>SUMIF(Ingredients!$B$3:$B$230,M597,Ingredients!$D$3:$D$230)+SUMIF($B$3:$B$725,M597,$AR$3:$AR$725)</f>
        <v>0</v>
      </c>
      <c r="AR597" s="29">
        <f t="shared" si="127"/>
        <v>10</v>
      </c>
      <c r="AS597" s="30">
        <f>SUMIF(Ingredients!$B$3:$B$230,F597,Ingredients!$E$3:$E$230)+SUMIF($B$3:$B$725,F597,$BA$3:$BA$730)</f>
        <v>24.75</v>
      </c>
      <c r="AT597" s="30">
        <f>SUMIF(Ingredients!$B$3:$B$230,G597,Ingredients!$E$3:$E$230)+SUMIF($B$3:$B$725,G597,$BA$3:$BA$730)</f>
        <v>29.5</v>
      </c>
      <c r="AU597" s="30">
        <f>SUMIF(Ingredients!$B$3:$B$230,H597,Ingredients!$E$3:$E$230)+SUMIF($B$3:$B$725,H597,$BA$3:$BA$730)</f>
        <v>30</v>
      </c>
      <c r="AV597" s="30">
        <f>SUMIF(Ingredients!$B$3:$B$230,I597,Ingredients!$E$3:$E$230)+SUMIF($B$3:$B$725,I597,$BA$3:$BA$730)</f>
        <v>7</v>
      </c>
      <c r="AW597" s="30">
        <f>SUMIF(Ingredients!$B$3:$B$230,J597,Ingredients!$E$3:$E$230)+SUMIF($B$3:$B$725,J597,$BA$3:$BA$730)</f>
        <v>5</v>
      </c>
      <c r="AX597" s="30">
        <f>SUMIF(Ingredients!$B$3:$B$230,K597,Ingredients!$E$3:$E$230)+SUMIF($B$3:$B$725,K597,$BA$3:$BA$730)</f>
        <v>0</v>
      </c>
      <c r="AY597" s="30">
        <f>SUMIF(Ingredients!$B$3:$B$230,L597,Ingredients!$E$3:$E$230)+SUMIF($B$3:$B$725,L597,$BA$3:$BA$730)</f>
        <v>0</v>
      </c>
      <c r="AZ597" s="30">
        <f>SUMIF(Ingredients!$B$3:$B$230,M597,Ingredients!$E$3:$E$230)+SUMIF($B$3:$B$725,M597,$BA$3:$BA$730)</f>
        <v>0</v>
      </c>
      <c r="BA597" s="29">
        <f t="shared" si="128"/>
        <v>19.25</v>
      </c>
      <c r="BB597" s="30">
        <f>SUMIF(Ingredients!$B$3:$B$230,F597,Ingredients!$F$3:$F$230)+SUMIF($B$3:$B$725,F597,$BJ$3:$BJ$725)</f>
        <v>0</v>
      </c>
      <c r="BC597" s="30">
        <f>SUMIF(Ingredients!$B$3:$B$230,G597,Ingredients!$F$3:$F$230)+SUMIF($B$3:$B$725,G597,$BJ$3:$BJ$725)</f>
        <v>1</v>
      </c>
      <c r="BD597" s="30">
        <f>SUMIF(Ingredients!$B$3:$B$230,H597,Ingredients!$F$3:$F$230)+SUMIF($B$3:$B$725,H597,$BJ$3:$BJ$725)</f>
        <v>0</v>
      </c>
      <c r="BE597" s="30">
        <f>SUMIF(Ingredients!$B$3:$B$230,I597,Ingredients!$F$3:$F$230)+SUMIF($B$3:$B$725,I597,$BJ$3:$BJ$725)</f>
        <v>0</v>
      </c>
      <c r="BF597" s="30">
        <f>SUMIF(Ingredients!$B$3:$B$230,J597,Ingredients!$F$3:$F$230)+SUMIF($B$3:$B$725,J597,$BJ$3:$BJ$725)</f>
        <v>0</v>
      </c>
      <c r="BG597" s="30">
        <f>SUMIF(Ingredients!$B$3:$B$230,K597,Ingredients!$F$3:$F$230)+SUMIF($B$3:$B$725,K597,$BJ$3:$BJ$725)</f>
        <v>0</v>
      </c>
      <c r="BH597" s="30">
        <f>SUMIF(Ingredients!$B$3:$B$230,L597,Ingredients!$F$3:$F$230)+SUMIF($B$3:$B$725,L597,$BJ$3:$BJ$725)</f>
        <v>0</v>
      </c>
      <c r="BI597" s="30">
        <f>SUMIF(Ingredients!$B$3:$B$230,M597,Ingredients!$F$3:$F$230)+SUMIF($B$3:$B$725,M597,$BJ$3:$BJ$725)</f>
        <v>0</v>
      </c>
      <c r="BJ597" s="35">
        <f t="shared" si="129"/>
        <v>1</v>
      </c>
      <c r="BK597" s="30">
        <f>SUMIF(Ingredients!$B$3:$B$230,F597,Ingredients!$G$3:$G$230)+SUMIF($B$3:$B$725,F597,$BS$3:$BS$725)</f>
        <v>0.8</v>
      </c>
      <c r="BL597" s="30">
        <f>SUMIF(Ingredients!$B$3:$B$230,G597,Ingredients!$G$3:$G$230)+SUMIF($B$3:$B$725,G597,$BS$3:$BS$725)</f>
        <v>0</v>
      </c>
      <c r="BM597" s="30">
        <f>SUMIF(Ingredients!$B$3:$B$230,H597,Ingredients!$G$3:$G$230)+SUMIF($B$3:$B$725,H597,$BS$3:$BS$725)</f>
        <v>0</v>
      </c>
      <c r="BN597" s="30">
        <f>SUMIF(Ingredients!$B$3:$B$230,I597,Ingredients!$G$3:$G$230)+SUMIF($B$3:$B$725,I597,$BS$3:$BS$725)</f>
        <v>0</v>
      </c>
      <c r="BO597" s="30">
        <f>SUMIF(Ingredients!$B$3:$B$230,J597,Ingredients!$G$3:$G$230)+SUMIF($B$3:$B$725,J597,$BS$3:$BS$725)</f>
        <v>1</v>
      </c>
      <c r="BP597" s="30">
        <f>SUMIF(Ingredients!$B$3:$B$230,K597,Ingredients!$G$3:$G$230)+SUMIF($B$3:$B$725,K597,$BS$3:$BS$725)</f>
        <v>0</v>
      </c>
      <c r="BQ597" s="30">
        <f>SUMIF(Ingredients!$B$3:$B$230,L597,Ingredients!$G$3:$G$230)+SUMIF($B$3:$B$725,L597,$BS$3:$BS$725)</f>
        <v>0</v>
      </c>
      <c r="BR597" s="30">
        <f>SUMIF(Ingredients!$B$3:$B$230,M597,Ingredients!$G$3:$G$230)+SUMIF($B$3:$B$725,M597,$BS$3:$BS$725)</f>
        <v>0</v>
      </c>
      <c r="BS597" s="36">
        <f t="shared" si="130"/>
        <v>1.8</v>
      </c>
      <c r="BT597" s="30">
        <f>SUMIF(Ingredients!$B$3:$B$230,F597,Ingredients!$H$3:$H$230)+SUMIF($B$3:$B$725,F597,$CB$3:$CB$725)</f>
        <v>0</v>
      </c>
      <c r="BU597" s="30">
        <f>SUMIF(Ingredients!$B$3:$B$230,G597,Ingredients!$H$3:$H$230)+SUMIF($B$3:$B$725,G597,$CB$3:$CB$725)</f>
        <v>0</v>
      </c>
      <c r="BV597" s="30">
        <f>SUMIF(Ingredients!$B$3:$B$230,H597,Ingredients!$H$3:$H$230)+SUMIF($B$3:$B$725,H597,$CB$3:$CB$725)</f>
        <v>0</v>
      </c>
      <c r="BW597" s="30">
        <f>SUMIF(Ingredients!$B$3:$B$230,I597,Ingredients!$H$3:$H$230)+SUMIF($B$3:$B$725,I597,$CB$3:$CB$725)</f>
        <v>0</v>
      </c>
      <c r="BX597" s="30">
        <f>SUMIF(Ingredients!$B$3:$B$230,J597,Ingredients!$H$3:$H$230)+SUMIF($B$3:$B$725,J597,$CB$3:$CB$725)</f>
        <v>0</v>
      </c>
      <c r="BY597" s="30">
        <f>SUMIF(Ingredients!$B$3:$B$230,K597,Ingredients!$H$3:$H$230)+SUMIF($B$3:$B$725,K597,$CB$3:$CB$725)</f>
        <v>0</v>
      </c>
      <c r="BZ597" s="30">
        <f>SUMIF(Ingredients!$B$3:$B$230,L597,Ingredients!$H$3:$H$230)+SUMIF($B$3:$B$725,L597,$CB$3:$CB$725)</f>
        <v>0</v>
      </c>
      <c r="CA597" s="30">
        <f>SUMIF(Ingredients!$B$3:$B$230,M597,Ingredients!$H$3:$H$230)+SUMIF($B$3:$B$725,M597,$CB$3:$CB$725)</f>
        <v>0</v>
      </c>
      <c r="CB597" s="42">
        <f t="shared" si="131"/>
        <v>0</v>
      </c>
      <c r="CC597" s="30">
        <f>SUMIF(Ingredients!$B$3:$B$230,F597,Ingredients!$I$3:$I$230)+SUMIF($B$3:$B$725,F597,$CK$3:$CK$725)</f>
        <v>0</v>
      </c>
      <c r="CD597" s="30">
        <f>SUMIF(Ingredients!$B$3:$B$230,G597,Ingredients!$I$3:$I$230)+SUMIF($B$3:$B$725,G597,$CK$3:$CK$725)</f>
        <v>0</v>
      </c>
      <c r="CE597" s="30">
        <f>SUMIF(Ingredients!$B$3:$B$230,H597,Ingredients!$I$3:$I$230)+SUMIF($B$3:$B$725,H597,$CK$3:$CK$725)</f>
        <v>0</v>
      </c>
      <c r="CF597" s="30">
        <f>SUMIF(Ingredients!$B$3:$B$230,I597,Ingredients!$I$3:$I$230)+SUMIF($B$3:$B$725,I597,$CK$3:$CK$725)</f>
        <v>0</v>
      </c>
      <c r="CG597" s="30">
        <f>SUMIF(Ingredients!$B$3:$B$230,J597,Ingredients!$I$3:$I$230)+SUMIF($B$3:$B$725,J597,$CK$3:$CK$725)</f>
        <v>0</v>
      </c>
      <c r="CH597" s="30">
        <f>SUMIF(Ingredients!$B$3:$B$230,K597,Ingredients!$I$3:$I$230)+SUMIF($B$3:$B$725,K597,$CK$3:$CK$725)</f>
        <v>0</v>
      </c>
      <c r="CI597" s="30">
        <f>SUMIF(Ingredients!$B$3:$B$230,L597,Ingredients!$I$3:$I$230)+SUMIF($B$3:$B$725,L597,$CK$3:$CK$725)</f>
        <v>0</v>
      </c>
      <c r="CJ597" s="30">
        <f>SUMIF(Ingredients!$B$3:$B$230,M597,Ingredients!$I$3:$I$230)+SUMIF($B$3:$B$725,M597,$CK$3:$CK$725)</f>
        <v>0</v>
      </c>
      <c r="CK597" s="38">
        <f t="shared" si="132"/>
        <v>0</v>
      </c>
      <c r="CL597" s="30">
        <f>SUMIF(Ingredients!$B$3:$B$230,F597,Ingredients!$J$3:$J$230)+SUMIF($B$3:$B$725,F597,$CT$3:$CT$725)</f>
        <v>0</v>
      </c>
      <c r="CM597" s="30">
        <f>SUMIF(Ingredients!$B$3:$B$230,G597,Ingredients!$J$3:$J$230)+SUMIF($B$3:$B$725,G597,$CT$3:$CT$725)</f>
        <v>0</v>
      </c>
      <c r="CN597" s="30">
        <f>SUMIF(Ingredients!$B$3:$B$230,H597,Ingredients!$J$3:$J$230)+SUMIF($B$3:$B$725,H597,$CT$3:$CT$725)</f>
        <v>0</v>
      </c>
      <c r="CO597" s="30">
        <f>SUMIF(Ingredients!$B$3:$B$230,I597,Ingredients!$J$3:$J$230)+SUMIF($B$3:$B$725,I597,$CT$3:$CT$725)</f>
        <v>1</v>
      </c>
      <c r="CP597" s="30">
        <f>SUMIF(Ingredients!$B$3:$B$230,J597,Ingredients!$J$3:$J$230)+SUMIF($B$3:$B$725,J597,$CT$3:$CT$725)</f>
        <v>0</v>
      </c>
      <c r="CQ597" s="30">
        <f>SUMIF(Ingredients!$B$3:$B$230,K597,Ingredients!$J$3:$J$230)+SUMIF($B$3:$B$725,K597,$CT$3:$CT$725)</f>
        <v>0</v>
      </c>
      <c r="CR597" s="30">
        <f>SUMIF(Ingredients!$B$3:$B$230,L597,Ingredients!$J$3:$J$230)+SUMIF($B$3:$B$725,L597,$CT$3:$CT$725)</f>
        <v>0</v>
      </c>
      <c r="CS597" s="30">
        <f>SUMIF(Ingredients!$B$3:$B$230,M597,Ingredients!$J$3:$J$230)+SUMIF($B$3:$B$725,M597,$CT$3:$CT$725)</f>
        <v>0</v>
      </c>
      <c r="CT597" s="43">
        <f t="shared" si="133"/>
        <v>1</v>
      </c>
      <c r="CU597" s="34">
        <v>10</v>
      </c>
      <c r="CV597" s="30">
        <v>0</v>
      </c>
      <c r="CW597" s="30">
        <v>25</v>
      </c>
      <c r="CX597" s="35">
        <v>1</v>
      </c>
      <c r="CY597" s="36">
        <v>1.5</v>
      </c>
      <c r="CZ597" s="37">
        <v>0</v>
      </c>
      <c r="DA597" s="38">
        <v>0</v>
      </c>
      <c r="DB597" s="39">
        <v>1</v>
      </c>
      <c r="DC597" t="s">
        <v>202</v>
      </c>
      <c r="DD597" t="str">
        <f t="shared" ca="1" si="125"/>
        <v/>
      </c>
      <c r="DE597" t="str">
        <f t="shared" ca="1" si="134"/>
        <v>-</v>
      </c>
      <c r="DG597" t="s">
        <v>200</v>
      </c>
      <c r="DH597" t="str">
        <f t="shared" ca="1" si="135"/>
        <v>MERINGUEBOMBEITEM(MEAL, ItemRegistry.meringuebombeItem, 4 ,2f,0f,1f,0f,1.5f,0f,1f,0.84f),</v>
      </c>
      <c r="DI597" t="s">
        <v>2624</v>
      </c>
    </row>
    <row r="598" spans="2:113" x14ac:dyDescent="0.3">
      <c r="B598" t="s">
        <v>914</v>
      </c>
      <c r="C598" t="str">
        <f>INDEX('PH Itemnames'!$B$1:$B$723,MATCH(B598,'PH Itemnames'!$A$1:$A$723),1)</f>
        <v>meringuebrownieItem</v>
      </c>
      <c r="D598" t="s">
        <v>240</v>
      </c>
      <c r="E598" t="s">
        <v>1191</v>
      </c>
      <c r="F598" s="10" t="s">
        <v>233</v>
      </c>
      <c r="G598" s="11" t="s">
        <v>221</v>
      </c>
      <c r="H598" s="11" t="s">
        <v>264</v>
      </c>
      <c r="I598" s="11" t="s">
        <v>210</v>
      </c>
      <c r="J598" s="11" t="s">
        <v>238</v>
      </c>
      <c r="K598" s="11"/>
      <c r="L598" s="11"/>
      <c r="M598" s="11"/>
      <c r="N598" s="46">
        <f ca="1">SUMIF(Ingredients!$B$3:$B$230,'PH complex foods'!F598,Ingredients!$A$3:$A$119)+SUMIF($B$3:$B$725,F598,$V$3:$V$724)</f>
        <v>1</v>
      </c>
      <c r="O598" s="11">
        <f ca="1">SUMIF(Ingredients!$B$3:$B$230,'PH complex foods'!G598,Ingredients!$A$3:$A$119)+SUMIF($B$3:$B$725,G598,$V$3:$V$724)</f>
        <v>1</v>
      </c>
      <c r="P598" s="11">
        <f ca="1">SUMIF(Ingredients!$B$3:$B$230,'PH complex foods'!H598,Ingredients!$A$3:$A$119)+SUMIF($B$3:$B$725,H598,$V$3:$V$724)</f>
        <v>1</v>
      </c>
      <c r="Q598" s="11">
        <f ca="1">SUMIF(Ingredients!$B$3:$B$230,'PH complex foods'!I598,Ingredients!$A$3:$A$119)+SUMIF($B$3:$B$725,I598,$V$3:$V$724)</f>
        <v>1</v>
      </c>
      <c r="R598" s="11">
        <f ca="1">SUMIF(Ingredients!$B$3:$B$230,'PH complex foods'!J598,Ingredients!$A$3:$A$119)+SUMIF($B$3:$B$725,J598,$V$3:$V$724)</f>
        <v>1</v>
      </c>
      <c r="S598" s="11">
        <f ca="1">SUMIF(Ingredients!$B$3:$B$230,'PH complex foods'!K598,Ingredients!$A$3:$A$119)+SUMIF($B$3:$B$725,K598,$V$3:$V$724)</f>
        <v>0</v>
      </c>
      <c r="T598" s="11">
        <f ca="1">SUMIF(Ingredients!$B$3:$B$230,'PH complex foods'!L598,Ingredients!$A$3:$A$119)+SUMIF($B$3:$B$725,L598,$V$3:$V$724)</f>
        <v>0</v>
      </c>
      <c r="U598" s="11">
        <f ca="1">SUMIF(Ingredients!$B$3:$B$230,'PH complex foods'!M598,Ingredients!$A$3:$A$119)+SUMIF($B$3:$B$725,M598,$V$3:$V$724)</f>
        <v>0</v>
      </c>
      <c r="V598" s="10">
        <f t="shared" ca="1" si="136"/>
        <v>1</v>
      </c>
      <c r="W598" s="10">
        <v>1</v>
      </c>
      <c r="X598" s="11">
        <v>0</v>
      </c>
      <c r="Y598" s="11">
        <f>COUNTIF(F598:M1322,B598)</f>
        <v>0</v>
      </c>
      <c r="Z598" s="44" t="str">
        <f t="shared" ca="1" si="137"/>
        <v>Yes</v>
      </c>
      <c r="AA598" s="34">
        <f>SUMIF(Ingredients!$B$3:$B$230,F598,Ingredients!$C$3:$C$230)+SUMIF($B$3:$B$725,F598,$AI$3:$AI$725)</f>
        <v>1</v>
      </c>
      <c r="AB598" s="30">
        <f>SUMIF(Ingredients!$B$3:$B$230,G598,Ingredients!$C$3:$C$230)+SUMIF($B$3:$B$725,G598,$AI$3:$AI$725)</f>
        <v>0</v>
      </c>
      <c r="AC598" s="30">
        <f>SUMIF(Ingredients!$B$3:$B$230,H598,Ingredients!$C$3:$C$230)+SUMIF($B$3:$B$725,H598,$AI$3:$AI$725)</f>
        <v>5</v>
      </c>
      <c r="AD598" s="30">
        <f>SUMIF(Ingredients!$B$3:$B$230,I598,Ingredients!$C$3:$C$230)+SUMIF($B$3:$B$725,I598,$AI$3:$AI$725)</f>
        <v>0</v>
      </c>
      <c r="AE598" s="30">
        <f>SUMIF(Ingredients!$B$3:$B$230,J598,Ingredients!$C$3:$C$230)+SUMIF($B$3:$B$725,J598,$AI$3:$AI$725)</f>
        <v>5</v>
      </c>
      <c r="AF598" s="30">
        <f>SUMIF(Ingredients!$B$3:$B$230,K598,Ingredients!$C$3:$C$230)+SUMIF($B$3:$B$725,K598,$AI$3:$AI$725)</f>
        <v>0</v>
      </c>
      <c r="AG598" s="30">
        <f>SUMIF(Ingredients!$B$3:$B$230,L598,Ingredients!$C$3:$C$230)+SUMIF($B$3:$B$725,L598,$AI$3:$AI$725)</f>
        <v>0</v>
      </c>
      <c r="AH598" s="30">
        <f>SUMIF(Ingredients!$B$3:$B$230,M598,Ingredients!$C$3:$C$230)+SUMIF($B$3:$B$725,M598,$AI$3:$AI$725)</f>
        <v>0</v>
      </c>
      <c r="AI598" s="29">
        <f t="shared" si="126"/>
        <v>11</v>
      </c>
      <c r="AJ598" s="30">
        <f>SUMIF(Ingredients!$B$3:$B$230,F598,Ingredients!$D$3:$D$230)+SUMIF($B$3:$B$725,F598,$AR$3:$AR$725)</f>
        <v>5</v>
      </c>
      <c r="AK598" s="30">
        <f>SUMIF(Ingredients!$B$3:$B$230,G598,Ingredients!$D$3:$D$230)+SUMIF($B$3:$B$725,G598,$AR$3:$AR$725)</f>
        <v>0</v>
      </c>
      <c r="AL598" s="30">
        <f>SUMIF(Ingredients!$B$3:$B$230,H598,Ingredients!$D$3:$D$230)+SUMIF($B$3:$B$725,H598,$AR$3:$AR$725)</f>
        <v>0</v>
      </c>
      <c r="AM598" s="30">
        <f>SUMIF(Ingredients!$B$3:$B$230,I598,Ingredients!$D$3:$D$230)+SUMIF($B$3:$B$725,I598,$AR$3:$AR$725)</f>
        <v>0</v>
      </c>
      <c r="AN598" s="30">
        <f>SUMIF(Ingredients!$B$3:$B$230,J598,Ingredients!$D$3:$D$230)+SUMIF($B$3:$B$725,J598,$AR$3:$AR$725)</f>
        <v>5</v>
      </c>
      <c r="AO598" s="30">
        <f>SUMIF(Ingredients!$B$3:$B$230,K598,Ingredients!$D$3:$D$230)+SUMIF($B$3:$B$725,K598,$AR$3:$AR$725)</f>
        <v>0</v>
      </c>
      <c r="AP598" s="30">
        <f>SUMIF(Ingredients!$B$3:$B$230,L598,Ingredients!$D$3:$D$230)+SUMIF($B$3:$B$725,L598,$AR$3:$AR$725)</f>
        <v>0</v>
      </c>
      <c r="AQ598" s="30">
        <f>SUMIF(Ingredients!$B$3:$B$230,M598,Ingredients!$D$3:$D$230)+SUMIF($B$3:$B$725,M598,$AR$3:$AR$725)</f>
        <v>0</v>
      </c>
      <c r="AR598" s="29">
        <f t="shared" si="127"/>
        <v>10</v>
      </c>
      <c r="AS598" s="30">
        <f>SUMIF(Ingredients!$B$3:$B$230,F598,Ingredients!$E$3:$E$230)+SUMIF($B$3:$B$725,F598,$BA$3:$BA$730)</f>
        <v>24.75</v>
      </c>
      <c r="AT598" s="30">
        <f>SUMIF(Ingredients!$B$3:$B$230,G598,Ingredients!$E$3:$E$230)+SUMIF($B$3:$B$725,G598,$BA$3:$BA$730)</f>
        <v>21</v>
      </c>
      <c r="AU598" s="30">
        <f>SUMIF(Ingredients!$B$3:$B$230,H598,Ingredients!$E$3:$E$230)+SUMIF($B$3:$B$725,H598,$BA$3:$BA$730)</f>
        <v>43</v>
      </c>
      <c r="AV598" s="30">
        <f>SUMIF(Ingredients!$B$3:$B$230,I598,Ingredients!$E$3:$E$230)+SUMIF($B$3:$B$725,I598,$BA$3:$BA$730)</f>
        <v>30</v>
      </c>
      <c r="AW598" s="30">
        <f>SUMIF(Ingredients!$B$3:$B$230,J598,Ingredients!$E$3:$E$230)+SUMIF($B$3:$B$725,J598,$BA$3:$BA$730)</f>
        <v>23</v>
      </c>
      <c r="AX598" s="30">
        <f>SUMIF(Ingredients!$B$3:$B$230,K598,Ingredients!$E$3:$E$230)+SUMIF($B$3:$B$725,K598,$BA$3:$BA$730)</f>
        <v>0</v>
      </c>
      <c r="AY598" s="30">
        <f>SUMIF(Ingredients!$B$3:$B$230,L598,Ingredients!$E$3:$E$230)+SUMIF($B$3:$B$725,L598,$BA$3:$BA$730)</f>
        <v>0</v>
      </c>
      <c r="AZ598" s="30">
        <f>SUMIF(Ingredients!$B$3:$B$230,M598,Ingredients!$E$3:$E$230)+SUMIF($B$3:$B$725,M598,$BA$3:$BA$730)</f>
        <v>0</v>
      </c>
      <c r="BA598" s="29">
        <f t="shared" si="128"/>
        <v>28.35</v>
      </c>
      <c r="BB598" s="30">
        <f>SUMIF(Ingredients!$B$3:$B$230,F598,Ingredients!$F$3:$F$230)+SUMIF($B$3:$B$725,F598,$BJ$3:$BJ$725)</f>
        <v>0</v>
      </c>
      <c r="BC598" s="30">
        <f>SUMIF(Ingredients!$B$3:$B$230,G598,Ingredients!$F$3:$F$230)+SUMIF($B$3:$B$725,G598,$BJ$3:$BJ$725)</f>
        <v>0</v>
      </c>
      <c r="BD598" s="30">
        <f>SUMIF(Ingredients!$B$3:$B$230,H598,Ingredients!$F$3:$F$230)+SUMIF($B$3:$B$725,H598,$BJ$3:$BJ$725)</f>
        <v>1</v>
      </c>
      <c r="BE598" s="30">
        <f>SUMIF(Ingredients!$B$3:$B$230,I598,Ingredients!$F$3:$F$230)+SUMIF($B$3:$B$725,I598,$BJ$3:$BJ$725)</f>
        <v>0</v>
      </c>
      <c r="BF598" s="30">
        <f>SUMIF(Ingredients!$B$3:$B$230,J598,Ingredients!$F$3:$F$230)+SUMIF($B$3:$B$725,J598,$BJ$3:$BJ$725)</f>
        <v>0</v>
      </c>
      <c r="BG598" s="30">
        <f>SUMIF(Ingredients!$B$3:$B$230,K598,Ingredients!$F$3:$F$230)+SUMIF($B$3:$B$725,K598,$BJ$3:$BJ$725)</f>
        <v>0</v>
      </c>
      <c r="BH598" s="30">
        <f>SUMIF(Ingredients!$B$3:$B$230,L598,Ingredients!$F$3:$F$230)+SUMIF($B$3:$B$725,L598,$BJ$3:$BJ$725)</f>
        <v>0</v>
      </c>
      <c r="BI598" s="30">
        <f>SUMIF(Ingredients!$B$3:$B$230,M598,Ingredients!$F$3:$F$230)+SUMIF($B$3:$B$725,M598,$BJ$3:$BJ$725)</f>
        <v>0</v>
      </c>
      <c r="BJ598" s="35">
        <f t="shared" si="129"/>
        <v>1</v>
      </c>
      <c r="BK598" s="30">
        <f>SUMIF(Ingredients!$B$3:$B$230,F598,Ingredients!$G$3:$G$230)+SUMIF($B$3:$B$725,F598,$BS$3:$BS$725)</f>
        <v>0.8</v>
      </c>
      <c r="BL598" s="30">
        <f>SUMIF(Ingredients!$B$3:$B$230,G598,Ingredients!$G$3:$G$230)+SUMIF($B$3:$B$725,G598,$BS$3:$BS$725)</f>
        <v>0</v>
      </c>
      <c r="BM598" s="30">
        <f>SUMIF(Ingredients!$B$3:$B$230,H598,Ingredients!$G$3:$G$230)+SUMIF($B$3:$B$725,H598,$BS$3:$BS$725)</f>
        <v>0</v>
      </c>
      <c r="BN598" s="30">
        <f>SUMIF(Ingredients!$B$3:$B$230,I598,Ingredients!$G$3:$G$230)+SUMIF($B$3:$B$725,I598,$BS$3:$BS$725)</f>
        <v>0</v>
      </c>
      <c r="BO598" s="30">
        <f>SUMIF(Ingredients!$B$3:$B$230,J598,Ingredients!$G$3:$G$230)+SUMIF($B$3:$B$725,J598,$BS$3:$BS$725)</f>
        <v>0</v>
      </c>
      <c r="BP598" s="30">
        <f>SUMIF(Ingredients!$B$3:$B$230,K598,Ingredients!$G$3:$G$230)+SUMIF($B$3:$B$725,K598,$BS$3:$BS$725)</f>
        <v>0</v>
      </c>
      <c r="BQ598" s="30">
        <f>SUMIF(Ingredients!$B$3:$B$230,L598,Ingredients!$G$3:$G$230)+SUMIF($B$3:$B$725,L598,$BS$3:$BS$725)</f>
        <v>0</v>
      </c>
      <c r="BR598" s="30">
        <f>SUMIF(Ingredients!$B$3:$B$230,M598,Ingredients!$G$3:$G$230)+SUMIF($B$3:$B$725,M598,$BS$3:$BS$725)</f>
        <v>0</v>
      </c>
      <c r="BS598" s="36">
        <f t="shared" si="130"/>
        <v>0.8</v>
      </c>
      <c r="BT598" s="30">
        <f>SUMIF(Ingredients!$B$3:$B$230,F598,Ingredients!$H$3:$H$230)+SUMIF($B$3:$B$725,F598,$CB$3:$CB$725)</f>
        <v>0</v>
      </c>
      <c r="BU598" s="30">
        <f>SUMIF(Ingredients!$B$3:$B$230,G598,Ingredients!$H$3:$H$230)+SUMIF($B$3:$B$725,G598,$CB$3:$CB$725)</f>
        <v>0</v>
      </c>
      <c r="BV598" s="30">
        <f>SUMIF(Ingredients!$B$3:$B$230,H598,Ingredients!$H$3:$H$230)+SUMIF($B$3:$B$725,H598,$CB$3:$CB$725)</f>
        <v>0</v>
      </c>
      <c r="BW598" s="30">
        <f>SUMIF(Ingredients!$B$3:$B$230,I598,Ingredients!$H$3:$H$230)+SUMIF($B$3:$B$725,I598,$CB$3:$CB$725)</f>
        <v>0</v>
      </c>
      <c r="BX598" s="30">
        <f>SUMIF(Ingredients!$B$3:$B$230,J598,Ingredients!$H$3:$H$230)+SUMIF($B$3:$B$725,J598,$CB$3:$CB$725)</f>
        <v>0</v>
      </c>
      <c r="BY598" s="30">
        <f>SUMIF(Ingredients!$B$3:$B$230,K598,Ingredients!$H$3:$H$230)+SUMIF($B$3:$B$725,K598,$CB$3:$CB$725)</f>
        <v>0</v>
      </c>
      <c r="BZ598" s="30">
        <f>SUMIF(Ingredients!$B$3:$B$230,L598,Ingredients!$H$3:$H$230)+SUMIF($B$3:$B$725,L598,$CB$3:$CB$725)</f>
        <v>0</v>
      </c>
      <c r="CA598" s="30">
        <f>SUMIF(Ingredients!$B$3:$B$230,M598,Ingredients!$H$3:$H$230)+SUMIF($B$3:$B$725,M598,$CB$3:$CB$725)</f>
        <v>0</v>
      </c>
      <c r="CB598" s="42">
        <f t="shared" si="131"/>
        <v>0</v>
      </c>
      <c r="CC598" s="30">
        <f>SUMIF(Ingredients!$B$3:$B$230,F598,Ingredients!$I$3:$I$230)+SUMIF($B$3:$B$725,F598,$CK$3:$CK$725)</f>
        <v>0</v>
      </c>
      <c r="CD598" s="30">
        <f>SUMIF(Ingredients!$B$3:$B$230,G598,Ingredients!$I$3:$I$230)+SUMIF($B$3:$B$725,G598,$CK$3:$CK$725)</f>
        <v>0</v>
      </c>
      <c r="CE598" s="30">
        <f>SUMIF(Ingredients!$B$3:$B$230,H598,Ingredients!$I$3:$I$230)+SUMIF($B$3:$B$725,H598,$CK$3:$CK$725)</f>
        <v>0</v>
      </c>
      <c r="CF598" s="30">
        <f>SUMIF(Ingredients!$B$3:$B$230,I598,Ingredients!$I$3:$I$230)+SUMIF($B$3:$B$725,I598,$CK$3:$CK$725)</f>
        <v>0</v>
      </c>
      <c r="CG598" s="30">
        <f>SUMIF(Ingredients!$B$3:$B$230,J598,Ingredients!$I$3:$I$230)+SUMIF($B$3:$B$725,J598,$CK$3:$CK$725)</f>
        <v>0</v>
      </c>
      <c r="CH598" s="30">
        <f>SUMIF(Ingredients!$B$3:$B$230,K598,Ingredients!$I$3:$I$230)+SUMIF($B$3:$B$725,K598,$CK$3:$CK$725)</f>
        <v>0</v>
      </c>
      <c r="CI598" s="30">
        <f>SUMIF(Ingredients!$B$3:$B$230,L598,Ingredients!$I$3:$I$230)+SUMIF($B$3:$B$725,L598,$CK$3:$CK$725)</f>
        <v>0</v>
      </c>
      <c r="CJ598" s="30">
        <f>SUMIF(Ingredients!$B$3:$B$230,M598,Ingredients!$I$3:$I$230)+SUMIF($B$3:$B$725,M598,$CK$3:$CK$725)</f>
        <v>0</v>
      </c>
      <c r="CK598" s="38">
        <f t="shared" si="132"/>
        <v>0</v>
      </c>
      <c r="CL598" s="30">
        <f>SUMIF(Ingredients!$B$3:$B$230,F598,Ingredients!$J$3:$J$230)+SUMIF($B$3:$B$725,F598,$CT$3:$CT$725)</f>
        <v>0</v>
      </c>
      <c r="CM598" s="30">
        <f>SUMIF(Ingredients!$B$3:$B$230,G598,Ingredients!$J$3:$J$230)+SUMIF($B$3:$B$725,G598,$CT$3:$CT$725)</f>
        <v>0.2</v>
      </c>
      <c r="CN598" s="30">
        <f>SUMIF(Ingredients!$B$3:$B$230,H598,Ingredients!$J$3:$J$230)+SUMIF($B$3:$B$725,H598,$CT$3:$CT$725)</f>
        <v>0</v>
      </c>
      <c r="CO598" s="30">
        <f>SUMIF(Ingredients!$B$3:$B$230,I598,Ingredients!$J$3:$J$230)+SUMIF($B$3:$B$725,I598,$CT$3:$CT$725)</f>
        <v>0</v>
      </c>
      <c r="CP598" s="30">
        <f>SUMIF(Ingredients!$B$3:$B$230,J598,Ingredients!$J$3:$J$230)+SUMIF($B$3:$B$725,J598,$CT$3:$CT$725)</f>
        <v>2</v>
      </c>
      <c r="CQ598" s="30">
        <f>SUMIF(Ingredients!$B$3:$B$230,K598,Ingredients!$J$3:$J$230)+SUMIF($B$3:$B$725,K598,$CT$3:$CT$725)</f>
        <v>0</v>
      </c>
      <c r="CR598" s="30">
        <f>SUMIF(Ingredients!$B$3:$B$230,L598,Ingredients!$J$3:$J$230)+SUMIF($B$3:$B$725,L598,$CT$3:$CT$725)</f>
        <v>0</v>
      </c>
      <c r="CS598" s="30">
        <f>SUMIF(Ingredients!$B$3:$B$230,M598,Ingredients!$J$3:$J$230)+SUMIF($B$3:$B$725,M598,$CT$3:$CT$725)</f>
        <v>0</v>
      </c>
      <c r="CT598" s="43">
        <f t="shared" si="133"/>
        <v>2.2000000000000002</v>
      </c>
      <c r="CU598" s="34">
        <v>10</v>
      </c>
      <c r="CV598" s="30">
        <v>0</v>
      </c>
      <c r="CW598" s="30">
        <v>25</v>
      </c>
      <c r="CX598" s="35">
        <v>1</v>
      </c>
      <c r="CY598" s="36">
        <v>0.8</v>
      </c>
      <c r="CZ598" s="37">
        <v>0</v>
      </c>
      <c r="DA598" s="38">
        <v>0</v>
      </c>
      <c r="DB598" s="39">
        <v>2</v>
      </c>
      <c r="DC598" t="s">
        <v>202</v>
      </c>
      <c r="DD598" t="str">
        <f t="shared" ca="1" si="125"/>
        <v/>
      </c>
      <c r="DE598" t="str">
        <f t="shared" ca="1" si="134"/>
        <v>-</v>
      </c>
      <c r="DG598" t="s">
        <v>200</v>
      </c>
      <c r="DH598" t="str">
        <f t="shared" ca="1" si="135"/>
        <v>MERINGUEBROWNIEITEM(MEAL, ItemRegistry.meringuebrownieItem, 4 ,2f,0f,1f,0f,0.8f,0f,2f,0.84f),</v>
      </c>
      <c r="DI598" t="s">
        <v>2271</v>
      </c>
    </row>
    <row r="599" spans="2:113" x14ac:dyDescent="0.3">
      <c r="B599" t="s">
        <v>915</v>
      </c>
      <c r="C599" t="str">
        <f>INDEX('PH Itemnames'!$B$1:$B$723,MATCH(B599,'PH Itemnames'!$A$1:$A$723),1)</f>
        <v>meringuecookieItem</v>
      </c>
      <c r="D599" t="s">
        <v>240</v>
      </c>
      <c r="E599" t="s">
        <v>1191</v>
      </c>
      <c r="F599" s="10" t="s">
        <v>233</v>
      </c>
      <c r="G599" s="11" t="s">
        <v>209</v>
      </c>
      <c r="H599" s="11" t="s">
        <v>210</v>
      </c>
      <c r="I599" s="11" t="s">
        <v>230</v>
      </c>
      <c r="J599" s="11"/>
      <c r="K599" s="11"/>
      <c r="L599" s="11"/>
      <c r="M599" s="11"/>
      <c r="N599" s="46">
        <f ca="1">SUMIF(Ingredients!$B$3:$B$230,'PH complex foods'!F599,Ingredients!$A$3:$A$119)+SUMIF($B$3:$B$725,F599,$V$3:$V$724)</f>
        <v>1</v>
      </c>
      <c r="O599" s="11">
        <f ca="1">SUMIF(Ingredients!$B$3:$B$230,'PH complex foods'!G599,Ingredients!$A$3:$A$119)+SUMIF($B$3:$B$725,G599,$V$3:$V$724)</f>
        <v>1</v>
      </c>
      <c r="P599" s="11">
        <f ca="1">SUMIF(Ingredients!$B$3:$B$230,'PH complex foods'!H599,Ingredients!$A$3:$A$119)+SUMIF($B$3:$B$725,H599,$V$3:$V$724)</f>
        <v>1</v>
      </c>
      <c r="Q599" s="11">
        <f ca="1">SUMIF(Ingredients!$B$3:$B$230,'PH complex foods'!I599,Ingredients!$A$3:$A$119)+SUMIF($B$3:$B$725,I599,$V$3:$V$724)</f>
        <v>1</v>
      </c>
      <c r="R599" s="11">
        <f ca="1">SUMIF(Ingredients!$B$3:$B$230,'PH complex foods'!J599,Ingredients!$A$3:$A$119)+SUMIF($B$3:$B$725,J599,$V$3:$V$724)</f>
        <v>0</v>
      </c>
      <c r="S599" s="11">
        <f ca="1">SUMIF(Ingredients!$B$3:$B$230,'PH complex foods'!K599,Ingredients!$A$3:$A$119)+SUMIF($B$3:$B$725,K599,$V$3:$V$724)</f>
        <v>0</v>
      </c>
      <c r="T599" s="11">
        <f ca="1">SUMIF(Ingredients!$B$3:$B$230,'PH complex foods'!L599,Ingredients!$A$3:$A$119)+SUMIF($B$3:$B$725,L599,$V$3:$V$724)</f>
        <v>0</v>
      </c>
      <c r="U599" s="11">
        <f ca="1">SUMIF(Ingredients!$B$3:$B$230,'PH complex foods'!M599,Ingredients!$A$3:$A$119)+SUMIF($B$3:$B$725,M599,$V$3:$V$724)</f>
        <v>0</v>
      </c>
      <c r="V599" s="10">
        <f t="shared" ca="1" si="136"/>
        <v>1</v>
      </c>
      <c r="W599" s="10">
        <v>1</v>
      </c>
      <c r="X599" s="11">
        <v>0</v>
      </c>
      <c r="Y599" s="11">
        <f>COUNTIF(F599:M1323,B599)</f>
        <v>0</v>
      </c>
      <c r="Z599" s="44" t="str">
        <f t="shared" ca="1" si="137"/>
        <v>Yes</v>
      </c>
      <c r="AA599" s="34">
        <f>SUMIF(Ingredients!$B$3:$B$230,F599,Ingredients!$C$3:$C$230)+SUMIF($B$3:$B$725,F599,$AI$3:$AI$725)</f>
        <v>1</v>
      </c>
      <c r="AB599" s="30">
        <f>SUMIF(Ingredients!$B$3:$B$230,G599,Ingredients!$C$3:$C$230)+SUMIF($B$3:$B$725,G599,$AI$3:$AI$725)</f>
        <v>5</v>
      </c>
      <c r="AC599" s="30">
        <f>SUMIF(Ingredients!$B$3:$B$230,H599,Ingredients!$C$3:$C$230)+SUMIF($B$3:$B$725,H599,$AI$3:$AI$725)</f>
        <v>0</v>
      </c>
      <c r="AD599" s="30">
        <f>SUMIF(Ingredients!$B$3:$B$230,I599,Ingredients!$C$3:$C$230)+SUMIF($B$3:$B$725,I599,$AI$3:$AI$725)</f>
        <v>1</v>
      </c>
      <c r="AE599" s="30">
        <f>SUMIF(Ingredients!$B$3:$B$230,J599,Ingredients!$C$3:$C$230)+SUMIF($B$3:$B$725,J599,$AI$3:$AI$725)</f>
        <v>0</v>
      </c>
      <c r="AF599" s="30">
        <f>SUMIF(Ingredients!$B$3:$B$230,K599,Ingredients!$C$3:$C$230)+SUMIF($B$3:$B$725,K599,$AI$3:$AI$725)</f>
        <v>0</v>
      </c>
      <c r="AG599" s="30">
        <f>SUMIF(Ingredients!$B$3:$B$230,L599,Ingredients!$C$3:$C$230)+SUMIF($B$3:$B$725,L599,$AI$3:$AI$725)</f>
        <v>0</v>
      </c>
      <c r="AH599" s="30">
        <f>SUMIF(Ingredients!$B$3:$B$230,M599,Ingredients!$C$3:$C$230)+SUMIF($B$3:$B$725,M599,$AI$3:$AI$725)</f>
        <v>0</v>
      </c>
      <c r="AI599" s="29">
        <f t="shared" si="126"/>
        <v>7</v>
      </c>
      <c r="AJ599" s="30">
        <f>SUMIF(Ingredients!$B$3:$B$230,F599,Ingredients!$D$3:$D$230)+SUMIF($B$3:$B$725,F599,$AR$3:$AR$725)</f>
        <v>5</v>
      </c>
      <c r="AK599" s="30">
        <f>SUMIF(Ingredients!$B$3:$B$230,G599,Ingredients!$D$3:$D$230)+SUMIF($B$3:$B$725,G599,$AR$3:$AR$725)</f>
        <v>0</v>
      </c>
      <c r="AL599" s="30">
        <f>SUMIF(Ingredients!$B$3:$B$230,H599,Ingredients!$D$3:$D$230)+SUMIF($B$3:$B$725,H599,$AR$3:$AR$725)</f>
        <v>0</v>
      </c>
      <c r="AM599" s="30">
        <f>SUMIF(Ingredients!$B$3:$B$230,I599,Ingredients!$D$3:$D$230)+SUMIF($B$3:$B$725,I599,$AR$3:$AR$725)</f>
        <v>0</v>
      </c>
      <c r="AN599" s="30">
        <f>SUMIF(Ingredients!$B$3:$B$230,J599,Ingredients!$D$3:$D$230)+SUMIF($B$3:$B$725,J599,$AR$3:$AR$725)</f>
        <v>0</v>
      </c>
      <c r="AO599" s="30">
        <f>SUMIF(Ingredients!$B$3:$B$230,K599,Ingredients!$D$3:$D$230)+SUMIF($B$3:$B$725,K599,$AR$3:$AR$725)</f>
        <v>0</v>
      </c>
      <c r="AP599" s="30">
        <f>SUMIF(Ingredients!$B$3:$B$230,L599,Ingredients!$D$3:$D$230)+SUMIF($B$3:$B$725,L599,$AR$3:$AR$725)</f>
        <v>0</v>
      </c>
      <c r="AQ599" s="30">
        <f>SUMIF(Ingredients!$B$3:$B$230,M599,Ingredients!$D$3:$D$230)+SUMIF($B$3:$B$725,M599,$AR$3:$AR$725)</f>
        <v>0</v>
      </c>
      <c r="AR599" s="29">
        <f t="shared" si="127"/>
        <v>5</v>
      </c>
      <c r="AS599" s="30">
        <f>SUMIF(Ingredients!$B$3:$B$230,F599,Ingredients!$E$3:$E$230)+SUMIF($B$3:$B$725,F599,$BA$3:$BA$730)</f>
        <v>24.75</v>
      </c>
      <c r="AT599" s="30">
        <f>SUMIF(Ingredients!$B$3:$B$230,G599,Ingredients!$E$3:$E$230)+SUMIF($B$3:$B$725,G599,$BA$3:$BA$730)</f>
        <v>7</v>
      </c>
      <c r="AU599" s="30">
        <f>SUMIF(Ingredients!$B$3:$B$230,H599,Ingredients!$E$3:$E$230)+SUMIF($B$3:$B$725,H599,$BA$3:$BA$730)</f>
        <v>30</v>
      </c>
      <c r="AV599" s="30">
        <f>SUMIF(Ingredients!$B$3:$B$230,I599,Ingredients!$E$3:$E$230)+SUMIF($B$3:$B$725,I599,$BA$3:$BA$730)</f>
        <v>19</v>
      </c>
      <c r="AW599" s="30">
        <f>SUMIF(Ingredients!$B$3:$B$230,J599,Ingredients!$E$3:$E$230)+SUMIF($B$3:$B$725,J599,$BA$3:$BA$730)</f>
        <v>0</v>
      </c>
      <c r="AX599" s="30">
        <f>SUMIF(Ingredients!$B$3:$B$230,K599,Ingredients!$E$3:$E$230)+SUMIF($B$3:$B$725,K599,$BA$3:$BA$730)</f>
        <v>0</v>
      </c>
      <c r="AY599" s="30">
        <f>SUMIF(Ingredients!$B$3:$B$230,L599,Ingredients!$E$3:$E$230)+SUMIF($B$3:$B$725,L599,$BA$3:$BA$730)</f>
        <v>0</v>
      </c>
      <c r="AZ599" s="30">
        <f>SUMIF(Ingredients!$B$3:$B$230,M599,Ingredients!$E$3:$E$230)+SUMIF($B$3:$B$725,M599,$BA$3:$BA$730)</f>
        <v>0</v>
      </c>
      <c r="BA599" s="29">
        <f t="shared" si="128"/>
        <v>20.1875</v>
      </c>
      <c r="BB599" s="30">
        <f>SUMIF(Ingredients!$B$3:$B$230,F599,Ingredients!$F$3:$F$230)+SUMIF($B$3:$B$725,F599,$BJ$3:$BJ$725)</f>
        <v>0</v>
      </c>
      <c r="BC599" s="30">
        <f>SUMIF(Ingredients!$B$3:$B$230,G599,Ingredients!$F$3:$F$230)+SUMIF($B$3:$B$725,G599,$BJ$3:$BJ$725)</f>
        <v>1</v>
      </c>
      <c r="BD599" s="30">
        <f>SUMIF(Ingredients!$B$3:$B$230,H599,Ingredients!$F$3:$F$230)+SUMIF($B$3:$B$725,H599,$BJ$3:$BJ$725)</f>
        <v>0</v>
      </c>
      <c r="BE599" s="30">
        <f>SUMIF(Ingredients!$B$3:$B$230,I599,Ingredients!$F$3:$F$230)+SUMIF($B$3:$B$725,I599,$BJ$3:$BJ$725)</f>
        <v>0</v>
      </c>
      <c r="BF599" s="30">
        <f>SUMIF(Ingredients!$B$3:$B$230,J599,Ingredients!$F$3:$F$230)+SUMIF($B$3:$B$725,J599,$BJ$3:$BJ$725)</f>
        <v>0</v>
      </c>
      <c r="BG599" s="30">
        <f>SUMIF(Ingredients!$B$3:$B$230,K599,Ingredients!$F$3:$F$230)+SUMIF($B$3:$B$725,K599,$BJ$3:$BJ$725)</f>
        <v>0</v>
      </c>
      <c r="BH599" s="30">
        <f>SUMIF(Ingredients!$B$3:$B$230,L599,Ingredients!$F$3:$F$230)+SUMIF($B$3:$B$725,L599,$BJ$3:$BJ$725)</f>
        <v>0</v>
      </c>
      <c r="BI599" s="30">
        <f>SUMIF(Ingredients!$B$3:$B$230,M599,Ingredients!$F$3:$F$230)+SUMIF($B$3:$B$725,M599,$BJ$3:$BJ$725)</f>
        <v>0</v>
      </c>
      <c r="BJ599" s="35">
        <f t="shared" si="129"/>
        <v>1</v>
      </c>
      <c r="BK599" s="30">
        <f>SUMIF(Ingredients!$B$3:$B$230,F599,Ingredients!$G$3:$G$230)+SUMIF($B$3:$B$725,F599,$BS$3:$BS$725)</f>
        <v>0.8</v>
      </c>
      <c r="BL599" s="30">
        <f>SUMIF(Ingredients!$B$3:$B$230,G599,Ingredients!$G$3:$G$230)+SUMIF($B$3:$B$725,G599,$BS$3:$BS$725)</f>
        <v>0</v>
      </c>
      <c r="BM599" s="30">
        <f>SUMIF(Ingredients!$B$3:$B$230,H599,Ingredients!$G$3:$G$230)+SUMIF($B$3:$B$725,H599,$BS$3:$BS$725)</f>
        <v>0</v>
      </c>
      <c r="BN599" s="30">
        <f>SUMIF(Ingredients!$B$3:$B$230,I599,Ingredients!$G$3:$G$230)+SUMIF($B$3:$B$725,I599,$BS$3:$BS$725)</f>
        <v>0</v>
      </c>
      <c r="BO599" s="30">
        <f>SUMIF(Ingredients!$B$3:$B$230,J599,Ingredients!$G$3:$G$230)+SUMIF($B$3:$B$725,J599,$BS$3:$BS$725)</f>
        <v>0</v>
      </c>
      <c r="BP599" s="30">
        <f>SUMIF(Ingredients!$B$3:$B$230,K599,Ingredients!$G$3:$G$230)+SUMIF($B$3:$B$725,K599,$BS$3:$BS$725)</f>
        <v>0</v>
      </c>
      <c r="BQ599" s="30">
        <f>SUMIF(Ingredients!$B$3:$B$230,L599,Ingredients!$G$3:$G$230)+SUMIF($B$3:$B$725,L599,$BS$3:$BS$725)</f>
        <v>0</v>
      </c>
      <c r="BR599" s="30">
        <f>SUMIF(Ingredients!$B$3:$B$230,M599,Ingredients!$G$3:$G$230)+SUMIF($B$3:$B$725,M599,$BS$3:$BS$725)</f>
        <v>0</v>
      </c>
      <c r="BS599" s="36">
        <f t="shared" si="130"/>
        <v>0.8</v>
      </c>
      <c r="BT599" s="30">
        <f>SUMIF(Ingredients!$B$3:$B$230,F599,Ingredients!$H$3:$H$230)+SUMIF($B$3:$B$725,F599,$CB$3:$CB$725)</f>
        <v>0</v>
      </c>
      <c r="BU599" s="30">
        <f>SUMIF(Ingredients!$B$3:$B$230,G599,Ingredients!$H$3:$H$230)+SUMIF($B$3:$B$725,G599,$CB$3:$CB$725)</f>
        <v>0</v>
      </c>
      <c r="BV599" s="30">
        <f>SUMIF(Ingredients!$B$3:$B$230,H599,Ingredients!$H$3:$H$230)+SUMIF($B$3:$B$725,H599,$CB$3:$CB$725)</f>
        <v>0</v>
      </c>
      <c r="BW599" s="30">
        <f>SUMIF(Ingredients!$B$3:$B$230,I599,Ingredients!$H$3:$H$230)+SUMIF($B$3:$B$725,I599,$CB$3:$CB$725)</f>
        <v>0</v>
      </c>
      <c r="BX599" s="30">
        <f>SUMIF(Ingredients!$B$3:$B$230,J599,Ingredients!$H$3:$H$230)+SUMIF($B$3:$B$725,J599,$CB$3:$CB$725)</f>
        <v>0</v>
      </c>
      <c r="BY599" s="30">
        <f>SUMIF(Ingredients!$B$3:$B$230,K599,Ingredients!$H$3:$H$230)+SUMIF($B$3:$B$725,K599,$CB$3:$CB$725)</f>
        <v>0</v>
      </c>
      <c r="BZ599" s="30">
        <f>SUMIF(Ingredients!$B$3:$B$230,L599,Ingredients!$H$3:$H$230)+SUMIF($B$3:$B$725,L599,$CB$3:$CB$725)</f>
        <v>0</v>
      </c>
      <c r="CA599" s="30">
        <f>SUMIF(Ingredients!$B$3:$B$230,M599,Ingredients!$H$3:$H$230)+SUMIF($B$3:$B$725,M599,$CB$3:$CB$725)</f>
        <v>0</v>
      </c>
      <c r="CB599" s="42">
        <f t="shared" si="131"/>
        <v>0</v>
      </c>
      <c r="CC599" s="30">
        <f>SUMIF(Ingredients!$B$3:$B$230,F599,Ingredients!$I$3:$I$230)+SUMIF($B$3:$B$725,F599,$CK$3:$CK$725)</f>
        <v>0</v>
      </c>
      <c r="CD599" s="30">
        <f>SUMIF(Ingredients!$B$3:$B$230,G599,Ingredients!$I$3:$I$230)+SUMIF($B$3:$B$725,G599,$CK$3:$CK$725)</f>
        <v>0</v>
      </c>
      <c r="CE599" s="30">
        <f>SUMIF(Ingredients!$B$3:$B$230,H599,Ingredients!$I$3:$I$230)+SUMIF($B$3:$B$725,H599,$CK$3:$CK$725)</f>
        <v>0</v>
      </c>
      <c r="CF599" s="30">
        <f>SUMIF(Ingredients!$B$3:$B$230,I599,Ingredients!$I$3:$I$230)+SUMIF($B$3:$B$725,I599,$CK$3:$CK$725)</f>
        <v>0</v>
      </c>
      <c r="CG599" s="30">
        <f>SUMIF(Ingredients!$B$3:$B$230,J599,Ingredients!$I$3:$I$230)+SUMIF($B$3:$B$725,J599,$CK$3:$CK$725)</f>
        <v>0</v>
      </c>
      <c r="CH599" s="30">
        <f>SUMIF(Ingredients!$B$3:$B$230,K599,Ingredients!$I$3:$I$230)+SUMIF($B$3:$B$725,K599,$CK$3:$CK$725)</f>
        <v>0</v>
      </c>
      <c r="CI599" s="30">
        <f>SUMIF(Ingredients!$B$3:$B$230,L599,Ingredients!$I$3:$I$230)+SUMIF($B$3:$B$725,L599,$CK$3:$CK$725)</f>
        <v>0</v>
      </c>
      <c r="CJ599" s="30">
        <f>SUMIF(Ingredients!$B$3:$B$230,M599,Ingredients!$I$3:$I$230)+SUMIF($B$3:$B$725,M599,$CK$3:$CK$725)</f>
        <v>0</v>
      </c>
      <c r="CK599" s="38">
        <f t="shared" si="132"/>
        <v>0</v>
      </c>
      <c r="CL599" s="30">
        <f>SUMIF(Ingredients!$B$3:$B$230,F599,Ingredients!$J$3:$J$230)+SUMIF($B$3:$B$725,F599,$CT$3:$CT$725)</f>
        <v>0</v>
      </c>
      <c r="CM599" s="30">
        <f>SUMIF(Ingredients!$B$3:$B$230,G599,Ingredients!$J$3:$J$230)+SUMIF($B$3:$B$725,G599,$CT$3:$CT$725)</f>
        <v>0</v>
      </c>
      <c r="CN599" s="30">
        <f>SUMIF(Ingredients!$B$3:$B$230,H599,Ingredients!$J$3:$J$230)+SUMIF($B$3:$B$725,H599,$CT$3:$CT$725)</f>
        <v>0</v>
      </c>
      <c r="CO599" s="30">
        <f>SUMIF(Ingredients!$B$3:$B$230,I599,Ingredients!$J$3:$J$230)+SUMIF($B$3:$B$725,I599,$CT$3:$CT$725)</f>
        <v>0.2</v>
      </c>
      <c r="CP599" s="30">
        <f>SUMIF(Ingredients!$B$3:$B$230,J599,Ingredients!$J$3:$J$230)+SUMIF($B$3:$B$725,J599,$CT$3:$CT$725)</f>
        <v>0</v>
      </c>
      <c r="CQ599" s="30">
        <f>SUMIF(Ingredients!$B$3:$B$230,K599,Ingredients!$J$3:$J$230)+SUMIF($B$3:$B$725,K599,$CT$3:$CT$725)</f>
        <v>0</v>
      </c>
      <c r="CR599" s="30">
        <f>SUMIF(Ingredients!$B$3:$B$230,L599,Ingredients!$J$3:$J$230)+SUMIF($B$3:$B$725,L599,$CT$3:$CT$725)</f>
        <v>0</v>
      </c>
      <c r="CS599" s="30">
        <f>SUMIF(Ingredients!$B$3:$B$230,M599,Ingredients!$J$3:$J$230)+SUMIF($B$3:$B$725,M599,$CT$3:$CT$725)</f>
        <v>0</v>
      </c>
      <c r="CT599" s="43">
        <f t="shared" si="133"/>
        <v>0.2</v>
      </c>
      <c r="CU599" s="34">
        <v>10</v>
      </c>
      <c r="CV599" s="30">
        <v>0</v>
      </c>
      <c r="CW599" s="30">
        <v>20</v>
      </c>
      <c r="CX599" s="35">
        <v>1</v>
      </c>
      <c r="CY599" s="36">
        <v>0.8</v>
      </c>
      <c r="CZ599" s="37">
        <v>0</v>
      </c>
      <c r="DA599" s="38">
        <v>0</v>
      </c>
      <c r="DB599" s="39">
        <v>0.2</v>
      </c>
      <c r="DC599" t="s">
        <v>202</v>
      </c>
      <c r="DD599" t="str">
        <f t="shared" ca="1" si="125"/>
        <v/>
      </c>
      <c r="DE599" t="str">
        <f t="shared" ca="1" si="134"/>
        <v>-</v>
      </c>
      <c r="DG599" t="s">
        <v>200</v>
      </c>
      <c r="DH599" t="str">
        <f t="shared" ca="1" si="135"/>
        <v>MERINGUECOOKIEITEM(MEAL, ItemRegistry.meringuecookieItem, 4 ,2f,0f,1f,0f,0.8f,0f,0.2f,1.05f),</v>
      </c>
      <c r="DI599" t="s">
        <v>2271</v>
      </c>
    </row>
    <row r="600" spans="2:113" x14ac:dyDescent="0.3">
      <c r="B600" t="s">
        <v>916</v>
      </c>
      <c r="C600" t="str">
        <f>INDEX('PH Itemnames'!$B$1:$B$723,MATCH(B600,'PH Itemnames'!$A$1:$A$723),1)</f>
        <v>meringuerouladeItem</v>
      </c>
      <c r="D600" t="s">
        <v>240</v>
      </c>
      <c r="E600" t="s">
        <v>1191</v>
      </c>
      <c r="F600" s="10" t="s">
        <v>233</v>
      </c>
      <c r="G600" s="11" t="s">
        <v>105</v>
      </c>
      <c r="H600" s="11" t="s">
        <v>912</v>
      </c>
      <c r="I600" s="11" t="s">
        <v>185</v>
      </c>
      <c r="J600" s="11"/>
      <c r="K600" s="11"/>
      <c r="L600" s="11"/>
      <c r="M600" s="11"/>
      <c r="N600" s="46">
        <f ca="1">SUMIF(Ingredients!$B$3:$B$230,'PH complex foods'!F600,Ingredients!$A$3:$A$119)+SUMIF($B$3:$B$725,F600,$V$3:$V$724)</f>
        <v>1</v>
      </c>
      <c r="O600" s="11">
        <f ca="1">SUMIF(Ingredients!$B$3:$B$230,'PH complex foods'!G600,Ingredients!$A$3:$A$119)+SUMIF($B$3:$B$725,G600,$V$3:$V$724)</f>
        <v>1</v>
      </c>
      <c r="P600" s="11">
        <f ca="1">SUMIF(Ingredients!$B$3:$B$230,'PH complex foods'!H600,Ingredients!$A$3:$A$119)+SUMIF($B$3:$B$725,H600,$V$3:$V$724)</f>
        <v>1</v>
      </c>
      <c r="Q600" s="11">
        <f ca="1">SUMIF(Ingredients!$B$3:$B$230,'PH complex foods'!I600,Ingredients!$A$3:$A$119)+SUMIF($B$3:$B$725,I600,$V$3:$V$724)</f>
        <v>0</v>
      </c>
      <c r="R600" s="11">
        <f ca="1">SUMIF(Ingredients!$B$3:$B$230,'PH complex foods'!J600,Ingredients!$A$3:$A$119)+SUMIF($B$3:$B$725,J600,$V$3:$V$724)</f>
        <v>0</v>
      </c>
      <c r="S600" s="11">
        <f ca="1">SUMIF(Ingredients!$B$3:$B$230,'PH complex foods'!K600,Ingredients!$A$3:$A$119)+SUMIF($B$3:$B$725,K600,$V$3:$V$724)</f>
        <v>0</v>
      </c>
      <c r="T600" s="11">
        <f ca="1">SUMIF(Ingredients!$B$3:$B$230,'PH complex foods'!L600,Ingredients!$A$3:$A$119)+SUMIF($B$3:$B$725,L600,$V$3:$V$724)</f>
        <v>0</v>
      </c>
      <c r="U600" s="11">
        <f ca="1">SUMIF(Ingredients!$B$3:$B$230,'PH complex foods'!M600,Ingredients!$A$3:$A$119)+SUMIF($B$3:$B$725,M600,$V$3:$V$724)</f>
        <v>0</v>
      </c>
      <c r="V600" s="10">
        <f t="shared" ca="1" si="136"/>
        <v>0</v>
      </c>
      <c r="W600" s="10">
        <v>0</v>
      </c>
      <c r="X600" s="11">
        <v>0</v>
      </c>
      <c r="Y600" s="11">
        <f>COUNTIF(F600:M1324,B600)</f>
        <v>0</v>
      </c>
      <c r="Z600" s="44" t="str">
        <f t="shared" ca="1" si="137"/>
        <v>No</v>
      </c>
      <c r="AA600" s="34">
        <f>SUMIF(Ingredients!$B$3:$B$230,F600,Ingredients!$C$3:$C$230)+SUMIF($B$3:$B$725,F600,$AI$3:$AI$725)</f>
        <v>1</v>
      </c>
      <c r="AB600" s="30">
        <f>SUMIF(Ingredients!$B$3:$B$230,G600,Ingredients!$C$3:$C$230)+SUMIF($B$3:$B$725,G600,$AI$3:$AI$725)</f>
        <v>2</v>
      </c>
      <c r="AC600" s="30">
        <f>SUMIF(Ingredients!$B$3:$B$230,H600,Ingredients!$C$3:$C$230)+SUMIF($B$3:$B$725,H600,$AI$3:$AI$725)</f>
        <v>1.5</v>
      </c>
      <c r="AD600" s="30">
        <f>SUMIF(Ingredients!$B$3:$B$230,I600,Ingredients!$C$3:$C$230)+SUMIF($B$3:$B$725,I600,$AI$3:$AI$725)</f>
        <v>0</v>
      </c>
      <c r="AE600" s="30">
        <f>SUMIF(Ingredients!$B$3:$B$230,J600,Ingredients!$C$3:$C$230)+SUMIF($B$3:$B$725,J600,$AI$3:$AI$725)</f>
        <v>0</v>
      </c>
      <c r="AF600" s="30">
        <f>SUMIF(Ingredients!$B$3:$B$230,K600,Ingredients!$C$3:$C$230)+SUMIF($B$3:$B$725,K600,$AI$3:$AI$725)</f>
        <v>0</v>
      </c>
      <c r="AG600" s="30">
        <f>SUMIF(Ingredients!$B$3:$B$230,L600,Ingredients!$C$3:$C$230)+SUMIF($B$3:$B$725,L600,$AI$3:$AI$725)</f>
        <v>0</v>
      </c>
      <c r="AH600" s="30">
        <f>SUMIF(Ingredients!$B$3:$B$230,M600,Ingredients!$C$3:$C$230)+SUMIF($B$3:$B$725,M600,$AI$3:$AI$725)</f>
        <v>0</v>
      </c>
      <c r="AI600" s="29">
        <f t="shared" si="126"/>
        <v>4.5</v>
      </c>
      <c r="AJ600" s="30">
        <f>SUMIF(Ingredients!$B$3:$B$230,F600,Ingredients!$D$3:$D$230)+SUMIF($B$3:$B$725,F600,$AR$3:$AR$725)</f>
        <v>5</v>
      </c>
      <c r="AK600" s="30">
        <f>SUMIF(Ingredients!$B$3:$B$230,G600,Ingredients!$D$3:$D$230)+SUMIF($B$3:$B$725,G600,$AR$3:$AR$725)</f>
        <v>10</v>
      </c>
      <c r="AL600" s="30">
        <f>SUMIF(Ingredients!$B$3:$B$230,H600,Ingredients!$D$3:$D$230)+SUMIF($B$3:$B$725,H600,$AR$3:$AR$725)</f>
        <v>0</v>
      </c>
      <c r="AM600" s="30">
        <f>SUMIF(Ingredients!$B$3:$B$230,I600,Ingredients!$D$3:$D$230)+SUMIF($B$3:$B$725,I600,$AR$3:$AR$725)</f>
        <v>0</v>
      </c>
      <c r="AN600" s="30">
        <f>SUMIF(Ingredients!$B$3:$B$230,J600,Ingredients!$D$3:$D$230)+SUMIF($B$3:$B$725,J600,$AR$3:$AR$725)</f>
        <v>0</v>
      </c>
      <c r="AO600" s="30">
        <f>SUMIF(Ingredients!$B$3:$B$230,K600,Ingredients!$D$3:$D$230)+SUMIF($B$3:$B$725,K600,$AR$3:$AR$725)</f>
        <v>0</v>
      </c>
      <c r="AP600" s="30">
        <f>SUMIF(Ingredients!$B$3:$B$230,L600,Ingredients!$D$3:$D$230)+SUMIF($B$3:$B$725,L600,$AR$3:$AR$725)</f>
        <v>0</v>
      </c>
      <c r="AQ600" s="30">
        <f>SUMIF(Ingredients!$B$3:$B$230,M600,Ingredients!$D$3:$D$230)+SUMIF($B$3:$B$725,M600,$AR$3:$AR$725)</f>
        <v>0</v>
      </c>
      <c r="AR600" s="29">
        <f t="shared" si="127"/>
        <v>15</v>
      </c>
      <c r="AS600" s="30">
        <f>SUMIF(Ingredients!$B$3:$B$230,F600,Ingredients!$E$3:$E$230)+SUMIF($B$3:$B$725,F600,$BA$3:$BA$730)</f>
        <v>24.75</v>
      </c>
      <c r="AT600" s="30">
        <f>SUMIF(Ingredients!$B$3:$B$230,G600,Ingredients!$E$3:$E$230)+SUMIF($B$3:$B$725,G600,$BA$3:$BA$730)</f>
        <v>4</v>
      </c>
      <c r="AU600" s="30">
        <f>SUMIF(Ingredients!$B$3:$B$230,H600,Ingredients!$E$3:$E$230)+SUMIF($B$3:$B$725,H600,$BA$3:$BA$730)</f>
        <v>87</v>
      </c>
      <c r="AV600" s="30">
        <f>SUMIF(Ingredients!$B$3:$B$230,I600,Ingredients!$E$3:$E$230)+SUMIF($B$3:$B$725,I600,$BA$3:$BA$730)</f>
        <v>0</v>
      </c>
      <c r="AW600" s="30">
        <f>SUMIF(Ingredients!$B$3:$B$230,J600,Ingredients!$E$3:$E$230)+SUMIF($B$3:$B$725,J600,$BA$3:$BA$730)</f>
        <v>0</v>
      </c>
      <c r="AX600" s="30">
        <f>SUMIF(Ingredients!$B$3:$B$230,K600,Ingredients!$E$3:$E$230)+SUMIF($B$3:$B$725,K600,$BA$3:$BA$730)</f>
        <v>0</v>
      </c>
      <c r="AY600" s="30">
        <f>SUMIF(Ingredients!$B$3:$B$230,L600,Ingredients!$E$3:$E$230)+SUMIF($B$3:$B$725,L600,$BA$3:$BA$730)</f>
        <v>0</v>
      </c>
      <c r="AZ600" s="30">
        <f>SUMIF(Ingredients!$B$3:$B$230,M600,Ingredients!$E$3:$E$230)+SUMIF($B$3:$B$725,M600,$BA$3:$BA$730)</f>
        <v>0</v>
      </c>
      <c r="BA600" s="29">
        <f t="shared" si="128"/>
        <v>28.9375</v>
      </c>
      <c r="BB600" s="30">
        <f>SUMIF(Ingredients!$B$3:$B$230,F600,Ingredients!$F$3:$F$230)+SUMIF($B$3:$B$725,F600,$BJ$3:$BJ$725)</f>
        <v>0</v>
      </c>
      <c r="BC600" s="30">
        <f>SUMIF(Ingredients!$B$3:$B$230,G600,Ingredients!$F$3:$F$230)+SUMIF($B$3:$B$725,G600,$BJ$3:$BJ$725)</f>
        <v>0</v>
      </c>
      <c r="BD600" s="30">
        <f>SUMIF(Ingredients!$B$3:$B$230,H600,Ingredients!$F$3:$F$230)+SUMIF($B$3:$B$725,H600,$BJ$3:$BJ$725)</f>
        <v>0</v>
      </c>
      <c r="BE600" s="30">
        <f>SUMIF(Ingredients!$B$3:$B$230,I600,Ingredients!$F$3:$F$230)+SUMIF($B$3:$B$725,I600,$BJ$3:$BJ$725)</f>
        <v>0</v>
      </c>
      <c r="BF600" s="30">
        <f>SUMIF(Ingredients!$B$3:$B$230,J600,Ingredients!$F$3:$F$230)+SUMIF($B$3:$B$725,J600,$BJ$3:$BJ$725)</f>
        <v>0</v>
      </c>
      <c r="BG600" s="30">
        <f>SUMIF(Ingredients!$B$3:$B$230,K600,Ingredients!$F$3:$F$230)+SUMIF($B$3:$B$725,K600,$BJ$3:$BJ$725)</f>
        <v>0</v>
      </c>
      <c r="BH600" s="30">
        <f>SUMIF(Ingredients!$B$3:$B$230,L600,Ingredients!$F$3:$F$230)+SUMIF($B$3:$B$725,L600,$BJ$3:$BJ$725)</f>
        <v>0</v>
      </c>
      <c r="BI600" s="30">
        <f>SUMIF(Ingredients!$B$3:$B$230,M600,Ingredients!$F$3:$F$230)+SUMIF($B$3:$B$725,M600,$BJ$3:$BJ$725)</f>
        <v>0</v>
      </c>
      <c r="BJ600" s="35">
        <f t="shared" si="129"/>
        <v>0</v>
      </c>
      <c r="BK600" s="30">
        <f>SUMIF(Ingredients!$B$3:$B$230,F600,Ingredients!$G$3:$G$230)+SUMIF($B$3:$B$725,F600,$BS$3:$BS$725)</f>
        <v>0.8</v>
      </c>
      <c r="BL600" s="30">
        <f>SUMIF(Ingredients!$B$3:$B$230,G600,Ingredients!$G$3:$G$230)+SUMIF($B$3:$B$725,G600,$BS$3:$BS$725)</f>
        <v>0.5</v>
      </c>
      <c r="BM600" s="30">
        <f>SUMIF(Ingredients!$B$3:$B$230,H600,Ingredients!$G$3:$G$230)+SUMIF($B$3:$B$725,H600,$BS$3:$BS$725)</f>
        <v>0.5</v>
      </c>
      <c r="BN600" s="30">
        <f>SUMIF(Ingredients!$B$3:$B$230,I600,Ingredients!$G$3:$G$230)+SUMIF($B$3:$B$725,I600,$BS$3:$BS$725)</f>
        <v>0</v>
      </c>
      <c r="BO600" s="30">
        <f>SUMIF(Ingredients!$B$3:$B$230,J600,Ingredients!$G$3:$G$230)+SUMIF($B$3:$B$725,J600,$BS$3:$BS$725)</f>
        <v>0</v>
      </c>
      <c r="BP600" s="30">
        <f>SUMIF(Ingredients!$B$3:$B$230,K600,Ingredients!$G$3:$G$230)+SUMIF($B$3:$B$725,K600,$BS$3:$BS$725)</f>
        <v>0</v>
      </c>
      <c r="BQ600" s="30">
        <f>SUMIF(Ingredients!$B$3:$B$230,L600,Ingredients!$G$3:$G$230)+SUMIF($B$3:$B$725,L600,$BS$3:$BS$725)</f>
        <v>0</v>
      </c>
      <c r="BR600" s="30">
        <f>SUMIF(Ingredients!$B$3:$B$230,M600,Ingredients!$G$3:$G$230)+SUMIF($B$3:$B$725,M600,$BS$3:$BS$725)</f>
        <v>0</v>
      </c>
      <c r="BS600" s="36">
        <f t="shared" si="130"/>
        <v>1.8</v>
      </c>
      <c r="BT600" s="30">
        <f>SUMIF(Ingredients!$B$3:$B$230,F600,Ingredients!$H$3:$H$230)+SUMIF($B$3:$B$725,F600,$CB$3:$CB$725)</f>
        <v>0</v>
      </c>
      <c r="BU600" s="30">
        <f>SUMIF(Ingredients!$B$3:$B$230,G600,Ingredients!$H$3:$H$230)+SUMIF($B$3:$B$725,G600,$CB$3:$CB$725)</f>
        <v>0</v>
      </c>
      <c r="BV600" s="30">
        <f>SUMIF(Ingredients!$B$3:$B$230,H600,Ingredients!$H$3:$H$230)+SUMIF($B$3:$B$725,H600,$CB$3:$CB$725)</f>
        <v>0</v>
      </c>
      <c r="BW600" s="30">
        <f>SUMIF(Ingredients!$B$3:$B$230,I600,Ingredients!$H$3:$H$230)+SUMIF($B$3:$B$725,I600,$CB$3:$CB$725)</f>
        <v>0</v>
      </c>
      <c r="BX600" s="30">
        <f>SUMIF(Ingredients!$B$3:$B$230,J600,Ingredients!$H$3:$H$230)+SUMIF($B$3:$B$725,J600,$CB$3:$CB$725)</f>
        <v>0</v>
      </c>
      <c r="BY600" s="30">
        <f>SUMIF(Ingredients!$B$3:$B$230,K600,Ingredients!$H$3:$H$230)+SUMIF($B$3:$B$725,K600,$CB$3:$CB$725)</f>
        <v>0</v>
      </c>
      <c r="BZ600" s="30">
        <f>SUMIF(Ingredients!$B$3:$B$230,L600,Ingredients!$H$3:$H$230)+SUMIF($B$3:$B$725,L600,$CB$3:$CB$725)</f>
        <v>0</v>
      </c>
      <c r="CA600" s="30">
        <f>SUMIF(Ingredients!$B$3:$B$230,M600,Ingredients!$H$3:$H$230)+SUMIF($B$3:$B$725,M600,$CB$3:$CB$725)</f>
        <v>0</v>
      </c>
      <c r="CB600" s="42">
        <f t="shared" si="131"/>
        <v>0</v>
      </c>
      <c r="CC600" s="30">
        <f>SUMIF(Ingredients!$B$3:$B$230,F600,Ingredients!$I$3:$I$230)+SUMIF($B$3:$B$725,F600,$CK$3:$CK$725)</f>
        <v>0</v>
      </c>
      <c r="CD600" s="30">
        <f>SUMIF(Ingredients!$B$3:$B$230,G600,Ingredients!$I$3:$I$230)+SUMIF($B$3:$B$725,G600,$CK$3:$CK$725)</f>
        <v>0</v>
      </c>
      <c r="CE600" s="30">
        <f>SUMIF(Ingredients!$B$3:$B$230,H600,Ingredients!$I$3:$I$230)+SUMIF($B$3:$B$725,H600,$CK$3:$CK$725)</f>
        <v>0</v>
      </c>
      <c r="CF600" s="30">
        <f>SUMIF(Ingredients!$B$3:$B$230,I600,Ingredients!$I$3:$I$230)+SUMIF($B$3:$B$725,I600,$CK$3:$CK$725)</f>
        <v>0</v>
      </c>
      <c r="CG600" s="30">
        <f>SUMIF(Ingredients!$B$3:$B$230,J600,Ingredients!$I$3:$I$230)+SUMIF($B$3:$B$725,J600,$CK$3:$CK$725)</f>
        <v>0</v>
      </c>
      <c r="CH600" s="30">
        <f>SUMIF(Ingredients!$B$3:$B$230,K600,Ingredients!$I$3:$I$230)+SUMIF($B$3:$B$725,K600,$CK$3:$CK$725)</f>
        <v>0</v>
      </c>
      <c r="CI600" s="30">
        <f>SUMIF(Ingredients!$B$3:$B$230,L600,Ingredients!$I$3:$I$230)+SUMIF($B$3:$B$725,L600,$CK$3:$CK$725)</f>
        <v>0</v>
      </c>
      <c r="CJ600" s="30">
        <f>SUMIF(Ingredients!$B$3:$B$230,M600,Ingredients!$I$3:$I$230)+SUMIF($B$3:$B$725,M600,$CK$3:$CK$725)</f>
        <v>0</v>
      </c>
      <c r="CK600" s="38">
        <f t="shared" si="132"/>
        <v>0</v>
      </c>
      <c r="CL600" s="30">
        <f>SUMIF(Ingredients!$B$3:$B$230,F600,Ingredients!$J$3:$J$230)+SUMIF($B$3:$B$725,F600,$CT$3:$CT$725)</f>
        <v>0</v>
      </c>
      <c r="CM600" s="30">
        <f>SUMIF(Ingredients!$B$3:$B$230,G600,Ingredients!$J$3:$J$230)+SUMIF($B$3:$B$725,G600,$CT$3:$CT$725)</f>
        <v>0</v>
      </c>
      <c r="CN600" s="30">
        <f>SUMIF(Ingredients!$B$3:$B$230,H600,Ingredients!$J$3:$J$230)+SUMIF($B$3:$B$725,H600,$CT$3:$CT$725)</f>
        <v>0</v>
      </c>
      <c r="CO600" s="30">
        <f>SUMIF(Ingredients!$B$3:$B$230,I600,Ingredients!$J$3:$J$230)+SUMIF($B$3:$B$725,I600,$CT$3:$CT$725)</f>
        <v>0</v>
      </c>
      <c r="CP600" s="30">
        <f>SUMIF(Ingredients!$B$3:$B$230,J600,Ingredients!$J$3:$J$230)+SUMIF($B$3:$B$725,J600,$CT$3:$CT$725)</f>
        <v>0</v>
      </c>
      <c r="CQ600" s="30">
        <f>SUMIF(Ingredients!$B$3:$B$230,K600,Ingredients!$J$3:$J$230)+SUMIF($B$3:$B$725,K600,$CT$3:$CT$725)</f>
        <v>0</v>
      </c>
      <c r="CR600" s="30">
        <f>SUMIF(Ingredients!$B$3:$B$230,L600,Ingredients!$J$3:$J$230)+SUMIF($B$3:$B$725,L600,$CT$3:$CT$725)</f>
        <v>0</v>
      </c>
      <c r="CS600" s="30">
        <f>SUMIF(Ingredients!$B$3:$B$230,M600,Ingredients!$J$3:$J$230)+SUMIF($B$3:$B$725,M600,$CT$3:$CT$725)</f>
        <v>0</v>
      </c>
      <c r="CT600" s="43">
        <f t="shared" si="133"/>
        <v>0</v>
      </c>
      <c r="CU600" s="34">
        <v>4.5</v>
      </c>
      <c r="CV600" s="30">
        <v>15</v>
      </c>
      <c r="CW600" s="30">
        <v>28.9375</v>
      </c>
      <c r="CX600" s="35">
        <v>0</v>
      </c>
      <c r="CY600" s="36">
        <v>1.8</v>
      </c>
      <c r="CZ600" s="37">
        <v>0</v>
      </c>
      <c r="DA600" s="38">
        <v>0</v>
      </c>
      <c r="DB600" s="39">
        <v>0</v>
      </c>
      <c r="DC600" t="s">
        <v>199</v>
      </c>
      <c r="DD600" t="str">
        <f t="shared" ca="1" si="125"/>
        <v/>
      </c>
      <c r="DE600" t="str">
        <f t="shared" ca="1" si="134"/>
        <v>No</v>
      </c>
      <c r="DG600" t="s">
        <v>200</v>
      </c>
      <c r="DH600" t="str">
        <f t="shared" ca="1" si="135"/>
        <v/>
      </c>
      <c r="DI600" t="s">
        <v>2271</v>
      </c>
    </row>
    <row r="601" spans="2:113" x14ac:dyDescent="0.3">
      <c r="B601" t="s">
        <v>917</v>
      </c>
      <c r="C601" t="str">
        <f>INDEX('PH Itemnames'!$B$1:$B$723,MATCH(B601,'PH Itemnames'!$A$1:$A$723),1)</f>
        <v>merveilleuxItem</v>
      </c>
      <c r="D601" t="s">
        <v>240</v>
      </c>
      <c r="E601" t="s">
        <v>1191</v>
      </c>
      <c r="F601" s="10" t="s">
        <v>233</v>
      </c>
      <c r="G601" s="11" t="s">
        <v>217</v>
      </c>
      <c r="H601" s="11" t="s">
        <v>230</v>
      </c>
      <c r="I601" s="11"/>
      <c r="J601" s="11"/>
      <c r="K601" s="11"/>
      <c r="L601" s="11"/>
      <c r="M601" s="11"/>
      <c r="N601" s="46">
        <f ca="1">SUMIF(Ingredients!$B$3:$B$230,'PH complex foods'!F601,Ingredients!$A$3:$A$119)+SUMIF($B$3:$B$725,F601,$V$3:$V$724)</f>
        <v>1</v>
      </c>
      <c r="O601" s="11">
        <f ca="1">SUMIF(Ingredients!$B$3:$B$230,'PH complex foods'!G601,Ingredients!$A$3:$A$119)+SUMIF($B$3:$B$725,G601,$V$3:$V$724)</f>
        <v>1</v>
      </c>
      <c r="P601" s="11">
        <f ca="1">SUMIF(Ingredients!$B$3:$B$230,'PH complex foods'!H601,Ingredients!$A$3:$A$119)+SUMIF($B$3:$B$725,H601,$V$3:$V$724)</f>
        <v>1</v>
      </c>
      <c r="Q601" s="11">
        <f ca="1">SUMIF(Ingredients!$B$3:$B$230,'PH complex foods'!I601,Ingredients!$A$3:$A$119)+SUMIF($B$3:$B$725,I601,$V$3:$V$724)</f>
        <v>0</v>
      </c>
      <c r="R601" s="11">
        <f ca="1">SUMIF(Ingredients!$B$3:$B$230,'PH complex foods'!J601,Ingredients!$A$3:$A$119)+SUMIF($B$3:$B$725,J601,$V$3:$V$724)</f>
        <v>0</v>
      </c>
      <c r="S601" s="11">
        <f ca="1">SUMIF(Ingredients!$B$3:$B$230,'PH complex foods'!K601,Ingredients!$A$3:$A$119)+SUMIF($B$3:$B$725,K601,$V$3:$V$724)</f>
        <v>0</v>
      </c>
      <c r="T601" s="11">
        <f ca="1">SUMIF(Ingredients!$B$3:$B$230,'PH complex foods'!L601,Ingredients!$A$3:$A$119)+SUMIF($B$3:$B$725,L601,$V$3:$V$724)</f>
        <v>0</v>
      </c>
      <c r="U601" s="11">
        <f ca="1">SUMIF(Ingredients!$B$3:$B$230,'PH complex foods'!M601,Ingredients!$A$3:$A$119)+SUMIF($B$3:$B$725,M601,$V$3:$V$724)</f>
        <v>0</v>
      </c>
      <c r="V601" s="10">
        <f t="shared" ca="1" si="136"/>
        <v>1</v>
      </c>
      <c r="W601" s="10">
        <v>1</v>
      </c>
      <c r="X601" s="11">
        <v>0</v>
      </c>
      <c r="Y601" s="11">
        <f>COUNTIF(F601:M1325,B601)</f>
        <v>0</v>
      </c>
      <c r="Z601" s="44" t="str">
        <f t="shared" ca="1" si="137"/>
        <v>Yes</v>
      </c>
      <c r="AA601" s="34">
        <f>SUMIF(Ingredients!$B$3:$B$230,F601,Ingredients!$C$3:$C$230)+SUMIF($B$3:$B$725,F601,$AI$3:$AI$725)</f>
        <v>1</v>
      </c>
      <c r="AB601" s="30">
        <f>SUMIF(Ingredients!$B$3:$B$230,G601,Ingredients!$C$3:$C$230)+SUMIF($B$3:$B$725,G601,$AI$3:$AI$725)</f>
        <v>5</v>
      </c>
      <c r="AC601" s="30">
        <f>SUMIF(Ingredients!$B$3:$B$230,H601,Ingredients!$C$3:$C$230)+SUMIF($B$3:$B$725,H601,$AI$3:$AI$725)</f>
        <v>1</v>
      </c>
      <c r="AD601" s="30">
        <f>SUMIF(Ingredients!$B$3:$B$230,I601,Ingredients!$C$3:$C$230)+SUMIF($B$3:$B$725,I601,$AI$3:$AI$725)</f>
        <v>0</v>
      </c>
      <c r="AE601" s="30">
        <f>SUMIF(Ingredients!$B$3:$B$230,J601,Ingredients!$C$3:$C$230)+SUMIF($B$3:$B$725,J601,$AI$3:$AI$725)</f>
        <v>0</v>
      </c>
      <c r="AF601" s="30">
        <f>SUMIF(Ingredients!$B$3:$B$230,K601,Ingredients!$C$3:$C$230)+SUMIF($B$3:$B$725,K601,$AI$3:$AI$725)</f>
        <v>0</v>
      </c>
      <c r="AG601" s="30">
        <f>SUMIF(Ingredients!$B$3:$B$230,L601,Ingredients!$C$3:$C$230)+SUMIF($B$3:$B$725,L601,$AI$3:$AI$725)</f>
        <v>0</v>
      </c>
      <c r="AH601" s="30">
        <f>SUMIF(Ingredients!$B$3:$B$230,M601,Ingredients!$C$3:$C$230)+SUMIF($B$3:$B$725,M601,$AI$3:$AI$725)</f>
        <v>0</v>
      </c>
      <c r="AI601" s="29">
        <f t="shared" si="126"/>
        <v>7</v>
      </c>
      <c r="AJ601" s="30">
        <f>SUMIF(Ingredients!$B$3:$B$230,F601,Ingredients!$D$3:$D$230)+SUMIF($B$3:$B$725,F601,$AR$3:$AR$725)</f>
        <v>5</v>
      </c>
      <c r="AK601" s="30">
        <f>SUMIF(Ingredients!$B$3:$B$230,G601,Ingredients!$D$3:$D$230)+SUMIF($B$3:$B$725,G601,$AR$3:$AR$725)</f>
        <v>0</v>
      </c>
      <c r="AL601" s="30">
        <f>SUMIF(Ingredients!$B$3:$B$230,H601,Ingredients!$D$3:$D$230)+SUMIF($B$3:$B$725,H601,$AR$3:$AR$725)</f>
        <v>0</v>
      </c>
      <c r="AM601" s="30">
        <f>SUMIF(Ingredients!$B$3:$B$230,I601,Ingredients!$D$3:$D$230)+SUMIF($B$3:$B$725,I601,$AR$3:$AR$725)</f>
        <v>0</v>
      </c>
      <c r="AN601" s="30">
        <f>SUMIF(Ingredients!$B$3:$B$230,J601,Ingredients!$D$3:$D$230)+SUMIF($B$3:$B$725,J601,$AR$3:$AR$725)</f>
        <v>0</v>
      </c>
      <c r="AO601" s="30">
        <f>SUMIF(Ingredients!$B$3:$B$230,K601,Ingredients!$D$3:$D$230)+SUMIF($B$3:$B$725,K601,$AR$3:$AR$725)</f>
        <v>0</v>
      </c>
      <c r="AP601" s="30">
        <f>SUMIF(Ingredients!$B$3:$B$230,L601,Ingredients!$D$3:$D$230)+SUMIF($B$3:$B$725,L601,$AR$3:$AR$725)</f>
        <v>0</v>
      </c>
      <c r="AQ601" s="30">
        <f>SUMIF(Ingredients!$B$3:$B$230,M601,Ingredients!$D$3:$D$230)+SUMIF($B$3:$B$725,M601,$AR$3:$AR$725)</f>
        <v>0</v>
      </c>
      <c r="AR601" s="29">
        <f t="shared" si="127"/>
        <v>5</v>
      </c>
      <c r="AS601" s="30">
        <f>SUMIF(Ingredients!$B$3:$B$230,F601,Ingredients!$E$3:$E$230)+SUMIF($B$3:$B$725,F601,$BA$3:$BA$730)</f>
        <v>24.75</v>
      </c>
      <c r="AT601" s="30">
        <f>SUMIF(Ingredients!$B$3:$B$230,G601,Ingredients!$E$3:$E$230)+SUMIF($B$3:$B$725,G601,$BA$3:$BA$730)</f>
        <v>7</v>
      </c>
      <c r="AU601" s="30">
        <f>SUMIF(Ingredients!$B$3:$B$230,H601,Ingredients!$E$3:$E$230)+SUMIF($B$3:$B$725,H601,$BA$3:$BA$730)</f>
        <v>19</v>
      </c>
      <c r="AV601" s="30">
        <f>SUMIF(Ingredients!$B$3:$B$230,I601,Ingredients!$E$3:$E$230)+SUMIF($B$3:$B$725,I601,$BA$3:$BA$730)</f>
        <v>0</v>
      </c>
      <c r="AW601" s="30">
        <f>SUMIF(Ingredients!$B$3:$B$230,J601,Ingredients!$E$3:$E$230)+SUMIF($B$3:$B$725,J601,$BA$3:$BA$730)</f>
        <v>0</v>
      </c>
      <c r="AX601" s="30">
        <f>SUMIF(Ingredients!$B$3:$B$230,K601,Ingredients!$E$3:$E$230)+SUMIF($B$3:$B$725,K601,$BA$3:$BA$730)</f>
        <v>0</v>
      </c>
      <c r="AY601" s="30">
        <f>SUMIF(Ingredients!$B$3:$B$230,L601,Ingredients!$E$3:$E$230)+SUMIF($B$3:$B$725,L601,$BA$3:$BA$730)</f>
        <v>0</v>
      </c>
      <c r="AZ601" s="30">
        <f>SUMIF(Ingredients!$B$3:$B$230,M601,Ingredients!$E$3:$E$230)+SUMIF($B$3:$B$725,M601,$BA$3:$BA$730)</f>
        <v>0</v>
      </c>
      <c r="BA601" s="29">
        <f t="shared" si="128"/>
        <v>16.916666666666668</v>
      </c>
      <c r="BB601" s="30">
        <f>SUMIF(Ingredients!$B$3:$B$230,F601,Ingredients!$F$3:$F$230)+SUMIF($B$3:$B$725,F601,$BJ$3:$BJ$725)</f>
        <v>0</v>
      </c>
      <c r="BC601" s="30">
        <f>SUMIF(Ingredients!$B$3:$B$230,G601,Ingredients!$F$3:$F$230)+SUMIF($B$3:$B$725,G601,$BJ$3:$BJ$725)</f>
        <v>0</v>
      </c>
      <c r="BD601" s="30">
        <f>SUMIF(Ingredients!$B$3:$B$230,H601,Ingredients!$F$3:$F$230)+SUMIF($B$3:$B$725,H601,$BJ$3:$BJ$725)</f>
        <v>0</v>
      </c>
      <c r="BE601" s="30">
        <f>SUMIF(Ingredients!$B$3:$B$230,I601,Ingredients!$F$3:$F$230)+SUMIF($B$3:$B$725,I601,$BJ$3:$BJ$725)</f>
        <v>0</v>
      </c>
      <c r="BF601" s="30">
        <f>SUMIF(Ingredients!$B$3:$B$230,J601,Ingredients!$F$3:$F$230)+SUMIF($B$3:$B$725,J601,$BJ$3:$BJ$725)</f>
        <v>0</v>
      </c>
      <c r="BG601" s="30">
        <f>SUMIF(Ingredients!$B$3:$B$230,K601,Ingredients!$F$3:$F$230)+SUMIF($B$3:$B$725,K601,$BJ$3:$BJ$725)</f>
        <v>0</v>
      </c>
      <c r="BH601" s="30">
        <f>SUMIF(Ingredients!$B$3:$B$230,L601,Ingredients!$F$3:$F$230)+SUMIF($B$3:$B$725,L601,$BJ$3:$BJ$725)</f>
        <v>0</v>
      </c>
      <c r="BI601" s="30">
        <f>SUMIF(Ingredients!$B$3:$B$230,M601,Ingredients!$F$3:$F$230)+SUMIF($B$3:$B$725,M601,$BJ$3:$BJ$725)</f>
        <v>0</v>
      </c>
      <c r="BJ601" s="35">
        <f t="shared" si="129"/>
        <v>0</v>
      </c>
      <c r="BK601" s="30">
        <f>SUMIF(Ingredients!$B$3:$B$230,F601,Ingredients!$G$3:$G$230)+SUMIF($B$3:$B$725,F601,$BS$3:$BS$725)</f>
        <v>0.8</v>
      </c>
      <c r="BL601" s="30">
        <f>SUMIF(Ingredients!$B$3:$B$230,G601,Ingredients!$G$3:$G$230)+SUMIF($B$3:$B$725,G601,$BS$3:$BS$725)</f>
        <v>0</v>
      </c>
      <c r="BM601" s="30">
        <f>SUMIF(Ingredients!$B$3:$B$230,H601,Ingredients!$G$3:$G$230)+SUMIF($B$3:$B$725,H601,$BS$3:$BS$725)</f>
        <v>0</v>
      </c>
      <c r="BN601" s="30">
        <f>SUMIF(Ingredients!$B$3:$B$230,I601,Ingredients!$G$3:$G$230)+SUMIF($B$3:$B$725,I601,$BS$3:$BS$725)</f>
        <v>0</v>
      </c>
      <c r="BO601" s="30">
        <f>SUMIF(Ingredients!$B$3:$B$230,J601,Ingredients!$G$3:$G$230)+SUMIF($B$3:$B$725,J601,$BS$3:$BS$725)</f>
        <v>0</v>
      </c>
      <c r="BP601" s="30">
        <f>SUMIF(Ingredients!$B$3:$B$230,K601,Ingredients!$G$3:$G$230)+SUMIF($B$3:$B$725,K601,$BS$3:$BS$725)</f>
        <v>0</v>
      </c>
      <c r="BQ601" s="30">
        <f>SUMIF(Ingredients!$B$3:$B$230,L601,Ingredients!$G$3:$G$230)+SUMIF($B$3:$B$725,L601,$BS$3:$BS$725)</f>
        <v>0</v>
      </c>
      <c r="BR601" s="30">
        <f>SUMIF(Ingredients!$B$3:$B$230,M601,Ingredients!$G$3:$G$230)+SUMIF($B$3:$B$725,M601,$BS$3:$BS$725)</f>
        <v>0</v>
      </c>
      <c r="BS601" s="36">
        <f t="shared" si="130"/>
        <v>0.8</v>
      </c>
      <c r="BT601" s="30">
        <f>SUMIF(Ingredients!$B$3:$B$230,F601,Ingredients!$H$3:$H$230)+SUMIF($B$3:$B$725,F601,$CB$3:$CB$725)</f>
        <v>0</v>
      </c>
      <c r="BU601" s="30">
        <f>SUMIF(Ingredients!$B$3:$B$230,G601,Ingredients!$H$3:$H$230)+SUMIF($B$3:$B$725,G601,$CB$3:$CB$725)</f>
        <v>0</v>
      </c>
      <c r="BV601" s="30">
        <f>SUMIF(Ingredients!$B$3:$B$230,H601,Ingredients!$H$3:$H$230)+SUMIF($B$3:$B$725,H601,$CB$3:$CB$725)</f>
        <v>0</v>
      </c>
      <c r="BW601" s="30">
        <f>SUMIF(Ingredients!$B$3:$B$230,I601,Ingredients!$H$3:$H$230)+SUMIF($B$3:$B$725,I601,$CB$3:$CB$725)</f>
        <v>0</v>
      </c>
      <c r="BX601" s="30">
        <f>SUMIF(Ingredients!$B$3:$B$230,J601,Ingredients!$H$3:$H$230)+SUMIF($B$3:$B$725,J601,$CB$3:$CB$725)</f>
        <v>0</v>
      </c>
      <c r="BY601" s="30">
        <f>SUMIF(Ingredients!$B$3:$B$230,K601,Ingredients!$H$3:$H$230)+SUMIF($B$3:$B$725,K601,$CB$3:$CB$725)</f>
        <v>0</v>
      </c>
      <c r="BZ601" s="30">
        <f>SUMIF(Ingredients!$B$3:$B$230,L601,Ingredients!$H$3:$H$230)+SUMIF($B$3:$B$725,L601,$CB$3:$CB$725)</f>
        <v>0</v>
      </c>
      <c r="CA601" s="30">
        <f>SUMIF(Ingredients!$B$3:$B$230,M601,Ingredients!$H$3:$H$230)+SUMIF($B$3:$B$725,M601,$CB$3:$CB$725)</f>
        <v>0</v>
      </c>
      <c r="CB601" s="42">
        <f t="shared" si="131"/>
        <v>0</v>
      </c>
      <c r="CC601" s="30">
        <f>SUMIF(Ingredients!$B$3:$B$230,F601,Ingredients!$I$3:$I$230)+SUMIF($B$3:$B$725,F601,$CK$3:$CK$725)</f>
        <v>0</v>
      </c>
      <c r="CD601" s="30">
        <f>SUMIF(Ingredients!$B$3:$B$230,G601,Ingredients!$I$3:$I$230)+SUMIF($B$3:$B$725,G601,$CK$3:$CK$725)</f>
        <v>0</v>
      </c>
      <c r="CE601" s="30">
        <f>SUMIF(Ingredients!$B$3:$B$230,H601,Ingredients!$I$3:$I$230)+SUMIF($B$3:$B$725,H601,$CK$3:$CK$725)</f>
        <v>0</v>
      </c>
      <c r="CF601" s="30">
        <f>SUMIF(Ingredients!$B$3:$B$230,I601,Ingredients!$I$3:$I$230)+SUMIF($B$3:$B$725,I601,$CK$3:$CK$725)</f>
        <v>0</v>
      </c>
      <c r="CG601" s="30">
        <f>SUMIF(Ingredients!$B$3:$B$230,J601,Ingredients!$I$3:$I$230)+SUMIF($B$3:$B$725,J601,$CK$3:$CK$725)</f>
        <v>0</v>
      </c>
      <c r="CH601" s="30">
        <f>SUMIF(Ingredients!$B$3:$B$230,K601,Ingredients!$I$3:$I$230)+SUMIF($B$3:$B$725,K601,$CK$3:$CK$725)</f>
        <v>0</v>
      </c>
      <c r="CI601" s="30">
        <f>SUMIF(Ingredients!$B$3:$B$230,L601,Ingredients!$I$3:$I$230)+SUMIF($B$3:$B$725,L601,$CK$3:$CK$725)</f>
        <v>0</v>
      </c>
      <c r="CJ601" s="30">
        <f>SUMIF(Ingredients!$B$3:$B$230,M601,Ingredients!$I$3:$I$230)+SUMIF($B$3:$B$725,M601,$CK$3:$CK$725)</f>
        <v>0</v>
      </c>
      <c r="CK601" s="38">
        <f t="shared" si="132"/>
        <v>0</v>
      </c>
      <c r="CL601" s="30">
        <f>SUMIF(Ingredients!$B$3:$B$230,F601,Ingredients!$J$3:$J$230)+SUMIF($B$3:$B$725,F601,$CT$3:$CT$725)</f>
        <v>0</v>
      </c>
      <c r="CM601" s="30">
        <f>SUMIF(Ingredients!$B$3:$B$230,G601,Ingredients!$J$3:$J$230)+SUMIF($B$3:$B$725,G601,$CT$3:$CT$725)</f>
        <v>1</v>
      </c>
      <c r="CN601" s="30">
        <f>SUMIF(Ingredients!$B$3:$B$230,H601,Ingredients!$J$3:$J$230)+SUMIF($B$3:$B$725,H601,$CT$3:$CT$725)</f>
        <v>0.2</v>
      </c>
      <c r="CO601" s="30">
        <f>SUMIF(Ingredients!$B$3:$B$230,I601,Ingredients!$J$3:$J$230)+SUMIF($B$3:$B$725,I601,$CT$3:$CT$725)</f>
        <v>0</v>
      </c>
      <c r="CP601" s="30">
        <f>SUMIF(Ingredients!$B$3:$B$230,J601,Ingredients!$J$3:$J$230)+SUMIF($B$3:$B$725,J601,$CT$3:$CT$725)</f>
        <v>0</v>
      </c>
      <c r="CQ601" s="30">
        <f>SUMIF(Ingredients!$B$3:$B$230,K601,Ingredients!$J$3:$J$230)+SUMIF($B$3:$B$725,K601,$CT$3:$CT$725)</f>
        <v>0</v>
      </c>
      <c r="CR601" s="30">
        <f>SUMIF(Ingredients!$B$3:$B$230,L601,Ingredients!$J$3:$J$230)+SUMIF($B$3:$B$725,L601,$CT$3:$CT$725)</f>
        <v>0</v>
      </c>
      <c r="CS601" s="30">
        <f>SUMIF(Ingredients!$B$3:$B$230,M601,Ingredients!$J$3:$J$230)+SUMIF($B$3:$B$725,M601,$CT$3:$CT$725)</f>
        <v>0</v>
      </c>
      <c r="CT601" s="43">
        <f t="shared" si="133"/>
        <v>1.2</v>
      </c>
      <c r="CU601" s="34">
        <v>7</v>
      </c>
      <c r="CV601" s="30">
        <v>0</v>
      </c>
      <c r="CW601" s="30">
        <v>17</v>
      </c>
      <c r="CX601" s="35">
        <v>0</v>
      </c>
      <c r="CY601" s="36">
        <v>0.8</v>
      </c>
      <c r="CZ601" s="37">
        <v>0</v>
      </c>
      <c r="DA601" s="38">
        <v>0</v>
      </c>
      <c r="DB601" s="39">
        <v>1.2</v>
      </c>
      <c r="DC601" t="s">
        <v>202</v>
      </c>
      <c r="DD601" t="str">
        <f t="shared" ca="1" si="125"/>
        <v/>
      </c>
      <c r="DE601" t="str">
        <f t="shared" ca="1" si="134"/>
        <v>-</v>
      </c>
      <c r="DG601" t="s">
        <v>200</v>
      </c>
      <c r="DH601" t="str">
        <f t="shared" ca="1" si="135"/>
        <v>MERVEILLEUXITEM(MEAL, ItemRegistry.merveilleuxItem, 4 ,1.4f,0f,0f,0f,0.8f,0f,1.2f,1.24f),</v>
      </c>
      <c r="DI601" t="s">
        <v>2271</v>
      </c>
    </row>
    <row r="602" spans="2:113" x14ac:dyDescent="0.3">
      <c r="B602" t="s">
        <v>918</v>
      </c>
      <c r="C602" t="str">
        <f>INDEX('PH Itemnames'!$B$1:$B$723,MATCH(B602,'PH Itemnames'!$A$1:$A$723),1)</f>
        <v>bbqjackfruitItem</v>
      </c>
      <c r="D602" t="s">
        <v>240</v>
      </c>
      <c r="E602" t="s">
        <v>1191</v>
      </c>
      <c r="F602" s="10" t="s">
        <v>167</v>
      </c>
      <c r="G602" s="11"/>
      <c r="H602" s="11"/>
      <c r="I602" s="11"/>
      <c r="J602" s="11"/>
      <c r="K602" s="11"/>
      <c r="L602" s="11"/>
      <c r="M602" s="11"/>
      <c r="N602" s="46">
        <f ca="1">SUMIF(Ingredients!$B$3:$B$230,'PH complex foods'!F602,Ingredients!$A$3:$A$119)+SUMIF($B$3:$B$725,F602,$V$3:$V$724)</f>
        <v>0</v>
      </c>
      <c r="O602" s="11">
        <f ca="1">SUMIF(Ingredients!$B$3:$B$230,'PH complex foods'!G602,Ingredients!$A$3:$A$119)+SUMIF($B$3:$B$725,G602,$V$3:$V$724)</f>
        <v>0</v>
      </c>
      <c r="P602" s="11">
        <f ca="1">SUMIF(Ingredients!$B$3:$B$230,'PH complex foods'!H602,Ingredients!$A$3:$A$119)+SUMIF($B$3:$B$725,H602,$V$3:$V$724)</f>
        <v>0</v>
      </c>
      <c r="Q602" s="11">
        <f ca="1">SUMIF(Ingredients!$B$3:$B$230,'PH complex foods'!I602,Ingredients!$A$3:$A$119)+SUMIF($B$3:$B$725,I602,$V$3:$V$724)</f>
        <v>0</v>
      </c>
      <c r="R602" s="11">
        <f ca="1">SUMIF(Ingredients!$B$3:$B$230,'PH complex foods'!J602,Ingredients!$A$3:$A$119)+SUMIF($B$3:$B$725,J602,$V$3:$V$724)</f>
        <v>0</v>
      </c>
      <c r="S602" s="11">
        <f ca="1">SUMIF(Ingredients!$B$3:$B$230,'PH complex foods'!K602,Ingredients!$A$3:$A$119)+SUMIF($B$3:$B$725,K602,$V$3:$V$724)</f>
        <v>0</v>
      </c>
      <c r="T602" s="11">
        <f ca="1">SUMIF(Ingredients!$B$3:$B$230,'PH complex foods'!L602,Ingredients!$A$3:$A$119)+SUMIF($B$3:$B$725,L602,$V$3:$V$724)</f>
        <v>0</v>
      </c>
      <c r="U602" s="11">
        <f ca="1">SUMIF(Ingredients!$B$3:$B$230,'PH complex foods'!M602,Ingredients!$A$3:$A$119)+SUMIF($B$3:$B$725,M602,$V$3:$V$724)</f>
        <v>0</v>
      </c>
      <c r="V602" s="10">
        <f t="shared" ca="1" si="136"/>
        <v>0</v>
      </c>
      <c r="W602" s="10">
        <v>0</v>
      </c>
      <c r="X602" s="11">
        <v>0</v>
      </c>
      <c r="Y602" s="11">
        <f>COUNTIF(F602:M1326,B602)</f>
        <v>0</v>
      </c>
      <c r="Z602" s="44" t="str">
        <f t="shared" ca="1" si="137"/>
        <v>No</v>
      </c>
      <c r="AA602" s="34">
        <f>SUMIF(Ingredients!$B$3:$B$230,F602,Ingredients!$C$3:$C$230)+SUMIF($B$3:$B$725,F602,$AI$3:$AI$725)</f>
        <v>0</v>
      </c>
      <c r="AB602" s="30">
        <f>SUMIF(Ingredients!$B$3:$B$230,G602,Ingredients!$C$3:$C$230)+SUMIF($B$3:$B$725,G602,$AI$3:$AI$725)</f>
        <v>0</v>
      </c>
      <c r="AC602" s="30">
        <f>SUMIF(Ingredients!$B$3:$B$230,H602,Ingredients!$C$3:$C$230)+SUMIF($B$3:$B$725,H602,$AI$3:$AI$725)</f>
        <v>0</v>
      </c>
      <c r="AD602" s="30">
        <f>SUMIF(Ingredients!$B$3:$B$230,I602,Ingredients!$C$3:$C$230)+SUMIF($B$3:$B$725,I602,$AI$3:$AI$725)</f>
        <v>0</v>
      </c>
      <c r="AE602" s="30">
        <f>SUMIF(Ingredients!$B$3:$B$230,J602,Ingredients!$C$3:$C$230)+SUMIF($B$3:$B$725,J602,$AI$3:$AI$725)</f>
        <v>0</v>
      </c>
      <c r="AF602" s="30">
        <f>SUMIF(Ingredients!$B$3:$B$230,K602,Ingredients!$C$3:$C$230)+SUMIF($B$3:$B$725,K602,$AI$3:$AI$725)</f>
        <v>0</v>
      </c>
      <c r="AG602" s="30">
        <f>SUMIF(Ingredients!$B$3:$B$230,L602,Ingredients!$C$3:$C$230)+SUMIF($B$3:$B$725,L602,$AI$3:$AI$725)</f>
        <v>0</v>
      </c>
      <c r="AH602" s="30">
        <f>SUMIF(Ingredients!$B$3:$B$230,M602,Ingredients!$C$3:$C$230)+SUMIF($B$3:$B$725,M602,$AI$3:$AI$725)</f>
        <v>0</v>
      </c>
      <c r="AI602" s="29">
        <f t="shared" si="126"/>
        <v>0</v>
      </c>
      <c r="AJ602" s="30">
        <f>SUMIF(Ingredients!$B$3:$B$230,F602,Ingredients!$D$3:$D$230)+SUMIF($B$3:$B$725,F602,$AR$3:$AR$725)</f>
        <v>0</v>
      </c>
      <c r="AK602" s="30">
        <f>SUMIF(Ingredients!$B$3:$B$230,G602,Ingredients!$D$3:$D$230)+SUMIF($B$3:$B$725,G602,$AR$3:$AR$725)</f>
        <v>0</v>
      </c>
      <c r="AL602" s="30">
        <f>SUMIF(Ingredients!$B$3:$B$230,H602,Ingredients!$D$3:$D$230)+SUMIF($B$3:$B$725,H602,$AR$3:$AR$725)</f>
        <v>0</v>
      </c>
      <c r="AM602" s="30">
        <f>SUMIF(Ingredients!$B$3:$B$230,I602,Ingredients!$D$3:$D$230)+SUMIF($B$3:$B$725,I602,$AR$3:$AR$725)</f>
        <v>0</v>
      </c>
      <c r="AN602" s="30">
        <f>SUMIF(Ingredients!$B$3:$B$230,J602,Ingredients!$D$3:$D$230)+SUMIF($B$3:$B$725,J602,$AR$3:$AR$725)</f>
        <v>0</v>
      </c>
      <c r="AO602" s="30">
        <f>SUMIF(Ingredients!$B$3:$B$230,K602,Ingredients!$D$3:$D$230)+SUMIF($B$3:$B$725,K602,$AR$3:$AR$725)</f>
        <v>0</v>
      </c>
      <c r="AP602" s="30">
        <f>SUMIF(Ingredients!$B$3:$B$230,L602,Ingredients!$D$3:$D$230)+SUMIF($B$3:$B$725,L602,$AR$3:$AR$725)</f>
        <v>0</v>
      </c>
      <c r="AQ602" s="30">
        <f>SUMIF(Ingredients!$B$3:$B$230,M602,Ingredients!$D$3:$D$230)+SUMIF($B$3:$B$725,M602,$AR$3:$AR$725)</f>
        <v>0</v>
      </c>
      <c r="AR602" s="29">
        <f t="shared" si="127"/>
        <v>0</v>
      </c>
      <c r="AS602" s="30">
        <f>SUMIF(Ingredients!$B$3:$B$230,F602,Ingredients!$E$3:$E$230)+SUMIF($B$3:$B$725,F602,$BA$3:$BA$730)</f>
        <v>0</v>
      </c>
      <c r="AT602" s="30">
        <f>SUMIF(Ingredients!$B$3:$B$230,G602,Ingredients!$E$3:$E$230)+SUMIF($B$3:$B$725,G602,$BA$3:$BA$730)</f>
        <v>0</v>
      </c>
      <c r="AU602" s="30">
        <f>SUMIF(Ingredients!$B$3:$B$230,H602,Ingredients!$E$3:$E$230)+SUMIF($B$3:$B$725,H602,$BA$3:$BA$730)</f>
        <v>0</v>
      </c>
      <c r="AV602" s="30">
        <f>SUMIF(Ingredients!$B$3:$B$230,I602,Ingredients!$E$3:$E$230)+SUMIF($B$3:$B$725,I602,$BA$3:$BA$730)</f>
        <v>0</v>
      </c>
      <c r="AW602" s="30">
        <f>SUMIF(Ingredients!$B$3:$B$230,J602,Ingredients!$E$3:$E$230)+SUMIF($B$3:$B$725,J602,$BA$3:$BA$730)</f>
        <v>0</v>
      </c>
      <c r="AX602" s="30">
        <f>SUMIF(Ingredients!$B$3:$B$230,K602,Ingredients!$E$3:$E$230)+SUMIF($B$3:$B$725,K602,$BA$3:$BA$730)</f>
        <v>0</v>
      </c>
      <c r="AY602" s="30">
        <f>SUMIF(Ingredients!$B$3:$B$230,L602,Ingredients!$E$3:$E$230)+SUMIF($B$3:$B$725,L602,$BA$3:$BA$730)</f>
        <v>0</v>
      </c>
      <c r="AZ602" s="30">
        <f>SUMIF(Ingredients!$B$3:$B$230,M602,Ingredients!$E$3:$E$230)+SUMIF($B$3:$B$725,M602,$BA$3:$BA$730)</f>
        <v>0</v>
      </c>
      <c r="BA602" s="29">
        <f t="shared" si="128"/>
        <v>0</v>
      </c>
      <c r="BB602" s="30">
        <f>SUMIF(Ingredients!$B$3:$B$230,F602,Ingredients!$F$3:$F$230)+SUMIF($B$3:$B$725,F602,$BJ$3:$BJ$725)</f>
        <v>0</v>
      </c>
      <c r="BC602" s="30">
        <f>SUMIF(Ingredients!$B$3:$B$230,G602,Ingredients!$F$3:$F$230)+SUMIF($B$3:$B$725,G602,$BJ$3:$BJ$725)</f>
        <v>0</v>
      </c>
      <c r="BD602" s="30">
        <f>SUMIF(Ingredients!$B$3:$B$230,H602,Ingredients!$F$3:$F$230)+SUMIF($B$3:$B$725,H602,$BJ$3:$BJ$725)</f>
        <v>0</v>
      </c>
      <c r="BE602" s="30">
        <f>SUMIF(Ingredients!$B$3:$B$230,I602,Ingredients!$F$3:$F$230)+SUMIF($B$3:$B$725,I602,$BJ$3:$BJ$725)</f>
        <v>0</v>
      </c>
      <c r="BF602" s="30">
        <f>SUMIF(Ingredients!$B$3:$B$230,J602,Ingredients!$F$3:$F$230)+SUMIF($B$3:$B$725,J602,$BJ$3:$BJ$725)</f>
        <v>0</v>
      </c>
      <c r="BG602" s="30">
        <f>SUMIF(Ingredients!$B$3:$B$230,K602,Ingredients!$F$3:$F$230)+SUMIF($B$3:$B$725,K602,$BJ$3:$BJ$725)</f>
        <v>0</v>
      </c>
      <c r="BH602" s="30">
        <f>SUMIF(Ingredients!$B$3:$B$230,L602,Ingredients!$F$3:$F$230)+SUMIF($B$3:$B$725,L602,$BJ$3:$BJ$725)</f>
        <v>0</v>
      </c>
      <c r="BI602" s="30">
        <f>SUMIF(Ingredients!$B$3:$B$230,M602,Ingredients!$F$3:$F$230)+SUMIF($B$3:$B$725,M602,$BJ$3:$BJ$725)</f>
        <v>0</v>
      </c>
      <c r="BJ602" s="35">
        <f t="shared" si="129"/>
        <v>0</v>
      </c>
      <c r="BK602" s="30">
        <f>SUMIF(Ingredients!$B$3:$B$230,F602,Ingredients!$G$3:$G$230)+SUMIF($B$3:$B$725,F602,$BS$3:$BS$725)</f>
        <v>0</v>
      </c>
      <c r="BL602" s="30">
        <f>SUMIF(Ingredients!$B$3:$B$230,G602,Ingredients!$G$3:$G$230)+SUMIF($B$3:$B$725,G602,$BS$3:$BS$725)</f>
        <v>0</v>
      </c>
      <c r="BM602" s="30">
        <f>SUMIF(Ingredients!$B$3:$B$230,H602,Ingredients!$G$3:$G$230)+SUMIF($B$3:$B$725,H602,$BS$3:$BS$725)</f>
        <v>0</v>
      </c>
      <c r="BN602" s="30">
        <f>SUMIF(Ingredients!$B$3:$B$230,I602,Ingredients!$G$3:$G$230)+SUMIF($B$3:$B$725,I602,$BS$3:$BS$725)</f>
        <v>0</v>
      </c>
      <c r="BO602" s="30">
        <f>SUMIF(Ingredients!$B$3:$B$230,J602,Ingredients!$G$3:$G$230)+SUMIF($B$3:$B$725,J602,$BS$3:$BS$725)</f>
        <v>0</v>
      </c>
      <c r="BP602" s="30">
        <f>SUMIF(Ingredients!$B$3:$B$230,K602,Ingredients!$G$3:$G$230)+SUMIF($B$3:$B$725,K602,$BS$3:$BS$725)</f>
        <v>0</v>
      </c>
      <c r="BQ602" s="30">
        <f>SUMIF(Ingredients!$B$3:$B$230,L602,Ingredients!$G$3:$G$230)+SUMIF($B$3:$B$725,L602,$BS$3:$BS$725)</f>
        <v>0</v>
      </c>
      <c r="BR602" s="30">
        <f>SUMIF(Ingredients!$B$3:$B$230,M602,Ingredients!$G$3:$G$230)+SUMIF($B$3:$B$725,M602,$BS$3:$BS$725)</f>
        <v>0</v>
      </c>
      <c r="BS602" s="36">
        <f t="shared" si="130"/>
        <v>0</v>
      </c>
      <c r="BT602" s="30">
        <f>SUMIF(Ingredients!$B$3:$B$230,F602,Ingredients!$H$3:$H$230)+SUMIF($B$3:$B$725,F602,$CB$3:$CB$725)</f>
        <v>0</v>
      </c>
      <c r="BU602" s="30">
        <f>SUMIF(Ingredients!$B$3:$B$230,G602,Ingredients!$H$3:$H$230)+SUMIF($B$3:$B$725,G602,$CB$3:$CB$725)</f>
        <v>0</v>
      </c>
      <c r="BV602" s="30">
        <f>SUMIF(Ingredients!$B$3:$B$230,H602,Ingredients!$H$3:$H$230)+SUMIF($B$3:$B$725,H602,$CB$3:$CB$725)</f>
        <v>0</v>
      </c>
      <c r="BW602" s="30">
        <f>SUMIF(Ingredients!$B$3:$B$230,I602,Ingredients!$H$3:$H$230)+SUMIF($B$3:$B$725,I602,$CB$3:$CB$725)</f>
        <v>0</v>
      </c>
      <c r="BX602" s="30">
        <f>SUMIF(Ingredients!$B$3:$B$230,J602,Ingredients!$H$3:$H$230)+SUMIF($B$3:$B$725,J602,$CB$3:$CB$725)</f>
        <v>0</v>
      </c>
      <c r="BY602" s="30">
        <f>SUMIF(Ingredients!$B$3:$B$230,K602,Ingredients!$H$3:$H$230)+SUMIF($B$3:$B$725,K602,$CB$3:$CB$725)</f>
        <v>0</v>
      </c>
      <c r="BZ602" s="30">
        <f>SUMIF(Ingredients!$B$3:$B$230,L602,Ingredients!$H$3:$H$230)+SUMIF($B$3:$B$725,L602,$CB$3:$CB$725)</f>
        <v>0</v>
      </c>
      <c r="CA602" s="30">
        <f>SUMIF(Ingredients!$B$3:$B$230,M602,Ingredients!$H$3:$H$230)+SUMIF($B$3:$B$725,M602,$CB$3:$CB$725)</f>
        <v>0</v>
      </c>
      <c r="CB602" s="42">
        <f t="shared" si="131"/>
        <v>0</v>
      </c>
      <c r="CC602" s="30">
        <f>SUMIF(Ingredients!$B$3:$B$230,F602,Ingredients!$I$3:$I$230)+SUMIF($B$3:$B$725,F602,$CK$3:$CK$725)</f>
        <v>0</v>
      </c>
      <c r="CD602" s="30">
        <f>SUMIF(Ingredients!$B$3:$B$230,G602,Ingredients!$I$3:$I$230)+SUMIF($B$3:$B$725,G602,$CK$3:$CK$725)</f>
        <v>0</v>
      </c>
      <c r="CE602" s="30">
        <f>SUMIF(Ingredients!$B$3:$B$230,H602,Ingredients!$I$3:$I$230)+SUMIF($B$3:$B$725,H602,$CK$3:$CK$725)</f>
        <v>0</v>
      </c>
      <c r="CF602" s="30">
        <f>SUMIF(Ingredients!$B$3:$B$230,I602,Ingredients!$I$3:$I$230)+SUMIF($B$3:$B$725,I602,$CK$3:$CK$725)</f>
        <v>0</v>
      </c>
      <c r="CG602" s="30">
        <f>SUMIF(Ingredients!$B$3:$B$230,J602,Ingredients!$I$3:$I$230)+SUMIF($B$3:$B$725,J602,$CK$3:$CK$725)</f>
        <v>0</v>
      </c>
      <c r="CH602" s="30">
        <f>SUMIF(Ingredients!$B$3:$B$230,K602,Ingredients!$I$3:$I$230)+SUMIF($B$3:$B$725,K602,$CK$3:$CK$725)</f>
        <v>0</v>
      </c>
      <c r="CI602" s="30">
        <f>SUMIF(Ingredients!$B$3:$B$230,L602,Ingredients!$I$3:$I$230)+SUMIF($B$3:$B$725,L602,$CK$3:$CK$725)</f>
        <v>0</v>
      </c>
      <c r="CJ602" s="30">
        <f>SUMIF(Ingredients!$B$3:$B$230,M602,Ingredients!$I$3:$I$230)+SUMIF($B$3:$B$725,M602,$CK$3:$CK$725)</f>
        <v>0</v>
      </c>
      <c r="CK602" s="38">
        <f t="shared" si="132"/>
        <v>0</v>
      </c>
      <c r="CL602" s="30">
        <f>SUMIF(Ingredients!$B$3:$B$230,F602,Ingredients!$J$3:$J$230)+SUMIF($B$3:$B$725,F602,$CT$3:$CT$725)</f>
        <v>0</v>
      </c>
      <c r="CM602" s="30">
        <f>SUMIF(Ingredients!$B$3:$B$230,G602,Ingredients!$J$3:$J$230)+SUMIF($B$3:$B$725,G602,$CT$3:$CT$725)</f>
        <v>0</v>
      </c>
      <c r="CN602" s="30">
        <f>SUMIF(Ingredients!$B$3:$B$230,H602,Ingredients!$J$3:$J$230)+SUMIF($B$3:$B$725,H602,$CT$3:$CT$725)</f>
        <v>0</v>
      </c>
      <c r="CO602" s="30">
        <f>SUMIF(Ingredients!$B$3:$B$230,I602,Ingredients!$J$3:$J$230)+SUMIF($B$3:$B$725,I602,$CT$3:$CT$725)</f>
        <v>0</v>
      </c>
      <c r="CP602" s="30">
        <f>SUMIF(Ingredients!$B$3:$B$230,J602,Ingredients!$J$3:$J$230)+SUMIF($B$3:$B$725,J602,$CT$3:$CT$725)</f>
        <v>0</v>
      </c>
      <c r="CQ602" s="30">
        <f>SUMIF(Ingredients!$B$3:$B$230,K602,Ingredients!$J$3:$J$230)+SUMIF($B$3:$B$725,K602,$CT$3:$CT$725)</f>
        <v>0</v>
      </c>
      <c r="CR602" s="30">
        <f>SUMIF(Ingredients!$B$3:$B$230,L602,Ingredients!$J$3:$J$230)+SUMIF($B$3:$B$725,L602,$CT$3:$CT$725)</f>
        <v>0</v>
      </c>
      <c r="CS602" s="30">
        <f>SUMIF(Ingredients!$B$3:$B$230,M602,Ingredients!$J$3:$J$230)+SUMIF($B$3:$B$725,M602,$CT$3:$CT$725)</f>
        <v>0</v>
      </c>
      <c r="CT602" s="43">
        <f t="shared" si="133"/>
        <v>0</v>
      </c>
      <c r="CU602" s="34">
        <v>0</v>
      </c>
      <c r="CV602" s="30">
        <v>0</v>
      </c>
      <c r="CW602" s="30">
        <v>0</v>
      </c>
      <c r="CX602" s="35">
        <v>0</v>
      </c>
      <c r="CY602" s="36">
        <v>0</v>
      </c>
      <c r="CZ602" s="37">
        <v>0</v>
      </c>
      <c r="DA602" s="38">
        <v>0</v>
      </c>
      <c r="DB602" s="39">
        <v>0</v>
      </c>
      <c r="DC602" t="s">
        <v>199</v>
      </c>
      <c r="DD602" t="str">
        <f t="shared" ca="1" si="125"/>
        <v/>
      </c>
      <c r="DE602" t="str">
        <f t="shared" ca="1" si="134"/>
        <v>No</v>
      </c>
      <c r="DF602" t="s">
        <v>1262</v>
      </c>
      <c r="DG602" t="s">
        <v>200</v>
      </c>
      <c r="DH602" t="str">
        <f t="shared" ca="1" si="135"/>
        <v/>
      </c>
      <c r="DI602" t="s">
        <v>2271</v>
      </c>
    </row>
    <row r="603" spans="2:113" x14ac:dyDescent="0.3">
      <c r="B603" t="s">
        <v>919</v>
      </c>
      <c r="C603" t="str">
        <f>INDEX('PH Itemnames'!$B$1:$B$723,MATCH(B603,'PH Itemnames'!$A$1:$A$723),1)</f>
        <v>mushroomketchupomeletItem</v>
      </c>
      <c r="D603" t="s">
        <v>240</v>
      </c>
      <c r="E603" t="s">
        <v>1191</v>
      </c>
      <c r="F603" s="10" t="s">
        <v>920</v>
      </c>
      <c r="G603" s="11" t="s">
        <v>226</v>
      </c>
      <c r="H603" s="11"/>
      <c r="I603" s="11"/>
      <c r="J603" s="11"/>
      <c r="K603" s="11"/>
      <c r="L603" s="11"/>
      <c r="M603" s="11"/>
      <c r="N603" s="46">
        <f ca="1">SUMIF(Ingredients!$B$3:$B$230,'PH complex foods'!F603,Ingredients!$A$3:$A$119)+SUMIF($B$3:$B$725,F603,$V$3:$V$724)</f>
        <v>1</v>
      </c>
      <c r="O603" s="11">
        <f ca="1">SUMIF(Ingredients!$B$3:$B$230,'PH complex foods'!G603,Ingredients!$A$3:$A$119)+SUMIF($B$3:$B$725,G603,$V$3:$V$724)</f>
        <v>1</v>
      </c>
      <c r="P603" s="11">
        <f ca="1">SUMIF(Ingredients!$B$3:$B$230,'PH complex foods'!H603,Ingredients!$A$3:$A$119)+SUMIF($B$3:$B$725,H603,$V$3:$V$724)</f>
        <v>0</v>
      </c>
      <c r="Q603" s="11">
        <f ca="1">SUMIF(Ingredients!$B$3:$B$230,'PH complex foods'!I603,Ingredients!$A$3:$A$119)+SUMIF($B$3:$B$725,I603,$V$3:$V$724)</f>
        <v>0</v>
      </c>
      <c r="R603" s="11">
        <f ca="1">SUMIF(Ingredients!$B$3:$B$230,'PH complex foods'!J603,Ingredients!$A$3:$A$119)+SUMIF($B$3:$B$725,J603,$V$3:$V$724)</f>
        <v>0</v>
      </c>
      <c r="S603" s="11">
        <f ca="1">SUMIF(Ingredients!$B$3:$B$230,'PH complex foods'!K603,Ingredients!$A$3:$A$119)+SUMIF($B$3:$B$725,K603,$V$3:$V$724)</f>
        <v>0</v>
      </c>
      <c r="T603" s="11">
        <f ca="1">SUMIF(Ingredients!$B$3:$B$230,'PH complex foods'!L603,Ingredients!$A$3:$A$119)+SUMIF($B$3:$B$725,L603,$V$3:$V$724)</f>
        <v>0</v>
      </c>
      <c r="U603" s="11">
        <f ca="1">SUMIF(Ingredients!$B$3:$B$230,'PH complex foods'!M603,Ingredients!$A$3:$A$119)+SUMIF($B$3:$B$725,M603,$V$3:$V$724)</f>
        <v>0</v>
      </c>
      <c r="V603" s="10">
        <f t="shared" ca="1" si="136"/>
        <v>1</v>
      </c>
      <c r="W603" s="10">
        <v>1</v>
      </c>
      <c r="X603" s="11">
        <v>1</v>
      </c>
      <c r="Y603" s="11">
        <f>COUNTIF(F603:M1327,B603)</f>
        <v>0</v>
      </c>
      <c r="Z603" s="44" t="str">
        <f t="shared" ca="1" si="137"/>
        <v>Yes</v>
      </c>
      <c r="AA603" s="34">
        <f>SUMIF(Ingredients!$B$3:$B$230,F603,Ingredients!$C$3:$C$230)+SUMIF($B$3:$B$725,F603,$AI$3:$AI$725)</f>
        <v>2</v>
      </c>
      <c r="AB603" s="30">
        <f>SUMIF(Ingredients!$B$3:$B$230,G603,Ingredients!$C$3:$C$230)+SUMIF($B$3:$B$725,G603,$AI$3:$AI$725)</f>
        <v>0</v>
      </c>
      <c r="AC603" s="30">
        <f>SUMIF(Ingredients!$B$3:$B$230,H603,Ingredients!$C$3:$C$230)+SUMIF($B$3:$B$725,H603,$AI$3:$AI$725)</f>
        <v>0</v>
      </c>
      <c r="AD603" s="30">
        <f>SUMIF(Ingredients!$B$3:$B$230,I603,Ingredients!$C$3:$C$230)+SUMIF($B$3:$B$725,I603,$AI$3:$AI$725)</f>
        <v>0</v>
      </c>
      <c r="AE603" s="30">
        <f>SUMIF(Ingredients!$B$3:$B$230,J603,Ingredients!$C$3:$C$230)+SUMIF($B$3:$B$725,J603,$AI$3:$AI$725)</f>
        <v>0</v>
      </c>
      <c r="AF603" s="30">
        <f>SUMIF(Ingredients!$B$3:$B$230,K603,Ingredients!$C$3:$C$230)+SUMIF($B$3:$B$725,K603,$AI$3:$AI$725)</f>
        <v>0</v>
      </c>
      <c r="AG603" s="30">
        <f>SUMIF(Ingredients!$B$3:$B$230,L603,Ingredients!$C$3:$C$230)+SUMIF($B$3:$B$725,L603,$AI$3:$AI$725)</f>
        <v>0</v>
      </c>
      <c r="AH603" s="30">
        <f>SUMIF(Ingredients!$B$3:$B$230,M603,Ingredients!$C$3:$C$230)+SUMIF($B$3:$B$725,M603,$AI$3:$AI$725)</f>
        <v>0</v>
      </c>
      <c r="AI603" s="29">
        <f t="shared" si="126"/>
        <v>2</v>
      </c>
      <c r="AJ603" s="30">
        <f>SUMIF(Ingredients!$B$3:$B$230,F603,Ingredients!$D$3:$D$230)+SUMIF($B$3:$B$725,F603,$AR$3:$AR$725)</f>
        <v>10</v>
      </c>
      <c r="AK603" s="30">
        <f>SUMIF(Ingredients!$B$3:$B$230,G603,Ingredients!$D$3:$D$230)+SUMIF($B$3:$B$725,G603,$AR$3:$AR$725)</f>
        <v>0</v>
      </c>
      <c r="AL603" s="30">
        <f>SUMIF(Ingredients!$B$3:$B$230,H603,Ingredients!$D$3:$D$230)+SUMIF($B$3:$B$725,H603,$AR$3:$AR$725)</f>
        <v>0</v>
      </c>
      <c r="AM603" s="30">
        <f>SUMIF(Ingredients!$B$3:$B$230,I603,Ingredients!$D$3:$D$230)+SUMIF($B$3:$B$725,I603,$AR$3:$AR$725)</f>
        <v>0</v>
      </c>
      <c r="AN603" s="30">
        <f>SUMIF(Ingredients!$B$3:$B$230,J603,Ingredients!$D$3:$D$230)+SUMIF($B$3:$B$725,J603,$AR$3:$AR$725)</f>
        <v>0</v>
      </c>
      <c r="AO603" s="30">
        <f>SUMIF(Ingredients!$B$3:$B$230,K603,Ingredients!$D$3:$D$230)+SUMIF($B$3:$B$725,K603,$AR$3:$AR$725)</f>
        <v>0</v>
      </c>
      <c r="AP603" s="30">
        <f>SUMIF(Ingredients!$B$3:$B$230,L603,Ingredients!$D$3:$D$230)+SUMIF($B$3:$B$725,L603,$AR$3:$AR$725)</f>
        <v>0</v>
      </c>
      <c r="AQ603" s="30">
        <f>SUMIF(Ingredients!$B$3:$B$230,M603,Ingredients!$D$3:$D$230)+SUMIF($B$3:$B$725,M603,$AR$3:$AR$725)</f>
        <v>0</v>
      </c>
      <c r="AR603" s="29">
        <f t="shared" si="127"/>
        <v>10</v>
      </c>
      <c r="AS603" s="30">
        <f>SUMIF(Ingredients!$B$3:$B$230,F603,Ingredients!$E$3:$E$230)+SUMIF($B$3:$B$725,F603,$BA$3:$BA$730)</f>
        <v>25.5</v>
      </c>
      <c r="AT603" s="30">
        <f>SUMIF(Ingredients!$B$3:$B$230,G603,Ingredients!$E$3:$E$230)+SUMIF($B$3:$B$725,G603,$BA$3:$BA$730)</f>
        <v>16</v>
      </c>
      <c r="AU603" s="30">
        <f>SUMIF(Ingredients!$B$3:$B$230,H603,Ingredients!$E$3:$E$230)+SUMIF($B$3:$B$725,H603,$BA$3:$BA$730)</f>
        <v>0</v>
      </c>
      <c r="AV603" s="30">
        <f>SUMIF(Ingredients!$B$3:$B$230,I603,Ingredients!$E$3:$E$230)+SUMIF($B$3:$B$725,I603,$BA$3:$BA$730)</f>
        <v>0</v>
      </c>
      <c r="AW603" s="30">
        <f>SUMIF(Ingredients!$B$3:$B$230,J603,Ingredients!$E$3:$E$230)+SUMIF($B$3:$B$725,J603,$BA$3:$BA$730)</f>
        <v>0</v>
      </c>
      <c r="AX603" s="30">
        <f>SUMIF(Ingredients!$B$3:$B$230,K603,Ingredients!$E$3:$E$230)+SUMIF($B$3:$B$725,K603,$BA$3:$BA$730)</f>
        <v>0</v>
      </c>
      <c r="AY603" s="30">
        <f>SUMIF(Ingredients!$B$3:$B$230,L603,Ingredients!$E$3:$E$230)+SUMIF($B$3:$B$725,L603,$BA$3:$BA$730)</f>
        <v>0</v>
      </c>
      <c r="AZ603" s="30">
        <f>SUMIF(Ingredients!$B$3:$B$230,M603,Ingredients!$E$3:$E$230)+SUMIF($B$3:$B$725,M603,$BA$3:$BA$730)</f>
        <v>0</v>
      </c>
      <c r="BA603" s="29">
        <f t="shared" si="128"/>
        <v>20.75</v>
      </c>
      <c r="BB603" s="30">
        <f>SUMIF(Ingredients!$B$3:$B$230,F603,Ingredients!$F$3:$F$230)+SUMIF($B$3:$B$725,F603,$BJ$3:$BJ$725)</f>
        <v>0</v>
      </c>
      <c r="BC603" s="30">
        <f>SUMIF(Ingredients!$B$3:$B$230,G603,Ingredients!$F$3:$F$230)+SUMIF($B$3:$B$725,G603,$BJ$3:$BJ$725)</f>
        <v>0</v>
      </c>
      <c r="BD603" s="30">
        <f>SUMIF(Ingredients!$B$3:$B$230,H603,Ingredients!$F$3:$F$230)+SUMIF($B$3:$B$725,H603,$BJ$3:$BJ$725)</f>
        <v>0</v>
      </c>
      <c r="BE603" s="30">
        <f>SUMIF(Ingredients!$B$3:$B$230,I603,Ingredients!$F$3:$F$230)+SUMIF($B$3:$B$725,I603,$BJ$3:$BJ$725)</f>
        <v>0</v>
      </c>
      <c r="BF603" s="30">
        <f>SUMIF(Ingredients!$B$3:$B$230,J603,Ingredients!$F$3:$F$230)+SUMIF($B$3:$B$725,J603,$BJ$3:$BJ$725)</f>
        <v>0</v>
      </c>
      <c r="BG603" s="30">
        <f>SUMIF(Ingredients!$B$3:$B$230,K603,Ingredients!$F$3:$F$230)+SUMIF($B$3:$B$725,K603,$BJ$3:$BJ$725)</f>
        <v>0</v>
      </c>
      <c r="BH603" s="30">
        <f>SUMIF(Ingredients!$B$3:$B$230,L603,Ingredients!$F$3:$F$230)+SUMIF($B$3:$B$725,L603,$BJ$3:$BJ$725)</f>
        <v>0</v>
      </c>
      <c r="BI603" s="30">
        <f>SUMIF(Ingredients!$B$3:$B$230,M603,Ingredients!$F$3:$F$230)+SUMIF($B$3:$B$725,M603,$BJ$3:$BJ$725)</f>
        <v>0</v>
      </c>
      <c r="BJ603" s="35">
        <f t="shared" si="129"/>
        <v>0</v>
      </c>
      <c r="BK603" s="30">
        <f>SUMIF(Ingredients!$B$3:$B$230,F603,Ingredients!$G$3:$G$230)+SUMIF($B$3:$B$725,F603,$BS$3:$BS$725)</f>
        <v>0</v>
      </c>
      <c r="BL603" s="30">
        <f>SUMIF(Ingredients!$B$3:$B$230,G603,Ingredients!$G$3:$G$230)+SUMIF($B$3:$B$725,G603,$BS$3:$BS$725)</f>
        <v>0</v>
      </c>
      <c r="BM603" s="30">
        <f>SUMIF(Ingredients!$B$3:$B$230,H603,Ingredients!$G$3:$G$230)+SUMIF($B$3:$B$725,H603,$BS$3:$BS$725)</f>
        <v>0</v>
      </c>
      <c r="BN603" s="30">
        <f>SUMIF(Ingredients!$B$3:$B$230,I603,Ingredients!$G$3:$G$230)+SUMIF($B$3:$B$725,I603,$BS$3:$BS$725)</f>
        <v>0</v>
      </c>
      <c r="BO603" s="30">
        <f>SUMIF(Ingredients!$B$3:$B$230,J603,Ingredients!$G$3:$G$230)+SUMIF($B$3:$B$725,J603,$BS$3:$BS$725)</f>
        <v>0</v>
      </c>
      <c r="BP603" s="30">
        <f>SUMIF(Ingredients!$B$3:$B$230,K603,Ingredients!$G$3:$G$230)+SUMIF($B$3:$B$725,K603,$BS$3:$BS$725)</f>
        <v>0</v>
      </c>
      <c r="BQ603" s="30">
        <f>SUMIF(Ingredients!$B$3:$B$230,L603,Ingredients!$G$3:$G$230)+SUMIF($B$3:$B$725,L603,$BS$3:$BS$725)</f>
        <v>0</v>
      </c>
      <c r="BR603" s="30">
        <f>SUMIF(Ingredients!$B$3:$B$230,M603,Ingredients!$G$3:$G$230)+SUMIF($B$3:$B$725,M603,$BS$3:$BS$725)</f>
        <v>0</v>
      </c>
      <c r="BS603" s="36">
        <f t="shared" si="130"/>
        <v>0</v>
      </c>
      <c r="BT603" s="30">
        <f>SUMIF(Ingredients!$B$3:$B$230,F603,Ingredients!$H$3:$H$230)+SUMIF($B$3:$B$725,F603,$CB$3:$CB$725)</f>
        <v>0</v>
      </c>
      <c r="BU603" s="30">
        <f>SUMIF(Ingredients!$B$3:$B$230,G603,Ingredients!$H$3:$H$230)+SUMIF($B$3:$B$725,G603,$CB$3:$CB$725)</f>
        <v>0</v>
      </c>
      <c r="BV603" s="30">
        <f>SUMIF(Ingredients!$B$3:$B$230,H603,Ingredients!$H$3:$H$230)+SUMIF($B$3:$B$725,H603,$CB$3:$CB$725)</f>
        <v>0</v>
      </c>
      <c r="BW603" s="30">
        <f>SUMIF(Ingredients!$B$3:$B$230,I603,Ingredients!$H$3:$H$230)+SUMIF($B$3:$B$725,I603,$CB$3:$CB$725)</f>
        <v>0</v>
      </c>
      <c r="BX603" s="30">
        <f>SUMIF(Ingredients!$B$3:$B$230,J603,Ingredients!$H$3:$H$230)+SUMIF($B$3:$B$725,J603,$CB$3:$CB$725)</f>
        <v>0</v>
      </c>
      <c r="BY603" s="30">
        <f>SUMIF(Ingredients!$B$3:$B$230,K603,Ingredients!$H$3:$H$230)+SUMIF($B$3:$B$725,K603,$CB$3:$CB$725)</f>
        <v>0</v>
      </c>
      <c r="BZ603" s="30">
        <f>SUMIF(Ingredients!$B$3:$B$230,L603,Ingredients!$H$3:$H$230)+SUMIF($B$3:$B$725,L603,$CB$3:$CB$725)</f>
        <v>0</v>
      </c>
      <c r="CA603" s="30">
        <f>SUMIF(Ingredients!$B$3:$B$230,M603,Ingredients!$H$3:$H$230)+SUMIF($B$3:$B$725,M603,$CB$3:$CB$725)</f>
        <v>0</v>
      </c>
      <c r="CB603" s="42">
        <f t="shared" si="131"/>
        <v>0</v>
      </c>
      <c r="CC603" s="30">
        <f>SUMIF(Ingredients!$B$3:$B$230,F603,Ingredients!$I$3:$I$230)+SUMIF($B$3:$B$725,F603,$CK$3:$CK$725)</f>
        <v>0.5</v>
      </c>
      <c r="CD603" s="30">
        <f>SUMIF(Ingredients!$B$3:$B$230,G603,Ingredients!$I$3:$I$230)+SUMIF($B$3:$B$725,G603,$CK$3:$CK$725)</f>
        <v>0</v>
      </c>
      <c r="CE603" s="30">
        <f>SUMIF(Ingredients!$B$3:$B$230,H603,Ingredients!$I$3:$I$230)+SUMIF($B$3:$B$725,H603,$CK$3:$CK$725)</f>
        <v>0</v>
      </c>
      <c r="CF603" s="30">
        <f>SUMIF(Ingredients!$B$3:$B$230,I603,Ingredients!$I$3:$I$230)+SUMIF($B$3:$B$725,I603,$CK$3:$CK$725)</f>
        <v>0</v>
      </c>
      <c r="CG603" s="30">
        <f>SUMIF(Ingredients!$B$3:$B$230,J603,Ingredients!$I$3:$I$230)+SUMIF($B$3:$B$725,J603,$CK$3:$CK$725)</f>
        <v>0</v>
      </c>
      <c r="CH603" s="30">
        <f>SUMIF(Ingredients!$B$3:$B$230,K603,Ingredients!$I$3:$I$230)+SUMIF($B$3:$B$725,K603,$CK$3:$CK$725)</f>
        <v>0</v>
      </c>
      <c r="CI603" s="30">
        <f>SUMIF(Ingredients!$B$3:$B$230,L603,Ingredients!$I$3:$I$230)+SUMIF($B$3:$B$725,L603,$CK$3:$CK$725)</f>
        <v>0</v>
      </c>
      <c r="CJ603" s="30">
        <f>SUMIF(Ingredients!$B$3:$B$230,M603,Ingredients!$I$3:$I$230)+SUMIF($B$3:$B$725,M603,$CK$3:$CK$725)</f>
        <v>0</v>
      </c>
      <c r="CK603" s="38">
        <f t="shared" si="132"/>
        <v>0.5</v>
      </c>
      <c r="CL603" s="30">
        <f>SUMIF(Ingredients!$B$3:$B$230,F603,Ingredients!$J$3:$J$230)+SUMIF($B$3:$B$725,F603,$CT$3:$CT$725)</f>
        <v>0</v>
      </c>
      <c r="CM603" s="30">
        <f>SUMIF(Ingredients!$B$3:$B$230,G603,Ingredients!$J$3:$J$230)+SUMIF($B$3:$B$725,G603,$CT$3:$CT$725)</f>
        <v>0</v>
      </c>
      <c r="CN603" s="30">
        <f>SUMIF(Ingredients!$B$3:$B$230,H603,Ingredients!$J$3:$J$230)+SUMIF($B$3:$B$725,H603,$CT$3:$CT$725)</f>
        <v>0</v>
      </c>
      <c r="CO603" s="30">
        <f>SUMIF(Ingredients!$B$3:$B$230,I603,Ingredients!$J$3:$J$230)+SUMIF($B$3:$B$725,I603,$CT$3:$CT$725)</f>
        <v>0</v>
      </c>
      <c r="CP603" s="30">
        <f>SUMIF(Ingredients!$B$3:$B$230,J603,Ingredients!$J$3:$J$230)+SUMIF($B$3:$B$725,J603,$CT$3:$CT$725)</f>
        <v>0</v>
      </c>
      <c r="CQ603" s="30">
        <f>SUMIF(Ingredients!$B$3:$B$230,K603,Ingredients!$J$3:$J$230)+SUMIF($B$3:$B$725,K603,$CT$3:$CT$725)</f>
        <v>0</v>
      </c>
      <c r="CR603" s="30">
        <f>SUMIF(Ingredients!$B$3:$B$230,L603,Ingredients!$J$3:$J$230)+SUMIF($B$3:$B$725,L603,$CT$3:$CT$725)</f>
        <v>0</v>
      </c>
      <c r="CS603" s="30">
        <f>SUMIF(Ingredients!$B$3:$B$230,M603,Ingredients!$J$3:$J$230)+SUMIF($B$3:$B$725,M603,$CT$3:$CT$725)</f>
        <v>0</v>
      </c>
      <c r="CT603" s="43">
        <f t="shared" si="133"/>
        <v>0</v>
      </c>
      <c r="CU603" s="34">
        <v>5</v>
      </c>
      <c r="CV603" s="30">
        <v>0</v>
      </c>
      <c r="CW603" s="30">
        <v>9</v>
      </c>
      <c r="CX603" s="35">
        <v>0</v>
      </c>
      <c r="CY603" s="36">
        <v>0</v>
      </c>
      <c r="CZ603" s="37">
        <v>0</v>
      </c>
      <c r="DA603" s="38">
        <v>1</v>
      </c>
      <c r="DB603" s="39">
        <v>0.3</v>
      </c>
      <c r="DC603" t="s">
        <v>202</v>
      </c>
      <c r="DD603" t="str">
        <f t="shared" ca="1" si="125"/>
        <v/>
      </c>
      <c r="DE603" t="str">
        <f t="shared" ca="1" si="134"/>
        <v>-</v>
      </c>
      <c r="DG603" t="s">
        <v>200</v>
      </c>
      <c r="DH603" t="str">
        <f t="shared" ca="1" si="135"/>
        <v>MUSHROOMKETCHUPOMELETITEM(MEAL, ItemRegistry.mushroomketchupomeletItem, 4 ,1f,0f,0f,0f,0f,1f,0.3f,2.33f),</v>
      </c>
      <c r="DI603" t="s">
        <v>2625</v>
      </c>
    </row>
    <row r="604" spans="2:113" x14ac:dyDescent="0.3">
      <c r="B604" t="s">
        <v>920</v>
      </c>
      <c r="C604" t="str">
        <f>INDEX('PH Itemnames'!$B$1:$B$723,MATCH(B604,'PH Itemnames'!$A$1:$A$723),1)</f>
        <v>mushroomketchupItem</v>
      </c>
      <c r="D604" t="s">
        <v>240</v>
      </c>
      <c r="E604" t="s">
        <v>1191</v>
      </c>
      <c r="F604" s="10" t="s">
        <v>284</v>
      </c>
      <c r="G604" s="11" t="s">
        <v>350</v>
      </c>
      <c r="H604" s="11" t="s">
        <v>122</v>
      </c>
      <c r="I604" s="11" t="s">
        <v>9</v>
      </c>
      <c r="J604" s="11"/>
      <c r="K604" s="11"/>
      <c r="L604" s="11"/>
      <c r="M604" s="11"/>
      <c r="N604" s="46">
        <f ca="1">SUMIF(Ingredients!$B$3:$B$230,'PH complex foods'!F604,Ingredients!$A$3:$A$119)+SUMIF($B$3:$B$725,F604,$V$3:$V$724)</f>
        <v>1</v>
      </c>
      <c r="O604" s="11">
        <f ca="1">SUMIF(Ingredients!$B$3:$B$230,'PH complex foods'!G604,Ingredients!$A$3:$A$119)+SUMIF($B$3:$B$725,G604,$V$3:$V$724)</f>
        <v>1</v>
      </c>
      <c r="P604" s="11">
        <f ca="1">SUMIF(Ingredients!$B$3:$B$230,'PH complex foods'!H604,Ingredients!$A$3:$A$119)+SUMIF($B$3:$B$725,H604,$V$3:$V$724)</f>
        <v>1</v>
      </c>
      <c r="Q604" s="11">
        <f ca="1">SUMIF(Ingredients!$B$3:$B$230,'PH complex foods'!I604,Ingredients!$A$3:$A$119)+SUMIF($B$3:$B$725,I604,$V$3:$V$724)</f>
        <v>1</v>
      </c>
      <c r="R604" s="11">
        <f ca="1">SUMIF(Ingredients!$B$3:$B$230,'PH complex foods'!J604,Ingredients!$A$3:$A$119)+SUMIF($B$3:$B$725,J604,$V$3:$V$724)</f>
        <v>0</v>
      </c>
      <c r="S604" s="11">
        <f ca="1">SUMIF(Ingredients!$B$3:$B$230,'PH complex foods'!K604,Ingredients!$A$3:$A$119)+SUMIF($B$3:$B$725,K604,$V$3:$V$724)</f>
        <v>0</v>
      </c>
      <c r="T604" s="11">
        <f ca="1">SUMIF(Ingredients!$B$3:$B$230,'PH complex foods'!L604,Ingredients!$A$3:$A$119)+SUMIF($B$3:$B$725,L604,$V$3:$V$724)</f>
        <v>0</v>
      </c>
      <c r="U604" s="11">
        <f ca="1">SUMIF(Ingredients!$B$3:$B$230,'PH complex foods'!M604,Ingredients!$A$3:$A$119)+SUMIF($B$3:$B$725,M604,$V$3:$V$724)</f>
        <v>0</v>
      </c>
      <c r="V604" s="10">
        <f t="shared" ca="1" si="136"/>
        <v>1</v>
      </c>
      <c r="W604" s="10">
        <v>1</v>
      </c>
      <c r="X604" s="11">
        <v>1</v>
      </c>
      <c r="Y604" s="11">
        <f>COUNTIF(F604:M1328,B604)</f>
        <v>0</v>
      </c>
      <c r="Z604" s="44" t="str">
        <f t="shared" ca="1" si="137"/>
        <v>Yes</v>
      </c>
      <c r="AA604" s="34">
        <f>SUMIF(Ingredients!$B$3:$B$230,F604,Ingredients!$C$3:$C$230)+SUMIF($B$3:$B$725,F604,$AI$3:$AI$725)</f>
        <v>2</v>
      </c>
      <c r="AB604" s="30">
        <f>SUMIF(Ingredients!$B$3:$B$230,G604,Ingredients!$C$3:$C$230)+SUMIF($B$3:$B$725,G604,$AI$3:$AI$725)</f>
        <v>0</v>
      </c>
      <c r="AC604" s="30">
        <f>SUMIF(Ingredients!$B$3:$B$230,H604,Ingredients!$C$3:$C$230)+SUMIF($B$3:$B$725,H604,$AI$3:$AI$725)</f>
        <v>0</v>
      </c>
      <c r="AD604" s="30">
        <f>SUMIF(Ingredients!$B$3:$B$230,I604,Ingredients!$C$3:$C$230)+SUMIF($B$3:$B$725,I604,$AI$3:$AI$725)</f>
        <v>0</v>
      </c>
      <c r="AE604" s="30">
        <f>SUMIF(Ingredients!$B$3:$B$230,J604,Ingredients!$C$3:$C$230)+SUMIF($B$3:$B$725,J604,$AI$3:$AI$725)</f>
        <v>0</v>
      </c>
      <c r="AF604" s="30">
        <f>SUMIF(Ingredients!$B$3:$B$230,K604,Ingredients!$C$3:$C$230)+SUMIF($B$3:$B$725,K604,$AI$3:$AI$725)</f>
        <v>0</v>
      </c>
      <c r="AG604" s="30">
        <f>SUMIF(Ingredients!$B$3:$B$230,L604,Ingredients!$C$3:$C$230)+SUMIF($B$3:$B$725,L604,$AI$3:$AI$725)</f>
        <v>0</v>
      </c>
      <c r="AH604" s="30">
        <f>SUMIF(Ingredients!$B$3:$B$230,M604,Ingredients!$C$3:$C$230)+SUMIF($B$3:$B$725,M604,$AI$3:$AI$725)</f>
        <v>0</v>
      </c>
      <c r="AI604" s="29">
        <f t="shared" si="126"/>
        <v>2</v>
      </c>
      <c r="AJ604" s="30">
        <f>SUMIF(Ingredients!$B$3:$B$230,F604,Ingredients!$D$3:$D$230)+SUMIF($B$3:$B$725,F604,$AR$3:$AR$725)</f>
        <v>0</v>
      </c>
      <c r="AK604" s="30">
        <f>SUMIF(Ingredients!$B$3:$B$230,G604,Ingredients!$D$3:$D$230)+SUMIF($B$3:$B$725,G604,$AR$3:$AR$725)</f>
        <v>0</v>
      </c>
      <c r="AL604" s="30">
        <f>SUMIF(Ingredients!$B$3:$B$230,H604,Ingredients!$D$3:$D$230)+SUMIF($B$3:$B$725,H604,$AR$3:$AR$725)</f>
        <v>0</v>
      </c>
      <c r="AM604" s="30">
        <f>SUMIF(Ingredients!$B$3:$B$230,I604,Ingredients!$D$3:$D$230)+SUMIF($B$3:$B$725,I604,$AR$3:$AR$725)</f>
        <v>10</v>
      </c>
      <c r="AN604" s="30">
        <f>SUMIF(Ingredients!$B$3:$B$230,J604,Ingredients!$D$3:$D$230)+SUMIF($B$3:$B$725,J604,$AR$3:$AR$725)</f>
        <v>0</v>
      </c>
      <c r="AO604" s="30">
        <f>SUMIF(Ingredients!$B$3:$B$230,K604,Ingredients!$D$3:$D$230)+SUMIF($B$3:$B$725,K604,$AR$3:$AR$725)</f>
        <v>0</v>
      </c>
      <c r="AP604" s="30">
        <f>SUMIF(Ingredients!$B$3:$B$230,L604,Ingredients!$D$3:$D$230)+SUMIF($B$3:$B$725,L604,$AR$3:$AR$725)</f>
        <v>0</v>
      </c>
      <c r="AQ604" s="30">
        <f>SUMIF(Ingredients!$B$3:$B$230,M604,Ingredients!$D$3:$D$230)+SUMIF($B$3:$B$725,M604,$AR$3:$AR$725)</f>
        <v>0</v>
      </c>
      <c r="AR604" s="29">
        <f t="shared" si="127"/>
        <v>10</v>
      </c>
      <c r="AS604" s="30">
        <f>SUMIF(Ingredients!$B$3:$B$230,F604,Ingredients!$E$3:$E$230)+SUMIF($B$3:$B$725,F604,$BA$3:$BA$730)</f>
        <v>24</v>
      </c>
      <c r="AT604" s="30">
        <f>SUMIF(Ingredients!$B$3:$B$230,G604,Ingredients!$E$3:$E$230)+SUMIF($B$3:$B$725,G604,$BA$3:$BA$730)</f>
        <v>30</v>
      </c>
      <c r="AU604" s="30">
        <f>SUMIF(Ingredients!$B$3:$B$230,H604,Ingredients!$E$3:$E$230)+SUMIF($B$3:$B$725,H604,$BA$3:$BA$730)</f>
        <v>48</v>
      </c>
      <c r="AV604" s="30">
        <f>SUMIF(Ingredients!$B$3:$B$230,I604,Ingredients!$E$3:$E$230)+SUMIF($B$3:$B$725,I604,$BA$3:$BA$730)</f>
        <v>0</v>
      </c>
      <c r="AW604" s="30">
        <f>SUMIF(Ingredients!$B$3:$B$230,J604,Ingredients!$E$3:$E$230)+SUMIF($B$3:$B$725,J604,$BA$3:$BA$730)</f>
        <v>0</v>
      </c>
      <c r="AX604" s="30">
        <f>SUMIF(Ingredients!$B$3:$B$230,K604,Ingredients!$E$3:$E$230)+SUMIF($B$3:$B$725,K604,$BA$3:$BA$730)</f>
        <v>0</v>
      </c>
      <c r="AY604" s="30">
        <f>SUMIF(Ingredients!$B$3:$B$230,L604,Ingredients!$E$3:$E$230)+SUMIF($B$3:$B$725,L604,$BA$3:$BA$730)</f>
        <v>0</v>
      </c>
      <c r="AZ604" s="30">
        <f>SUMIF(Ingredients!$B$3:$B$230,M604,Ingredients!$E$3:$E$230)+SUMIF($B$3:$B$725,M604,$BA$3:$BA$730)</f>
        <v>0</v>
      </c>
      <c r="BA604" s="29">
        <f t="shared" si="128"/>
        <v>25.5</v>
      </c>
      <c r="BB604" s="30">
        <f>SUMIF(Ingredients!$B$3:$B$230,F604,Ingredients!$F$3:$F$230)+SUMIF($B$3:$B$725,F604,$BJ$3:$BJ$725)</f>
        <v>0</v>
      </c>
      <c r="BC604" s="30">
        <f>SUMIF(Ingredients!$B$3:$B$230,G604,Ingredients!$F$3:$F$230)+SUMIF($B$3:$B$725,G604,$BJ$3:$BJ$725)</f>
        <v>0</v>
      </c>
      <c r="BD604" s="30">
        <f>SUMIF(Ingredients!$B$3:$B$230,H604,Ingredients!$F$3:$F$230)+SUMIF($B$3:$B$725,H604,$BJ$3:$BJ$725)</f>
        <v>0</v>
      </c>
      <c r="BE604" s="30">
        <f>SUMIF(Ingredients!$B$3:$B$230,I604,Ingredients!$F$3:$F$230)+SUMIF($B$3:$B$725,I604,$BJ$3:$BJ$725)</f>
        <v>0</v>
      </c>
      <c r="BF604" s="30">
        <f>SUMIF(Ingredients!$B$3:$B$230,J604,Ingredients!$F$3:$F$230)+SUMIF($B$3:$B$725,J604,$BJ$3:$BJ$725)</f>
        <v>0</v>
      </c>
      <c r="BG604" s="30">
        <f>SUMIF(Ingredients!$B$3:$B$230,K604,Ingredients!$F$3:$F$230)+SUMIF($B$3:$B$725,K604,$BJ$3:$BJ$725)</f>
        <v>0</v>
      </c>
      <c r="BH604" s="30">
        <f>SUMIF(Ingredients!$B$3:$B$230,L604,Ingredients!$F$3:$F$230)+SUMIF($B$3:$B$725,L604,$BJ$3:$BJ$725)</f>
        <v>0</v>
      </c>
      <c r="BI604" s="30">
        <f>SUMIF(Ingredients!$B$3:$B$230,M604,Ingredients!$F$3:$F$230)+SUMIF($B$3:$B$725,M604,$BJ$3:$BJ$725)</f>
        <v>0</v>
      </c>
      <c r="BJ604" s="35">
        <f t="shared" si="129"/>
        <v>0</v>
      </c>
      <c r="BK604" s="30">
        <f>SUMIF(Ingredients!$B$3:$B$230,F604,Ingredients!$G$3:$G$230)+SUMIF($B$3:$B$725,F604,$BS$3:$BS$725)</f>
        <v>0</v>
      </c>
      <c r="BL604" s="30">
        <f>SUMIF(Ingredients!$B$3:$B$230,G604,Ingredients!$G$3:$G$230)+SUMIF($B$3:$B$725,G604,$BS$3:$BS$725)</f>
        <v>0</v>
      </c>
      <c r="BM604" s="30">
        <f>SUMIF(Ingredients!$B$3:$B$230,H604,Ingredients!$G$3:$G$230)+SUMIF($B$3:$B$725,H604,$BS$3:$BS$725)</f>
        <v>0</v>
      </c>
      <c r="BN604" s="30">
        <f>SUMIF(Ingredients!$B$3:$B$230,I604,Ingredients!$G$3:$G$230)+SUMIF($B$3:$B$725,I604,$BS$3:$BS$725)</f>
        <v>0</v>
      </c>
      <c r="BO604" s="30">
        <f>SUMIF(Ingredients!$B$3:$B$230,J604,Ingredients!$G$3:$G$230)+SUMIF($B$3:$B$725,J604,$BS$3:$BS$725)</f>
        <v>0</v>
      </c>
      <c r="BP604" s="30">
        <f>SUMIF(Ingredients!$B$3:$B$230,K604,Ingredients!$G$3:$G$230)+SUMIF($B$3:$B$725,K604,$BS$3:$BS$725)</f>
        <v>0</v>
      </c>
      <c r="BQ604" s="30">
        <f>SUMIF(Ingredients!$B$3:$B$230,L604,Ingredients!$G$3:$G$230)+SUMIF($B$3:$B$725,L604,$BS$3:$BS$725)</f>
        <v>0</v>
      </c>
      <c r="BR604" s="30">
        <f>SUMIF(Ingredients!$B$3:$B$230,M604,Ingredients!$G$3:$G$230)+SUMIF($B$3:$B$725,M604,$BS$3:$BS$725)</f>
        <v>0</v>
      </c>
      <c r="BS604" s="36">
        <f t="shared" si="130"/>
        <v>0</v>
      </c>
      <c r="BT604" s="30">
        <f>SUMIF(Ingredients!$B$3:$B$230,F604,Ingredients!$H$3:$H$230)+SUMIF($B$3:$B$725,F604,$CB$3:$CB$725)</f>
        <v>0</v>
      </c>
      <c r="BU604" s="30">
        <f>SUMIF(Ingredients!$B$3:$B$230,G604,Ingredients!$H$3:$H$230)+SUMIF($B$3:$B$725,G604,$CB$3:$CB$725)</f>
        <v>0</v>
      </c>
      <c r="BV604" s="30">
        <f>SUMIF(Ingredients!$B$3:$B$230,H604,Ingredients!$H$3:$H$230)+SUMIF($B$3:$B$725,H604,$CB$3:$CB$725)</f>
        <v>0</v>
      </c>
      <c r="BW604" s="30">
        <f>SUMIF(Ingredients!$B$3:$B$230,I604,Ingredients!$H$3:$H$230)+SUMIF($B$3:$B$725,I604,$CB$3:$CB$725)</f>
        <v>0</v>
      </c>
      <c r="BX604" s="30">
        <f>SUMIF(Ingredients!$B$3:$B$230,J604,Ingredients!$H$3:$H$230)+SUMIF($B$3:$B$725,J604,$CB$3:$CB$725)</f>
        <v>0</v>
      </c>
      <c r="BY604" s="30">
        <f>SUMIF(Ingredients!$B$3:$B$230,K604,Ingredients!$H$3:$H$230)+SUMIF($B$3:$B$725,K604,$CB$3:$CB$725)</f>
        <v>0</v>
      </c>
      <c r="BZ604" s="30">
        <f>SUMIF(Ingredients!$B$3:$B$230,L604,Ingredients!$H$3:$H$230)+SUMIF($B$3:$B$725,L604,$CB$3:$CB$725)</f>
        <v>0</v>
      </c>
      <c r="CA604" s="30">
        <f>SUMIF(Ingredients!$B$3:$B$230,M604,Ingredients!$H$3:$H$230)+SUMIF($B$3:$B$725,M604,$CB$3:$CB$725)</f>
        <v>0</v>
      </c>
      <c r="CB604" s="42">
        <f t="shared" si="131"/>
        <v>0</v>
      </c>
      <c r="CC604" s="30">
        <f>SUMIF(Ingredients!$B$3:$B$230,F604,Ingredients!$I$3:$I$230)+SUMIF($B$3:$B$725,F604,$CK$3:$CK$725)</f>
        <v>0.5</v>
      </c>
      <c r="CD604" s="30">
        <f>SUMIF(Ingredients!$B$3:$B$230,G604,Ingredients!$I$3:$I$230)+SUMIF($B$3:$B$725,G604,$CK$3:$CK$725)</f>
        <v>0</v>
      </c>
      <c r="CE604" s="30">
        <f>SUMIF(Ingredients!$B$3:$B$230,H604,Ingredients!$I$3:$I$230)+SUMIF($B$3:$B$725,H604,$CK$3:$CK$725)</f>
        <v>0</v>
      </c>
      <c r="CF604" s="30">
        <f>SUMIF(Ingredients!$B$3:$B$230,I604,Ingredients!$I$3:$I$230)+SUMIF($B$3:$B$725,I604,$CK$3:$CK$725)</f>
        <v>0</v>
      </c>
      <c r="CG604" s="30">
        <f>SUMIF(Ingredients!$B$3:$B$230,J604,Ingredients!$I$3:$I$230)+SUMIF($B$3:$B$725,J604,$CK$3:$CK$725)</f>
        <v>0</v>
      </c>
      <c r="CH604" s="30">
        <f>SUMIF(Ingredients!$B$3:$B$230,K604,Ingredients!$I$3:$I$230)+SUMIF($B$3:$B$725,K604,$CK$3:$CK$725)</f>
        <v>0</v>
      </c>
      <c r="CI604" s="30">
        <f>SUMIF(Ingredients!$B$3:$B$230,L604,Ingredients!$I$3:$I$230)+SUMIF($B$3:$B$725,L604,$CK$3:$CK$725)</f>
        <v>0</v>
      </c>
      <c r="CJ604" s="30">
        <f>SUMIF(Ingredients!$B$3:$B$230,M604,Ingredients!$I$3:$I$230)+SUMIF($B$3:$B$725,M604,$CK$3:$CK$725)</f>
        <v>0</v>
      </c>
      <c r="CK604" s="38">
        <f t="shared" si="132"/>
        <v>0.5</v>
      </c>
      <c r="CL604" s="30">
        <f>SUMIF(Ingredients!$B$3:$B$230,F604,Ingredients!$J$3:$J$230)+SUMIF($B$3:$B$725,F604,$CT$3:$CT$725)</f>
        <v>0</v>
      </c>
      <c r="CM604" s="30">
        <f>SUMIF(Ingredients!$B$3:$B$230,G604,Ingredients!$J$3:$J$230)+SUMIF($B$3:$B$725,G604,$CT$3:$CT$725)</f>
        <v>0</v>
      </c>
      <c r="CN604" s="30">
        <f>SUMIF(Ingredients!$B$3:$B$230,H604,Ingredients!$J$3:$J$230)+SUMIF($B$3:$B$725,H604,$CT$3:$CT$725)</f>
        <v>0</v>
      </c>
      <c r="CO604" s="30">
        <f>SUMIF(Ingredients!$B$3:$B$230,I604,Ingredients!$J$3:$J$230)+SUMIF($B$3:$B$725,I604,$CT$3:$CT$725)</f>
        <v>0</v>
      </c>
      <c r="CP604" s="30">
        <f>SUMIF(Ingredients!$B$3:$B$230,J604,Ingredients!$J$3:$J$230)+SUMIF($B$3:$B$725,J604,$CT$3:$CT$725)</f>
        <v>0</v>
      </c>
      <c r="CQ604" s="30">
        <f>SUMIF(Ingredients!$B$3:$B$230,K604,Ingredients!$J$3:$J$230)+SUMIF($B$3:$B$725,K604,$CT$3:$CT$725)</f>
        <v>0</v>
      </c>
      <c r="CR604" s="30">
        <f>SUMIF(Ingredients!$B$3:$B$230,L604,Ingredients!$J$3:$J$230)+SUMIF($B$3:$B$725,L604,$CT$3:$CT$725)</f>
        <v>0</v>
      </c>
      <c r="CS604" s="30">
        <f>SUMIF(Ingredients!$B$3:$B$230,M604,Ingredients!$J$3:$J$230)+SUMIF($B$3:$B$725,M604,$CT$3:$CT$725)</f>
        <v>0</v>
      </c>
      <c r="CT604" s="43">
        <f t="shared" si="133"/>
        <v>0</v>
      </c>
      <c r="CU604" s="34">
        <v>2</v>
      </c>
      <c r="CV604" s="30">
        <v>5</v>
      </c>
      <c r="CW604" s="30">
        <v>30</v>
      </c>
      <c r="CX604" s="35">
        <v>0</v>
      </c>
      <c r="CY604" s="36">
        <v>0</v>
      </c>
      <c r="CZ604" s="37">
        <v>0</v>
      </c>
      <c r="DA604" s="38">
        <v>0.5</v>
      </c>
      <c r="DB604" s="39">
        <v>0</v>
      </c>
      <c r="DC604" t="s">
        <v>202</v>
      </c>
      <c r="DD604" t="str">
        <f t="shared" ca="1" si="125"/>
        <v/>
      </c>
      <c r="DE604" t="str">
        <f t="shared" ca="1" si="134"/>
        <v>-</v>
      </c>
      <c r="DG604" t="s">
        <v>200</v>
      </c>
      <c r="DH604" t="str">
        <f t="shared" ca="1" si="135"/>
        <v>MUSHROOMKETCHUPITEM(MEAL, ItemRegistry.mushroomketchupItem, 4 ,0.4f,5f,0f,0f,0f,0.5f,0f,0.7f),</v>
      </c>
      <c r="DI604" t="s">
        <v>2626</v>
      </c>
    </row>
    <row r="605" spans="2:113" x14ac:dyDescent="0.3">
      <c r="B605" t="s">
        <v>921</v>
      </c>
      <c r="C605" t="str">
        <f>INDEX('PH Itemnames'!$B$1:$B$723,MATCH(B605,'PH Itemnames'!$A$1:$A$723),1)</f>
        <v>lycheeteaItem</v>
      </c>
      <c r="D605" t="s">
        <v>240</v>
      </c>
      <c r="E605" t="s">
        <v>1191</v>
      </c>
      <c r="F605" s="10" t="s">
        <v>188</v>
      </c>
      <c r="G605" s="11"/>
      <c r="H605" s="11"/>
      <c r="I605" s="11"/>
      <c r="J605" s="11"/>
      <c r="K605" s="11"/>
      <c r="L605" s="11"/>
      <c r="M605" s="11"/>
      <c r="N605" s="46">
        <f ca="1">SUMIF(Ingredients!$B$3:$B$230,'PH complex foods'!F605,Ingredients!$A$3:$A$119)+SUMIF($B$3:$B$725,F605,$V$3:$V$724)</f>
        <v>0</v>
      </c>
      <c r="O605" s="11">
        <f ca="1">SUMIF(Ingredients!$B$3:$B$230,'PH complex foods'!G605,Ingredients!$A$3:$A$119)+SUMIF($B$3:$B$725,G605,$V$3:$V$724)</f>
        <v>0</v>
      </c>
      <c r="P605" s="11">
        <f ca="1">SUMIF(Ingredients!$B$3:$B$230,'PH complex foods'!H605,Ingredients!$A$3:$A$119)+SUMIF($B$3:$B$725,H605,$V$3:$V$724)</f>
        <v>0</v>
      </c>
      <c r="Q605" s="11">
        <f ca="1">SUMIF(Ingredients!$B$3:$B$230,'PH complex foods'!I605,Ingredients!$A$3:$A$119)+SUMIF($B$3:$B$725,I605,$V$3:$V$724)</f>
        <v>0</v>
      </c>
      <c r="R605" s="11">
        <f ca="1">SUMIF(Ingredients!$B$3:$B$230,'PH complex foods'!J605,Ingredients!$A$3:$A$119)+SUMIF($B$3:$B$725,J605,$V$3:$V$724)</f>
        <v>0</v>
      </c>
      <c r="S605" s="11">
        <f ca="1">SUMIF(Ingredients!$B$3:$B$230,'PH complex foods'!K605,Ingredients!$A$3:$A$119)+SUMIF($B$3:$B$725,K605,$V$3:$V$724)</f>
        <v>0</v>
      </c>
      <c r="T605" s="11">
        <f ca="1">SUMIF(Ingredients!$B$3:$B$230,'PH complex foods'!L605,Ingredients!$A$3:$A$119)+SUMIF($B$3:$B$725,L605,$V$3:$V$724)</f>
        <v>0</v>
      </c>
      <c r="U605" s="11">
        <f ca="1">SUMIF(Ingredients!$B$3:$B$230,'PH complex foods'!M605,Ingredients!$A$3:$A$119)+SUMIF($B$3:$B$725,M605,$V$3:$V$724)</f>
        <v>0</v>
      </c>
      <c r="V605" s="10">
        <f t="shared" ca="1" si="136"/>
        <v>0</v>
      </c>
      <c r="W605" s="10">
        <v>0</v>
      </c>
      <c r="X605" s="11">
        <v>0</v>
      </c>
      <c r="Y605" s="11">
        <f>COUNTIF(F605:M1329,B605)</f>
        <v>0</v>
      </c>
      <c r="Z605" s="44" t="str">
        <f t="shared" ca="1" si="137"/>
        <v>No</v>
      </c>
      <c r="AA605" s="34">
        <f>SUMIF(Ingredients!$B$3:$B$230,F605,Ingredients!$C$3:$C$230)+SUMIF($B$3:$B$725,F605,$AI$3:$AI$725)</f>
        <v>0</v>
      </c>
      <c r="AB605" s="30">
        <f>SUMIF(Ingredients!$B$3:$B$230,G605,Ingredients!$C$3:$C$230)+SUMIF($B$3:$B$725,G605,$AI$3:$AI$725)</f>
        <v>0</v>
      </c>
      <c r="AC605" s="30">
        <f>SUMIF(Ingredients!$B$3:$B$230,H605,Ingredients!$C$3:$C$230)+SUMIF($B$3:$B$725,H605,$AI$3:$AI$725)</f>
        <v>0</v>
      </c>
      <c r="AD605" s="30">
        <f>SUMIF(Ingredients!$B$3:$B$230,I605,Ingredients!$C$3:$C$230)+SUMIF($B$3:$B$725,I605,$AI$3:$AI$725)</f>
        <v>0</v>
      </c>
      <c r="AE605" s="30">
        <f>SUMIF(Ingredients!$B$3:$B$230,J605,Ingredients!$C$3:$C$230)+SUMIF($B$3:$B$725,J605,$AI$3:$AI$725)</f>
        <v>0</v>
      </c>
      <c r="AF605" s="30">
        <f>SUMIF(Ingredients!$B$3:$B$230,K605,Ingredients!$C$3:$C$230)+SUMIF($B$3:$B$725,K605,$AI$3:$AI$725)</f>
        <v>0</v>
      </c>
      <c r="AG605" s="30">
        <f>SUMIF(Ingredients!$B$3:$B$230,L605,Ingredients!$C$3:$C$230)+SUMIF($B$3:$B$725,L605,$AI$3:$AI$725)</f>
        <v>0</v>
      </c>
      <c r="AH605" s="30">
        <f>SUMIF(Ingredients!$B$3:$B$230,M605,Ingredients!$C$3:$C$230)+SUMIF($B$3:$B$725,M605,$AI$3:$AI$725)</f>
        <v>0</v>
      </c>
      <c r="AI605" s="29">
        <f t="shared" si="126"/>
        <v>0</v>
      </c>
      <c r="AJ605" s="30">
        <f>SUMIF(Ingredients!$B$3:$B$230,F605,Ingredients!$D$3:$D$230)+SUMIF($B$3:$B$725,F605,$AR$3:$AR$725)</f>
        <v>0</v>
      </c>
      <c r="AK605" s="30">
        <f>SUMIF(Ingredients!$B$3:$B$230,G605,Ingredients!$D$3:$D$230)+SUMIF($B$3:$B$725,G605,$AR$3:$AR$725)</f>
        <v>0</v>
      </c>
      <c r="AL605" s="30">
        <f>SUMIF(Ingredients!$B$3:$B$230,H605,Ingredients!$D$3:$D$230)+SUMIF($B$3:$B$725,H605,$AR$3:$AR$725)</f>
        <v>0</v>
      </c>
      <c r="AM605" s="30">
        <f>SUMIF(Ingredients!$B$3:$B$230,I605,Ingredients!$D$3:$D$230)+SUMIF($B$3:$B$725,I605,$AR$3:$AR$725)</f>
        <v>0</v>
      </c>
      <c r="AN605" s="30">
        <f>SUMIF(Ingredients!$B$3:$B$230,J605,Ingredients!$D$3:$D$230)+SUMIF($B$3:$B$725,J605,$AR$3:$AR$725)</f>
        <v>0</v>
      </c>
      <c r="AO605" s="30">
        <f>SUMIF(Ingredients!$B$3:$B$230,K605,Ingredients!$D$3:$D$230)+SUMIF($B$3:$B$725,K605,$AR$3:$AR$725)</f>
        <v>0</v>
      </c>
      <c r="AP605" s="30">
        <f>SUMIF(Ingredients!$B$3:$B$230,L605,Ingredients!$D$3:$D$230)+SUMIF($B$3:$B$725,L605,$AR$3:$AR$725)</f>
        <v>0</v>
      </c>
      <c r="AQ605" s="30">
        <f>SUMIF(Ingredients!$B$3:$B$230,M605,Ingredients!$D$3:$D$230)+SUMIF($B$3:$B$725,M605,$AR$3:$AR$725)</f>
        <v>0</v>
      </c>
      <c r="AR605" s="29">
        <f t="shared" si="127"/>
        <v>0</v>
      </c>
      <c r="AS605" s="30">
        <f>SUMIF(Ingredients!$B$3:$B$230,F605,Ingredients!$E$3:$E$230)+SUMIF($B$3:$B$725,F605,$BA$3:$BA$730)</f>
        <v>0</v>
      </c>
      <c r="AT605" s="30">
        <f>SUMIF(Ingredients!$B$3:$B$230,G605,Ingredients!$E$3:$E$230)+SUMIF($B$3:$B$725,G605,$BA$3:$BA$730)</f>
        <v>0</v>
      </c>
      <c r="AU605" s="30">
        <f>SUMIF(Ingredients!$B$3:$B$230,H605,Ingredients!$E$3:$E$230)+SUMIF($B$3:$B$725,H605,$BA$3:$BA$730)</f>
        <v>0</v>
      </c>
      <c r="AV605" s="30">
        <f>SUMIF(Ingredients!$B$3:$B$230,I605,Ingredients!$E$3:$E$230)+SUMIF($B$3:$B$725,I605,$BA$3:$BA$730)</f>
        <v>0</v>
      </c>
      <c r="AW605" s="30">
        <f>SUMIF(Ingredients!$B$3:$B$230,J605,Ingredients!$E$3:$E$230)+SUMIF($B$3:$B$725,J605,$BA$3:$BA$730)</f>
        <v>0</v>
      </c>
      <c r="AX605" s="30">
        <f>SUMIF(Ingredients!$B$3:$B$230,K605,Ingredients!$E$3:$E$230)+SUMIF($B$3:$B$725,K605,$BA$3:$BA$730)</f>
        <v>0</v>
      </c>
      <c r="AY605" s="30">
        <f>SUMIF(Ingredients!$B$3:$B$230,L605,Ingredients!$E$3:$E$230)+SUMIF($B$3:$B$725,L605,$BA$3:$BA$730)</f>
        <v>0</v>
      </c>
      <c r="AZ605" s="30">
        <f>SUMIF(Ingredients!$B$3:$B$230,M605,Ingredients!$E$3:$E$230)+SUMIF($B$3:$B$725,M605,$BA$3:$BA$730)</f>
        <v>0</v>
      </c>
      <c r="BA605" s="29">
        <f t="shared" si="128"/>
        <v>0</v>
      </c>
      <c r="BB605" s="30">
        <f>SUMIF(Ingredients!$B$3:$B$230,F605,Ingredients!$F$3:$F$230)+SUMIF($B$3:$B$725,F605,$BJ$3:$BJ$725)</f>
        <v>0</v>
      </c>
      <c r="BC605" s="30">
        <f>SUMIF(Ingredients!$B$3:$B$230,G605,Ingredients!$F$3:$F$230)+SUMIF($B$3:$B$725,G605,$BJ$3:$BJ$725)</f>
        <v>0</v>
      </c>
      <c r="BD605" s="30">
        <f>SUMIF(Ingredients!$B$3:$B$230,H605,Ingredients!$F$3:$F$230)+SUMIF($B$3:$B$725,H605,$BJ$3:$BJ$725)</f>
        <v>0</v>
      </c>
      <c r="BE605" s="30">
        <f>SUMIF(Ingredients!$B$3:$B$230,I605,Ingredients!$F$3:$F$230)+SUMIF($B$3:$B$725,I605,$BJ$3:$BJ$725)</f>
        <v>0</v>
      </c>
      <c r="BF605" s="30">
        <f>SUMIF(Ingredients!$B$3:$B$230,J605,Ingredients!$F$3:$F$230)+SUMIF($B$3:$B$725,J605,$BJ$3:$BJ$725)</f>
        <v>0</v>
      </c>
      <c r="BG605" s="30">
        <f>SUMIF(Ingredients!$B$3:$B$230,K605,Ingredients!$F$3:$F$230)+SUMIF($B$3:$B$725,K605,$BJ$3:$BJ$725)</f>
        <v>0</v>
      </c>
      <c r="BH605" s="30">
        <f>SUMIF(Ingredients!$B$3:$B$230,L605,Ingredients!$F$3:$F$230)+SUMIF($B$3:$B$725,L605,$BJ$3:$BJ$725)</f>
        <v>0</v>
      </c>
      <c r="BI605" s="30">
        <f>SUMIF(Ingredients!$B$3:$B$230,M605,Ingredients!$F$3:$F$230)+SUMIF($B$3:$B$725,M605,$BJ$3:$BJ$725)</f>
        <v>0</v>
      </c>
      <c r="BJ605" s="35">
        <f t="shared" si="129"/>
        <v>0</v>
      </c>
      <c r="BK605" s="30">
        <f>SUMIF(Ingredients!$B$3:$B$230,F605,Ingredients!$G$3:$G$230)+SUMIF($B$3:$B$725,F605,$BS$3:$BS$725)</f>
        <v>0</v>
      </c>
      <c r="BL605" s="30">
        <f>SUMIF(Ingredients!$B$3:$B$230,G605,Ingredients!$G$3:$G$230)+SUMIF($B$3:$B$725,G605,$BS$3:$BS$725)</f>
        <v>0</v>
      </c>
      <c r="BM605" s="30">
        <f>SUMIF(Ingredients!$B$3:$B$230,H605,Ingredients!$G$3:$G$230)+SUMIF($B$3:$B$725,H605,$BS$3:$BS$725)</f>
        <v>0</v>
      </c>
      <c r="BN605" s="30">
        <f>SUMIF(Ingredients!$B$3:$B$230,I605,Ingredients!$G$3:$G$230)+SUMIF($B$3:$B$725,I605,$BS$3:$BS$725)</f>
        <v>0</v>
      </c>
      <c r="BO605" s="30">
        <f>SUMIF(Ingredients!$B$3:$B$230,J605,Ingredients!$G$3:$G$230)+SUMIF($B$3:$B$725,J605,$BS$3:$BS$725)</f>
        <v>0</v>
      </c>
      <c r="BP605" s="30">
        <f>SUMIF(Ingredients!$B$3:$B$230,K605,Ingredients!$G$3:$G$230)+SUMIF($B$3:$B$725,K605,$BS$3:$BS$725)</f>
        <v>0</v>
      </c>
      <c r="BQ605" s="30">
        <f>SUMIF(Ingredients!$B$3:$B$230,L605,Ingredients!$G$3:$G$230)+SUMIF($B$3:$B$725,L605,$BS$3:$BS$725)</f>
        <v>0</v>
      </c>
      <c r="BR605" s="30">
        <f>SUMIF(Ingredients!$B$3:$B$230,M605,Ingredients!$G$3:$G$230)+SUMIF($B$3:$B$725,M605,$BS$3:$BS$725)</f>
        <v>0</v>
      </c>
      <c r="BS605" s="36">
        <f t="shared" si="130"/>
        <v>0</v>
      </c>
      <c r="BT605" s="30">
        <f>SUMIF(Ingredients!$B$3:$B$230,F605,Ingredients!$H$3:$H$230)+SUMIF($B$3:$B$725,F605,$CB$3:$CB$725)</f>
        <v>0</v>
      </c>
      <c r="BU605" s="30">
        <f>SUMIF(Ingredients!$B$3:$B$230,G605,Ingredients!$H$3:$H$230)+SUMIF($B$3:$B$725,G605,$CB$3:$CB$725)</f>
        <v>0</v>
      </c>
      <c r="BV605" s="30">
        <f>SUMIF(Ingredients!$B$3:$B$230,H605,Ingredients!$H$3:$H$230)+SUMIF($B$3:$B$725,H605,$CB$3:$CB$725)</f>
        <v>0</v>
      </c>
      <c r="BW605" s="30">
        <f>SUMIF(Ingredients!$B$3:$B$230,I605,Ingredients!$H$3:$H$230)+SUMIF($B$3:$B$725,I605,$CB$3:$CB$725)</f>
        <v>0</v>
      </c>
      <c r="BX605" s="30">
        <f>SUMIF(Ingredients!$B$3:$B$230,J605,Ingredients!$H$3:$H$230)+SUMIF($B$3:$B$725,J605,$CB$3:$CB$725)</f>
        <v>0</v>
      </c>
      <c r="BY605" s="30">
        <f>SUMIF(Ingredients!$B$3:$B$230,K605,Ingredients!$H$3:$H$230)+SUMIF($B$3:$B$725,K605,$CB$3:$CB$725)</f>
        <v>0</v>
      </c>
      <c r="BZ605" s="30">
        <f>SUMIF(Ingredients!$B$3:$B$230,L605,Ingredients!$H$3:$H$230)+SUMIF($B$3:$B$725,L605,$CB$3:$CB$725)</f>
        <v>0</v>
      </c>
      <c r="CA605" s="30">
        <f>SUMIF(Ingredients!$B$3:$B$230,M605,Ingredients!$H$3:$H$230)+SUMIF($B$3:$B$725,M605,$CB$3:$CB$725)</f>
        <v>0</v>
      </c>
      <c r="CB605" s="42">
        <f t="shared" si="131"/>
        <v>0</v>
      </c>
      <c r="CC605" s="30">
        <f>SUMIF(Ingredients!$B$3:$B$230,F605,Ingredients!$I$3:$I$230)+SUMIF($B$3:$B$725,F605,$CK$3:$CK$725)</f>
        <v>0</v>
      </c>
      <c r="CD605" s="30">
        <f>SUMIF(Ingredients!$B$3:$B$230,G605,Ingredients!$I$3:$I$230)+SUMIF($B$3:$B$725,G605,$CK$3:$CK$725)</f>
        <v>0</v>
      </c>
      <c r="CE605" s="30">
        <f>SUMIF(Ingredients!$B$3:$B$230,H605,Ingredients!$I$3:$I$230)+SUMIF($B$3:$B$725,H605,$CK$3:$CK$725)</f>
        <v>0</v>
      </c>
      <c r="CF605" s="30">
        <f>SUMIF(Ingredients!$B$3:$B$230,I605,Ingredients!$I$3:$I$230)+SUMIF($B$3:$B$725,I605,$CK$3:$CK$725)</f>
        <v>0</v>
      </c>
      <c r="CG605" s="30">
        <f>SUMIF(Ingredients!$B$3:$B$230,J605,Ingredients!$I$3:$I$230)+SUMIF($B$3:$B$725,J605,$CK$3:$CK$725)</f>
        <v>0</v>
      </c>
      <c r="CH605" s="30">
        <f>SUMIF(Ingredients!$B$3:$B$230,K605,Ingredients!$I$3:$I$230)+SUMIF($B$3:$B$725,K605,$CK$3:$CK$725)</f>
        <v>0</v>
      </c>
      <c r="CI605" s="30">
        <f>SUMIF(Ingredients!$B$3:$B$230,L605,Ingredients!$I$3:$I$230)+SUMIF($B$3:$B$725,L605,$CK$3:$CK$725)</f>
        <v>0</v>
      </c>
      <c r="CJ605" s="30">
        <f>SUMIF(Ingredients!$B$3:$B$230,M605,Ingredients!$I$3:$I$230)+SUMIF($B$3:$B$725,M605,$CK$3:$CK$725)</f>
        <v>0</v>
      </c>
      <c r="CK605" s="38">
        <f t="shared" si="132"/>
        <v>0</v>
      </c>
      <c r="CL605" s="30">
        <f>SUMIF(Ingredients!$B$3:$B$230,F605,Ingredients!$J$3:$J$230)+SUMIF($B$3:$B$725,F605,$CT$3:$CT$725)</f>
        <v>0</v>
      </c>
      <c r="CM605" s="30">
        <f>SUMIF(Ingredients!$B$3:$B$230,G605,Ingredients!$J$3:$J$230)+SUMIF($B$3:$B$725,G605,$CT$3:$CT$725)</f>
        <v>0</v>
      </c>
      <c r="CN605" s="30">
        <f>SUMIF(Ingredients!$B$3:$B$230,H605,Ingredients!$J$3:$J$230)+SUMIF($B$3:$B$725,H605,$CT$3:$CT$725)</f>
        <v>0</v>
      </c>
      <c r="CO605" s="30">
        <f>SUMIF(Ingredients!$B$3:$B$230,I605,Ingredients!$J$3:$J$230)+SUMIF($B$3:$B$725,I605,$CT$3:$CT$725)</f>
        <v>0</v>
      </c>
      <c r="CP605" s="30">
        <f>SUMIF(Ingredients!$B$3:$B$230,J605,Ingredients!$J$3:$J$230)+SUMIF($B$3:$B$725,J605,$CT$3:$CT$725)</f>
        <v>0</v>
      </c>
      <c r="CQ605" s="30">
        <f>SUMIF(Ingredients!$B$3:$B$230,K605,Ingredients!$J$3:$J$230)+SUMIF($B$3:$B$725,K605,$CT$3:$CT$725)</f>
        <v>0</v>
      </c>
      <c r="CR605" s="30">
        <f>SUMIF(Ingredients!$B$3:$B$230,L605,Ingredients!$J$3:$J$230)+SUMIF($B$3:$B$725,L605,$CT$3:$CT$725)</f>
        <v>0</v>
      </c>
      <c r="CS605" s="30">
        <f>SUMIF(Ingredients!$B$3:$B$230,M605,Ingredients!$J$3:$J$230)+SUMIF($B$3:$B$725,M605,$CT$3:$CT$725)</f>
        <v>0</v>
      </c>
      <c r="CT605" s="43">
        <f t="shared" si="133"/>
        <v>0</v>
      </c>
      <c r="CU605" s="34">
        <v>0</v>
      </c>
      <c r="CV605" s="30">
        <v>0</v>
      </c>
      <c r="CW605" s="30">
        <v>0</v>
      </c>
      <c r="CX605" s="35">
        <v>0</v>
      </c>
      <c r="CY605" s="36">
        <v>0</v>
      </c>
      <c r="CZ605" s="37">
        <v>0</v>
      </c>
      <c r="DA605" s="38">
        <v>0</v>
      </c>
      <c r="DB605" s="39">
        <v>0</v>
      </c>
      <c r="DC605" t="s">
        <v>199</v>
      </c>
      <c r="DD605" t="str">
        <f t="shared" ca="1" si="125"/>
        <v/>
      </c>
      <c r="DE605" t="str">
        <f t="shared" ca="1" si="134"/>
        <v>No</v>
      </c>
      <c r="DF605" t="s">
        <v>1263</v>
      </c>
      <c r="DG605" t="s">
        <v>200</v>
      </c>
      <c r="DH605" t="str">
        <f t="shared" ca="1" si="135"/>
        <v/>
      </c>
      <c r="DI605" t="s">
        <v>2271</v>
      </c>
    </row>
    <row r="606" spans="2:113" x14ac:dyDescent="0.3">
      <c r="B606" t="s">
        <v>922</v>
      </c>
      <c r="C606" t="str">
        <f>INDEX('PH Itemnames'!$B$1:$B$723,MATCH(B606,'PH Itemnames'!$A$1:$A$723),1)</f>
        <v>baconwrappedchiliItem</v>
      </c>
      <c r="D606" t="s">
        <v>240</v>
      </c>
      <c r="E606" t="s">
        <v>1191</v>
      </c>
      <c r="F606" s="10" t="s">
        <v>133</v>
      </c>
      <c r="G606" s="11" t="s">
        <v>367</v>
      </c>
      <c r="H606" s="11"/>
      <c r="I606" s="11"/>
      <c r="J606" s="11"/>
      <c r="K606" s="11"/>
      <c r="L606" s="11"/>
      <c r="M606" s="11"/>
      <c r="N606" s="46">
        <f ca="1">SUMIF(Ingredients!$B$3:$B$230,'PH complex foods'!F606,Ingredients!$A$3:$A$119)+SUMIF($B$3:$B$725,F606,$V$3:$V$724)</f>
        <v>1</v>
      </c>
      <c r="O606" s="11">
        <f ca="1">SUMIF(Ingredients!$B$3:$B$230,'PH complex foods'!G606,Ingredients!$A$3:$A$119)+SUMIF($B$3:$B$725,G606,$V$3:$V$724)</f>
        <v>1</v>
      </c>
      <c r="P606" s="11">
        <f ca="1">SUMIF(Ingredients!$B$3:$B$230,'PH complex foods'!H606,Ingredients!$A$3:$A$119)+SUMIF($B$3:$B$725,H606,$V$3:$V$724)</f>
        <v>0</v>
      </c>
      <c r="Q606" s="11">
        <f ca="1">SUMIF(Ingredients!$B$3:$B$230,'PH complex foods'!I606,Ingredients!$A$3:$A$119)+SUMIF($B$3:$B$725,I606,$V$3:$V$724)</f>
        <v>0</v>
      </c>
      <c r="R606" s="11">
        <f ca="1">SUMIF(Ingredients!$B$3:$B$230,'PH complex foods'!J606,Ingredients!$A$3:$A$119)+SUMIF($B$3:$B$725,J606,$V$3:$V$724)</f>
        <v>0</v>
      </c>
      <c r="S606" s="11">
        <f ca="1">SUMIF(Ingredients!$B$3:$B$230,'PH complex foods'!K606,Ingredients!$A$3:$A$119)+SUMIF($B$3:$B$725,K606,$V$3:$V$724)</f>
        <v>0</v>
      </c>
      <c r="T606" s="11">
        <f ca="1">SUMIF(Ingredients!$B$3:$B$230,'PH complex foods'!L606,Ingredients!$A$3:$A$119)+SUMIF($B$3:$B$725,L606,$V$3:$V$724)</f>
        <v>0</v>
      </c>
      <c r="U606" s="11">
        <f ca="1">SUMIF(Ingredients!$B$3:$B$230,'PH complex foods'!M606,Ingredients!$A$3:$A$119)+SUMIF($B$3:$B$725,M606,$V$3:$V$724)</f>
        <v>0</v>
      </c>
      <c r="V606" s="10">
        <f t="shared" ca="1" si="136"/>
        <v>1</v>
      </c>
      <c r="W606" s="10">
        <v>1</v>
      </c>
      <c r="X606" s="11">
        <v>1</v>
      </c>
      <c r="Y606" s="11">
        <f>COUNTIF(F606:M1330,B606)</f>
        <v>0</v>
      </c>
      <c r="Z606" s="44" t="str">
        <f t="shared" ca="1" si="137"/>
        <v>Yes</v>
      </c>
      <c r="AA606" s="34">
        <f>SUMIF(Ingredients!$B$3:$B$230,F606,Ingredients!$C$3:$C$230)+SUMIF($B$3:$B$725,F606,$AI$3:$AI$725)</f>
        <v>1</v>
      </c>
      <c r="AB606" s="30">
        <f>SUMIF(Ingredients!$B$3:$B$230,G606,Ingredients!$C$3:$C$230)+SUMIF($B$3:$B$725,G606,$AI$3:$AI$725)</f>
        <v>10</v>
      </c>
      <c r="AC606" s="30">
        <f>SUMIF(Ingredients!$B$3:$B$230,H606,Ingredients!$C$3:$C$230)+SUMIF($B$3:$B$725,H606,$AI$3:$AI$725)</f>
        <v>0</v>
      </c>
      <c r="AD606" s="30">
        <f>SUMIF(Ingredients!$B$3:$B$230,I606,Ingredients!$C$3:$C$230)+SUMIF($B$3:$B$725,I606,$AI$3:$AI$725)</f>
        <v>0</v>
      </c>
      <c r="AE606" s="30">
        <f>SUMIF(Ingredients!$B$3:$B$230,J606,Ingredients!$C$3:$C$230)+SUMIF($B$3:$B$725,J606,$AI$3:$AI$725)</f>
        <v>0</v>
      </c>
      <c r="AF606" s="30">
        <f>SUMIF(Ingredients!$B$3:$B$230,K606,Ingredients!$C$3:$C$230)+SUMIF($B$3:$B$725,K606,$AI$3:$AI$725)</f>
        <v>0</v>
      </c>
      <c r="AG606" s="30">
        <f>SUMIF(Ingredients!$B$3:$B$230,L606,Ingredients!$C$3:$C$230)+SUMIF($B$3:$B$725,L606,$AI$3:$AI$725)</f>
        <v>0</v>
      </c>
      <c r="AH606" s="30">
        <f>SUMIF(Ingredients!$B$3:$B$230,M606,Ingredients!$C$3:$C$230)+SUMIF($B$3:$B$725,M606,$AI$3:$AI$725)</f>
        <v>0</v>
      </c>
      <c r="AI606" s="29">
        <f t="shared" si="126"/>
        <v>11</v>
      </c>
      <c r="AJ606" s="30">
        <f>SUMIF(Ingredients!$B$3:$B$230,F606,Ingredients!$D$3:$D$230)+SUMIF($B$3:$B$725,F606,$AR$3:$AR$725)</f>
        <v>0</v>
      </c>
      <c r="AK606" s="30">
        <f>SUMIF(Ingredients!$B$3:$B$230,G606,Ingredients!$D$3:$D$230)+SUMIF($B$3:$B$725,G606,$AR$3:$AR$725)</f>
        <v>0</v>
      </c>
      <c r="AL606" s="30">
        <f>SUMIF(Ingredients!$B$3:$B$230,H606,Ingredients!$D$3:$D$230)+SUMIF($B$3:$B$725,H606,$AR$3:$AR$725)</f>
        <v>0</v>
      </c>
      <c r="AM606" s="30">
        <f>SUMIF(Ingredients!$B$3:$B$230,I606,Ingredients!$D$3:$D$230)+SUMIF($B$3:$B$725,I606,$AR$3:$AR$725)</f>
        <v>0</v>
      </c>
      <c r="AN606" s="30">
        <f>SUMIF(Ingredients!$B$3:$B$230,J606,Ingredients!$D$3:$D$230)+SUMIF($B$3:$B$725,J606,$AR$3:$AR$725)</f>
        <v>0</v>
      </c>
      <c r="AO606" s="30">
        <f>SUMIF(Ingredients!$B$3:$B$230,K606,Ingredients!$D$3:$D$230)+SUMIF($B$3:$B$725,K606,$AR$3:$AR$725)</f>
        <v>0</v>
      </c>
      <c r="AP606" s="30">
        <f>SUMIF(Ingredients!$B$3:$B$230,L606,Ingredients!$D$3:$D$230)+SUMIF($B$3:$B$725,L606,$AR$3:$AR$725)</f>
        <v>0</v>
      </c>
      <c r="AQ606" s="30">
        <f>SUMIF(Ingredients!$B$3:$B$230,M606,Ingredients!$D$3:$D$230)+SUMIF($B$3:$B$725,M606,$AR$3:$AR$725)</f>
        <v>0</v>
      </c>
      <c r="AR606" s="29">
        <f t="shared" si="127"/>
        <v>0</v>
      </c>
      <c r="AS606" s="30">
        <f>SUMIF(Ingredients!$B$3:$B$230,F606,Ingredients!$E$3:$E$230)+SUMIF($B$3:$B$725,F606,$BA$3:$BA$730)</f>
        <v>32</v>
      </c>
      <c r="AT606" s="30">
        <f>SUMIF(Ingredients!$B$3:$B$230,G606,Ingredients!$E$3:$E$230)+SUMIF($B$3:$B$725,G606,$BA$3:$BA$730)</f>
        <v>14</v>
      </c>
      <c r="AU606" s="30">
        <f>SUMIF(Ingredients!$B$3:$B$230,H606,Ingredients!$E$3:$E$230)+SUMIF($B$3:$B$725,H606,$BA$3:$BA$730)</f>
        <v>0</v>
      </c>
      <c r="AV606" s="30">
        <f>SUMIF(Ingredients!$B$3:$B$230,I606,Ingredients!$E$3:$E$230)+SUMIF($B$3:$B$725,I606,$BA$3:$BA$730)</f>
        <v>0</v>
      </c>
      <c r="AW606" s="30">
        <f>SUMIF(Ingredients!$B$3:$B$230,J606,Ingredients!$E$3:$E$230)+SUMIF($B$3:$B$725,J606,$BA$3:$BA$730)</f>
        <v>0</v>
      </c>
      <c r="AX606" s="30">
        <f>SUMIF(Ingredients!$B$3:$B$230,K606,Ingredients!$E$3:$E$230)+SUMIF($B$3:$B$725,K606,$BA$3:$BA$730)</f>
        <v>0</v>
      </c>
      <c r="AY606" s="30">
        <f>SUMIF(Ingredients!$B$3:$B$230,L606,Ingredients!$E$3:$E$230)+SUMIF($B$3:$B$725,L606,$BA$3:$BA$730)</f>
        <v>0</v>
      </c>
      <c r="AZ606" s="30">
        <f>SUMIF(Ingredients!$B$3:$B$230,M606,Ingredients!$E$3:$E$230)+SUMIF($B$3:$B$725,M606,$BA$3:$BA$730)</f>
        <v>0</v>
      </c>
      <c r="BA606" s="29">
        <f t="shared" si="128"/>
        <v>23</v>
      </c>
      <c r="BB606" s="30">
        <f>SUMIF(Ingredients!$B$3:$B$230,F606,Ingredients!$F$3:$F$230)+SUMIF($B$3:$B$725,F606,$BJ$3:$BJ$725)</f>
        <v>0</v>
      </c>
      <c r="BC606" s="30">
        <f>SUMIF(Ingredients!$B$3:$B$230,G606,Ingredients!$F$3:$F$230)+SUMIF($B$3:$B$725,G606,$BJ$3:$BJ$725)</f>
        <v>0</v>
      </c>
      <c r="BD606" s="30">
        <f>SUMIF(Ingredients!$B$3:$B$230,H606,Ingredients!$F$3:$F$230)+SUMIF($B$3:$B$725,H606,$BJ$3:$BJ$725)</f>
        <v>0</v>
      </c>
      <c r="BE606" s="30">
        <f>SUMIF(Ingredients!$B$3:$B$230,I606,Ingredients!$F$3:$F$230)+SUMIF($B$3:$B$725,I606,$BJ$3:$BJ$725)</f>
        <v>0</v>
      </c>
      <c r="BF606" s="30">
        <f>SUMIF(Ingredients!$B$3:$B$230,J606,Ingredients!$F$3:$F$230)+SUMIF($B$3:$B$725,J606,$BJ$3:$BJ$725)</f>
        <v>0</v>
      </c>
      <c r="BG606" s="30">
        <f>SUMIF(Ingredients!$B$3:$B$230,K606,Ingredients!$F$3:$F$230)+SUMIF($B$3:$B$725,K606,$BJ$3:$BJ$725)</f>
        <v>0</v>
      </c>
      <c r="BH606" s="30">
        <f>SUMIF(Ingredients!$B$3:$B$230,L606,Ingredients!$F$3:$F$230)+SUMIF($B$3:$B$725,L606,$BJ$3:$BJ$725)</f>
        <v>0</v>
      </c>
      <c r="BI606" s="30">
        <f>SUMIF(Ingredients!$B$3:$B$230,M606,Ingredients!$F$3:$F$230)+SUMIF($B$3:$B$725,M606,$BJ$3:$BJ$725)</f>
        <v>0</v>
      </c>
      <c r="BJ606" s="35">
        <f t="shared" si="129"/>
        <v>0</v>
      </c>
      <c r="BK606" s="30">
        <f>SUMIF(Ingredients!$B$3:$B$230,F606,Ingredients!$G$3:$G$230)+SUMIF($B$3:$B$725,F606,$BS$3:$BS$725)</f>
        <v>0</v>
      </c>
      <c r="BL606" s="30">
        <f>SUMIF(Ingredients!$B$3:$B$230,G606,Ingredients!$G$3:$G$230)+SUMIF($B$3:$B$725,G606,$BS$3:$BS$725)</f>
        <v>0</v>
      </c>
      <c r="BM606" s="30">
        <f>SUMIF(Ingredients!$B$3:$B$230,H606,Ingredients!$G$3:$G$230)+SUMIF($B$3:$B$725,H606,$BS$3:$BS$725)</f>
        <v>0</v>
      </c>
      <c r="BN606" s="30">
        <f>SUMIF(Ingredients!$B$3:$B$230,I606,Ingredients!$G$3:$G$230)+SUMIF($B$3:$B$725,I606,$BS$3:$BS$725)</f>
        <v>0</v>
      </c>
      <c r="BO606" s="30">
        <f>SUMIF(Ingredients!$B$3:$B$230,J606,Ingredients!$G$3:$G$230)+SUMIF($B$3:$B$725,J606,$BS$3:$BS$725)</f>
        <v>0</v>
      </c>
      <c r="BP606" s="30">
        <f>SUMIF(Ingredients!$B$3:$B$230,K606,Ingredients!$G$3:$G$230)+SUMIF($B$3:$B$725,K606,$BS$3:$BS$725)</f>
        <v>0</v>
      </c>
      <c r="BQ606" s="30">
        <f>SUMIF(Ingredients!$B$3:$B$230,L606,Ingredients!$G$3:$G$230)+SUMIF($B$3:$B$725,L606,$BS$3:$BS$725)</f>
        <v>0</v>
      </c>
      <c r="BR606" s="30">
        <f>SUMIF(Ingredients!$B$3:$B$230,M606,Ingredients!$G$3:$G$230)+SUMIF($B$3:$B$725,M606,$BS$3:$BS$725)</f>
        <v>0</v>
      </c>
      <c r="BS606" s="36">
        <f t="shared" si="130"/>
        <v>0</v>
      </c>
      <c r="BT606" s="30">
        <f>SUMIF(Ingredients!$B$3:$B$230,F606,Ingredients!$H$3:$H$230)+SUMIF($B$3:$B$725,F606,$CB$3:$CB$725)</f>
        <v>0.5</v>
      </c>
      <c r="BU606" s="30">
        <f>SUMIF(Ingredients!$B$3:$B$230,G606,Ingredients!$H$3:$H$230)+SUMIF($B$3:$B$725,G606,$CB$3:$CB$725)</f>
        <v>0</v>
      </c>
      <c r="BV606" s="30">
        <f>SUMIF(Ingredients!$B$3:$B$230,H606,Ingredients!$H$3:$H$230)+SUMIF($B$3:$B$725,H606,$CB$3:$CB$725)</f>
        <v>0</v>
      </c>
      <c r="BW606" s="30">
        <f>SUMIF(Ingredients!$B$3:$B$230,I606,Ingredients!$H$3:$H$230)+SUMIF($B$3:$B$725,I606,$CB$3:$CB$725)</f>
        <v>0</v>
      </c>
      <c r="BX606" s="30">
        <f>SUMIF(Ingredients!$B$3:$B$230,J606,Ingredients!$H$3:$H$230)+SUMIF($B$3:$B$725,J606,$CB$3:$CB$725)</f>
        <v>0</v>
      </c>
      <c r="BY606" s="30">
        <f>SUMIF(Ingredients!$B$3:$B$230,K606,Ingredients!$H$3:$H$230)+SUMIF($B$3:$B$725,K606,$CB$3:$CB$725)</f>
        <v>0</v>
      </c>
      <c r="BZ606" s="30">
        <f>SUMIF(Ingredients!$B$3:$B$230,L606,Ingredients!$H$3:$H$230)+SUMIF($B$3:$B$725,L606,$CB$3:$CB$725)</f>
        <v>0</v>
      </c>
      <c r="CA606" s="30">
        <f>SUMIF(Ingredients!$B$3:$B$230,M606,Ingredients!$H$3:$H$230)+SUMIF($B$3:$B$725,M606,$CB$3:$CB$725)</f>
        <v>0</v>
      </c>
      <c r="CB606" s="42">
        <f t="shared" si="131"/>
        <v>0.5</v>
      </c>
      <c r="CC606" s="30">
        <f>SUMIF(Ingredients!$B$3:$B$230,F606,Ingredients!$I$3:$I$230)+SUMIF($B$3:$B$725,F606,$CK$3:$CK$725)</f>
        <v>0</v>
      </c>
      <c r="CD606" s="30">
        <f>SUMIF(Ingredients!$B$3:$B$230,G606,Ingredients!$I$3:$I$230)+SUMIF($B$3:$B$725,G606,$CK$3:$CK$725)</f>
        <v>2.5</v>
      </c>
      <c r="CE606" s="30">
        <f>SUMIF(Ingredients!$B$3:$B$230,H606,Ingredients!$I$3:$I$230)+SUMIF($B$3:$B$725,H606,$CK$3:$CK$725)</f>
        <v>0</v>
      </c>
      <c r="CF606" s="30">
        <f>SUMIF(Ingredients!$B$3:$B$230,I606,Ingredients!$I$3:$I$230)+SUMIF($B$3:$B$725,I606,$CK$3:$CK$725)</f>
        <v>0</v>
      </c>
      <c r="CG606" s="30">
        <f>SUMIF(Ingredients!$B$3:$B$230,J606,Ingredients!$I$3:$I$230)+SUMIF($B$3:$B$725,J606,$CK$3:$CK$725)</f>
        <v>0</v>
      </c>
      <c r="CH606" s="30">
        <f>SUMIF(Ingredients!$B$3:$B$230,K606,Ingredients!$I$3:$I$230)+SUMIF($B$3:$B$725,K606,$CK$3:$CK$725)</f>
        <v>0</v>
      </c>
      <c r="CI606" s="30">
        <f>SUMIF(Ingredients!$B$3:$B$230,L606,Ingredients!$I$3:$I$230)+SUMIF($B$3:$B$725,L606,$CK$3:$CK$725)</f>
        <v>0</v>
      </c>
      <c r="CJ606" s="30">
        <f>SUMIF(Ingredients!$B$3:$B$230,M606,Ingredients!$I$3:$I$230)+SUMIF($B$3:$B$725,M606,$CK$3:$CK$725)</f>
        <v>0</v>
      </c>
      <c r="CK606" s="38">
        <f t="shared" si="132"/>
        <v>2.5</v>
      </c>
      <c r="CL606" s="30">
        <f>SUMIF(Ingredients!$B$3:$B$230,F606,Ingredients!$J$3:$J$230)+SUMIF($B$3:$B$725,F606,$CT$3:$CT$725)</f>
        <v>0</v>
      </c>
      <c r="CM606" s="30">
        <f>SUMIF(Ingredients!$B$3:$B$230,G606,Ingredients!$J$3:$J$230)+SUMIF($B$3:$B$725,G606,$CT$3:$CT$725)</f>
        <v>0</v>
      </c>
      <c r="CN606" s="30">
        <f>SUMIF(Ingredients!$B$3:$B$230,H606,Ingredients!$J$3:$J$230)+SUMIF($B$3:$B$725,H606,$CT$3:$CT$725)</f>
        <v>0</v>
      </c>
      <c r="CO606" s="30">
        <f>SUMIF(Ingredients!$B$3:$B$230,I606,Ingredients!$J$3:$J$230)+SUMIF($B$3:$B$725,I606,$CT$3:$CT$725)</f>
        <v>0</v>
      </c>
      <c r="CP606" s="30">
        <f>SUMIF(Ingredients!$B$3:$B$230,J606,Ingredients!$J$3:$J$230)+SUMIF($B$3:$B$725,J606,$CT$3:$CT$725)</f>
        <v>0</v>
      </c>
      <c r="CQ606" s="30">
        <f>SUMIF(Ingredients!$B$3:$B$230,K606,Ingredients!$J$3:$J$230)+SUMIF($B$3:$B$725,K606,$CT$3:$CT$725)</f>
        <v>0</v>
      </c>
      <c r="CR606" s="30">
        <f>SUMIF(Ingredients!$B$3:$B$230,L606,Ingredients!$J$3:$J$230)+SUMIF($B$3:$B$725,L606,$CT$3:$CT$725)</f>
        <v>0</v>
      </c>
      <c r="CS606" s="30">
        <f>SUMIF(Ingredients!$B$3:$B$230,M606,Ingredients!$J$3:$J$230)+SUMIF($B$3:$B$725,M606,$CT$3:$CT$725)</f>
        <v>0</v>
      </c>
      <c r="CT606" s="43">
        <f t="shared" si="133"/>
        <v>0</v>
      </c>
      <c r="CU606" s="34">
        <v>15</v>
      </c>
      <c r="CV606" s="30">
        <v>0</v>
      </c>
      <c r="CW606" s="30">
        <v>12</v>
      </c>
      <c r="CX606" s="35">
        <v>0</v>
      </c>
      <c r="CY606" s="36">
        <v>0</v>
      </c>
      <c r="CZ606" s="37">
        <v>0.5</v>
      </c>
      <c r="DA606" s="38">
        <v>2.5</v>
      </c>
      <c r="DB606" s="39">
        <v>0</v>
      </c>
      <c r="DC606" t="s">
        <v>202</v>
      </c>
      <c r="DD606" t="str">
        <f t="shared" ca="1" si="125"/>
        <v/>
      </c>
      <c r="DE606" t="str">
        <f t="shared" ca="1" si="134"/>
        <v>-</v>
      </c>
      <c r="DG606" t="s">
        <v>200</v>
      </c>
      <c r="DH606" t="str">
        <f t="shared" ca="1" si="135"/>
        <v>BACONWRAPPEDCHILIITEM(MEAL, ItemRegistry.baconwrappedchiliItem, 4 ,3f,0f,0f,0.5f,0f,2.5f,0f,1.75f),</v>
      </c>
      <c r="DI606" t="s">
        <v>2627</v>
      </c>
    </row>
    <row r="607" spans="2:113" x14ac:dyDescent="0.3">
      <c r="B607" t="s">
        <v>923</v>
      </c>
      <c r="C607" t="str">
        <f>INDEX('PH Itemnames'!$B$1:$B$723,MATCH(B607,'PH Itemnames'!$A$1:$A$723),1)</f>
        <v>seedenergygelItem</v>
      </c>
      <c r="D607" t="s">
        <v>240</v>
      </c>
      <c r="E607" t="s">
        <v>1191</v>
      </c>
      <c r="F607" s="10" t="s">
        <v>268</v>
      </c>
      <c r="G607" s="11" t="s">
        <v>348</v>
      </c>
      <c r="H607" s="11" t="s">
        <v>348</v>
      </c>
      <c r="I607" s="11" t="s">
        <v>348</v>
      </c>
      <c r="J607" s="11"/>
      <c r="K607" s="11"/>
      <c r="L607" s="11"/>
      <c r="M607" s="11"/>
      <c r="N607" s="46">
        <f ca="1">SUMIF(Ingredients!$B$3:$B$230,'PH complex foods'!F607,Ingredients!$A$3:$A$119)+SUMIF($B$3:$B$725,F607,$V$3:$V$724)</f>
        <v>1</v>
      </c>
      <c r="O607" s="11">
        <f ca="1">SUMIF(Ingredients!$B$3:$B$230,'PH complex foods'!G607,Ingredients!$A$3:$A$119)+SUMIF($B$3:$B$725,G607,$V$3:$V$724)</f>
        <v>1</v>
      </c>
      <c r="P607" s="11">
        <f ca="1">SUMIF(Ingredients!$B$3:$B$230,'PH complex foods'!H607,Ingredients!$A$3:$A$119)+SUMIF($B$3:$B$725,H607,$V$3:$V$724)</f>
        <v>1</v>
      </c>
      <c r="Q607" s="11">
        <f ca="1">SUMIF(Ingredients!$B$3:$B$230,'PH complex foods'!I607,Ingredients!$A$3:$A$119)+SUMIF($B$3:$B$725,I607,$V$3:$V$724)</f>
        <v>1</v>
      </c>
      <c r="R607" s="11">
        <f ca="1">SUMIF(Ingredients!$B$3:$B$230,'PH complex foods'!J607,Ingredients!$A$3:$A$119)+SUMIF($B$3:$B$725,J607,$V$3:$V$724)</f>
        <v>0</v>
      </c>
      <c r="S607" s="11">
        <f ca="1">SUMIF(Ingredients!$B$3:$B$230,'PH complex foods'!K607,Ingredients!$A$3:$A$119)+SUMIF($B$3:$B$725,K607,$V$3:$V$724)</f>
        <v>0</v>
      </c>
      <c r="T607" s="11">
        <f ca="1">SUMIF(Ingredients!$B$3:$B$230,'PH complex foods'!L607,Ingredients!$A$3:$A$119)+SUMIF($B$3:$B$725,L607,$V$3:$V$724)</f>
        <v>0</v>
      </c>
      <c r="U607" s="11">
        <f ca="1">SUMIF(Ingredients!$B$3:$B$230,'PH complex foods'!M607,Ingredients!$A$3:$A$119)+SUMIF($B$3:$B$725,M607,$V$3:$V$724)</f>
        <v>0</v>
      </c>
      <c r="V607" s="10">
        <f t="shared" ca="1" si="136"/>
        <v>1</v>
      </c>
      <c r="W607" s="10">
        <v>1</v>
      </c>
      <c r="X607" s="11">
        <v>1</v>
      </c>
      <c r="Y607" s="11">
        <f>COUNTIF(F607:M1331,B607)</f>
        <v>0</v>
      </c>
      <c r="Z607" s="44" t="str">
        <f t="shared" ca="1" si="137"/>
        <v>Yes</v>
      </c>
      <c r="AA607" s="34">
        <f>SUMIF(Ingredients!$B$3:$B$230,F607,Ingredients!$C$3:$C$230)+SUMIF($B$3:$B$725,F607,$AI$3:$AI$725)</f>
        <v>3</v>
      </c>
      <c r="AB607" s="30">
        <f>SUMIF(Ingredients!$B$3:$B$230,G607,Ingredients!$C$3:$C$230)+SUMIF($B$3:$B$725,G607,$AI$3:$AI$725)</f>
        <v>2</v>
      </c>
      <c r="AC607" s="30">
        <f>SUMIF(Ingredients!$B$3:$B$230,H607,Ingredients!$C$3:$C$230)+SUMIF($B$3:$B$725,H607,$AI$3:$AI$725)</f>
        <v>2</v>
      </c>
      <c r="AD607" s="30">
        <f>SUMIF(Ingredients!$B$3:$B$230,I607,Ingredients!$C$3:$C$230)+SUMIF($B$3:$B$725,I607,$AI$3:$AI$725)</f>
        <v>2</v>
      </c>
      <c r="AE607" s="30">
        <f>SUMIF(Ingredients!$B$3:$B$230,J607,Ingredients!$C$3:$C$230)+SUMIF($B$3:$B$725,J607,$AI$3:$AI$725)</f>
        <v>0</v>
      </c>
      <c r="AF607" s="30">
        <f>SUMIF(Ingredients!$B$3:$B$230,K607,Ingredients!$C$3:$C$230)+SUMIF($B$3:$B$725,K607,$AI$3:$AI$725)</f>
        <v>0</v>
      </c>
      <c r="AG607" s="30">
        <f>SUMIF(Ingredients!$B$3:$B$230,L607,Ingredients!$C$3:$C$230)+SUMIF($B$3:$B$725,L607,$AI$3:$AI$725)</f>
        <v>0</v>
      </c>
      <c r="AH607" s="30">
        <f>SUMIF(Ingredients!$B$3:$B$230,M607,Ingredients!$C$3:$C$230)+SUMIF($B$3:$B$725,M607,$AI$3:$AI$725)</f>
        <v>0</v>
      </c>
      <c r="AI607" s="29">
        <f t="shared" si="126"/>
        <v>9</v>
      </c>
      <c r="AJ607" s="30">
        <f>SUMIF(Ingredients!$B$3:$B$230,F607,Ingredients!$D$3:$D$230)+SUMIF($B$3:$B$725,F607,$AR$3:$AR$725)</f>
        <v>9.5</v>
      </c>
      <c r="AK607" s="30">
        <f>SUMIF(Ingredients!$B$3:$B$230,G607,Ingredients!$D$3:$D$230)+SUMIF($B$3:$B$725,G607,$AR$3:$AR$725)</f>
        <v>0</v>
      </c>
      <c r="AL607" s="30">
        <f>SUMIF(Ingredients!$B$3:$B$230,H607,Ingredients!$D$3:$D$230)+SUMIF($B$3:$B$725,H607,$AR$3:$AR$725)</f>
        <v>0</v>
      </c>
      <c r="AM607" s="30">
        <f>SUMIF(Ingredients!$B$3:$B$230,I607,Ingredients!$D$3:$D$230)+SUMIF($B$3:$B$725,I607,$AR$3:$AR$725)</f>
        <v>0</v>
      </c>
      <c r="AN607" s="30">
        <f>SUMIF(Ingredients!$B$3:$B$230,J607,Ingredients!$D$3:$D$230)+SUMIF($B$3:$B$725,J607,$AR$3:$AR$725)</f>
        <v>0</v>
      </c>
      <c r="AO607" s="30">
        <f>SUMIF(Ingredients!$B$3:$B$230,K607,Ingredients!$D$3:$D$230)+SUMIF($B$3:$B$725,K607,$AR$3:$AR$725)</f>
        <v>0</v>
      </c>
      <c r="AP607" s="30">
        <f>SUMIF(Ingredients!$B$3:$B$230,L607,Ingredients!$D$3:$D$230)+SUMIF($B$3:$B$725,L607,$AR$3:$AR$725)</f>
        <v>0</v>
      </c>
      <c r="AQ607" s="30">
        <f>SUMIF(Ingredients!$B$3:$B$230,M607,Ingredients!$D$3:$D$230)+SUMIF($B$3:$B$725,M607,$AR$3:$AR$725)</f>
        <v>0</v>
      </c>
      <c r="AR607" s="29">
        <f t="shared" si="127"/>
        <v>9.5</v>
      </c>
      <c r="AS607" s="30">
        <f>SUMIF(Ingredients!$B$3:$B$230,F607,Ingredients!$E$3:$E$230)+SUMIF($B$3:$B$725,F607,$BA$3:$BA$730)</f>
        <v>6.65</v>
      </c>
      <c r="AT607" s="30">
        <f>SUMIF(Ingredients!$B$3:$B$230,G607,Ingredients!$E$3:$E$230)+SUMIF($B$3:$B$725,G607,$BA$3:$BA$730)</f>
        <v>0</v>
      </c>
      <c r="AU607" s="30">
        <f>SUMIF(Ingredients!$B$3:$B$230,H607,Ingredients!$E$3:$E$230)+SUMIF($B$3:$B$725,H607,$BA$3:$BA$730)</f>
        <v>0</v>
      </c>
      <c r="AV607" s="30">
        <f>SUMIF(Ingredients!$B$3:$B$230,I607,Ingredients!$E$3:$E$230)+SUMIF($B$3:$B$725,I607,$BA$3:$BA$730)</f>
        <v>0</v>
      </c>
      <c r="AW607" s="30">
        <f>SUMIF(Ingredients!$B$3:$B$230,J607,Ingredients!$E$3:$E$230)+SUMIF($B$3:$B$725,J607,$BA$3:$BA$730)</f>
        <v>0</v>
      </c>
      <c r="AX607" s="30">
        <f>SUMIF(Ingredients!$B$3:$B$230,K607,Ingredients!$E$3:$E$230)+SUMIF($B$3:$B$725,K607,$BA$3:$BA$730)</f>
        <v>0</v>
      </c>
      <c r="AY607" s="30">
        <f>SUMIF(Ingredients!$B$3:$B$230,L607,Ingredients!$E$3:$E$230)+SUMIF($B$3:$B$725,L607,$BA$3:$BA$730)</f>
        <v>0</v>
      </c>
      <c r="AZ607" s="30">
        <f>SUMIF(Ingredients!$B$3:$B$230,M607,Ingredients!$E$3:$E$230)+SUMIF($B$3:$B$725,M607,$BA$3:$BA$730)</f>
        <v>0</v>
      </c>
      <c r="BA607" s="29">
        <f t="shared" si="128"/>
        <v>1.6625000000000001</v>
      </c>
      <c r="BB607" s="30">
        <f>SUMIF(Ingredients!$B$3:$B$230,F607,Ingredients!$F$3:$F$230)+SUMIF($B$3:$B$725,F607,$BJ$3:$BJ$725)</f>
        <v>0</v>
      </c>
      <c r="BC607" s="30">
        <f>SUMIF(Ingredients!$B$3:$B$230,G607,Ingredients!$F$3:$F$230)+SUMIF($B$3:$B$725,G607,$BJ$3:$BJ$725)</f>
        <v>0</v>
      </c>
      <c r="BD607" s="30">
        <f>SUMIF(Ingredients!$B$3:$B$230,H607,Ingredients!$F$3:$F$230)+SUMIF($B$3:$B$725,H607,$BJ$3:$BJ$725)</f>
        <v>0</v>
      </c>
      <c r="BE607" s="30">
        <f>SUMIF(Ingredients!$B$3:$B$230,I607,Ingredients!$F$3:$F$230)+SUMIF($B$3:$B$725,I607,$BJ$3:$BJ$725)</f>
        <v>0</v>
      </c>
      <c r="BF607" s="30">
        <f>SUMIF(Ingredients!$B$3:$B$230,J607,Ingredients!$F$3:$F$230)+SUMIF($B$3:$B$725,J607,$BJ$3:$BJ$725)</f>
        <v>0</v>
      </c>
      <c r="BG607" s="30">
        <f>SUMIF(Ingredients!$B$3:$B$230,K607,Ingredients!$F$3:$F$230)+SUMIF($B$3:$B$725,K607,$BJ$3:$BJ$725)</f>
        <v>0</v>
      </c>
      <c r="BH607" s="30">
        <f>SUMIF(Ingredients!$B$3:$B$230,L607,Ingredients!$F$3:$F$230)+SUMIF($B$3:$B$725,L607,$BJ$3:$BJ$725)</f>
        <v>0</v>
      </c>
      <c r="BI607" s="30">
        <f>SUMIF(Ingredients!$B$3:$B$230,M607,Ingredients!$F$3:$F$230)+SUMIF($B$3:$B$725,M607,$BJ$3:$BJ$725)</f>
        <v>0</v>
      </c>
      <c r="BJ607" s="35">
        <f t="shared" si="129"/>
        <v>0</v>
      </c>
      <c r="BK607" s="30">
        <f>SUMIF(Ingredients!$B$3:$B$230,F607,Ingredients!$G$3:$G$230)+SUMIF($B$3:$B$725,F607,$BS$3:$BS$725)</f>
        <v>1.6900000000000002</v>
      </c>
      <c r="BL607" s="30">
        <f>SUMIF(Ingredients!$B$3:$B$230,G607,Ingredients!$G$3:$G$230)+SUMIF($B$3:$B$725,G607,$BS$3:$BS$725)</f>
        <v>0</v>
      </c>
      <c r="BM607" s="30">
        <f>SUMIF(Ingredients!$B$3:$B$230,H607,Ingredients!$G$3:$G$230)+SUMIF($B$3:$B$725,H607,$BS$3:$BS$725)</f>
        <v>0</v>
      </c>
      <c r="BN607" s="30">
        <f>SUMIF(Ingredients!$B$3:$B$230,I607,Ingredients!$G$3:$G$230)+SUMIF($B$3:$B$725,I607,$BS$3:$BS$725)</f>
        <v>0</v>
      </c>
      <c r="BO607" s="30">
        <f>SUMIF(Ingredients!$B$3:$B$230,J607,Ingredients!$G$3:$G$230)+SUMIF($B$3:$B$725,J607,$BS$3:$BS$725)</f>
        <v>0</v>
      </c>
      <c r="BP607" s="30">
        <f>SUMIF(Ingredients!$B$3:$B$230,K607,Ingredients!$G$3:$G$230)+SUMIF($B$3:$B$725,K607,$BS$3:$BS$725)</f>
        <v>0</v>
      </c>
      <c r="BQ607" s="30">
        <f>SUMIF(Ingredients!$B$3:$B$230,L607,Ingredients!$G$3:$G$230)+SUMIF($B$3:$B$725,L607,$BS$3:$BS$725)</f>
        <v>0</v>
      </c>
      <c r="BR607" s="30">
        <f>SUMIF(Ingredients!$B$3:$B$230,M607,Ingredients!$G$3:$G$230)+SUMIF($B$3:$B$725,M607,$BS$3:$BS$725)</f>
        <v>0</v>
      </c>
      <c r="BS607" s="36">
        <f t="shared" si="130"/>
        <v>1.6900000000000002</v>
      </c>
      <c r="BT607" s="30">
        <f>SUMIF(Ingredients!$B$3:$B$230,F607,Ingredients!$H$3:$H$230)+SUMIF($B$3:$B$725,F607,$CB$3:$CB$725)</f>
        <v>0</v>
      </c>
      <c r="BU607" s="30">
        <f>SUMIF(Ingredients!$B$3:$B$230,G607,Ingredients!$H$3:$H$230)+SUMIF($B$3:$B$725,G607,$CB$3:$CB$725)</f>
        <v>0</v>
      </c>
      <c r="BV607" s="30">
        <f>SUMIF(Ingredients!$B$3:$B$230,H607,Ingredients!$H$3:$H$230)+SUMIF($B$3:$B$725,H607,$CB$3:$CB$725)</f>
        <v>0</v>
      </c>
      <c r="BW607" s="30">
        <f>SUMIF(Ingredients!$B$3:$B$230,I607,Ingredients!$H$3:$H$230)+SUMIF($B$3:$B$725,I607,$CB$3:$CB$725)</f>
        <v>0</v>
      </c>
      <c r="BX607" s="30">
        <f>SUMIF(Ingredients!$B$3:$B$230,J607,Ingredients!$H$3:$H$230)+SUMIF($B$3:$B$725,J607,$CB$3:$CB$725)</f>
        <v>0</v>
      </c>
      <c r="BY607" s="30">
        <f>SUMIF(Ingredients!$B$3:$B$230,K607,Ingredients!$H$3:$H$230)+SUMIF($B$3:$B$725,K607,$CB$3:$CB$725)</f>
        <v>0</v>
      </c>
      <c r="BZ607" s="30">
        <f>SUMIF(Ingredients!$B$3:$B$230,L607,Ingredients!$H$3:$H$230)+SUMIF($B$3:$B$725,L607,$CB$3:$CB$725)</f>
        <v>0</v>
      </c>
      <c r="CA607" s="30">
        <f>SUMIF(Ingredients!$B$3:$B$230,M607,Ingredients!$H$3:$H$230)+SUMIF($B$3:$B$725,M607,$CB$3:$CB$725)</f>
        <v>0</v>
      </c>
      <c r="CB607" s="42">
        <f t="shared" si="131"/>
        <v>0</v>
      </c>
      <c r="CC607" s="30">
        <f>SUMIF(Ingredients!$B$3:$B$230,F607,Ingredients!$I$3:$I$230)+SUMIF($B$3:$B$725,F607,$CK$3:$CK$725)</f>
        <v>0</v>
      </c>
      <c r="CD607" s="30">
        <f>SUMIF(Ingredients!$B$3:$B$230,G607,Ingredients!$I$3:$I$230)+SUMIF($B$3:$B$725,G607,$CK$3:$CK$725)</f>
        <v>0</v>
      </c>
      <c r="CE607" s="30">
        <f>SUMIF(Ingredients!$B$3:$B$230,H607,Ingredients!$I$3:$I$230)+SUMIF($B$3:$B$725,H607,$CK$3:$CK$725)</f>
        <v>0</v>
      </c>
      <c r="CF607" s="30">
        <f>SUMIF(Ingredients!$B$3:$B$230,I607,Ingredients!$I$3:$I$230)+SUMIF($B$3:$B$725,I607,$CK$3:$CK$725)</f>
        <v>0</v>
      </c>
      <c r="CG607" s="30">
        <f>SUMIF(Ingredients!$B$3:$B$230,J607,Ingredients!$I$3:$I$230)+SUMIF($B$3:$B$725,J607,$CK$3:$CK$725)</f>
        <v>0</v>
      </c>
      <c r="CH607" s="30">
        <f>SUMIF(Ingredients!$B$3:$B$230,K607,Ingredients!$I$3:$I$230)+SUMIF($B$3:$B$725,K607,$CK$3:$CK$725)</f>
        <v>0</v>
      </c>
      <c r="CI607" s="30">
        <f>SUMIF(Ingredients!$B$3:$B$230,L607,Ingredients!$I$3:$I$230)+SUMIF($B$3:$B$725,L607,$CK$3:$CK$725)</f>
        <v>0</v>
      </c>
      <c r="CJ607" s="30">
        <f>SUMIF(Ingredients!$B$3:$B$230,M607,Ingredients!$I$3:$I$230)+SUMIF($B$3:$B$725,M607,$CK$3:$CK$725)</f>
        <v>0</v>
      </c>
      <c r="CK607" s="38">
        <f t="shared" si="132"/>
        <v>0</v>
      </c>
      <c r="CL607" s="30">
        <f>SUMIF(Ingredients!$B$3:$B$230,F607,Ingredients!$J$3:$J$230)+SUMIF($B$3:$B$725,F607,$CT$3:$CT$725)</f>
        <v>0</v>
      </c>
      <c r="CM607" s="30">
        <f>SUMIF(Ingredients!$B$3:$B$230,G607,Ingredients!$J$3:$J$230)+SUMIF($B$3:$B$725,G607,$CT$3:$CT$725)</f>
        <v>0</v>
      </c>
      <c r="CN607" s="30">
        <f>SUMIF(Ingredients!$B$3:$B$230,H607,Ingredients!$J$3:$J$230)+SUMIF($B$3:$B$725,H607,$CT$3:$CT$725)</f>
        <v>0</v>
      </c>
      <c r="CO607" s="30">
        <f>SUMIF(Ingredients!$B$3:$B$230,I607,Ingredients!$J$3:$J$230)+SUMIF($B$3:$B$725,I607,$CT$3:$CT$725)</f>
        <v>0</v>
      </c>
      <c r="CP607" s="30">
        <f>SUMIF(Ingredients!$B$3:$B$230,J607,Ingredients!$J$3:$J$230)+SUMIF($B$3:$B$725,J607,$CT$3:$CT$725)</f>
        <v>0</v>
      </c>
      <c r="CQ607" s="30">
        <f>SUMIF(Ingredients!$B$3:$B$230,K607,Ingredients!$J$3:$J$230)+SUMIF($B$3:$B$725,K607,$CT$3:$CT$725)</f>
        <v>0</v>
      </c>
      <c r="CR607" s="30">
        <f>SUMIF(Ingredients!$B$3:$B$230,L607,Ingredients!$J$3:$J$230)+SUMIF($B$3:$B$725,L607,$CT$3:$CT$725)</f>
        <v>0</v>
      </c>
      <c r="CS607" s="30">
        <f>SUMIF(Ingredients!$B$3:$B$230,M607,Ingredients!$J$3:$J$230)+SUMIF($B$3:$B$725,M607,$CT$3:$CT$725)</f>
        <v>0</v>
      </c>
      <c r="CT607" s="43">
        <f t="shared" si="133"/>
        <v>0</v>
      </c>
      <c r="CU607" s="34">
        <v>10</v>
      </c>
      <c r="CV607" s="30">
        <v>9.5</v>
      </c>
      <c r="CW607" s="30">
        <v>10</v>
      </c>
      <c r="CX607" s="35">
        <v>0</v>
      </c>
      <c r="CY607" s="36">
        <v>1.5</v>
      </c>
      <c r="CZ607" s="37">
        <v>0</v>
      </c>
      <c r="DA607" s="38">
        <v>0</v>
      </c>
      <c r="DB607" s="39">
        <v>0</v>
      </c>
      <c r="DC607" t="s">
        <v>202</v>
      </c>
      <c r="DD607" t="str">
        <f t="shared" ca="1" si="125"/>
        <v/>
      </c>
      <c r="DE607" t="str">
        <f t="shared" ca="1" si="134"/>
        <v>-</v>
      </c>
      <c r="DG607" t="s">
        <v>200</v>
      </c>
      <c r="DH607" t="str">
        <f t="shared" ca="1" si="135"/>
        <v>SEEDENERGYGELITEM(MEAL, ItemRegistry.seedenergygelItem, 4 ,2f,9.5f,0f,0f,1.5f,0f,0f,2.1f),</v>
      </c>
      <c r="DI607" t="s">
        <v>2628</v>
      </c>
    </row>
    <row r="608" spans="2:113" x14ac:dyDescent="0.3">
      <c r="B608" t="s">
        <v>924</v>
      </c>
      <c r="C608" t="str">
        <f>INDEX('PH Itemnames'!$B$1:$B$723,MATCH(B608,'PH Itemnames'!$A$1:$A$723),1)</f>
        <v>chickencordonbleuItem</v>
      </c>
      <c r="D608" t="s">
        <v>240</v>
      </c>
      <c r="E608" t="s">
        <v>1191</v>
      </c>
      <c r="F608" s="10" t="s">
        <v>287</v>
      </c>
      <c r="G608" s="11" t="s">
        <v>76</v>
      </c>
      <c r="H608" s="11" t="s">
        <v>264</v>
      </c>
      <c r="I608" s="11" t="s">
        <v>73</v>
      </c>
      <c r="J608" s="11"/>
      <c r="K608" s="11"/>
      <c r="L608" s="11"/>
      <c r="M608" s="11"/>
      <c r="N608" s="46">
        <f ca="1">SUMIF(Ingredients!$B$3:$B$230,'PH complex foods'!F608,Ingredients!$A$3:$A$119)+SUMIF($B$3:$B$725,F608,$V$3:$V$724)</f>
        <v>1</v>
      </c>
      <c r="O608" s="11">
        <f ca="1">SUMIF(Ingredients!$B$3:$B$230,'PH complex foods'!G608,Ingredients!$A$3:$A$119)+SUMIF($B$3:$B$725,G608,$V$3:$V$724)</f>
        <v>1</v>
      </c>
      <c r="P608" s="11">
        <f ca="1">SUMIF(Ingredients!$B$3:$B$230,'PH complex foods'!H608,Ingredients!$A$3:$A$119)+SUMIF($B$3:$B$725,H608,$V$3:$V$724)</f>
        <v>1</v>
      </c>
      <c r="Q608" s="11">
        <f ca="1">SUMIF(Ingredients!$B$3:$B$230,'PH complex foods'!I608,Ingredients!$A$3:$A$119)+SUMIF($B$3:$B$725,I608,$V$3:$V$724)</f>
        <v>1</v>
      </c>
      <c r="R608" s="11">
        <f ca="1">SUMIF(Ingredients!$B$3:$B$230,'PH complex foods'!J608,Ingredients!$A$3:$A$119)+SUMIF($B$3:$B$725,J608,$V$3:$V$724)</f>
        <v>0</v>
      </c>
      <c r="S608" s="11">
        <f ca="1">SUMIF(Ingredients!$B$3:$B$230,'PH complex foods'!K608,Ingredients!$A$3:$A$119)+SUMIF($B$3:$B$725,K608,$V$3:$V$724)</f>
        <v>0</v>
      </c>
      <c r="T608" s="11">
        <f ca="1">SUMIF(Ingredients!$B$3:$B$230,'PH complex foods'!L608,Ingredients!$A$3:$A$119)+SUMIF($B$3:$B$725,L608,$V$3:$V$724)</f>
        <v>0</v>
      </c>
      <c r="U608" s="11">
        <f ca="1">SUMIF(Ingredients!$B$3:$B$230,'PH complex foods'!M608,Ingredients!$A$3:$A$119)+SUMIF($B$3:$B$725,M608,$V$3:$V$724)</f>
        <v>0</v>
      </c>
      <c r="V608" s="10">
        <f t="shared" ca="1" si="136"/>
        <v>1</v>
      </c>
      <c r="W608" s="10">
        <v>1</v>
      </c>
      <c r="X608" s="11">
        <v>1</v>
      </c>
      <c r="Y608" s="11">
        <f>COUNTIF(F608:M1332,B608)</f>
        <v>0</v>
      </c>
      <c r="Z608" s="44" t="str">
        <f t="shared" ca="1" si="137"/>
        <v>Yes</v>
      </c>
      <c r="AA608" s="34">
        <f>SUMIF(Ingredients!$B$3:$B$230,F608,Ingredients!$C$3:$C$230)+SUMIF($B$3:$B$725,F608,$AI$3:$AI$725)</f>
        <v>10</v>
      </c>
      <c r="AB608" s="30">
        <f>SUMIF(Ingredients!$B$3:$B$230,G608,Ingredients!$C$3:$C$230)+SUMIF($B$3:$B$725,G608,$AI$3:$AI$725)</f>
        <v>10</v>
      </c>
      <c r="AC608" s="30">
        <f>SUMIF(Ingredients!$B$3:$B$230,H608,Ingredients!$C$3:$C$230)+SUMIF($B$3:$B$725,H608,$AI$3:$AI$725)</f>
        <v>5</v>
      </c>
      <c r="AD608" s="30">
        <f>SUMIF(Ingredients!$B$3:$B$230,I608,Ingredients!$C$3:$C$230)+SUMIF($B$3:$B$725,I608,$AI$3:$AI$725)</f>
        <v>10</v>
      </c>
      <c r="AE608" s="30">
        <f>SUMIF(Ingredients!$B$3:$B$230,J608,Ingredients!$C$3:$C$230)+SUMIF($B$3:$B$725,J608,$AI$3:$AI$725)</f>
        <v>0</v>
      </c>
      <c r="AF608" s="30">
        <f>SUMIF(Ingredients!$B$3:$B$230,K608,Ingredients!$C$3:$C$230)+SUMIF($B$3:$B$725,K608,$AI$3:$AI$725)</f>
        <v>0</v>
      </c>
      <c r="AG608" s="30">
        <f>SUMIF(Ingredients!$B$3:$B$230,L608,Ingredients!$C$3:$C$230)+SUMIF($B$3:$B$725,L608,$AI$3:$AI$725)</f>
        <v>0</v>
      </c>
      <c r="AH608" s="30">
        <f>SUMIF(Ingredients!$B$3:$B$230,M608,Ingredients!$C$3:$C$230)+SUMIF($B$3:$B$725,M608,$AI$3:$AI$725)</f>
        <v>0</v>
      </c>
      <c r="AI608" s="29">
        <f t="shared" si="126"/>
        <v>35</v>
      </c>
      <c r="AJ608" s="30">
        <f>SUMIF(Ingredients!$B$3:$B$230,F608,Ingredients!$D$3:$D$230)+SUMIF($B$3:$B$725,F608,$AR$3:$AR$725)</f>
        <v>0</v>
      </c>
      <c r="AK608" s="30">
        <f>SUMIF(Ingredients!$B$3:$B$230,G608,Ingredients!$D$3:$D$230)+SUMIF($B$3:$B$725,G608,$AR$3:$AR$725)</f>
        <v>0</v>
      </c>
      <c r="AL608" s="30">
        <f>SUMIF(Ingredients!$B$3:$B$230,H608,Ingredients!$D$3:$D$230)+SUMIF($B$3:$B$725,H608,$AR$3:$AR$725)</f>
        <v>0</v>
      </c>
      <c r="AM608" s="30">
        <f>SUMIF(Ingredients!$B$3:$B$230,I608,Ingredients!$D$3:$D$230)+SUMIF($B$3:$B$725,I608,$AR$3:$AR$725)</f>
        <v>0</v>
      </c>
      <c r="AN608" s="30">
        <f>SUMIF(Ingredients!$B$3:$B$230,J608,Ingredients!$D$3:$D$230)+SUMIF($B$3:$B$725,J608,$AR$3:$AR$725)</f>
        <v>0</v>
      </c>
      <c r="AO608" s="30">
        <f>SUMIF(Ingredients!$B$3:$B$230,K608,Ingredients!$D$3:$D$230)+SUMIF($B$3:$B$725,K608,$AR$3:$AR$725)</f>
        <v>0</v>
      </c>
      <c r="AP608" s="30">
        <f>SUMIF(Ingredients!$B$3:$B$230,L608,Ingredients!$D$3:$D$230)+SUMIF($B$3:$B$725,L608,$AR$3:$AR$725)</f>
        <v>0</v>
      </c>
      <c r="AQ608" s="30">
        <f>SUMIF(Ingredients!$B$3:$B$230,M608,Ingredients!$D$3:$D$230)+SUMIF($B$3:$B$725,M608,$AR$3:$AR$725)</f>
        <v>0</v>
      </c>
      <c r="AR608" s="29">
        <f t="shared" si="127"/>
        <v>0</v>
      </c>
      <c r="AS608" s="30">
        <f>SUMIF(Ingredients!$B$3:$B$230,F608,Ingredients!$E$3:$E$230)+SUMIF($B$3:$B$725,F608,$BA$3:$BA$730)</f>
        <v>7</v>
      </c>
      <c r="AT608" s="30">
        <f>SUMIF(Ingredients!$B$3:$B$230,G608,Ingredients!$E$3:$E$230)+SUMIF($B$3:$B$725,G608,$BA$3:$BA$730)</f>
        <v>10</v>
      </c>
      <c r="AU608" s="30">
        <f>SUMIF(Ingredients!$B$3:$B$230,H608,Ingredients!$E$3:$E$230)+SUMIF($B$3:$B$725,H608,$BA$3:$BA$730)</f>
        <v>43</v>
      </c>
      <c r="AV608" s="30">
        <f>SUMIF(Ingredients!$B$3:$B$230,I608,Ingredients!$E$3:$E$230)+SUMIF($B$3:$B$725,I608,$BA$3:$BA$730)</f>
        <v>73</v>
      </c>
      <c r="AW608" s="30">
        <f>SUMIF(Ingredients!$B$3:$B$230,J608,Ingredients!$E$3:$E$230)+SUMIF($B$3:$B$725,J608,$BA$3:$BA$730)</f>
        <v>0</v>
      </c>
      <c r="AX608" s="30">
        <f>SUMIF(Ingredients!$B$3:$B$230,K608,Ingredients!$E$3:$E$230)+SUMIF($B$3:$B$725,K608,$BA$3:$BA$730)</f>
        <v>0</v>
      </c>
      <c r="AY608" s="30">
        <f>SUMIF(Ingredients!$B$3:$B$230,L608,Ingredients!$E$3:$E$230)+SUMIF($B$3:$B$725,L608,$BA$3:$BA$730)</f>
        <v>0</v>
      </c>
      <c r="AZ608" s="30">
        <f>SUMIF(Ingredients!$B$3:$B$230,M608,Ingredients!$E$3:$E$230)+SUMIF($B$3:$B$725,M608,$BA$3:$BA$730)</f>
        <v>0</v>
      </c>
      <c r="BA608" s="29">
        <f t="shared" si="128"/>
        <v>33.25</v>
      </c>
      <c r="BB608" s="30">
        <f>SUMIF(Ingredients!$B$3:$B$230,F608,Ingredients!$F$3:$F$230)+SUMIF($B$3:$B$725,F608,$BJ$3:$BJ$725)</f>
        <v>0</v>
      </c>
      <c r="BC608" s="30">
        <f>SUMIF(Ingredients!$B$3:$B$230,G608,Ingredients!$F$3:$F$230)+SUMIF($B$3:$B$725,G608,$BJ$3:$BJ$725)</f>
        <v>0</v>
      </c>
      <c r="BD608" s="30">
        <f>SUMIF(Ingredients!$B$3:$B$230,H608,Ingredients!$F$3:$F$230)+SUMIF($B$3:$B$725,H608,$BJ$3:$BJ$725)</f>
        <v>1</v>
      </c>
      <c r="BE608" s="30">
        <f>SUMIF(Ingredients!$B$3:$B$230,I608,Ingredients!$F$3:$F$230)+SUMIF($B$3:$B$725,I608,$BJ$3:$BJ$725)</f>
        <v>0</v>
      </c>
      <c r="BF608" s="30">
        <f>SUMIF(Ingredients!$B$3:$B$230,J608,Ingredients!$F$3:$F$230)+SUMIF($B$3:$B$725,J608,$BJ$3:$BJ$725)</f>
        <v>0</v>
      </c>
      <c r="BG608" s="30">
        <f>SUMIF(Ingredients!$B$3:$B$230,K608,Ingredients!$F$3:$F$230)+SUMIF($B$3:$B$725,K608,$BJ$3:$BJ$725)</f>
        <v>0</v>
      </c>
      <c r="BH608" s="30">
        <f>SUMIF(Ingredients!$B$3:$B$230,L608,Ingredients!$F$3:$F$230)+SUMIF($B$3:$B$725,L608,$BJ$3:$BJ$725)</f>
        <v>0</v>
      </c>
      <c r="BI608" s="30">
        <f>SUMIF(Ingredients!$B$3:$B$230,M608,Ingredients!$F$3:$F$230)+SUMIF($B$3:$B$725,M608,$BJ$3:$BJ$725)</f>
        <v>0</v>
      </c>
      <c r="BJ608" s="35">
        <f t="shared" si="129"/>
        <v>1</v>
      </c>
      <c r="BK608" s="30">
        <f>SUMIF(Ingredients!$B$3:$B$230,F608,Ingredients!$G$3:$G$230)+SUMIF($B$3:$B$725,F608,$BS$3:$BS$725)</f>
        <v>0</v>
      </c>
      <c r="BL608" s="30">
        <f>SUMIF(Ingredients!$B$3:$B$230,G608,Ingredients!$G$3:$G$230)+SUMIF($B$3:$B$725,G608,$BS$3:$BS$725)</f>
        <v>0</v>
      </c>
      <c r="BM608" s="30">
        <f>SUMIF(Ingredients!$B$3:$B$230,H608,Ingredients!$G$3:$G$230)+SUMIF($B$3:$B$725,H608,$BS$3:$BS$725)</f>
        <v>0</v>
      </c>
      <c r="BN608" s="30">
        <f>SUMIF(Ingredients!$B$3:$B$230,I608,Ingredients!$G$3:$G$230)+SUMIF($B$3:$B$725,I608,$BS$3:$BS$725)</f>
        <v>0</v>
      </c>
      <c r="BO608" s="30">
        <f>SUMIF(Ingredients!$B$3:$B$230,J608,Ingredients!$G$3:$G$230)+SUMIF($B$3:$B$725,J608,$BS$3:$BS$725)</f>
        <v>0</v>
      </c>
      <c r="BP608" s="30">
        <f>SUMIF(Ingredients!$B$3:$B$230,K608,Ingredients!$G$3:$G$230)+SUMIF($B$3:$B$725,K608,$BS$3:$BS$725)</f>
        <v>0</v>
      </c>
      <c r="BQ608" s="30">
        <f>SUMIF(Ingredients!$B$3:$B$230,L608,Ingredients!$G$3:$G$230)+SUMIF($B$3:$B$725,L608,$BS$3:$BS$725)</f>
        <v>0</v>
      </c>
      <c r="BR608" s="30">
        <f>SUMIF(Ingredients!$B$3:$B$230,M608,Ingredients!$G$3:$G$230)+SUMIF($B$3:$B$725,M608,$BS$3:$BS$725)</f>
        <v>0</v>
      </c>
      <c r="BS608" s="36">
        <f t="shared" si="130"/>
        <v>0</v>
      </c>
      <c r="BT608" s="30">
        <f>SUMIF(Ingredients!$B$3:$B$230,F608,Ingredients!$H$3:$H$230)+SUMIF($B$3:$B$725,F608,$CB$3:$CB$725)</f>
        <v>0</v>
      </c>
      <c r="BU608" s="30">
        <f>SUMIF(Ingredients!$B$3:$B$230,G608,Ingredients!$H$3:$H$230)+SUMIF($B$3:$B$725,G608,$CB$3:$CB$725)</f>
        <v>0</v>
      </c>
      <c r="BV608" s="30">
        <f>SUMIF(Ingredients!$B$3:$B$230,H608,Ingredients!$H$3:$H$230)+SUMIF($B$3:$B$725,H608,$CB$3:$CB$725)</f>
        <v>0</v>
      </c>
      <c r="BW608" s="30">
        <f>SUMIF(Ingredients!$B$3:$B$230,I608,Ingredients!$H$3:$H$230)+SUMIF($B$3:$B$725,I608,$CB$3:$CB$725)</f>
        <v>0</v>
      </c>
      <c r="BX608" s="30">
        <f>SUMIF(Ingredients!$B$3:$B$230,J608,Ingredients!$H$3:$H$230)+SUMIF($B$3:$B$725,J608,$CB$3:$CB$725)</f>
        <v>0</v>
      </c>
      <c r="BY608" s="30">
        <f>SUMIF(Ingredients!$B$3:$B$230,K608,Ingredients!$H$3:$H$230)+SUMIF($B$3:$B$725,K608,$CB$3:$CB$725)</f>
        <v>0</v>
      </c>
      <c r="BZ608" s="30">
        <f>SUMIF(Ingredients!$B$3:$B$230,L608,Ingredients!$H$3:$H$230)+SUMIF($B$3:$B$725,L608,$CB$3:$CB$725)</f>
        <v>0</v>
      </c>
      <c r="CA608" s="30">
        <f>SUMIF(Ingredients!$B$3:$B$230,M608,Ingredients!$H$3:$H$230)+SUMIF($B$3:$B$725,M608,$CB$3:$CB$725)</f>
        <v>0</v>
      </c>
      <c r="CB608" s="42">
        <f t="shared" si="131"/>
        <v>0</v>
      </c>
      <c r="CC608" s="30">
        <f>SUMIF(Ingredients!$B$3:$B$230,F608,Ingredients!$I$3:$I$230)+SUMIF($B$3:$B$725,F608,$CK$3:$CK$725)</f>
        <v>2.5</v>
      </c>
      <c r="CD608" s="30">
        <f>SUMIF(Ingredients!$B$3:$B$230,G608,Ingredients!$I$3:$I$230)+SUMIF($B$3:$B$725,G608,$CK$3:$CK$725)</f>
        <v>1.5</v>
      </c>
      <c r="CE608" s="30">
        <f>SUMIF(Ingredients!$B$3:$B$230,H608,Ingredients!$I$3:$I$230)+SUMIF($B$3:$B$725,H608,$CK$3:$CK$725)</f>
        <v>0</v>
      </c>
      <c r="CF608" s="30">
        <f>SUMIF(Ingredients!$B$3:$B$230,I608,Ingredients!$I$3:$I$230)+SUMIF($B$3:$B$725,I608,$CK$3:$CK$725)</f>
        <v>0</v>
      </c>
      <c r="CG608" s="30">
        <f>SUMIF(Ingredients!$B$3:$B$230,J608,Ingredients!$I$3:$I$230)+SUMIF($B$3:$B$725,J608,$CK$3:$CK$725)</f>
        <v>0</v>
      </c>
      <c r="CH608" s="30">
        <f>SUMIF(Ingredients!$B$3:$B$230,K608,Ingredients!$I$3:$I$230)+SUMIF($B$3:$B$725,K608,$CK$3:$CK$725)</f>
        <v>0</v>
      </c>
      <c r="CI608" s="30">
        <f>SUMIF(Ingredients!$B$3:$B$230,L608,Ingredients!$I$3:$I$230)+SUMIF($B$3:$B$725,L608,$CK$3:$CK$725)</f>
        <v>0</v>
      </c>
      <c r="CJ608" s="30">
        <f>SUMIF(Ingredients!$B$3:$B$230,M608,Ingredients!$I$3:$I$230)+SUMIF($B$3:$B$725,M608,$CK$3:$CK$725)</f>
        <v>0</v>
      </c>
      <c r="CK608" s="38">
        <f t="shared" si="132"/>
        <v>4</v>
      </c>
      <c r="CL608" s="30">
        <f>SUMIF(Ingredients!$B$3:$B$230,F608,Ingredients!$J$3:$J$230)+SUMIF($B$3:$B$725,F608,$CT$3:$CT$725)</f>
        <v>0</v>
      </c>
      <c r="CM608" s="30">
        <f>SUMIF(Ingredients!$B$3:$B$230,G608,Ingredients!$J$3:$J$230)+SUMIF($B$3:$B$725,G608,$CT$3:$CT$725)</f>
        <v>0</v>
      </c>
      <c r="CN608" s="30">
        <f>SUMIF(Ingredients!$B$3:$B$230,H608,Ingredients!$J$3:$J$230)+SUMIF($B$3:$B$725,H608,$CT$3:$CT$725)</f>
        <v>0</v>
      </c>
      <c r="CO608" s="30">
        <f>SUMIF(Ingredients!$B$3:$B$230,I608,Ingredients!$J$3:$J$230)+SUMIF($B$3:$B$725,I608,$CT$3:$CT$725)</f>
        <v>3</v>
      </c>
      <c r="CP608" s="30">
        <f>SUMIF(Ingredients!$B$3:$B$230,J608,Ingredients!$J$3:$J$230)+SUMIF($B$3:$B$725,J608,$CT$3:$CT$725)</f>
        <v>0</v>
      </c>
      <c r="CQ608" s="30">
        <f>SUMIF(Ingredients!$B$3:$B$230,K608,Ingredients!$J$3:$J$230)+SUMIF($B$3:$B$725,K608,$CT$3:$CT$725)</f>
        <v>0</v>
      </c>
      <c r="CR608" s="30">
        <f>SUMIF(Ingredients!$B$3:$B$230,L608,Ingredients!$J$3:$J$230)+SUMIF($B$3:$B$725,L608,$CT$3:$CT$725)</f>
        <v>0</v>
      </c>
      <c r="CS608" s="30">
        <f>SUMIF(Ingredients!$B$3:$B$230,M608,Ingredients!$J$3:$J$230)+SUMIF($B$3:$B$725,M608,$CT$3:$CT$725)</f>
        <v>0</v>
      </c>
      <c r="CT608" s="43">
        <f t="shared" si="133"/>
        <v>3</v>
      </c>
      <c r="CU608" s="34">
        <v>35</v>
      </c>
      <c r="CV608" s="30">
        <v>0</v>
      </c>
      <c r="CW608" s="30">
        <v>12</v>
      </c>
      <c r="CX608" s="35">
        <v>1</v>
      </c>
      <c r="CY608" s="36">
        <v>0</v>
      </c>
      <c r="CZ608" s="37">
        <v>0</v>
      </c>
      <c r="DA608" s="38">
        <v>4</v>
      </c>
      <c r="DB608" s="39">
        <v>3</v>
      </c>
      <c r="DC608" t="s">
        <v>202</v>
      </c>
      <c r="DD608" t="str">
        <f t="shared" ca="1" si="125"/>
        <v/>
      </c>
      <c r="DE608" t="str">
        <f t="shared" ca="1" si="134"/>
        <v>-</v>
      </c>
      <c r="DG608" t="s">
        <v>200</v>
      </c>
      <c r="DH608" t="str">
        <f t="shared" ca="1" si="135"/>
        <v>CHICKENCORDONBLEUITEM(MEAL, ItemRegistry.chickencordonbleuItem, 4 ,7f,0f,1f,0f,0f,4f,3f,1.75f),</v>
      </c>
      <c r="DI608" t="s">
        <v>2629</v>
      </c>
    </row>
    <row r="609" spans="2:113" x14ac:dyDescent="0.3">
      <c r="B609" t="s">
        <v>925</v>
      </c>
      <c r="C609" t="str">
        <f>INDEX('PH Itemnames'!$B$1:$B$723,MATCH(B609,'PH Itemnames'!$A$1:$A$723),1)</f>
        <v>sundayhighteaItem</v>
      </c>
      <c r="D609" t="s">
        <v>240</v>
      </c>
      <c r="E609" t="s">
        <v>1191</v>
      </c>
      <c r="F609" s="10" t="s">
        <v>842</v>
      </c>
      <c r="G609" s="11" t="s">
        <v>926</v>
      </c>
      <c r="H609" s="11"/>
      <c r="I609" s="11"/>
      <c r="J609" s="11"/>
      <c r="K609" s="11"/>
      <c r="L609" s="11"/>
      <c r="M609" s="11"/>
      <c r="N609" s="46">
        <f ca="1">SUMIF(Ingredients!$B$3:$B$230,'PH complex foods'!F609,Ingredients!$A$3:$A$119)+SUMIF($B$3:$B$725,F609,$V$3:$V$724)</f>
        <v>1</v>
      </c>
      <c r="O609" s="11">
        <f ca="1">SUMIF(Ingredients!$B$3:$B$230,'PH complex foods'!G609,Ingredients!$A$3:$A$119)+SUMIF($B$3:$B$725,G609,$V$3:$V$724)</f>
        <v>1</v>
      </c>
      <c r="P609" s="11">
        <f ca="1">SUMIF(Ingredients!$B$3:$B$230,'PH complex foods'!H609,Ingredients!$A$3:$A$119)+SUMIF($B$3:$B$725,H609,$V$3:$V$724)</f>
        <v>0</v>
      </c>
      <c r="Q609" s="11">
        <f ca="1">SUMIF(Ingredients!$B$3:$B$230,'PH complex foods'!I609,Ingredients!$A$3:$A$119)+SUMIF($B$3:$B$725,I609,$V$3:$V$724)</f>
        <v>0</v>
      </c>
      <c r="R609" s="11">
        <f ca="1">SUMIF(Ingredients!$B$3:$B$230,'PH complex foods'!J609,Ingredients!$A$3:$A$119)+SUMIF($B$3:$B$725,J609,$V$3:$V$724)</f>
        <v>0</v>
      </c>
      <c r="S609" s="11">
        <f ca="1">SUMIF(Ingredients!$B$3:$B$230,'PH complex foods'!K609,Ingredients!$A$3:$A$119)+SUMIF($B$3:$B$725,K609,$V$3:$V$724)</f>
        <v>0</v>
      </c>
      <c r="T609" s="11">
        <f ca="1">SUMIF(Ingredients!$B$3:$B$230,'PH complex foods'!L609,Ingredients!$A$3:$A$119)+SUMIF($B$3:$B$725,L609,$V$3:$V$724)</f>
        <v>0</v>
      </c>
      <c r="U609" s="11">
        <f ca="1">SUMIF(Ingredients!$B$3:$B$230,'PH complex foods'!M609,Ingredients!$A$3:$A$119)+SUMIF($B$3:$B$725,M609,$V$3:$V$724)</f>
        <v>0</v>
      </c>
      <c r="V609" s="10">
        <f t="shared" ca="1" si="136"/>
        <v>1</v>
      </c>
      <c r="W609" s="10">
        <v>1</v>
      </c>
      <c r="X609" s="11">
        <v>1</v>
      </c>
      <c r="Y609" s="11">
        <f>COUNTIF(F609:M1333,B609)</f>
        <v>0</v>
      </c>
      <c r="Z609" s="44" t="str">
        <f t="shared" ca="1" si="137"/>
        <v>Yes</v>
      </c>
      <c r="AA609" s="34">
        <f>SUMIF(Ingredients!$B$3:$B$230,F609,Ingredients!$C$3:$C$230)+SUMIF($B$3:$B$725,F609,$AI$3:$AI$725)</f>
        <v>3</v>
      </c>
      <c r="AB609" s="30">
        <f>SUMIF(Ingredients!$B$3:$B$230,G609,Ingredients!$C$3:$C$230)+SUMIF($B$3:$B$725,G609,$AI$3:$AI$725)</f>
        <v>22</v>
      </c>
      <c r="AC609" s="30">
        <f>SUMIF(Ingredients!$B$3:$B$230,H609,Ingredients!$C$3:$C$230)+SUMIF($B$3:$B$725,H609,$AI$3:$AI$725)</f>
        <v>0</v>
      </c>
      <c r="AD609" s="30">
        <f>SUMIF(Ingredients!$B$3:$B$230,I609,Ingredients!$C$3:$C$230)+SUMIF($B$3:$B$725,I609,$AI$3:$AI$725)</f>
        <v>0</v>
      </c>
      <c r="AE609" s="30">
        <f>SUMIF(Ingredients!$B$3:$B$230,J609,Ingredients!$C$3:$C$230)+SUMIF($B$3:$B$725,J609,$AI$3:$AI$725)</f>
        <v>0</v>
      </c>
      <c r="AF609" s="30">
        <f>SUMIF(Ingredients!$B$3:$B$230,K609,Ingredients!$C$3:$C$230)+SUMIF($B$3:$B$725,K609,$AI$3:$AI$725)</f>
        <v>0</v>
      </c>
      <c r="AG609" s="30">
        <f>SUMIF(Ingredients!$B$3:$B$230,L609,Ingredients!$C$3:$C$230)+SUMIF($B$3:$B$725,L609,$AI$3:$AI$725)</f>
        <v>0</v>
      </c>
      <c r="AH609" s="30">
        <f>SUMIF(Ingredients!$B$3:$B$230,M609,Ingredients!$C$3:$C$230)+SUMIF($B$3:$B$725,M609,$AI$3:$AI$725)</f>
        <v>0</v>
      </c>
      <c r="AI609" s="29">
        <f t="shared" si="126"/>
        <v>25</v>
      </c>
      <c r="AJ609" s="30">
        <f>SUMIF(Ingredients!$B$3:$B$230,F609,Ingredients!$D$3:$D$230)+SUMIF($B$3:$B$725,F609,$AR$3:$AR$725)</f>
        <v>10</v>
      </c>
      <c r="AK609" s="30">
        <f>SUMIF(Ingredients!$B$3:$B$230,G609,Ingredients!$D$3:$D$230)+SUMIF($B$3:$B$725,G609,$AR$3:$AR$725)</f>
        <v>5</v>
      </c>
      <c r="AL609" s="30">
        <f>SUMIF(Ingredients!$B$3:$B$230,H609,Ingredients!$D$3:$D$230)+SUMIF($B$3:$B$725,H609,$AR$3:$AR$725)</f>
        <v>0</v>
      </c>
      <c r="AM609" s="30">
        <f>SUMIF(Ingredients!$B$3:$B$230,I609,Ingredients!$D$3:$D$230)+SUMIF($B$3:$B$725,I609,$AR$3:$AR$725)</f>
        <v>0</v>
      </c>
      <c r="AN609" s="30">
        <f>SUMIF(Ingredients!$B$3:$B$230,J609,Ingredients!$D$3:$D$230)+SUMIF($B$3:$B$725,J609,$AR$3:$AR$725)</f>
        <v>0</v>
      </c>
      <c r="AO609" s="30">
        <f>SUMIF(Ingredients!$B$3:$B$230,K609,Ingredients!$D$3:$D$230)+SUMIF($B$3:$B$725,K609,$AR$3:$AR$725)</f>
        <v>0</v>
      </c>
      <c r="AP609" s="30">
        <f>SUMIF(Ingredients!$B$3:$B$230,L609,Ingredients!$D$3:$D$230)+SUMIF($B$3:$B$725,L609,$AR$3:$AR$725)</f>
        <v>0</v>
      </c>
      <c r="AQ609" s="30">
        <f>SUMIF(Ingredients!$B$3:$B$230,M609,Ingredients!$D$3:$D$230)+SUMIF($B$3:$B$725,M609,$AR$3:$AR$725)</f>
        <v>0</v>
      </c>
      <c r="AR609" s="29">
        <f t="shared" si="127"/>
        <v>15</v>
      </c>
      <c r="AS609" s="30">
        <f>SUMIF(Ingredients!$B$3:$B$230,F609,Ingredients!$E$3:$E$230)+SUMIF($B$3:$B$725,F609,$BA$3:$BA$730)</f>
        <v>19.5</v>
      </c>
      <c r="AT609" s="30">
        <f>SUMIF(Ingredients!$B$3:$B$230,G609,Ingredients!$E$3:$E$230)+SUMIF($B$3:$B$725,G609,$BA$3:$BA$730)</f>
        <v>27</v>
      </c>
      <c r="AU609" s="30">
        <f>SUMIF(Ingredients!$B$3:$B$230,H609,Ingredients!$E$3:$E$230)+SUMIF($B$3:$B$725,H609,$BA$3:$BA$730)</f>
        <v>0</v>
      </c>
      <c r="AV609" s="30">
        <f>SUMIF(Ingredients!$B$3:$B$230,I609,Ingredients!$E$3:$E$230)+SUMIF($B$3:$B$725,I609,$BA$3:$BA$730)</f>
        <v>0</v>
      </c>
      <c r="AW609" s="30">
        <f>SUMIF(Ingredients!$B$3:$B$230,J609,Ingredients!$E$3:$E$230)+SUMIF($B$3:$B$725,J609,$BA$3:$BA$730)</f>
        <v>0</v>
      </c>
      <c r="AX609" s="30">
        <f>SUMIF(Ingredients!$B$3:$B$230,K609,Ingredients!$E$3:$E$230)+SUMIF($B$3:$B$725,K609,$BA$3:$BA$730)</f>
        <v>0</v>
      </c>
      <c r="AY609" s="30">
        <f>SUMIF(Ingredients!$B$3:$B$230,L609,Ingredients!$E$3:$E$230)+SUMIF($B$3:$B$725,L609,$BA$3:$BA$730)</f>
        <v>0</v>
      </c>
      <c r="AZ609" s="30">
        <f>SUMIF(Ingredients!$B$3:$B$230,M609,Ingredients!$E$3:$E$230)+SUMIF($B$3:$B$725,M609,$BA$3:$BA$730)</f>
        <v>0</v>
      </c>
      <c r="BA609" s="29">
        <f t="shared" si="128"/>
        <v>23.25</v>
      </c>
      <c r="BB609" s="30">
        <f>SUMIF(Ingredients!$B$3:$B$230,F609,Ingredients!$F$3:$F$230)+SUMIF($B$3:$B$725,F609,$BJ$3:$BJ$725)</f>
        <v>0</v>
      </c>
      <c r="BC609" s="30">
        <f>SUMIF(Ingredients!$B$3:$B$230,G609,Ingredients!$F$3:$F$230)+SUMIF($B$3:$B$725,G609,$BJ$3:$BJ$725)</f>
        <v>1.5</v>
      </c>
      <c r="BD609" s="30">
        <f>SUMIF(Ingredients!$B$3:$B$230,H609,Ingredients!$F$3:$F$230)+SUMIF($B$3:$B$725,H609,$BJ$3:$BJ$725)</f>
        <v>0</v>
      </c>
      <c r="BE609" s="30">
        <f>SUMIF(Ingredients!$B$3:$B$230,I609,Ingredients!$F$3:$F$230)+SUMIF($B$3:$B$725,I609,$BJ$3:$BJ$725)</f>
        <v>0</v>
      </c>
      <c r="BF609" s="30">
        <f>SUMIF(Ingredients!$B$3:$B$230,J609,Ingredients!$F$3:$F$230)+SUMIF($B$3:$B$725,J609,$BJ$3:$BJ$725)</f>
        <v>0</v>
      </c>
      <c r="BG609" s="30">
        <f>SUMIF(Ingredients!$B$3:$B$230,K609,Ingredients!$F$3:$F$230)+SUMIF($B$3:$B$725,K609,$BJ$3:$BJ$725)</f>
        <v>0</v>
      </c>
      <c r="BH609" s="30">
        <f>SUMIF(Ingredients!$B$3:$B$230,L609,Ingredients!$F$3:$F$230)+SUMIF($B$3:$B$725,L609,$BJ$3:$BJ$725)</f>
        <v>0</v>
      </c>
      <c r="BI609" s="30">
        <f>SUMIF(Ingredients!$B$3:$B$230,M609,Ingredients!$F$3:$F$230)+SUMIF($B$3:$B$725,M609,$BJ$3:$BJ$725)</f>
        <v>0</v>
      </c>
      <c r="BJ609" s="35">
        <f t="shared" si="129"/>
        <v>1.5</v>
      </c>
      <c r="BK609" s="30">
        <f>SUMIF(Ingredients!$B$3:$B$230,F609,Ingredients!$G$3:$G$230)+SUMIF($B$3:$B$725,F609,$BS$3:$BS$725)</f>
        <v>0.5</v>
      </c>
      <c r="BL609" s="30">
        <f>SUMIF(Ingredients!$B$3:$B$230,G609,Ingredients!$G$3:$G$230)+SUMIF($B$3:$B$725,G609,$BS$3:$BS$725)</f>
        <v>0</v>
      </c>
      <c r="BM609" s="30">
        <f>SUMIF(Ingredients!$B$3:$B$230,H609,Ingredients!$G$3:$G$230)+SUMIF($B$3:$B$725,H609,$BS$3:$BS$725)</f>
        <v>0</v>
      </c>
      <c r="BN609" s="30">
        <f>SUMIF(Ingredients!$B$3:$B$230,I609,Ingredients!$G$3:$G$230)+SUMIF($B$3:$B$725,I609,$BS$3:$BS$725)</f>
        <v>0</v>
      </c>
      <c r="BO609" s="30">
        <f>SUMIF(Ingredients!$B$3:$B$230,J609,Ingredients!$G$3:$G$230)+SUMIF($B$3:$B$725,J609,$BS$3:$BS$725)</f>
        <v>0</v>
      </c>
      <c r="BP609" s="30">
        <f>SUMIF(Ingredients!$B$3:$B$230,K609,Ingredients!$G$3:$G$230)+SUMIF($B$3:$B$725,K609,$BS$3:$BS$725)</f>
        <v>0</v>
      </c>
      <c r="BQ609" s="30">
        <f>SUMIF(Ingredients!$B$3:$B$230,L609,Ingredients!$G$3:$G$230)+SUMIF($B$3:$B$725,L609,$BS$3:$BS$725)</f>
        <v>0</v>
      </c>
      <c r="BR609" s="30">
        <f>SUMIF(Ingredients!$B$3:$B$230,M609,Ingredients!$G$3:$G$230)+SUMIF($B$3:$B$725,M609,$BS$3:$BS$725)</f>
        <v>0</v>
      </c>
      <c r="BS609" s="36">
        <f t="shared" si="130"/>
        <v>0.5</v>
      </c>
      <c r="BT609" s="30">
        <f>SUMIF(Ingredients!$B$3:$B$230,F609,Ingredients!$H$3:$H$230)+SUMIF($B$3:$B$725,F609,$CB$3:$CB$725)</f>
        <v>0</v>
      </c>
      <c r="BU609" s="30">
        <f>SUMIF(Ingredients!$B$3:$B$230,G609,Ingredients!$H$3:$H$230)+SUMIF($B$3:$B$725,G609,$CB$3:$CB$725)</f>
        <v>1.5</v>
      </c>
      <c r="BV609" s="30">
        <f>SUMIF(Ingredients!$B$3:$B$230,H609,Ingredients!$H$3:$H$230)+SUMIF($B$3:$B$725,H609,$CB$3:$CB$725)</f>
        <v>0</v>
      </c>
      <c r="BW609" s="30">
        <f>SUMIF(Ingredients!$B$3:$B$230,I609,Ingredients!$H$3:$H$230)+SUMIF($B$3:$B$725,I609,$CB$3:$CB$725)</f>
        <v>0</v>
      </c>
      <c r="BX609" s="30">
        <f>SUMIF(Ingredients!$B$3:$B$230,J609,Ingredients!$H$3:$H$230)+SUMIF($B$3:$B$725,J609,$CB$3:$CB$725)</f>
        <v>0</v>
      </c>
      <c r="BY609" s="30">
        <f>SUMIF(Ingredients!$B$3:$B$230,K609,Ingredients!$H$3:$H$230)+SUMIF($B$3:$B$725,K609,$CB$3:$CB$725)</f>
        <v>0</v>
      </c>
      <c r="BZ609" s="30">
        <f>SUMIF(Ingredients!$B$3:$B$230,L609,Ingredients!$H$3:$H$230)+SUMIF($B$3:$B$725,L609,$CB$3:$CB$725)</f>
        <v>0</v>
      </c>
      <c r="CA609" s="30">
        <f>SUMIF(Ingredients!$B$3:$B$230,M609,Ingredients!$H$3:$H$230)+SUMIF($B$3:$B$725,M609,$CB$3:$CB$725)</f>
        <v>0</v>
      </c>
      <c r="CB609" s="42">
        <f t="shared" si="131"/>
        <v>1.5</v>
      </c>
      <c r="CC609" s="30">
        <f>SUMIF(Ingredients!$B$3:$B$230,F609,Ingredients!$I$3:$I$230)+SUMIF($B$3:$B$725,F609,$CK$3:$CK$725)</f>
        <v>0</v>
      </c>
      <c r="CD609" s="30">
        <f>SUMIF(Ingredients!$B$3:$B$230,G609,Ingredients!$I$3:$I$230)+SUMIF($B$3:$B$725,G609,$CK$3:$CK$725)</f>
        <v>0</v>
      </c>
      <c r="CE609" s="30">
        <f>SUMIF(Ingredients!$B$3:$B$230,H609,Ingredients!$I$3:$I$230)+SUMIF($B$3:$B$725,H609,$CK$3:$CK$725)</f>
        <v>0</v>
      </c>
      <c r="CF609" s="30">
        <f>SUMIF(Ingredients!$B$3:$B$230,I609,Ingredients!$I$3:$I$230)+SUMIF($B$3:$B$725,I609,$CK$3:$CK$725)</f>
        <v>0</v>
      </c>
      <c r="CG609" s="30">
        <f>SUMIF(Ingredients!$B$3:$B$230,J609,Ingredients!$I$3:$I$230)+SUMIF($B$3:$B$725,J609,$CK$3:$CK$725)</f>
        <v>0</v>
      </c>
      <c r="CH609" s="30">
        <f>SUMIF(Ingredients!$B$3:$B$230,K609,Ingredients!$I$3:$I$230)+SUMIF($B$3:$B$725,K609,$CK$3:$CK$725)</f>
        <v>0</v>
      </c>
      <c r="CI609" s="30">
        <f>SUMIF(Ingredients!$B$3:$B$230,L609,Ingredients!$I$3:$I$230)+SUMIF($B$3:$B$725,L609,$CK$3:$CK$725)</f>
        <v>0</v>
      </c>
      <c r="CJ609" s="30">
        <f>SUMIF(Ingredients!$B$3:$B$230,M609,Ingredients!$I$3:$I$230)+SUMIF($B$3:$B$725,M609,$CK$3:$CK$725)</f>
        <v>0</v>
      </c>
      <c r="CK609" s="38">
        <f t="shared" si="132"/>
        <v>0</v>
      </c>
      <c r="CL609" s="30">
        <f>SUMIF(Ingredients!$B$3:$B$230,F609,Ingredients!$J$3:$J$230)+SUMIF($B$3:$B$725,F609,$CT$3:$CT$725)</f>
        <v>0</v>
      </c>
      <c r="CM609" s="30">
        <f>SUMIF(Ingredients!$B$3:$B$230,G609,Ingredients!$J$3:$J$230)+SUMIF($B$3:$B$725,G609,$CT$3:$CT$725)</f>
        <v>4</v>
      </c>
      <c r="CN609" s="30">
        <f>SUMIF(Ingredients!$B$3:$B$230,H609,Ingredients!$J$3:$J$230)+SUMIF($B$3:$B$725,H609,$CT$3:$CT$725)</f>
        <v>0</v>
      </c>
      <c r="CO609" s="30">
        <f>SUMIF(Ingredients!$B$3:$B$230,I609,Ingredients!$J$3:$J$230)+SUMIF($B$3:$B$725,I609,$CT$3:$CT$725)</f>
        <v>0</v>
      </c>
      <c r="CP609" s="30">
        <f>SUMIF(Ingredients!$B$3:$B$230,J609,Ingredients!$J$3:$J$230)+SUMIF($B$3:$B$725,J609,$CT$3:$CT$725)</f>
        <v>0</v>
      </c>
      <c r="CQ609" s="30">
        <f>SUMIF(Ingredients!$B$3:$B$230,K609,Ingredients!$J$3:$J$230)+SUMIF($B$3:$B$725,K609,$CT$3:$CT$725)</f>
        <v>0</v>
      </c>
      <c r="CR609" s="30">
        <f>SUMIF(Ingredients!$B$3:$B$230,L609,Ingredients!$J$3:$J$230)+SUMIF($B$3:$B$725,L609,$CT$3:$CT$725)</f>
        <v>0</v>
      </c>
      <c r="CS609" s="30">
        <f>SUMIF(Ingredients!$B$3:$B$230,M609,Ingredients!$J$3:$J$230)+SUMIF($B$3:$B$725,M609,$CT$3:$CT$725)</f>
        <v>0</v>
      </c>
      <c r="CT609" s="43">
        <f t="shared" si="133"/>
        <v>4</v>
      </c>
      <c r="CU609" s="34">
        <v>25</v>
      </c>
      <c r="CV609" s="30">
        <v>20</v>
      </c>
      <c r="CW609" s="30">
        <v>18</v>
      </c>
      <c r="CX609" s="35">
        <v>1.5</v>
      </c>
      <c r="CY609" s="36">
        <v>0.5</v>
      </c>
      <c r="CZ609" s="37">
        <v>1.5</v>
      </c>
      <c r="DA609" s="38">
        <v>0</v>
      </c>
      <c r="DB609" s="39">
        <v>4</v>
      </c>
      <c r="DC609" t="s">
        <v>202</v>
      </c>
      <c r="DD609" t="str">
        <f t="shared" ca="1" si="125"/>
        <v/>
      </c>
      <c r="DE609" t="str">
        <f t="shared" ca="1" si="134"/>
        <v>-</v>
      </c>
      <c r="DG609" t="s">
        <v>200</v>
      </c>
      <c r="DH609" t="str">
        <f t="shared" ca="1" si="135"/>
        <v>SUNDAYHIGHTEAITEM(MEAL, ItemRegistry.sundayhighteaItem, 4 ,5f,20f,1.5f,1.5f,0.5f,0f,4f,1.17f),</v>
      </c>
      <c r="DI609" t="s">
        <v>2630</v>
      </c>
    </row>
    <row r="610" spans="2:113" x14ac:dyDescent="0.3">
      <c r="B610" t="s">
        <v>926</v>
      </c>
      <c r="C610" t="str">
        <f>INDEX('PH Itemnames'!$B$1:$B$723,MATCH(B610,'PH Itemnames'!$A$1:$A$723),1)</f>
        <v>cucumbersandwichItem</v>
      </c>
      <c r="D610" t="s">
        <v>240</v>
      </c>
      <c r="E610" t="s">
        <v>1191</v>
      </c>
      <c r="F610" s="10" t="s">
        <v>246</v>
      </c>
      <c r="G610" s="11" t="s">
        <v>112</v>
      </c>
      <c r="H610" s="11" t="s">
        <v>73</v>
      </c>
      <c r="I610" s="11" t="s">
        <v>227</v>
      </c>
      <c r="J610" s="11"/>
      <c r="K610" s="11"/>
      <c r="L610" s="11"/>
      <c r="M610" s="11"/>
      <c r="N610" s="46">
        <f ca="1">SUMIF(Ingredients!$B$3:$B$230,'PH complex foods'!F610,Ingredients!$A$3:$A$119)+SUMIF($B$3:$B$725,F610,$V$3:$V$724)</f>
        <v>1</v>
      </c>
      <c r="O610" s="11">
        <f ca="1">SUMIF(Ingredients!$B$3:$B$230,'PH complex foods'!G610,Ingredients!$A$3:$A$119)+SUMIF($B$3:$B$725,G610,$V$3:$V$724)</f>
        <v>1</v>
      </c>
      <c r="P610" s="11">
        <f ca="1">SUMIF(Ingredients!$B$3:$B$230,'PH complex foods'!H610,Ingredients!$A$3:$A$119)+SUMIF($B$3:$B$725,H610,$V$3:$V$724)</f>
        <v>1</v>
      </c>
      <c r="Q610" s="11">
        <f ca="1">SUMIF(Ingredients!$B$3:$B$230,'PH complex foods'!I610,Ingredients!$A$3:$A$119)+SUMIF($B$3:$B$725,I610,$V$3:$V$724)</f>
        <v>1</v>
      </c>
      <c r="R610" s="11">
        <f ca="1">SUMIF(Ingredients!$B$3:$B$230,'PH complex foods'!J610,Ingredients!$A$3:$A$119)+SUMIF($B$3:$B$725,J610,$V$3:$V$724)</f>
        <v>0</v>
      </c>
      <c r="S610" s="11">
        <f ca="1">SUMIF(Ingredients!$B$3:$B$230,'PH complex foods'!K610,Ingredients!$A$3:$A$119)+SUMIF($B$3:$B$725,K610,$V$3:$V$724)</f>
        <v>0</v>
      </c>
      <c r="T610" s="11">
        <f ca="1">SUMIF(Ingredients!$B$3:$B$230,'PH complex foods'!L610,Ingredients!$A$3:$A$119)+SUMIF($B$3:$B$725,L610,$V$3:$V$724)</f>
        <v>0</v>
      </c>
      <c r="U610" s="11">
        <f ca="1">SUMIF(Ingredients!$B$3:$B$230,'PH complex foods'!M610,Ingredients!$A$3:$A$119)+SUMIF($B$3:$B$725,M610,$V$3:$V$724)</f>
        <v>0</v>
      </c>
      <c r="V610" s="10">
        <f t="shared" ca="1" si="136"/>
        <v>1</v>
      </c>
      <c r="W610" s="10">
        <v>1</v>
      </c>
      <c r="X610" s="11">
        <v>1</v>
      </c>
      <c r="Y610" s="11">
        <f>COUNTIF(F610:M1334,B610)</f>
        <v>0</v>
      </c>
      <c r="Z610" s="44" t="str">
        <f t="shared" ca="1" si="137"/>
        <v>Yes</v>
      </c>
      <c r="AA610" s="34">
        <f>SUMIF(Ingredients!$B$3:$B$230,F610,Ingredients!$C$3:$C$230)+SUMIF($B$3:$B$725,F610,$AI$3:$AI$725)</f>
        <v>5</v>
      </c>
      <c r="AB610" s="30">
        <f>SUMIF(Ingredients!$B$3:$B$230,G610,Ingredients!$C$3:$C$230)+SUMIF($B$3:$B$725,G610,$AI$3:$AI$725)</f>
        <v>2</v>
      </c>
      <c r="AC610" s="30">
        <f>SUMIF(Ingredients!$B$3:$B$230,H610,Ingredients!$C$3:$C$230)+SUMIF($B$3:$B$725,H610,$AI$3:$AI$725)</f>
        <v>10</v>
      </c>
      <c r="AD610" s="30">
        <f>SUMIF(Ingredients!$B$3:$B$230,I610,Ingredients!$C$3:$C$230)+SUMIF($B$3:$B$725,I610,$AI$3:$AI$725)</f>
        <v>5</v>
      </c>
      <c r="AE610" s="30">
        <f>SUMIF(Ingredients!$B$3:$B$230,J610,Ingredients!$C$3:$C$230)+SUMIF($B$3:$B$725,J610,$AI$3:$AI$725)</f>
        <v>0</v>
      </c>
      <c r="AF610" s="30">
        <f>SUMIF(Ingredients!$B$3:$B$230,K610,Ingredients!$C$3:$C$230)+SUMIF($B$3:$B$725,K610,$AI$3:$AI$725)</f>
        <v>0</v>
      </c>
      <c r="AG610" s="30">
        <f>SUMIF(Ingredients!$B$3:$B$230,L610,Ingredients!$C$3:$C$230)+SUMIF($B$3:$B$725,L610,$AI$3:$AI$725)</f>
        <v>0</v>
      </c>
      <c r="AH610" s="30">
        <f>SUMIF(Ingredients!$B$3:$B$230,M610,Ingredients!$C$3:$C$230)+SUMIF($B$3:$B$725,M610,$AI$3:$AI$725)</f>
        <v>0</v>
      </c>
      <c r="AI610" s="29">
        <f t="shared" si="126"/>
        <v>22</v>
      </c>
      <c r="AJ610" s="30">
        <f>SUMIF(Ingredients!$B$3:$B$230,F610,Ingredients!$D$3:$D$230)+SUMIF($B$3:$B$725,F610,$AR$3:$AR$725)</f>
        <v>0</v>
      </c>
      <c r="AK610" s="30">
        <f>SUMIF(Ingredients!$B$3:$B$230,G610,Ingredients!$D$3:$D$230)+SUMIF($B$3:$B$725,G610,$AR$3:$AR$725)</f>
        <v>5</v>
      </c>
      <c r="AL610" s="30">
        <f>SUMIF(Ingredients!$B$3:$B$230,H610,Ingredients!$D$3:$D$230)+SUMIF($B$3:$B$725,H610,$AR$3:$AR$725)</f>
        <v>0</v>
      </c>
      <c r="AM610" s="30">
        <f>SUMIF(Ingredients!$B$3:$B$230,I610,Ingredients!$D$3:$D$230)+SUMIF($B$3:$B$725,I610,$AR$3:$AR$725)</f>
        <v>0</v>
      </c>
      <c r="AN610" s="30">
        <f>SUMIF(Ingredients!$B$3:$B$230,J610,Ingredients!$D$3:$D$230)+SUMIF($B$3:$B$725,J610,$AR$3:$AR$725)</f>
        <v>0</v>
      </c>
      <c r="AO610" s="30">
        <f>SUMIF(Ingredients!$B$3:$B$230,K610,Ingredients!$D$3:$D$230)+SUMIF($B$3:$B$725,K610,$AR$3:$AR$725)</f>
        <v>0</v>
      </c>
      <c r="AP610" s="30">
        <f>SUMIF(Ingredients!$B$3:$B$230,L610,Ingredients!$D$3:$D$230)+SUMIF($B$3:$B$725,L610,$AR$3:$AR$725)</f>
        <v>0</v>
      </c>
      <c r="AQ610" s="30">
        <f>SUMIF(Ingredients!$B$3:$B$230,M610,Ingredients!$D$3:$D$230)+SUMIF($B$3:$B$725,M610,$AR$3:$AR$725)</f>
        <v>0</v>
      </c>
      <c r="AR610" s="29">
        <f t="shared" si="127"/>
        <v>5</v>
      </c>
      <c r="AS610" s="30">
        <f>SUMIF(Ingredients!$B$3:$B$230,F610,Ingredients!$E$3:$E$230)+SUMIF($B$3:$B$725,F610,$BA$3:$BA$730)</f>
        <v>21</v>
      </c>
      <c r="AT610" s="30">
        <f>SUMIF(Ingredients!$B$3:$B$230,G610,Ingredients!$E$3:$E$230)+SUMIF($B$3:$B$725,G610,$BA$3:$BA$730)</f>
        <v>7</v>
      </c>
      <c r="AU610" s="30">
        <f>SUMIF(Ingredients!$B$3:$B$230,H610,Ingredients!$E$3:$E$230)+SUMIF($B$3:$B$725,H610,$BA$3:$BA$730)</f>
        <v>73</v>
      </c>
      <c r="AV610" s="30">
        <f>SUMIF(Ingredients!$B$3:$B$230,I610,Ingredients!$E$3:$E$230)+SUMIF($B$3:$B$725,I610,$BA$3:$BA$730)</f>
        <v>7</v>
      </c>
      <c r="AW610" s="30">
        <f>SUMIF(Ingredients!$B$3:$B$230,J610,Ingredients!$E$3:$E$230)+SUMIF($B$3:$B$725,J610,$BA$3:$BA$730)</f>
        <v>0</v>
      </c>
      <c r="AX610" s="30">
        <f>SUMIF(Ingredients!$B$3:$B$230,K610,Ingredients!$E$3:$E$230)+SUMIF($B$3:$B$725,K610,$BA$3:$BA$730)</f>
        <v>0</v>
      </c>
      <c r="AY610" s="30">
        <f>SUMIF(Ingredients!$B$3:$B$230,L610,Ingredients!$E$3:$E$230)+SUMIF($B$3:$B$725,L610,$BA$3:$BA$730)</f>
        <v>0</v>
      </c>
      <c r="AZ610" s="30">
        <f>SUMIF(Ingredients!$B$3:$B$230,M610,Ingredients!$E$3:$E$230)+SUMIF($B$3:$B$725,M610,$BA$3:$BA$730)</f>
        <v>0</v>
      </c>
      <c r="BA610" s="29">
        <f t="shared" si="128"/>
        <v>27</v>
      </c>
      <c r="BB610" s="30">
        <f>SUMIF(Ingredients!$B$3:$B$230,F610,Ingredients!$F$3:$F$230)+SUMIF($B$3:$B$725,F610,$BJ$3:$BJ$725)</f>
        <v>1.5</v>
      </c>
      <c r="BC610" s="30">
        <f>SUMIF(Ingredients!$B$3:$B$230,G610,Ingredients!$F$3:$F$230)+SUMIF($B$3:$B$725,G610,$BJ$3:$BJ$725)</f>
        <v>0</v>
      </c>
      <c r="BD610" s="30">
        <f>SUMIF(Ingredients!$B$3:$B$230,H610,Ingredients!$F$3:$F$230)+SUMIF($B$3:$B$725,H610,$BJ$3:$BJ$725)</f>
        <v>0</v>
      </c>
      <c r="BE610" s="30">
        <f>SUMIF(Ingredients!$B$3:$B$230,I610,Ingredients!$F$3:$F$230)+SUMIF($B$3:$B$725,I610,$BJ$3:$BJ$725)</f>
        <v>0</v>
      </c>
      <c r="BF610" s="30">
        <f>SUMIF(Ingredients!$B$3:$B$230,J610,Ingredients!$F$3:$F$230)+SUMIF($B$3:$B$725,J610,$BJ$3:$BJ$725)</f>
        <v>0</v>
      </c>
      <c r="BG610" s="30">
        <f>SUMIF(Ingredients!$B$3:$B$230,K610,Ingredients!$F$3:$F$230)+SUMIF($B$3:$B$725,K610,$BJ$3:$BJ$725)</f>
        <v>0</v>
      </c>
      <c r="BH610" s="30">
        <f>SUMIF(Ingredients!$B$3:$B$230,L610,Ingredients!$F$3:$F$230)+SUMIF($B$3:$B$725,L610,$BJ$3:$BJ$725)</f>
        <v>0</v>
      </c>
      <c r="BI610" s="30">
        <f>SUMIF(Ingredients!$B$3:$B$230,M610,Ingredients!$F$3:$F$230)+SUMIF($B$3:$B$725,M610,$BJ$3:$BJ$725)</f>
        <v>0</v>
      </c>
      <c r="BJ610" s="35">
        <f t="shared" si="129"/>
        <v>1.5</v>
      </c>
      <c r="BK610" s="30">
        <f>SUMIF(Ingredients!$B$3:$B$230,F610,Ingredients!$G$3:$G$230)+SUMIF($B$3:$B$725,F610,$BS$3:$BS$725)</f>
        <v>0</v>
      </c>
      <c r="BL610" s="30">
        <f>SUMIF(Ingredients!$B$3:$B$230,G610,Ingredients!$G$3:$G$230)+SUMIF($B$3:$B$725,G610,$BS$3:$BS$725)</f>
        <v>0</v>
      </c>
      <c r="BM610" s="30">
        <f>SUMIF(Ingredients!$B$3:$B$230,H610,Ingredients!$G$3:$G$230)+SUMIF($B$3:$B$725,H610,$BS$3:$BS$725)</f>
        <v>0</v>
      </c>
      <c r="BN610" s="30">
        <f>SUMIF(Ingredients!$B$3:$B$230,I610,Ingredients!$G$3:$G$230)+SUMIF($B$3:$B$725,I610,$BS$3:$BS$725)</f>
        <v>0</v>
      </c>
      <c r="BO610" s="30">
        <f>SUMIF(Ingredients!$B$3:$B$230,J610,Ingredients!$G$3:$G$230)+SUMIF($B$3:$B$725,J610,$BS$3:$BS$725)</f>
        <v>0</v>
      </c>
      <c r="BP610" s="30">
        <f>SUMIF(Ingredients!$B$3:$B$230,K610,Ingredients!$G$3:$G$230)+SUMIF($B$3:$B$725,K610,$BS$3:$BS$725)</f>
        <v>0</v>
      </c>
      <c r="BQ610" s="30">
        <f>SUMIF(Ingredients!$B$3:$B$230,L610,Ingredients!$G$3:$G$230)+SUMIF($B$3:$B$725,L610,$BS$3:$BS$725)</f>
        <v>0</v>
      </c>
      <c r="BR610" s="30">
        <f>SUMIF(Ingredients!$B$3:$B$230,M610,Ingredients!$G$3:$G$230)+SUMIF($B$3:$B$725,M610,$BS$3:$BS$725)</f>
        <v>0</v>
      </c>
      <c r="BS610" s="36">
        <f t="shared" si="130"/>
        <v>0</v>
      </c>
      <c r="BT610" s="30">
        <f>SUMIF(Ingredients!$B$3:$B$230,F610,Ingredients!$H$3:$H$230)+SUMIF($B$3:$B$725,F610,$CB$3:$CB$725)</f>
        <v>0</v>
      </c>
      <c r="BU610" s="30">
        <f>SUMIF(Ingredients!$B$3:$B$230,G610,Ingredients!$H$3:$H$230)+SUMIF($B$3:$B$725,G610,$CB$3:$CB$725)</f>
        <v>1.5</v>
      </c>
      <c r="BV610" s="30">
        <f>SUMIF(Ingredients!$B$3:$B$230,H610,Ingredients!$H$3:$H$230)+SUMIF($B$3:$B$725,H610,$CB$3:$CB$725)</f>
        <v>0</v>
      </c>
      <c r="BW610" s="30">
        <f>SUMIF(Ingredients!$B$3:$B$230,I610,Ingredients!$H$3:$H$230)+SUMIF($B$3:$B$725,I610,$CB$3:$CB$725)</f>
        <v>0</v>
      </c>
      <c r="BX610" s="30">
        <f>SUMIF(Ingredients!$B$3:$B$230,J610,Ingredients!$H$3:$H$230)+SUMIF($B$3:$B$725,J610,$CB$3:$CB$725)</f>
        <v>0</v>
      </c>
      <c r="BY610" s="30">
        <f>SUMIF(Ingredients!$B$3:$B$230,K610,Ingredients!$H$3:$H$230)+SUMIF($B$3:$B$725,K610,$CB$3:$CB$725)</f>
        <v>0</v>
      </c>
      <c r="BZ610" s="30">
        <f>SUMIF(Ingredients!$B$3:$B$230,L610,Ingredients!$H$3:$H$230)+SUMIF($B$3:$B$725,L610,$CB$3:$CB$725)</f>
        <v>0</v>
      </c>
      <c r="CA610" s="30">
        <f>SUMIF(Ingredients!$B$3:$B$230,M610,Ingredients!$H$3:$H$230)+SUMIF($B$3:$B$725,M610,$CB$3:$CB$725)</f>
        <v>0</v>
      </c>
      <c r="CB610" s="42">
        <f t="shared" si="131"/>
        <v>1.5</v>
      </c>
      <c r="CC610" s="30">
        <f>SUMIF(Ingredients!$B$3:$B$230,F610,Ingredients!$I$3:$I$230)+SUMIF($B$3:$B$725,F610,$CK$3:$CK$725)</f>
        <v>0</v>
      </c>
      <c r="CD610" s="30">
        <f>SUMIF(Ingredients!$B$3:$B$230,G610,Ingredients!$I$3:$I$230)+SUMIF($B$3:$B$725,G610,$CK$3:$CK$725)</f>
        <v>0</v>
      </c>
      <c r="CE610" s="30">
        <f>SUMIF(Ingredients!$B$3:$B$230,H610,Ingredients!$I$3:$I$230)+SUMIF($B$3:$B$725,H610,$CK$3:$CK$725)</f>
        <v>0</v>
      </c>
      <c r="CF610" s="30">
        <f>SUMIF(Ingredients!$B$3:$B$230,I610,Ingredients!$I$3:$I$230)+SUMIF($B$3:$B$725,I610,$CK$3:$CK$725)</f>
        <v>0</v>
      </c>
      <c r="CG610" s="30">
        <f>SUMIF(Ingredients!$B$3:$B$230,J610,Ingredients!$I$3:$I$230)+SUMIF($B$3:$B$725,J610,$CK$3:$CK$725)</f>
        <v>0</v>
      </c>
      <c r="CH610" s="30">
        <f>SUMIF(Ingredients!$B$3:$B$230,K610,Ingredients!$I$3:$I$230)+SUMIF($B$3:$B$725,K610,$CK$3:$CK$725)</f>
        <v>0</v>
      </c>
      <c r="CI610" s="30">
        <f>SUMIF(Ingredients!$B$3:$B$230,L610,Ingredients!$I$3:$I$230)+SUMIF($B$3:$B$725,L610,$CK$3:$CK$725)</f>
        <v>0</v>
      </c>
      <c r="CJ610" s="30">
        <f>SUMIF(Ingredients!$B$3:$B$230,M610,Ingredients!$I$3:$I$230)+SUMIF($B$3:$B$725,M610,$CK$3:$CK$725)</f>
        <v>0</v>
      </c>
      <c r="CK610" s="38">
        <f t="shared" si="132"/>
        <v>0</v>
      </c>
      <c r="CL610" s="30">
        <f>SUMIF(Ingredients!$B$3:$B$230,F610,Ingredients!$J$3:$J$230)+SUMIF($B$3:$B$725,F610,$CT$3:$CT$725)</f>
        <v>0</v>
      </c>
      <c r="CM610" s="30">
        <f>SUMIF(Ingredients!$B$3:$B$230,G610,Ingredients!$J$3:$J$230)+SUMIF($B$3:$B$725,G610,$CT$3:$CT$725)</f>
        <v>0</v>
      </c>
      <c r="CN610" s="30">
        <f>SUMIF(Ingredients!$B$3:$B$230,H610,Ingredients!$J$3:$J$230)+SUMIF($B$3:$B$725,H610,$CT$3:$CT$725)</f>
        <v>3</v>
      </c>
      <c r="CO610" s="30">
        <f>SUMIF(Ingredients!$B$3:$B$230,I610,Ingredients!$J$3:$J$230)+SUMIF($B$3:$B$725,I610,$CT$3:$CT$725)</f>
        <v>1</v>
      </c>
      <c r="CP610" s="30">
        <f>SUMIF(Ingredients!$B$3:$B$230,J610,Ingredients!$J$3:$J$230)+SUMIF($B$3:$B$725,J610,$CT$3:$CT$725)</f>
        <v>0</v>
      </c>
      <c r="CQ610" s="30">
        <f>SUMIF(Ingredients!$B$3:$B$230,K610,Ingredients!$J$3:$J$230)+SUMIF($B$3:$B$725,K610,$CT$3:$CT$725)</f>
        <v>0</v>
      </c>
      <c r="CR610" s="30">
        <f>SUMIF(Ingredients!$B$3:$B$230,L610,Ingredients!$J$3:$J$230)+SUMIF($B$3:$B$725,L610,$CT$3:$CT$725)</f>
        <v>0</v>
      </c>
      <c r="CS610" s="30">
        <f>SUMIF(Ingredients!$B$3:$B$230,M610,Ingredients!$J$3:$J$230)+SUMIF($B$3:$B$725,M610,$CT$3:$CT$725)</f>
        <v>0</v>
      </c>
      <c r="CT610" s="43">
        <f t="shared" si="133"/>
        <v>4</v>
      </c>
      <c r="CU610" s="34">
        <v>25</v>
      </c>
      <c r="CV610" s="30">
        <v>0</v>
      </c>
      <c r="CW610" s="30">
        <v>18</v>
      </c>
      <c r="CX610" s="35">
        <v>1.5</v>
      </c>
      <c r="CY610" s="36">
        <v>0</v>
      </c>
      <c r="CZ610" s="37">
        <v>1.5</v>
      </c>
      <c r="DA610" s="38">
        <v>0</v>
      </c>
      <c r="DB610" s="39">
        <v>4</v>
      </c>
      <c r="DC610" t="s">
        <v>202</v>
      </c>
      <c r="DD610" t="str">
        <f t="shared" ca="1" si="125"/>
        <v/>
      </c>
      <c r="DE610" t="str">
        <f t="shared" ca="1" si="134"/>
        <v>-</v>
      </c>
      <c r="DG610" t="s">
        <v>200</v>
      </c>
      <c r="DH610" t="str">
        <f t="shared" ca="1" si="135"/>
        <v>CUCUMBERSANDWICHITEM(MEAL, ItemRegistry.cucumbersandwichItem, 4 ,5f,0f,1.5f,1.5f,0f,0f,4f,1.17f),</v>
      </c>
      <c r="DI610" t="s">
        <v>2631</v>
      </c>
    </row>
    <row r="611" spans="2:113" x14ac:dyDescent="0.3">
      <c r="B611" t="s">
        <v>927</v>
      </c>
      <c r="C611" t="str">
        <f>INDEX('PH Itemnames'!$B$1:$B$723,MATCH(B611,'PH Itemnames'!$A$1:$A$723),1)</f>
        <v>dandelionsaladItem</v>
      </c>
      <c r="D611" t="s">
        <v>240</v>
      </c>
      <c r="E611" t="s">
        <v>1191</v>
      </c>
      <c r="F611" s="10" t="s">
        <v>314</v>
      </c>
      <c r="G611" s="11" t="s">
        <v>224</v>
      </c>
      <c r="H611" s="11" t="s">
        <v>224</v>
      </c>
      <c r="I611" s="11"/>
      <c r="J611" s="11"/>
      <c r="K611" s="11"/>
      <c r="L611" s="11"/>
      <c r="M611" s="11"/>
      <c r="N611" s="46">
        <f ca="1">SUMIF(Ingredients!$B$3:$B$230,'PH complex foods'!F611,Ingredients!$A$3:$A$119)+SUMIF($B$3:$B$725,F611,$V$3:$V$724)</f>
        <v>1</v>
      </c>
      <c r="O611" s="11">
        <f ca="1">SUMIF(Ingredients!$B$3:$B$230,'PH complex foods'!G611,Ingredients!$A$3:$A$119)+SUMIF($B$3:$B$725,G611,$V$3:$V$724)</f>
        <v>1</v>
      </c>
      <c r="P611" s="11">
        <f ca="1">SUMIF(Ingredients!$B$3:$B$230,'PH complex foods'!H611,Ingredients!$A$3:$A$119)+SUMIF($B$3:$B$725,H611,$V$3:$V$724)</f>
        <v>1</v>
      </c>
      <c r="Q611" s="11">
        <f ca="1">SUMIF(Ingredients!$B$3:$B$230,'PH complex foods'!I611,Ingredients!$A$3:$A$119)+SUMIF($B$3:$B$725,I611,$V$3:$V$724)</f>
        <v>0</v>
      </c>
      <c r="R611" s="11">
        <f ca="1">SUMIF(Ingredients!$B$3:$B$230,'PH complex foods'!J611,Ingredients!$A$3:$A$119)+SUMIF($B$3:$B$725,J611,$V$3:$V$724)</f>
        <v>0</v>
      </c>
      <c r="S611" s="11">
        <f ca="1">SUMIF(Ingredients!$B$3:$B$230,'PH complex foods'!K611,Ingredients!$A$3:$A$119)+SUMIF($B$3:$B$725,K611,$V$3:$V$724)</f>
        <v>0</v>
      </c>
      <c r="T611" s="11">
        <f ca="1">SUMIF(Ingredients!$B$3:$B$230,'PH complex foods'!L611,Ingredients!$A$3:$A$119)+SUMIF($B$3:$B$725,L611,$V$3:$V$724)</f>
        <v>0</v>
      </c>
      <c r="U611" s="11">
        <f ca="1">SUMIF(Ingredients!$B$3:$B$230,'PH complex foods'!M611,Ingredients!$A$3:$A$119)+SUMIF($B$3:$B$725,M611,$V$3:$V$724)</f>
        <v>0</v>
      </c>
      <c r="V611" s="10">
        <f t="shared" ca="1" si="136"/>
        <v>1</v>
      </c>
      <c r="W611" s="10">
        <v>1</v>
      </c>
      <c r="X611" s="11">
        <v>1</v>
      </c>
      <c r="Y611" s="11">
        <f>COUNTIF(F611:M1335,B611)</f>
        <v>0</v>
      </c>
      <c r="Z611" s="44" t="str">
        <f t="shared" ca="1" si="137"/>
        <v>Yes</v>
      </c>
      <c r="AA611" s="34">
        <f>SUMIF(Ingredients!$B$3:$B$230,F611,Ingredients!$C$3:$C$230)+SUMIF($B$3:$B$725,F611,$AI$3:$AI$725)</f>
        <v>5.1428571428571432</v>
      </c>
      <c r="AB611" s="30">
        <f>SUMIF(Ingredients!$B$3:$B$230,G611,Ingredients!$C$3:$C$230)+SUMIF($B$3:$B$725,G611,$AI$3:$AI$725)</f>
        <v>0</v>
      </c>
      <c r="AC611" s="30">
        <f>SUMIF(Ingredients!$B$3:$B$230,H611,Ingredients!$C$3:$C$230)+SUMIF($B$3:$B$725,H611,$AI$3:$AI$725)</f>
        <v>0</v>
      </c>
      <c r="AD611" s="30">
        <f>SUMIF(Ingredients!$B$3:$B$230,I611,Ingredients!$C$3:$C$230)+SUMIF($B$3:$B$725,I611,$AI$3:$AI$725)</f>
        <v>0</v>
      </c>
      <c r="AE611" s="30">
        <f>SUMIF(Ingredients!$B$3:$B$230,J611,Ingredients!$C$3:$C$230)+SUMIF($B$3:$B$725,J611,$AI$3:$AI$725)</f>
        <v>0</v>
      </c>
      <c r="AF611" s="30">
        <f>SUMIF(Ingredients!$B$3:$B$230,K611,Ingredients!$C$3:$C$230)+SUMIF($B$3:$B$725,K611,$AI$3:$AI$725)</f>
        <v>0</v>
      </c>
      <c r="AG611" s="30">
        <f>SUMIF(Ingredients!$B$3:$B$230,L611,Ingredients!$C$3:$C$230)+SUMIF($B$3:$B$725,L611,$AI$3:$AI$725)</f>
        <v>0</v>
      </c>
      <c r="AH611" s="30">
        <f>SUMIF(Ingredients!$B$3:$B$230,M611,Ingredients!$C$3:$C$230)+SUMIF($B$3:$B$725,M611,$AI$3:$AI$725)</f>
        <v>0</v>
      </c>
      <c r="AI611" s="29">
        <f t="shared" si="126"/>
        <v>5.1428571428571432</v>
      </c>
      <c r="AJ611" s="30">
        <f>SUMIF(Ingredients!$B$3:$B$230,F611,Ingredients!$D$3:$D$230)+SUMIF($B$3:$B$725,F611,$AR$3:$AR$725)</f>
        <v>0.35714285714285715</v>
      </c>
      <c r="AK611" s="30">
        <f>SUMIF(Ingredients!$B$3:$B$230,G611,Ingredients!$D$3:$D$230)+SUMIF($B$3:$B$725,G611,$AR$3:$AR$725)</f>
        <v>0</v>
      </c>
      <c r="AL611" s="30">
        <f>SUMIF(Ingredients!$B$3:$B$230,H611,Ingredients!$D$3:$D$230)+SUMIF($B$3:$B$725,H611,$AR$3:$AR$725)</f>
        <v>0</v>
      </c>
      <c r="AM611" s="30">
        <f>SUMIF(Ingredients!$B$3:$B$230,I611,Ingredients!$D$3:$D$230)+SUMIF($B$3:$B$725,I611,$AR$3:$AR$725)</f>
        <v>0</v>
      </c>
      <c r="AN611" s="30">
        <f>SUMIF(Ingredients!$B$3:$B$230,J611,Ingredients!$D$3:$D$230)+SUMIF($B$3:$B$725,J611,$AR$3:$AR$725)</f>
        <v>0</v>
      </c>
      <c r="AO611" s="30">
        <f>SUMIF(Ingredients!$B$3:$B$230,K611,Ingredients!$D$3:$D$230)+SUMIF($B$3:$B$725,K611,$AR$3:$AR$725)</f>
        <v>0</v>
      </c>
      <c r="AP611" s="30">
        <f>SUMIF(Ingredients!$B$3:$B$230,L611,Ingredients!$D$3:$D$230)+SUMIF($B$3:$B$725,L611,$AR$3:$AR$725)</f>
        <v>0</v>
      </c>
      <c r="AQ611" s="30">
        <f>SUMIF(Ingredients!$B$3:$B$230,M611,Ingredients!$D$3:$D$230)+SUMIF($B$3:$B$725,M611,$AR$3:$AR$725)</f>
        <v>0</v>
      </c>
      <c r="AR611" s="29">
        <f t="shared" si="127"/>
        <v>0.35714285714285715</v>
      </c>
      <c r="AS611" s="30">
        <f>SUMIF(Ingredients!$B$3:$B$230,F611,Ingredients!$E$3:$E$230)+SUMIF($B$3:$B$725,F611,$BA$3:$BA$730)</f>
        <v>19.285714285714285</v>
      </c>
      <c r="AT611" s="30">
        <f>SUMIF(Ingredients!$B$3:$B$230,G611,Ingredients!$E$3:$E$230)+SUMIF($B$3:$B$725,G611,$BA$3:$BA$730)</f>
        <v>0</v>
      </c>
      <c r="AU611" s="30">
        <f>SUMIF(Ingredients!$B$3:$B$230,H611,Ingredients!$E$3:$E$230)+SUMIF($B$3:$B$725,H611,$BA$3:$BA$730)</f>
        <v>0</v>
      </c>
      <c r="AV611" s="30">
        <f>SUMIF(Ingredients!$B$3:$B$230,I611,Ingredients!$E$3:$E$230)+SUMIF($B$3:$B$725,I611,$BA$3:$BA$730)</f>
        <v>0</v>
      </c>
      <c r="AW611" s="30">
        <f>SUMIF(Ingredients!$B$3:$B$230,J611,Ingredients!$E$3:$E$230)+SUMIF($B$3:$B$725,J611,$BA$3:$BA$730)</f>
        <v>0</v>
      </c>
      <c r="AX611" s="30">
        <f>SUMIF(Ingredients!$B$3:$B$230,K611,Ingredients!$E$3:$E$230)+SUMIF($B$3:$B$725,K611,$BA$3:$BA$730)</f>
        <v>0</v>
      </c>
      <c r="AY611" s="30">
        <f>SUMIF(Ingredients!$B$3:$B$230,L611,Ingredients!$E$3:$E$230)+SUMIF($B$3:$B$725,L611,$BA$3:$BA$730)</f>
        <v>0</v>
      </c>
      <c r="AZ611" s="30">
        <f>SUMIF(Ingredients!$B$3:$B$230,M611,Ingredients!$E$3:$E$230)+SUMIF($B$3:$B$725,M611,$BA$3:$BA$730)</f>
        <v>0</v>
      </c>
      <c r="BA611" s="29">
        <f t="shared" si="128"/>
        <v>6.4285714285714279</v>
      </c>
      <c r="BB611" s="30">
        <f>SUMIF(Ingredients!$B$3:$B$230,F611,Ingredients!$F$3:$F$230)+SUMIF($B$3:$B$725,F611,$BJ$3:$BJ$725)</f>
        <v>0</v>
      </c>
      <c r="BC611" s="30">
        <f>SUMIF(Ingredients!$B$3:$B$230,G611,Ingredients!$F$3:$F$230)+SUMIF($B$3:$B$725,G611,$BJ$3:$BJ$725)</f>
        <v>0</v>
      </c>
      <c r="BD611" s="30">
        <f>SUMIF(Ingredients!$B$3:$B$230,H611,Ingredients!$F$3:$F$230)+SUMIF($B$3:$B$725,H611,$BJ$3:$BJ$725)</f>
        <v>0</v>
      </c>
      <c r="BE611" s="30">
        <f>SUMIF(Ingredients!$B$3:$B$230,I611,Ingredients!$F$3:$F$230)+SUMIF($B$3:$B$725,I611,$BJ$3:$BJ$725)</f>
        <v>0</v>
      </c>
      <c r="BF611" s="30">
        <f>SUMIF(Ingredients!$B$3:$B$230,J611,Ingredients!$F$3:$F$230)+SUMIF($B$3:$B$725,J611,$BJ$3:$BJ$725)</f>
        <v>0</v>
      </c>
      <c r="BG611" s="30">
        <f>SUMIF(Ingredients!$B$3:$B$230,K611,Ingredients!$F$3:$F$230)+SUMIF($B$3:$B$725,K611,$BJ$3:$BJ$725)</f>
        <v>0</v>
      </c>
      <c r="BH611" s="30">
        <f>SUMIF(Ingredients!$B$3:$B$230,L611,Ingredients!$F$3:$F$230)+SUMIF($B$3:$B$725,L611,$BJ$3:$BJ$725)</f>
        <v>0</v>
      </c>
      <c r="BI611" s="30">
        <f>SUMIF(Ingredients!$B$3:$B$230,M611,Ingredients!$F$3:$F$230)+SUMIF($B$3:$B$725,M611,$BJ$3:$BJ$725)</f>
        <v>0</v>
      </c>
      <c r="BJ611" s="35">
        <f t="shared" si="129"/>
        <v>0</v>
      </c>
      <c r="BK611" s="30">
        <f>SUMIF(Ingredients!$B$3:$B$230,F611,Ingredients!$G$3:$G$230)+SUMIF($B$3:$B$725,F611,$BS$3:$BS$725)</f>
        <v>0</v>
      </c>
      <c r="BL611" s="30">
        <f>SUMIF(Ingredients!$B$3:$B$230,G611,Ingredients!$G$3:$G$230)+SUMIF($B$3:$B$725,G611,$BS$3:$BS$725)</f>
        <v>0</v>
      </c>
      <c r="BM611" s="30">
        <f>SUMIF(Ingredients!$B$3:$B$230,H611,Ingredients!$G$3:$G$230)+SUMIF($B$3:$B$725,H611,$BS$3:$BS$725)</f>
        <v>0</v>
      </c>
      <c r="BN611" s="30">
        <f>SUMIF(Ingredients!$B$3:$B$230,I611,Ingredients!$G$3:$G$230)+SUMIF($B$3:$B$725,I611,$BS$3:$BS$725)</f>
        <v>0</v>
      </c>
      <c r="BO611" s="30">
        <f>SUMIF(Ingredients!$B$3:$B$230,J611,Ingredients!$G$3:$G$230)+SUMIF($B$3:$B$725,J611,$BS$3:$BS$725)</f>
        <v>0</v>
      </c>
      <c r="BP611" s="30">
        <f>SUMIF(Ingredients!$B$3:$B$230,K611,Ingredients!$G$3:$G$230)+SUMIF($B$3:$B$725,K611,$BS$3:$BS$725)</f>
        <v>0</v>
      </c>
      <c r="BQ611" s="30">
        <f>SUMIF(Ingredients!$B$3:$B$230,L611,Ingredients!$G$3:$G$230)+SUMIF($B$3:$B$725,L611,$BS$3:$BS$725)</f>
        <v>0</v>
      </c>
      <c r="BR611" s="30">
        <f>SUMIF(Ingredients!$B$3:$B$230,M611,Ingredients!$G$3:$G$230)+SUMIF($B$3:$B$725,M611,$BS$3:$BS$725)</f>
        <v>0</v>
      </c>
      <c r="BS611" s="36">
        <f t="shared" si="130"/>
        <v>0</v>
      </c>
      <c r="BT611" s="30">
        <f>SUMIF(Ingredients!$B$3:$B$230,F611,Ingredients!$H$3:$H$230)+SUMIF($B$3:$B$725,F611,$CB$3:$CB$725)</f>
        <v>1.1428571428571428</v>
      </c>
      <c r="BU611" s="30">
        <f>SUMIF(Ingredients!$B$3:$B$230,G611,Ingredients!$H$3:$H$230)+SUMIF($B$3:$B$725,G611,$CB$3:$CB$725)</f>
        <v>0</v>
      </c>
      <c r="BV611" s="30">
        <f>SUMIF(Ingredients!$B$3:$B$230,H611,Ingredients!$H$3:$H$230)+SUMIF($B$3:$B$725,H611,$CB$3:$CB$725)</f>
        <v>0</v>
      </c>
      <c r="BW611" s="30">
        <f>SUMIF(Ingredients!$B$3:$B$230,I611,Ingredients!$H$3:$H$230)+SUMIF($B$3:$B$725,I611,$CB$3:$CB$725)</f>
        <v>0</v>
      </c>
      <c r="BX611" s="30">
        <f>SUMIF(Ingredients!$B$3:$B$230,J611,Ingredients!$H$3:$H$230)+SUMIF($B$3:$B$725,J611,$CB$3:$CB$725)</f>
        <v>0</v>
      </c>
      <c r="BY611" s="30">
        <f>SUMIF(Ingredients!$B$3:$B$230,K611,Ingredients!$H$3:$H$230)+SUMIF($B$3:$B$725,K611,$CB$3:$CB$725)</f>
        <v>0</v>
      </c>
      <c r="BZ611" s="30">
        <f>SUMIF(Ingredients!$B$3:$B$230,L611,Ingredients!$H$3:$H$230)+SUMIF($B$3:$B$725,L611,$CB$3:$CB$725)</f>
        <v>0</v>
      </c>
      <c r="CA611" s="30">
        <f>SUMIF(Ingredients!$B$3:$B$230,M611,Ingredients!$H$3:$H$230)+SUMIF($B$3:$B$725,M611,$CB$3:$CB$725)</f>
        <v>0</v>
      </c>
      <c r="CB611" s="42">
        <f t="shared" si="131"/>
        <v>1.1428571428571428</v>
      </c>
      <c r="CC611" s="30">
        <f>SUMIF(Ingredients!$B$3:$B$230,F611,Ingredients!$I$3:$I$230)+SUMIF($B$3:$B$725,F611,$CK$3:$CK$725)</f>
        <v>0</v>
      </c>
      <c r="CD611" s="30">
        <f>SUMIF(Ingredients!$B$3:$B$230,G611,Ingredients!$I$3:$I$230)+SUMIF($B$3:$B$725,G611,$CK$3:$CK$725)</f>
        <v>0</v>
      </c>
      <c r="CE611" s="30">
        <f>SUMIF(Ingredients!$B$3:$B$230,H611,Ingredients!$I$3:$I$230)+SUMIF($B$3:$B$725,H611,$CK$3:$CK$725)</f>
        <v>0</v>
      </c>
      <c r="CF611" s="30">
        <f>SUMIF(Ingredients!$B$3:$B$230,I611,Ingredients!$I$3:$I$230)+SUMIF($B$3:$B$725,I611,$CK$3:$CK$725)</f>
        <v>0</v>
      </c>
      <c r="CG611" s="30">
        <f>SUMIF(Ingredients!$B$3:$B$230,J611,Ingredients!$I$3:$I$230)+SUMIF($B$3:$B$725,J611,$CK$3:$CK$725)</f>
        <v>0</v>
      </c>
      <c r="CH611" s="30">
        <f>SUMIF(Ingredients!$B$3:$B$230,K611,Ingredients!$I$3:$I$230)+SUMIF($B$3:$B$725,K611,$CK$3:$CK$725)</f>
        <v>0</v>
      </c>
      <c r="CI611" s="30">
        <f>SUMIF(Ingredients!$B$3:$B$230,L611,Ingredients!$I$3:$I$230)+SUMIF($B$3:$B$725,L611,$CK$3:$CK$725)</f>
        <v>0</v>
      </c>
      <c r="CJ611" s="30">
        <f>SUMIF(Ingredients!$B$3:$B$230,M611,Ingredients!$I$3:$I$230)+SUMIF($B$3:$B$725,M611,$CK$3:$CK$725)</f>
        <v>0</v>
      </c>
      <c r="CK611" s="38">
        <f t="shared" si="132"/>
        <v>0</v>
      </c>
      <c r="CL611" s="30">
        <f>SUMIF(Ingredients!$B$3:$B$230,F611,Ingredients!$J$3:$J$230)+SUMIF($B$3:$B$725,F611,$CT$3:$CT$725)</f>
        <v>0</v>
      </c>
      <c r="CM611" s="30">
        <f>SUMIF(Ingredients!$B$3:$B$230,G611,Ingredients!$J$3:$J$230)+SUMIF($B$3:$B$725,G611,$CT$3:$CT$725)</f>
        <v>0</v>
      </c>
      <c r="CN611" s="30">
        <f>SUMIF(Ingredients!$B$3:$B$230,H611,Ingredients!$J$3:$J$230)+SUMIF($B$3:$B$725,H611,$CT$3:$CT$725)</f>
        <v>0</v>
      </c>
      <c r="CO611" s="30">
        <f>SUMIF(Ingredients!$B$3:$B$230,I611,Ingredients!$J$3:$J$230)+SUMIF($B$3:$B$725,I611,$CT$3:$CT$725)</f>
        <v>0</v>
      </c>
      <c r="CP611" s="30">
        <f>SUMIF(Ingredients!$B$3:$B$230,J611,Ingredients!$J$3:$J$230)+SUMIF($B$3:$B$725,J611,$CT$3:$CT$725)</f>
        <v>0</v>
      </c>
      <c r="CQ611" s="30">
        <f>SUMIF(Ingredients!$B$3:$B$230,K611,Ingredients!$J$3:$J$230)+SUMIF($B$3:$B$725,K611,$CT$3:$CT$725)</f>
        <v>0</v>
      </c>
      <c r="CR611" s="30">
        <f>SUMIF(Ingredients!$B$3:$B$230,L611,Ingredients!$J$3:$J$230)+SUMIF($B$3:$B$725,L611,$CT$3:$CT$725)</f>
        <v>0</v>
      </c>
      <c r="CS611" s="30">
        <f>SUMIF(Ingredients!$B$3:$B$230,M611,Ingredients!$J$3:$J$230)+SUMIF($B$3:$B$725,M611,$CT$3:$CT$725)</f>
        <v>0</v>
      </c>
      <c r="CT611" s="43">
        <f t="shared" si="133"/>
        <v>0</v>
      </c>
      <c r="CU611" s="34">
        <v>5.1428571428571432</v>
      </c>
      <c r="CV611" s="30">
        <v>0.35714285714285715</v>
      </c>
      <c r="CW611" s="30">
        <v>10</v>
      </c>
      <c r="CX611" s="35">
        <v>0</v>
      </c>
      <c r="CY611" s="36">
        <v>0</v>
      </c>
      <c r="CZ611" s="37">
        <v>1</v>
      </c>
      <c r="DA611" s="38">
        <v>0</v>
      </c>
      <c r="DB611" s="39">
        <v>0</v>
      </c>
      <c r="DC611" t="s">
        <v>202</v>
      </c>
      <c r="DD611" t="str">
        <f t="shared" ca="1" si="125"/>
        <v/>
      </c>
      <c r="DE611" t="str">
        <f t="shared" ca="1" si="134"/>
        <v>-</v>
      </c>
      <c r="DG611" t="s">
        <v>200</v>
      </c>
      <c r="DH611" t="str">
        <f t="shared" ca="1" si="135"/>
        <v>DANDELIONSALADITEM(MEAL, ItemRegistry.dandelionsaladItem, 4 ,1.03f,0.36f,0f,1f,0f,0f,0f,2.1f),</v>
      </c>
      <c r="DI611" t="s">
        <v>2632</v>
      </c>
    </row>
    <row r="612" spans="2:113" x14ac:dyDescent="0.3">
      <c r="B612" t="s">
        <v>928</v>
      </c>
      <c r="C612" t="str">
        <f>INDEX('PH Itemnames'!$B$1:$B$723,MATCH(B612,'PH Itemnames'!$A$1:$A$723),1)</f>
        <v>peanutsoupItem</v>
      </c>
      <c r="D612" t="s">
        <v>245</v>
      </c>
      <c r="E612" t="s">
        <v>1191</v>
      </c>
      <c r="F612" s="10" t="s">
        <v>345</v>
      </c>
      <c r="G612" s="11" t="s">
        <v>64</v>
      </c>
      <c r="H612" s="11" t="s">
        <v>133</v>
      </c>
      <c r="I612" s="11" t="s">
        <v>70</v>
      </c>
      <c r="J612" s="11" t="s">
        <v>270</v>
      </c>
      <c r="K612" s="11"/>
      <c r="L612" s="11"/>
      <c r="M612" s="11"/>
      <c r="N612" s="46">
        <f ca="1">SUMIF(Ingredients!$B$3:$B$230,'PH complex foods'!F612,Ingredients!$A$3:$A$119)+SUMIF($B$3:$B$725,F612,$V$3:$V$724)</f>
        <v>1</v>
      </c>
      <c r="O612" s="11">
        <f ca="1">SUMIF(Ingredients!$B$3:$B$230,'PH complex foods'!G612,Ingredients!$A$3:$A$119)+SUMIF($B$3:$B$725,G612,$V$3:$V$724)</f>
        <v>1</v>
      </c>
      <c r="P612" s="11">
        <f ca="1">SUMIF(Ingredients!$B$3:$B$230,'PH complex foods'!H612,Ingredients!$A$3:$A$119)+SUMIF($B$3:$B$725,H612,$V$3:$V$724)</f>
        <v>1</v>
      </c>
      <c r="Q612" s="11">
        <f ca="1">SUMIF(Ingredients!$B$3:$B$230,'PH complex foods'!I612,Ingredients!$A$3:$A$119)+SUMIF($B$3:$B$725,I612,$V$3:$V$724)</f>
        <v>1</v>
      </c>
      <c r="R612" s="11">
        <f ca="1">SUMIF(Ingredients!$B$3:$B$230,'PH complex foods'!J612,Ingredients!$A$3:$A$119)+SUMIF($B$3:$B$725,J612,$V$3:$V$724)</f>
        <v>1</v>
      </c>
      <c r="S612" s="11">
        <f ca="1">SUMIF(Ingredients!$B$3:$B$230,'PH complex foods'!K612,Ingredients!$A$3:$A$119)+SUMIF($B$3:$B$725,K612,$V$3:$V$724)</f>
        <v>0</v>
      </c>
      <c r="T612" s="11">
        <f ca="1">SUMIF(Ingredients!$B$3:$B$230,'PH complex foods'!L612,Ingredients!$A$3:$A$119)+SUMIF($B$3:$B$725,L612,$V$3:$V$724)</f>
        <v>0</v>
      </c>
      <c r="U612" s="11">
        <f ca="1">SUMIF(Ingredients!$B$3:$B$230,'PH complex foods'!M612,Ingredients!$A$3:$A$119)+SUMIF($B$3:$B$725,M612,$V$3:$V$724)</f>
        <v>0</v>
      </c>
      <c r="V612" s="10">
        <f t="shared" ca="1" si="136"/>
        <v>1</v>
      </c>
      <c r="W612" s="10">
        <v>1</v>
      </c>
      <c r="X612" s="11">
        <v>1</v>
      </c>
      <c r="Y612" s="11">
        <f>COUNTIF(F612:M1336,B612)</f>
        <v>0</v>
      </c>
      <c r="Z612" s="44" t="str">
        <f t="shared" ca="1" si="137"/>
        <v>Yes</v>
      </c>
      <c r="AA612" s="34">
        <f>SUMIF(Ingredients!$B$3:$B$230,F612,Ingredients!$C$3:$C$230)+SUMIF($B$3:$B$725,F612,$AI$3:$AI$725)</f>
        <v>9</v>
      </c>
      <c r="AB612" s="30">
        <f>SUMIF(Ingredients!$B$3:$B$230,G612,Ingredients!$C$3:$C$230)+SUMIF($B$3:$B$725,G612,$AI$3:$AI$725)</f>
        <v>2</v>
      </c>
      <c r="AC612" s="30">
        <f>SUMIF(Ingredients!$B$3:$B$230,H612,Ingredients!$C$3:$C$230)+SUMIF($B$3:$B$725,H612,$AI$3:$AI$725)</f>
        <v>1</v>
      </c>
      <c r="AD612" s="30">
        <f>SUMIF(Ingredients!$B$3:$B$230,I612,Ingredients!$C$3:$C$230)+SUMIF($B$3:$B$725,I612,$AI$3:$AI$725)</f>
        <v>2</v>
      </c>
      <c r="AE612" s="30">
        <f>SUMIF(Ingredients!$B$3:$B$230,J612,Ingredients!$C$3:$C$230)+SUMIF($B$3:$B$725,J612,$AI$3:$AI$725)</f>
        <v>12.30952380952381</v>
      </c>
      <c r="AF612" s="30">
        <f>SUMIF(Ingredients!$B$3:$B$230,K612,Ingredients!$C$3:$C$230)+SUMIF($B$3:$B$725,K612,$AI$3:$AI$725)</f>
        <v>0</v>
      </c>
      <c r="AG612" s="30">
        <f>SUMIF(Ingredients!$B$3:$B$230,L612,Ingredients!$C$3:$C$230)+SUMIF($B$3:$B$725,L612,$AI$3:$AI$725)</f>
        <v>0</v>
      </c>
      <c r="AH612" s="30">
        <f>SUMIF(Ingredients!$B$3:$B$230,M612,Ingredients!$C$3:$C$230)+SUMIF($B$3:$B$725,M612,$AI$3:$AI$725)</f>
        <v>0</v>
      </c>
      <c r="AI612" s="29">
        <f t="shared" si="126"/>
        <v>26.30952380952381</v>
      </c>
      <c r="AJ612" s="30">
        <f>SUMIF(Ingredients!$B$3:$B$230,F612,Ingredients!$D$3:$D$230)+SUMIF($B$3:$B$725,F612,$AR$3:$AR$725)</f>
        <v>0</v>
      </c>
      <c r="AK612" s="30">
        <f>SUMIF(Ingredients!$B$3:$B$230,G612,Ingredients!$D$3:$D$230)+SUMIF($B$3:$B$725,G612,$AR$3:$AR$725)</f>
        <v>0</v>
      </c>
      <c r="AL612" s="30">
        <f>SUMIF(Ingredients!$B$3:$B$230,H612,Ingredients!$D$3:$D$230)+SUMIF($B$3:$B$725,H612,$AR$3:$AR$725)</f>
        <v>0</v>
      </c>
      <c r="AM612" s="30">
        <f>SUMIF(Ingredients!$B$3:$B$230,I612,Ingredients!$D$3:$D$230)+SUMIF($B$3:$B$725,I612,$AR$3:$AR$725)</f>
        <v>5</v>
      </c>
      <c r="AN612" s="30">
        <f>SUMIF(Ingredients!$B$3:$B$230,J612,Ingredients!$D$3:$D$230)+SUMIF($B$3:$B$725,J612,$AR$3:$AR$725)</f>
        <v>0.35714285714285715</v>
      </c>
      <c r="AO612" s="30">
        <f>SUMIF(Ingredients!$B$3:$B$230,K612,Ingredients!$D$3:$D$230)+SUMIF($B$3:$B$725,K612,$AR$3:$AR$725)</f>
        <v>0</v>
      </c>
      <c r="AP612" s="30">
        <f>SUMIF(Ingredients!$B$3:$B$230,L612,Ingredients!$D$3:$D$230)+SUMIF($B$3:$B$725,L612,$AR$3:$AR$725)</f>
        <v>0</v>
      </c>
      <c r="AQ612" s="30">
        <f>SUMIF(Ingredients!$B$3:$B$230,M612,Ingredients!$D$3:$D$230)+SUMIF($B$3:$B$725,M612,$AR$3:$AR$725)</f>
        <v>0</v>
      </c>
      <c r="AR612" s="29">
        <f t="shared" si="127"/>
        <v>5.3571428571428568</v>
      </c>
      <c r="AS612" s="30">
        <f>SUMIF(Ingredients!$B$3:$B$230,F612,Ingredients!$E$3:$E$230)+SUMIF($B$3:$B$725,F612,$BA$3:$BA$730)</f>
        <v>22.5</v>
      </c>
      <c r="AT612" s="30">
        <f>SUMIF(Ingredients!$B$3:$B$230,G612,Ingredients!$E$3:$E$230)+SUMIF($B$3:$B$725,G612,$BA$3:$BA$730)</f>
        <v>43</v>
      </c>
      <c r="AU612" s="30">
        <f>SUMIF(Ingredients!$B$3:$B$230,H612,Ingredients!$E$3:$E$230)+SUMIF($B$3:$B$725,H612,$BA$3:$BA$730)</f>
        <v>32</v>
      </c>
      <c r="AV612" s="30">
        <f>SUMIF(Ingredients!$B$3:$B$230,I612,Ingredients!$E$3:$E$230)+SUMIF($B$3:$B$725,I612,$BA$3:$BA$730)</f>
        <v>5</v>
      </c>
      <c r="AW612" s="30">
        <f>SUMIF(Ingredients!$B$3:$B$230,J612,Ingredients!$E$3:$E$230)+SUMIF($B$3:$B$725,J612,$BA$3:$BA$730)</f>
        <v>10.428571428571429</v>
      </c>
      <c r="AX612" s="30">
        <f>SUMIF(Ingredients!$B$3:$B$230,K612,Ingredients!$E$3:$E$230)+SUMIF($B$3:$B$725,K612,$BA$3:$BA$730)</f>
        <v>0</v>
      </c>
      <c r="AY612" s="30">
        <f>SUMIF(Ingredients!$B$3:$B$230,L612,Ingredients!$E$3:$E$230)+SUMIF($B$3:$B$725,L612,$BA$3:$BA$730)</f>
        <v>0</v>
      </c>
      <c r="AZ612" s="30">
        <f>SUMIF(Ingredients!$B$3:$B$230,M612,Ingredients!$E$3:$E$230)+SUMIF($B$3:$B$725,M612,$BA$3:$BA$730)</f>
        <v>0</v>
      </c>
      <c r="BA612" s="29">
        <f t="shared" si="128"/>
        <v>22.585714285714285</v>
      </c>
      <c r="BB612" s="30">
        <f>SUMIF(Ingredients!$B$3:$B$230,F612,Ingredients!$F$3:$F$230)+SUMIF($B$3:$B$725,F612,$BJ$3:$BJ$725)</f>
        <v>0.5</v>
      </c>
      <c r="BC612" s="30">
        <f>SUMIF(Ingredients!$B$3:$B$230,G612,Ingredients!$F$3:$F$230)+SUMIF($B$3:$B$725,G612,$BJ$3:$BJ$725)</f>
        <v>0</v>
      </c>
      <c r="BD612" s="30">
        <f>SUMIF(Ingredients!$B$3:$B$230,H612,Ingredients!$F$3:$F$230)+SUMIF($B$3:$B$725,H612,$BJ$3:$BJ$725)</f>
        <v>0</v>
      </c>
      <c r="BE612" s="30">
        <f>SUMIF(Ingredients!$B$3:$B$230,I612,Ingredients!$F$3:$F$230)+SUMIF($B$3:$B$725,I612,$BJ$3:$BJ$725)</f>
        <v>0</v>
      </c>
      <c r="BF612" s="30">
        <f>SUMIF(Ingredients!$B$3:$B$230,J612,Ingredients!$F$3:$F$230)+SUMIF($B$3:$B$725,J612,$BJ$3:$BJ$725)</f>
        <v>0</v>
      </c>
      <c r="BG612" s="30">
        <f>SUMIF(Ingredients!$B$3:$B$230,K612,Ingredients!$F$3:$F$230)+SUMIF($B$3:$B$725,K612,$BJ$3:$BJ$725)</f>
        <v>0</v>
      </c>
      <c r="BH612" s="30">
        <f>SUMIF(Ingredients!$B$3:$B$230,L612,Ingredients!$F$3:$F$230)+SUMIF($B$3:$B$725,L612,$BJ$3:$BJ$725)</f>
        <v>0</v>
      </c>
      <c r="BI612" s="30">
        <f>SUMIF(Ingredients!$B$3:$B$230,M612,Ingredients!$F$3:$F$230)+SUMIF($B$3:$B$725,M612,$BJ$3:$BJ$725)</f>
        <v>0</v>
      </c>
      <c r="BJ612" s="35">
        <f t="shared" si="129"/>
        <v>0.5</v>
      </c>
      <c r="BK612" s="30">
        <f>SUMIF(Ingredients!$B$3:$B$230,F612,Ingredients!$G$3:$G$230)+SUMIF($B$3:$B$725,F612,$BS$3:$BS$725)</f>
        <v>0</v>
      </c>
      <c r="BL612" s="30">
        <f>SUMIF(Ingredients!$B$3:$B$230,G612,Ingredients!$G$3:$G$230)+SUMIF($B$3:$B$725,G612,$BS$3:$BS$725)</f>
        <v>0</v>
      </c>
      <c r="BM612" s="30">
        <f>SUMIF(Ingredients!$B$3:$B$230,H612,Ingredients!$G$3:$G$230)+SUMIF($B$3:$B$725,H612,$BS$3:$BS$725)</f>
        <v>0</v>
      </c>
      <c r="BN612" s="30">
        <f>SUMIF(Ingredients!$B$3:$B$230,I612,Ingredients!$G$3:$G$230)+SUMIF($B$3:$B$725,I612,$BS$3:$BS$725)</f>
        <v>0</v>
      </c>
      <c r="BO612" s="30">
        <f>SUMIF(Ingredients!$B$3:$B$230,J612,Ingredients!$G$3:$G$230)+SUMIF($B$3:$B$725,J612,$BS$3:$BS$725)</f>
        <v>0</v>
      </c>
      <c r="BP612" s="30">
        <f>SUMIF(Ingredients!$B$3:$B$230,K612,Ingredients!$G$3:$G$230)+SUMIF($B$3:$B$725,K612,$BS$3:$BS$725)</f>
        <v>0</v>
      </c>
      <c r="BQ612" s="30">
        <f>SUMIF(Ingredients!$B$3:$B$230,L612,Ingredients!$G$3:$G$230)+SUMIF($B$3:$B$725,L612,$BS$3:$BS$725)</f>
        <v>0</v>
      </c>
      <c r="BR612" s="30">
        <f>SUMIF(Ingredients!$B$3:$B$230,M612,Ingredients!$G$3:$G$230)+SUMIF($B$3:$B$725,M612,$BS$3:$BS$725)</f>
        <v>0</v>
      </c>
      <c r="BS612" s="36">
        <f t="shared" si="130"/>
        <v>0</v>
      </c>
      <c r="BT612" s="30">
        <f>SUMIF(Ingredients!$B$3:$B$230,F612,Ingredients!$H$3:$H$230)+SUMIF($B$3:$B$725,F612,$CB$3:$CB$725)</f>
        <v>0</v>
      </c>
      <c r="BU612" s="30">
        <f>SUMIF(Ingredients!$B$3:$B$230,G612,Ingredients!$H$3:$H$230)+SUMIF($B$3:$B$725,G612,$CB$3:$CB$725)</f>
        <v>1</v>
      </c>
      <c r="BV612" s="30">
        <f>SUMIF(Ingredients!$B$3:$B$230,H612,Ingredients!$H$3:$H$230)+SUMIF($B$3:$B$725,H612,$CB$3:$CB$725)</f>
        <v>0.5</v>
      </c>
      <c r="BW612" s="30">
        <f>SUMIF(Ingredients!$B$3:$B$230,I612,Ingredients!$H$3:$H$230)+SUMIF($B$3:$B$725,I612,$CB$3:$CB$725)</f>
        <v>1.5</v>
      </c>
      <c r="BX612" s="30">
        <f>SUMIF(Ingredients!$B$3:$B$230,J612,Ingredients!$H$3:$H$230)+SUMIF($B$3:$B$725,J612,$CB$3:$CB$725)</f>
        <v>1.1428571428571428</v>
      </c>
      <c r="BY612" s="30">
        <f>SUMIF(Ingredients!$B$3:$B$230,K612,Ingredients!$H$3:$H$230)+SUMIF($B$3:$B$725,K612,$CB$3:$CB$725)</f>
        <v>0</v>
      </c>
      <c r="BZ612" s="30">
        <f>SUMIF(Ingredients!$B$3:$B$230,L612,Ingredients!$H$3:$H$230)+SUMIF($B$3:$B$725,L612,$CB$3:$CB$725)</f>
        <v>0</v>
      </c>
      <c r="CA612" s="30">
        <f>SUMIF(Ingredients!$B$3:$B$230,M612,Ingredients!$H$3:$H$230)+SUMIF($B$3:$B$725,M612,$CB$3:$CB$725)</f>
        <v>0</v>
      </c>
      <c r="CB612" s="42">
        <f t="shared" si="131"/>
        <v>4.1428571428571423</v>
      </c>
      <c r="CC612" s="30">
        <f>SUMIF(Ingredients!$B$3:$B$230,F612,Ingredients!$I$3:$I$230)+SUMIF($B$3:$B$725,F612,$CK$3:$CK$725)</f>
        <v>0</v>
      </c>
      <c r="CD612" s="30">
        <f>SUMIF(Ingredients!$B$3:$B$230,G612,Ingredients!$I$3:$I$230)+SUMIF($B$3:$B$725,G612,$CK$3:$CK$725)</f>
        <v>0</v>
      </c>
      <c r="CE612" s="30">
        <f>SUMIF(Ingredients!$B$3:$B$230,H612,Ingredients!$I$3:$I$230)+SUMIF($B$3:$B$725,H612,$CK$3:$CK$725)</f>
        <v>0</v>
      </c>
      <c r="CF612" s="30">
        <f>SUMIF(Ingredients!$B$3:$B$230,I612,Ingredients!$I$3:$I$230)+SUMIF($B$3:$B$725,I612,$CK$3:$CK$725)</f>
        <v>0</v>
      </c>
      <c r="CG612" s="30">
        <f>SUMIF(Ingredients!$B$3:$B$230,J612,Ingredients!$I$3:$I$230)+SUMIF($B$3:$B$725,J612,$CK$3:$CK$725)</f>
        <v>2.5</v>
      </c>
      <c r="CH612" s="30">
        <f>SUMIF(Ingredients!$B$3:$B$230,K612,Ingredients!$I$3:$I$230)+SUMIF($B$3:$B$725,K612,$CK$3:$CK$725)</f>
        <v>0</v>
      </c>
      <c r="CI612" s="30">
        <f>SUMIF(Ingredients!$B$3:$B$230,L612,Ingredients!$I$3:$I$230)+SUMIF($B$3:$B$725,L612,$CK$3:$CK$725)</f>
        <v>0</v>
      </c>
      <c r="CJ612" s="30">
        <f>SUMIF(Ingredients!$B$3:$B$230,M612,Ingredients!$I$3:$I$230)+SUMIF($B$3:$B$725,M612,$CK$3:$CK$725)</f>
        <v>0</v>
      </c>
      <c r="CK612" s="38">
        <f t="shared" si="132"/>
        <v>2.5</v>
      </c>
      <c r="CL612" s="30">
        <f>SUMIF(Ingredients!$B$3:$B$230,F612,Ingredients!$J$3:$J$230)+SUMIF($B$3:$B$725,F612,$CT$3:$CT$725)</f>
        <v>0</v>
      </c>
      <c r="CM612" s="30">
        <f>SUMIF(Ingredients!$B$3:$B$230,G612,Ingredients!$J$3:$J$230)+SUMIF($B$3:$B$725,G612,$CT$3:$CT$725)</f>
        <v>0</v>
      </c>
      <c r="CN612" s="30">
        <f>SUMIF(Ingredients!$B$3:$B$230,H612,Ingredients!$J$3:$J$230)+SUMIF($B$3:$B$725,H612,$CT$3:$CT$725)</f>
        <v>0</v>
      </c>
      <c r="CO612" s="30">
        <f>SUMIF(Ingredients!$B$3:$B$230,I612,Ingredients!$J$3:$J$230)+SUMIF($B$3:$B$725,I612,$CT$3:$CT$725)</f>
        <v>0</v>
      </c>
      <c r="CP612" s="30">
        <f>SUMIF(Ingredients!$B$3:$B$230,J612,Ingredients!$J$3:$J$230)+SUMIF($B$3:$B$725,J612,$CT$3:$CT$725)</f>
        <v>0</v>
      </c>
      <c r="CQ612" s="30">
        <f>SUMIF(Ingredients!$B$3:$B$230,K612,Ingredients!$J$3:$J$230)+SUMIF($B$3:$B$725,K612,$CT$3:$CT$725)</f>
        <v>0</v>
      </c>
      <c r="CR612" s="30">
        <f>SUMIF(Ingredients!$B$3:$B$230,L612,Ingredients!$J$3:$J$230)+SUMIF($B$3:$B$725,L612,$CT$3:$CT$725)</f>
        <v>0</v>
      </c>
      <c r="CS612" s="30">
        <f>SUMIF(Ingredients!$B$3:$B$230,M612,Ingredients!$J$3:$J$230)+SUMIF($B$3:$B$725,M612,$CT$3:$CT$725)</f>
        <v>0</v>
      </c>
      <c r="CT612" s="43">
        <f t="shared" si="133"/>
        <v>0</v>
      </c>
      <c r="CU612" s="34">
        <v>25</v>
      </c>
      <c r="CV612" s="30">
        <v>15</v>
      </c>
      <c r="CW612" s="30">
        <v>6</v>
      </c>
      <c r="CX612" s="35">
        <v>0.5</v>
      </c>
      <c r="CY612" s="36">
        <v>0</v>
      </c>
      <c r="CZ612" s="37">
        <v>4.1428571428571423</v>
      </c>
      <c r="DA612" s="38">
        <v>2.5</v>
      </c>
      <c r="DB612" s="39">
        <v>0</v>
      </c>
      <c r="DC612" t="s">
        <v>202</v>
      </c>
      <c r="DD612" t="str">
        <f t="shared" ca="1" si="125"/>
        <v/>
      </c>
      <c r="DE612" t="str">
        <f t="shared" ca="1" si="134"/>
        <v>-</v>
      </c>
      <c r="DG612" t="s">
        <v>200</v>
      </c>
      <c r="DH612" t="str">
        <f t="shared" ca="1" si="135"/>
        <v>PEANUTSOUPITEM(MEAL, ItemRegistry.peanutsoupItem, 4 ,5f,15f,0.5f,4.14f,0f,2.5f,0f,3.5f),</v>
      </c>
      <c r="DI612" t="s">
        <v>2633</v>
      </c>
    </row>
    <row r="613" spans="2:113" x14ac:dyDescent="0.3">
      <c r="B613" t="s">
        <v>929</v>
      </c>
      <c r="C613" t="str">
        <f>INDEX('PH Itemnames'!$B$1:$B$723,MATCH(B613,'PH Itemnames'!$A$1:$A$723),1)</f>
        <v>vanillaconchasbreadItem</v>
      </c>
      <c r="D613" t="s">
        <v>240</v>
      </c>
      <c r="E613" t="s">
        <v>1191</v>
      </c>
      <c r="F613" s="10" t="s">
        <v>209</v>
      </c>
      <c r="G613" s="11" t="s">
        <v>210</v>
      </c>
      <c r="H613" s="11" t="s">
        <v>226</v>
      </c>
      <c r="I613" s="11" t="s">
        <v>173</v>
      </c>
      <c r="J613" s="11"/>
      <c r="K613" s="11"/>
      <c r="L613" s="11"/>
      <c r="M613" s="11"/>
      <c r="N613" s="46">
        <f ca="1">SUMIF(Ingredients!$B$3:$B$230,'PH complex foods'!F613,Ingredients!$A$3:$A$119)+SUMIF($B$3:$B$725,F613,$V$3:$V$724)</f>
        <v>1</v>
      </c>
      <c r="O613" s="11">
        <f ca="1">SUMIF(Ingredients!$B$3:$B$230,'PH complex foods'!G613,Ingredients!$A$3:$A$119)+SUMIF($B$3:$B$725,G613,$V$3:$V$724)</f>
        <v>1</v>
      </c>
      <c r="P613" s="11">
        <f ca="1">SUMIF(Ingredients!$B$3:$B$230,'PH complex foods'!H613,Ingredients!$A$3:$A$119)+SUMIF($B$3:$B$725,H613,$V$3:$V$724)</f>
        <v>1</v>
      </c>
      <c r="Q613" s="11">
        <f ca="1">SUMIF(Ingredients!$B$3:$B$230,'PH complex foods'!I613,Ingredients!$A$3:$A$119)+SUMIF($B$3:$B$725,I613,$V$3:$V$724)</f>
        <v>0</v>
      </c>
      <c r="R613" s="11">
        <f ca="1">SUMIF(Ingredients!$B$3:$B$230,'PH complex foods'!J613,Ingredients!$A$3:$A$119)+SUMIF($B$3:$B$725,J613,$V$3:$V$724)</f>
        <v>0</v>
      </c>
      <c r="S613" s="11">
        <f ca="1">SUMIF(Ingredients!$B$3:$B$230,'PH complex foods'!K613,Ingredients!$A$3:$A$119)+SUMIF($B$3:$B$725,K613,$V$3:$V$724)</f>
        <v>0</v>
      </c>
      <c r="T613" s="11">
        <f ca="1">SUMIF(Ingredients!$B$3:$B$230,'PH complex foods'!L613,Ingredients!$A$3:$A$119)+SUMIF($B$3:$B$725,L613,$V$3:$V$724)</f>
        <v>0</v>
      </c>
      <c r="U613" s="11">
        <f ca="1">SUMIF(Ingredients!$B$3:$B$230,'PH complex foods'!M613,Ingredients!$A$3:$A$119)+SUMIF($B$3:$B$725,M613,$V$3:$V$724)</f>
        <v>0</v>
      </c>
      <c r="V613" s="10">
        <f t="shared" ca="1" si="136"/>
        <v>0</v>
      </c>
      <c r="W613" s="10">
        <v>0</v>
      </c>
      <c r="X613" s="11">
        <v>0</v>
      </c>
      <c r="Y613" s="11">
        <f>COUNTIF(F613:M1337,B613)</f>
        <v>0</v>
      </c>
      <c r="Z613" s="44" t="str">
        <f t="shared" ca="1" si="137"/>
        <v>No</v>
      </c>
      <c r="AA613" s="34">
        <f>SUMIF(Ingredients!$B$3:$B$230,F613,Ingredients!$C$3:$C$230)+SUMIF($B$3:$B$725,F613,$AI$3:$AI$725)</f>
        <v>5</v>
      </c>
      <c r="AB613" s="30">
        <f>SUMIF(Ingredients!$B$3:$B$230,G613,Ingredients!$C$3:$C$230)+SUMIF($B$3:$B$725,G613,$AI$3:$AI$725)</f>
        <v>0</v>
      </c>
      <c r="AC613" s="30">
        <f>SUMIF(Ingredients!$B$3:$B$230,H613,Ingredients!$C$3:$C$230)+SUMIF($B$3:$B$725,H613,$AI$3:$AI$725)</f>
        <v>0</v>
      </c>
      <c r="AD613" s="30">
        <f>SUMIF(Ingredients!$B$3:$B$230,I613,Ingredients!$C$3:$C$230)+SUMIF($B$3:$B$725,I613,$AI$3:$AI$725)</f>
        <v>1</v>
      </c>
      <c r="AE613" s="30">
        <f>SUMIF(Ingredients!$B$3:$B$230,J613,Ingredients!$C$3:$C$230)+SUMIF($B$3:$B$725,J613,$AI$3:$AI$725)</f>
        <v>0</v>
      </c>
      <c r="AF613" s="30">
        <f>SUMIF(Ingredients!$B$3:$B$230,K613,Ingredients!$C$3:$C$230)+SUMIF($B$3:$B$725,K613,$AI$3:$AI$725)</f>
        <v>0</v>
      </c>
      <c r="AG613" s="30">
        <f>SUMIF(Ingredients!$B$3:$B$230,L613,Ingredients!$C$3:$C$230)+SUMIF($B$3:$B$725,L613,$AI$3:$AI$725)</f>
        <v>0</v>
      </c>
      <c r="AH613" s="30">
        <f>SUMIF(Ingredients!$B$3:$B$230,M613,Ingredients!$C$3:$C$230)+SUMIF($B$3:$B$725,M613,$AI$3:$AI$725)</f>
        <v>0</v>
      </c>
      <c r="AI613" s="29">
        <f t="shared" si="126"/>
        <v>6</v>
      </c>
      <c r="AJ613" s="30">
        <f>SUMIF(Ingredients!$B$3:$B$230,F613,Ingredients!$D$3:$D$230)+SUMIF($B$3:$B$725,F613,$AR$3:$AR$725)</f>
        <v>0</v>
      </c>
      <c r="AK613" s="30">
        <f>SUMIF(Ingredients!$B$3:$B$230,G613,Ingredients!$D$3:$D$230)+SUMIF($B$3:$B$725,G613,$AR$3:$AR$725)</f>
        <v>0</v>
      </c>
      <c r="AL613" s="30">
        <f>SUMIF(Ingredients!$B$3:$B$230,H613,Ingredients!$D$3:$D$230)+SUMIF($B$3:$B$725,H613,$AR$3:$AR$725)</f>
        <v>0</v>
      </c>
      <c r="AM613" s="30">
        <f>SUMIF(Ingredients!$B$3:$B$230,I613,Ingredients!$D$3:$D$230)+SUMIF($B$3:$B$725,I613,$AR$3:$AR$725)</f>
        <v>0</v>
      </c>
      <c r="AN613" s="30">
        <f>SUMIF(Ingredients!$B$3:$B$230,J613,Ingredients!$D$3:$D$230)+SUMIF($B$3:$B$725,J613,$AR$3:$AR$725)</f>
        <v>0</v>
      </c>
      <c r="AO613" s="30">
        <f>SUMIF(Ingredients!$B$3:$B$230,K613,Ingredients!$D$3:$D$230)+SUMIF($B$3:$B$725,K613,$AR$3:$AR$725)</f>
        <v>0</v>
      </c>
      <c r="AP613" s="30">
        <f>SUMIF(Ingredients!$B$3:$B$230,L613,Ingredients!$D$3:$D$230)+SUMIF($B$3:$B$725,L613,$AR$3:$AR$725)</f>
        <v>0</v>
      </c>
      <c r="AQ613" s="30">
        <f>SUMIF(Ingredients!$B$3:$B$230,M613,Ingredients!$D$3:$D$230)+SUMIF($B$3:$B$725,M613,$AR$3:$AR$725)</f>
        <v>0</v>
      </c>
      <c r="AR613" s="29">
        <f t="shared" si="127"/>
        <v>0</v>
      </c>
      <c r="AS613" s="30">
        <f>SUMIF(Ingredients!$B$3:$B$230,F613,Ingredients!$E$3:$E$230)+SUMIF($B$3:$B$725,F613,$BA$3:$BA$730)</f>
        <v>7</v>
      </c>
      <c r="AT613" s="30">
        <f>SUMIF(Ingredients!$B$3:$B$230,G613,Ingredients!$E$3:$E$230)+SUMIF($B$3:$B$725,G613,$BA$3:$BA$730)</f>
        <v>30</v>
      </c>
      <c r="AU613" s="30">
        <f>SUMIF(Ingredients!$B$3:$B$230,H613,Ingredients!$E$3:$E$230)+SUMIF($B$3:$B$725,H613,$BA$3:$BA$730)</f>
        <v>16</v>
      </c>
      <c r="AV613" s="30">
        <f>SUMIF(Ingredients!$B$3:$B$230,I613,Ingredients!$E$3:$E$230)+SUMIF($B$3:$B$725,I613,$BA$3:$BA$730)</f>
        <v>18</v>
      </c>
      <c r="AW613" s="30">
        <f>SUMIF(Ingredients!$B$3:$B$230,J613,Ingredients!$E$3:$E$230)+SUMIF($B$3:$B$725,J613,$BA$3:$BA$730)</f>
        <v>0</v>
      </c>
      <c r="AX613" s="30">
        <f>SUMIF(Ingredients!$B$3:$B$230,K613,Ingredients!$E$3:$E$230)+SUMIF($B$3:$B$725,K613,$BA$3:$BA$730)</f>
        <v>0</v>
      </c>
      <c r="AY613" s="30">
        <f>SUMIF(Ingredients!$B$3:$B$230,L613,Ingredients!$E$3:$E$230)+SUMIF($B$3:$B$725,L613,$BA$3:$BA$730)</f>
        <v>0</v>
      </c>
      <c r="AZ613" s="30">
        <f>SUMIF(Ingredients!$B$3:$B$230,M613,Ingredients!$E$3:$E$230)+SUMIF($B$3:$B$725,M613,$BA$3:$BA$730)</f>
        <v>0</v>
      </c>
      <c r="BA613" s="29">
        <f t="shared" si="128"/>
        <v>17.75</v>
      </c>
      <c r="BB613" s="30">
        <f>SUMIF(Ingredients!$B$3:$B$230,F613,Ingredients!$F$3:$F$230)+SUMIF($B$3:$B$725,F613,$BJ$3:$BJ$725)</f>
        <v>1</v>
      </c>
      <c r="BC613" s="30">
        <f>SUMIF(Ingredients!$B$3:$B$230,G613,Ingredients!$F$3:$F$230)+SUMIF($B$3:$B$725,G613,$BJ$3:$BJ$725)</f>
        <v>0</v>
      </c>
      <c r="BD613" s="30">
        <f>SUMIF(Ingredients!$B$3:$B$230,H613,Ingredients!$F$3:$F$230)+SUMIF($B$3:$B$725,H613,$BJ$3:$BJ$725)</f>
        <v>0</v>
      </c>
      <c r="BE613" s="30">
        <f>SUMIF(Ingredients!$B$3:$B$230,I613,Ingredients!$F$3:$F$230)+SUMIF($B$3:$B$725,I613,$BJ$3:$BJ$725)</f>
        <v>0</v>
      </c>
      <c r="BF613" s="30">
        <f>SUMIF(Ingredients!$B$3:$B$230,J613,Ingredients!$F$3:$F$230)+SUMIF($B$3:$B$725,J613,$BJ$3:$BJ$725)</f>
        <v>0</v>
      </c>
      <c r="BG613" s="30">
        <f>SUMIF(Ingredients!$B$3:$B$230,K613,Ingredients!$F$3:$F$230)+SUMIF($B$3:$B$725,K613,$BJ$3:$BJ$725)</f>
        <v>0</v>
      </c>
      <c r="BH613" s="30">
        <f>SUMIF(Ingredients!$B$3:$B$230,L613,Ingredients!$F$3:$F$230)+SUMIF($B$3:$B$725,L613,$BJ$3:$BJ$725)</f>
        <v>0</v>
      </c>
      <c r="BI613" s="30">
        <f>SUMIF(Ingredients!$B$3:$B$230,M613,Ingredients!$F$3:$F$230)+SUMIF($B$3:$B$725,M613,$BJ$3:$BJ$725)</f>
        <v>0</v>
      </c>
      <c r="BJ613" s="35">
        <f t="shared" si="129"/>
        <v>1</v>
      </c>
      <c r="BK613" s="30">
        <f>SUMIF(Ingredients!$B$3:$B$230,F613,Ingredients!$G$3:$G$230)+SUMIF($B$3:$B$725,F613,$BS$3:$BS$725)</f>
        <v>0</v>
      </c>
      <c r="BL613" s="30">
        <f>SUMIF(Ingredients!$B$3:$B$230,G613,Ingredients!$G$3:$G$230)+SUMIF($B$3:$B$725,G613,$BS$3:$BS$725)</f>
        <v>0</v>
      </c>
      <c r="BM613" s="30">
        <f>SUMIF(Ingredients!$B$3:$B$230,H613,Ingredients!$G$3:$G$230)+SUMIF($B$3:$B$725,H613,$BS$3:$BS$725)</f>
        <v>0</v>
      </c>
      <c r="BN613" s="30">
        <f>SUMIF(Ingredients!$B$3:$B$230,I613,Ingredients!$G$3:$G$230)+SUMIF($B$3:$B$725,I613,$BS$3:$BS$725)</f>
        <v>0</v>
      </c>
      <c r="BO613" s="30">
        <f>SUMIF(Ingredients!$B$3:$B$230,J613,Ingredients!$G$3:$G$230)+SUMIF($B$3:$B$725,J613,$BS$3:$BS$725)</f>
        <v>0</v>
      </c>
      <c r="BP613" s="30">
        <f>SUMIF(Ingredients!$B$3:$B$230,K613,Ingredients!$G$3:$G$230)+SUMIF($B$3:$B$725,K613,$BS$3:$BS$725)</f>
        <v>0</v>
      </c>
      <c r="BQ613" s="30">
        <f>SUMIF(Ingredients!$B$3:$B$230,L613,Ingredients!$G$3:$G$230)+SUMIF($B$3:$B$725,L613,$BS$3:$BS$725)</f>
        <v>0</v>
      </c>
      <c r="BR613" s="30">
        <f>SUMIF(Ingredients!$B$3:$B$230,M613,Ingredients!$G$3:$G$230)+SUMIF($B$3:$B$725,M613,$BS$3:$BS$725)</f>
        <v>0</v>
      </c>
      <c r="BS613" s="36">
        <f t="shared" si="130"/>
        <v>0</v>
      </c>
      <c r="BT613" s="30">
        <f>SUMIF(Ingredients!$B$3:$B$230,F613,Ingredients!$H$3:$H$230)+SUMIF($B$3:$B$725,F613,$CB$3:$CB$725)</f>
        <v>0</v>
      </c>
      <c r="BU613" s="30">
        <f>SUMIF(Ingredients!$B$3:$B$230,G613,Ingredients!$H$3:$H$230)+SUMIF($B$3:$B$725,G613,$CB$3:$CB$725)</f>
        <v>0</v>
      </c>
      <c r="BV613" s="30">
        <f>SUMIF(Ingredients!$B$3:$B$230,H613,Ingredients!$H$3:$H$230)+SUMIF($B$3:$B$725,H613,$CB$3:$CB$725)</f>
        <v>0</v>
      </c>
      <c r="BW613" s="30">
        <f>SUMIF(Ingredients!$B$3:$B$230,I613,Ingredients!$H$3:$H$230)+SUMIF($B$3:$B$725,I613,$CB$3:$CB$725)</f>
        <v>0</v>
      </c>
      <c r="BX613" s="30">
        <f>SUMIF(Ingredients!$B$3:$B$230,J613,Ingredients!$H$3:$H$230)+SUMIF($B$3:$B$725,J613,$CB$3:$CB$725)</f>
        <v>0</v>
      </c>
      <c r="BY613" s="30">
        <f>SUMIF(Ingredients!$B$3:$B$230,K613,Ingredients!$H$3:$H$230)+SUMIF($B$3:$B$725,K613,$CB$3:$CB$725)</f>
        <v>0</v>
      </c>
      <c r="BZ613" s="30">
        <f>SUMIF(Ingredients!$B$3:$B$230,L613,Ingredients!$H$3:$H$230)+SUMIF($B$3:$B$725,L613,$CB$3:$CB$725)</f>
        <v>0</v>
      </c>
      <c r="CA613" s="30">
        <f>SUMIF(Ingredients!$B$3:$B$230,M613,Ingredients!$H$3:$H$230)+SUMIF($B$3:$B$725,M613,$CB$3:$CB$725)</f>
        <v>0</v>
      </c>
      <c r="CB613" s="42">
        <f t="shared" si="131"/>
        <v>0</v>
      </c>
      <c r="CC613" s="30">
        <f>SUMIF(Ingredients!$B$3:$B$230,F613,Ingredients!$I$3:$I$230)+SUMIF($B$3:$B$725,F613,$CK$3:$CK$725)</f>
        <v>0</v>
      </c>
      <c r="CD613" s="30">
        <f>SUMIF(Ingredients!$B$3:$B$230,G613,Ingredients!$I$3:$I$230)+SUMIF($B$3:$B$725,G613,$CK$3:$CK$725)</f>
        <v>0</v>
      </c>
      <c r="CE613" s="30">
        <f>SUMIF(Ingredients!$B$3:$B$230,H613,Ingredients!$I$3:$I$230)+SUMIF($B$3:$B$725,H613,$CK$3:$CK$725)</f>
        <v>0</v>
      </c>
      <c r="CF613" s="30">
        <f>SUMIF(Ingredients!$B$3:$B$230,I613,Ingredients!$I$3:$I$230)+SUMIF($B$3:$B$725,I613,$CK$3:$CK$725)</f>
        <v>0</v>
      </c>
      <c r="CG613" s="30">
        <f>SUMIF(Ingredients!$B$3:$B$230,J613,Ingredients!$I$3:$I$230)+SUMIF($B$3:$B$725,J613,$CK$3:$CK$725)</f>
        <v>0</v>
      </c>
      <c r="CH613" s="30">
        <f>SUMIF(Ingredients!$B$3:$B$230,K613,Ingredients!$I$3:$I$230)+SUMIF($B$3:$B$725,K613,$CK$3:$CK$725)</f>
        <v>0</v>
      </c>
      <c r="CI613" s="30">
        <f>SUMIF(Ingredients!$B$3:$B$230,L613,Ingredients!$I$3:$I$230)+SUMIF($B$3:$B$725,L613,$CK$3:$CK$725)</f>
        <v>0</v>
      </c>
      <c r="CJ613" s="30">
        <f>SUMIF(Ingredients!$B$3:$B$230,M613,Ingredients!$I$3:$I$230)+SUMIF($B$3:$B$725,M613,$CK$3:$CK$725)</f>
        <v>0</v>
      </c>
      <c r="CK613" s="38">
        <f t="shared" si="132"/>
        <v>0</v>
      </c>
      <c r="CL613" s="30">
        <f>SUMIF(Ingredients!$B$3:$B$230,F613,Ingredients!$J$3:$J$230)+SUMIF($B$3:$B$725,F613,$CT$3:$CT$725)</f>
        <v>0</v>
      </c>
      <c r="CM613" s="30">
        <f>SUMIF(Ingredients!$B$3:$B$230,G613,Ingredients!$J$3:$J$230)+SUMIF($B$3:$B$725,G613,$CT$3:$CT$725)</f>
        <v>0</v>
      </c>
      <c r="CN613" s="30">
        <f>SUMIF(Ingredients!$B$3:$B$230,H613,Ingredients!$J$3:$J$230)+SUMIF($B$3:$B$725,H613,$CT$3:$CT$725)</f>
        <v>0</v>
      </c>
      <c r="CO613" s="30">
        <f>SUMIF(Ingredients!$B$3:$B$230,I613,Ingredients!$J$3:$J$230)+SUMIF($B$3:$B$725,I613,$CT$3:$CT$725)</f>
        <v>0</v>
      </c>
      <c r="CP613" s="30">
        <f>SUMIF(Ingredients!$B$3:$B$230,J613,Ingredients!$J$3:$J$230)+SUMIF($B$3:$B$725,J613,$CT$3:$CT$725)</f>
        <v>0</v>
      </c>
      <c r="CQ613" s="30">
        <f>SUMIF(Ingredients!$B$3:$B$230,K613,Ingredients!$J$3:$J$230)+SUMIF($B$3:$B$725,K613,$CT$3:$CT$725)</f>
        <v>0</v>
      </c>
      <c r="CR613" s="30">
        <f>SUMIF(Ingredients!$B$3:$B$230,L613,Ingredients!$J$3:$J$230)+SUMIF($B$3:$B$725,L613,$CT$3:$CT$725)</f>
        <v>0</v>
      </c>
      <c r="CS613" s="30">
        <f>SUMIF(Ingredients!$B$3:$B$230,M613,Ingredients!$J$3:$J$230)+SUMIF($B$3:$B$725,M613,$CT$3:$CT$725)</f>
        <v>0</v>
      </c>
      <c r="CT613" s="43">
        <f t="shared" si="133"/>
        <v>0</v>
      </c>
      <c r="CU613" s="34">
        <v>6</v>
      </c>
      <c r="CV613" s="30">
        <v>0</v>
      </c>
      <c r="CW613" s="30">
        <v>17.75</v>
      </c>
      <c r="CX613" s="35">
        <v>1</v>
      </c>
      <c r="CY613" s="36">
        <v>0</v>
      </c>
      <c r="CZ613" s="37">
        <v>0</v>
      </c>
      <c r="DA613" s="38">
        <v>0</v>
      </c>
      <c r="DB613" s="39">
        <v>0</v>
      </c>
      <c r="DC613" t="s">
        <v>199</v>
      </c>
      <c r="DD613" t="str">
        <f t="shared" ca="1" si="125"/>
        <v/>
      </c>
      <c r="DE613" t="str">
        <f t="shared" ca="1" si="134"/>
        <v>No</v>
      </c>
      <c r="DG613" t="s">
        <v>200</v>
      </c>
      <c r="DH613" t="str">
        <f t="shared" ca="1" si="135"/>
        <v/>
      </c>
      <c r="DI613" t="s">
        <v>2271</v>
      </c>
    </row>
    <row r="614" spans="2:113" x14ac:dyDescent="0.3">
      <c r="B614" t="s">
        <v>930</v>
      </c>
      <c r="C614" t="str">
        <f>INDEX('PH Itemnames'!$B$1:$B$723,MATCH(B614,'PH Itemnames'!$A$1:$A$723),1)</f>
        <v>chocolatecoconutbarItem</v>
      </c>
      <c r="D614" t="s">
        <v>240</v>
      </c>
      <c r="E614" t="s">
        <v>1191</v>
      </c>
      <c r="F614" s="10" t="s">
        <v>230</v>
      </c>
      <c r="G614" s="11" t="s">
        <v>184</v>
      </c>
      <c r="H614" s="11"/>
      <c r="I614" s="11"/>
      <c r="J614" s="11"/>
      <c r="K614" s="11"/>
      <c r="L614" s="11"/>
      <c r="M614" s="11"/>
      <c r="N614" s="46">
        <f ca="1">SUMIF(Ingredients!$B$3:$B$230,'PH complex foods'!F614,Ingredients!$A$3:$A$119)+SUMIF($B$3:$B$725,F614,$V$3:$V$724)</f>
        <v>1</v>
      </c>
      <c r="O614" s="11">
        <f ca="1">SUMIF(Ingredients!$B$3:$B$230,'PH complex foods'!G614,Ingredients!$A$3:$A$119)+SUMIF($B$3:$B$725,G614,$V$3:$V$724)</f>
        <v>1</v>
      </c>
      <c r="P614" s="11">
        <f ca="1">SUMIF(Ingredients!$B$3:$B$230,'PH complex foods'!H614,Ingredients!$A$3:$A$119)+SUMIF($B$3:$B$725,H614,$V$3:$V$724)</f>
        <v>0</v>
      </c>
      <c r="Q614" s="11">
        <f ca="1">SUMIF(Ingredients!$B$3:$B$230,'PH complex foods'!I614,Ingredients!$A$3:$A$119)+SUMIF($B$3:$B$725,I614,$V$3:$V$724)</f>
        <v>0</v>
      </c>
      <c r="R614" s="11">
        <f ca="1">SUMIF(Ingredients!$B$3:$B$230,'PH complex foods'!J614,Ingredients!$A$3:$A$119)+SUMIF($B$3:$B$725,J614,$V$3:$V$724)</f>
        <v>0</v>
      </c>
      <c r="S614" s="11">
        <f ca="1">SUMIF(Ingredients!$B$3:$B$230,'PH complex foods'!K614,Ingredients!$A$3:$A$119)+SUMIF($B$3:$B$725,K614,$V$3:$V$724)</f>
        <v>0</v>
      </c>
      <c r="T614" s="11">
        <f ca="1">SUMIF(Ingredients!$B$3:$B$230,'PH complex foods'!L614,Ingredients!$A$3:$A$119)+SUMIF($B$3:$B$725,L614,$V$3:$V$724)</f>
        <v>0</v>
      </c>
      <c r="U614" s="11">
        <f ca="1">SUMIF(Ingredients!$B$3:$B$230,'PH complex foods'!M614,Ingredients!$A$3:$A$119)+SUMIF($B$3:$B$725,M614,$V$3:$V$724)</f>
        <v>0</v>
      </c>
      <c r="V614" s="10">
        <f t="shared" ca="1" si="136"/>
        <v>1</v>
      </c>
      <c r="W614" s="10">
        <v>1</v>
      </c>
      <c r="X614" s="11">
        <v>-1</v>
      </c>
      <c r="Y614" s="11">
        <f>COUNTIF(F614:M1338,B614)</f>
        <v>0</v>
      </c>
      <c r="Z614" s="44" t="str">
        <f t="shared" ca="1" si="137"/>
        <v>Yes</v>
      </c>
      <c r="AA614" s="34">
        <f>SUMIF(Ingredients!$B$3:$B$230,F614,Ingredients!$C$3:$C$230)+SUMIF($B$3:$B$725,F614,$AI$3:$AI$725)</f>
        <v>1</v>
      </c>
      <c r="AB614" s="30">
        <f>SUMIF(Ingredients!$B$3:$B$230,G614,Ingredients!$C$3:$C$230)+SUMIF($B$3:$B$725,G614,$AI$3:$AI$725)</f>
        <v>1</v>
      </c>
      <c r="AC614" s="30">
        <f>SUMIF(Ingredients!$B$3:$B$230,H614,Ingredients!$C$3:$C$230)+SUMIF($B$3:$B$725,H614,$AI$3:$AI$725)</f>
        <v>0</v>
      </c>
      <c r="AD614" s="30">
        <f>SUMIF(Ingredients!$B$3:$B$230,I614,Ingredients!$C$3:$C$230)+SUMIF($B$3:$B$725,I614,$AI$3:$AI$725)</f>
        <v>0</v>
      </c>
      <c r="AE614" s="30">
        <f>SUMIF(Ingredients!$B$3:$B$230,J614,Ingredients!$C$3:$C$230)+SUMIF($B$3:$B$725,J614,$AI$3:$AI$725)</f>
        <v>0</v>
      </c>
      <c r="AF614" s="30">
        <f>SUMIF(Ingredients!$B$3:$B$230,K614,Ingredients!$C$3:$C$230)+SUMIF($B$3:$B$725,K614,$AI$3:$AI$725)</f>
        <v>0</v>
      </c>
      <c r="AG614" s="30">
        <f>SUMIF(Ingredients!$B$3:$B$230,L614,Ingredients!$C$3:$C$230)+SUMIF($B$3:$B$725,L614,$AI$3:$AI$725)</f>
        <v>0</v>
      </c>
      <c r="AH614" s="30">
        <f>SUMIF(Ingredients!$B$3:$B$230,M614,Ingredients!$C$3:$C$230)+SUMIF($B$3:$B$725,M614,$AI$3:$AI$725)</f>
        <v>0</v>
      </c>
      <c r="AI614" s="29">
        <f t="shared" si="126"/>
        <v>2</v>
      </c>
      <c r="AJ614" s="30">
        <f>SUMIF(Ingredients!$B$3:$B$230,F614,Ingredients!$D$3:$D$230)+SUMIF($B$3:$B$725,F614,$AR$3:$AR$725)</f>
        <v>0</v>
      </c>
      <c r="AK614" s="30">
        <f>SUMIF(Ingredients!$B$3:$B$230,G614,Ingredients!$D$3:$D$230)+SUMIF($B$3:$B$725,G614,$AR$3:$AR$725)</f>
        <v>0</v>
      </c>
      <c r="AL614" s="30">
        <f>SUMIF(Ingredients!$B$3:$B$230,H614,Ingredients!$D$3:$D$230)+SUMIF($B$3:$B$725,H614,$AR$3:$AR$725)</f>
        <v>0</v>
      </c>
      <c r="AM614" s="30">
        <f>SUMIF(Ingredients!$B$3:$B$230,I614,Ingredients!$D$3:$D$230)+SUMIF($B$3:$B$725,I614,$AR$3:$AR$725)</f>
        <v>0</v>
      </c>
      <c r="AN614" s="30">
        <f>SUMIF(Ingredients!$B$3:$B$230,J614,Ingredients!$D$3:$D$230)+SUMIF($B$3:$B$725,J614,$AR$3:$AR$725)</f>
        <v>0</v>
      </c>
      <c r="AO614" s="30">
        <f>SUMIF(Ingredients!$B$3:$B$230,K614,Ingredients!$D$3:$D$230)+SUMIF($B$3:$B$725,K614,$AR$3:$AR$725)</f>
        <v>0</v>
      </c>
      <c r="AP614" s="30">
        <f>SUMIF(Ingredients!$B$3:$B$230,L614,Ingredients!$D$3:$D$230)+SUMIF($B$3:$B$725,L614,$AR$3:$AR$725)</f>
        <v>0</v>
      </c>
      <c r="AQ614" s="30">
        <f>SUMIF(Ingredients!$B$3:$B$230,M614,Ingredients!$D$3:$D$230)+SUMIF($B$3:$B$725,M614,$AR$3:$AR$725)</f>
        <v>0</v>
      </c>
      <c r="AR614" s="29">
        <f t="shared" si="127"/>
        <v>0</v>
      </c>
      <c r="AS614" s="30">
        <f>SUMIF(Ingredients!$B$3:$B$230,F614,Ingredients!$E$3:$E$230)+SUMIF($B$3:$B$725,F614,$BA$3:$BA$730)</f>
        <v>19</v>
      </c>
      <c r="AT614" s="30">
        <f>SUMIF(Ingredients!$B$3:$B$230,G614,Ingredients!$E$3:$E$230)+SUMIF($B$3:$B$725,G614,$BA$3:$BA$730)</f>
        <v>21</v>
      </c>
      <c r="AU614" s="30">
        <f>SUMIF(Ingredients!$B$3:$B$230,H614,Ingredients!$E$3:$E$230)+SUMIF($B$3:$B$725,H614,$BA$3:$BA$730)</f>
        <v>0</v>
      </c>
      <c r="AV614" s="30">
        <f>SUMIF(Ingredients!$B$3:$B$230,I614,Ingredients!$E$3:$E$230)+SUMIF($B$3:$B$725,I614,$BA$3:$BA$730)</f>
        <v>0</v>
      </c>
      <c r="AW614" s="30">
        <f>SUMIF(Ingredients!$B$3:$B$230,J614,Ingredients!$E$3:$E$230)+SUMIF($B$3:$B$725,J614,$BA$3:$BA$730)</f>
        <v>0</v>
      </c>
      <c r="AX614" s="30">
        <f>SUMIF(Ingredients!$B$3:$B$230,K614,Ingredients!$E$3:$E$230)+SUMIF($B$3:$B$725,K614,$BA$3:$BA$730)</f>
        <v>0</v>
      </c>
      <c r="AY614" s="30">
        <f>SUMIF(Ingredients!$B$3:$B$230,L614,Ingredients!$E$3:$E$230)+SUMIF($B$3:$B$725,L614,$BA$3:$BA$730)</f>
        <v>0</v>
      </c>
      <c r="AZ614" s="30">
        <f>SUMIF(Ingredients!$B$3:$B$230,M614,Ingredients!$E$3:$E$230)+SUMIF($B$3:$B$725,M614,$BA$3:$BA$730)</f>
        <v>0</v>
      </c>
      <c r="BA614" s="29">
        <f t="shared" si="128"/>
        <v>20</v>
      </c>
      <c r="BB614" s="30">
        <f>SUMIF(Ingredients!$B$3:$B$230,F614,Ingredients!$F$3:$F$230)+SUMIF($B$3:$B$725,F614,$BJ$3:$BJ$725)</f>
        <v>0</v>
      </c>
      <c r="BC614" s="30">
        <f>SUMIF(Ingredients!$B$3:$B$230,G614,Ingredients!$F$3:$F$230)+SUMIF($B$3:$B$725,G614,$BJ$3:$BJ$725)</f>
        <v>0.3</v>
      </c>
      <c r="BD614" s="30">
        <f>SUMIF(Ingredients!$B$3:$B$230,H614,Ingredients!$F$3:$F$230)+SUMIF($B$3:$B$725,H614,$BJ$3:$BJ$725)</f>
        <v>0</v>
      </c>
      <c r="BE614" s="30">
        <f>SUMIF(Ingredients!$B$3:$B$230,I614,Ingredients!$F$3:$F$230)+SUMIF($B$3:$B$725,I614,$BJ$3:$BJ$725)</f>
        <v>0</v>
      </c>
      <c r="BF614" s="30">
        <f>SUMIF(Ingredients!$B$3:$B$230,J614,Ingredients!$F$3:$F$230)+SUMIF($B$3:$B$725,J614,$BJ$3:$BJ$725)</f>
        <v>0</v>
      </c>
      <c r="BG614" s="30">
        <f>SUMIF(Ingredients!$B$3:$B$230,K614,Ingredients!$F$3:$F$230)+SUMIF($B$3:$B$725,K614,$BJ$3:$BJ$725)</f>
        <v>0</v>
      </c>
      <c r="BH614" s="30">
        <f>SUMIF(Ingredients!$B$3:$B$230,L614,Ingredients!$F$3:$F$230)+SUMIF($B$3:$B$725,L614,$BJ$3:$BJ$725)</f>
        <v>0</v>
      </c>
      <c r="BI614" s="30">
        <f>SUMIF(Ingredients!$B$3:$B$230,M614,Ingredients!$F$3:$F$230)+SUMIF($B$3:$B$725,M614,$BJ$3:$BJ$725)</f>
        <v>0</v>
      </c>
      <c r="BJ614" s="35">
        <f t="shared" si="129"/>
        <v>0.3</v>
      </c>
      <c r="BK614" s="30">
        <f>SUMIF(Ingredients!$B$3:$B$230,F614,Ingredients!$G$3:$G$230)+SUMIF($B$3:$B$725,F614,$BS$3:$BS$725)</f>
        <v>0</v>
      </c>
      <c r="BL614" s="30">
        <f>SUMIF(Ingredients!$B$3:$B$230,G614,Ingredients!$G$3:$G$230)+SUMIF($B$3:$B$725,G614,$BS$3:$BS$725)</f>
        <v>0</v>
      </c>
      <c r="BM614" s="30">
        <f>SUMIF(Ingredients!$B$3:$B$230,H614,Ingredients!$G$3:$G$230)+SUMIF($B$3:$B$725,H614,$BS$3:$BS$725)</f>
        <v>0</v>
      </c>
      <c r="BN614" s="30">
        <f>SUMIF(Ingredients!$B$3:$B$230,I614,Ingredients!$G$3:$G$230)+SUMIF($B$3:$B$725,I614,$BS$3:$BS$725)</f>
        <v>0</v>
      </c>
      <c r="BO614" s="30">
        <f>SUMIF(Ingredients!$B$3:$B$230,J614,Ingredients!$G$3:$G$230)+SUMIF($B$3:$B$725,J614,$BS$3:$BS$725)</f>
        <v>0</v>
      </c>
      <c r="BP614" s="30">
        <f>SUMIF(Ingredients!$B$3:$B$230,K614,Ingredients!$G$3:$G$230)+SUMIF($B$3:$B$725,K614,$BS$3:$BS$725)</f>
        <v>0</v>
      </c>
      <c r="BQ614" s="30">
        <f>SUMIF(Ingredients!$B$3:$B$230,L614,Ingredients!$G$3:$G$230)+SUMIF($B$3:$B$725,L614,$BS$3:$BS$725)</f>
        <v>0</v>
      </c>
      <c r="BR614" s="30">
        <f>SUMIF(Ingredients!$B$3:$B$230,M614,Ingredients!$G$3:$G$230)+SUMIF($B$3:$B$725,M614,$BS$3:$BS$725)</f>
        <v>0</v>
      </c>
      <c r="BS614" s="36">
        <f t="shared" si="130"/>
        <v>0</v>
      </c>
      <c r="BT614" s="30">
        <f>SUMIF(Ingredients!$B$3:$B$230,F614,Ingredients!$H$3:$H$230)+SUMIF($B$3:$B$725,F614,$CB$3:$CB$725)</f>
        <v>0</v>
      </c>
      <c r="BU614" s="30">
        <f>SUMIF(Ingredients!$B$3:$B$230,G614,Ingredients!$H$3:$H$230)+SUMIF($B$3:$B$725,G614,$CB$3:$CB$725)</f>
        <v>0</v>
      </c>
      <c r="BV614" s="30">
        <f>SUMIF(Ingredients!$B$3:$B$230,H614,Ingredients!$H$3:$H$230)+SUMIF($B$3:$B$725,H614,$CB$3:$CB$725)</f>
        <v>0</v>
      </c>
      <c r="BW614" s="30">
        <f>SUMIF(Ingredients!$B$3:$B$230,I614,Ingredients!$H$3:$H$230)+SUMIF($B$3:$B$725,I614,$CB$3:$CB$725)</f>
        <v>0</v>
      </c>
      <c r="BX614" s="30">
        <f>SUMIF(Ingredients!$B$3:$B$230,J614,Ingredients!$H$3:$H$230)+SUMIF($B$3:$B$725,J614,$CB$3:$CB$725)</f>
        <v>0</v>
      </c>
      <c r="BY614" s="30">
        <f>SUMIF(Ingredients!$B$3:$B$230,K614,Ingredients!$H$3:$H$230)+SUMIF($B$3:$B$725,K614,$CB$3:$CB$725)</f>
        <v>0</v>
      </c>
      <c r="BZ614" s="30">
        <f>SUMIF(Ingredients!$B$3:$B$230,L614,Ingredients!$H$3:$H$230)+SUMIF($B$3:$B$725,L614,$CB$3:$CB$725)</f>
        <v>0</v>
      </c>
      <c r="CA614" s="30">
        <f>SUMIF(Ingredients!$B$3:$B$230,M614,Ingredients!$H$3:$H$230)+SUMIF($B$3:$B$725,M614,$CB$3:$CB$725)</f>
        <v>0</v>
      </c>
      <c r="CB614" s="42">
        <f t="shared" si="131"/>
        <v>0</v>
      </c>
      <c r="CC614" s="30">
        <f>SUMIF(Ingredients!$B$3:$B$230,F614,Ingredients!$I$3:$I$230)+SUMIF($B$3:$B$725,F614,$CK$3:$CK$725)</f>
        <v>0</v>
      </c>
      <c r="CD614" s="30">
        <f>SUMIF(Ingredients!$B$3:$B$230,G614,Ingredients!$I$3:$I$230)+SUMIF($B$3:$B$725,G614,$CK$3:$CK$725)</f>
        <v>0.1</v>
      </c>
      <c r="CE614" s="30">
        <f>SUMIF(Ingredients!$B$3:$B$230,H614,Ingredients!$I$3:$I$230)+SUMIF($B$3:$B$725,H614,$CK$3:$CK$725)</f>
        <v>0</v>
      </c>
      <c r="CF614" s="30">
        <f>SUMIF(Ingredients!$B$3:$B$230,I614,Ingredients!$I$3:$I$230)+SUMIF($B$3:$B$725,I614,$CK$3:$CK$725)</f>
        <v>0</v>
      </c>
      <c r="CG614" s="30">
        <f>SUMIF(Ingredients!$B$3:$B$230,J614,Ingredients!$I$3:$I$230)+SUMIF($B$3:$B$725,J614,$CK$3:$CK$725)</f>
        <v>0</v>
      </c>
      <c r="CH614" s="30">
        <f>SUMIF(Ingredients!$B$3:$B$230,K614,Ingredients!$I$3:$I$230)+SUMIF($B$3:$B$725,K614,$CK$3:$CK$725)</f>
        <v>0</v>
      </c>
      <c r="CI614" s="30">
        <f>SUMIF(Ingredients!$B$3:$B$230,L614,Ingredients!$I$3:$I$230)+SUMIF($B$3:$B$725,L614,$CK$3:$CK$725)</f>
        <v>0</v>
      </c>
      <c r="CJ614" s="30">
        <f>SUMIF(Ingredients!$B$3:$B$230,M614,Ingredients!$I$3:$I$230)+SUMIF($B$3:$B$725,M614,$CK$3:$CK$725)</f>
        <v>0</v>
      </c>
      <c r="CK614" s="38">
        <f t="shared" si="132"/>
        <v>0.1</v>
      </c>
      <c r="CL614" s="30">
        <f>SUMIF(Ingredients!$B$3:$B$230,F614,Ingredients!$J$3:$J$230)+SUMIF($B$3:$B$725,F614,$CT$3:$CT$725)</f>
        <v>0.2</v>
      </c>
      <c r="CM614" s="30">
        <f>SUMIF(Ingredients!$B$3:$B$230,G614,Ingredients!$J$3:$J$230)+SUMIF($B$3:$B$725,G614,$CT$3:$CT$725)</f>
        <v>0</v>
      </c>
      <c r="CN614" s="30">
        <f>SUMIF(Ingredients!$B$3:$B$230,H614,Ingredients!$J$3:$J$230)+SUMIF($B$3:$B$725,H614,$CT$3:$CT$725)</f>
        <v>0</v>
      </c>
      <c r="CO614" s="30">
        <f>SUMIF(Ingredients!$B$3:$B$230,I614,Ingredients!$J$3:$J$230)+SUMIF($B$3:$B$725,I614,$CT$3:$CT$725)</f>
        <v>0</v>
      </c>
      <c r="CP614" s="30">
        <f>SUMIF(Ingredients!$B$3:$B$230,J614,Ingredients!$J$3:$J$230)+SUMIF($B$3:$B$725,J614,$CT$3:$CT$725)</f>
        <v>0</v>
      </c>
      <c r="CQ614" s="30">
        <f>SUMIF(Ingredients!$B$3:$B$230,K614,Ingredients!$J$3:$J$230)+SUMIF($B$3:$B$725,K614,$CT$3:$CT$725)</f>
        <v>0</v>
      </c>
      <c r="CR614" s="30">
        <f>SUMIF(Ingredients!$B$3:$B$230,L614,Ingredients!$J$3:$J$230)+SUMIF($B$3:$B$725,L614,$CT$3:$CT$725)</f>
        <v>0</v>
      </c>
      <c r="CS614" s="30">
        <f>SUMIF(Ingredients!$B$3:$B$230,M614,Ingredients!$J$3:$J$230)+SUMIF($B$3:$B$725,M614,$CT$3:$CT$725)</f>
        <v>0</v>
      </c>
      <c r="CT614" s="43">
        <f t="shared" si="133"/>
        <v>0.2</v>
      </c>
      <c r="CU614" s="34">
        <v>2</v>
      </c>
      <c r="CV614" s="30">
        <v>0</v>
      </c>
      <c r="CW614" s="30">
        <v>20</v>
      </c>
      <c r="CX614" s="35">
        <v>0.3</v>
      </c>
      <c r="CY614" s="36">
        <v>0</v>
      </c>
      <c r="CZ614" s="37">
        <v>0</v>
      </c>
      <c r="DA614" s="38">
        <v>0.1</v>
      </c>
      <c r="DB614" s="39">
        <v>0.2</v>
      </c>
      <c r="DC614" t="s">
        <v>202</v>
      </c>
      <c r="DD614" t="str">
        <f t="shared" ca="1" si="125"/>
        <v/>
      </c>
      <c r="DE614" t="str">
        <f t="shared" ca="1" si="134"/>
        <v>-</v>
      </c>
      <c r="DG614" t="s">
        <v>200</v>
      </c>
      <c r="DH614" t="str">
        <f t="shared" ca="1" si="135"/>
        <v>CHOCOLATECOCONUTBARITEM(MEAL, ItemRegistry.chocolatecoconutbarItem, 4 ,0.4f,0f,0.3f,0f,0f,0.1f,0.2f,1.05f),</v>
      </c>
      <c r="DI614" t="s">
        <v>2271</v>
      </c>
    </row>
    <row r="615" spans="2:113" x14ac:dyDescent="0.3">
      <c r="B615" t="s">
        <v>931</v>
      </c>
      <c r="C615" t="str">
        <f>INDEX('PH Itemnames'!$B$1:$B$723,MATCH(B615,'PH Itemnames'!$A$1:$A$723),1)</f>
        <v>strawberrysouffleItem</v>
      </c>
      <c r="D615" t="s">
        <v>240</v>
      </c>
      <c r="E615" t="s">
        <v>1191</v>
      </c>
      <c r="F615" s="10" t="s">
        <v>105</v>
      </c>
      <c r="G615" s="11" t="s">
        <v>238</v>
      </c>
      <c r="H615" s="11" t="s">
        <v>227</v>
      </c>
      <c r="I615" s="11" t="s">
        <v>173</v>
      </c>
      <c r="J615" s="11" t="s">
        <v>226</v>
      </c>
      <c r="K615" s="11" t="s">
        <v>210</v>
      </c>
      <c r="L615" s="11"/>
      <c r="M615" s="11"/>
      <c r="N615" s="46">
        <f ca="1">SUMIF(Ingredients!$B$3:$B$230,'PH complex foods'!F615,Ingredients!$A$3:$A$119)+SUMIF($B$3:$B$725,F615,$V$3:$V$724)</f>
        <v>1</v>
      </c>
      <c r="O615" s="11">
        <f ca="1">SUMIF(Ingredients!$B$3:$B$230,'PH complex foods'!G615,Ingredients!$A$3:$A$119)+SUMIF($B$3:$B$725,G615,$V$3:$V$724)</f>
        <v>1</v>
      </c>
      <c r="P615" s="11">
        <f ca="1">SUMIF(Ingredients!$B$3:$B$230,'PH complex foods'!H615,Ingredients!$A$3:$A$119)+SUMIF($B$3:$B$725,H615,$V$3:$V$724)</f>
        <v>1</v>
      </c>
      <c r="Q615" s="11">
        <f ca="1">SUMIF(Ingredients!$B$3:$B$230,'PH complex foods'!I615,Ingredients!$A$3:$A$119)+SUMIF($B$3:$B$725,I615,$V$3:$V$724)</f>
        <v>0</v>
      </c>
      <c r="R615" s="11">
        <f ca="1">SUMIF(Ingredients!$B$3:$B$230,'PH complex foods'!J615,Ingredients!$A$3:$A$119)+SUMIF($B$3:$B$725,J615,$V$3:$V$724)</f>
        <v>1</v>
      </c>
      <c r="S615" s="11">
        <f ca="1">SUMIF(Ingredients!$B$3:$B$230,'PH complex foods'!K615,Ingredients!$A$3:$A$119)+SUMIF($B$3:$B$725,K615,$V$3:$V$724)</f>
        <v>1</v>
      </c>
      <c r="T615" s="11">
        <f ca="1">SUMIF(Ingredients!$B$3:$B$230,'PH complex foods'!L615,Ingredients!$A$3:$A$119)+SUMIF($B$3:$B$725,L615,$V$3:$V$724)</f>
        <v>0</v>
      </c>
      <c r="U615" s="11">
        <f ca="1">SUMIF(Ingredients!$B$3:$B$230,'PH complex foods'!M615,Ingredients!$A$3:$A$119)+SUMIF($B$3:$B$725,M615,$V$3:$V$724)</f>
        <v>0</v>
      </c>
      <c r="V615" s="10">
        <f t="shared" ca="1" si="136"/>
        <v>0</v>
      </c>
      <c r="W615" s="10">
        <v>0</v>
      </c>
      <c r="X615" s="11">
        <v>0</v>
      </c>
      <c r="Y615" s="11">
        <f>COUNTIF(F615:M1339,B615)</f>
        <v>0</v>
      </c>
      <c r="Z615" s="44" t="str">
        <f t="shared" ca="1" si="137"/>
        <v>No</v>
      </c>
      <c r="AA615" s="34">
        <f>SUMIF(Ingredients!$B$3:$B$230,F615,Ingredients!$C$3:$C$230)+SUMIF($B$3:$B$725,F615,$AI$3:$AI$725)</f>
        <v>2</v>
      </c>
      <c r="AB615" s="30">
        <f>SUMIF(Ingredients!$B$3:$B$230,G615,Ingredients!$C$3:$C$230)+SUMIF($B$3:$B$725,G615,$AI$3:$AI$725)</f>
        <v>5</v>
      </c>
      <c r="AC615" s="30">
        <f>SUMIF(Ingredients!$B$3:$B$230,H615,Ingredients!$C$3:$C$230)+SUMIF($B$3:$B$725,H615,$AI$3:$AI$725)</f>
        <v>5</v>
      </c>
      <c r="AD615" s="30">
        <f>SUMIF(Ingredients!$B$3:$B$230,I615,Ingredients!$C$3:$C$230)+SUMIF($B$3:$B$725,I615,$AI$3:$AI$725)</f>
        <v>1</v>
      </c>
      <c r="AE615" s="30">
        <f>SUMIF(Ingredients!$B$3:$B$230,J615,Ingredients!$C$3:$C$230)+SUMIF($B$3:$B$725,J615,$AI$3:$AI$725)</f>
        <v>0</v>
      </c>
      <c r="AF615" s="30">
        <f>SUMIF(Ingredients!$B$3:$B$230,K615,Ingredients!$C$3:$C$230)+SUMIF($B$3:$B$725,K615,$AI$3:$AI$725)</f>
        <v>0</v>
      </c>
      <c r="AG615" s="30">
        <f>SUMIF(Ingredients!$B$3:$B$230,L615,Ingredients!$C$3:$C$230)+SUMIF($B$3:$B$725,L615,$AI$3:$AI$725)</f>
        <v>0</v>
      </c>
      <c r="AH615" s="30">
        <f>SUMIF(Ingredients!$B$3:$B$230,M615,Ingredients!$C$3:$C$230)+SUMIF($B$3:$B$725,M615,$AI$3:$AI$725)</f>
        <v>0</v>
      </c>
      <c r="AI615" s="29">
        <f t="shared" si="126"/>
        <v>13</v>
      </c>
      <c r="AJ615" s="30">
        <f>SUMIF(Ingredients!$B$3:$B$230,F615,Ingredients!$D$3:$D$230)+SUMIF($B$3:$B$725,F615,$AR$3:$AR$725)</f>
        <v>10</v>
      </c>
      <c r="AK615" s="30">
        <f>SUMIF(Ingredients!$B$3:$B$230,G615,Ingredients!$D$3:$D$230)+SUMIF($B$3:$B$725,G615,$AR$3:$AR$725)</f>
        <v>5</v>
      </c>
      <c r="AL615" s="30">
        <f>SUMIF(Ingredients!$B$3:$B$230,H615,Ingredients!$D$3:$D$230)+SUMIF($B$3:$B$725,H615,$AR$3:$AR$725)</f>
        <v>0</v>
      </c>
      <c r="AM615" s="30">
        <f>SUMIF(Ingredients!$B$3:$B$230,I615,Ingredients!$D$3:$D$230)+SUMIF($B$3:$B$725,I615,$AR$3:$AR$725)</f>
        <v>0</v>
      </c>
      <c r="AN615" s="30">
        <f>SUMIF(Ingredients!$B$3:$B$230,J615,Ingredients!$D$3:$D$230)+SUMIF($B$3:$B$725,J615,$AR$3:$AR$725)</f>
        <v>0</v>
      </c>
      <c r="AO615" s="30">
        <f>SUMIF(Ingredients!$B$3:$B$230,K615,Ingredients!$D$3:$D$230)+SUMIF($B$3:$B$725,K615,$AR$3:$AR$725)</f>
        <v>0</v>
      </c>
      <c r="AP615" s="30">
        <f>SUMIF(Ingredients!$B$3:$B$230,L615,Ingredients!$D$3:$D$230)+SUMIF($B$3:$B$725,L615,$AR$3:$AR$725)</f>
        <v>0</v>
      </c>
      <c r="AQ615" s="30">
        <f>SUMIF(Ingredients!$B$3:$B$230,M615,Ingredients!$D$3:$D$230)+SUMIF($B$3:$B$725,M615,$AR$3:$AR$725)</f>
        <v>0</v>
      </c>
      <c r="AR615" s="29">
        <f t="shared" si="127"/>
        <v>15</v>
      </c>
      <c r="AS615" s="30">
        <f>SUMIF(Ingredients!$B$3:$B$230,F615,Ingredients!$E$3:$E$230)+SUMIF($B$3:$B$725,F615,$BA$3:$BA$730)</f>
        <v>4</v>
      </c>
      <c r="AT615" s="30">
        <f>SUMIF(Ingredients!$B$3:$B$230,G615,Ingredients!$E$3:$E$230)+SUMIF($B$3:$B$725,G615,$BA$3:$BA$730)</f>
        <v>23</v>
      </c>
      <c r="AU615" s="30">
        <f>SUMIF(Ingredients!$B$3:$B$230,H615,Ingredients!$E$3:$E$230)+SUMIF($B$3:$B$725,H615,$BA$3:$BA$730)</f>
        <v>7</v>
      </c>
      <c r="AV615" s="30">
        <f>SUMIF(Ingredients!$B$3:$B$230,I615,Ingredients!$E$3:$E$230)+SUMIF($B$3:$B$725,I615,$BA$3:$BA$730)</f>
        <v>18</v>
      </c>
      <c r="AW615" s="30">
        <f>SUMIF(Ingredients!$B$3:$B$230,J615,Ingredients!$E$3:$E$230)+SUMIF($B$3:$B$725,J615,$BA$3:$BA$730)</f>
        <v>16</v>
      </c>
      <c r="AX615" s="30">
        <f>SUMIF(Ingredients!$B$3:$B$230,K615,Ingredients!$E$3:$E$230)+SUMIF($B$3:$B$725,K615,$BA$3:$BA$730)</f>
        <v>30</v>
      </c>
      <c r="AY615" s="30">
        <f>SUMIF(Ingredients!$B$3:$B$230,L615,Ingredients!$E$3:$E$230)+SUMIF($B$3:$B$725,L615,$BA$3:$BA$730)</f>
        <v>0</v>
      </c>
      <c r="AZ615" s="30">
        <f>SUMIF(Ingredients!$B$3:$B$230,M615,Ingredients!$E$3:$E$230)+SUMIF($B$3:$B$725,M615,$BA$3:$BA$730)</f>
        <v>0</v>
      </c>
      <c r="BA615" s="29">
        <f t="shared" si="128"/>
        <v>16.333333333333332</v>
      </c>
      <c r="BB615" s="30">
        <f>SUMIF(Ingredients!$B$3:$B$230,F615,Ingredients!$F$3:$F$230)+SUMIF($B$3:$B$725,F615,$BJ$3:$BJ$725)</f>
        <v>0</v>
      </c>
      <c r="BC615" s="30">
        <f>SUMIF(Ingredients!$B$3:$B$230,G615,Ingredients!$F$3:$F$230)+SUMIF($B$3:$B$725,G615,$BJ$3:$BJ$725)</f>
        <v>0</v>
      </c>
      <c r="BD615" s="30">
        <f>SUMIF(Ingredients!$B$3:$B$230,H615,Ingredients!$F$3:$F$230)+SUMIF($B$3:$B$725,H615,$BJ$3:$BJ$725)</f>
        <v>0</v>
      </c>
      <c r="BE615" s="30">
        <f>SUMIF(Ingredients!$B$3:$B$230,I615,Ingredients!$F$3:$F$230)+SUMIF($B$3:$B$725,I615,$BJ$3:$BJ$725)</f>
        <v>0</v>
      </c>
      <c r="BF615" s="30">
        <f>SUMIF(Ingredients!$B$3:$B$230,J615,Ingredients!$F$3:$F$230)+SUMIF($B$3:$B$725,J615,$BJ$3:$BJ$725)</f>
        <v>0</v>
      </c>
      <c r="BG615" s="30">
        <f>SUMIF(Ingredients!$B$3:$B$230,K615,Ingredients!$F$3:$F$230)+SUMIF($B$3:$B$725,K615,$BJ$3:$BJ$725)</f>
        <v>0</v>
      </c>
      <c r="BH615" s="30">
        <f>SUMIF(Ingredients!$B$3:$B$230,L615,Ingredients!$F$3:$F$230)+SUMIF($B$3:$B$725,L615,$BJ$3:$BJ$725)</f>
        <v>0</v>
      </c>
      <c r="BI615" s="30">
        <f>SUMIF(Ingredients!$B$3:$B$230,M615,Ingredients!$F$3:$F$230)+SUMIF($B$3:$B$725,M615,$BJ$3:$BJ$725)</f>
        <v>0</v>
      </c>
      <c r="BJ615" s="35">
        <f t="shared" si="129"/>
        <v>0</v>
      </c>
      <c r="BK615" s="30">
        <f>SUMIF(Ingredients!$B$3:$B$230,F615,Ingredients!$G$3:$G$230)+SUMIF($B$3:$B$725,F615,$BS$3:$BS$725)</f>
        <v>0.5</v>
      </c>
      <c r="BL615" s="30">
        <f>SUMIF(Ingredients!$B$3:$B$230,G615,Ingredients!$G$3:$G$230)+SUMIF($B$3:$B$725,G615,$BS$3:$BS$725)</f>
        <v>0</v>
      </c>
      <c r="BM615" s="30">
        <f>SUMIF(Ingredients!$B$3:$B$230,H615,Ingredients!$G$3:$G$230)+SUMIF($B$3:$B$725,H615,$BS$3:$BS$725)</f>
        <v>0</v>
      </c>
      <c r="BN615" s="30">
        <f>SUMIF(Ingredients!$B$3:$B$230,I615,Ingredients!$G$3:$G$230)+SUMIF($B$3:$B$725,I615,$BS$3:$BS$725)</f>
        <v>0</v>
      </c>
      <c r="BO615" s="30">
        <f>SUMIF(Ingredients!$B$3:$B$230,J615,Ingredients!$G$3:$G$230)+SUMIF($B$3:$B$725,J615,$BS$3:$BS$725)</f>
        <v>0</v>
      </c>
      <c r="BP615" s="30">
        <f>SUMIF(Ingredients!$B$3:$B$230,K615,Ingredients!$G$3:$G$230)+SUMIF($B$3:$B$725,K615,$BS$3:$BS$725)</f>
        <v>0</v>
      </c>
      <c r="BQ615" s="30">
        <f>SUMIF(Ingredients!$B$3:$B$230,L615,Ingredients!$G$3:$G$230)+SUMIF($B$3:$B$725,L615,$BS$3:$BS$725)</f>
        <v>0</v>
      </c>
      <c r="BR615" s="30">
        <f>SUMIF(Ingredients!$B$3:$B$230,M615,Ingredients!$G$3:$G$230)+SUMIF($B$3:$B$725,M615,$BS$3:$BS$725)</f>
        <v>0</v>
      </c>
      <c r="BS615" s="36">
        <f t="shared" si="130"/>
        <v>0.5</v>
      </c>
      <c r="BT615" s="30">
        <f>SUMIF(Ingredients!$B$3:$B$230,F615,Ingredients!$H$3:$H$230)+SUMIF($B$3:$B$725,F615,$CB$3:$CB$725)</f>
        <v>0</v>
      </c>
      <c r="BU615" s="30">
        <f>SUMIF(Ingredients!$B$3:$B$230,G615,Ingredients!$H$3:$H$230)+SUMIF($B$3:$B$725,G615,$CB$3:$CB$725)</f>
        <v>0</v>
      </c>
      <c r="BV615" s="30">
        <f>SUMIF(Ingredients!$B$3:$B$230,H615,Ingredients!$H$3:$H$230)+SUMIF($B$3:$B$725,H615,$CB$3:$CB$725)</f>
        <v>0</v>
      </c>
      <c r="BW615" s="30">
        <f>SUMIF(Ingredients!$B$3:$B$230,I615,Ingredients!$H$3:$H$230)+SUMIF($B$3:$B$725,I615,$CB$3:$CB$725)</f>
        <v>0</v>
      </c>
      <c r="BX615" s="30">
        <f>SUMIF(Ingredients!$B$3:$B$230,J615,Ingredients!$H$3:$H$230)+SUMIF($B$3:$B$725,J615,$CB$3:$CB$725)</f>
        <v>0</v>
      </c>
      <c r="BY615" s="30">
        <f>SUMIF(Ingredients!$B$3:$B$230,K615,Ingredients!$H$3:$H$230)+SUMIF($B$3:$B$725,K615,$CB$3:$CB$725)</f>
        <v>0</v>
      </c>
      <c r="BZ615" s="30">
        <f>SUMIF(Ingredients!$B$3:$B$230,L615,Ingredients!$H$3:$H$230)+SUMIF($B$3:$B$725,L615,$CB$3:$CB$725)</f>
        <v>0</v>
      </c>
      <c r="CA615" s="30">
        <f>SUMIF(Ingredients!$B$3:$B$230,M615,Ingredients!$H$3:$H$230)+SUMIF($B$3:$B$725,M615,$CB$3:$CB$725)</f>
        <v>0</v>
      </c>
      <c r="CB615" s="42">
        <f t="shared" si="131"/>
        <v>0</v>
      </c>
      <c r="CC615" s="30">
        <f>SUMIF(Ingredients!$B$3:$B$230,F615,Ingredients!$I$3:$I$230)+SUMIF($B$3:$B$725,F615,$CK$3:$CK$725)</f>
        <v>0</v>
      </c>
      <c r="CD615" s="30">
        <f>SUMIF(Ingredients!$B$3:$B$230,G615,Ingredients!$I$3:$I$230)+SUMIF($B$3:$B$725,G615,$CK$3:$CK$725)</f>
        <v>0</v>
      </c>
      <c r="CE615" s="30">
        <f>SUMIF(Ingredients!$B$3:$B$230,H615,Ingredients!$I$3:$I$230)+SUMIF($B$3:$B$725,H615,$CK$3:$CK$725)</f>
        <v>0</v>
      </c>
      <c r="CF615" s="30">
        <f>SUMIF(Ingredients!$B$3:$B$230,I615,Ingredients!$I$3:$I$230)+SUMIF($B$3:$B$725,I615,$CK$3:$CK$725)</f>
        <v>0</v>
      </c>
      <c r="CG615" s="30">
        <f>SUMIF(Ingredients!$B$3:$B$230,J615,Ingredients!$I$3:$I$230)+SUMIF($B$3:$B$725,J615,$CK$3:$CK$725)</f>
        <v>0</v>
      </c>
      <c r="CH615" s="30">
        <f>SUMIF(Ingredients!$B$3:$B$230,K615,Ingredients!$I$3:$I$230)+SUMIF($B$3:$B$725,K615,$CK$3:$CK$725)</f>
        <v>0</v>
      </c>
      <c r="CI615" s="30">
        <f>SUMIF(Ingredients!$B$3:$B$230,L615,Ingredients!$I$3:$I$230)+SUMIF($B$3:$B$725,L615,$CK$3:$CK$725)</f>
        <v>0</v>
      </c>
      <c r="CJ615" s="30">
        <f>SUMIF(Ingredients!$B$3:$B$230,M615,Ingredients!$I$3:$I$230)+SUMIF($B$3:$B$725,M615,$CK$3:$CK$725)</f>
        <v>0</v>
      </c>
      <c r="CK615" s="38">
        <f t="shared" si="132"/>
        <v>0</v>
      </c>
      <c r="CL615" s="30">
        <f>SUMIF(Ingredients!$B$3:$B$230,F615,Ingredients!$J$3:$J$230)+SUMIF($B$3:$B$725,F615,$CT$3:$CT$725)</f>
        <v>0</v>
      </c>
      <c r="CM615" s="30">
        <f>SUMIF(Ingredients!$B$3:$B$230,G615,Ingredients!$J$3:$J$230)+SUMIF($B$3:$B$725,G615,$CT$3:$CT$725)</f>
        <v>2</v>
      </c>
      <c r="CN615" s="30">
        <f>SUMIF(Ingredients!$B$3:$B$230,H615,Ingredients!$J$3:$J$230)+SUMIF($B$3:$B$725,H615,$CT$3:$CT$725)</f>
        <v>1</v>
      </c>
      <c r="CO615" s="30">
        <f>SUMIF(Ingredients!$B$3:$B$230,I615,Ingredients!$J$3:$J$230)+SUMIF($B$3:$B$725,I615,$CT$3:$CT$725)</f>
        <v>0</v>
      </c>
      <c r="CP615" s="30">
        <f>SUMIF(Ingredients!$B$3:$B$230,J615,Ingredients!$J$3:$J$230)+SUMIF($B$3:$B$725,J615,$CT$3:$CT$725)</f>
        <v>0</v>
      </c>
      <c r="CQ615" s="30">
        <f>SUMIF(Ingredients!$B$3:$B$230,K615,Ingredients!$J$3:$J$230)+SUMIF($B$3:$B$725,K615,$CT$3:$CT$725)</f>
        <v>0</v>
      </c>
      <c r="CR615" s="30">
        <f>SUMIF(Ingredients!$B$3:$B$230,L615,Ingredients!$J$3:$J$230)+SUMIF($B$3:$B$725,L615,$CT$3:$CT$725)</f>
        <v>0</v>
      </c>
      <c r="CS615" s="30">
        <f>SUMIF(Ingredients!$B$3:$B$230,M615,Ingredients!$J$3:$J$230)+SUMIF($B$3:$B$725,M615,$CT$3:$CT$725)</f>
        <v>0</v>
      </c>
      <c r="CT615" s="43">
        <f t="shared" si="133"/>
        <v>3</v>
      </c>
      <c r="CU615" s="34">
        <v>13</v>
      </c>
      <c r="CV615" s="30">
        <v>15</v>
      </c>
      <c r="CW615" s="30">
        <v>16.333333333333332</v>
      </c>
      <c r="CX615" s="35">
        <v>0</v>
      </c>
      <c r="CY615" s="36">
        <v>0.5</v>
      </c>
      <c r="CZ615" s="37">
        <v>0</v>
      </c>
      <c r="DA615" s="38">
        <v>0</v>
      </c>
      <c r="DB615" s="39">
        <v>3</v>
      </c>
      <c r="DC615" t="s">
        <v>199</v>
      </c>
      <c r="DD615" t="str">
        <f t="shared" ca="1" si="125"/>
        <v/>
      </c>
      <c r="DE615" t="str">
        <f t="shared" ca="1" si="134"/>
        <v>No</v>
      </c>
      <c r="DG615" t="s">
        <v>200</v>
      </c>
      <c r="DH615" t="str">
        <f t="shared" ca="1" si="135"/>
        <v/>
      </c>
      <c r="DI615" t="s">
        <v>2271</v>
      </c>
    </row>
    <row r="616" spans="2:113" x14ac:dyDescent="0.3">
      <c r="B616" t="s">
        <v>932</v>
      </c>
      <c r="C616" t="str">
        <f>INDEX('PH Itemnames'!$B$1:$B$723,MATCH(B616,'PH Itemnames'!$A$1:$A$723),1)</f>
        <v>gyudonItem</v>
      </c>
      <c r="D616" t="s">
        <v>245</v>
      </c>
      <c r="E616" t="s">
        <v>1191</v>
      </c>
      <c r="F616" s="10" t="s">
        <v>75</v>
      </c>
      <c r="G616" s="11" t="s">
        <v>64</v>
      </c>
      <c r="H616" s="11" t="s">
        <v>129</v>
      </c>
      <c r="I616" s="11" t="s">
        <v>121</v>
      </c>
      <c r="J616" s="11" t="s">
        <v>44</v>
      </c>
      <c r="K616" s="11"/>
      <c r="L616" s="11"/>
      <c r="M616" s="11"/>
      <c r="N616" s="46">
        <f ca="1">SUMIF(Ingredients!$B$3:$B$230,'PH complex foods'!F616,Ingredients!$A$3:$A$119)+SUMIF($B$3:$B$725,F616,$V$3:$V$724)</f>
        <v>1</v>
      </c>
      <c r="O616" s="11">
        <f ca="1">SUMIF(Ingredients!$B$3:$B$230,'PH complex foods'!G616,Ingredients!$A$3:$A$119)+SUMIF($B$3:$B$725,G616,$V$3:$V$724)</f>
        <v>1</v>
      </c>
      <c r="P616" s="11">
        <f ca="1">SUMIF(Ingredients!$B$3:$B$230,'PH complex foods'!H616,Ingredients!$A$3:$A$119)+SUMIF($B$3:$B$725,H616,$V$3:$V$724)</f>
        <v>1</v>
      </c>
      <c r="Q616" s="11">
        <f ca="1">SUMIF(Ingredients!$B$3:$B$230,'PH complex foods'!I616,Ingredients!$A$3:$A$119)+SUMIF($B$3:$B$725,I616,$V$3:$V$724)</f>
        <v>1</v>
      </c>
      <c r="R616" s="11">
        <f ca="1">SUMIF(Ingredients!$B$3:$B$230,'PH complex foods'!J616,Ingredients!$A$3:$A$119)+SUMIF($B$3:$B$725,J616,$V$3:$V$724)</f>
        <v>1</v>
      </c>
      <c r="S616" s="11">
        <f ca="1">SUMIF(Ingredients!$B$3:$B$230,'PH complex foods'!K616,Ingredients!$A$3:$A$119)+SUMIF($B$3:$B$725,K616,$V$3:$V$724)</f>
        <v>0</v>
      </c>
      <c r="T616" s="11">
        <f ca="1">SUMIF(Ingredients!$B$3:$B$230,'PH complex foods'!L616,Ingredients!$A$3:$A$119)+SUMIF($B$3:$B$725,L616,$V$3:$V$724)</f>
        <v>0</v>
      </c>
      <c r="U616" s="11">
        <f ca="1">SUMIF(Ingredients!$B$3:$B$230,'PH complex foods'!M616,Ingredients!$A$3:$A$119)+SUMIF($B$3:$B$725,M616,$V$3:$V$724)</f>
        <v>0</v>
      </c>
      <c r="V616" s="10">
        <f t="shared" ca="1" si="136"/>
        <v>1</v>
      </c>
      <c r="W616" s="10">
        <v>1</v>
      </c>
      <c r="X616" s="11">
        <v>1</v>
      </c>
      <c r="Y616" s="11">
        <f>COUNTIF(F616:M1340,B616)</f>
        <v>0</v>
      </c>
      <c r="Z616" s="44" t="str">
        <f t="shared" ca="1" si="137"/>
        <v>Yes</v>
      </c>
      <c r="AA616" s="34">
        <f>SUMIF(Ingredients!$B$3:$B$230,F616,Ingredients!$C$3:$C$230)+SUMIF($B$3:$B$725,F616,$AI$3:$AI$725)</f>
        <v>10</v>
      </c>
      <c r="AB616" s="30">
        <f>SUMIF(Ingredients!$B$3:$B$230,G616,Ingredients!$C$3:$C$230)+SUMIF($B$3:$B$725,G616,$AI$3:$AI$725)</f>
        <v>2</v>
      </c>
      <c r="AC616" s="30">
        <f>SUMIF(Ingredients!$B$3:$B$230,H616,Ingredients!$C$3:$C$230)+SUMIF($B$3:$B$725,H616,$AI$3:$AI$725)</f>
        <v>2</v>
      </c>
      <c r="AD616" s="30">
        <f>SUMIF(Ingredients!$B$3:$B$230,I616,Ingredients!$C$3:$C$230)+SUMIF($B$3:$B$725,I616,$AI$3:$AI$725)</f>
        <v>2</v>
      </c>
      <c r="AE616" s="30">
        <f>SUMIF(Ingredients!$B$3:$B$230,J616,Ingredients!$C$3:$C$230)+SUMIF($B$3:$B$725,J616,$AI$3:$AI$725)</f>
        <v>0</v>
      </c>
      <c r="AF616" s="30">
        <f>SUMIF(Ingredients!$B$3:$B$230,K616,Ingredients!$C$3:$C$230)+SUMIF($B$3:$B$725,K616,$AI$3:$AI$725)</f>
        <v>0</v>
      </c>
      <c r="AG616" s="30">
        <f>SUMIF(Ingredients!$B$3:$B$230,L616,Ingredients!$C$3:$C$230)+SUMIF($B$3:$B$725,L616,$AI$3:$AI$725)</f>
        <v>0</v>
      </c>
      <c r="AH616" s="30">
        <f>SUMIF(Ingredients!$B$3:$B$230,M616,Ingredients!$C$3:$C$230)+SUMIF($B$3:$B$725,M616,$AI$3:$AI$725)</f>
        <v>0</v>
      </c>
      <c r="AI616" s="29">
        <f t="shared" si="126"/>
        <v>16</v>
      </c>
      <c r="AJ616" s="30">
        <f>SUMIF(Ingredients!$B$3:$B$230,F616,Ingredients!$D$3:$D$230)+SUMIF($B$3:$B$725,F616,$AR$3:$AR$725)</f>
        <v>0</v>
      </c>
      <c r="AK616" s="30">
        <f>SUMIF(Ingredients!$B$3:$B$230,G616,Ingredients!$D$3:$D$230)+SUMIF($B$3:$B$725,G616,$AR$3:$AR$725)</f>
        <v>0</v>
      </c>
      <c r="AL616" s="30">
        <f>SUMIF(Ingredients!$B$3:$B$230,H616,Ingredients!$D$3:$D$230)+SUMIF($B$3:$B$725,H616,$AR$3:$AR$725)</f>
        <v>0</v>
      </c>
      <c r="AM616" s="30">
        <f>SUMIF(Ingredients!$B$3:$B$230,I616,Ingredients!$D$3:$D$230)+SUMIF($B$3:$B$725,I616,$AR$3:$AR$725)</f>
        <v>0</v>
      </c>
      <c r="AN616" s="30">
        <f>SUMIF(Ingredients!$B$3:$B$230,J616,Ingredients!$D$3:$D$230)+SUMIF($B$3:$B$725,J616,$AR$3:$AR$725)</f>
        <v>0</v>
      </c>
      <c r="AO616" s="30">
        <f>SUMIF(Ingredients!$B$3:$B$230,K616,Ingredients!$D$3:$D$230)+SUMIF($B$3:$B$725,K616,$AR$3:$AR$725)</f>
        <v>0</v>
      </c>
      <c r="AP616" s="30">
        <f>SUMIF(Ingredients!$B$3:$B$230,L616,Ingredients!$D$3:$D$230)+SUMIF($B$3:$B$725,L616,$AR$3:$AR$725)</f>
        <v>0</v>
      </c>
      <c r="AQ616" s="30">
        <f>SUMIF(Ingredients!$B$3:$B$230,M616,Ingredients!$D$3:$D$230)+SUMIF($B$3:$B$725,M616,$AR$3:$AR$725)</f>
        <v>0</v>
      </c>
      <c r="AR616" s="29">
        <f t="shared" si="127"/>
        <v>0</v>
      </c>
      <c r="AS616" s="30">
        <f>SUMIF(Ingredients!$B$3:$B$230,F616,Ingredients!$E$3:$E$230)+SUMIF($B$3:$B$725,F616,$BA$3:$BA$730)</f>
        <v>10</v>
      </c>
      <c r="AT616" s="30">
        <f>SUMIF(Ingredients!$B$3:$B$230,G616,Ingredients!$E$3:$E$230)+SUMIF($B$3:$B$725,G616,$BA$3:$BA$730)</f>
        <v>43</v>
      </c>
      <c r="AU616" s="30">
        <f>SUMIF(Ingredients!$B$3:$B$230,H616,Ingredients!$E$3:$E$230)+SUMIF($B$3:$B$725,H616,$BA$3:$BA$730)</f>
        <v>12</v>
      </c>
      <c r="AV616" s="30">
        <f>SUMIF(Ingredients!$B$3:$B$230,I616,Ingredients!$E$3:$E$230)+SUMIF($B$3:$B$725,I616,$BA$3:$BA$730)</f>
        <v>24</v>
      </c>
      <c r="AW616" s="30">
        <f>SUMIF(Ingredients!$B$3:$B$230,J616,Ingredients!$E$3:$E$230)+SUMIF($B$3:$B$725,J616,$BA$3:$BA$730)</f>
        <v>10</v>
      </c>
      <c r="AX616" s="30">
        <f>SUMIF(Ingredients!$B$3:$B$230,K616,Ingredients!$E$3:$E$230)+SUMIF($B$3:$B$725,K616,$BA$3:$BA$730)</f>
        <v>0</v>
      </c>
      <c r="AY616" s="30">
        <f>SUMIF(Ingredients!$B$3:$B$230,L616,Ingredients!$E$3:$E$230)+SUMIF($B$3:$B$725,L616,$BA$3:$BA$730)</f>
        <v>0</v>
      </c>
      <c r="AZ616" s="30">
        <f>SUMIF(Ingredients!$B$3:$B$230,M616,Ingredients!$E$3:$E$230)+SUMIF($B$3:$B$725,M616,$BA$3:$BA$730)</f>
        <v>0</v>
      </c>
      <c r="BA616" s="29">
        <f t="shared" si="128"/>
        <v>19.8</v>
      </c>
      <c r="BB616" s="30">
        <f>SUMIF(Ingredients!$B$3:$B$230,F616,Ingredients!$F$3:$F$230)+SUMIF($B$3:$B$725,F616,$BJ$3:$BJ$725)</f>
        <v>0</v>
      </c>
      <c r="BC616" s="30">
        <f>SUMIF(Ingredients!$B$3:$B$230,G616,Ingredients!$F$3:$F$230)+SUMIF($B$3:$B$725,G616,$BJ$3:$BJ$725)</f>
        <v>0</v>
      </c>
      <c r="BD616" s="30">
        <f>SUMIF(Ingredients!$B$3:$B$230,H616,Ingredients!$F$3:$F$230)+SUMIF($B$3:$B$725,H616,$BJ$3:$BJ$725)</f>
        <v>0</v>
      </c>
      <c r="BE616" s="30">
        <f>SUMIF(Ingredients!$B$3:$B$230,I616,Ingredients!$F$3:$F$230)+SUMIF($B$3:$B$725,I616,$BJ$3:$BJ$725)</f>
        <v>0</v>
      </c>
      <c r="BF616" s="30">
        <f>SUMIF(Ingredients!$B$3:$B$230,J616,Ingredients!$F$3:$F$230)+SUMIF($B$3:$B$725,J616,$BJ$3:$BJ$725)</f>
        <v>0</v>
      </c>
      <c r="BG616" s="30">
        <f>SUMIF(Ingredients!$B$3:$B$230,K616,Ingredients!$F$3:$F$230)+SUMIF($B$3:$B$725,K616,$BJ$3:$BJ$725)</f>
        <v>0</v>
      </c>
      <c r="BH616" s="30">
        <f>SUMIF(Ingredients!$B$3:$B$230,L616,Ingredients!$F$3:$F$230)+SUMIF($B$3:$B$725,L616,$BJ$3:$BJ$725)</f>
        <v>0</v>
      </c>
      <c r="BI616" s="30">
        <f>SUMIF(Ingredients!$B$3:$B$230,M616,Ingredients!$F$3:$F$230)+SUMIF($B$3:$B$725,M616,$BJ$3:$BJ$725)</f>
        <v>0</v>
      </c>
      <c r="BJ616" s="35">
        <f t="shared" si="129"/>
        <v>0</v>
      </c>
      <c r="BK616" s="30">
        <f>SUMIF(Ingredients!$B$3:$B$230,F616,Ingredients!$G$3:$G$230)+SUMIF($B$3:$B$725,F616,$BS$3:$BS$725)</f>
        <v>0</v>
      </c>
      <c r="BL616" s="30">
        <f>SUMIF(Ingredients!$B$3:$B$230,G616,Ingredients!$G$3:$G$230)+SUMIF($B$3:$B$725,G616,$BS$3:$BS$725)</f>
        <v>0</v>
      </c>
      <c r="BM616" s="30">
        <f>SUMIF(Ingredients!$B$3:$B$230,H616,Ingredients!$G$3:$G$230)+SUMIF($B$3:$B$725,H616,$BS$3:$BS$725)</f>
        <v>0</v>
      </c>
      <c r="BN616" s="30">
        <f>SUMIF(Ingredients!$B$3:$B$230,I616,Ingredients!$G$3:$G$230)+SUMIF($B$3:$B$725,I616,$BS$3:$BS$725)</f>
        <v>0</v>
      </c>
      <c r="BO616" s="30">
        <f>SUMIF(Ingredients!$B$3:$B$230,J616,Ingredients!$G$3:$G$230)+SUMIF($B$3:$B$725,J616,$BS$3:$BS$725)</f>
        <v>0</v>
      </c>
      <c r="BP616" s="30">
        <f>SUMIF(Ingredients!$B$3:$B$230,K616,Ingredients!$G$3:$G$230)+SUMIF($B$3:$B$725,K616,$BS$3:$BS$725)</f>
        <v>0</v>
      </c>
      <c r="BQ616" s="30">
        <f>SUMIF(Ingredients!$B$3:$B$230,L616,Ingredients!$G$3:$G$230)+SUMIF($B$3:$B$725,L616,$BS$3:$BS$725)</f>
        <v>0</v>
      </c>
      <c r="BR616" s="30">
        <f>SUMIF(Ingredients!$B$3:$B$230,M616,Ingredients!$G$3:$G$230)+SUMIF($B$3:$B$725,M616,$BS$3:$BS$725)</f>
        <v>0</v>
      </c>
      <c r="BS616" s="36">
        <f t="shared" si="130"/>
        <v>0</v>
      </c>
      <c r="BT616" s="30">
        <f>SUMIF(Ingredients!$B$3:$B$230,F616,Ingredients!$H$3:$H$230)+SUMIF($B$3:$B$725,F616,$CB$3:$CB$725)</f>
        <v>0</v>
      </c>
      <c r="BU616" s="30">
        <f>SUMIF(Ingredients!$B$3:$B$230,G616,Ingredients!$H$3:$H$230)+SUMIF($B$3:$B$725,G616,$CB$3:$CB$725)</f>
        <v>1</v>
      </c>
      <c r="BV616" s="30">
        <f>SUMIF(Ingredients!$B$3:$B$230,H616,Ingredients!$H$3:$H$230)+SUMIF($B$3:$B$725,H616,$CB$3:$CB$725)</f>
        <v>1</v>
      </c>
      <c r="BW616" s="30">
        <f>SUMIF(Ingredients!$B$3:$B$230,I616,Ingredients!$H$3:$H$230)+SUMIF($B$3:$B$725,I616,$CB$3:$CB$725)</f>
        <v>0</v>
      </c>
      <c r="BX616" s="30">
        <f>SUMIF(Ingredients!$B$3:$B$230,J616,Ingredients!$H$3:$H$230)+SUMIF($B$3:$B$725,J616,$CB$3:$CB$725)</f>
        <v>0</v>
      </c>
      <c r="BY616" s="30">
        <f>SUMIF(Ingredients!$B$3:$B$230,K616,Ingredients!$H$3:$H$230)+SUMIF($B$3:$B$725,K616,$CB$3:$CB$725)</f>
        <v>0</v>
      </c>
      <c r="BZ616" s="30">
        <f>SUMIF(Ingredients!$B$3:$B$230,L616,Ingredients!$H$3:$H$230)+SUMIF($B$3:$B$725,L616,$CB$3:$CB$725)</f>
        <v>0</v>
      </c>
      <c r="CA616" s="30">
        <f>SUMIF(Ingredients!$B$3:$B$230,M616,Ingredients!$H$3:$H$230)+SUMIF($B$3:$B$725,M616,$CB$3:$CB$725)</f>
        <v>0</v>
      </c>
      <c r="CB616" s="42">
        <f t="shared" si="131"/>
        <v>2</v>
      </c>
      <c r="CC616" s="30">
        <f>SUMIF(Ingredients!$B$3:$B$230,F616,Ingredients!$I$3:$I$230)+SUMIF($B$3:$B$725,F616,$CK$3:$CK$725)</f>
        <v>2</v>
      </c>
      <c r="CD616" s="30">
        <f>SUMIF(Ingredients!$B$3:$B$230,G616,Ingredients!$I$3:$I$230)+SUMIF($B$3:$B$725,G616,$CK$3:$CK$725)</f>
        <v>0</v>
      </c>
      <c r="CE616" s="30">
        <f>SUMIF(Ingredients!$B$3:$B$230,H616,Ingredients!$I$3:$I$230)+SUMIF($B$3:$B$725,H616,$CK$3:$CK$725)</f>
        <v>0</v>
      </c>
      <c r="CF616" s="30">
        <f>SUMIF(Ingredients!$B$3:$B$230,I616,Ingredients!$I$3:$I$230)+SUMIF($B$3:$B$725,I616,$CK$3:$CK$725)</f>
        <v>0</v>
      </c>
      <c r="CG616" s="30">
        <f>SUMIF(Ingredients!$B$3:$B$230,J616,Ingredients!$I$3:$I$230)+SUMIF($B$3:$B$725,J616,$CK$3:$CK$725)</f>
        <v>0</v>
      </c>
      <c r="CH616" s="30">
        <f>SUMIF(Ingredients!$B$3:$B$230,K616,Ingredients!$I$3:$I$230)+SUMIF($B$3:$B$725,K616,$CK$3:$CK$725)</f>
        <v>0</v>
      </c>
      <c r="CI616" s="30">
        <f>SUMIF(Ingredients!$B$3:$B$230,L616,Ingredients!$I$3:$I$230)+SUMIF($B$3:$B$725,L616,$CK$3:$CK$725)</f>
        <v>0</v>
      </c>
      <c r="CJ616" s="30">
        <f>SUMIF(Ingredients!$B$3:$B$230,M616,Ingredients!$I$3:$I$230)+SUMIF($B$3:$B$725,M616,$CK$3:$CK$725)</f>
        <v>0</v>
      </c>
      <c r="CK616" s="38">
        <f t="shared" si="132"/>
        <v>2</v>
      </c>
      <c r="CL616" s="30">
        <f>SUMIF(Ingredients!$B$3:$B$230,F616,Ingredients!$J$3:$J$230)+SUMIF($B$3:$B$725,F616,$CT$3:$CT$725)</f>
        <v>0</v>
      </c>
      <c r="CM616" s="30">
        <f>SUMIF(Ingredients!$B$3:$B$230,G616,Ingredients!$J$3:$J$230)+SUMIF($B$3:$B$725,G616,$CT$3:$CT$725)</f>
        <v>0</v>
      </c>
      <c r="CN616" s="30">
        <f>SUMIF(Ingredients!$B$3:$B$230,H616,Ingredients!$J$3:$J$230)+SUMIF($B$3:$B$725,H616,$CT$3:$CT$725)</f>
        <v>0</v>
      </c>
      <c r="CO616" s="30">
        <f>SUMIF(Ingredients!$B$3:$B$230,I616,Ingredients!$J$3:$J$230)+SUMIF($B$3:$B$725,I616,$CT$3:$CT$725)</f>
        <v>0</v>
      </c>
      <c r="CP616" s="30">
        <f>SUMIF(Ingredients!$B$3:$B$230,J616,Ingredients!$J$3:$J$230)+SUMIF($B$3:$B$725,J616,$CT$3:$CT$725)</f>
        <v>0</v>
      </c>
      <c r="CQ616" s="30">
        <f>SUMIF(Ingredients!$B$3:$B$230,K616,Ingredients!$J$3:$J$230)+SUMIF($B$3:$B$725,K616,$CT$3:$CT$725)</f>
        <v>0</v>
      </c>
      <c r="CR616" s="30">
        <f>SUMIF(Ingredients!$B$3:$B$230,L616,Ingredients!$J$3:$J$230)+SUMIF($B$3:$B$725,L616,$CT$3:$CT$725)</f>
        <v>0</v>
      </c>
      <c r="CS616" s="30">
        <f>SUMIF(Ingredients!$B$3:$B$230,M616,Ingredients!$J$3:$J$230)+SUMIF($B$3:$B$725,M616,$CT$3:$CT$725)</f>
        <v>0</v>
      </c>
      <c r="CT616" s="43">
        <f t="shared" si="133"/>
        <v>0</v>
      </c>
      <c r="CU616" s="34">
        <v>15</v>
      </c>
      <c r="CV616" s="30">
        <v>0</v>
      </c>
      <c r="CW616" s="30">
        <v>12</v>
      </c>
      <c r="CX616" s="35">
        <v>0</v>
      </c>
      <c r="CY616" s="36">
        <v>0</v>
      </c>
      <c r="CZ616" s="37">
        <v>2</v>
      </c>
      <c r="DA616" s="38">
        <v>2</v>
      </c>
      <c r="DB616" s="39">
        <v>0</v>
      </c>
      <c r="DC616" t="s">
        <v>202</v>
      </c>
      <c r="DD616" t="str">
        <f t="shared" ca="1" si="125"/>
        <v/>
      </c>
      <c r="DE616" t="str">
        <f t="shared" ca="1" si="134"/>
        <v>-</v>
      </c>
      <c r="DG616" t="s">
        <v>200</v>
      </c>
      <c r="DH616" t="str">
        <f t="shared" ca="1" si="135"/>
        <v>GYUDONITEM(MEAL, ItemRegistry.gyudonItem, 4 ,3f,0f,0f,2f,0f,2f,0f,1.75f),</v>
      </c>
      <c r="DI616" t="s">
        <v>2634</v>
      </c>
    </row>
    <row r="617" spans="2:113" x14ac:dyDescent="0.3">
      <c r="B617" t="s">
        <v>933</v>
      </c>
      <c r="C617" t="str">
        <f>INDEX('PH Itemnames'!$B$1:$B$723,MATCH(B617,'PH Itemnames'!$A$1:$A$723),1)</f>
        <v>shrimptemperaItem</v>
      </c>
      <c r="D617" t="s">
        <v>240</v>
      </c>
      <c r="E617" t="s">
        <v>1191</v>
      </c>
      <c r="F617" s="10" t="s">
        <v>867</v>
      </c>
      <c r="G617" s="11" t="s">
        <v>264</v>
      </c>
      <c r="H617" s="11" t="s">
        <v>346</v>
      </c>
      <c r="I617" s="11"/>
      <c r="J617" s="11"/>
      <c r="K617" s="11"/>
      <c r="L617" s="11"/>
      <c r="M617" s="11"/>
      <c r="N617" s="46">
        <f ca="1">SUMIF(Ingredients!$B$3:$B$230,'PH complex foods'!F617,Ingredients!$A$3:$A$119)+SUMIF($B$3:$B$725,F617,$V$3:$V$724)</f>
        <v>0</v>
      </c>
      <c r="O617" s="11">
        <f ca="1">SUMIF(Ingredients!$B$3:$B$230,'PH complex foods'!G617,Ingredients!$A$3:$A$119)+SUMIF($B$3:$B$725,G617,$V$3:$V$724)</f>
        <v>1</v>
      </c>
      <c r="P617" s="11">
        <f ca="1">SUMIF(Ingredients!$B$3:$B$230,'PH complex foods'!H617,Ingredients!$A$3:$A$119)+SUMIF($B$3:$B$725,H617,$V$3:$V$724)</f>
        <v>1</v>
      </c>
      <c r="Q617" s="11">
        <f ca="1">SUMIF(Ingredients!$B$3:$B$230,'PH complex foods'!I617,Ingredients!$A$3:$A$119)+SUMIF($B$3:$B$725,I617,$V$3:$V$724)</f>
        <v>0</v>
      </c>
      <c r="R617" s="11">
        <f ca="1">SUMIF(Ingredients!$B$3:$B$230,'PH complex foods'!J617,Ingredients!$A$3:$A$119)+SUMIF($B$3:$B$725,J617,$V$3:$V$724)</f>
        <v>0</v>
      </c>
      <c r="S617" s="11">
        <f ca="1">SUMIF(Ingredients!$B$3:$B$230,'PH complex foods'!K617,Ingredients!$A$3:$A$119)+SUMIF($B$3:$B$725,K617,$V$3:$V$724)</f>
        <v>0</v>
      </c>
      <c r="T617" s="11">
        <f ca="1">SUMIF(Ingredients!$B$3:$B$230,'PH complex foods'!L617,Ingredients!$A$3:$A$119)+SUMIF($B$3:$B$725,L617,$V$3:$V$724)</f>
        <v>0</v>
      </c>
      <c r="U617" s="11">
        <f ca="1">SUMIF(Ingredients!$B$3:$B$230,'PH complex foods'!M617,Ingredients!$A$3:$A$119)+SUMIF($B$3:$B$725,M617,$V$3:$V$724)</f>
        <v>0</v>
      </c>
      <c r="V617" s="10">
        <f t="shared" ca="1" si="136"/>
        <v>0</v>
      </c>
      <c r="W617" s="10">
        <v>0</v>
      </c>
      <c r="X617" s="11">
        <v>0</v>
      </c>
      <c r="Y617" s="11">
        <f>COUNTIF(F617:M1341,B617)</f>
        <v>0</v>
      </c>
      <c r="Z617" s="44" t="str">
        <f t="shared" ca="1" si="137"/>
        <v>No</v>
      </c>
      <c r="AA617" s="34">
        <f>SUMIF(Ingredients!$B$3:$B$230,F617,Ingredients!$C$3:$C$230)+SUMIF($B$3:$B$725,F617,$AI$3:$AI$725)</f>
        <v>0</v>
      </c>
      <c r="AB617" s="30">
        <f>SUMIF(Ingredients!$B$3:$B$230,G617,Ingredients!$C$3:$C$230)+SUMIF($B$3:$B$725,G617,$AI$3:$AI$725)</f>
        <v>5</v>
      </c>
      <c r="AC617" s="30">
        <f>SUMIF(Ingredients!$B$3:$B$230,H617,Ingredients!$C$3:$C$230)+SUMIF($B$3:$B$725,H617,$AI$3:$AI$725)</f>
        <v>4</v>
      </c>
      <c r="AD617" s="30">
        <f>SUMIF(Ingredients!$B$3:$B$230,I617,Ingredients!$C$3:$C$230)+SUMIF($B$3:$B$725,I617,$AI$3:$AI$725)</f>
        <v>0</v>
      </c>
      <c r="AE617" s="30">
        <f>SUMIF(Ingredients!$B$3:$B$230,J617,Ingredients!$C$3:$C$230)+SUMIF($B$3:$B$725,J617,$AI$3:$AI$725)</f>
        <v>0</v>
      </c>
      <c r="AF617" s="30">
        <f>SUMIF(Ingredients!$B$3:$B$230,K617,Ingredients!$C$3:$C$230)+SUMIF($B$3:$B$725,K617,$AI$3:$AI$725)</f>
        <v>0</v>
      </c>
      <c r="AG617" s="30">
        <f>SUMIF(Ingredients!$B$3:$B$230,L617,Ingredients!$C$3:$C$230)+SUMIF($B$3:$B$725,L617,$AI$3:$AI$725)</f>
        <v>0</v>
      </c>
      <c r="AH617" s="30">
        <f>SUMIF(Ingredients!$B$3:$B$230,M617,Ingredients!$C$3:$C$230)+SUMIF($B$3:$B$725,M617,$AI$3:$AI$725)</f>
        <v>0</v>
      </c>
      <c r="AI617" s="29">
        <f t="shared" si="126"/>
        <v>9</v>
      </c>
      <c r="AJ617" s="30">
        <f>SUMIF(Ingredients!$B$3:$B$230,F617,Ingredients!$D$3:$D$230)+SUMIF($B$3:$B$725,F617,$AR$3:$AR$725)</f>
        <v>0</v>
      </c>
      <c r="AK617" s="30">
        <f>SUMIF(Ingredients!$B$3:$B$230,G617,Ingredients!$D$3:$D$230)+SUMIF($B$3:$B$725,G617,$AR$3:$AR$725)</f>
        <v>0</v>
      </c>
      <c r="AL617" s="30">
        <f>SUMIF(Ingredients!$B$3:$B$230,H617,Ingredients!$D$3:$D$230)+SUMIF($B$3:$B$725,H617,$AR$3:$AR$725)</f>
        <v>0</v>
      </c>
      <c r="AM617" s="30">
        <f>SUMIF(Ingredients!$B$3:$B$230,I617,Ingredients!$D$3:$D$230)+SUMIF($B$3:$B$725,I617,$AR$3:$AR$725)</f>
        <v>0</v>
      </c>
      <c r="AN617" s="30">
        <f>SUMIF(Ingredients!$B$3:$B$230,J617,Ingredients!$D$3:$D$230)+SUMIF($B$3:$B$725,J617,$AR$3:$AR$725)</f>
        <v>0</v>
      </c>
      <c r="AO617" s="30">
        <f>SUMIF(Ingredients!$B$3:$B$230,K617,Ingredients!$D$3:$D$230)+SUMIF($B$3:$B$725,K617,$AR$3:$AR$725)</f>
        <v>0</v>
      </c>
      <c r="AP617" s="30">
        <f>SUMIF(Ingredients!$B$3:$B$230,L617,Ingredients!$D$3:$D$230)+SUMIF($B$3:$B$725,L617,$AR$3:$AR$725)</f>
        <v>0</v>
      </c>
      <c r="AQ617" s="30">
        <f>SUMIF(Ingredients!$B$3:$B$230,M617,Ingredients!$D$3:$D$230)+SUMIF($B$3:$B$725,M617,$AR$3:$AR$725)</f>
        <v>0</v>
      </c>
      <c r="AR617" s="29">
        <f t="shared" si="127"/>
        <v>0</v>
      </c>
      <c r="AS617" s="30">
        <f>SUMIF(Ingredients!$B$3:$B$230,F617,Ingredients!$E$3:$E$230)+SUMIF($B$3:$B$725,F617,$BA$3:$BA$730)</f>
        <v>0</v>
      </c>
      <c r="AT617" s="30">
        <f>SUMIF(Ingredients!$B$3:$B$230,G617,Ingredients!$E$3:$E$230)+SUMIF($B$3:$B$725,G617,$BA$3:$BA$730)</f>
        <v>43</v>
      </c>
      <c r="AU617" s="30">
        <f>SUMIF(Ingredients!$B$3:$B$230,H617,Ingredients!$E$3:$E$230)+SUMIF($B$3:$B$725,H617,$BA$3:$BA$730)</f>
        <v>0</v>
      </c>
      <c r="AV617" s="30">
        <f>SUMIF(Ingredients!$B$3:$B$230,I617,Ingredients!$E$3:$E$230)+SUMIF($B$3:$B$725,I617,$BA$3:$BA$730)</f>
        <v>0</v>
      </c>
      <c r="AW617" s="30">
        <f>SUMIF(Ingredients!$B$3:$B$230,J617,Ingredients!$E$3:$E$230)+SUMIF($B$3:$B$725,J617,$BA$3:$BA$730)</f>
        <v>0</v>
      </c>
      <c r="AX617" s="30">
        <f>SUMIF(Ingredients!$B$3:$B$230,K617,Ingredients!$E$3:$E$230)+SUMIF($B$3:$B$725,K617,$BA$3:$BA$730)</f>
        <v>0</v>
      </c>
      <c r="AY617" s="30">
        <f>SUMIF(Ingredients!$B$3:$B$230,L617,Ingredients!$E$3:$E$230)+SUMIF($B$3:$B$725,L617,$BA$3:$BA$730)</f>
        <v>0</v>
      </c>
      <c r="AZ617" s="30">
        <f>SUMIF(Ingredients!$B$3:$B$230,M617,Ingredients!$E$3:$E$230)+SUMIF($B$3:$B$725,M617,$BA$3:$BA$730)</f>
        <v>0</v>
      </c>
      <c r="BA617" s="29">
        <f t="shared" si="128"/>
        <v>14.333333333333334</v>
      </c>
      <c r="BB617" s="30">
        <f>SUMIF(Ingredients!$B$3:$B$230,F617,Ingredients!$F$3:$F$230)+SUMIF($B$3:$B$725,F617,$BJ$3:$BJ$725)</f>
        <v>0</v>
      </c>
      <c r="BC617" s="30">
        <f>SUMIF(Ingredients!$B$3:$B$230,G617,Ingredients!$F$3:$F$230)+SUMIF($B$3:$B$725,G617,$BJ$3:$BJ$725)</f>
        <v>1</v>
      </c>
      <c r="BD617" s="30">
        <f>SUMIF(Ingredients!$B$3:$B$230,H617,Ingredients!$F$3:$F$230)+SUMIF($B$3:$B$725,H617,$BJ$3:$BJ$725)</f>
        <v>0</v>
      </c>
      <c r="BE617" s="30">
        <f>SUMIF(Ingredients!$B$3:$B$230,I617,Ingredients!$F$3:$F$230)+SUMIF($B$3:$B$725,I617,$BJ$3:$BJ$725)</f>
        <v>0</v>
      </c>
      <c r="BF617" s="30">
        <f>SUMIF(Ingredients!$B$3:$B$230,J617,Ingredients!$F$3:$F$230)+SUMIF($B$3:$B$725,J617,$BJ$3:$BJ$725)</f>
        <v>0</v>
      </c>
      <c r="BG617" s="30">
        <f>SUMIF(Ingredients!$B$3:$B$230,K617,Ingredients!$F$3:$F$230)+SUMIF($B$3:$B$725,K617,$BJ$3:$BJ$725)</f>
        <v>0</v>
      </c>
      <c r="BH617" s="30">
        <f>SUMIF(Ingredients!$B$3:$B$230,L617,Ingredients!$F$3:$F$230)+SUMIF($B$3:$B$725,L617,$BJ$3:$BJ$725)</f>
        <v>0</v>
      </c>
      <c r="BI617" s="30">
        <f>SUMIF(Ingredients!$B$3:$B$230,M617,Ingredients!$F$3:$F$230)+SUMIF($B$3:$B$725,M617,$BJ$3:$BJ$725)</f>
        <v>0</v>
      </c>
      <c r="BJ617" s="35">
        <f t="shared" si="129"/>
        <v>1</v>
      </c>
      <c r="BK617" s="30">
        <f>SUMIF(Ingredients!$B$3:$B$230,F617,Ingredients!$G$3:$G$230)+SUMIF($B$3:$B$725,F617,$BS$3:$BS$725)</f>
        <v>0</v>
      </c>
      <c r="BL617" s="30">
        <f>SUMIF(Ingredients!$B$3:$B$230,G617,Ingredients!$G$3:$G$230)+SUMIF($B$3:$B$725,G617,$BS$3:$BS$725)</f>
        <v>0</v>
      </c>
      <c r="BM617" s="30">
        <f>SUMIF(Ingredients!$B$3:$B$230,H617,Ingredients!$G$3:$G$230)+SUMIF($B$3:$B$725,H617,$BS$3:$BS$725)</f>
        <v>0</v>
      </c>
      <c r="BN617" s="30">
        <f>SUMIF(Ingredients!$B$3:$B$230,I617,Ingredients!$G$3:$G$230)+SUMIF($B$3:$B$725,I617,$BS$3:$BS$725)</f>
        <v>0</v>
      </c>
      <c r="BO617" s="30">
        <f>SUMIF(Ingredients!$B$3:$B$230,J617,Ingredients!$G$3:$G$230)+SUMIF($B$3:$B$725,J617,$BS$3:$BS$725)</f>
        <v>0</v>
      </c>
      <c r="BP617" s="30">
        <f>SUMIF(Ingredients!$B$3:$B$230,K617,Ingredients!$G$3:$G$230)+SUMIF($B$3:$B$725,K617,$BS$3:$BS$725)</f>
        <v>0</v>
      </c>
      <c r="BQ617" s="30">
        <f>SUMIF(Ingredients!$B$3:$B$230,L617,Ingredients!$G$3:$G$230)+SUMIF($B$3:$B$725,L617,$BS$3:$BS$725)</f>
        <v>0</v>
      </c>
      <c r="BR617" s="30">
        <f>SUMIF(Ingredients!$B$3:$B$230,M617,Ingredients!$G$3:$G$230)+SUMIF($B$3:$B$725,M617,$BS$3:$BS$725)</f>
        <v>0</v>
      </c>
      <c r="BS617" s="36">
        <f t="shared" si="130"/>
        <v>0</v>
      </c>
      <c r="BT617" s="30">
        <f>SUMIF(Ingredients!$B$3:$B$230,F617,Ingredients!$H$3:$H$230)+SUMIF($B$3:$B$725,F617,$CB$3:$CB$725)</f>
        <v>0</v>
      </c>
      <c r="BU617" s="30">
        <f>SUMIF(Ingredients!$B$3:$B$230,G617,Ingredients!$H$3:$H$230)+SUMIF($B$3:$B$725,G617,$CB$3:$CB$725)</f>
        <v>0</v>
      </c>
      <c r="BV617" s="30">
        <f>SUMIF(Ingredients!$B$3:$B$230,H617,Ingredients!$H$3:$H$230)+SUMIF($B$3:$B$725,H617,$CB$3:$CB$725)</f>
        <v>0</v>
      </c>
      <c r="BW617" s="30">
        <f>SUMIF(Ingredients!$B$3:$B$230,I617,Ingredients!$H$3:$H$230)+SUMIF($B$3:$B$725,I617,$CB$3:$CB$725)</f>
        <v>0</v>
      </c>
      <c r="BX617" s="30">
        <f>SUMIF(Ingredients!$B$3:$B$230,J617,Ingredients!$H$3:$H$230)+SUMIF($B$3:$B$725,J617,$CB$3:$CB$725)</f>
        <v>0</v>
      </c>
      <c r="BY617" s="30">
        <f>SUMIF(Ingredients!$B$3:$B$230,K617,Ingredients!$H$3:$H$230)+SUMIF($B$3:$B$725,K617,$CB$3:$CB$725)</f>
        <v>0</v>
      </c>
      <c r="BZ617" s="30">
        <f>SUMIF(Ingredients!$B$3:$B$230,L617,Ingredients!$H$3:$H$230)+SUMIF($B$3:$B$725,L617,$CB$3:$CB$725)</f>
        <v>0</v>
      </c>
      <c r="CA617" s="30">
        <f>SUMIF(Ingredients!$B$3:$B$230,M617,Ingredients!$H$3:$H$230)+SUMIF($B$3:$B$725,M617,$CB$3:$CB$725)</f>
        <v>0</v>
      </c>
      <c r="CB617" s="42">
        <f t="shared" si="131"/>
        <v>0</v>
      </c>
      <c r="CC617" s="30">
        <f>SUMIF(Ingredients!$B$3:$B$230,F617,Ingredients!$I$3:$I$230)+SUMIF($B$3:$B$725,F617,$CK$3:$CK$725)</f>
        <v>0</v>
      </c>
      <c r="CD617" s="30">
        <f>SUMIF(Ingredients!$B$3:$B$230,G617,Ingredients!$I$3:$I$230)+SUMIF($B$3:$B$725,G617,$CK$3:$CK$725)</f>
        <v>0</v>
      </c>
      <c r="CE617" s="30">
        <f>SUMIF(Ingredients!$B$3:$B$230,H617,Ingredients!$I$3:$I$230)+SUMIF($B$3:$B$725,H617,$CK$3:$CK$725)</f>
        <v>0</v>
      </c>
      <c r="CF617" s="30">
        <f>SUMIF(Ingredients!$B$3:$B$230,I617,Ingredients!$I$3:$I$230)+SUMIF($B$3:$B$725,I617,$CK$3:$CK$725)</f>
        <v>0</v>
      </c>
      <c r="CG617" s="30">
        <f>SUMIF(Ingredients!$B$3:$B$230,J617,Ingredients!$I$3:$I$230)+SUMIF($B$3:$B$725,J617,$CK$3:$CK$725)</f>
        <v>0</v>
      </c>
      <c r="CH617" s="30">
        <f>SUMIF(Ingredients!$B$3:$B$230,K617,Ingredients!$I$3:$I$230)+SUMIF($B$3:$B$725,K617,$CK$3:$CK$725)</f>
        <v>0</v>
      </c>
      <c r="CI617" s="30">
        <f>SUMIF(Ingredients!$B$3:$B$230,L617,Ingredients!$I$3:$I$230)+SUMIF($B$3:$B$725,L617,$CK$3:$CK$725)</f>
        <v>0</v>
      </c>
      <c r="CJ617" s="30">
        <f>SUMIF(Ingredients!$B$3:$B$230,M617,Ingredients!$I$3:$I$230)+SUMIF($B$3:$B$725,M617,$CK$3:$CK$725)</f>
        <v>0</v>
      </c>
      <c r="CK617" s="38">
        <f t="shared" si="132"/>
        <v>0</v>
      </c>
      <c r="CL617" s="30">
        <f>SUMIF(Ingredients!$B$3:$B$230,F617,Ingredients!$J$3:$J$230)+SUMIF($B$3:$B$725,F617,$CT$3:$CT$725)</f>
        <v>0</v>
      </c>
      <c r="CM617" s="30">
        <f>SUMIF(Ingredients!$B$3:$B$230,G617,Ingredients!$J$3:$J$230)+SUMIF($B$3:$B$725,G617,$CT$3:$CT$725)</f>
        <v>0</v>
      </c>
      <c r="CN617" s="30">
        <f>SUMIF(Ingredients!$B$3:$B$230,H617,Ingredients!$J$3:$J$230)+SUMIF($B$3:$B$725,H617,$CT$3:$CT$725)</f>
        <v>0</v>
      </c>
      <c r="CO617" s="30">
        <f>SUMIF(Ingredients!$B$3:$B$230,I617,Ingredients!$J$3:$J$230)+SUMIF($B$3:$B$725,I617,$CT$3:$CT$725)</f>
        <v>0</v>
      </c>
      <c r="CP617" s="30">
        <f>SUMIF(Ingredients!$B$3:$B$230,J617,Ingredients!$J$3:$J$230)+SUMIF($B$3:$B$725,J617,$CT$3:$CT$725)</f>
        <v>0</v>
      </c>
      <c r="CQ617" s="30">
        <f>SUMIF(Ingredients!$B$3:$B$230,K617,Ingredients!$J$3:$J$230)+SUMIF($B$3:$B$725,K617,$CT$3:$CT$725)</f>
        <v>0</v>
      </c>
      <c r="CR617" s="30">
        <f>SUMIF(Ingredients!$B$3:$B$230,L617,Ingredients!$J$3:$J$230)+SUMIF($B$3:$B$725,L617,$CT$3:$CT$725)</f>
        <v>0</v>
      </c>
      <c r="CS617" s="30">
        <f>SUMIF(Ingredients!$B$3:$B$230,M617,Ingredients!$J$3:$J$230)+SUMIF($B$3:$B$725,M617,$CT$3:$CT$725)</f>
        <v>0</v>
      </c>
      <c r="CT617" s="43">
        <f t="shared" si="133"/>
        <v>0</v>
      </c>
      <c r="CU617" s="34">
        <v>9</v>
      </c>
      <c r="CV617" s="30">
        <v>0</v>
      </c>
      <c r="CW617" s="30">
        <v>14.333333333333334</v>
      </c>
      <c r="CX617" s="35">
        <v>1</v>
      </c>
      <c r="CY617" s="36">
        <v>0</v>
      </c>
      <c r="CZ617" s="37">
        <v>0</v>
      </c>
      <c r="DA617" s="38">
        <v>0</v>
      </c>
      <c r="DB617" s="39">
        <v>0</v>
      </c>
      <c r="DC617" t="s">
        <v>199</v>
      </c>
      <c r="DD617" t="str">
        <f t="shared" ca="1" si="125"/>
        <v/>
      </c>
      <c r="DE617" t="str">
        <f t="shared" ca="1" si="134"/>
        <v>No</v>
      </c>
      <c r="DG617" t="s">
        <v>200</v>
      </c>
      <c r="DH617" t="str">
        <f t="shared" ca="1" si="135"/>
        <v/>
      </c>
      <c r="DI617" t="s">
        <v>2271</v>
      </c>
    </row>
    <row r="618" spans="2:113" x14ac:dyDescent="0.3">
      <c r="B618" t="s">
        <v>934</v>
      </c>
      <c r="C618" t="str">
        <f>INDEX('PH Itemnames'!$B$1:$B$723,MATCH(B618,'PH Itemnames'!$A$1:$A$723),1)</f>
        <v>imagawayakiItem</v>
      </c>
      <c r="D618" t="s">
        <v>240</v>
      </c>
      <c r="E618" t="s">
        <v>1191</v>
      </c>
      <c r="F618" s="10" t="s">
        <v>209</v>
      </c>
      <c r="G618" s="11" t="s">
        <v>173</v>
      </c>
      <c r="H618" s="11" t="s">
        <v>227</v>
      </c>
      <c r="I618" s="11"/>
      <c r="J618" s="11"/>
      <c r="K618" s="11"/>
      <c r="L618" s="11"/>
      <c r="M618" s="11"/>
      <c r="N618" s="46">
        <f ca="1">SUMIF(Ingredients!$B$3:$B$230,'PH complex foods'!F618,Ingredients!$A$3:$A$119)+SUMIF($B$3:$B$725,F618,$V$3:$V$724)</f>
        <v>1</v>
      </c>
      <c r="O618" s="11">
        <f ca="1">SUMIF(Ingredients!$B$3:$B$230,'PH complex foods'!G618,Ingredients!$A$3:$A$119)+SUMIF($B$3:$B$725,G618,$V$3:$V$724)</f>
        <v>0</v>
      </c>
      <c r="P618" s="11">
        <f ca="1">SUMIF(Ingredients!$B$3:$B$230,'PH complex foods'!H618,Ingredients!$A$3:$A$119)+SUMIF($B$3:$B$725,H618,$V$3:$V$724)</f>
        <v>1</v>
      </c>
      <c r="Q618" s="11">
        <f ca="1">SUMIF(Ingredients!$B$3:$B$230,'PH complex foods'!I618,Ingredients!$A$3:$A$119)+SUMIF($B$3:$B$725,I618,$V$3:$V$724)</f>
        <v>0</v>
      </c>
      <c r="R618" s="11">
        <f ca="1">SUMIF(Ingredients!$B$3:$B$230,'PH complex foods'!J618,Ingredients!$A$3:$A$119)+SUMIF($B$3:$B$725,J618,$V$3:$V$724)</f>
        <v>0</v>
      </c>
      <c r="S618" s="11">
        <f ca="1">SUMIF(Ingredients!$B$3:$B$230,'PH complex foods'!K618,Ingredients!$A$3:$A$119)+SUMIF($B$3:$B$725,K618,$V$3:$V$724)</f>
        <v>0</v>
      </c>
      <c r="T618" s="11">
        <f ca="1">SUMIF(Ingredients!$B$3:$B$230,'PH complex foods'!L618,Ingredients!$A$3:$A$119)+SUMIF($B$3:$B$725,L618,$V$3:$V$724)</f>
        <v>0</v>
      </c>
      <c r="U618" s="11">
        <f ca="1">SUMIF(Ingredients!$B$3:$B$230,'PH complex foods'!M618,Ingredients!$A$3:$A$119)+SUMIF($B$3:$B$725,M618,$V$3:$V$724)</f>
        <v>0</v>
      </c>
      <c r="V618" s="10">
        <f t="shared" ca="1" si="136"/>
        <v>0</v>
      </c>
      <c r="W618" s="10">
        <v>0</v>
      </c>
      <c r="X618" s="11">
        <v>0</v>
      </c>
      <c r="Y618" s="11">
        <f>COUNTIF(F618:M1342,B618)</f>
        <v>0</v>
      </c>
      <c r="Z618" s="44" t="str">
        <f t="shared" ca="1" si="137"/>
        <v>No</v>
      </c>
      <c r="AA618" s="34">
        <f>SUMIF(Ingredients!$B$3:$B$230,F618,Ingredients!$C$3:$C$230)+SUMIF($B$3:$B$725,F618,$AI$3:$AI$725)</f>
        <v>5</v>
      </c>
      <c r="AB618" s="30">
        <f>SUMIF(Ingredients!$B$3:$B$230,G618,Ingredients!$C$3:$C$230)+SUMIF($B$3:$B$725,G618,$AI$3:$AI$725)</f>
        <v>1</v>
      </c>
      <c r="AC618" s="30">
        <f>SUMIF(Ingredients!$B$3:$B$230,H618,Ingredients!$C$3:$C$230)+SUMIF($B$3:$B$725,H618,$AI$3:$AI$725)</f>
        <v>5</v>
      </c>
      <c r="AD618" s="30">
        <f>SUMIF(Ingredients!$B$3:$B$230,I618,Ingredients!$C$3:$C$230)+SUMIF($B$3:$B$725,I618,$AI$3:$AI$725)</f>
        <v>0</v>
      </c>
      <c r="AE618" s="30">
        <f>SUMIF(Ingredients!$B$3:$B$230,J618,Ingredients!$C$3:$C$230)+SUMIF($B$3:$B$725,J618,$AI$3:$AI$725)</f>
        <v>0</v>
      </c>
      <c r="AF618" s="30">
        <f>SUMIF(Ingredients!$B$3:$B$230,K618,Ingredients!$C$3:$C$230)+SUMIF($B$3:$B$725,K618,$AI$3:$AI$725)</f>
        <v>0</v>
      </c>
      <c r="AG618" s="30">
        <f>SUMIF(Ingredients!$B$3:$B$230,L618,Ingredients!$C$3:$C$230)+SUMIF($B$3:$B$725,L618,$AI$3:$AI$725)</f>
        <v>0</v>
      </c>
      <c r="AH618" s="30">
        <f>SUMIF(Ingredients!$B$3:$B$230,M618,Ingredients!$C$3:$C$230)+SUMIF($B$3:$B$725,M618,$AI$3:$AI$725)</f>
        <v>0</v>
      </c>
      <c r="AI618" s="29">
        <f t="shared" si="126"/>
        <v>11</v>
      </c>
      <c r="AJ618" s="30">
        <f>SUMIF(Ingredients!$B$3:$B$230,F618,Ingredients!$D$3:$D$230)+SUMIF($B$3:$B$725,F618,$AR$3:$AR$725)</f>
        <v>0</v>
      </c>
      <c r="AK618" s="30">
        <f>SUMIF(Ingredients!$B$3:$B$230,G618,Ingredients!$D$3:$D$230)+SUMIF($B$3:$B$725,G618,$AR$3:$AR$725)</f>
        <v>0</v>
      </c>
      <c r="AL618" s="30">
        <f>SUMIF(Ingredients!$B$3:$B$230,H618,Ingredients!$D$3:$D$230)+SUMIF($B$3:$B$725,H618,$AR$3:$AR$725)</f>
        <v>0</v>
      </c>
      <c r="AM618" s="30">
        <f>SUMIF(Ingredients!$B$3:$B$230,I618,Ingredients!$D$3:$D$230)+SUMIF($B$3:$B$725,I618,$AR$3:$AR$725)</f>
        <v>0</v>
      </c>
      <c r="AN618" s="30">
        <f>SUMIF(Ingredients!$B$3:$B$230,J618,Ingredients!$D$3:$D$230)+SUMIF($B$3:$B$725,J618,$AR$3:$AR$725)</f>
        <v>0</v>
      </c>
      <c r="AO618" s="30">
        <f>SUMIF(Ingredients!$B$3:$B$230,K618,Ingredients!$D$3:$D$230)+SUMIF($B$3:$B$725,K618,$AR$3:$AR$725)</f>
        <v>0</v>
      </c>
      <c r="AP618" s="30">
        <f>SUMIF(Ingredients!$B$3:$B$230,L618,Ingredients!$D$3:$D$230)+SUMIF($B$3:$B$725,L618,$AR$3:$AR$725)</f>
        <v>0</v>
      </c>
      <c r="AQ618" s="30">
        <f>SUMIF(Ingredients!$B$3:$B$230,M618,Ingredients!$D$3:$D$230)+SUMIF($B$3:$B$725,M618,$AR$3:$AR$725)</f>
        <v>0</v>
      </c>
      <c r="AR618" s="29">
        <f t="shared" si="127"/>
        <v>0</v>
      </c>
      <c r="AS618" s="30">
        <f>SUMIF(Ingredients!$B$3:$B$230,F618,Ingredients!$E$3:$E$230)+SUMIF($B$3:$B$725,F618,$BA$3:$BA$730)</f>
        <v>7</v>
      </c>
      <c r="AT618" s="30">
        <f>SUMIF(Ingredients!$B$3:$B$230,G618,Ingredients!$E$3:$E$230)+SUMIF($B$3:$B$725,G618,$BA$3:$BA$730)</f>
        <v>18</v>
      </c>
      <c r="AU618" s="30">
        <f>SUMIF(Ingredients!$B$3:$B$230,H618,Ingredients!$E$3:$E$230)+SUMIF($B$3:$B$725,H618,$BA$3:$BA$730)</f>
        <v>7</v>
      </c>
      <c r="AV618" s="30">
        <f>SUMIF(Ingredients!$B$3:$B$230,I618,Ingredients!$E$3:$E$230)+SUMIF($B$3:$B$725,I618,$BA$3:$BA$730)</f>
        <v>0</v>
      </c>
      <c r="AW618" s="30">
        <f>SUMIF(Ingredients!$B$3:$B$230,J618,Ingredients!$E$3:$E$230)+SUMIF($B$3:$B$725,J618,$BA$3:$BA$730)</f>
        <v>0</v>
      </c>
      <c r="AX618" s="30">
        <f>SUMIF(Ingredients!$B$3:$B$230,K618,Ingredients!$E$3:$E$230)+SUMIF($B$3:$B$725,K618,$BA$3:$BA$730)</f>
        <v>0</v>
      </c>
      <c r="AY618" s="30">
        <f>SUMIF(Ingredients!$B$3:$B$230,L618,Ingredients!$E$3:$E$230)+SUMIF($B$3:$B$725,L618,$BA$3:$BA$730)</f>
        <v>0</v>
      </c>
      <c r="AZ618" s="30">
        <f>SUMIF(Ingredients!$B$3:$B$230,M618,Ingredients!$E$3:$E$230)+SUMIF($B$3:$B$725,M618,$BA$3:$BA$730)</f>
        <v>0</v>
      </c>
      <c r="BA618" s="29">
        <f t="shared" si="128"/>
        <v>10.666666666666666</v>
      </c>
      <c r="BB618" s="30">
        <f>SUMIF(Ingredients!$B$3:$B$230,F618,Ingredients!$F$3:$F$230)+SUMIF($B$3:$B$725,F618,$BJ$3:$BJ$725)</f>
        <v>1</v>
      </c>
      <c r="BC618" s="30">
        <f>SUMIF(Ingredients!$B$3:$B$230,G618,Ingredients!$F$3:$F$230)+SUMIF($B$3:$B$725,G618,$BJ$3:$BJ$725)</f>
        <v>0</v>
      </c>
      <c r="BD618" s="30">
        <f>SUMIF(Ingredients!$B$3:$B$230,H618,Ingredients!$F$3:$F$230)+SUMIF($B$3:$B$725,H618,$BJ$3:$BJ$725)</f>
        <v>0</v>
      </c>
      <c r="BE618" s="30">
        <f>SUMIF(Ingredients!$B$3:$B$230,I618,Ingredients!$F$3:$F$230)+SUMIF($B$3:$B$725,I618,$BJ$3:$BJ$725)</f>
        <v>0</v>
      </c>
      <c r="BF618" s="30">
        <f>SUMIF(Ingredients!$B$3:$B$230,J618,Ingredients!$F$3:$F$230)+SUMIF($B$3:$B$725,J618,$BJ$3:$BJ$725)</f>
        <v>0</v>
      </c>
      <c r="BG618" s="30">
        <f>SUMIF(Ingredients!$B$3:$B$230,K618,Ingredients!$F$3:$F$230)+SUMIF($B$3:$B$725,K618,$BJ$3:$BJ$725)</f>
        <v>0</v>
      </c>
      <c r="BH618" s="30">
        <f>SUMIF(Ingredients!$B$3:$B$230,L618,Ingredients!$F$3:$F$230)+SUMIF($B$3:$B$725,L618,$BJ$3:$BJ$725)</f>
        <v>0</v>
      </c>
      <c r="BI618" s="30">
        <f>SUMIF(Ingredients!$B$3:$B$230,M618,Ingredients!$F$3:$F$230)+SUMIF($B$3:$B$725,M618,$BJ$3:$BJ$725)</f>
        <v>0</v>
      </c>
      <c r="BJ618" s="35">
        <f t="shared" si="129"/>
        <v>1</v>
      </c>
      <c r="BK618" s="30">
        <f>SUMIF(Ingredients!$B$3:$B$230,F618,Ingredients!$G$3:$G$230)+SUMIF($B$3:$B$725,F618,$BS$3:$BS$725)</f>
        <v>0</v>
      </c>
      <c r="BL618" s="30">
        <f>SUMIF(Ingredients!$B$3:$B$230,G618,Ingredients!$G$3:$G$230)+SUMIF($B$3:$B$725,G618,$BS$3:$BS$725)</f>
        <v>0</v>
      </c>
      <c r="BM618" s="30">
        <f>SUMIF(Ingredients!$B$3:$B$230,H618,Ingredients!$G$3:$G$230)+SUMIF($B$3:$B$725,H618,$BS$3:$BS$725)</f>
        <v>0</v>
      </c>
      <c r="BN618" s="30">
        <f>SUMIF(Ingredients!$B$3:$B$230,I618,Ingredients!$G$3:$G$230)+SUMIF($B$3:$B$725,I618,$BS$3:$BS$725)</f>
        <v>0</v>
      </c>
      <c r="BO618" s="30">
        <f>SUMIF(Ingredients!$B$3:$B$230,J618,Ingredients!$G$3:$G$230)+SUMIF($B$3:$B$725,J618,$BS$3:$BS$725)</f>
        <v>0</v>
      </c>
      <c r="BP618" s="30">
        <f>SUMIF(Ingredients!$B$3:$B$230,K618,Ingredients!$G$3:$G$230)+SUMIF($B$3:$B$725,K618,$BS$3:$BS$725)</f>
        <v>0</v>
      </c>
      <c r="BQ618" s="30">
        <f>SUMIF(Ingredients!$B$3:$B$230,L618,Ingredients!$G$3:$G$230)+SUMIF($B$3:$B$725,L618,$BS$3:$BS$725)</f>
        <v>0</v>
      </c>
      <c r="BR618" s="30">
        <f>SUMIF(Ingredients!$B$3:$B$230,M618,Ingredients!$G$3:$G$230)+SUMIF($B$3:$B$725,M618,$BS$3:$BS$725)</f>
        <v>0</v>
      </c>
      <c r="BS618" s="36">
        <f t="shared" si="130"/>
        <v>0</v>
      </c>
      <c r="BT618" s="30">
        <f>SUMIF(Ingredients!$B$3:$B$230,F618,Ingredients!$H$3:$H$230)+SUMIF($B$3:$B$725,F618,$CB$3:$CB$725)</f>
        <v>0</v>
      </c>
      <c r="BU618" s="30">
        <f>SUMIF(Ingredients!$B$3:$B$230,G618,Ingredients!$H$3:$H$230)+SUMIF($B$3:$B$725,G618,$CB$3:$CB$725)</f>
        <v>0</v>
      </c>
      <c r="BV618" s="30">
        <f>SUMIF(Ingredients!$B$3:$B$230,H618,Ingredients!$H$3:$H$230)+SUMIF($B$3:$B$725,H618,$CB$3:$CB$725)</f>
        <v>0</v>
      </c>
      <c r="BW618" s="30">
        <f>SUMIF(Ingredients!$B$3:$B$230,I618,Ingredients!$H$3:$H$230)+SUMIF($B$3:$B$725,I618,$CB$3:$CB$725)</f>
        <v>0</v>
      </c>
      <c r="BX618" s="30">
        <f>SUMIF(Ingredients!$B$3:$B$230,J618,Ingredients!$H$3:$H$230)+SUMIF($B$3:$B$725,J618,$CB$3:$CB$725)</f>
        <v>0</v>
      </c>
      <c r="BY618" s="30">
        <f>SUMIF(Ingredients!$B$3:$B$230,K618,Ingredients!$H$3:$H$230)+SUMIF($B$3:$B$725,K618,$CB$3:$CB$725)</f>
        <v>0</v>
      </c>
      <c r="BZ618" s="30">
        <f>SUMIF(Ingredients!$B$3:$B$230,L618,Ingredients!$H$3:$H$230)+SUMIF($B$3:$B$725,L618,$CB$3:$CB$725)</f>
        <v>0</v>
      </c>
      <c r="CA618" s="30">
        <f>SUMIF(Ingredients!$B$3:$B$230,M618,Ingredients!$H$3:$H$230)+SUMIF($B$3:$B$725,M618,$CB$3:$CB$725)</f>
        <v>0</v>
      </c>
      <c r="CB618" s="42">
        <f t="shared" si="131"/>
        <v>0</v>
      </c>
      <c r="CC618" s="30">
        <f>SUMIF(Ingredients!$B$3:$B$230,F618,Ingredients!$I$3:$I$230)+SUMIF($B$3:$B$725,F618,$CK$3:$CK$725)</f>
        <v>0</v>
      </c>
      <c r="CD618" s="30">
        <f>SUMIF(Ingredients!$B$3:$B$230,G618,Ingredients!$I$3:$I$230)+SUMIF($B$3:$B$725,G618,$CK$3:$CK$725)</f>
        <v>0</v>
      </c>
      <c r="CE618" s="30">
        <f>SUMIF(Ingredients!$B$3:$B$230,H618,Ingredients!$I$3:$I$230)+SUMIF($B$3:$B$725,H618,$CK$3:$CK$725)</f>
        <v>0</v>
      </c>
      <c r="CF618" s="30">
        <f>SUMIF(Ingredients!$B$3:$B$230,I618,Ingredients!$I$3:$I$230)+SUMIF($B$3:$B$725,I618,$CK$3:$CK$725)</f>
        <v>0</v>
      </c>
      <c r="CG618" s="30">
        <f>SUMIF(Ingredients!$B$3:$B$230,J618,Ingredients!$I$3:$I$230)+SUMIF($B$3:$B$725,J618,$CK$3:$CK$725)</f>
        <v>0</v>
      </c>
      <c r="CH618" s="30">
        <f>SUMIF(Ingredients!$B$3:$B$230,K618,Ingredients!$I$3:$I$230)+SUMIF($B$3:$B$725,K618,$CK$3:$CK$725)</f>
        <v>0</v>
      </c>
      <c r="CI618" s="30">
        <f>SUMIF(Ingredients!$B$3:$B$230,L618,Ingredients!$I$3:$I$230)+SUMIF($B$3:$B$725,L618,$CK$3:$CK$725)</f>
        <v>0</v>
      </c>
      <c r="CJ618" s="30">
        <f>SUMIF(Ingredients!$B$3:$B$230,M618,Ingredients!$I$3:$I$230)+SUMIF($B$3:$B$725,M618,$CK$3:$CK$725)</f>
        <v>0</v>
      </c>
      <c r="CK618" s="38">
        <f t="shared" si="132"/>
        <v>0</v>
      </c>
      <c r="CL618" s="30">
        <f>SUMIF(Ingredients!$B$3:$B$230,F618,Ingredients!$J$3:$J$230)+SUMIF($B$3:$B$725,F618,$CT$3:$CT$725)</f>
        <v>0</v>
      </c>
      <c r="CM618" s="30">
        <f>SUMIF(Ingredients!$B$3:$B$230,G618,Ingredients!$J$3:$J$230)+SUMIF($B$3:$B$725,G618,$CT$3:$CT$725)</f>
        <v>0</v>
      </c>
      <c r="CN618" s="30">
        <f>SUMIF(Ingredients!$B$3:$B$230,H618,Ingredients!$J$3:$J$230)+SUMIF($B$3:$B$725,H618,$CT$3:$CT$725)</f>
        <v>1</v>
      </c>
      <c r="CO618" s="30">
        <f>SUMIF(Ingredients!$B$3:$B$230,I618,Ingredients!$J$3:$J$230)+SUMIF($B$3:$B$725,I618,$CT$3:$CT$725)</f>
        <v>0</v>
      </c>
      <c r="CP618" s="30">
        <f>SUMIF(Ingredients!$B$3:$B$230,J618,Ingredients!$J$3:$J$230)+SUMIF($B$3:$B$725,J618,$CT$3:$CT$725)</f>
        <v>0</v>
      </c>
      <c r="CQ618" s="30">
        <f>SUMIF(Ingredients!$B$3:$B$230,K618,Ingredients!$J$3:$J$230)+SUMIF($B$3:$B$725,K618,$CT$3:$CT$725)</f>
        <v>0</v>
      </c>
      <c r="CR618" s="30">
        <f>SUMIF(Ingredients!$B$3:$B$230,L618,Ingredients!$J$3:$J$230)+SUMIF($B$3:$B$725,L618,$CT$3:$CT$725)</f>
        <v>0</v>
      </c>
      <c r="CS618" s="30">
        <f>SUMIF(Ingredients!$B$3:$B$230,M618,Ingredients!$J$3:$J$230)+SUMIF($B$3:$B$725,M618,$CT$3:$CT$725)</f>
        <v>0</v>
      </c>
      <c r="CT618" s="43">
        <f t="shared" si="133"/>
        <v>1</v>
      </c>
      <c r="CU618" s="34">
        <v>11</v>
      </c>
      <c r="CV618" s="30">
        <v>0</v>
      </c>
      <c r="CW618" s="30">
        <v>10.666666666666666</v>
      </c>
      <c r="CX618" s="35">
        <v>1</v>
      </c>
      <c r="CY618" s="36">
        <v>0</v>
      </c>
      <c r="CZ618" s="37">
        <v>0</v>
      </c>
      <c r="DA618" s="38">
        <v>0</v>
      </c>
      <c r="DB618" s="39">
        <v>1</v>
      </c>
      <c r="DC618" t="s">
        <v>199</v>
      </c>
      <c r="DD618" t="str">
        <f t="shared" ca="1" si="125"/>
        <v/>
      </c>
      <c r="DE618" t="str">
        <f t="shared" ca="1" si="134"/>
        <v>No</v>
      </c>
      <c r="DG618" t="s">
        <v>200</v>
      </c>
      <c r="DH618" t="str">
        <f t="shared" ca="1" si="135"/>
        <v/>
      </c>
      <c r="DI618" t="s">
        <v>2271</v>
      </c>
    </row>
    <row r="619" spans="2:113" x14ac:dyDescent="0.3">
      <c r="B619" t="s">
        <v>935</v>
      </c>
      <c r="C619" t="str">
        <f>INDEX('PH Itemnames'!$B$1:$B$723,MATCH(B619,'PH Itemnames'!$A$1:$A$723),1)</f>
        <v>mochicakeItem</v>
      </c>
      <c r="D619" t="s">
        <v>245</v>
      </c>
      <c r="E619" t="s">
        <v>1191</v>
      </c>
      <c r="F619" s="10" t="s">
        <v>247</v>
      </c>
      <c r="G619" s="11" t="s">
        <v>44</v>
      </c>
      <c r="H619" s="11" t="s">
        <v>264</v>
      </c>
      <c r="I619" s="11" t="s">
        <v>226</v>
      </c>
      <c r="J619" s="11" t="s">
        <v>173</v>
      </c>
      <c r="K619" s="11" t="s">
        <v>238</v>
      </c>
      <c r="L619" s="11"/>
      <c r="M619" s="11"/>
      <c r="N619" s="46">
        <f ca="1">SUMIF(Ingredients!$B$3:$B$230,'PH complex foods'!F619,Ingredients!$A$3:$A$119)+SUMIF($B$3:$B$725,F619,$V$3:$V$724)</f>
        <v>1</v>
      </c>
      <c r="O619" s="11">
        <f ca="1">SUMIF(Ingredients!$B$3:$B$230,'PH complex foods'!G619,Ingredients!$A$3:$A$119)+SUMIF($B$3:$B$725,G619,$V$3:$V$724)</f>
        <v>1</v>
      </c>
      <c r="P619" s="11">
        <f ca="1">SUMIF(Ingredients!$B$3:$B$230,'PH complex foods'!H619,Ingredients!$A$3:$A$119)+SUMIF($B$3:$B$725,H619,$V$3:$V$724)</f>
        <v>1</v>
      </c>
      <c r="Q619" s="11">
        <f ca="1">SUMIF(Ingredients!$B$3:$B$230,'PH complex foods'!I619,Ingredients!$A$3:$A$119)+SUMIF($B$3:$B$725,I619,$V$3:$V$724)</f>
        <v>1</v>
      </c>
      <c r="R619" s="11">
        <f ca="1">SUMIF(Ingredients!$B$3:$B$230,'PH complex foods'!J619,Ingredients!$A$3:$A$119)+SUMIF($B$3:$B$725,J619,$V$3:$V$724)</f>
        <v>0</v>
      </c>
      <c r="S619" s="11">
        <f ca="1">SUMIF(Ingredients!$B$3:$B$230,'PH complex foods'!K619,Ingredients!$A$3:$A$119)+SUMIF($B$3:$B$725,K619,$V$3:$V$724)</f>
        <v>1</v>
      </c>
      <c r="T619" s="11">
        <f ca="1">SUMIF(Ingredients!$B$3:$B$230,'PH complex foods'!L619,Ingredients!$A$3:$A$119)+SUMIF($B$3:$B$725,L619,$V$3:$V$724)</f>
        <v>0</v>
      </c>
      <c r="U619" s="11">
        <f ca="1">SUMIF(Ingredients!$B$3:$B$230,'PH complex foods'!M619,Ingredients!$A$3:$A$119)+SUMIF($B$3:$B$725,M619,$V$3:$V$724)</f>
        <v>0</v>
      </c>
      <c r="V619" s="10">
        <f t="shared" ca="1" si="136"/>
        <v>0</v>
      </c>
      <c r="W619" s="10">
        <v>0</v>
      </c>
      <c r="X619" s="11">
        <v>0</v>
      </c>
      <c r="Y619" s="11">
        <f>COUNTIF(F619:M1343,B619)</f>
        <v>0</v>
      </c>
      <c r="Z619" s="44" t="str">
        <f t="shared" ca="1" si="137"/>
        <v>No</v>
      </c>
      <c r="AA619" s="34">
        <f>SUMIF(Ingredients!$B$3:$B$230,F619,Ingredients!$C$3:$C$230)+SUMIF($B$3:$B$725,F619,$AI$3:$AI$725)</f>
        <v>5</v>
      </c>
      <c r="AB619" s="30">
        <f>SUMIF(Ingredients!$B$3:$B$230,G619,Ingredients!$C$3:$C$230)+SUMIF($B$3:$B$725,G619,$AI$3:$AI$725)</f>
        <v>0</v>
      </c>
      <c r="AC619" s="30">
        <f>SUMIF(Ingredients!$B$3:$B$230,H619,Ingredients!$C$3:$C$230)+SUMIF($B$3:$B$725,H619,$AI$3:$AI$725)</f>
        <v>5</v>
      </c>
      <c r="AD619" s="30">
        <f>SUMIF(Ingredients!$B$3:$B$230,I619,Ingredients!$C$3:$C$230)+SUMIF($B$3:$B$725,I619,$AI$3:$AI$725)</f>
        <v>0</v>
      </c>
      <c r="AE619" s="30">
        <f>SUMIF(Ingredients!$B$3:$B$230,J619,Ingredients!$C$3:$C$230)+SUMIF($B$3:$B$725,J619,$AI$3:$AI$725)</f>
        <v>1</v>
      </c>
      <c r="AF619" s="30">
        <f>SUMIF(Ingredients!$B$3:$B$230,K619,Ingredients!$C$3:$C$230)+SUMIF($B$3:$B$725,K619,$AI$3:$AI$725)</f>
        <v>5</v>
      </c>
      <c r="AG619" s="30">
        <f>SUMIF(Ingredients!$B$3:$B$230,L619,Ingredients!$C$3:$C$230)+SUMIF($B$3:$B$725,L619,$AI$3:$AI$725)</f>
        <v>0</v>
      </c>
      <c r="AH619" s="30">
        <f>SUMIF(Ingredients!$B$3:$B$230,M619,Ingredients!$C$3:$C$230)+SUMIF($B$3:$B$725,M619,$AI$3:$AI$725)</f>
        <v>0</v>
      </c>
      <c r="AI619" s="29">
        <f t="shared" si="126"/>
        <v>16</v>
      </c>
      <c r="AJ619" s="30">
        <f>SUMIF(Ingredients!$B$3:$B$230,F619,Ingredients!$D$3:$D$230)+SUMIF($B$3:$B$725,F619,$AR$3:$AR$725)</f>
        <v>0</v>
      </c>
      <c r="AK619" s="30">
        <f>SUMIF(Ingredients!$B$3:$B$230,G619,Ingredients!$D$3:$D$230)+SUMIF($B$3:$B$725,G619,$AR$3:$AR$725)</f>
        <v>0</v>
      </c>
      <c r="AL619" s="30">
        <f>SUMIF(Ingredients!$B$3:$B$230,H619,Ingredients!$D$3:$D$230)+SUMIF($B$3:$B$725,H619,$AR$3:$AR$725)</f>
        <v>0</v>
      </c>
      <c r="AM619" s="30">
        <f>SUMIF(Ingredients!$B$3:$B$230,I619,Ingredients!$D$3:$D$230)+SUMIF($B$3:$B$725,I619,$AR$3:$AR$725)</f>
        <v>0</v>
      </c>
      <c r="AN619" s="30">
        <f>SUMIF(Ingredients!$B$3:$B$230,J619,Ingredients!$D$3:$D$230)+SUMIF($B$3:$B$725,J619,$AR$3:$AR$725)</f>
        <v>0</v>
      </c>
      <c r="AO619" s="30">
        <f>SUMIF(Ingredients!$B$3:$B$230,K619,Ingredients!$D$3:$D$230)+SUMIF($B$3:$B$725,K619,$AR$3:$AR$725)</f>
        <v>5</v>
      </c>
      <c r="AP619" s="30">
        <f>SUMIF(Ingredients!$B$3:$B$230,L619,Ingredients!$D$3:$D$230)+SUMIF($B$3:$B$725,L619,$AR$3:$AR$725)</f>
        <v>0</v>
      </c>
      <c r="AQ619" s="30">
        <f>SUMIF(Ingredients!$B$3:$B$230,M619,Ingredients!$D$3:$D$230)+SUMIF($B$3:$B$725,M619,$AR$3:$AR$725)</f>
        <v>0</v>
      </c>
      <c r="AR619" s="29">
        <f t="shared" si="127"/>
        <v>5</v>
      </c>
      <c r="AS619" s="30">
        <f>SUMIF(Ingredients!$B$3:$B$230,F619,Ingredients!$E$3:$E$230)+SUMIF($B$3:$B$725,F619,$BA$3:$BA$730)</f>
        <v>12</v>
      </c>
      <c r="AT619" s="30">
        <f>SUMIF(Ingredients!$B$3:$B$230,G619,Ingredients!$E$3:$E$230)+SUMIF($B$3:$B$725,G619,$BA$3:$BA$730)</f>
        <v>10</v>
      </c>
      <c r="AU619" s="30">
        <f>SUMIF(Ingredients!$B$3:$B$230,H619,Ingredients!$E$3:$E$230)+SUMIF($B$3:$B$725,H619,$BA$3:$BA$730)</f>
        <v>43</v>
      </c>
      <c r="AV619" s="30">
        <f>SUMIF(Ingredients!$B$3:$B$230,I619,Ingredients!$E$3:$E$230)+SUMIF($B$3:$B$725,I619,$BA$3:$BA$730)</f>
        <v>16</v>
      </c>
      <c r="AW619" s="30">
        <f>SUMIF(Ingredients!$B$3:$B$230,J619,Ingredients!$E$3:$E$230)+SUMIF($B$3:$B$725,J619,$BA$3:$BA$730)</f>
        <v>18</v>
      </c>
      <c r="AX619" s="30">
        <f>SUMIF(Ingredients!$B$3:$B$230,K619,Ingredients!$E$3:$E$230)+SUMIF($B$3:$B$725,K619,$BA$3:$BA$730)</f>
        <v>23</v>
      </c>
      <c r="AY619" s="30">
        <f>SUMIF(Ingredients!$B$3:$B$230,L619,Ingredients!$E$3:$E$230)+SUMIF($B$3:$B$725,L619,$BA$3:$BA$730)</f>
        <v>0</v>
      </c>
      <c r="AZ619" s="30">
        <f>SUMIF(Ingredients!$B$3:$B$230,M619,Ingredients!$E$3:$E$230)+SUMIF($B$3:$B$725,M619,$BA$3:$BA$730)</f>
        <v>0</v>
      </c>
      <c r="BA619" s="29">
        <f t="shared" si="128"/>
        <v>20.333333333333332</v>
      </c>
      <c r="BB619" s="30">
        <f>SUMIF(Ingredients!$B$3:$B$230,F619,Ingredients!$F$3:$F$230)+SUMIF($B$3:$B$725,F619,$BJ$3:$BJ$725)</f>
        <v>0</v>
      </c>
      <c r="BC619" s="30">
        <f>SUMIF(Ingredients!$B$3:$B$230,G619,Ingredients!$F$3:$F$230)+SUMIF($B$3:$B$725,G619,$BJ$3:$BJ$725)</f>
        <v>0</v>
      </c>
      <c r="BD619" s="30">
        <f>SUMIF(Ingredients!$B$3:$B$230,H619,Ingredients!$F$3:$F$230)+SUMIF($B$3:$B$725,H619,$BJ$3:$BJ$725)</f>
        <v>1</v>
      </c>
      <c r="BE619" s="30">
        <f>SUMIF(Ingredients!$B$3:$B$230,I619,Ingredients!$F$3:$F$230)+SUMIF($B$3:$B$725,I619,$BJ$3:$BJ$725)</f>
        <v>0</v>
      </c>
      <c r="BF619" s="30">
        <f>SUMIF(Ingredients!$B$3:$B$230,J619,Ingredients!$F$3:$F$230)+SUMIF($B$3:$B$725,J619,$BJ$3:$BJ$725)</f>
        <v>0</v>
      </c>
      <c r="BG619" s="30">
        <f>SUMIF(Ingredients!$B$3:$B$230,K619,Ingredients!$F$3:$F$230)+SUMIF($B$3:$B$725,K619,$BJ$3:$BJ$725)</f>
        <v>0</v>
      </c>
      <c r="BH619" s="30">
        <f>SUMIF(Ingredients!$B$3:$B$230,L619,Ingredients!$F$3:$F$230)+SUMIF($B$3:$B$725,L619,$BJ$3:$BJ$725)</f>
        <v>0</v>
      </c>
      <c r="BI619" s="30">
        <f>SUMIF(Ingredients!$B$3:$B$230,M619,Ingredients!$F$3:$F$230)+SUMIF($B$3:$B$725,M619,$BJ$3:$BJ$725)</f>
        <v>0</v>
      </c>
      <c r="BJ619" s="35">
        <f t="shared" si="129"/>
        <v>1</v>
      </c>
      <c r="BK619" s="30">
        <f>SUMIF(Ingredients!$B$3:$B$230,F619,Ingredients!$G$3:$G$230)+SUMIF($B$3:$B$725,F619,$BS$3:$BS$725)</f>
        <v>0</v>
      </c>
      <c r="BL619" s="30">
        <f>SUMIF(Ingredients!$B$3:$B$230,G619,Ingredients!$G$3:$G$230)+SUMIF($B$3:$B$725,G619,$BS$3:$BS$725)</f>
        <v>0</v>
      </c>
      <c r="BM619" s="30">
        <f>SUMIF(Ingredients!$B$3:$B$230,H619,Ingredients!$G$3:$G$230)+SUMIF($B$3:$B$725,H619,$BS$3:$BS$725)</f>
        <v>0</v>
      </c>
      <c r="BN619" s="30">
        <f>SUMIF(Ingredients!$B$3:$B$230,I619,Ingredients!$G$3:$G$230)+SUMIF($B$3:$B$725,I619,$BS$3:$BS$725)</f>
        <v>0</v>
      </c>
      <c r="BO619" s="30">
        <f>SUMIF(Ingredients!$B$3:$B$230,J619,Ingredients!$G$3:$G$230)+SUMIF($B$3:$B$725,J619,$BS$3:$BS$725)</f>
        <v>0</v>
      </c>
      <c r="BP619" s="30">
        <f>SUMIF(Ingredients!$B$3:$B$230,K619,Ingredients!$G$3:$G$230)+SUMIF($B$3:$B$725,K619,$BS$3:$BS$725)</f>
        <v>0</v>
      </c>
      <c r="BQ619" s="30">
        <f>SUMIF(Ingredients!$B$3:$B$230,L619,Ingredients!$G$3:$G$230)+SUMIF($B$3:$B$725,L619,$BS$3:$BS$725)</f>
        <v>0</v>
      </c>
      <c r="BR619" s="30">
        <f>SUMIF(Ingredients!$B$3:$B$230,M619,Ingredients!$G$3:$G$230)+SUMIF($B$3:$B$725,M619,$BS$3:$BS$725)</f>
        <v>0</v>
      </c>
      <c r="BS619" s="36">
        <f t="shared" si="130"/>
        <v>0</v>
      </c>
      <c r="BT619" s="30">
        <f>SUMIF(Ingredients!$B$3:$B$230,F619,Ingredients!$H$3:$H$230)+SUMIF($B$3:$B$725,F619,$CB$3:$CB$725)</f>
        <v>0</v>
      </c>
      <c r="BU619" s="30">
        <f>SUMIF(Ingredients!$B$3:$B$230,G619,Ingredients!$H$3:$H$230)+SUMIF($B$3:$B$725,G619,$CB$3:$CB$725)</f>
        <v>0</v>
      </c>
      <c r="BV619" s="30">
        <f>SUMIF(Ingredients!$B$3:$B$230,H619,Ingredients!$H$3:$H$230)+SUMIF($B$3:$B$725,H619,$CB$3:$CB$725)</f>
        <v>0</v>
      </c>
      <c r="BW619" s="30">
        <f>SUMIF(Ingredients!$B$3:$B$230,I619,Ingredients!$H$3:$H$230)+SUMIF($B$3:$B$725,I619,$CB$3:$CB$725)</f>
        <v>0</v>
      </c>
      <c r="BX619" s="30">
        <f>SUMIF(Ingredients!$B$3:$B$230,J619,Ingredients!$H$3:$H$230)+SUMIF($B$3:$B$725,J619,$CB$3:$CB$725)</f>
        <v>0</v>
      </c>
      <c r="BY619" s="30">
        <f>SUMIF(Ingredients!$B$3:$B$230,K619,Ingredients!$H$3:$H$230)+SUMIF($B$3:$B$725,K619,$CB$3:$CB$725)</f>
        <v>0</v>
      </c>
      <c r="BZ619" s="30">
        <f>SUMIF(Ingredients!$B$3:$B$230,L619,Ingredients!$H$3:$H$230)+SUMIF($B$3:$B$725,L619,$CB$3:$CB$725)</f>
        <v>0</v>
      </c>
      <c r="CA619" s="30">
        <f>SUMIF(Ingredients!$B$3:$B$230,M619,Ingredients!$H$3:$H$230)+SUMIF($B$3:$B$725,M619,$CB$3:$CB$725)</f>
        <v>0</v>
      </c>
      <c r="CB619" s="42">
        <f t="shared" si="131"/>
        <v>0</v>
      </c>
      <c r="CC619" s="30">
        <f>SUMIF(Ingredients!$B$3:$B$230,F619,Ingredients!$I$3:$I$230)+SUMIF($B$3:$B$725,F619,$CK$3:$CK$725)</f>
        <v>0</v>
      </c>
      <c r="CD619" s="30">
        <f>SUMIF(Ingredients!$B$3:$B$230,G619,Ingredients!$I$3:$I$230)+SUMIF($B$3:$B$725,G619,$CK$3:$CK$725)</f>
        <v>0</v>
      </c>
      <c r="CE619" s="30">
        <f>SUMIF(Ingredients!$B$3:$B$230,H619,Ingredients!$I$3:$I$230)+SUMIF($B$3:$B$725,H619,$CK$3:$CK$725)</f>
        <v>0</v>
      </c>
      <c r="CF619" s="30">
        <f>SUMIF(Ingredients!$B$3:$B$230,I619,Ingredients!$I$3:$I$230)+SUMIF($B$3:$B$725,I619,$CK$3:$CK$725)</f>
        <v>0</v>
      </c>
      <c r="CG619" s="30">
        <f>SUMIF(Ingredients!$B$3:$B$230,J619,Ingredients!$I$3:$I$230)+SUMIF($B$3:$B$725,J619,$CK$3:$CK$725)</f>
        <v>0</v>
      </c>
      <c r="CH619" s="30">
        <f>SUMIF(Ingredients!$B$3:$B$230,K619,Ingredients!$I$3:$I$230)+SUMIF($B$3:$B$725,K619,$CK$3:$CK$725)</f>
        <v>0</v>
      </c>
      <c r="CI619" s="30">
        <f>SUMIF(Ingredients!$B$3:$B$230,L619,Ingredients!$I$3:$I$230)+SUMIF($B$3:$B$725,L619,$CK$3:$CK$725)</f>
        <v>0</v>
      </c>
      <c r="CJ619" s="30">
        <f>SUMIF(Ingredients!$B$3:$B$230,M619,Ingredients!$I$3:$I$230)+SUMIF($B$3:$B$725,M619,$CK$3:$CK$725)</f>
        <v>0</v>
      </c>
      <c r="CK619" s="38">
        <f t="shared" si="132"/>
        <v>0</v>
      </c>
      <c r="CL619" s="30">
        <f>SUMIF(Ingredients!$B$3:$B$230,F619,Ingredients!$J$3:$J$230)+SUMIF($B$3:$B$725,F619,$CT$3:$CT$725)</f>
        <v>1</v>
      </c>
      <c r="CM619" s="30">
        <f>SUMIF(Ingredients!$B$3:$B$230,G619,Ingredients!$J$3:$J$230)+SUMIF($B$3:$B$725,G619,$CT$3:$CT$725)</f>
        <v>0</v>
      </c>
      <c r="CN619" s="30">
        <f>SUMIF(Ingredients!$B$3:$B$230,H619,Ingredients!$J$3:$J$230)+SUMIF($B$3:$B$725,H619,$CT$3:$CT$725)</f>
        <v>0</v>
      </c>
      <c r="CO619" s="30">
        <f>SUMIF(Ingredients!$B$3:$B$230,I619,Ingredients!$J$3:$J$230)+SUMIF($B$3:$B$725,I619,$CT$3:$CT$725)</f>
        <v>0</v>
      </c>
      <c r="CP619" s="30">
        <f>SUMIF(Ingredients!$B$3:$B$230,J619,Ingredients!$J$3:$J$230)+SUMIF($B$3:$B$725,J619,$CT$3:$CT$725)</f>
        <v>0</v>
      </c>
      <c r="CQ619" s="30">
        <f>SUMIF(Ingredients!$B$3:$B$230,K619,Ingredients!$J$3:$J$230)+SUMIF($B$3:$B$725,K619,$CT$3:$CT$725)</f>
        <v>2</v>
      </c>
      <c r="CR619" s="30">
        <f>SUMIF(Ingredients!$B$3:$B$230,L619,Ingredients!$J$3:$J$230)+SUMIF($B$3:$B$725,L619,$CT$3:$CT$725)</f>
        <v>0</v>
      </c>
      <c r="CS619" s="30">
        <f>SUMIF(Ingredients!$B$3:$B$230,M619,Ingredients!$J$3:$J$230)+SUMIF($B$3:$B$725,M619,$CT$3:$CT$725)</f>
        <v>0</v>
      </c>
      <c r="CT619" s="43">
        <f t="shared" si="133"/>
        <v>3</v>
      </c>
      <c r="CU619" s="34">
        <v>16</v>
      </c>
      <c r="CV619" s="30">
        <v>5</v>
      </c>
      <c r="CW619" s="30">
        <v>20.333333333333332</v>
      </c>
      <c r="CX619" s="35">
        <v>1</v>
      </c>
      <c r="CY619" s="36">
        <v>0</v>
      </c>
      <c r="CZ619" s="37">
        <v>0</v>
      </c>
      <c r="DA619" s="38">
        <v>0</v>
      </c>
      <c r="DB619" s="39">
        <v>3</v>
      </c>
      <c r="DC619" t="s">
        <v>199</v>
      </c>
      <c r="DD619" t="str">
        <f t="shared" ca="1" si="125"/>
        <v/>
      </c>
      <c r="DE619" t="str">
        <f t="shared" ca="1" si="134"/>
        <v>No</v>
      </c>
      <c r="DG619" t="s">
        <v>200</v>
      </c>
      <c r="DH619" t="str">
        <f t="shared" ca="1" si="135"/>
        <v/>
      </c>
      <c r="DI619" t="s">
        <v>2271</v>
      </c>
    </row>
    <row r="620" spans="2:113" x14ac:dyDescent="0.3">
      <c r="B620" t="s">
        <v>936</v>
      </c>
      <c r="C620" t="str">
        <f>INDEX('PH Itemnames'!$B$1:$B$723,MATCH(B620,'PH Itemnames'!$A$1:$A$723),1)</f>
        <v>mochidessertItem</v>
      </c>
      <c r="D620" t="s">
        <v>240</v>
      </c>
      <c r="E620" t="s">
        <v>1191</v>
      </c>
      <c r="F620" s="10" t="s">
        <v>655</v>
      </c>
      <c r="G620" s="11" t="s">
        <v>248</v>
      </c>
      <c r="H620" s="11"/>
      <c r="I620" s="11"/>
      <c r="J620" s="11"/>
      <c r="K620" s="11"/>
      <c r="L620" s="11"/>
      <c r="M620" s="11"/>
      <c r="N620" s="46">
        <f ca="1">SUMIF(Ingredients!$B$3:$B$230,'PH complex foods'!F620,Ingredients!$A$3:$A$119)+SUMIF($B$3:$B$725,F620,$V$3:$V$724)</f>
        <v>1</v>
      </c>
      <c r="O620" s="11">
        <f ca="1">SUMIF(Ingredients!$B$3:$B$230,'PH complex foods'!G620,Ingredients!$A$3:$A$119)+SUMIF($B$3:$B$725,G620,$V$3:$V$724)</f>
        <v>1</v>
      </c>
      <c r="P620" s="11">
        <f ca="1">SUMIF(Ingredients!$B$3:$B$230,'PH complex foods'!H620,Ingredients!$A$3:$A$119)+SUMIF($B$3:$B$725,H620,$V$3:$V$724)</f>
        <v>0</v>
      </c>
      <c r="Q620" s="11">
        <f ca="1">SUMIF(Ingredients!$B$3:$B$230,'PH complex foods'!I620,Ingredients!$A$3:$A$119)+SUMIF($B$3:$B$725,I620,$V$3:$V$724)</f>
        <v>0</v>
      </c>
      <c r="R620" s="11">
        <f ca="1">SUMIF(Ingredients!$B$3:$B$230,'PH complex foods'!J620,Ingredients!$A$3:$A$119)+SUMIF($B$3:$B$725,J620,$V$3:$V$724)</f>
        <v>0</v>
      </c>
      <c r="S620" s="11">
        <f ca="1">SUMIF(Ingredients!$B$3:$B$230,'PH complex foods'!K620,Ingredients!$A$3:$A$119)+SUMIF($B$3:$B$725,K620,$V$3:$V$724)</f>
        <v>0</v>
      </c>
      <c r="T620" s="11">
        <f ca="1">SUMIF(Ingredients!$B$3:$B$230,'PH complex foods'!L620,Ingredients!$A$3:$A$119)+SUMIF($B$3:$B$725,L620,$V$3:$V$724)</f>
        <v>0</v>
      </c>
      <c r="U620" s="11">
        <f ca="1">SUMIF(Ingredients!$B$3:$B$230,'PH complex foods'!M620,Ingredients!$A$3:$A$119)+SUMIF($B$3:$B$725,M620,$V$3:$V$724)</f>
        <v>0</v>
      </c>
      <c r="V620" s="10">
        <f t="shared" ca="1" si="136"/>
        <v>1</v>
      </c>
      <c r="W620" s="10">
        <v>1</v>
      </c>
      <c r="X620" s="11">
        <v>1</v>
      </c>
      <c r="Y620" s="11">
        <f>COUNTIF(F620:M1344,B620)</f>
        <v>0</v>
      </c>
      <c r="Z620" s="44" t="str">
        <f t="shared" ca="1" si="137"/>
        <v>Yes</v>
      </c>
      <c r="AA620" s="34">
        <f>SUMIF(Ingredients!$B$3:$B$230,F620,Ingredients!$C$3:$C$230)+SUMIF($B$3:$B$725,F620,$AI$3:$AI$725)</f>
        <v>0</v>
      </c>
      <c r="AB620" s="30">
        <f>SUMIF(Ingredients!$B$3:$B$230,G620,Ingredients!$C$3:$C$230)+SUMIF($B$3:$B$725,G620,$AI$3:$AI$725)</f>
        <v>5</v>
      </c>
      <c r="AC620" s="30">
        <f>SUMIF(Ingredients!$B$3:$B$230,H620,Ingredients!$C$3:$C$230)+SUMIF($B$3:$B$725,H620,$AI$3:$AI$725)</f>
        <v>0</v>
      </c>
      <c r="AD620" s="30">
        <f>SUMIF(Ingredients!$B$3:$B$230,I620,Ingredients!$C$3:$C$230)+SUMIF($B$3:$B$725,I620,$AI$3:$AI$725)</f>
        <v>0</v>
      </c>
      <c r="AE620" s="30">
        <f>SUMIF(Ingredients!$B$3:$B$230,J620,Ingredients!$C$3:$C$230)+SUMIF($B$3:$B$725,J620,$AI$3:$AI$725)</f>
        <v>0</v>
      </c>
      <c r="AF620" s="30">
        <f>SUMIF(Ingredients!$B$3:$B$230,K620,Ingredients!$C$3:$C$230)+SUMIF($B$3:$B$725,K620,$AI$3:$AI$725)</f>
        <v>0</v>
      </c>
      <c r="AG620" s="30">
        <f>SUMIF(Ingredients!$B$3:$B$230,L620,Ingredients!$C$3:$C$230)+SUMIF($B$3:$B$725,L620,$AI$3:$AI$725)</f>
        <v>0</v>
      </c>
      <c r="AH620" s="30">
        <f>SUMIF(Ingredients!$B$3:$B$230,M620,Ingredients!$C$3:$C$230)+SUMIF($B$3:$B$725,M620,$AI$3:$AI$725)</f>
        <v>0</v>
      </c>
      <c r="AI620" s="29">
        <f t="shared" si="126"/>
        <v>5</v>
      </c>
      <c r="AJ620" s="30">
        <f>SUMIF(Ingredients!$B$3:$B$230,F620,Ingredients!$D$3:$D$230)+SUMIF($B$3:$B$725,F620,$AR$3:$AR$725)</f>
        <v>10</v>
      </c>
      <c r="AK620" s="30">
        <f>SUMIF(Ingredients!$B$3:$B$230,G620,Ingredients!$D$3:$D$230)+SUMIF($B$3:$B$725,G620,$AR$3:$AR$725)</f>
        <v>10</v>
      </c>
      <c r="AL620" s="30">
        <f>SUMIF(Ingredients!$B$3:$B$230,H620,Ingredients!$D$3:$D$230)+SUMIF($B$3:$B$725,H620,$AR$3:$AR$725)</f>
        <v>0</v>
      </c>
      <c r="AM620" s="30">
        <f>SUMIF(Ingredients!$B$3:$B$230,I620,Ingredients!$D$3:$D$230)+SUMIF($B$3:$B$725,I620,$AR$3:$AR$725)</f>
        <v>0</v>
      </c>
      <c r="AN620" s="30">
        <f>SUMIF(Ingredients!$B$3:$B$230,J620,Ingredients!$D$3:$D$230)+SUMIF($B$3:$B$725,J620,$AR$3:$AR$725)</f>
        <v>0</v>
      </c>
      <c r="AO620" s="30">
        <f>SUMIF(Ingredients!$B$3:$B$230,K620,Ingredients!$D$3:$D$230)+SUMIF($B$3:$B$725,K620,$AR$3:$AR$725)</f>
        <v>0</v>
      </c>
      <c r="AP620" s="30">
        <f>SUMIF(Ingredients!$B$3:$B$230,L620,Ingredients!$D$3:$D$230)+SUMIF($B$3:$B$725,L620,$AR$3:$AR$725)</f>
        <v>0</v>
      </c>
      <c r="AQ620" s="30">
        <f>SUMIF(Ingredients!$B$3:$B$230,M620,Ingredients!$D$3:$D$230)+SUMIF($B$3:$B$725,M620,$AR$3:$AR$725)</f>
        <v>0</v>
      </c>
      <c r="AR620" s="29">
        <f t="shared" si="127"/>
        <v>20</v>
      </c>
      <c r="AS620" s="30">
        <f>SUMIF(Ingredients!$B$3:$B$230,F620,Ingredients!$E$3:$E$230)+SUMIF($B$3:$B$725,F620,$BA$3:$BA$730)</f>
        <v>13.333333333333334</v>
      </c>
      <c r="AT620" s="30">
        <f>SUMIF(Ingredients!$B$3:$B$230,G620,Ingredients!$E$3:$E$230)+SUMIF($B$3:$B$725,G620,$BA$3:$BA$730)</f>
        <v>17.666666666666668</v>
      </c>
      <c r="AU620" s="30">
        <f>SUMIF(Ingredients!$B$3:$B$230,H620,Ingredients!$E$3:$E$230)+SUMIF($B$3:$B$725,H620,$BA$3:$BA$730)</f>
        <v>0</v>
      </c>
      <c r="AV620" s="30">
        <f>SUMIF(Ingredients!$B$3:$B$230,I620,Ingredients!$E$3:$E$230)+SUMIF($B$3:$B$725,I620,$BA$3:$BA$730)</f>
        <v>0</v>
      </c>
      <c r="AW620" s="30">
        <f>SUMIF(Ingredients!$B$3:$B$230,J620,Ingredients!$E$3:$E$230)+SUMIF($B$3:$B$725,J620,$BA$3:$BA$730)</f>
        <v>0</v>
      </c>
      <c r="AX620" s="30">
        <f>SUMIF(Ingredients!$B$3:$B$230,K620,Ingredients!$E$3:$E$230)+SUMIF($B$3:$B$725,K620,$BA$3:$BA$730)</f>
        <v>0</v>
      </c>
      <c r="AY620" s="30">
        <f>SUMIF(Ingredients!$B$3:$B$230,L620,Ingredients!$E$3:$E$230)+SUMIF($B$3:$B$725,L620,$BA$3:$BA$730)</f>
        <v>0</v>
      </c>
      <c r="AZ620" s="30">
        <f>SUMIF(Ingredients!$B$3:$B$230,M620,Ingredients!$E$3:$E$230)+SUMIF($B$3:$B$725,M620,$BA$3:$BA$730)</f>
        <v>0</v>
      </c>
      <c r="BA620" s="29">
        <f t="shared" si="128"/>
        <v>15.5</v>
      </c>
      <c r="BB620" s="30">
        <f>SUMIF(Ingredients!$B$3:$B$230,F620,Ingredients!$F$3:$F$230)+SUMIF($B$3:$B$725,F620,$BJ$3:$BJ$725)</f>
        <v>0</v>
      </c>
      <c r="BC620" s="30">
        <f>SUMIF(Ingredients!$B$3:$B$230,G620,Ingredients!$F$3:$F$230)+SUMIF($B$3:$B$725,G620,$BJ$3:$BJ$725)</f>
        <v>0</v>
      </c>
      <c r="BD620" s="30">
        <f>SUMIF(Ingredients!$B$3:$B$230,H620,Ingredients!$F$3:$F$230)+SUMIF($B$3:$B$725,H620,$BJ$3:$BJ$725)</f>
        <v>0</v>
      </c>
      <c r="BE620" s="30">
        <f>SUMIF(Ingredients!$B$3:$B$230,I620,Ingredients!$F$3:$F$230)+SUMIF($B$3:$B$725,I620,$BJ$3:$BJ$725)</f>
        <v>0</v>
      </c>
      <c r="BF620" s="30">
        <f>SUMIF(Ingredients!$B$3:$B$230,J620,Ingredients!$F$3:$F$230)+SUMIF($B$3:$B$725,J620,$BJ$3:$BJ$725)</f>
        <v>0</v>
      </c>
      <c r="BG620" s="30">
        <f>SUMIF(Ingredients!$B$3:$B$230,K620,Ingredients!$F$3:$F$230)+SUMIF($B$3:$B$725,K620,$BJ$3:$BJ$725)</f>
        <v>0</v>
      </c>
      <c r="BH620" s="30">
        <f>SUMIF(Ingredients!$B$3:$B$230,L620,Ingredients!$F$3:$F$230)+SUMIF($B$3:$B$725,L620,$BJ$3:$BJ$725)</f>
        <v>0</v>
      </c>
      <c r="BI620" s="30">
        <f>SUMIF(Ingredients!$B$3:$B$230,M620,Ingredients!$F$3:$F$230)+SUMIF($B$3:$B$725,M620,$BJ$3:$BJ$725)</f>
        <v>0</v>
      </c>
      <c r="BJ620" s="35">
        <f t="shared" si="129"/>
        <v>0</v>
      </c>
      <c r="BK620" s="30">
        <f>SUMIF(Ingredients!$B$3:$B$230,F620,Ingredients!$G$3:$G$230)+SUMIF($B$3:$B$725,F620,$BS$3:$BS$725)</f>
        <v>0</v>
      </c>
      <c r="BL620" s="30">
        <f>SUMIF(Ingredients!$B$3:$B$230,G620,Ingredients!$G$3:$G$230)+SUMIF($B$3:$B$725,G620,$BS$3:$BS$725)</f>
        <v>0</v>
      </c>
      <c r="BM620" s="30">
        <f>SUMIF(Ingredients!$B$3:$B$230,H620,Ingredients!$G$3:$G$230)+SUMIF($B$3:$B$725,H620,$BS$3:$BS$725)</f>
        <v>0</v>
      </c>
      <c r="BN620" s="30">
        <f>SUMIF(Ingredients!$B$3:$B$230,I620,Ingredients!$G$3:$G$230)+SUMIF($B$3:$B$725,I620,$BS$3:$BS$725)</f>
        <v>0</v>
      </c>
      <c r="BO620" s="30">
        <f>SUMIF(Ingredients!$B$3:$B$230,J620,Ingredients!$G$3:$G$230)+SUMIF($B$3:$B$725,J620,$BS$3:$BS$725)</f>
        <v>0</v>
      </c>
      <c r="BP620" s="30">
        <f>SUMIF(Ingredients!$B$3:$B$230,K620,Ingredients!$G$3:$G$230)+SUMIF($B$3:$B$725,K620,$BS$3:$BS$725)</f>
        <v>0</v>
      </c>
      <c r="BQ620" s="30">
        <f>SUMIF(Ingredients!$B$3:$B$230,L620,Ingredients!$G$3:$G$230)+SUMIF($B$3:$B$725,L620,$BS$3:$BS$725)</f>
        <v>0</v>
      </c>
      <c r="BR620" s="30">
        <f>SUMIF(Ingredients!$B$3:$B$230,M620,Ingredients!$G$3:$G$230)+SUMIF($B$3:$B$725,M620,$BS$3:$BS$725)</f>
        <v>0</v>
      </c>
      <c r="BS620" s="36">
        <f t="shared" si="130"/>
        <v>0</v>
      </c>
      <c r="BT620" s="30">
        <f>SUMIF(Ingredients!$B$3:$B$230,F620,Ingredients!$H$3:$H$230)+SUMIF($B$3:$B$725,F620,$CB$3:$CB$725)</f>
        <v>0</v>
      </c>
      <c r="BU620" s="30">
        <f>SUMIF(Ingredients!$B$3:$B$230,G620,Ingredients!$H$3:$H$230)+SUMIF($B$3:$B$725,G620,$CB$3:$CB$725)</f>
        <v>0</v>
      </c>
      <c r="BV620" s="30">
        <f>SUMIF(Ingredients!$B$3:$B$230,H620,Ingredients!$H$3:$H$230)+SUMIF($B$3:$B$725,H620,$CB$3:$CB$725)</f>
        <v>0</v>
      </c>
      <c r="BW620" s="30">
        <f>SUMIF(Ingredients!$B$3:$B$230,I620,Ingredients!$H$3:$H$230)+SUMIF($B$3:$B$725,I620,$CB$3:$CB$725)</f>
        <v>0</v>
      </c>
      <c r="BX620" s="30">
        <f>SUMIF(Ingredients!$B$3:$B$230,J620,Ingredients!$H$3:$H$230)+SUMIF($B$3:$B$725,J620,$CB$3:$CB$725)</f>
        <v>0</v>
      </c>
      <c r="BY620" s="30">
        <f>SUMIF(Ingredients!$B$3:$B$230,K620,Ingredients!$H$3:$H$230)+SUMIF($B$3:$B$725,K620,$CB$3:$CB$725)</f>
        <v>0</v>
      </c>
      <c r="BZ620" s="30">
        <f>SUMIF(Ingredients!$B$3:$B$230,L620,Ingredients!$H$3:$H$230)+SUMIF($B$3:$B$725,L620,$CB$3:$CB$725)</f>
        <v>0</v>
      </c>
      <c r="CA620" s="30">
        <f>SUMIF(Ingredients!$B$3:$B$230,M620,Ingredients!$H$3:$H$230)+SUMIF($B$3:$B$725,M620,$CB$3:$CB$725)</f>
        <v>0</v>
      </c>
      <c r="CB620" s="42">
        <f t="shared" si="131"/>
        <v>0</v>
      </c>
      <c r="CC620" s="30">
        <f>SUMIF(Ingredients!$B$3:$B$230,F620,Ingredients!$I$3:$I$230)+SUMIF($B$3:$B$725,F620,$CK$3:$CK$725)</f>
        <v>0</v>
      </c>
      <c r="CD620" s="30">
        <f>SUMIF(Ingredients!$B$3:$B$230,G620,Ingredients!$I$3:$I$230)+SUMIF($B$3:$B$725,G620,$CK$3:$CK$725)</f>
        <v>0</v>
      </c>
      <c r="CE620" s="30">
        <f>SUMIF(Ingredients!$B$3:$B$230,H620,Ingredients!$I$3:$I$230)+SUMIF($B$3:$B$725,H620,$CK$3:$CK$725)</f>
        <v>0</v>
      </c>
      <c r="CF620" s="30">
        <f>SUMIF(Ingredients!$B$3:$B$230,I620,Ingredients!$I$3:$I$230)+SUMIF($B$3:$B$725,I620,$CK$3:$CK$725)</f>
        <v>0</v>
      </c>
      <c r="CG620" s="30">
        <f>SUMIF(Ingredients!$B$3:$B$230,J620,Ingredients!$I$3:$I$230)+SUMIF($B$3:$B$725,J620,$CK$3:$CK$725)</f>
        <v>0</v>
      </c>
      <c r="CH620" s="30">
        <f>SUMIF(Ingredients!$B$3:$B$230,K620,Ingredients!$I$3:$I$230)+SUMIF($B$3:$B$725,K620,$CK$3:$CK$725)</f>
        <v>0</v>
      </c>
      <c r="CI620" s="30">
        <f>SUMIF(Ingredients!$B$3:$B$230,L620,Ingredients!$I$3:$I$230)+SUMIF($B$3:$B$725,L620,$CK$3:$CK$725)</f>
        <v>0</v>
      </c>
      <c r="CJ620" s="30">
        <f>SUMIF(Ingredients!$B$3:$B$230,M620,Ingredients!$I$3:$I$230)+SUMIF($B$3:$B$725,M620,$CK$3:$CK$725)</f>
        <v>0</v>
      </c>
      <c r="CK620" s="38">
        <f t="shared" si="132"/>
        <v>0</v>
      </c>
      <c r="CL620" s="30">
        <f>SUMIF(Ingredients!$B$3:$B$230,F620,Ingredients!$J$3:$J$230)+SUMIF($B$3:$B$725,F620,$CT$3:$CT$725)</f>
        <v>0</v>
      </c>
      <c r="CM620" s="30">
        <f>SUMIF(Ingredients!$B$3:$B$230,G620,Ingredients!$J$3:$J$230)+SUMIF($B$3:$B$725,G620,$CT$3:$CT$725)</f>
        <v>2</v>
      </c>
      <c r="CN620" s="30">
        <f>SUMIF(Ingredients!$B$3:$B$230,H620,Ingredients!$J$3:$J$230)+SUMIF($B$3:$B$725,H620,$CT$3:$CT$725)</f>
        <v>0</v>
      </c>
      <c r="CO620" s="30">
        <f>SUMIF(Ingredients!$B$3:$B$230,I620,Ingredients!$J$3:$J$230)+SUMIF($B$3:$B$725,I620,$CT$3:$CT$725)</f>
        <v>0</v>
      </c>
      <c r="CP620" s="30">
        <f>SUMIF(Ingredients!$B$3:$B$230,J620,Ingredients!$J$3:$J$230)+SUMIF($B$3:$B$725,J620,$CT$3:$CT$725)</f>
        <v>0</v>
      </c>
      <c r="CQ620" s="30">
        <f>SUMIF(Ingredients!$B$3:$B$230,K620,Ingredients!$J$3:$J$230)+SUMIF($B$3:$B$725,K620,$CT$3:$CT$725)</f>
        <v>0</v>
      </c>
      <c r="CR620" s="30">
        <f>SUMIF(Ingredients!$B$3:$B$230,L620,Ingredients!$J$3:$J$230)+SUMIF($B$3:$B$725,L620,$CT$3:$CT$725)</f>
        <v>0</v>
      </c>
      <c r="CS620" s="30">
        <f>SUMIF(Ingredients!$B$3:$B$230,M620,Ingredients!$J$3:$J$230)+SUMIF($B$3:$B$725,M620,$CT$3:$CT$725)</f>
        <v>0</v>
      </c>
      <c r="CT620" s="43">
        <f t="shared" si="133"/>
        <v>2</v>
      </c>
      <c r="CU620" s="34">
        <v>5</v>
      </c>
      <c r="CV620" s="30">
        <v>0</v>
      </c>
      <c r="CW620" s="30">
        <v>15.5</v>
      </c>
      <c r="CX620" s="35">
        <v>1</v>
      </c>
      <c r="CY620" s="36">
        <v>0</v>
      </c>
      <c r="CZ620" s="37">
        <v>0</v>
      </c>
      <c r="DA620" s="38">
        <v>0</v>
      </c>
      <c r="DB620" s="39">
        <v>2</v>
      </c>
      <c r="DC620" t="s">
        <v>202</v>
      </c>
      <c r="DD620" t="str">
        <f t="shared" ca="1" si="125"/>
        <v/>
      </c>
      <c r="DE620" t="str">
        <f t="shared" ca="1" si="134"/>
        <v>-</v>
      </c>
      <c r="DG620" t="s">
        <v>200</v>
      </c>
      <c r="DH620" t="str">
        <f t="shared" ca="1" si="135"/>
        <v>MOCHIDESSERTITEM(MEAL, ItemRegistry.mochidessertItem, 4 ,1f,0f,1f,0f,0f,0f,2f,1.35f),</v>
      </c>
      <c r="DI620" t="s">
        <v>2635</v>
      </c>
    </row>
    <row r="621" spans="2:113" x14ac:dyDescent="0.3">
      <c r="B621" t="s">
        <v>937</v>
      </c>
      <c r="C621" t="str">
        <f>INDEX('PH Itemnames'!$B$1:$B$723,MATCH(B621,'PH Itemnames'!$A$1:$A$723),1)</f>
        <v>taiyakiItem</v>
      </c>
      <c r="D621" t="s">
        <v>240</v>
      </c>
      <c r="E621" t="s">
        <v>1191</v>
      </c>
      <c r="F621" s="10" t="s">
        <v>209</v>
      </c>
      <c r="G621" s="11" t="s">
        <v>938</v>
      </c>
      <c r="H621" s="11" t="s">
        <v>210</v>
      </c>
      <c r="I621" s="11"/>
      <c r="J621" s="11"/>
      <c r="K621" s="11"/>
      <c r="L621" s="11"/>
      <c r="M621" s="11"/>
      <c r="N621" s="46">
        <f ca="1">SUMIF(Ingredients!$B$3:$B$230,'PH complex foods'!F621,Ingredients!$A$3:$A$119)+SUMIF($B$3:$B$725,F621,$V$3:$V$724)</f>
        <v>1</v>
      </c>
      <c r="O621" s="11">
        <f ca="1">SUMIF(Ingredients!$B$3:$B$230,'PH complex foods'!G621,Ingredients!$A$3:$A$119)+SUMIF($B$3:$B$725,G621,$V$3:$V$724)</f>
        <v>1</v>
      </c>
      <c r="P621" s="11">
        <f ca="1">SUMIF(Ingredients!$B$3:$B$230,'PH complex foods'!H621,Ingredients!$A$3:$A$119)+SUMIF($B$3:$B$725,H621,$V$3:$V$724)</f>
        <v>1</v>
      </c>
      <c r="Q621" s="11">
        <f ca="1">SUMIF(Ingredients!$B$3:$B$230,'PH complex foods'!I621,Ingredients!$A$3:$A$119)+SUMIF($B$3:$B$725,I621,$V$3:$V$724)</f>
        <v>0</v>
      </c>
      <c r="R621" s="11">
        <f ca="1">SUMIF(Ingredients!$B$3:$B$230,'PH complex foods'!J621,Ingredients!$A$3:$A$119)+SUMIF($B$3:$B$725,J621,$V$3:$V$724)</f>
        <v>0</v>
      </c>
      <c r="S621" s="11">
        <f ca="1">SUMIF(Ingredients!$B$3:$B$230,'PH complex foods'!K621,Ingredients!$A$3:$A$119)+SUMIF($B$3:$B$725,K621,$V$3:$V$724)</f>
        <v>0</v>
      </c>
      <c r="T621" s="11">
        <f ca="1">SUMIF(Ingredients!$B$3:$B$230,'PH complex foods'!L621,Ingredients!$A$3:$A$119)+SUMIF($B$3:$B$725,L621,$V$3:$V$724)</f>
        <v>0</v>
      </c>
      <c r="U621" s="11">
        <f ca="1">SUMIF(Ingredients!$B$3:$B$230,'PH complex foods'!M621,Ingredients!$A$3:$A$119)+SUMIF($B$3:$B$725,M621,$V$3:$V$724)</f>
        <v>0</v>
      </c>
      <c r="V621" s="10">
        <f t="shared" ca="1" si="136"/>
        <v>1</v>
      </c>
      <c r="W621" s="10">
        <v>1</v>
      </c>
      <c r="X621" s="11">
        <v>1</v>
      </c>
      <c r="Y621" s="11">
        <f>COUNTIF(F621:M1345,B621)</f>
        <v>0</v>
      </c>
      <c r="Z621" s="44" t="str">
        <f t="shared" ca="1" si="137"/>
        <v>Yes</v>
      </c>
      <c r="AA621" s="34">
        <f>SUMIF(Ingredients!$B$3:$B$230,F621,Ingredients!$C$3:$C$230)+SUMIF($B$3:$B$725,F621,$AI$3:$AI$725)</f>
        <v>5</v>
      </c>
      <c r="AB621" s="30">
        <f>SUMIF(Ingredients!$B$3:$B$230,G621,Ingredients!$C$3:$C$230)+SUMIF($B$3:$B$725,G621,$AI$3:$AI$725)</f>
        <v>12</v>
      </c>
      <c r="AC621" s="30">
        <f>SUMIF(Ingredients!$B$3:$B$230,H621,Ingredients!$C$3:$C$230)+SUMIF($B$3:$B$725,H621,$AI$3:$AI$725)</f>
        <v>0</v>
      </c>
      <c r="AD621" s="30">
        <f>SUMIF(Ingredients!$B$3:$B$230,I621,Ingredients!$C$3:$C$230)+SUMIF($B$3:$B$725,I621,$AI$3:$AI$725)</f>
        <v>0</v>
      </c>
      <c r="AE621" s="30">
        <f>SUMIF(Ingredients!$B$3:$B$230,J621,Ingredients!$C$3:$C$230)+SUMIF($B$3:$B$725,J621,$AI$3:$AI$725)</f>
        <v>0</v>
      </c>
      <c r="AF621" s="30">
        <f>SUMIF(Ingredients!$B$3:$B$230,K621,Ingredients!$C$3:$C$230)+SUMIF($B$3:$B$725,K621,$AI$3:$AI$725)</f>
        <v>0</v>
      </c>
      <c r="AG621" s="30">
        <f>SUMIF(Ingredients!$B$3:$B$230,L621,Ingredients!$C$3:$C$230)+SUMIF($B$3:$B$725,L621,$AI$3:$AI$725)</f>
        <v>0</v>
      </c>
      <c r="AH621" s="30">
        <f>SUMIF(Ingredients!$B$3:$B$230,M621,Ingredients!$C$3:$C$230)+SUMIF($B$3:$B$725,M621,$AI$3:$AI$725)</f>
        <v>0</v>
      </c>
      <c r="AI621" s="29">
        <f t="shared" si="126"/>
        <v>17</v>
      </c>
      <c r="AJ621" s="30">
        <f>SUMIF(Ingredients!$B$3:$B$230,F621,Ingredients!$D$3:$D$230)+SUMIF($B$3:$B$725,F621,$AR$3:$AR$725)</f>
        <v>0</v>
      </c>
      <c r="AK621" s="30">
        <f>SUMIF(Ingredients!$B$3:$B$230,G621,Ingredients!$D$3:$D$230)+SUMIF($B$3:$B$725,G621,$AR$3:$AR$725)</f>
        <v>0</v>
      </c>
      <c r="AL621" s="30">
        <f>SUMIF(Ingredients!$B$3:$B$230,H621,Ingredients!$D$3:$D$230)+SUMIF($B$3:$B$725,H621,$AR$3:$AR$725)</f>
        <v>0</v>
      </c>
      <c r="AM621" s="30">
        <f>SUMIF(Ingredients!$B$3:$B$230,I621,Ingredients!$D$3:$D$230)+SUMIF($B$3:$B$725,I621,$AR$3:$AR$725)</f>
        <v>0</v>
      </c>
      <c r="AN621" s="30">
        <f>SUMIF(Ingredients!$B$3:$B$230,J621,Ingredients!$D$3:$D$230)+SUMIF($B$3:$B$725,J621,$AR$3:$AR$725)</f>
        <v>0</v>
      </c>
      <c r="AO621" s="30">
        <f>SUMIF(Ingredients!$B$3:$B$230,K621,Ingredients!$D$3:$D$230)+SUMIF($B$3:$B$725,K621,$AR$3:$AR$725)</f>
        <v>0</v>
      </c>
      <c r="AP621" s="30">
        <f>SUMIF(Ingredients!$B$3:$B$230,L621,Ingredients!$D$3:$D$230)+SUMIF($B$3:$B$725,L621,$AR$3:$AR$725)</f>
        <v>0</v>
      </c>
      <c r="AQ621" s="30">
        <f>SUMIF(Ingredients!$B$3:$B$230,M621,Ingredients!$D$3:$D$230)+SUMIF($B$3:$B$725,M621,$AR$3:$AR$725)</f>
        <v>0</v>
      </c>
      <c r="AR621" s="29">
        <f t="shared" si="127"/>
        <v>0</v>
      </c>
      <c r="AS621" s="30">
        <f>SUMIF(Ingredients!$B$3:$B$230,F621,Ingredients!$E$3:$E$230)+SUMIF($B$3:$B$725,F621,$BA$3:$BA$730)</f>
        <v>7</v>
      </c>
      <c r="AT621" s="30">
        <f>SUMIF(Ingredients!$B$3:$B$230,G621,Ingredients!$E$3:$E$230)+SUMIF($B$3:$B$725,G621,$BA$3:$BA$730)</f>
        <v>18</v>
      </c>
      <c r="AU621" s="30">
        <f>SUMIF(Ingredients!$B$3:$B$230,H621,Ingredients!$E$3:$E$230)+SUMIF($B$3:$B$725,H621,$BA$3:$BA$730)</f>
        <v>30</v>
      </c>
      <c r="AV621" s="30">
        <f>SUMIF(Ingredients!$B$3:$B$230,I621,Ingredients!$E$3:$E$230)+SUMIF($B$3:$B$725,I621,$BA$3:$BA$730)</f>
        <v>0</v>
      </c>
      <c r="AW621" s="30">
        <f>SUMIF(Ingredients!$B$3:$B$230,J621,Ingredients!$E$3:$E$230)+SUMIF($B$3:$B$725,J621,$BA$3:$BA$730)</f>
        <v>0</v>
      </c>
      <c r="AX621" s="30">
        <f>SUMIF(Ingredients!$B$3:$B$230,K621,Ingredients!$E$3:$E$230)+SUMIF($B$3:$B$725,K621,$BA$3:$BA$730)</f>
        <v>0</v>
      </c>
      <c r="AY621" s="30">
        <f>SUMIF(Ingredients!$B$3:$B$230,L621,Ingredients!$E$3:$E$230)+SUMIF($B$3:$B$725,L621,$BA$3:$BA$730)</f>
        <v>0</v>
      </c>
      <c r="AZ621" s="30">
        <f>SUMIF(Ingredients!$B$3:$B$230,M621,Ingredients!$E$3:$E$230)+SUMIF($B$3:$B$725,M621,$BA$3:$BA$730)</f>
        <v>0</v>
      </c>
      <c r="BA621" s="29">
        <f t="shared" si="128"/>
        <v>18.333333333333332</v>
      </c>
      <c r="BB621" s="30">
        <f>SUMIF(Ingredients!$B$3:$B$230,F621,Ingredients!$F$3:$F$230)+SUMIF($B$3:$B$725,F621,$BJ$3:$BJ$725)</f>
        <v>1</v>
      </c>
      <c r="BC621" s="30">
        <f>SUMIF(Ingredients!$B$3:$B$230,G621,Ingredients!$F$3:$F$230)+SUMIF($B$3:$B$725,G621,$BJ$3:$BJ$725)</f>
        <v>0</v>
      </c>
      <c r="BD621" s="30">
        <f>SUMIF(Ingredients!$B$3:$B$230,H621,Ingredients!$F$3:$F$230)+SUMIF($B$3:$B$725,H621,$BJ$3:$BJ$725)</f>
        <v>0</v>
      </c>
      <c r="BE621" s="30">
        <f>SUMIF(Ingredients!$B$3:$B$230,I621,Ingredients!$F$3:$F$230)+SUMIF($B$3:$B$725,I621,$BJ$3:$BJ$725)</f>
        <v>0</v>
      </c>
      <c r="BF621" s="30">
        <f>SUMIF(Ingredients!$B$3:$B$230,J621,Ingredients!$F$3:$F$230)+SUMIF($B$3:$B$725,J621,$BJ$3:$BJ$725)</f>
        <v>0</v>
      </c>
      <c r="BG621" s="30">
        <f>SUMIF(Ingredients!$B$3:$B$230,K621,Ingredients!$F$3:$F$230)+SUMIF($B$3:$B$725,K621,$BJ$3:$BJ$725)</f>
        <v>0</v>
      </c>
      <c r="BH621" s="30">
        <f>SUMIF(Ingredients!$B$3:$B$230,L621,Ingredients!$F$3:$F$230)+SUMIF($B$3:$B$725,L621,$BJ$3:$BJ$725)</f>
        <v>0</v>
      </c>
      <c r="BI621" s="30">
        <f>SUMIF(Ingredients!$B$3:$B$230,M621,Ingredients!$F$3:$F$230)+SUMIF($B$3:$B$725,M621,$BJ$3:$BJ$725)</f>
        <v>0</v>
      </c>
      <c r="BJ621" s="35">
        <f t="shared" si="129"/>
        <v>1</v>
      </c>
      <c r="BK621" s="30">
        <f>SUMIF(Ingredients!$B$3:$B$230,F621,Ingredients!$G$3:$G$230)+SUMIF($B$3:$B$725,F621,$BS$3:$BS$725)</f>
        <v>0</v>
      </c>
      <c r="BL621" s="30">
        <f>SUMIF(Ingredients!$B$3:$B$230,G621,Ingredients!$G$3:$G$230)+SUMIF($B$3:$B$725,G621,$BS$3:$BS$725)</f>
        <v>0</v>
      </c>
      <c r="BM621" s="30">
        <f>SUMIF(Ingredients!$B$3:$B$230,H621,Ingredients!$G$3:$G$230)+SUMIF($B$3:$B$725,H621,$BS$3:$BS$725)</f>
        <v>0</v>
      </c>
      <c r="BN621" s="30">
        <f>SUMIF(Ingredients!$B$3:$B$230,I621,Ingredients!$G$3:$G$230)+SUMIF($B$3:$B$725,I621,$BS$3:$BS$725)</f>
        <v>0</v>
      </c>
      <c r="BO621" s="30">
        <f>SUMIF(Ingredients!$B$3:$B$230,J621,Ingredients!$G$3:$G$230)+SUMIF($B$3:$B$725,J621,$BS$3:$BS$725)</f>
        <v>0</v>
      </c>
      <c r="BP621" s="30">
        <f>SUMIF(Ingredients!$B$3:$B$230,K621,Ingredients!$G$3:$G$230)+SUMIF($B$3:$B$725,K621,$BS$3:$BS$725)</f>
        <v>0</v>
      </c>
      <c r="BQ621" s="30">
        <f>SUMIF(Ingredients!$B$3:$B$230,L621,Ingredients!$G$3:$G$230)+SUMIF($B$3:$B$725,L621,$BS$3:$BS$725)</f>
        <v>0</v>
      </c>
      <c r="BR621" s="30">
        <f>SUMIF(Ingredients!$B$3:$B$230,M621,Ingredients!$G$3:$G$230)+SUMIF($B$3:$B$725,M621,$BS$3:$BS$725)</f>
        <v>0</v>
      </c>
      <c r="BS621" s="36">
        <f t="shared" si="130"/>
        <v>0</v>
      </c>
      <c r="BT621" s="30">
        <f>SUMIF(Ingredients!$B$3:$B$230,F621,Ingredients!$H$3:$H$230)+SUMIF($B$3:$B$725,F621,$CB$3:$CB$725)</f>
        <v>0</v>
      </c>
      <c r="BU621" s="30">
        <f>SUMIF(Ingredients!$B$3:$B$230,G621,Ingredients!$H$3:$H$230)+SUMIF($B$3:$B$725,G621,$CB$3:$CB$725)</f>
        <v>0.5</v>
      </c>
      <c r="BV621" s="30">
        <f>SUMIF(Ingredients!$B$3:$B$230,H621,Ingredients!$H$3:$H$230)+SUMIF($B$3:$B$725,H621,$CB$3:$CB$725)</f>
        <v>0</v>
      </c>
      <c r="BW621" s="30">
        <f>SUMIF(Ingredients!$B$3:$B$230,I621,Ingredients!$H$3:$H$230)+SUMIF($B$3:$B$725,I621,$CB$3:$CB$725)</f>
        <v>0</v>
      </c>
      <c r="BX621" s="30">
        <f>SUMIF(Ingredients!$B$3:$B$230,J621,Ingredients!$H$3:$H$230)+SUMIF($B$3:$B$725,J621,$CB$3:$CB$725)</f>
        <v>0</v>
      </c>
      <c r="BY621" s="30">
        <f>SUMIF(Ingredients!$B$3:$B$230,K621,Ingredients!$H$3:$H$230)+SUMIF($B$3:$B$725,K621,$CB$3:$CB$725)</f>
        <v>0</v>
      </c>
      <c r="BZ621" s="30">
        <f>SUMIF(Ingredients!$B$3:$B$230,L621,Ingredients!$H$3:$H$230)+SUMIF($B$3:$B$725,L621,$CB$3:$CB$725)</f>
        <v>0</v>
      </c>
      <c r="CA621" s="30">
        <f>SUMIF(Ingredients!$B$3:$B$230,M621,Ingredients!$H$3:$H$230)+SUMIF($B$3:$B$725,M621,$CB$3:$CB$725)</f>
        <v>0</v>
      </c>
      <c r="CB621" s="42">
        <f t="shared" si="131"/>
        <v>0.5</v>
      </c>
      <c r="CC621" s="30">
        <f>SUMIF(Ingredients!$B$3:$B$230,F621,Ingredients!$I$3:$I$230)+SUMIF($B$3:$B$725,F621,$CK$3:$CK$725)</f>
        <v>0</v>
      </c>
      <c r="CD621" s="30">
        <f>SUMIF(Ingredients!$B$3:$B$230,G621,Ingredients!$I$3:$I$230)+SUMIF($B$3:$B$725,G621,$CK$3:$CK$725)</f>
        <v>1.5</v>
      </c>
      <c r="CE621" s="30">
        <f>SUMIF(Ingredients!$B$3:$B$230,H621,Ingredients!$I$3:$I$230)+SUMIF($B$3:$B$725,H621,$CK$3:$CK$725)</f>
        <v>0</v>
      </c>
      <c r="CF621" s="30">
        <f>SUMIF(Ingredients!$B$3:$B$230,I621,Ingredients!$I$3:$I$230)+SUMIF($B$3:$B$725,I621,$CK$3:$CK$725)</f>
        <v>0</v>
      </c>
      <c r="CG621" s="30">
        <f>SUMIF(Ingredients!$B$3:$B$230,J621,Ingredients!$I$3:$I$230)+SUMIF($B$3:$B$725,J621,$CK$3:$CK$725)</f>
        <v>0</v>
      </c>
      <c r="CH621" s="30">
        <f>SUMIF(Ingredients!$B$3:$B$230,K621,Ingredients!$I$3:$I$230)+SUMIF($B$3:$B$725,K621,$CK$3:$CK$725)</f>
        <v>0</v>
      </c>
      <c r="CI621" s="30">
        <f>SUMIF(Ingredients!$B$3:$B$230,L621,Ingredients!$I$3:$I$230)+SUMIF($B$3:$B$725,L621,$CK$3:$CK$725)</f>
        <v>0</v>
      </c>
      <c r="CJ621" s="30">
        <f>SUMIF(Ingredients!$B$3:$B$230,M621,Ingredients!$I$3:$I$230)+SUMIF($B$3:$B$725,M621,$CK$3:$CK$725)</f>
        <v>0</v>
      </c>
      <c r="CK621" s="38">
        <f t="shared" si="132"/>
        <v>1.5</v>
      </c>
      <c r="CL621" s="30">
        <f>SUMIF(Ingredients!$B$3:$B$230,F621,Ingredients!$J$3:$J$230)+SUMIF($B$3:$B$725,F621,$CT$3:$CT$725)</f>
        <v>0</v>
      </c>
      <c r="CM621" s="30">
        <f>SUMIF(Ingredients!$B$3:$B$230,G621,Ingredients!$J$3:$J$230)+SUMIF($B$3:$B$725,G621,$CT$3:$CT$725)</f>
        <v>0</v>
      </c>
      <c r="CN621" s="30">
        <f>SUMIF(Ingredients!$B$3:$B$230,H621,Ingredients!$J$3:$J$230)+SUMIF($B$3:$B$725,H621,$CT$3:$CT$725)</f>
        <v>0</v>
      </c>
      <c r="CO621" s="30">
        <f>SUMIF(Ingredients!$B$3:$B$230,I621,Ingredients!$J$3:$J$230)+SUMIF($B$3:$B$725,I621,$CT$3:$CT$725)</f>
        <v>0</v>
      </c>
      <c r="CP621" s="30">
        <f>SUMIF(Ingredients!$B$3:$B$230,J621,Ingredients!$J$3:$J$230)+SUMIF($B$3:$B$725,J621,$CT$3:$CT$725)</f>
        <v>0</v>
      </c>
      <c r="CQ621" s="30">
        <f>SUMIF(Ingredients!$B$3:$B$230,K621,Ingredients!$J$3:$J$230)+SUMIF($B$3:$B$725,K621,$CT$3:$CT$725)</f>
        <v>0</v>
      </c>
      <c r="CR621" s="30">
        <f>SUMIF(Ingredients!$B$3:$B$230,L621,Ingredients!$J$3:$J$230)+SUMIF($B$3:$B$725,L621,$CT$3:$CT$725)</f>
        <v>0</v>
      </c>
      <c r="CS621" s="30">
        <f>SUMIF(Ingredients!$B$3:$B$230,M621,Ingredients!$J$3:$J$230)+SUMIF($B$3:$B$725,M621,$CT$3:$CT$725)</f>
        <v>0</v>
      </c>
      <c r="CT621" s="43">
        <f t="shared" si="133"/>
        <v>0</v>
      </c>
      <c r="CU621" s="34">
        <v>15</v>
      </c>
      <c r="CV621" s="30">
        <v>0</v>
      </c>
      <c r="CW621" s="30">
        <v>12</v>
      </c>
      <c r="CX621" s="35">
        <v>1</v>
      </c>
      <c r="CY621" s="36">
        <v>0</v>
      </c>
      <c r="CZ621" s="37">
        <v>0.5</v>
      </c>
      <c r="DA621" s="38">
        <v>1.5</v>
      </c>
      <c r="DB621" s="39">
        <v>0</v>
      </c>
      <c r="DC621" t="s">
        <v>202</v>
      </c>
      <c r="DD621" t="str">
        <f t="shared" ca="1" si="125"/>
        <v/>
      </c>
      <c r="DE621" t="str">
        <f t="shared" ca="1" si="134"/>
        <v>-</v>
      </c>
      <c r="DG621" t="s">
        <v>200</v>
      </c>
      <c r="DH621" t="str">
        <f t="shared" ca="1" si="135"/>
        <v>TAIYAKIITEM(MEAL, ItemRegistry.taiyakiItem, 4 ,3f,0f,1f,0.5f,0f,1.5f,0f,1.75f),</v>
      </c>
      <c r="DI621" t="s">
        <v>2636</v>
      </c>
    </row>
    <row r="622" spans="2:113" x14ac:dyDescent="0.3">
      <c r="B622" t="s">
        <v>939</v>
      </c>
      <c r="C622" t="str">
        <f>INDEX('PH Itemnames'!$B$1:$B$723,MATCH(B622,'PH Itemnames'!$A$1:$A$723),1)</f>
        <v>salmononigiriItem</v>
      </c>
      <c r="D622" t="s">
        <v>240</v>
      </c>
      <c r="E622" t="s">
        <v>1191</v>
      </c>
      <c r="F622" s="10" t="s">
        <v>571</v>
      </c>
      <c r="G622" s="11" t="s">
        <v>774</v>
      </c>
      <c r="H622" s="11"/>
      <c r="I622" s="11"/>
      <c r="J622" s="11"/>
      <c r="K622" s="11"/>
      <c r="L622" s="11"/>
      <c r="M622" s="11"/>
      <c r="N622" s="46">
        <f ca="1">SUMIF(Ingredients!$B$3:$B$230,'PH complex foods'!F622,Ingredients!$A$3:$A$119)+SUMIF($B$3:$B$725,F622,$V$3:$V$724)</f>
        <v>0</v>
      </c>
      <c r="O622" s="11">
        <f ca="1">SUMIF(Ingredients!$B$3:$B$230,'PH complex foods'!G622,Ingredients!$A$3:$A$119)+SUMIF($B$3:$B$725,G622,$V$3:$V$724)</f>
        <v>1</v>
      </c>
      <c r="P622" s="11">
        <f ca="1">SUMIF(Ingredients!$B$3:$B$230,'PH complex foods'!H622,Ingredients!$A$3:$A$119)+SUMIF($B$3:$B$725,H622,$V$3:$V$724)</f>
        <v>0</v>
      </c>
      <c r="Q622" s="11">
        <f ca="1">SUMIF(Ingredients!$B$3:$B$230,'PH complex foods'!I622,Ingredients!$A$3:$A$119)+SUMIF($B$3:$B$725,I622,$V$3:$V$724)</f>
        <v>0</v>
      </c>
      <c r="R622" s="11">
        <f ca="1">SUMIF(Ingredients!$B$3:$B$230,'PH complex foods'!J622,Ingredients!$A$3:$A$119)+SUMIF($B$3:$B$725,J622,$V$3:$V$724)</f>
        <v>0</v>
      </c>
      <c r="S622" s="11">
        <f ca="1">SUMIF(Ingredients!$B$3:$B$230,'PH complex foods'!K622,Ingredients!$A$3:$A$119)+SUMIF($B$3:$B$725,K622,$V$3:$V$724)</f>
        <v>0</v>
      </c>
      <c r="T622" s="11">
        <f ca="1">SUMIF(Ingredients!$B$3:$B$230,'PH complex foods'!L622,Ingredients!$A$3:$A$119)+SUMIF($B$3:$B$725,L622,$V$3:$V$724)</f>
        <v>0</v>
      </c>
      <c r="U622" s="11">
        <f ca="1">SUMIF(Ingredients!$B$3:$B$230,'PH complex foods'!M622,Ingredients!$A$3:$A$119)+SUMIF($B$3:$B$725,M622,$V$3:$V$724)</f>
        <v>0</v>
      </c>
      <c r="V622" s="10">
        <f t="shared" ca="1" si="136"/>
        <v>0</v>
      </c>
      <c r="W622" s="10">
        <v>0</v>
      </c>
      <c r="X622" s="11">
        <v>0</v>
      </c>
      <c r="Y622" s="11">
        <f>COUNTIF(F622:M1346,B622)</f>
        <v>0</v>
      </c>
      <c r="Z622" s="44" t="str">
        <f t="shared" ca="1" si="137"/>
        <v>No</v>
      </c>
      <c r="AA622" s="34">
        <f>SUMIF(Ingredients!$B$3:$B$230,F622,Ingredients!$C$3:$C$230)+SUMIF($B$3:$B$725,F622,$AI$3:$AI$725)</f>
        <v>5</v>
      </c>
      <c r="AB622" s="30">
        <f>SUMIF(Ingredients!$B$3:$B$230,G622,Ingredients!$C$3:$C$230)+SUMIF($B$3:$B$725,G622,$AI$3:$AI$725)</f>
        <v>6</v>
      </c>
      <c r="AC622" s="30">
        <f>SUMIF(Ingredients!$B$3:$B$230,H622,Ingredients!$C$3:$C$230)+SUMIF($B$3:$B$725,H622,$AI$3:$AI$725)</f>
        <v>0</v>
      </c>
      <c r="AD622" s="30">
        <f>SUMIF(Ingredients!$B$3:$B$230,I622,Ingredients!$C$3:$C$230)+SUMIF($B$3:$B$725,I622,$AI$3:$AI$725)</f>
        <v>0</v>
      </c>
      <c r="AE622" s="30">
        <f>SUMIF(Ingredients!$B$3:$B$230,J622,Ingredients!$C$3:$C$230)+SUMIF($B$3:$B$725,J622,$AI$3:$AI$725)</f>
        <v>0</v>
      </c>
      <c r="AF622" s="30">
        <f>SUMIF(Ingredients!$B$3:$B$230,K622,Ingredients!$C$3:$C$230)+SUMIF($B$3:$B$725,K622,$AI$3:$AI$725)</f>
        <v>0</v>
      </c>
      <c r="AG622" s="30">
        <f>SUMIF(Ingredients!$B$3:$B$230,L622,Ingredients!$C$3:$C$230)+SUMIF($B$3:$B$725,L622,$AI$3:$AI$725)</f>
        <v>0</v>
      </c>
      <c r="AH622" s="30">
        <f>SUMIF(Ingredients!$B$3:$B$230,M622,Ingredients!$C$3:$C$230)+SUMIF($B$3:$B$725,M622,$AI$3:$AI$725)</f>
        <v>0</v>
      </c>
      <c r="AI622" s="29">
        <f t="shared" si="126"/>
        <v>11</v>
      </c>
      <c r="AJ622" s="30">
        <f>SUMIF(Ingredients!$B$3:$B$230,F622,Ingredients!$D$3:$D$230)+SUMIF($B$3:$B$725,F622,$AR$3:$AR$725)</f>
        <v>0</v>
      </c>
      <c r="AK622" s="30">
        <f>SUMIF(Ingredients!$B$3:$B$230,G622,Ingredients!$D$3:$D$230)+SUMIF($B$3:$B$725,G622,$AR$3:$AR$725)</f>
        <v>0</v>
      </c>
      <c r="AL622" s="30">
        <f>SUMIF(Ingredients!$B$3:$B$230,H622,Ingredients!$D$3:$D$230)+SUMIF($B$3:$B$725,H622,$AR$3:$AR$725)</f>
        <v>0</v>
      </c>
      <c r="AM622" s="30">
        <f>SUMIF(Ingredients!$B$3:$B$230,I622,Ingredients!$D$3:$D$230)+SUMIF($B$3:$B$725,I622,$AR$3:$AR$725)</f>
        <v>0</v>
      </c>
      <c r="AN622" s="30">
        <f>SUMIF(Ingredients!$B$3:$B$230,J622,Ingredients!$D$3:$D$230)+SUMIF($B$3:$B$725,J622,$AR$3:$AR$725)</f>
        <v>0</v>
      </c>
      <c r="AO622" s="30">
        <f>SUMIF(Ingredients!$B$3:$B$230,K622,Ingredients!$D$3:$D$230)+SUMIF($B$3:$B$725,K622,$AR$3:$AR$725)</f>
        <v>0</v>
      </c>
      <c r="AP622" s="30">
        <f>SUMIF(Ingredients!$B$3:$B$230,L622,Ingredients!$D$3:$D$230)+SUMIF($B$3:$B$725,L622,$AR$3:$AR$725)</f>
        <v>0</v>
      </c>
      <c r="AQ622" s="30">
        <f>SUMIF(Ingredients!$B$3:$B$230,M622,Ingredients!$D$3:$D$230)+SUMIF($B$3:$B$725,M622,$AR$3:$AR$725)</f>
        <v>0</v>
      </c>
      <c r="AR622" s="29">
        <f t="shared" si="127"/>
        <v>0</v>
      </c>
      <c r="AS622" s="30">
        <f>SUMIF(Ingredients!$B$3:$B$230,F622,Ingredients!$E$3:$E$230)+SUMIF($B$3:$B$725,F622,$BA$3:$BA$730)</f>
        <v>7</v>
      </c>
      <c r="AT622" s="30">
        <f>SUMIF(Ingredients!$B$3:$B$230,G622,Ingredients!$E$3:$E$230)+SUMIF($B$3:$B$725,G622,$BA$3:$BA$730)</f>
        <v>35</v>
      </c>
      <c r="AU622" s="30">
        <f>SUMIF(Ingredients!$B$3:$B$230,H622,Ingredients!$E$3:$E$230)+SUMIF($B$3:$B$725,H622,$BA$3:$BA$730)</f>
        <v>0</v>
      </c>
      <c r="AV622" s="30">
        <f>SUMIF(Ingredients!$B$3:$B$230,I622,Ingredients!$E$3:$E$230)+SUMIF($B$3:$B$725,I622,$BA$3:$BA$730)</f>
        <v>0</v>
      </c>
      <c r="AW622" s="30">
        <f>SUMIF(Ingredients!$B$3:$B$230,J622,Ingredients!$E$3:$E$230)+SUMIF($B$3:$B$725,J622,$BA$3:$BA$730)</f>
        <v>0</v>
      </c>
      <c r="AX622" s="30">
        <f>SUMIF(Ingredients!$B$3:$B$230,K622,Ingredients!$E$3:$E$230)+SUMIF($B$3:$B$725,K622,$BA$3:$BA$730)</f>
        <v>0</v>
      </c>
      <c r="AY622" s="30">
        <f>SUMIF(Ingredients!$B$3:$B$230,L622,Ingredients!$E$3:$E$230)+SUMIF($B$3:$B$725,L622,$BA$3:$BA$730)</f>
        <v>0</v>
      </c>
      <c r="AZ622" s="30">
        <f>SUMIF(Ingredients!$B$3:$B$230,M622,Ingredients!$E$3:$E$230)+SUMIF($B$3:$B$725,M622,$BA$3:$BA$730)</f>
        <v>0</v>
      </c>
      <c r="BA622" s="29">
        <f t="shared" si="128"/>
        <v>21</v>
      </c>
      <c r="BB622" s="30">
        <f>SUMIF(Ingredients!$B$3:$B$230,F622,Ingredients!$F$3:$F$230)+SUMIF($B$3:$B$725,F622,$BJ$3:$BJ$725)</f>
        <v>0</v>
      </c>
      <c r="BC622" s="30">
        <f>SUMIF(Ingredients!$B$3:$B$230,G622,Ingredients!$F$3:$F$230)+SUMIF($B$3:$B$725,G622,$BJ$3:$BJ$725)</f>
        <v>0.5</v>
      </c>
      <c r="BD622" s="30">
        <f>SUMIF(Ingredients!$B$3:$B$230,H622,Ingredients!$F$3:$F$230)+SUMIF($B$3:$B$725,H622,$BJ$3:$BJ$725)</f>
        <v>0</v>
      </c>
      <c r="BE622" s="30">
        <f>SUMIF(Ingredients!$B$3:$B$230,I622,Ingredients!$F$3:$F$230)+SUMIF($B$3:$B$725,I622,$BJ$3:$BJ$725)</f>
        <v>0</v>
      </c>
      <c r="BF622" s="30">
        <f>SUMIF(Ingredients!$B$3:$B$230,J622,Ingredients!$F$3:$F$230)+SUMIF($B$3:$B$725,J622,$BJ$3:$BJ$725)</f>
        <v>0</v>
      </c>
      <c r="BG622" s="30">
        <f>SUMIF(Ingredients!$B$3:$B$230,K622,Ingredients!$F$3:$F$230)+SUMIF($B$3:$B$725,K622,$BJ$3:$BJ$725)</f>
        <v>0</v>
      </c>
      <c r="BH622" s="30">
        <f>SUMIF(Ingredients!$B$3:$B$230,L622,Ingredients!$F$3:$F$230)+SUMIF($B$3:$B$725,L622,$BJ$3:$BJ$725)</f>
        <v>0</v>
      </c>
      <c r="BI622" s="30">
        <f>SUMIF(Ingredients!$B$3:$B$230,M622,Ingredients!$F$3:$F$230)+SUMIF($B$3:$B$725,M622,$BJ$3:$BJ$725)</f>
        <v>0</v>
      </c>
      <c r="BJ622" s="35">
        <f t="shared" si="129"/>
        <v>0.5</v>
      </c>
      <c r="BK622" s="30">
        <f>SUMIF(Ingredients!$B$3:$B$230,F622,Ingredients!$G$3:$G$230)+SUMIF($B$3:$B$725,F622,$BS$3:$BS$725)</f>
        <v>0</v>
      </c>
      <c r="BL622" s="30">
        <f>SUMIF(Ingredients!$B$3:$B$230,G622,Ingredients!$G$3:$G$230)+SUMIF($B$3:$B$725,G622,$BS$3:$BS$725)</f>
        <v>0</v>
      </c>
      <c r="BM622" s="30">
        <f>SUMIF(Ingredients!$B$3:$B$230,H622,Ingredients!$G$3:$G$230)+SUMIF($B$3:$B$725,H622,$BS$3:$BS$725)</f>
        <v>0</v>
      </c>
      <c r="BN622" s="30">
        <f>SUMIF(Ingredients!$B$3:$B$230,I622,Ingredients!$G$3:$G$230)+SUMIF($B$3:$B$725,I622,$BS$3:$BS$725)</f>
        <v>0</v>
      </c>
      <c r="BO622" s="30">
        <f>SUMIF(Ingredients!$B$3:$B$230,J622,Ingredients!$G$3:$G$230)+SUMIF($B$3:$B$725,J622,$BS$3:$BS$725)</f>
        <v>0</v>
      </c>
      <c r="BP622" s="30">
        <f>SUMIF(Ingredients!$B$3:$B$230,K622,Ingredients!$G$3:$G$230)+SUMIF($B$3:$B$725,K622,$BS$3:$BS$725)</f>
        <v>0</v>
      </c>
      <c r="BQ622" s="30">
        <f>SUMIF(Ingredients!$B$3:$B$230,L622,Ingredients!$G$3:$G$230)+SUMIF($B$3:$B$725,L622,$BS$3:$BS$725)</f>
        <v>0</v>
      </c>
      <c r="BR622" s="30">
        <f>SUMIF(Ingredients!$B$3:$B$230,M622,Ingredients!$G$3:$G$230)+SUMIF($B$3:$B$725,M622,$BS$3:$BS$725)</f>
        <v>0</v>
      </c>
      <c r="BS622" s="36">
        <f t="shared" si="130"/>
        <v>0</v>
      </c>
      <c r="BT622" s="30">
        <f>SUMIF(Ingredients!$B$3:$B$230,F622,Ingredients!$H$3:$H$230)+SUMIF($B$3:$B$725,F622,$CB$3:$CB$725)</f>
        <v>0</v>
      </c>
      <c r="BU622" s="30">
        <f>SUMIF(Ingredients!$B$3:$B$230,G622,Ingredients!$H$3:$H$230)+SUMIF($B$3:$B$725,G622,$CB$3:$CB$725)</f>
        <v>1</v>
      </c>
      <c r="BV622" s="30">
        <f>SUMIF(Ingredients!$B$3:$B$230,H622,Ingredients!$H$3:$H$230)+SUMIF($B$3:$B$725,H622,$CB$3:$CB$725)</f>
        <v>0</v>
      </c>
      <c r="BW622" s="30">
        <f>SUMIF(Ingredients!$B$3:$B$230,I622,Ingredients!$H$3:$H$230)+SUMIF($B$3:$B$725,I622,$CB$3:$CB$725)</f>
        <v>0</v>
      </c>
      <c r="BX622" s="30">
        <f>SUMIF(Ingredients!$B$3:$B$230,J622,Ingredients!$H$3:$H$230)+SUMIF($B$3:$B$725,J622,$CB$3:$CB$725)</f>
        <v>0</v>
      </c>
      <c r="BY622" s="30">
        <f>SUMIF(Ingredients!$B$3:$B$230,K622,Ingredients!$H$3:$H$230)+SUMIF($B$3:$B$725,K622,$CB$3:$CB$725)</f>
        <v>0</v>
      </c>
      <c r="BZ622" s="30">
        <f>SUMIF(Ingredients!$B$3:$B$230,L622,Ingredients!$H$3:$H$230)+SUMIF($B$3:$B$725,L622,$CB$3:$CB$725)</f>
        <v>0</v>
      </c>
      <c r="CA622" s="30">
        <f>SUMIF(Ingredients!$B$3:$B$230,M622,Ingredients!$H$3:$H$230)+SUMIF($B$3:$B$725,M622,$CB$3:$CB$725)</f>
        <v>0</v>
      </c>
      <c r="CB622" s="42">
        <f t="shared" si="131"/>
        <v>1</v>
      </c>
      <c r="CC622" s="30">
        <f>SUMIF(Ingredients!$B$3:$B$230,F622,Ingredients!$I$3:$I$230)+SUMIF($B$3:$B$725,F622,$CK$3:$CK$725)</f>
        <v>1</v>
      </c>
      <c r="CD622" s="30">
        <f>SUMIF(Ingredients!$B$3:$B$230,G622,Ingredients!$I$3:$I$230)+SUMIF($B$3:$B$725,G622,$CK$3:$CK$725)</f>
        <v>0</v>
      </c>
      <c r="CE622" s="30">
        <f>SUMIF(Ingredients!$B$3:$B$230,H622,Ingredients!$I$3:$I$230)+SUMIF($B$3:$B$725,H622,$CK$3:$CK$725)</f>
        <v>0</v>
      </c>
      <c r="CF622" s="30">
        <f>SUMIF(Ingredients!$B$3:$B$230,I622,Ingredients!$I$3:$I$230)+SUMIF($B$3:$B$725,I622,$CK$3:$CK$725)</f>
        <v>0</v>
      </c>
      <c r="CG622" s="30">
        <f>SUMIF(Ingredients!$B$3:$B$230,J622,Ingredients!$I$3:$I$230)+SUMIF($B$3:$B$725,J622,$CK$3:$CK$725)</f>
        <v>0</v>
      </c>
      <c r="CH622" s="30">
        <f>SUMIF(Ingredients!$B$3:$B$230,K622,Ingredients!$I$3:$I$230)+SUMIF($B$3:$B$725,K622,$CK$3:$CK$725)</f>
        <v>0</v>
      </c>
      <c r="CI622" s="30">
        <f>SUMIF(Ingredients!$B$3:$B$230,L622,Ingredients!$I$3:$I$230)+SUMIF($B$3:$B$725,L622,$CK$3:$CK$725)</f>
        <v>0</v>
      </c>
      <c r="CJ622" s="30">
        <f>SUMIF(Ingredients!$B$3:$B$230,M622,Ingredients!$I$3:$I$230)+SUMIF($B$3:$B$725,M622,$CK$3:$CK$725)</f>
        <v>0</v>
      </c>
      <c r="CK622" s="38">
        <f t="shared" si="132"/>
        <v>1</v>
      </c>
      <c r="CL622" s="30">
        <f>SUMIF(Ingredients!$B$3:$B$230,F622,Ingredients!$J$3:$J$230)+SUMIF($B$3:$B$725,F622,$CT$3:$CT$725)</f>
        <v>0</v>
      </c>
      <c r="CM622" s="30">
        <f>SUMIF(Ingredients!$B$3:$B$230,G622,Ingredients!$J$3:$J$230)+SUMIF($B$3:$B$725,G622,$CT$3:$CT$725)</f>
        <v>0</v>
      </c>
      <c r="CN622" s="30">
        <f>SUMIF(Ingredients!$B$3:$B$230,H622,Ingredients!$J$3:$J$230)+SUMIF($B$3:$B$725,H622,$CT$3:$CT$725)</f>
        <v>0</v>
      </c>
      <c r="CO622" s="30">
        <f>SUMIF(Ingredients!$B$3:$B$230,I622,Ingredients!$J$3:$J$230)+SUMIF($B$3:$B$725,I622,$CT$3:$CT$725)</f>
        <v>0</v>
      </c>
      <c r="CP622" s="30">
        <f>SUMIF(Ingredients!$B$3:$B$230,J622,Ingredients!$J$3:$J$230)+SUMIF($B$3:$B$725,J622,$CT$3:$CT$725)</f>
        <v>0</v>
      </c>
      <c r="CQ622" s="30">
        <f>SUMIF(Ingredients!$B$3:$B$230,K622,Ingredients!$J$3:$J$230)+SUMIF($B$3:$B$725,K622,$CT$3:$CT$725)</f>
        <v>0</v>
      </c>
      <c r="CR622" s="30">
        <f>SUMIF(Ingredients!$B$3:$B$230,L622,Ingredients!$J$3:$J$230)+SUMIF($B$3:$B$725,L622,$CT$3:$CT$725)</f>
        <v>0</v>
      </c>
      <c r="CS622" s="30">
        <f>SUMIF(Ingredients!$B$3:$B$230,M622,Ingredients!$J$3:$J$230)+SUMIF($B$3:$B$725,M622,$CT$3:$CT$725)</f>
        <v>0</v>
      </c>
      <c r="CT622" s="43">
        <f t="shared" si="133"/>
        <v>0</v>
      </c>
      <c r="CU622" s="34">
        <v>10</v>
      </c>
      <c r="CV622" s="30">
        <v>0</v>
      </c>
      <c r="CW622" s="30">
        <v>12</v>
      </c>
      <c r="CX622" s="35">
        <v>0.5</v>
      </c>
      <c r="CY622" s="36">
        <v>0</v>
      </c>
      <c r="CZ622" s="37">
        <v>1</v>
      </c>
      <c r="DA622" s="38">
        <v>1</v>
      </c>
      <c r="DB622" s="39">
        <v>0</v>
      </c>
      <c r="DC622" t="s">
        <v>202</v>
      </c>
      <c r="DD622" t="str">
        <f t="shared" ca="1" si="125"/>
        <v/>
      </c>
      <c r="DE622" t="str">
        <f t="shared" ca="1" si="134"/>
        <v>No</v>
      </c>
      <c r="DG622" t="s">
        <v>200</v>
      </c>
      <c r="DH622" t="str">
        <f t="shared" ca="1" si="135"/>
        <v/>
      </c>
      <c r="DI622" t="s">
        <v>2271</v>
      </c>
    </row>
    <row r="623" spans="2:113" x14ac:dyDescent="0.3">
      <c r="B623" t="s">
        <v>940</v>
      </c>
      <c r="C623" t="str">
        <f>INDEX('PH Itemnames'!$B$1:$B$723,MATCH(B623,'PH Itemnames'!$A$1:$A$723),1)</f>
        <v>tunaonigiriItem</v>
      </c>
      <c r="D623" t="s">
        <v>240</v>
      </c>
      <c r="E623" t="s">
        <v>1191</v>
      </c>
      <c r="F623" s="10" t="s">
        <v>571</v>
      </c>
      <c r="G623" s="11" t="s">
        <v>774</v>
      </c>
      <c r="H623" s="11"/>
      <c r="I623" s="11"/>
      <c r="J623" s="11"/>
      <c r="K623" s="11"/>
      <c r="L623" s="11"/>
      <c r="M623" s="11"/>
      <c r="N623" s="46">
        <f ca="1">SUMIF(Ingredients!$B$3:$B$230,'PH complex foods'!F623,Ingredients!$A$3:$A$119)+SUMIF($B$3:$B$725,F623,$V$3:$V$724)</f>
        <v>0</v>
      </c>
      <c r="O623" s="11">
        <f ca="1">SUMIF(Ingredients!$B$3:$B$230,'PH complex foods'!G623,Ingredients!$A$3:$A$119)+SUMIF($B$3:$B$725,G623,$V$3:$V$724)</f>
        <v>1</v>
      </c>
      <c r="P623" s="11">
        <f ca="1">SUMIF(Ingredients!$B$3:$B$230,'PH complex foods'!H623,Ingredients!$A$3:$A$119)+SUMIF($B$3:$B$725,H623,$V$3:$V$724)</f>
        <v>0</v>
      </c>
      <c r="Q623" s="11">
        <f ca="1">SUMIF(Ingredients!$B$3:$B$230,'PH complex foods'!I623,Ingredients!$A$3:$A$119)+SUMIF($B$3:$B$725,I623,$V$3:$V$724)</f>
        <v>0</v>
      </c>
      <c r="R623" s="11">
        <f ca="1">SUMIF(Ingredients!$B$3:$B$230,'PH complex foods'!J623,Ingredients!$A$3:$A$119)+SUMIF($B$3:$B$725,J623,$V$3:$V$724)</f>
        <v>0</v>
      </c>
      <c r="S623" s="11">
        <f ca="1">SUMIF(Ingredients!$B$3:$B$230,'PH complex foods'!K623,Ingredients!$A$3:$A$119)+SUMIF($B$3:$B$725,K623,$V$3:$V$724)</f>
        <v>0</v>
      </c>
      <c r="T623" s="11">
        <f ca="1">SUMIF(Ingredients!$B$3:$B$230,'PH complex foods'!L623,Ingredients!$A$3:$A$119)+SUMIF($B$3:$B$725,L623,$V$3:$V$724)</f>
        <v>0</v>
      </c>
      <c r="U623" s="11">
        <f ca="1">SUMIF(Ingredients!$B$3:$B$230,'PH complex foods'!M623,Ingredients!$A$3:$A$119)+SUMIF($B$3:$B$725,M623,$V$3:$V$724)</f>
        <v>0</v>
      </c>
      <c r="V623" s="10">
        <f t="shared" ca="1" si="136"/>
        <v>0</v>
      </c>
      <c r="W623" s="10">
        <v>0</v>
      </c>
      <c r="X623" s="11">
        <v>0</v>
      </c>
      <c r="Y623" s="11">
        <f>COUNTIF(F623:M1347,B623)</f>
        <v>0</v>
      </c>
      <c r="Z623" s="44" t="str">
        <f t="shared" ca="1" si="137"/>
        <v>No</v>
      </c>
      <c r="AA623" s="34">
        <f>SUMIF(Ingredients!$B$3:$B$230,F623,Ingredients!$C$3:$C$230)+SUMIF($B$3:$B$725,F623,$AI$3:$AI$725)</f>
        <v>5</v>
      </c>
      <c r="AB623" s="30">
        <f>SUMIF(Ingredients!$B$3:$B$230,G623,Ingredients!$C$3:$C$230)+SUMIF($B$3:$B$725,G623,$AI$3:$AI$725)</f>
        <v>6</v>
      </c>
      <c r="AC623" s="30">
        <f>SUMIF(Ingredients!$B$3:$B$230,H623,Ingredients!$C$3:$C$230)+SUMIF($B$3:$B$725,H623,$AI$3:$AI$725)</f>
        <v>0</v>
      </c>
      <c r="AD623" s="30">
        <f>SUMIF(Ingredients!$B$3:$B$230,I623,Ingredients!$C$3:$C$230)+SUMIF($B$3:$B$725,I623,$AI$3:$AI$725)</f>
        <v>0</v>
      </c>
      <c r="AE623" s="30">
        <f>SUMIF(Ingredients!$B$3:$B$230,J623,Ingredients!$C$3:$C$230)+SUMIF($B$3:$B$725,J623,$AI$3:$AI$725)</f>
        <v>0</v>
      </c>
      <c r="AF623" s="30">
        <f>SUMIF(Ingredients!$B$3:$B$230,K623,Ingredients!$C$3:$C$230)+SUMIF($B$3:$B$725,K623,$AI$3:$AI$725)</f>
        <v>0</v>
      </c>
      <c r="AG623" s="30">
        <f>SUMIF(Ingredients!$B$3:$B$230,L623,Ingredients!$C$3:$C$230)+SUMIF($B$3:$B$725,L623,$AI$3:$AI$725)</f>
        <v>0</v>
      </c>
      <c r="AH623" s="30">
        <f>SUMIF(Ingredients!$B$3:$B$230,M623,Ingredients!$C$3:$C$230)+SUMIF($B$3:$B$725,M623,$AI$3:$AI$725)</f>
        <v>0</v>
      </c>
      <c r="AI623" s="29">
        <f t="shared" si="126"/>
        <v>11</v>
      </c>
      <c r="AJ623" s="30">
        <f>SUMIF(Ingredients!$B$3:$B$230,F623,Ingredients!$D$3:$D$230)+SUMIF($B$3:$B$725,F623,$AR$3:$AR$725)</f>
        <v>0</v>
      </c>
      <c r="AK623" s="30">
        <f>SUMIF(Ingredients!$B$3:$B$230,G623,Ingredients!$D$3:$D$230)+SUMIF($B$3:$B$725,G623,$AR$3:$AR$725)</f>
        <v>0</v>
      </c>
      <c r="AL623" s="30">
        <f>SUMIF(Ingredients!$B$3:$B$230,H623,Ingredients!$D$3:$D$230)+SUMIF($B$3:$B$725,H623,$AR$3:$AR$725)</f>
        <v>0</v>
      </c>
      <c r="AM623" s="30">
        <f>SUMIF(Ingredients!$B$3:$B$230,I623,Ingredients!$D$3:$D$230)+SUMIF($B$3:$B$725,I623,$AR$3:$AR$725)</f>
        <v>0</v>
      </c>
      <c r="AN623" s="30">
        <f>SUMIF(Ingredients!$B$3:$B$230,J623,Ingredients!$D$3:$D$230)+SUMIF($B$3:$B$725,J623,$AR$3:$AR$725)</f>
        <v>0</v>
      </c>
      <c r="AO623" s="30">
        <f>SUMIF(Ingredients!$B$3:$B$230,K623,Ingredients!$D$3:$D$230)+SUMIF($B$3:$B$725,K623,$AR$3:$AR$725)</f>
        <v>0</v>
      </c>
      <c r="AP623" s="30">
        <f>SUMIF(Ingredients!$B$3:$B$230,L623,Ingredients!$D$3:$D$230)+SUMIF($B$3:$B$725,L623,$AR$3:$AR$725)</f>
        <v>0</v>
      </c>
      <c r="AQ623" s="30">
        <f>SUMIF(Ingredients!$B$3:$B$230,M623,Ingredients!$D$3:$D$230)+SUMIF($B$3:$B$725,M623,$AR$3:$AR$725)</f>
        <v>0</v>
      </c>
      <c r="AR623" s="29">
        <f t="shared" si="127"/>
        <v>0</v>
      </c>
      <c r="AS623" s="30">
        <f>SUMIF(Ingredients!$B$3:$B$230,F623,Ingredients!$E$3:$E$230)+SUMIF($B$3:$B$725,F623,$BA$3:$BA$730)</f>
        <v>7</v>
      </c>
      <c r="AT623" s="30">
        <f>SUMIF(Ingredients!$B$3:$B$230,G623,Ingredients!$E$3:$E$230)+SUMIF($B$3:$B$725,G623,$BA$3:$BA$730)</f>
        <v>35</v>
      </c>
      <c r="AU623" s="30">
        <f>SUMIF(Ingredients!$B$3:$B$230,H623,Ingredients!$E$3:$E$230)+SUMIF($B$3:$B$725,H623,$BA$3:$BA$730)</f>
        <v>0</v>
      </c>
      <c r="AV623" s="30">
        <f>SUMIF(Ingredients!$B$3:$B$230,I623,Ingredients!$E$3:$E$230)+SUMIF($B$3:$B$725,I623,$BA$3:$BA$730)</f>
        <v>0</v>
      </c>
      <c r="AW623" s="30">
        <f>SUMIF(Ingredients!$B$3:$B$230,J623,Ingredients!$E$3:$E$230)+SUMIF($B$3:$B$725,J623,$BA$3:$BA$730)</f>
        <v>0</v>
      </c>
      <c r="AX623" s="30">
        <f>SUMIF(Ingredients!$B$3:$B$230,K623,Ingredients!$E$3:$E$230)+SUMIF($B$3:$B$725,K623,$BA$3:$BA$730)</f>
        <v>0</v>
      </c>
      <c r="AY623" s="30">
        <f>SUMIF(Ingredients!$B$3:$B$230,L623,Ingredients!$E$3:$E$230)+SUMIF($B$3:$B$725,L623,$BA$3:$BA$730)</f>
        <v>0</v>
      </c>
      <c r="AZ623" s="30">
        <f>SUMIF(Ingredients!$B$3:$B$230,M623,Ingredients!$E$3:$E$230)+SUMIF($B$3:$B$725,M623,$BA$3:$BA$730)</f>
        <v>0</v>
      </c>
      <c r="BA623" s="29">
        <f t="shared" si="128"/>
        <v>21</v>
      </c>
      <c r="BB623" s="30">
        <f>SUMIF(Ingredients!$B$3:$B$230,F623,Ingredients!$F$3:$F$230)+SUMIF($B$3:$B$725,F623,$BJ$3:$BJ$725)</f>
        <v>0</v>
      </c>
      <c r="BC623" s="30">
        <f>SUMIF(Ingredients!$B$3:$B$230,G623,Ingredients!$F$3:$F$230)+SUMIF($B$3:$B$725,G623,$BJ$3:$BJ$725)</f>
        <v>0.5</v>
      </c>
      <c r="BD623" s="30">
        <f>SUMIF(Ingredients!$B$3:$B$230,H623,Ingredients!$F$3:$F$230)+SUMIF($B$3:$B$725,H623,$BJ$3:$BJ$725)</f>
        <v>0</v>
      </c>
      <c r="BE623" s="30">
        <f>SUMIF(Ingredients!$B$3:$B$230,I623,Ingredients!$F$3:$F$230)+SUMIF($B$3:$B$725,I623,$BJ$3:$BJ$725)</f>
        <v>0</v>
      </c>
      <c r="BF623" s="30">
        <f>SUMIF(Ingredients!$B$3:$B$230,J623,Ingredients!$F$3:$F$230)+SUMIF($B$3:$B$725,J623,$BJ$3:$BJ$725)</f>
        <v>0</v>
      </c>
      <c r="BG623" s="30">
        <f>SUMIF(Ingredients!$B$3:$B$230,K623,Ingredients!$F$3:$F$230)+SUMIF($B$3:$B$725,K623,$BJ$3:$BJ$725)</f>
        <v>0</v>
      </c>
      <c r="BH623" s="30">
        <f>SUMIF(Ingredients!$B$3:$B$230,L623,Ingredients!$F$3:$F$230)+SUMIF($B$3:$B$725,L623,$BJ$3:$BJ$725)</f>
        <v>0</v>
      </c>
      <c r="BI623" s="30">
        <f>SUMIF(Ingredients!$B$3:$B$230,M623,Ingredients!$F$3:$F$230)+SUMIF($B$3:$B$725,M623,$BJ$3:$BJ$725)</f>
        <v>0</v>
      </c>
      <c r="BJ623" s="35">
        <f t="shared" si="129"/>
        <v>0.5</v>
      </c>
      <c r="BK623" s="30">
        <f>SUMIF(Ingredients!$B$3:$B$230,F623,Ingredients!$G$3:$G$230)+SUMIF($B$3:$B$725,F623,$BS$3:$BS$725)</f>
        <v>0</v>
      </c>
      <c r="BL623" s="30">
        <f>SUMIF(Ingredients!$B$3:$B$230,G623,Ingredients!$G$3:$G$230)+SUMIF($B$3:$B$725,G623,$BS$3:$BS$725)</f>
        <v>0</v>
      </c>
      <c r="BM623" s="30">
        <f>SUMIF(Ingredients!$B$3:$B$230,H623,Ingredients!$G$3:$G$230)+SUMIF($B$3:$B$725,H623,$BS$3:$BS$725)</f>
        <v>0</v>
      </c>
      <c r="BN623" s="30">
        <f>SUMIF(Ingredients!$B$3:$B$230,I623,Ingredients!$G$3:$G$230)+SUMIF($B$3:$B$725,I623,$BS$3:$BS$725)</f>
        <v>0</v>
      </c>
      <c r="BO623" s="30">
        <f>SUMIF(Ingredients!$B$3:$B$230,J623,Ingredients!$G$3:$G$230)+SUMIF($B$3:$B$725,J623,$BS$3:$BS$725)</f>
        <v>0</v>
      </c>
      <c r="BP623" s="30">
        <f>SUMIF(Ingredients!$B$3:$B$230,K623,Ingredients!$G$3:$G$230)+SUMIF($B$3:$B$725,K623,$BS$3:$BS$725)</f>
        <v>0</v>
      </c>
      <c r="BQ623" s="30">
        <f>SUMIF(Ingredients!$B$3:$B$230,L623,Ingredients!$G$3:$G$230)+SUMIF($B$3:$B$725,L623,$BS$3:$BS$725)</f>
        <v>0</v>
      </c>
      <c r="BR623" s="30">
        <f>SUMIF(Ingredients!$B$3:$B$230,M623,Ingredients!$G$3:$G$230)+SUMIF($B$3:$B$725,M623,$BS$3:$BS$725)</f>
        <v>0</v>
      </c>
      <c r="BS623" s="36">
        <f t="shared" si="130"/>
        <v>0</v>
      </c>
      <c r="BT623" s="30">
        <f>SUMIF(Ingredients!$B$3:$B$230,F623,Ingredients!$H$3:$H$230)+SUMIF($B$3:$B$725,F623,$CB$3:$CB$725)</f>
        <v>0</v>
      </c>
      <c r="BU623" s="30">
        <f>SUMIF(Ingredients!$B$3:$B$230,G623,Ingredients!$H$3:$H$230)+SUMIF($B$3:$B$725,G623,$CB$3:$CB$725)</f>
        <v>1</v>
      </c>
      <c r="BV623" s="30">
        <f>SUMIF(Ingredients!$B$3:$B$230,H623,Ingredients!$H$3:$H$230)+SUMIF($B$3:$B$725,H623,$CB$3:$CB$725)</f>
        <v>0</v>
      </c>
      <c r="BW623" s="30">
        <f>SUMIF(Ingredients!$B$3:$B$230,I623,Ingredients!$H$3:$H$230)+SUMIF($B$3:$B$725,I623,$CB$3:$CB$725)</f>
        <v>0</v>
      </c>
      <c r="BX623" s="30">
        <f>SUMIF(Ingredients!$B$3:$B$230,J623,Ingredients!$H$3:$H$230)+SUMIF($B$3:$B$725,J623,$CB$3:$CB$725)</f>
        <v>0</v>
      </c>
      <c r="BY623" s="30">
        <f>SUMIF(Ingredients!$B$3:$B$230,K623,Ingredients!$H$3:$H$230)+SUMIF($B$3:$B$725,K623,$CB$3:$CB$725)</f>
        <v>0</v>
      </c>
      <c r="BZ623" s="30">
        <f>SUMIF(Ingredients!$B$3:$B$230,L623,Ingredients!$H$3:$H$230)+SUMIF($B$3:$B$725,L623,$CB$3:$CB$725)</f>
        <v>0</v>
      </c>
      <c r="CA623" s="30">
        <f>SUMIF(Ingredients!$B$3:$B$230,M623,Ingredients!$H$3:$H$230)+SUMIF($B$3:$B$725,M623,$CB$3:$CB$725)</f>
        <v>0</v>
      </c>
      <c r="CB623" s="42">
        <f t="shared" si="131"/>
        <v>1</v>
      </c>
      <c r="CC623" s="30">
        <f>SUMIF(Ingredients!$B$3:$B$230,F623,Ingredients!$I$3:$I$230)+SUMIF($B$3:$B$725,F623,$CK$3:$CK$725)</f>
        <v>1</v>
      </c>
      <c r="CD623" s="30">
        <f>SUMIF(Ingredients!$B$3:$B$230,G623,Ingredients!$I$3:$I$230)+SUMIF($B$3:$B$725,G623,$CK$3:$CK$725)</f>
        <v>0</v>
      </c>
      <c r="CE623" s="30">
        <f>SUMIF(Ingredients!$B$3:$B$230,H623,Ingredients!$I$3:$I$230)+SUMIF($B$3:$B$725,H623,$CK$3:$CK$725)</f>
        <v>0</v>
      </c>
      <c r="CF623" s="30">
        <f>SUMIF(Ingredients!$B$3:$B$230,I623,Ingredients!$I$3:$I$230)+SUMIF($B$3:$B$725,I623,$CK$3:$CK$725)</f>
        <v>0</v>
      </c>
      <c r="CG623" s="30">
        <f>SUMIF(Ingredients!$B$3:$B$230,J623,Ingredients!$I$3:$I$230)+SUMIF($B$3:$B$725,J623,$CK$3:$CK$725)</f>
        <v>0</v>
      </c>
      <c r="CH623" s="30">
        <f>SUMIF(Ingredients!$B$3:$B$230,K623,Ingredients!$I$3:$I$230)+SUMIF($B$3:$B$725,K623,$CK$3:$CK$725)</f>
        <v>0</v>
      </c>
      <c r="CI623" s="30">
        <f>SUMIF(Ingredients!$B$3:$B$230,L623,Ingredients!$I$3:$I$230)+SUMIF($B$3:$B$725,L623,$CK$3:$CK$725)</f>
        <v>0</v>
      </c>
      <c r="CJ623" s="30">
        <f>SUMIF(Ingredients!$B$3:$B$230,M623,Ingredients!$I$3:$I$230)+SUMIF($B$3:$B$725,M623,$CK$3:$CK$725)</f>
        <v>0</v>
      </c>
      <c r="CK623" s="38">
        <f t="shared" si="132"/>
        <v>1</v>
      </c>
      <c r="CL623" s="30">
        <f>SUMIF(Ingredients!$B$3:$B$230,F623,Ingredients!$J$3:$J$230)+SUMIF($B$3:$B$725,F623,$CT$3:$CT$725)</f>
        <v>0</v>
      </c>
      <c r="CM623" s="30">
        <f>SUMIF(Ingredients!$B$3:$B$230,G623,Ingredients!$J$3:$J$230)+SUMIF($B$3:$B$725,G623,$CT$3:$CT$725)</f>
        <v>0</v>
      </c>
      <c r="CN623" s="30">
        <f>SUMIF(Ingredients!$B$3:$B$230,H623,Ingredients!$J$3:$J$230)+SUMIF($B$3:$B$725,H623,$CT$3:$CT$725)</f>
        <v>0</v>
      </c>
      <c r="CO623" s="30">
        <f>SUMIF(Ingredients!$B$3:$B$230,I623,Ingredients!$J$3:$J$230)+SUMIF($B$3:$B$725,I623,$CT$3:$CT$725)</f>
        <v>0</v>
      </c>
      <c r="CP623" s="30">
        <f>SUMIF(Ingredients!$B$3:$B$230,J623,Ingredients!$J$3:$J$230)+SUMIF($B$3:$B$725,J623,$CT$3:$CT$725)</f>
        <v>0</v>
      </c>
      <c r="CQ623" s="30">
        <f>SUMIF(Ingredients!$B$3:$B$230,K623,Ingredients!$J$3:$J$230)+SUMIF($B$3:$B$725,K623,$CT$3:$CT$725)</f>
        <v>0</v>
      </c>
      <c r="CR623" s="30">
        <f>SUMIF(Ingredients!$B$3:$B$230,L623,Ingredients!$J$3:$J$230)+SUMIF($B$3:$B$725,L623,$CT$3:$CT$725)</f>
        <v>0</v>
      </c>
      <c r="CS623" s="30">
        <f>SUMIF(Ingredients!$B$3:$B$230,M623,Ingredients!$J$3:$J$230)+SUMIF($B$3:$B$725,M623,$CT$3:$CT$725)</f>
        <v>0</v>
      </c>
      <c r="CT623" s="43">
        <f t="shared" si="133"/>
        <v>0</v>
      </c>
      <c r="CU623" s="34">
        <v>10</v>
      </c>
      <c r="CV623" s="30">
        <v>0</v>
      </c>
      <c r="CW623" s="30">
        <v>12</v>
      </c>
      <c r="CX623" s="35">
        <v>0.5</v>
      </c>
      <c r="CY623" s="36">
        <v>0</v>
      </c>
      <c r="CZ623" s="37">
        <v>1</v>
      </c>
      <c r="DA623" s="38">
        <v>1</v>
      </c>
      <c r="DB623" s="39">
        <v>0</v>
      </c>
      <c r="DC623" t="s">
        <v>202</v>
      </c>
      <c r="DD623" t="str">
        <f t="shared" ca="1" si="125"/>
        <v/>
      </c>
      <c r="DE623" t="str">
        <f t="shared" ca="1" si="134"/>
        <v>No</v>
      </c>
      <c r="DG623" t="s">
        <v>200</v>
      </c>
      <c r="DH623" t="str">
        <f t="shared" ca="1" si="135"/>
        <v/>
      </c>
      <c r="DI623" t="s">
        <v>2271</v>
      </c>
    </row>
    <row r="624" spans="2:113" x14ac:dyDescent="0.3">
      <c r="B624" t="s">
        <v>941</v>
      </c>
      <c r="C624" t="str">
        <f>INDEX('PH Itemnames'!$B$1:$B$723,MATCH(B624,'PH Itemnames'!$A$1:$A$723),1)</f>
        <v>friedbolognasandwichItem</v>
      </c>
      <c r="D624" t="s">
        <v>240</v>
      </c>
      <c r="E624" t="s">
        <v>1191</v>
      </c>
      <c r="F624" s="10" t="s">
        <v>246</v>
      </c>
      <c r="G624" s="11" t="s">
        <v>942</v>
      </c>
      <c r="H624" s="11" t="s">
        <v>73</v>
      </c>
      <c r="I624" s="11"/>
      <c r="J624" s="11"/>
      <c r="K624" s="11"/>
      <c r="L624" s="11"/>
      <c r="M624" s="11"/>
      <c r="N624" s="46">
        <f ca="1">SUMIF(Ingredients!$B$3:$B$230,'PH complex foods'!F624,Ingredients!$A$3:$A$119)+SUMIF($B$3:$B$725,F624,$V$3:$V$724)</f>
        <v>1</v>
      </c>
      <c r="O624" s="11">
        <f ca="1">SUMIF(Ingredients!$B$3:$B$230,'PH complex foods'!G624,Ingredients!$A$3:$A$119)+SUMIF($B$3:$B$725,G624,$V$3:$V$724)</f>
        <v>1</v>
      </c>
      <c r="P624" s="11">
        <f ca="1">SUMIF(Ingredients!$B$3:$B$230,'PH complex foods'!H624,Ingredients!$A$3:$A$119)+SUMIF($B$3:$B$725,H624,$V$3:$V$724)</f>
        <v>1</v>
      </c>
      <c r="Q624" s="11">
        <f ca="1">SUMIF(Ingredients!$B$3:$B$230,'PH complex foods'!I624,Ingredients!$A$3:$A$119)+SUMIF($B$3:$B$725,I624,$V$3:$V$724)</f>
        <v>0</v>
      </c>
      <c r="R624" s="11">
        <f ca="1">SUMIF(Ingredients!$B$3:$B$230,'PH complex foods'!J624,Ingredients!$A$3:$A$119)+SUMIF($B$3:$B$725,J624,$V$3:$V$724)</f>
        <v>0</v>
      </c>
      <c r="S624" s="11">
        <f ca="1">SUMIF(Ingredients!$B$3:$B$230,'PH complex foods'!K624,Ingredients!$A$3:$A$119)+SUMIF($B$3:$B$725,K624,$V$3:$V$724)</f>
        <v>0</v>
      </c>
      <c r="T624" s="11">
        <f ca="1">SUMIF(Ingredients!$B$3:$B$230,'PH complex foods'!L624,Ingredients!$A$3:$A$119)+SUMIF($B$3:$B$725,L624,$V$3:$V$724)</f>
        <v>0</v>
      </c>
      <c r="U624" s="11">
        <f ca="1">SUMIF(Ingredients!$B$3:$B$230,'PH complex foods'!M624,Ingredients!$A$3:$A$119)+SUMIF($B$3:$B$725,M624,$V$3:$V$724)</f>
        <v>0</v>
      </c>
      <c r="V624" s="10">
        <f t="shared" ca="1" si="136"/>
        <v>1</v>
      </c>
      <c r="W624" s="10">
        <v>1</v>
      </c>
      <c r="X624" s="11">
        <v>1</v>
      </c>
      <c r="Y624" s="11">
        <f>COUNTIF(F624:M1348,B624)</f>
        <v>0</v>
      </c>
      <c r="Z624" s="44" t="str">
        <f t="shared" ca="1" si="137"/>
        <v>Yes</v>
      </c>
      <c r="AA624" s="34">
        <f>SUMIF(Ingredients!$B$3:$B$230,F624,Ingredients!$C$3:$C$230)+SUMIF($B$3:$B$725,F624,$AI$3:$AI$725)</f>
        <v>5</v>
      </c>
      <c r="AB624" s="30">
        <f>SUMIF(Ingredients!$B$3:$B$230,G624,Ingredients!$C$3:$C$230)+SUMIF($B$3:$B$725,G624,$AI$3:$AI$725)</f>
        <v>24</v>
      </c>
      <c r="AC624" s="30">
        <f>SUMIF(Ingredients!$B$3:$B$230,H624,Ingredients!$C$3:$C$230)+SUMIF($B$3:$B$725,H624,$AI$3:$AI$725)</f>
        <v>10</v>
      </c>
      <c r="AD624" s="30">
        <f>SUMIF(Ingredients!$B$3:$B$230,I624,Ingredients!$C$3:$C$230)+SUMIF($B$3:$B$725,I624,$AI$3:$AI$725)</f>
        <v>0</v>
      </c>
      <c r="AE624" s="30">
        <f>SUMIF(Ingredients!$B$3:$B$230,J624,Ingredients!$C$3:$C$230)+SUMIF($B$3:$B$725,J624,$AI$3:$AI$725)</f>
        <v>0</v>
      </c>
      <c r="AF624" s="30">
        <f>SUMIF(Ingredients!$B$3:$B$230,K624,Ingredients!$C$3:$C$230)+SUMIF($B$3:$B$725,K624,$AI$3:$AI$725)</f>
        <v>0</v>
      </c>
      <c r="AG624" s="30">
        <f>SUMIF(Ingredients!$B$3:$B$230,L624,Ingredients!$C$3:$C$230)+SUMIF($B$3:$B$725,L624,$AI$3:$AI$725)</f>
        <v>0</v>
      </c>
      <c r="AH624" s="30">
        <f>SUMIF(Ingredients!$B$3:$B$230,M624,Ingredients!$C$3:$C$230)+SUMIF($B$3:$B$725,M624,$AI$3:$AI$725)</f>
        <v>0</v>
      </c>
      <c r="AI624" s="29">
        <f t="shared" si="126"/>
        <v>39</v>
      </c>
      <c r="AJ624" s="30">
        <f>SUMIF(Ingredients!$B$3:$B$230,F624,Ingredients!$D$3:$D$230)+SUMIF($B$3:$B$725,F624,$AR$3:$AR$725)</f>
        <v>0</v>
      </c>
      <c r="AK624" s="30">
        <f>SUMIF(Ingredients!$B$3:$B$230,G624,Ingredients!$D$3:$D$230)+SUMIF($B$3:$B$725,G624,$AR$3:$AR$725)</f>
        <v>0</v>
      </c>
      <c r="AL624" s="30">
        <f>SUMIF(Ingredients!$B$3:$B$230,H624,Ingredients!$D$3:$D$230)+SUMIF($B$3:$B$725,H624,$AR$3:$AR$725)</f>
        <v>0</v>
      </c>
      <c r="AM624" s="30">
        <f>SUMIF(Ingredients!$B$3:$B$230,I624,Ingredients!$D$3:$D$230)+SUMIF($B$3:$B$725,I624,$AR$3:$AR$725)</f>
        <v>0</v>
      </c>
      <c r="AN624" s="30">
        <f>SUMIF(Ingredients!$B$3:$B$230,J624,Ingredients!$D$3:$D$230)+SUMIF($B$3:$B$725,J624,$AR$3:$AR$725)</f>
        <v>0</v>
      </c>
      <c r="AO624" s="30">
        <f>SUMIF(Ingredients!$B$3:$B$230,K624,Ingredients!$D$3:$D$230)+SUMIF($B$3:$B$725,K624,$AR$3:$AR$725)</f>
        <v>0</v>
      </c>
      <c r="AP624" s="30">
        <f>SUMIF(Ingredients!$B$3:$B$230,L624,Ingredients!$D$3:$D$230)+SUMIF($B$3:$B$725,L624,$AR$3:$AR$725)</f>
        <v>0</v>
      </c>
      <c r="AQ624" s="30">
        <f>SUMIF(Ingredients!$B$3:$B$230,M624,Ingredients!$D$3:$D$230)+SUMIF($B$3:$B$725,M624,$AR$3:$AR$725)</f>
        <v>0</v>
      </c>
      <c r="AR624" s="29">
        <f t="shared" si="127"/>
        <v>0</v>
      </c>
      <c r="AS624" s="30">
        <f>SUMIF(Ingredients!$B$3:$B$230,F624,Ingredients!$E$3:$E$230)+SUMIF($B$3:$B$725,F624,$BA$3:$BA$730)</f>
        <v>21</v>
      </c>
      <c r="AT624" s="30">
        <f>SUMIF(Ingredients!$B$3:$B$230,G624,Ingredients!$E$3:$E$230)+SUMIF($B$3:$B$725,G624,$BA$3:$BA$730)</f>
        <v>29.5</v>
      </c>
      <c r="AU624" s="30">
        <f>SUMIF(Ingredients!$B$3:$B$230,H624,Ingredients!$E$3:$E$230)+SUMIF($B$3:$B$725,H624,$BA$3:$BA$730)</f>
        <v>73</v>
      </c>
      <c r="AV624" s="30">
        <f>SUMIF(Ingredients!$B$3:$B$230,I624,Ingredients!$E$3:$E$230)+SUMIF($B$3:$B$725,I624,$BA$3:$BA$730)</f>
        <v>0</v>
      </c>
      <c r="AW624" s="30">
        <f>SUMIF(Ingredients!$B$3:$B$230,J624,Ingredients!$E$3:$E$230)+SUMIF($B$3:$B$725,J624,$BA$3:$BA$730)</f>
        <v>0</v>
      </c>
      <c r="AX624" s="30">
        <f>SUMIF(Ingredients!$B$3:$B$230,K624,Ingredients!$E$3:$E$230)+SUMIF($B$3:$B$725,K624,$BA$3:$BA$730)</f>
        <v>0</v>
      </c>
      <c r="AY624" s="30">
        <f>SUMIF(Ingredients!$B$3:$B$230,L624,Ingredients!$E$3:$E$230)+SUMIF($B$3:$B$725,L624,$BA$3:$BA$730)</f>
        <v>0</v>
      </c>
      <c r="AZ624" s="30">
        <f>SUMIF(Ingredients!$B$3:$B$230,M624,Ingredients!$E$3:$E$230)+SUMIF($B$3:$B$725,M624,$BA$3:$BA$730)</f>
        <v>0</v>
      </c>
      <c r="BA624" s="29">
        <f t="shared" si="128"/>
        <v>41.166666666666664</v>
      </c>
      <c r="BB624" s="30">
        <f>SUMIF(Ingredients!$B$3:$B$230,F624,Ingredients!$F$3:$F$230)+SUMIF($B$3:$B$725,F624,$BJ$3:$BJ$725)</f>
        <v>1.5</v>
      </c>
      <c r="BC624" s="30">
        <f>SUMIF(Ingredients!$B$3:$B$230,G624,Ingredients!$F$3:$F$230)+SUMIF($B$3:$B$725,G624,$BJ$3:$BJ$725)</f>
        <v>0</v>
      </c>
      <c r="BD624" s="30">
        <f>SUMIF(Ingredients!$B$3:$B$230,H624,Ingredients!$F$3:$F$230)+SUMIF($B$3:$B$725,H624,$BJ$3:$BJ$725)</f>
        <v>0</v>
      </c>
      <c r="BE624" s="30">
        <f>SUMIF(Ingredients!$B$3:$B$230,I624,Ingredients!$F$3:$F$230)+SUMIF($B$3:$B$725,I624,$BJ$3:$BJ$725)</f>
        <v>0</v>
      </c>
      <c r="BF624" s="30">
        <f>SUMIF(Ingredients!$B$3:$B$230,J624,Ingredients!$F$3:$F$230)+SUMIF($B$3:$B$725,J624,$BJ$3:$BJ$725)</f>
        <v>0</v>
      </c>
      <c r="BG624" s="30">
        <f>SUMIF(Ingredients!$B$3:$B$230,K624,Ingredients!$F$3:$F$230)+SUMIF($B$3:$B$725,K624,$BJ$3:$BJ$725)</f>
        <v>0</v>
      </c>
      <c r="BH624" s="30">
        <f>SUMIF(Ingredients!$B$3:$B$230,L624,Ingredients!$F$3:$F$230)+SUMIF($B$3:$B$725,L624,$BJ$3:$BJ$725)</f>
        <v>0</v>
      </c>
      <c r="BI624" s="30">
        <f>SUMIF(Ingredients!$B$3:$B$230,M624,Ingredients!$F$3:$F$230)+SUMIF($B$3:$B$725,M624,$BJ$3:$BJ$725)</f>
        <v>0</v>
      </c>
      <c r="BJ624" s="35">
        <f t="shared" si="129"/>
        <v>1.5</v>
      </c>
      <c r="BK624" s="30">
        <f>SUMIF(Ingredients!$B$3:$B$230,F624,Ingredients!$G$3:$G$230)+SUMIF($B$3:$B$725,F624,$BS$3:$BS$725)</f>
        <v>0</v>
      </c>
      <c r="BL624" s="30">
        <f>SUMIF(Ingredients!$B$3:$B$230,G624,Ingredients!$G$3:$G$230)+SUMIF($B$3:$B$725,G624,$BS$3:$BS$725)</f>
        <v>0</v>
      </c>
      <c r="BM624" s="30">
        <f>SUMIF(Ingredients!$B$3:$B$230,H624,Ingredients!$G$3:$G$230)+SUMIF($B$3:$B$725,H624,$BS$3:$BS$725)</f>
        <v>0</v>
      </c>
      <c r="BN624" s="30">
        <f>SUMIF(Ingredients!$B$3:$B$230,I624,Ingredients!$G$3:$G$230)+SUMIF($B$3:$B$725,I624,$BS$3:$BS$725)</f>
        <v>0</v>
      </c>
      <c r="BO624" s="30">
        <f>SUMIF(Ingredients!$B$3:$B$230,J624,Ingredients!$G$3:$G$230)+SUMIF($B$3:$B$725,J624,$BS$3:$BS$725)</f>
        <v>0</v>
      </c>
      <c r="BP624" s="30">
        <f>SUMIF(Ingredients!$B$3:$B$230,K624,Ingredients!$G$3:$G$230)+SUMIF($B$3:$B$725,K624,$BS$3:$BS$725)</f>
        <v>0</v>
      </c>
      <c r="BQ624" s="30">
        <f>SUMIF(Ingredients!$B$3:$B$230,L624,Ingredients!$G$3:$G$230)+SUMIF($B$3:$B$725,L624,$BS$3:$BS$725)</f>
        <v>0</v>
      </c>
      <c r="BR624" s="30">
        <f>SUMIF(Ingredients!$B$3:$B$230,M624,Ingredients!$G$3:$G$230)+SUMIF($B$3:$B$725,M624,$BS$3:$BS$725)</f>
        <v>0</v>
      </c>
      <c r="BS624" s="36">
        <f t="shared" si="130"/>
        <v>0</v>
      </c>
      <c r="BT624" s="30">
        <f>SUMIF(Ingredients!$B$3:$B$230,F624,Ingredients!$H$3:$H$230)+SUMIF($B$3:$B$725,F624,$CB$3:$CB$725)</f>
        <v>0</v>
      </c>
      <c r="BU624" s="30">
        <f>SUMIF(Ingredients!$B$3:$B$230,G624,Ingredients!$H$3:$H$230)+SUMIF($B$3:$B$725,G624,$CB$3:$CB$725)</f>
        <v>3</v>
      </c>
      <c r="BV624" s="30">
        <f>SUMIF(Ingredients!$B$3:$B$230,H624,Ingredients!$H$3:$H$230)+SUMIF($B$3:$B$725,H624,$CB$3:$CB$725)</f>
        <v>0</v>
      </c>
      <c r="BW624" s="30">
        <f>SUMIF(Ingredients!$B$3:$B$230,I624,Ingredients!$H$3:$H$230)+SUMIF($B$3:$B$725,I624,$CB$3:$CB$725)</f>
        <v>0</v>
      </c>
      <c r="BX624" s="30">
        <f>SUMIF(Ingredients!$B$3:$B$230,J624,Ingredients!$H$3:$H$230)+SUMIF($B$3:$B$725,J624,$CB$3:$CB$725)</f>
        <v>0</v>
      </c>
      <c r="BY624" s="30">
        <f>SUMIF(Ingredients!$B$3:$B$230,K624,Ingredients!$H$3:$H$230)+SUMIF($B$3:$B$725,K624,$CB$3:$CB$725)</f>
        <v>0</v>
      </c>
      <c r="BZ624" s="30">
        <f>SUMIF(Ingredients!$B$3:$B$230,L624,Ingredients!$H$3:$H$230)+SUMIF($B$3:$B$725,L624,$CB$3:$CB$725)</f>
        <v>0</v>
      </c>
      <c r="CA624" s="30">
        <f>SUMIF(Ingredients!$B$3:$B$230,M624,Ingredients!$H$3:$H$230)+SUMIF($B$3:$B$725,M624,$CB$3:$CB$725)</f>
        <v>0</v>
      </c>
      <c r="CB624" s="42">
        <f t="shared" si="131"/>
        <v>3</v>
      </c>
      <c r="CC624" s="30">
        <f>SUMIF(Ingredients!$B$3:$B$230,F624,Ingredients!$I$3:$I$230)+SUMIF($B$3:$B$725,F624,$CK$3:$CK$725)</f>
        <v>0</v>
      </c>
      <c r="CD624" s="30">
        <f>SUMIF(Ingredients!$B$3:$B$230,G624,Ingredients!$I$3:$I$230)+SUMIF($B$3:$B$725,G624,$CK$3:$CK$725)</f>
        <v>3.5</v>
      </c>
      <c r="CE624" s="30">
        <f>SUMIF(Ingredients!$B$3:$B$230,H624,Ingredients!$I$3:$I$230)+SUMIF($B$3:$B$725,H624,$CK$3:$CK$725)</f>
        <v>0</v>
      </c>
      <c r="CF624" s="30">
        <f>SUMIF(Ingredients!$B$3:$B$230,I624,Ingredients!$I$3:$I$230)+SUMIF($B$3:$B$725,I624,$CK$3:$CK$725)</f>
        <v>0</v>
      </c>
      <c r="CG624" s="30">
        <f>SUMIF(Ingredients!$B$3:$B$230,J624,Ingredients!$I$3:$I$230)+SUMIF($B$3:$B$725,J624,$CK$3:$CK$725)</f>
        <v>0</v>
      </c>
      <c r="CH624" s="30">
        <f>SUMIF(Ingredients!$B$3:$B$230,K624,Ingredients!$I$3:$I$230)+SUMIF($B$3:$B$725,K624,$CK$3:$CK$725)</f>
        <v>0</v>
      </c>
      <c r="CI624" s="30">
        <f>SUMIF(Ingredients!$B$3:$B$230,L624,Ingredients!$I$3:$I$230)+SUMIF($B$3:$B$725,L624,$CK$3:$CK$725)</f>
        <v>0</v>
      </c>
      <c r="CJ624" s="30">
        <f>SUMIF(Ingredients!$B$3:$B$230,M624,Ingredients!$I$3:$I$230)+SUMIF($B$3:$B$725,M624,$CK$3:$CK$725)</f>
        <v>0</v>
      </c>
      <c r="CK624" s="38">
        <f t="shared" si="132"/>
        <v>3.5</v>
      </c>
      <c r="CL624" s="30">
        <f>SUMIF(Ingredients!$B$3:$B$230,F624,Ingredients!$J$3:$J$230)+SUMIF($B$3:$B$725,F624,$CT$3:$CT$725)</f>
        <v>0</v>
      </c>
      <c r="CM624" s="30">
        <f>SUMIF(Ingredients!$B$3:$B$230,G624,Ingredients!$J$3:$J$230)+SUMIF($B$3:$B$725,G624,$CT$3:$CT$725)</f>
        <v>0</v>
      </c>
      <c r="CN624" s="30">
        <f>SUMIF(Ingredients!$B$3:$B$230,H624,Ingredients!$J$3:$J$230)+SUMIF($B$3:$B$725,H624,$CT$3:$CT$725)</f>
        <v>3</v>
      </c>
      <c r="CO624" s="30">
        <f>SUMIF(Ingredients!$B$3:$B$230,I624,Ingredients!$J$3:$J$230)+SUMIF($B$3:$B$725,I624,$CT$3:$CT$725)</f>
        <v>0</v>
      </c>
      <c r="CP624" s="30">
        <f>SUMIF(Ingredients!$B$3:$B$230,J624,Ingredients!$J$3:$J$230)+SUMIF($B$3:$B$725,J624,$CT$3:$CT$725)</f>
        <v>0</v>
      </c>
      <c r="CQ624" s="30">
        <f>SUMIF(Ingredients!$B$3:$B$230,K624,Ingredients!$J$3:$J$230)+SUMIF($B$3:$B$725,K624,$CT$3:$CT$725)</f>
        <v>0</v>
      </c>
      <c r="CR624" s="30">
        <f>SUMIF(Ingredients!$B$3:$B$230,L624,Ingredients!$J$3:$J$230)+SUMIF($B$3:$B$725,L624,$CT$3:$CT$725)</f>
        <v>0</v>
      </c>
      <c r="CS624" s="30">
        <f>SUMIF(Ingredients!$B$3:$B$230,M624,Ingredients!$J$3:$J$230)+SUMIF($B$3:$B$725,M624,$CT$3:$CT$725)</f>
        <v>0</v>
      </c>
      <c r="CT624" s="43">
        <f t="shared" si="133"/>
        <v>3</v>
      </c>
      <c r="CU624" s="34">
        <v>40</v>
      </c>
      <c r="CV624" s="30">
        <v>0</v>
      </c>
      <c r="CW624" s="30">
        <v>11</v>
      </c>
      <c r="CX624" s="35">
        <v>1.5</v>
      </c>
      <c r="CY624" s="36">
        <v>0</v>
      </c>
      <c r="CZ624" s="37">
        <v>3</v>
      </c>
      <c r="DA624" s="38">
        <v>3.5</v>
      </c>
      <c r="DB624" s="39">
        <v>3</v>
      </c>
      <c r="DC624" t="s">
        <v>202</v>
      </c>
      <c r="DD624" t="str">
        <f t="shared" ca="1" si="125"/>
        <v/>
      </c>
      <c r="DE624" t="str">
        <f t="shared" ca="1" si="134"/>
        <v>-</v>
      </c>
      <c r="DG624" t="s">
        <v>200</v>
      </c>
      <c r="DH624" t="str">
        <f t="shared" ca="1" si="135"/>
        <v>FRIEDBOLOGNASANDWICHITEM(MEAL, ItemRegistry.friedbolognasandwichItem, 4 ,8f,0f,1.5f,3f,0f,3.5f,3f,1.91f),</v>
      </c>
      <c r="DI624" t="s">
        <v>2637</v>
      </c>
    </row>
    <row r="625" spans="2:113" x14ac:dyDescent="0.3">
      <c r="B625" t="s">
        <v>943</v>
      </c>
      <c r="C625" t="str">
        <f>INDEX('PH Itemnames'!$B$1:$B$723,MATCH(B625,'PH Itemnames'!$A$1:$A$723),1)</f>
        <v>bolognasandwichItem</v>
      </c>
      <c r="D625" t="s">
        <v>240</v>
      </c>
      <c r="E625" t="s">
        <v>1191</v>
      </c>
      <c r="F625" s="10" t="s">
        <v>246</v>
      </c>
      <c r="G625" s="11" t="s">
        <v>942</v>
      </c>
      <c r="H625" s="11" t="s">
        <v>128</v>
      </c>
      <c r="I625" s="11" t="s">
        <v>70</v>
      </c>
      <c r="J625" s="11" t="s">
        <v>280</v>
      </c>
      <c r="K625" s="11"/>
      <c r="L625" s="11"/>
      <c r="M625" s="11"/>
      <c r="N625" s="46">
        <f ca="1">SUMIF(Ingredients!$B$3:$B$230,'PH complex foods'!F625,Ingredients!$A$3:$A$119)+SUMIF($B$3:$B$725,F625,$V$3:$V$724)</f>
        <v>1</v>
      </c>
      <c r="O625" s="11">
        <f ca="1">SUMIF(Ingredients!$B$3:$B$230,'PH complex foods'!G625,Ingredients!$A$3:$A$119)+SUMIF($B$3:$B$725,G625,$V$3:$V$724)</f>
        <v>1</v>
      </c>
      <c r="P625" s="11">
        <f ca="1">SUMIF(Ingredients!$B$3:$B$230,'PH complex foods'!H625,Ingredients!$A$3:$A$119)+SUMIF($B$3:$B$725,H625,$V$3:$V$724)</f>
        <v>1</v>
      </c>
      <c r="Q625" s="11">
        <f ca="1">SUMIF(Ingredients!$B$3:$B$230,'PH complex foods'!I625,Ingredients!$A$3:$A$119)+SUMIF($B$3:$B$725,I625,$V$3:$V$724)</f>
        <v>1</v>
      </c>
      <c r="R625" s="11">
        <f ca="1">SUMIF(Ingredients!$B$3:$B$230,'PH complex foods'!J625,Ingredients!$A$3:$A$119)+SUMIF($B$3:$B$725,J625,$V$3:$V$724)</f>
        <v>1</v>
      </c>
      <c r="S625" s="11">
        <f ca="1">SUMIF(Ingredients!$B$3:$B$230,'PH complex foods'!K625,Ingredients!$A$3:$A$119)+SUMIF($B$3:$B$725,K625,$V$3:$V$724)</f>
        <v>0</v>
      </c>
      <c r="T625" s="11">
        <f ca="1">SUMIF(Ingredients!$B$3:$B$230,'PH complex foods'!L625,Ingredients!$A$3:$A$119)+SUMIF($B$3:$B$725,L625,$V$3:$V$724)</f>
        <v>0</v>
      </c>
      <c r="U625" s="11">
        <f ca="1">SUMIF(Ingredients!$B$3:$B$230,'PH complex foods'!M625,Ingredients!$A$3:$A$119)+SUMIF($B$3:$B$725,M625,$V$3:$V$724)</f>
        <v>0</v>
      </c>
      <c r="V625" s="10">
        <f t="shared" ca="1" si="136"/>
        <v>1</v>
      </c>
      <c r="W625" s="10">
        <v>1</v>
      </c>
      <c r="X625" s="11">
        <v>1</v>
      </c>
      <c r="Y625" s="11">
        <f>COUNTIF(F625:M1349,B625)</f>
        <v>0</v>
      </c>
      <c r="Z625" s="44" t="str">
        <f t="shared" ca="1" si="137"/>
        <v>Yes</v>
      </c>
      <c r="AA625" s="34">
        <f>SUMIF(Ingredients!$B$3:$B$230,F625,Ingredients!$C$3:$C$230)+SUMIF($B$3:$B$725,F625,$AI$3:$AI$725)</f>
        <v>5</v>
      </c>
      <c r="AB625" s="30">
        <f>SUMIF(Ingredients!$B$3:$B$230,G625,Ingredients!$C$3:$C$230)+SUMIF($B$3:$B$725,G625,$AI$3:$AI$725)</f>
        <v>24</v>
      </c>
      <c r="AC625" s="30">
        <f>SUMIF(Ingredients!$B$3:$B$230,H625,Ingredients!$C$3:$C$230)+SUMIF($B$3:$B$725,H625,$AI$3:$AI$725)</f>
        <v>2</v>
      </c>
      <c r="AD625" s="30">
        <f>SUMIF(Ingredients!$B$3:$B$230,I625,Ingredients!$C$3:$C$230)+SUMIF($B$3:$B$725,I625,$AI$3:$AI$725)</f>
        <v>2</v>
      </c>
      <c r="AE625" s="30">
        <f>SUMIF(Ingredients!$B$3:$B$230,J625,Ingredients!$C$3:$C$230)+SUMIF($B$3:$B$725,J625,$AI$3:$AI$725)</f>
        <v>0</v>
      </c>
      <c r="AF625" s="30">
        <f>SUMIF(Ingredients!$B$3:$B$230,K625,Ingredients!$C$3:$C$230)+SUMIF($B$3:$B$725,K625,$AI$3:$AI$725)</f>
        <v>0</v>
      </c>
      <c r="AG625" s="30">
        <f>SUMIF(Ingredients!$B$3:$B$230,L625,Ingredients!$C$3:$C$230)+SUMIF($B$3:$B$725,L625,$AI$3:$AI$725)</f>
        <v>0</v>
      </c>
      <c r="AH625" s="30">
        <f>SUMIF(Ingredients!$B$3:$B$230,M625,Ingredients!$C$3:$C$230)+SUMIF($B$3:$B$725,M625,$AI$3:$AI$725)</f>
        <v>0</v>
      </c>
      <c r="AI625" s="29">
        <f t="shared" si="126"/>
        <v>33</v>
      </c>
      <c r="AJ625" s="30">
        <f>SUMIF(Ingredients!$B$3:$B$230,F625,Ingredients!$D$3:$D$230)+SUMIF($B$3:$B$725,F625,$AR$3:$AR$725)</f>
        <v>0</v>
      </c>
      <c r="AK625" s="30">
        <f>SUMIF(Ingredients!$B$3:$B$230,G625,Ingredients!$D$3:$D$230)+SUMIF($B$3:$B$725,G625,$AR$3:$AR$725)</f>
        <v>0</v>
      </c>
      <c r="AL625" s="30">
        <f>SUMIF(Ingredients!$B$3:$B$230,H625,Ingredients!$D$3:$D$230)+SUMIF($B$3:$B$725,H625,$AR$3:$AR$725)</f>
        <v>0</v>
      </c>
      <c r="AM625" s="30">
        <f>SUMIF(Ingredients!$B$3:$B$230,I625,Ingredients!$D$3:$D$230)+SUMIF($B$3:$B$725,I625,$AR$3:$AR$725)</f>
        <v>5</v>
      </c>
      <c r="AN625" s="30">
        <f>SUMIF(Ingredients!$B$3:$B$230,J625,Ingredients!$D$3:$D$230)+SUMIF($B$3:$B$725,J625,$AR$3:$AR$725)</f>
        <v>0</v>
      </c>
      <c r="AO625" s="30">
        <f>SUMIF(Ingredients!$B$3:$B$230,K625,Ingredients!$D$3:$D$230)+SUMIF($B$3:$B$725,K625,$AR$3:$AR$725)</f>
        <v>0</v>
      </c>
      <c r="AP625" s="30">
        <f>SUMIF(Ingredients!$B$3:$B$230,L625,Ingredients!$D$3:$D$230)+SUMIF($B$3:$B$725,L625,$AR$3:$AR$725)</f>
        <v>0</v>
      </c>
      <c r="AQ625" s="30">
        <f>SUMIF(Ingredients!$B$3:$B$230,M625,Ingredients!$D$3:$D$230)+SUMIF($B$3:$B$725,M625,$AR$3:$AR$725)</f>
        <v>0</v>
      </c>
      <c r="AR625" s="29">
        <f t="shared" si="127"/>
        <v>5</v>
      </c>
      <c r="AS625" s="30">
        <f>SUMIF(Ingredients!$B$3:$B$230,F625,Ingredients!$E$3:$E$230)+SUMIF($B$3:$B$725,F625,$BA$3:$BA$730)</f>
        <v>21</v>
      </c>
      <c r="AT625" s="30">
        <f>SUMIF(Ingredients!$B$3:$B$230,G625,Ingredients!$E$3:$E$230)+SUMIF($B$3:$B$725,G625,$BA$3:$BA$730)</f>
        <v>29.5</v>
      </c>
      <c r="AU625" s="30">
        <f>SUMIF(Ingredients!$B$3:$B$230,H625,Ingredients!$E$3:$E$230)+SUMIF($B$3:$B$725,H625,$BA$3:$BA$730)</f>
        <v>18</v>
      </c>
      <c r="AV625" s="30">
        <f>SUMIF(Ingredients!$B$3:$B$230,I625,Ingredients!$E$3:$E$230)+SUMIF($B$3:$B$725,I625,$BA$3:$BA$730)</f>
        <v>5</v>
      </c>
      <c r="AW625" s="30">
        <f>SUMIF(Ingredients!$B$3:$B$230,J625,Ingredients!$E$3:$E$230)+SUMIF($B$3:$B$725,J625,$BA$3:$BA$730)</f>
        <v>16</v>
      </c>
      <c r="AX625" s="30">
        <f>SUMIF(Ingredients!$B$3:$B$230,K625,Ingredients!$E$3:$E$230)+SUMIF($B$3:$B$725,K625,$BA$3:$BA$730)</f>
        <v>0</v>
      </c>
      <c r="AY625" s="30">
        <f>SUMIF(Ingredients!$B$3:$B$230,L625,Ingredients!$E$3:$E$230)+SUMIF($B$3:$B$725,L625,$BA$3:$BA$730)</f>
        <v>0</v>
      </c>
      <c r="AZ625" s="30">
        <f>SUMIF(Ingredients!$B$3:$B$230,M625,Ingredients!$E$3:$E$230)+SUMIF($B$3:$B$725,M625,$BA$3:$BA$730)</f>
        <v>0</v>
      </c>
      <c r="BA625" s="29">
        <f t="shared" si="128"/>
        <v>17.899999999999999</v>
      </c>
      <c r="BB625" s="30">
        <f>SUMIF(Ingredients!$B$3:$B$230,F625,Ingredients!$F$3:$F$230)+SUMIF($B$3:$B$725,F625,$BJ$3:$BJ$725)</f>
        <v>1.5</v>
      </c>
      <c r="BC625" s="30">
        <f>SUMIF(Ingredients!$B$3:$B$230,G625,Ingredients!$F$3:$F$230)+SUMIF($B$3:$B$725,G625,$BJ$3:$BJ$725)</f>
        <v>0</v>
      </c>
      <c r="BD625" s="30">
        <f>SUMIF(Ingredients!$B$3:$B$230,H625,Ingredients!$F$3:$F$230)+SUMIF($B$3:$B$725,H625,$BJ$3:$BJ$725)</f>
        <v>0</v>
      </c>
      <c r="BE625" s="30">
        <f>SUMIF(Ingredients!$B$3:$B$230,I625,Ingredients!$F$3:$F$230)+SUMIF($B$3:$B$725,I625,$BJ$3:$BJ$725)</f>
        <v>0</v>
      </c>
      <c r="BF625" s="30">
        <f>SUMIF(Ingredients!$B$3:$B$230,J625,Ingredients!$F$3:$F$230)+SUMIF($B$3:$B$725,J625,$BJ$3:$BJ$725)</f>
        <v>0</v>
      </c>
      <c r="BG625" s="30">
        <f>SUMIF(Ingredients!$B$3:$B$230,K625,Ingredients!$F$3:$F$230)+SUMIF($B$3:$B$725,K625,$BJ$3:$BJ$725)</f>
        <v>0</v>
      </c>
      <c r="BH625" s="30">
        <f>SUMIF(Ingredients!$B$3:$B$230,L625,Ingredients!$F$3:$F$230)+SUMIF($B$3:$B$725,L625,$BJ$3:$BJ$725)</f>
        <v>0</v>
      </c>
      <c r="BI625" s="30">
        <f>SUMIF(Ingredients!$B$3:$B$230,M625,Ingredients!$F$3:$F$230)+SUMIF($B$3:$B$725,M625,$BJ$3:$BJ$725)</f>
        <v>0</v>
      </c>
      <c r="BJ625" s="35">
        <f t="shared" si="129"/>
        <v>1.5</v>
      </c>
      <c r="BK625" s="30">
        <f>SUMIF(Ingredients!$B$3:$B$230,F625,Ingredients!$G$3:$G$230)+SUMIF($B$3:$B$725,F625,$BS$3:$BS$725)</f>
        <v>0</v>
      </c>
      <c r="BL625" s="30">
        <f>SUMIF(Ingredients!$B$3:$B$230,G625,Ingredients!$G$3:$G$230)+SUMIF($B$3:$B$725,G625,$BS$3:$BS$725)</f>
        <v>0</v>
      </c>
      <c r="BM625" s="30">
        <f>SUMIF(Ingredients!$B$3:$B$230,H625,Ingredients!$G$3:$G$230)+SUMIF($B$3:$B$725,H625,$BS$3:$BS$725)</f>
        <v>0</v>
      </c>
      <c r="BN625" s="30">
        <f>SUMIF(Ingredients!$B$3:$B$230,I625,Ingredients!$G$3:$G$230)+SUMIF($B$3:$B$725,I625,$BS$3:$BS$725)</f>
        <v>0</v>
      </c>
      <c r="BO625" s="30">
        <f>SUMIF(Ingredients!$B$3:$B$230,J625,Ingredients!$G$3:$G$230)+SUMIF($B$3:$B$725,J625,$BS$3:$BS$725)</f>
        <v>0</v>
      </c>
      <c r="BP625" s="30">
        <f>SUMIF(Ingredients!$B$3:$B$230,K625,Ingredients!$G$3:$G$230)+SUMIF($B$3:$B$725,K625,$BS$3:$BS$725)</f>
        <v>0</v>
      </c>
      <c r="BQ625" s="30">
        <f>SUMIF(Ingredients!$B$3:$B$230,L625,Ingredients!$G$3:$G$230)+SUMIF($B$3:$B$725,L625,$BS$3:$BS$725)</f>
        <v>0</v>
      </c>
      <c r="BR625" s="30">
        <f>SUMIF(Ingredients!$B$3:$B$230,M625,Ingredients!$G$3:$G$230)+SUMIF($B$3:$B$725,M625,$BS$3:$BS$725)</f>
        <v>0</v>
      </c>
      <c r="BS625" s="36">
        <f t="shared" si="130"/>
        <v>0</v>
      </c>
      <c r="BT625" s="30">
        <f>SUMIF(Ingredients!$B$3:$B$230,F625,Ingredients!$H$3:$H$230)+SUMIF($B$3:$B$725,F625,$CB$3:$CB$725)</f>
        <v>0</v>
      </c>
      <c r="BU625" s="30">
        <f>SUMIF(Ingredients!$B$3:$B$230,G625,Ingredients!$H$3:$H$230)+SUMIF($B$3:$B$725,G625,$CB$3:$CB$725)</f>
        <v>3</v>
      </c>
      <c r="BV625" s="30">
        <f>SUMIF(Ingredients!$B$3:$B$230,H625,Ingredients!$H$3:$H$230)+SUMIF($B$3:$B$725,H625,$CB$3:$CB$725)</f>
        <v>1</v>
      </c>
      <c r="BW625" s="30">
        <f>SUMIF(Ingredients!$B$3:$B$230,I625,Ingredients!$H$3:$H$230)+SUMIF($B$3:$B$725,I625,$CB$3:$CB$725)</f>
        <v>1.5</v>
      </c>
      <c r="BX625" s="30">
        <f>SUMIF(Ingredients!$B$3:$B$230,J625,Ingredients!$H$3:$H$230)+SUMIF($B$3:$B$725,J625,$CB$3:$CB$725)</f>
        <v>0</v>
      </c>
      <c r="BY625" s="30">
        <f>SUMIF(Ingredients!$B$3:$B$230,K625,Ingredients!$H$3:$H$230)+SUMIF($B$3:$B$725,K625,$CB$3:$CB$725)</f>
        <v>0</v>
      </c>
      <c r="BZ625" s="30">
        <f>SUMIF(Ingredients!$B$3:$B$230,L625,Ingredients!$H$3:$H$230)+SUMIF($B$3:$B$725,L625,$CB$3:$CB$725)</f>
        <v>0</v>
      </c>
      <c r="CA625" s="30">
        <f>SUMIF(Ingredients!$B$3:$B$230,M625,Ingredients!$H$3:$H$230)+SUMIF($B$3:$B$725,M625,$CB$3:$CB$725)</f>
        <v>0</v>
      </c>
      <c r="CB625" s="42">
        <f t="shared" si="131"/>
        <v>5.5</v>
      </c>
      <c r="CC625" s="30">
        <f>SUMIF(Ingredients!$B$3:$B$230,F625,Ingredients!$I$3:$I$230)+SUMIF($B$3:$B$725,F625,$CK$3:$CK$725)</f>
        <v>0</v>
      </c>
      <c r="CD625" s="30">
        <f>SUMIF(Ingredients!$B$3:$B$230,G625,Ingredients!$I$3:$I$230)+SUMIF($B$3:$B$725,G625,$CK$3:$CK$725)</f>
        <v>3.5</v>
      </c>
      <c r="CE625" s="30">
        <f>SUMIF(Ingredients!$B$3:$B$230,H625,Ingredients!$I$3:$I$230)+SUMIF($B$3:$B$725,H625,$CK$3:$CK$725)</f>
        <v>0</v>
      </c>
      <c r="CF625" s="30">
        <f>SUMIF(Ingredients!$B$3:$B$230,I625,Ingredients!$I$3:$I$230)+SUMIF($B$3:$B$725,I625,$CK$3:$CK$725)</f>
        <v>0</v>
      </c>
      <c r="CG625" s="30">
        <f>SUMIF(Ingredients!$B$3:$B$230,J625,Ingredients!$I$3:$I$230)+SUMIF($B$3:$B$725,J625,$CK$3:$CK$725)</f>
        <v>0</v>
      </c>
      <c r="CH625" s="30">
        <f>SUMIF(Ingredients!$B$3:$B$230,K625,Ingredients!$I$3:$I$230)+SUMIF($B$3:$B$725,K625,$CK$3:$CK$725)</f>
        <v>0</v>
      </c>
      <c r="CI625" s="30">
        <f>SUMIF(Ingredients!$B$3:$B$230,L625,Ingredients!$I$3:$I$230)+SUMIF($B$3:$B$725,L625,$CK$3:$CK$725)</f>
        <v>0</v>
      </c>
      <c r="CJ625" s="30">
        <f>SUMIF(Ingredients!$B$3:$B$230,M625,Ingredients!$I$3:$I$230)+SUMIF($B$3:$B$725,M625,$CK$3:$CK$725)</f>
        <v>0</v>
      </c>
      <c r="CK625" s="38">
        <f t="shared" si="132"/>
        <v>3.5</v>
      </c>
      <c r="CL625" s="30">
        <f>SUMIF(Ingredients!$B$3:$B$230,F625,Ingredients!$J$3:$J$230)+SUMIF($B$3:$B$725,F625,$CT$3:$CT$725)</f>
        <v>0</v>
      </c>
      <c r="CM625" s="30">
        <f>SUMIF(Ingredients!$B$3:$B$230,G625,Ingredients!$J$3:$J$230)+SUMIF($B$3:$B$725,G625,$CT$3:$CT$725)</f>
        <v>0</v>
      </c>
      <c r="CN625" s="30">
        <f>SUMIF(Ingredients!$B$3:$B$230,H625,Ingredients!$J$3:$J$230)+SUMIF($B$3:$B$725,H625,$CT$3:$CT$725)</f>
        <v>0</v>
      </c>
      <c r="CO625" s="30">
        <f>SUMIF(Ingredients!$B$3:$B$230,I625,Ingredients!$J$3:$J$230)+SUMIF($B$3:$B$725,I625,$CT$3:$CT$725)</f>
        <v>0</v>
      </c>
      <c r="CP625" s="30">
        <f>SUMIF(Ingredients!$B$3:$B$230,J625,Ingredients!$J$3:$J$230)+SUMIF($B$3:$B$725,J625,$CT$3:$CT$725)</f>
        <v>0</v>
      </c>
      <c r="CQ625" s="30">
        <f>SUMIF(Ingredients!$B$3:$B$230,K625,Ingredients!$J$3:$J$230)+SUMIF($B$3:$B$725,K625,$CT$3:$CT$725)</f>
        <v>0</v>
      </c>
      <c r="CR625" s="30">
        <f>SUMIF(Ingredients!$B$3:$B$230,L625,Ingredients!$J$3:$J$230)+SUMIF($B$3:$B$725,L625,$CT$3:$CT$725)</f>
        <v>0</v>
      </c>
      <c r="CS625" s="30">
        <f>SUMIF(Ingredients!$B$3:$B$230,M625,Ingredients!$J$3:$J$230)+SUMIF($B$3:$B$725,M625,$CT$3:$CT$725)</f>
        <v>0</v>
      </c>
      <c r="CT625" s="43">
        <f t="shared" si="133"/>
        <v>0</v>
      </c>
      <c r="CU625" s="34">
        <v>35</v>
      </c>
      <c r="CV625" s="30">
        <v>0</v>
      </c>
      <c r="CW625" s="30">
        <v>11</v>
      </c>
      <c r="CX625" s="35">
        <v>1.5</v>
      </c>
      <c r="CY625" s="36">
        <v>0</v>
      </c>
      <c r="CZ625" s="37">
        <v>5.5</v>
      </c>
      <c r="DA625" s="38">
        <v>3.5</v>
      </c>
      <c r="DB625" s="39">
        <v>0</v>
      </c>
      <c r="DC625" t="s">
        <v>202</v>
      </c>
      <c r="DD625" t="str">
        <f t="shared" ca="1" si="125"/>
        <v/>
      </c>
      <c r="DE625" t="str">
        <f t="shared" ca="1" si="134"/>
        <v>-</v>
      </c>
      <c r="DG625" t="s">
        <v>200</v>
      </c>
      <c r="DH625" t="str">
        <f t="shared" ca="1" si="135"/>
        <v>BOLOGNASANDWICHITEM(MEAL, ItemRegistry.bolognasandwichItem, 4 ,7f,0f,1.5f,5.5f,0f,3.5f,0f,1.91f),</v>
      </c>
      <c r="DI625" t="s">
        <v>2638</v>
      </c>
    </row>
    <row r="626" spans="2:113" x14ac:dyDescent="0.3">
      <c r="B626" t="s">
        <v>944</v>
      </c>
      <c r="C626" t="str">
        <f>INDEX('PH Itemnames'!$B$1:$B$723,MATCH(B626,'PH Itemnames'!$A$1:$A$723),1)</f>
        <v>ricepuddingItem</v>
      </c>
      <c r="D626" t="s">
        <v>240</v>
      </c>
      <c r="E626" t="s">
        <v>1191</v>
      </c>
      <c r="F626" s="10" t="s">
        <v>44</v>
      </c>
      <c r="G626" s="11" t="s">
        <v>238</v>
      </c>
      <c r="H626" s="11" t="s">
        <v>210</v>
      </c>
      <c r="I626" s="11" t="s">
        <v>399</v>
      </c>
      <c r="J626" s="11" t="s">
        <v>173</v>
      </c>
      <c r="K626" s="11"/>
      <c r="L626" s="11"/>
      <c r="M626" s="11"/>
      <c r="N626" s="46">
        <f ca="1">SUMIF(Ingredients!$B$3:$B$230,'PH complex foods'!F626,Ingredients!$A$3:$A$119)+SUMIF($B$3:$B$725,F626,$V$3:$V$724)</f>
        <v>1</v>
      </c>
      <c r="O626" s="11">
        <f ca="1">SUMIF(Ingredients!$B$3:$B$230,'PH complex foods'!G626,Ingredients!$A$3:$A$119)+SUMIF($B$3:$B$725,G626,$V$3:$V$724)</f>
        <v>1</v>
      </c>
      <c r="P626" s="11">
        <f ca="1">SUMIF(Ingredients!$B$3:$B$230,'PH complex foods'!H626,Ingredients!$A$3:$A$119)+SUMIF($B$3:$B$725,H626,$V$3:$V$724)</f>
        <v>1</v>
      </c>
      <c r="Q626" s="11">
        <f ca="1">SUMIF(Ingredients!$B$3:$B$230,'PH complex foods'!I626,Ingredients!$A$3:$A$119)+SUMIF($B$3:$B$725,I626,$V$3:$V$724)</f>
        <v>1</v>
      </c>
      <c r="R626" s="11">
        <f ca="1">SUMIF(Ingredients!$B$3:$B$230,'PH complex foods'!J626,Ingredients!$A$3:$A$119)+SUMIF($B$3:$B$725,J626,$V$3:$V$724)</f>
        <v>0</v>
      </c>
      <c r="S626" s="11">
        <f ca="1">SUMIF(Ingredients!$B$3:$B$230,'PH complex foods'!K626,Ingredients!$A$3:$A$119)+SUMIF($B$3:$B$725,K626,$V$3:$V$724)</f>
        <v>0</v>
      </c>
      <c r="T626" s="11">
        <f ca="1">SUMIF(Ingredients!$B$3:$B$230,'PH complex foods'!L626,Ingredients!$A$3:$A$119)+SUMIF($B$3:$B$725,L626,$V$3:$V$724)</f>
        <v>0</v>
      </c>
      <c r="U626" s="11">
        <f ca="1">SUMIF(Ingredients!$B$3:$B$230,'PH complex foods'!M626,Ingredients!$A$3:$A$119)+SUMIF($B$3:$B$725,M626,$V$3:$V$724)</f>
        <v>0</v>
      </c>
      <c r="V626" s="10">
        <f t="shared" ca="1" si="136"/>
        <v>0</v>
      </c>
      <c r="W626" s="10">
        <v>0</v>
      </c>
      <c r="X626" s="11">
        <v>-1</v>
      </c>
      <c r="Y626" s="11">
        <f>COUNTIF(F626:M1350,B626)</f>
        <v>0</v>
      </c>
      <c r="Z626" s="44" t="str">
        <f t="shared" ca="1" si="137"/>
        <v>No</v>
      </c>
      <c r="AA626" s="34">
        <f>SUMIF(Ingredients!$B$3:$B$230,F626,Ingredients!$C$3:$C$230)+SUMIF($B$3:$B$725,F626,$AI$3:$AI$725)</f>
        <v>0</v>
      </c>
      <c r="AB626" s="30">
        <f>SUMIF(Ingredients!$B$3:$B$230,G626,Ingredients!$C$3:$C$230)+SUMIF($B$3:$B$725,G626,$AI$3:$AI$725)</f>
        <v>5</v>
      </c>
      <c r="AC626" s="30">
        <f>SUMIF(Ingredients!$B$3:$B$230,H626,Ingredients!$C$3:$C$230)+SUMIF($B$3:$B$725,H626,$AI$3:$AI$725)</f>
        <v>0</v>
      </c>
      <c r="AD626" s="30">
        <f>SUMIF(Ingredients!$B$3:$B$230,I626,Ingredients!$C$3:$C$230)+SUMIF($B$3:$B$725,I626,$AI$3:$AI$725)</f>
        <v>0</v>
      </c>
      <c r="AE626" s="30">
        <f>SUMIF(Ingredients!$B$3:$B$230,J626,Ingredients!$C$3:$C$230)+SUMIF($B$3:$B$725,J626,$AI$3:$AI$725)</f>
        <v>1</v>
      </c>
      <c r="AF626" s="30">
        <f>SUMIF(Ingredients!$B$3:$B$230,K626,Ingredients!$C$3:$C$230)+SUMIF($B$3:$B$725,K626,$AI$3:$AI$725)</f>
        <v>0</v>
      </c>
      <c r="AG626" s="30">
        <f>SUMIF(Ingredients!$B$3:$B$230,L626,Ingredients!$C$3:$C$230)+SUMIF($B$3:$B$725,L626,$AI$3:$AI$725)</f>
        <v>0</v>
      </c>
      <c r="AH626" s="30">
        <f>SUMIF(Ingredients!$B$3:$B$230,M626,Ingredients!$C$3:$C$230)+SUMIF($B$3:$B$725,M626,$AI$3:$AI$725)</f>
        <v>0</v>
      </c>
      <c r="AI626" s="29">
        <f t="shared" si="126"/>
        <v>6</v>
      </c>
      <c r="AJ626" s="30">
        <f>SUMIF(Ingredients!$B$3:$B$230,F626,Ingredients!$D$3:$D$230)+SUMIF($B$3:$B$725,F626,$AR$3:$AR$725)</f>
        <v>0</v>
      </c>
      <c r="AK626" s="30">
        <f>SUMIF(Ingredients!$B$3:$B$230,G626,Ingredients!$D$3:$D$230)+SUMIF($B$3:$B$725,G626,$AR$3:$AR$725)</f>
        <v>5</v>
      </c>
      <c r="AL626" s="30">
        <f>SUMIF(Ingredients!$B$3:$B$230,H626,Ingredients!$D$3:$D$230)+SUMIF($B$3:$B$725,H626,$AR$3:$AR$725)</f>
        <v>0</v>
      </c>
      <c r="AM626" s="30">
        <f>SUMIF(Ingredients!$B$3:$B$230,I626,Ingredients!$D$3:$D$230)+SUMIF($B$3:$B$725,I626,$AR$3:$AR$725)</f>
        <v>0</v>
      </c>
      <c r="AN626" s="30">
        <f>SUMIF(Ingredients!$B$3:$B$230,J626,Ingredients!$D$3:$D$230)+SUMIF($B$3:$B$725,J626,$AR$3:$AR$725)</f>
        <v>0</v>
      </c>
      <c r="AO626" s="30">
        <f>SUMIF(Ingredients!$B$3:$B$230,K626,Ingredients!$D$3:$D$230)+SUMIF($B$3:$B$725,K626,$AR$3:$AR$725)</f>
        <v>0</v>
      </c>
      <c r="AP626" s="30">
        <f>SUMIF(Ingredients!$B$3:$B$230,L626,Ingredients!$D$3:$D$230)+SUMIF($B$3:$B$725,L626,$AR$3:$AR$725)</f>
        <v>0</v>
      </c>
      <c r="AQ626" s="30">
        <f>SUMIF(Ingredients!$B$3:$B$230,M626,Ingredients!$D$3:$D$230)+SUMIF($B$3:$B$725,M626,$AR$3:$AR$725)</f>
        <v>0</v>
      </c>
      <c r="AR626" s="29">
        <f t="shared" si="127"/>
        <v>5</v>
      </c>
      <c r="AS626" s="30">
        <f>SUMIF(Ingredients!$B$3:$B$230,F626,Ingredients!$E$3:$E$230)+SUMIF($B$3:$B$725,F626,$BA$3:$BA$730)</f>
        <v>10</v>
      </c>
      <c r="AT626" s="30">
        <f>SUMIF(Ingredients!$B$3:$B$230,G626,Ingredients!$E$3:$E$230)+SUMIF($B$3:$B$725,G626,$BA$3:$BA$730)</f>
        <v>23</v>
      </c>
      <c r="AU626" s="30">
        <f>SUMIF(Ingredients!$B$3:$B$230,H626,Ingredients!$E$3:$E$230)+SUMIF($B$3:$B$725,H626,$BA$3:$BA$730)</f>
        <v>30</v>
      </c>
      <c r="AV626" s="30">
        <f>SUMIF(Ingredients!$B$3:$B$230,I626,Ingredients!$E$3:$E$230)+SUMIF($B$3:$B$725,I626,$BA$3:$BA$730)</f>
        <v>21</v>
      </c>
      <c r="AW626" s="30">
        <f>SUMIF(Ingredients!$B$3:$B$230,J626,Ingredients!$E$3:$E$230)+SUMIF($B$3:$B$725,J626,$BA$3:$BA$730)</f>
        <v>18</v>
      </c>
      <c r="AX626" s="30">
        <f>SUMIF(Ingredients!$B$3:$B$230,K626,Ingredients!$E$3:$E$230)+SUMIF($B$3:$B$725,K626,$BA$3:$BA$730)</f>
        <v>0</v>
      </c>
      <c r="AY626" s="30">
        <f>SUMIF(Ingredients!$B$3:$B$230,L626,Ingredients!$E$3:$E$230)+SUMIF($B$3:$B$725,L626,$BA$3:$BA$730)</f>
        <v>0</v>
      </c>
      <c r="AZ626" s="30">
        <f>SUMIF(Ingredients!$B$3:$B$230,M626,Ingredients!$E$3:$E$230)+SUMIF($B$3:$B$725,M626,$BA$3:$BA$730)</f>
        <v>0</v>
      </c>
      <c r="BA626" s="29">
        <f t="shared" si="128"/>
        <v>20.399999999999999</v>
      </c>
      <c r="BB626" s="30">
        <f>SUMIF(Ingredients!$B$3:$B$230,F626,Ingredients!$F$3:$F$230)+SUMIF($B$3:$B$725,F626,$BJ$3:$BJ$725)</f>
        <v>0</v>
      </c>
      <c r="BC626" s="30">
        <f>SUMIF(Ingredients!$B$3:$B$230,G626,Ingredients!$F$3:$F$230)+SUMIF($B$3:$B$725,G626,$BJ$3:$BJ$725)</f>
        <v>0</v>
      </c>
      <c r="BD626" s="30">
        <f>SUMIF(Ingredients!$B$3:$B$230,H626,Ingredients!$F$3:$F$230)+SUMIF($B$3:$B$725,H626,$BJ$3:$BJ$725)</f>
        <v>0</v>
      </c>
      <c r="BE626" s="30">
        <f>SUMIF(Ingredients!$B$3:$B$230,I626,Ingredients!$F$3:$F$230)+SUMIF($B$3:$B$725,I626,$BJ$3:$BJ$725)</f>
        <v>0</v>
      </c>
      <c r="BF626" s="30">
        <f>SUMIF(Ingredients!$B$3:$B$230,J626,Ingredients!$F$3:$F$230)+SUMIF($B$3:$B$725,J626,$BJ$3:$BJ$725)</f>
        <v>0</v>
      </c>
      <c r="BG626" s="30">
        <f>SUMIF(Ingredients!$B$3:$B$230,K626,Ingredients!$F$3:$F$230)+SUMIF($B$3:$B$725,K626,$BJ$3:$BJ$725)</f>
        <v>0</v>
      </c>
      <c r="BH626" s="30">
        <f>SUMIF(Ingredients!$B$3:$B$230,L626,Ingredients!$F$3:$F$230)+SUMIF($B$3:$B$725,L626,$BJ$3:$BJ$725)</f>
        <v>0</v>
      </c>
      <c r="BI626" s="30">
        <f>SUMIF(Ingredients!$B$3:$B$230,M626,Ingredients!$F$3:$F$230)+SUMIF($B$3:$B$725,M626,$BJ$3:$BJ$725)</f>
        <v>0</v>
      </c>
      <c r="BJ626" s="35">
        <f t="shared" si="129"/>
        <v>0</v>
      </c>
      <c r="BK626" s="30">
        <f>SUMIF(Ingredients!$B$3:$B$230,F626,Ingredients!$G$3:$G$230)+SUMIF($B$3:$B$725,F626,$BS$3:$BS$725)</f>
        <v>0</v>
      </c>
      <c r="BL626" s="30">
        <f>SUMIF(Ingredients!$B$3:$B$230,G626,Ingredients!$G$3:$G$230)+SUMIF($B$3:$B$725,G626,$BS$3:$BS$725)</f>
        <v>0</v>
      </c>
      <c r="BM626" s="30">
        <f>SUMIF(Ingredients!$B$3:$B$230,H626,Ingredients!$G$3:$G$230)+SUMIF($B$3:$B$725,H626,$BS$3:$BS$725)</f>
        <v>0</v>
      </c>
      <c r="BN626" s="30">
        <f>SUMIF(Ingredients!$B$3:$B$230,I626,Ingredients!$G$3:$G$230)+SUMIF($B$3:$B$725,I626,$BS$3:$BS$725)</f>
        <v>0</v>
      </c>
      <c r="BO626" s="30">
        <f>SUMIF(Ingredients!$B$3:$B$230,J626,Ingredients!$G$3:$G$230)+SUMIF($B$3:$B$725,J626,$BS$3:$BS$725)</f>
        <v>0</v>
      </c>
      <c r="BP626" s="30">
        <f>SUMIF(Ingredients!$B$3:$B$230,K626,Ingredients!$G$3:$G$230)+SUMIF($B$3:$B$725,K626,$BS$3:$BS$725)</f>
        <v>0</v>
      </c>
      <c r="BQ626" s="30">
        <f>SUMIF(Ingredients!$B$3:$B$230,L626,Ingredients!$G$3:$G$230)+SUMIF($B$3:$B$725,L626,$BS$3:$BS$725)</f>
        <v>0</v>
      </c>
      <c r="BR626" s="30">
        <f>SUMIF(Ingredients!$B$3:$B$230,M626,Ingredients!$G$3:$G$230)+SUMIF($B$3:$B$725,M626,$BS$3:$BS$725)</f>
        <v>0</v>
      </c>
      <c r="BS626" s="36">
        <f t="shared" si="130"/>
        <v>0</v>
      </c>
      <c r="BT626" s="30">
        <f>SUMIF(Ingredients!$B$3:$B$230,F626,Ingredients!$H$3:$H$230)+SUMIF($B$3:$B$725,F626,$CB$3:$CB$725)</f>
        <v>0</v>
      </c>
      <c r="BU626" s="30">
        <f>SUMIF(Ingredients!$B$3:$B$230,G626,Ingredients!$H$3:$H$230)+SUMIF($B$3:$B$725,G626,$CB$3:$CB$725)</f>
        <v>0</v>
      </c>
      <c r="BV626" s="30">
        <f>SUMIF(Ingredients!$B$3:$B$230,H626,Ingredients!$H$3:$H$230)+SUMIF($B$3:$B$725,H626,$CB$3:$CB$725)</f>
        <v>0</v>
      </c>
      <c r="BW626" s="30">
        <f>SUMIF(Ingredients!$B$3:$B$230,I626,Ingredients!$H$3:$H$230)+SUMIF($B$3:$B$725,I626,$CB$3:$CB$725)</f>
        <v>0</v>
      </c>
      <c r="BX626" s="30">
        <f>SUMIF(Ingredients!$B$3:$B$230,J626,Ingredients!$H$3:$H$230)+SUMIF($B$3:$B$725,J626,$CB$3:$CB$725)</f>
        <v>0</v>
      </c>
      <c r="BY626" s="30">
        <f>SUMIF(Ingredients!$B$3:$B$230,K626,Ingredients!$H$3:$H$230)+SUMIF($B$3:$B$725,K626,$CB$3:$CB$725)</f>
        <v>0</v>
      </c>
      <c r="BZ626" s="30">
        <f>SUMIF(Ingredients!$B$3:$B$230,L626,Ingredients!$H$3:$H$230)+SUMIF($B$3:$B$725,L626,$CB$3:$CB$725)</f>
        <v>0</v>
      </c>
      <c r="CA626" s="30">
        <f>SUMIF(Ingredients!$B$3:$B$230,M626,Ingredients!$H$3:$H$230)+SUMIF($B$3:$B$725,M626,$CB$3:$CB$725)</f>
        <v>0</v>
      </c>
      <c r="CB626" s="42">
        <f t="shared" si="131"/>
        <v>0</v>
      </c>
      <c r="CC626" s="30">
        <f>SUMIF(Ingredients!$B$3:$B$230,F626,Ingredients!$I$3:$I$230)+SUMIF($B$3:$B$725,F626,$CK$3:$CK$725)</f>
        <v>0</v>
      </c>
      <c r="CD626" s="30">
        <f>SUMIF(Ingredients!$B$3:$B$230,G626,Ingredients!$I$3:$I$230)+SUMIF($B$3:$B$725,G626,$CK$3:$CK$725)</f>
        <v>0</v>
      </c>
      <c r="CE626" s="30">
        <f>SUMIF(Ingredients!$B$3:$B$230,H626,Ingredients!$I$3:$I$230)+SUMIF($B$3:$B$725,H626,$CK$3:$CK$725)</f>
        <v>0</v>
      </c>
      <c r="CF626" s="30">
        <f>SUMIF(Ingredients!$B$3:$B$230,I626,Ingredients!$I$3:$I$230)+SUMIF($B$3:$B$725,I626,$CK$3:$CK$725)</f>
        <v>0</v>
      </c>
      <c r="CG626" s="30">
        <f>SUMIF(Ingredients!$B$3:$B$230,J626,Ingredients!$I$3:$I$230)+SUMIF($B$3:$B$725,J626,$CK$3:$CK$725)</f>
        <v>0</v>
      </c>
      <c r="CH626" s="30">
        <f>SUMIF(Ingredients!$B$3:$B$230,K626,Ingredients!$I$3:$I$230)+SUMIF($B$3:$B$725,K626,$CK$3:$CK$725)</f>
        <v>0</v>
      </c>
      <c r="CI626" s="30">
        <f>SUMIF(Ingredients!$B$3:$B$230,L626,Ingredients!$I$3:$I$230)+SUMIF($B$3:$B$725,L626,$CK$3:$CK$725)</f>
        <v>0</v>
      </c>
      <c r="CJ626" s="30">
        <f>SUMIF(Ingredients!$B$3:$B$230,M626,Ingredients!$I$3:$I$230)+SUMIF($B$3:$B$725,M626,$CK$3:$CK$725)</f>
        <v>0</v>
      </c>
      <c r="CK626" s="38">
        <f t="shared" si="132"/>
        <v>0</v>
      </c>
      <c r="CL626" s="30">
        <f>SUMIF(Ingredients!$B$3:$B$230,F626,Ingredients!$J$3:$J$230)+SUMIF($B$3:$B$725,F626,$CT$3:$CT$725)</f>
        <v>0</v>
      </c>
      <c r="CM626" s="30">
        <f>SUMIF(Ingredients!$B$3:$B$230,G626,Ingredients!$J$3:$J$230)+SUMIF($B$3:$B$725,G626,$CT$3:$CT$725)</f>
        <v>2</v>
      </c>
      <c r="CN626" s="30">
        <f>SUMIF(Ingredients!$B$3:$B$230,H626,Ingredients!$J$3:$J$230)+SUMIF($B$3:$B$725,H626,$CT$3:$CT$725)</f>
        <v>0</v>
      </c>
      <c r="CO626" s="30">
        <f>SUMIF(Ingredients!$B$3:$B$230,I626,Ingredients!$J$3:$J$230)+SUMIF($B$3:$B$725,I626,$CT$3:$CT$725)</f>
        <v>0</v>
      </c>
      <c r="CP626" s="30">
        <f>SUMIF(Ingredients!$B$3:$B$230,J626,Ingredients!$J$3:$J$230)+SUMIF($B$3:$B$725,J626,$CT$3:$CT$725)</f>
        <v>0</v>
      </c>
      <c r="CQ626" s="30">
        <f>SUMIF(Ingredients!$B$3:$B$230,K626,Ingredients!$J$3:$J$230)+SUMIF($B$3:$B$725,K626,$CT$3:$CT$725)</f>
        <v>0</v>
      </c>
      <c r="CR626" s="30">
        <f>SUMIF(Ingredients!$B$3:$B$230,L626,Ingredients!$J$3:$J$230)+SUMIF($B$3:$B$725,L626,$CT$3:$CT$725)</f>
        <v>0</v>
      </c>
      <c r="CS626" s="30">
        <f>SUMIF(Ingredients!$B$3:$B$230,M626,Ingredients!$J$3:$J$230)+SUMIF($B$3:$B$725,M626,$CT$3:$CT$725)</f>
        <v>0</v>
      </c>
      <c r="CT626" s="43">
        <f t="shared" si="133"/>
        <v>2</v>
      </c>
      <c r="CU626" s="34">
        <v>6</v>
      </c>
      <c r="CV626" s="30">
        <v>5</v>
      </c>
      <c r="CW626" s="30">
        <v>16.2</v>
      </c>
      <c r="CX626" s="35">
        <v>0</v>
      </c>
      <c r="CY626" s="36">
        <v>0</v>
      </c>
      <c r="CZ626" s="37">
        <v>0</v>
      </c>
      <c r="DA626" s="38">
        <v>0</v>
      </c>
      <c r="DB626" s="39">
        <v>2</v>
      </c>
      <c r="DC626" t="s">
        <v>199</v>
      </c>
      <c r="DD626" t="str">
        <f t="shared" ca="1" si="125"/>
        <v/>
      </c>
      <c r="DE626" t="str">
        <f t="shared" ca="1" si="134"/>
        <v>No</v>
      </c>
      <c r="DG626" t="s">
        <v>200</v>
      </c>
      <c r="DH626" t="str">
        <f t="shared" ca="1" si="135"/>
        <v/>
      </c>
      <c r="DI626" t="s">
        <v>2271</v>
      </c>
    </row>
    <row r="627" spans="2:113" x14ac:dyDescent="0.3">
      <c r="B627" t="s">
        <v>945</v>
      </c>
      <c r="C627" t="str">
        <f>INDEX('PH Itemnames'!$B$1:$B$723,MATCH(B627,'PH Itemnames'!$A$1:$A$723),1)</f>
        <v>musubiItem</v>
      </c>
      <c r="D627" t="s">
        <v>240</v>
      </c>
      <c r="E627" t="s">
        <v>1191</v>
      </c>
      <c r="F627" s="10" t="s">
        <v>77</v>
      </c>
      <c r="G627" s="11" t="s">
        <v>44</v>
      </c>
      <c r="H627" s="11" t="s">
        <v>67</v>
      </c>
      <c r="I627" s="11"/>
      <c r="J627" s="11"/>
      <c r="K627" s="11"/>
      <c r="L627" s="11"/>
      <c r="M627" s="11"/>
      <c r="N627" s="46">
        <f ca="1">SUMIF(Ingredients!$B$3:$B$230,'PH complex foods'!F627,Ingredients!$A$3:$A$119)+SUMIF($B$3:$B$725,F627,$V$3:$V$724)</f>
        <v>1</v>
      </c>
      <c r="O627" s="11">
        <f ca="1">SUMIF(Ingredients!$B$3:$B$230,'PH complex foods'!G627,Ingredients!$A$3:$A$119)+SUMIF($B$3:$B$725,G627,$V$3:$V$724)</f>
        <v>1</v>
      </c>
      <c r="P627" s="11">
        <f ca="1">SUMIF(Ingredients!$B$3:$B$230,'PH complex foods'!H627,Ingredients!$A$3:$A$119)+SUMIF($B$3:$B$725,H627,$V$3:$V$724)</f>
        <v>1</v>
      </c>
      <c r="Q627" s="11">
        <f ca="1">SUMIF(Ingredients!$B$3:$B$230,'PH complex foods'!I627,Ingredients!$A$3:$A$119)+SUMIF($B$3:$B$725,I627,$V$3:$V$724)</f>
        <v>0</v>
      </c>
      <c r="R627" s="11">
        <f ca="1">SUMIF(Ingredients!$B$3:$B$230,'PH complex foods'!J627,Ingredients!$A$3:$A$119)+SUMIF($B$3:$B$725,J627,$V$3:$V$724)</f>
        <v>0</v>
      </c>
      <c r="S627" s="11">
        <f ca="1">SUMIF(Ingredients!$B$3:$B$230,'PH complex foods'!K627,Ingredients!$A$3:$A$119)+SUMIF($B$3:$B$725,K627,$V$3:$V$724)</f>
        <v>0</v>
      </c>
      <c r="T627" s="11">
        <f ca="1">SUMIF(Ingredients!$B$3:$B$230,'PH complex foods'!L627,Ingredients!$A$3:$A$119)+SUMIF($B$3:$B$725,L627,$V$3:$V$724)</f>
        <v>0</v>
      </c>
      <c r="U627" s="11">
        <f ca="1">SUMIF(Ingredients!$B$3:$B$230,'PH complex foods'!M627,Ingredients!$A$3:$A$119)+SUMIF($B$3:$B$725,M627,$V$3:$V$724)</f>
        <v>0</v>
      </c>
      <c r="V627" s="10">
        <f t="shared" ca="1" si="136"/>
        <v>1</v>
      </c>
      <c r="W627" s="10">
        <v>1</v>
      </c>
      <c r="X627" s="11">
        <v>1</v>
      </c>
      <c r="Y627" s="11">
        <f>COUNTIF(F627:M1351,B627)</f>
        <v>0</v>
      </c>
      <c r="Z627" s="44" t="str">
        <f t="shared" ca="1" si="137"/>
        <v>Yes</v>
      </c>
      <c r="AA627" s="34">
        <f>SUMIF(Ingredients!$B$3:$B$230,F627,Ingredients!$C$3:$C$230)+SUMIF($B$3:$B$725,F627,$AI$3:$AI$725)</f>
        <v>10</v>
      </c>
      <c r="AB627" s="30">
        <f>SUMIF(Ingredients!$B$3:$B$230,G627,Ingredients!$C$3:$C$230)+SUMIF($B$3:$B$725,G627,$AI$3:$AI$725)</f>
        <v>0</v>
      </c>
      <c r="AC627" s="30">
        <f>SUMIF(Ingredients!$B$3:$B$230,H627,Ingredients!$C$3:$C$230)+SUMIF($B$3:$B$725,H627,$AI$3:$AI$725)</f>
        <v>5</v>
      </c>
      <c r="AD627" s="30">
        <f>SUMIF(Ingredients!$B$3:$B$230,I627,Ingredients!$C$3:$C$230)+SUMIF($B$3:$B$725,I627,$AI$3:$AI$725)</f>
        <v>0</v>
      </c>
      <c r="AE627" s="30">
        <f>SUMIF(Ingredients!$B$3:$B$230,J627,Ingredients!$C$3:$C$230)+SUMIF($B$3:$B$725,J627,$AI$3:$AI$725)</f>
        <v>0</v>
      </c>
      <c r="AF627" s="30">
        <f>SUMIF(Ingredients!$B$3:$B$230,K627,Ingredients!$C$3:$C$230)+SUMIF($B$3:$B$725,K627,$AI$3:$AI$725)</f>
        <v>0</v>
      </c>
      <c r="AG627" s="30">
        <f>SUMIF(Ingredients!$B$3:$B$230,L627,Ingredients!$C$3:$C$230)+SUMIF($B$3:$B$725,L627,$AI$3:$AI$725)</f>
        <v>0</v>
      </c>
      <c r="AH627" s="30">
        <f>SUMIF(Ingredients!$B$3:$B$230,M627,Ingredients!$C$3:$C$230)+SUMIF($B$3:$B$725,M627,$AI$3:$AI$725)</f>
        <v>0</v>
      </c>
      <c r="AI627" s="29">
        <f t="shared" si="126"/>
        <v>15</v>
      </c>
      <c r="AJ627" s="30">
        <f>SUMIF(Ingredients!$B$3:$B$230,F627,Ingredients!$D$3:$D$230)+SUMIF($B$3:$B$725,F627,$AR$3:$AR$725)</f>
        <v>0</v>
      </c>
      <c r="AK627" s="30">
        <f>SUMIF(Ingredients!$B$3:$B$230,G627,Ingredients!$D$3:$D$230)+SUMIF($B$3:$B$725,G627,$AR$3:$AR$725)</f>
        <v>0</v>
      </c>
      <c r="AL627" s="30">
        <f>SUMIF(Ingredients!$B$3:$B$230,H627,Ingredients!$D$3:$D$230)+SUMIF($B$3:$B$725,H627,$AR$3:$AR$725)</f>
        <v>0</v>
      </c>
      <c r="AM627" s="30">
        <f>SUMIF(Ingredients!$B$3:$B$230,I627,Ingredients!$D$3:$D$230)+SUMIF($B$3:$B$725,I627,$AR$3:$AR$725)</f>
        <v>0</v>
      </c>
      <c r="AN627" s="30">
        <f>SUMIF(Ingredients!$B$3:$B$230,J627,Ingredients!$D$3:$D$230)+SUMIF($B$3:$B$725,J627,$AR$3:$AR$725)</f>
        <v>0</v>
      </c>
      <c r="AO627" s="30">
        <f>SUMIF(Ingredients!$B$3:$B$230,K627,Ingredients!$D$3:$D$230)+SUMIF($B$3:$B$725,K627,$AR$3:$AR$725)</f>
        <v>0</v>
      </c>
      <c r="AP627" s="30">
        <f>SUMIF(Ingredients!$B$3:$B$230,L627,Ingredients!$D$3:$D$230)+SUMIF($B$3:$B$725,L627,$AR$3:$AR$725)</f>
        <v>0</v>
      </c>
      <c r="AQ627" s="30">
        <f>SUMIF(Ingredients!$B$3:$B$230,M627,Ingredients!$D$3:$D$230)+SUMIF($B$3:$B$725,M627,$AR$3:$AR$725)</f>
        <v>0</v>
      </c>
      <c r="AR627" s="29">
        <f t="shared" si="127"/>
        <v>0</v>
      </c>
      <c r="AS627" s="30">
        <f>SUMIF(Ingredients!$B$3:$B$230,F627,Ingredients!$E$3:$E$230)+SUMIF($B$3:$B$725,F627,$BA$3:$BA$730)</f>
        <v>14</v>
      </c>
      <c r="AT627" s="30">
        <f>SUMIF(Ingredients!$B$3:$B$230,G627,Ingredients!$E$3:$E$230)+SUMIF($B$3:$B$725,G627,$BA$3:$BA$730)</f>
        <v>10</v>
      </c>
      <c r="AU627" s="30">
        <f>SUMIF(Ingredients!$B$3:$B$230,H627,Ingredients!$E$3:$E$230)+SUMIF($B$3:$B$725,H627,$BA$3:$BA$730)</f>
        <v>8</v>
      </c>
      <c r="AV627" s="30">
        <f>SUMIF(Ingredients!$B$3:$B$230,I627,Ingredients!$E$3:$E$230)+SUMIF($B$3:$B$725,I627,$BA$3:$BA$730)</f>
        <v>0</v>
      </c>
      <c r="AW627" s="30">
        <f>SUMIF(Ingredients!$B$3:$B$230,J627,Ingredients!$E$3:$E$230)+SUMIF($B$3:$B$725,J627,$BA$3:$BA$730)</f>
        <v>0</v>
      </c>
      <c r="AX627" s="30">
        <f>SUMIF(Ingredients!$B$3:$B$230,K627,Ingredients!$E$3:$E$230)+SUMIF($B$3:$B$725,K627,$BA$3:$BA$730)</f>
        <v>0</v>
      </c>
      <c r="AY627" s="30">
        <f>SUMIF(Ingredients!$B$3:$B$230,L627,Ingredients!$E$3:$E$230)+SUMIF($B$3:$B$725,L627,$BA$3:$BA$730)</f>
        <v>0</v>
      </c>
      <c r="AZ627" s="30">
        <f>SUMIF(Ingredients!$B$3:$B$230,M627,Ingredients!$E$3:$E$230)+SUMIF($B$3:$B$725,M627,$BA$3:$BA$730)</f>
        <v>0</v>
      </c>
      <c r="BA627" s="29">
        <f t="shared" si="128"/>
        <v>10.666666666666666</v>
      </c>
      <c r="BB627" s="30">
        <f>SUMIF(Ingredients!$B$3:$B$230,F627,Ingredients!$F$3:$F$230)+SUMIF($B$3:$B$725,F627,$BJ$3:$BJ$725)</f>
        <v>0</v>
      </c>
      <c r="BC627" s="30">
        <f>SUMIF(Ingredients!$B$3:$B$230,G627,Ingredients!$F$3:$F$230)+SUMIF($B$3:$B$725,G627,$BJ$3:$BJ$725)</f>
        <v>0</v>
      </c>
      <c r="BD627" s="30">
        <f>SUMIF(Ingredients!$B$3:$B$230,H627,Ingredients!$F$3:$F$230)+SUMIF($B$3:$B$725,H627,$BJ$3:$BJ$725)</f>
        <v>0</v>
      </c>
      <c r="BE627" s="30">
        <f>SUMIF(Ingredients!$B$3:$B$230,I627,Ingredients!$F$3:$F$230)+SUMIF($B$3:$B$725,I627,$BJ$3:$BJ$725)</f>
        <v>0</v>
      </c>
      <c r="BF627" s="30">
        <f>SUMIF(Ingredients!$B$3:$B$230,J627,Ingredients!$F$3:$F$230)+SUMIF($B$3:$B$725,J627,$BJ$3:$BJ$725)</f>
        <v>0</v>
      </c>
      <c r="BG627" s="30">
        <f>SUMIF(Ingredients!$B$3:$B$230,K627,Ingredients!$F$3:$F$230)+SUMIF($B$3:$B$725,K627,$BJ$3:$BJ$725)</f>
        <v>0</v>
      </c>
      <c r="BH627" s="30">
        <f>SUMIF(Ingredients!$B$3:$B$230,L627,Ingredients!$F$3:$F$230)+SUMIF($B$3:$B$725,L627,$BJ$3:$BJ$725)</f>
        <v>0</v>
      </c>
      <c r="BI627" s="30">
        <f>SUMIF(Ingredients!$B$3:$B$230,M627,Ingredients!$F$3:$F$230)+SUMIF($B$3:$B$725,M627,$BJ$3:$BJ$725)</f>
        <v>0</v>
      </c>
      <c r="BJ627" s="35">
        <f t="shared" si="129"/>
        <v>0</v>
      </c>
      <c r="BK627" s="30">
        <f>SUMIF(Ingredients!$B$3:$B$230,F627,Ingredients!$G$3:$G$230)+SUMIF($B$3:$B$725,F627,$BS$3:$BS$725)</f>
        <v>0</v>
      </c>
      <c r="BL627" s="30">
        <f>SUMIF(Ingredients!$B$3:$B$230,G627,Ingredients!$G$3:$G$230)+SUMIF($B$3:$B$725,G627,$BS$3:$BS$725)</f>
        <v>0</v>
      </c>
      <c r="BM627" s="30">
        <f>SUMIF(Ingredients!$B$3:$B$230,H627,Ingredients!$G$3:$G$230)+SUMIF($B$3:$B$725,H627,$BS$3:$BS$725)</f>
        <v>0</v>
      </c>
      <c r="BN627" s="30">
        <f>SUMIF(Ingredients!$B$3:$B$230,I627,Ingredients!$G$3:$G$230)+SUMIF($B$3:$B$725,I627,$BS$3:$BS$725)</f>
        <v>0</v>
      </c>
      <c r="BO627" s="30">
        <f>SUMIF(Ingredients!$B$3:$B$230,J627,Ingredients!$G$3:$G$230)+SUMIF($B$3:$B$725,J627,$BS$3:$BS$725)</f>
        <v>0</v>
      </c>
      <c r="BP627" s="30">
        <f>SUMIF(Ingredients!$B$3:$B$230,K627,Ingredients!$G$3:$G$230)+SUMIF($B$3:$B$725,K627,$BS$3:$BS$725)</f>
        <v>0</v>
      </c>
      <c r="BQ627" s="30">
        <f>SUMIF(Ingredients!$B$3:$B$230,L627,Ingredients!$G$3:$G$230)+SUMIF($B$3:$B$725,L627,$BS$3:$BS$725)</f>
        <v>0</v>
      </c>
      <c r="BR627" s="30">
        <f>SUMIF(Ingredients!$B$3:$B$230,M627,Ingredients!$G$3:$G$230)+SUMIF($B$3:$B$725,M627,$BS$3:$BS$725)</f>
        <v>0</v>
      </c>
      <c r="BS627" s="36">
        <f t="shared" si="130"/>
        <v>0</v>
      </c>
      <c r="BT627" s="30">
        <f>SUMIF(Ingredients!$B$3:$B$230,F627,Ingredients!$H$3:$H$230)+SUMIF($B$3:$B$725,F627,$CB$3:$CB$725)</f>
        <v>0</v>
      </c>
      <c r="BU627" s="30">
        <f>SUMIF(Ingredients!$B$3:$B$230,G627,Ingredients!$H$3:$H$230)+SUMIF($B$3:$B$725,G627,$CB$3:$CB$725)</f>
        <v>0</v>
      </c>
      <c r="BV627" s="30">
        <f>SUMIF(Ingredients!$B$3:$B$230,H627,Ingredients!$H$3:$H$230)+SUMIF($B$3:$B$725,H627,$CB$3:$CB$725)</f>
        <v>1</v>
      </c>
      <c r="BW627" s="30">
        <f>SUMIF(Ingredients!$B$3:$B$230,I627,Ingredients!$H$3:$H$230)+SUMIF($B$3:$B$725,I627,$CB$3:$CB$725)</f>
        <v>0</v>
      </c>
      <c r="BX627" s="30">
        <f>SUMIF(Ingredients!$B$3:$B$230,J627,Ingredients!$H$3:$H$230)+SUMIF($B$3:$B$725,J627,$CB$3:$CB$725)</f>
        <v>0</v>
      </c>
      <c r="BY627" s="30">
        <f>SUMIF(Ingredients!$B$3:$B$230,K627,Ingredients!$H$3:$H$230)+SUMIF($B$3:$B$725,K627,$CB$3:$CB$725)</f>
        <v>0</v>
      </c>
      <c r="BZ627" s="30">
        <f>SUMIF(Ingredients!$B$3:$B$230,L627,Ingredients!$H$3:$H$230)+SUMIF($B$3:$B$725,L627,$CB$3:$CB$725)</f>
        <v>0</v>
      </c>
      <c r="CA627" s="30">
        <f>SUMIF(Ingredients!$B$3:$B$230,M627,Ingredients!$H$3:$H$230)+SUMIF($B$3:$B$725,M627,$CB$3:$CB$725)</f>
        <v>0</v>
      </c>
      <c r="CB627" s="42">
        <f t="shared" si="131"/>
        <v>1</v>
      </c>
      <c r="CC627" s="30">
        <f>SUMIF(Ingredients!$B$3:$B$230,F627,Ingredients!$I$3:$I$230)+SUMIF($B$3:$B$725,F627,$CK$3:$CK$725)</f>
        <v>2.5</v>
      </c>
      <c r="CD627" s="30">
        <f>SUMIF(Ingredients!$B$3:$B$230,G627,Ingredients!$I$3:$I$230)+SUMIF($B$3:$B$725,G627,$CK$3:$CK$725)</f>
        <v>0</v>
      </c>
      <c r="CE627" s="30">
        <f>SUMIF(Ingredients!$B$3:$B$230,H627,Ingredients!$I$3:$I$230)+SUMIF($B$3:$B$725,H627,$CK$3:$CK$725)</f>
        <v>0</v>
      </c>
      <c r="CF627" s="30">
        <f>SUMIF(Ingredients!$B$3:$B$230,I627,Ingredients!$I$3:$I$230)+SUMIF($B$3:$B$725,I627,$CK$3:$CK$725)</f>
        <v>0</v>
      </c>
      <c r="CG627" s="30">
        <f>SUMIF(Ingredients!$B$3:$B$230,J627,Ingredients!$I$3:$I$230)+SUMIF($B$3:$B$725,J627,$CK$3:$CK$725)</f>
        <v>0</v>
      </c>
      <c r="CH627" s="30">
        <f>SUMIF(Ingredients!$B$3:$B$230,K627,Ingredients!$I$3:$I$230)+SUMIF($B$3:$B$725,K627,$CK$3:$CK$725)</f>
        <v>0</v>
      </c>
      <c r="CI627" s="30">
        <f>SUMIF(Ingredients!$B$3:$B$230,L627,Ingredients!$I$3:$I$230)+SUMIF($B$3:$B$725,L627,$CK$3:$CK$725)</f>
        <v>0</v>
      </c>
      <c r="CJ627" s="30">
        <f>SUMIF(Ingredients!$B$3:$B$230,M627,Ingredients!$I$3:$I$230)+SUMIF($B$3:$B$725,M627,$CK$3:$CK$725)</f>
        <v>0</v>
      </c>
      <c r="CK627" s="38">
        <f t="shared" si="132"/>
        <v>2.5</v>
      </c>
      <c r="CL627" s="30">
        <f>SUMIF(Ingredients!$B$3:$B$230,F627,Ingredients!$J$3:$J$230)+SUMIF($B$3:$B$725,F627,$CT$3:$CT$725)</f>
        <v>0</v>
      </c>
      <c r="CM627" s="30">
        <f>SUMIF(Ingredients!$B$3:$B$230,G627,Ingredients!$J$3:$J$230)+SUMIF($B$3:$B$725,G627,$CT$3:$CT$725)</f>
        <v>0</v>
      </c>
      <c r="CN627" s="30">
        <f>SUMIF(Ingredients!$B$3:$B$230,H627,Ingredients!$J$3:$J$230)+SUMIF($B$3:$B$725,H627,$CT$3:$CT$725)</f>
        <v>0</v>
      </c>
      <c r="CO627" s="30">
        <f>SUMIF(Ingredients!$B$3:$B$230,I627,Ingredients!$J$3:$J$230)+SUMIF($B$3:$B$725,I627,$CT$3:$CT$725)</f>
        <v>0</v>
      </c>
      <c r="CP627" s="30">
        <f>SUMIF(Ingredients!$B$3:$B$230,J627,Ingredients!$J$3:$J$230)+SUMIF($B$3:$B$725,J627,$CT$3:$CT$725)</f>
        <v>0</v>
      </c>
      <c r="CQ627" s="30">
        <f>SUMIF(Ingredients!$B$3:$B$230,K627,Ingredients!$J$3:$J$230)+SUMIF($B$3:$B$725,K627,$CT$3:$CT$725)</f>
        <v>0</v>
      </c>
      <c r="CR627" s="30">
        <f>SUMIF(Ingredients!$B$3:$B$230,L627,Ingredients!$J$3:$J$230)+SUMIF($B$3:$B$725,L627,$CT$3:$CT$725)</f>
        <v>0</v>
      </c>
      <c r="CS627" s="30">
        <f>SUMIF(Ingredients!$B$3:$B$230,M627,Ingredients!$J$3:$J$230)+SUMIF($B$3:$B$725,M627,$CT$3:$CT$725)</f>
        <v>0</v>
      </c>
      <c r="CT627" s="43">
        <f t="shared" si="133"/>
        <v>0</v>
      </c>
      <c r="CU627" s="34">
        <v>15</v>
      </c>
      <c r="CV627" s="30">
        <v>0</v>
      </c>
      <c r="CW627" s="30">
        <v>10.666666666666666</v>
      </c>
      <c r="CX627" s="35">
        <v>1</v>
      </c>
      <c r="CY627" s="36">
        <v>0</v>
      </c>
      <c r="CZ627" s="37">
        <v>1</v>
      </c>
      <c r="DA627" s="38">
        <v>2.5</v>
      </c>
      <c r="DB627" s="39">
        <v>0</v>
      </c>
      <c r="DC627" t="s">
        <v>202</v>
      </c>
      <c r="DD627" t="str">
        <f t="shared" ca="1" si="125"/>
        <v/>
      </c>
      <c r="DE627" t="str">
        <f t="shared" ca="1" si="134"/>
        <v>-</v>
      </c>
      <c r="DG627" t="s">
        <v>200</v>
      </c>
      <c r="DH627" t="str">
        <f t="shared" ca="1" si="135"/>
        <v>MUSUBIITEM(MEAL, ItemRegistry.musubiItem, 4 ,3f,0f,1f,1f,0f,2.5f,0f,1.97f),</v>
      </c>
      <c r="DI627" t="s">
        <v>2639</v>
      </c>
    </row>
    <row r="628" spans="2:113" x14ac:dyDescent="0.3">
      <c r="B628" t="s">
        <v>946</v>
      </c>
      <c r="C628" t="str">
        <f>INDEX('PH Itemnames'!$B$1:$B$723,MATCH(B628,'PH Itemnames'!$A$1:$A$723),1)</f>
        <v>imitationcrabsticksItem</v>
      </c>
      <c r="D628" t="s">
        <v>240</v>
      </c>
      <c r="E628" t="s">
        <v>1191</v>
      </c>
      <c r="F628" s="10" t="s">
        <v>1264</v>
      </c>
      <c r="G628" s="11"/>
      <c r="H628" s="11"/>
      <c r="I628" s="11"/>
      <c r="J628" s="11"/>
      <c r="K628" s="11"/>
      <c r="L628" s="11"/>
      <c r="M628" s="11"/>
      <c r="N628" s="46">
        <f ca="1">SUMIF(Ingredients!$B$3:$B$230,'PH complex foods'!F628,Ingredients!$A$3:$A$119)+SUMIF($B$3:$B$725,F628,$V$3:$V$724)</f>
        <v>0</v>
      </c>
      <c r="O628" s="11">
        <f ca="1">SUMIF(Ingredients!$B$3:$B$230,'PH complex foods'!G628,Ingredients!$A$3:$A$119)+SUMIF($B$3:$B$725,G628,$V$3:$V$724)</f>
        <v>0</v>
      </c>
      <c r="P628" s="11">
        <f ca="1">SUMIF(Ingredients!$B$3:$B$230,'PH complex foods'!H628,Ingredients!$A$3:$A$119)+SUMIF($B$3:$B$725,H628,$V$3:$V$724)</f>
        <v>0</v>
      </c>
      <c r="Q628" s="11">
        <f ca="1">SUMIF(Ingredients!$B$3:$B$230,'PH complex foods'!I628,Ingredients!$A$3:$A$119)+SUMIF($B$3:$B$725,I628,$V$3:$V$724)</f>
        <v>0</v>
      </c>
      <c r="R628" s="11">
        <f ca="1">SUMIF(Ingredients!$B$3:$B$230,'PH complex foods'!J628,Ingredients!$A$3:$A$119)+SUMIF($B$3:$B$725,J628,$V$3:$V$724)</f>
        <v>0</v>
      </c>
      <c r="S628" s="11">
        <f ca="1">SUMIF(Ingredients!$B$3:$B$230,'PH complex foods'!K628,Ingredients!$A$3:$A$119)+SUMIF($B$3:$B$725,K628,$V$3:$V$724)</f>
        <v>0</v>
      </c>
      <c r="T628" s="11">
        <f ca="1">SUMIF(Ingredients!$B$3:$B$230,'PH complex foods'!L628,Ingredients!$A$3:$A$119)+SUMIF($B$3:$B$725,L628,$V$3:$V$724)</f>
        <v>0</v>
      </c>
      <c r="U628" s="11">
        <f ca="1">SUMIF(Ingredients!$B$3:$B$230,'PH complex foods'!M628,Ingredients!$A$3:$A$119)+SUMIF($B$3:$B$725,M628,$V$3:$V$724)</f>
        <v>0</v>
      </c>
      <c r="V628" s="10">
        <f t="shared" ca="1" si="136"/>
        <v>0</v>
      </c>
      <c r="W628" s="10">
        <v>0</v>
      </c>
      <c r="X628" s="11">
        <v>0</v>
      </c>
      <c r="Y628" s="11">
        <f>COUNTIF(F628:M1352,B628)</f>
        <v>0</v>
      </c>
      <c r="Z628" s="44" t="str">
        <f t="shared" ca="1" si="137"/>
        <v>No</v>
      </c>
      <c r="AA628" s="34">
        <f>SUMIF(Ingredients!$B$3:$B$230,F628,Ingredients!$C$3:$C$230)+SUMIF($B$3:$B$725,F628,$AI$3:$AI$725)</f>
        <v>0</v>
      </c>
      <c r="AB628" s="30">
        <f>SUMIF(Ingredients!$B$3:$B$230,G628,Ingredients!$C$3:$C$230)+SUMIF($B$3:$B$725,G628,$AI$3:$AI$725)</f>
        <v>0</v>
      </c>
      <c r="AC628" s="30">
        <f>SUMIF(Ingredients!$B$3:$B$230,H628,Ingredients!$C$3:$C$230)+SUMIF($B$3:$B$725,H628,$AI$3:$AI$725)</f>
        <v>0</v>
      </c>
      <c r="AD628" s="30">
        <f>SUMIF(Ingredients!$B$3:$B$230,I628,Ingredients!$C$3:$C$230)+SUMIF($B$3:$B$725,I628,$AI$3:$AI$725)</f>
        <v>0</v>
      </c>
      <c r="AE628" s="30">
        <f>SUMIF(Ingredients!$B$3:$B$230,J628,Ingredients!$C$3:$C$230)+SUMIF($B$3:$B$725,J628,$AI$3:$AI$725)</f>
        <v>0</v>
      </c>
      <c r="AF628" s="30">
        <f>SUMIF(Ingredients!$B$3:$B$230,K628,Ingredients!$C$3:$C$230)+SUMIF($B$3:$B$725,K628,$AI$3:$AI$725)</f>
        <v>0</v>
      </c>
      <c r="AG628" s="30">
        <f>SUMIF(Ingredients!$B$3:$B$230,L628,Ingredients!$C$3:$C$230)+SUMIF($B$3:$B$725,L628,$AI$3:$AI$725)</f>
        <v>0</v>
      </c>
      <c r="AH628" s="30">
        <f>SUMIF(Ingredients!$B$3:$B$230,M628,Ingredients!$C$3:$C$230)+SUMIF($B$3:$B$725,M628,$AI$3:$AI$725)</f>
        <v>0</v>
      </c>
      <c r="AI628" s="29">
        <f t="shared" si="126"/>
        <v>0</v>
      </c>
      <c r="AJ628" s="30">
        <f>SUMIF(Ingredients!$B$3:$B$230,F628,Ingredients!$D$3:$D$230)+SUMIF($B$3:$B$725,F628,$AR$3:$AR$725)</f>
        <v>0</v>
      </c>
      <c r="AK628" s="30">
        <f>SUMIF(Ingredients!$B$3:$B$230,G628,Ingredients!$D$3:$D$230)+SUMIF($B$3:$B$725,G628,$AR$3:$AR$725)</f>
        <v>0</v>
      </c>
      <c r="AL628" s="30">
        <f>SUMIF(Ingredients!$B$3:$B$230,H628,Ingredients!$D$3:$D$230)+SUMIF($B$3:$B$725,H628,$AR$3:$AR$725)</f>
        <v>0</v>
      </c>
      <c r="AM628" s="30">
        <f>SUMIF(Ingredients!$B$3:$B$230,I628,Ingredients!$D$3:$D$230)+SUMIF($B$3:$B$725,I628,$AR$3:$AR$725)</f>
        <v>0</v>
      </c>
      <c r="AN628" s="30">
        <f>SUMIF(Ingredients!$B$3:$B$230,J628,Ingredients!$D$3:$D$230)+SUMIF($B$3:$B$725,J628,$AR$3:$AR$725)</f>
        <v>0</v>
      </c>
      <c r="AO628" s="30">
        <f>SUMIF(Ingredients!$B$3:$B$230,K628,Ingredients!$D$3:$D$230)+SUMIF($B$3:$B$725,K628,$AR$3:$AR$725)</f>
        <v>0</v>
      </c>
      <c r="AP628" s="30">
        <f>SUMIF(Ingredients!$B$3:$B$230,L628,Ingredients!$D$3:$D$230)+SUMIF($B$3:$B$725,L628,$AR$3:$AR$725)</f>
        <v>0</v>
      </c>
      <c r="AQ628" s="30">
        <f>SUMIF(Ingredients!$B$3:$B$230,M628,Ingredients!$D$3:$D$230)+SUMIF($B$3:$B$725,M628,$AR$3:$AR$725)</f>
        <v>0</v>
      </c>
      <c r="AR628" s="29">
        <f t="shared" si="127"/>
        <v>0</v>
      </c>
      <c r="AS628" s="30">
        <f>SUMIF(Ingredients!$B$3:$B$230,F628,Ingredients!$E$3:$E$230)+SUMIF($B$3:$B$725,F628,$BA$3:$BA$730)</f>
        <v>0</v>
      </c>
      <c r="AT628" s="30">
        <f>SUMIF(Ingredients!$B$3:$B$230,G628,Ingredients!$E$3:$E$230)+SUMIF($B$3:$B$725,G628,$BA$3:$BA$730)</f>
        <v>0</v>
      </c>
      <c r="AU628" s="30">
        <f>SUMIF(Ingredients!$B$3:$B$230,H628,Ingredients!$E$3:$E$230)+SUMIF($B$3:$B$725,H628,$BA$3:$BA$730)</f>
        <v>0</v>
      </c>
      <c r="AV628" s="30">
        <f>SUMIF(Ingredients!$B$3:$B$230,I628,Ingredients!$E$3:$E$230)+SUMIF($B$3:$B$725,I628,$BA$3:$BA$730)</f>
        <v>0</v>
      </c>
      <c r="AW628" s="30">
        <f>SUMIF(Ingredients!$B$3:$B$230,J628,Ingredients!$E$3:$E$230)+SUMIF($B$3:$B$725,J628,$BA$3:$BA$730)</f>
        <v>0</v>
      </c>
      <c r="AX628" s="30">
        <f>SUMIF(Ingredients!$B$3:$B$230,K628,Ingredients!$E$3:$E$230)+SUMIF($B$3:$B$725,K628,$BA$3:$BA$730)</f>
        <v>0</v>
      </c>
      <c r="AY628" s="30">
        <f>SUMIF(Ingredients!$B$3:$B$230,L628,Ingredients!$E$3:$E$230)+SUMIF($B$3:$B$725,L628,$BA$3:$BA$730)</f>
        <v>0</v>
      </c>
      <c r="AZ628" s="30">
        <f>SUMIF(Ingredients!$B$3:$B$230,M628,Ingredients!$E$3:$E$230)+SUMIF($B$3:$B$725,M628,$BA$3:$BA$730)</f>
        <v>0</v>
      </c>
      <c r="BA628" s="29">
        <f t="shared" si="128"/>
        <v>0</v>
      </c>
      <c r="BB628" s="30">
        <f>SUMIF(Ingredients!$B$3:$B$230,F628,Ingredients!$F$3:$F$230)+SUMIF($B$3:$B$725,F628,$BJ$3:$BJ$725)</f>
        <v>0</v>
      </c>
      <c r="BC628" s="30">
        <f>SUMIF(Ingredients!$B$3:$B$230,G628,Ingredients!$F$3:$F$230)+SUMIF($B$3:$B$725,G628,$BJ$3:$BJ$725)</f>
        <v>0</v>
      </c>
      <c r="BD628" s="30">
        <f>SUMIF(Ingredients!$B$3:$B$230,H628,Ingredients!$F$3:$F$230)+SUMIF($B$3:$B$725,H628,$BJ$3:$BJ$725)</f>
        <v>0</v>
      </c>
      <c r="BE628" s="30">
        <f>SUMIF(Ingredients!$B$3:$B$230,I628,Ingredients!$F$3:$F$230)+SUMIF($B$3:$B$725,I628,$BJ$3:$BJ$725)</f>
        <v>0</v>
      </c>
      <c r="BF628" s="30">
        <f>SUMIF(Ingredients!$B$3:$B$230,J628,Ingredients!$F$3:$F$230)+SUMIF($B$3:$B$725,J628,$BJ$3:$BJ$725)</f>
        <v>0</v>
      </c>
      <c r="BG628" s="30">
        <f>SUMIF(Ingredients!$B$3:$B$230,K628,Ingredients!$F$3:$F$230)+SUMIF($B$3:$B$725,K628,$BJ$3:$BJ$725)</f>
        <v>0</v>
      </c>
      <c r="BH628" s="30">
        <f>SUMIF(Ingredients!$B$3:$B$230,L628,Ingredients!$F$3:$F$230)+SUMIF($B$3:$B$725,L628,$BJ$3:$BJ$725)</f>
        <v>0</v>
      </c>
      <c r="BI628" s="30">
        <f>SUMIF(Ingredients!$B$3:$B$230,M628,Ingredients!$F$3:$F$230)+SUMIF($B$3:$B$725,M628,$BJ$3:$BJ$725)</f>
        <v>0</v>
      </c>
      <c r="BJ628" s="35">
        <f t="shared" si="129"/>
        <v>0</v>
      </c>
      <c r="BK628" s="30">
        <f>SUMIF(Ingredients!$B$3:$B$230,F628,Ingredients!$G$3:$G$230)+SUMIF($B$3:$B$725,F628,$BS$3:$BS$725)</f>
        <v>0</v>
      </c>
      <c r="BL628" s="30">
        <f>SUMIF(Ingredients!$B$3:$B$230,G628,Ingredients!$G$3:$G$230)+SUMIF($B$3:$B$725,G628,$BS$3:$BS$725)</f>
        <v>0</v>
      </c>
      <c r="BM628" s="30">
        <f>SUMIF(Ingredients!$B$3:$B$230,H628,Ingredients!$G$3:$G$230)+SUMIF($B$3:$B$725,H628,$BS$3:$BS$725)</f>
        <v>0</v>
      </c>
      <c r="BN628" s="30">
        <f>SUMIF(Ingredients!$B$3:$B$230,I628,Ingredients!$G$3:$G$230)+SUMIF($B$3:$B$725,I628,$BS$3:$BS$725)</f>
        <v>0</v>
      </c>
      <c r="BO628" s="30">
        <f>SUMIF(Ingredients!$B$3:$B$230,J628,Ingredients!$G$3:$G$230)+SUMIF($B$3:$B$725,J628,$BS$3:$BS$725)</f>
        <v>0</v>
      </c>
      <c r="BP628" s="30">
        <f>SUMIF(Ingredients!$B$3:$B$230,K628,Ingredients!$G$3:$G$230)+SUMIF($B$3:$B$725,K628,$BS$3:$BS$725)</f>
        <v>0</v>
      </c>
      <c r="BQ628" s="30">
        <f>SUMIF(Ingredients!$B$3:$B$230,L628,Ingredients!$G$3:$G$230)+SUMIF($B$3:$B$725,L628,$BS$3:$BS$725)</f>
        <v>0</v>
      </c>
      <c r="BR628" s="30">
        <f>SUMIF(Ingredients!$B$3:$B$230,M628,Ingredients!$G$3:$G$230)+SUMIF($B$3:$B$725,M628,$BS$3:$BS$725)</f>
        <v>0</v>
      </c>
      <c r="BS628" s="36">
        <f t="shared" si="130"/>
        <v>0</v>
      </c>
      <c r="BT628" s="30">
        <f>SUMIF(Ingredients!$B$3:$B$230,F628,Ingredients!$H$3:$H$230)+SUMIF($B$3:$B$725,F628,$CB$3:$CB$725)</f>
        <v>0</v>
      </c>
      <c r="BU628" s="30">
        <f>SUMIF(Ingredients!$B$3:$B$230,G628,Ingredients!$H$3:$H$230)+SUMIF($B$3:$B$725,G628,$CB$3:$CB$725)</f>
        <v>0</v>
      </c>
      <c r="BV628" s="30">
        <f>SUMIF(Ingredients!$B$3:$B$230,H628,Ingredients!$H$3:$H$230)+SUMIF($B$3:$B$725,H628,$CB$3:$CB$725)</f>
        <v>0</v>
      </c>
      <c r="BW628" s="30">
        <f>SUMIF(Ingredients!$B$3:$B$230,I628,Ingredients!$H$3:$H$230)+SUMIF($B$3:$B$725,I628,$CB$3:$CB$725)</f>
        <v>0</v>
      </c>
      <c r="BX628" s="30">
        <f>SUMIF(Ingredients!$B$3:$B$230,J628,Ingredients!$H$3:$H$230)+SUMIF($B$3:$B$725,J628,$CB$3:$CB$725)</f>
        <v>0</v>
      </c>
      <c r="BY628" s="30">
        <f>SUMIF(Ingredients!$B$3:$B$230,K628,Ingredients!$H$3:$H$230)+SUMIF($B$3:$B$725,K628,$CB$3:$CB$725)</f>
        <v>0</v>
      </c>
      <c r="BZ628" s="30">
        <f>SUMIF(Ingredients!$B$3:$B$230,L628,Ingredients!$H$3:$H$230)+SUMIF($B$3:$B$725,L628,$CB$3:$CB$725)</f>
        <v>0</v>
      </c>
      <c r="CA628" s="30">
        <f>SUMIF(Ingredients!$B$3:$B$230,M628,Ingredients!$H$3:$H$230)+SUMIF($B$3:$B$725,M628,$CB$3:$CB$725)</f>
        <v>0</v>
      </c>
      <c r="CB628" s="42">
        <f t="shared" si="131"/>
        <v>0</v>
      </c>
      <c r="CC628" s="30">
        <f>SUMIF(Ingredients!$B$3:$B$230,F628,Ingredients!$I$3:$I$230)+SUMIF($B$3:$B$725,F628,$CK$3:$CK$725)</f>
        <v>0</v>
      </c>
      <c r="CD628" s="30">
        <f>SUMIF(Ingredients!$B$3:$B$230,G628,Ingredients!$I$3:$I$230)+SUMIF($B$3:$B$725,G628,$CK$3:$CK$725)</f>
        <v>0</v>
      </c>
      <c r="CE628" s="30">
        <f>SUMIF(Ingredients!$B$3:$B$230,H628,Ingredients!$I$3:$I$230)+SUMIF($B$3:$B$725,H628,$CK$3:$CK$725)</f>
        <v>0</v>
      </c>
      <c r="CF628" s="30">
        <f>SUMIF(Ingredients!$B$3:$B$230,I628,Ingredients!$I$3:$I$230)+SUMIF($B$3:$B$725,I628,$CK$3:$CK$725)</f>
        <v>0</v>
      </c>
      <c r="CG628" s="30">
        <f>SUMIF(Ingredients!$B$3:$B$230,J628,Ingredients!$I$3:$I$230)+SUMIF($B$3:$B$725,J628,$CK$3:$CK$725)</f>
        <v>0</v>
      </c>
      <c r="CH628" s="30">
        <f>SUMIF(Ingredients!$B$3:$B$230,K628,Ingredients!$I$3:$I$230)+SUMIF($B$3:$B$725,K628,$CK$3:$CK$725)</f>
        <v>0</v>
      </c>
      <c r="CI628" s="30">
        <f>SUMIF(Ingredients!$B$3:$B$230,L628,Ingredients!$I$3:$I$230)+SUMIF($B$3:$B$725,L628,$CK$3:$CK$725)</f>
        <v>0</v>
      </c>
      <c r="CJ628" s="30">
        <f>SUMIF(Ingredients!$B$3:$B$230,M628,Ingredients!$I$3:$I$230)+SUMIF($B$3:$B$725,M628,$CK$3:$CK$725)</f>
        <v>0</v>
      </c>
      <c r="CK628" s="38">
        <f t="shared" si="132"/>
        <v>0</v>
      </c>
      <c r="CL628" s="30">
        <f>SUMIF(Ingredients!$B$3:$B$230,F628,Ingredients!$J$3:$J$230)+SUMIF($B$3:$B$725,F628,$CT$3:$CT$725)</f>
        <v>0</v>
      </c>
      <c r="CM628" s="30">
        <f>SUMIF(Ingredients!$B$3:$B$230,G628,Ingredients!$J$3:$J$230)+SUMIF($B$3:$B$725,G628,$CT$3:$CT$725)</f>
        <v>0</v>
      </c>
      <c r="CN628" s="30">
        <f>SUMIF(Ingredients!$B$3:$B$230,H628,Ingredients!$J$3:$J$230)+SUMIF($B$3:$B$725,H628,$CT$3:$CT$725)</f>
        <v>0</v>
      </c>
      <c r="CO628" s="30">
        <f>SUMIF(Ingredients!$B$3:$B$230,I628,Ingredients!$J$3:$J$230)+SUMIF($B$3:$B$725,I628,$CT$3:$CT$725)</f>
        <v>0</v>
      </c>
      <c r="CP628" s="30">
        <f>SUMIF(Ingredients!$B$3:$B$230,J628,Ingredients!$J$3:$J$230)+SUMIF($B$3:$B$725,J628,$CT$3:$CT$725)</f>
        <v>0</v>
      </c>
      <c r="CQ628" s="30">
        <f>SUMIF(Ingredients!$B$3:$B$230,K628,Ingredients!$J$3:$J$230)+SUMIF($B$3:$B$725,K628,$CT$3:$CT$725)</f>
        <v>0</v>
      </c>
      <c r="CR628" s="30">
        <f>SUMIF(Ingredients!$B$3:$B$230,L628,Ingredients!$J$3:$J$230)+SUMIF($B$3:$B$725,L628,$CT$3:$CT$725)</f>
        <v>0</v>
      </c>
      <c r="CS628" s="30">
        <f>SUMIF(Ingredients!$B$3:$B$230,M628,Ingredients!$J$3:$J$230)+SUMIF($B$3:$B$725,M628,$CT$3:$CT$725)</f>
        <v>0</v>
      </c>
      <c r="CT628" s="43">
        <f t="shared" si="133"/>
        <v>0</v>
      </c>
      <c r="CU628" s="34">
        <v>0</v>
      </c>
      <c r="CV628" s="30">
        <v>0</v>
      </c>
      <c r="CW628" s="30">
        <v>0</v>
      </c>
      <c r="CX628" s="35">
        <v>0</v>
      </c>
      <c r="CY628" s="36">
        <v>0</v>
      </c>
      <c r="CZ628" s="37">
        <v>0</v>
      </c>
      <c r="DA628" s="38">
        <v>0</v>
      </c>
      <c r="DB628" s="39">
        <v>0</v>
      </c>
      <c r="DC628" t="s">
        <v>199</v>
      </c>
      <c r="DD628" t="str">
        <f t="shared" ca="1" si="125"/>
        <v/>
      </c>
      <c r="DE628" t="str">
        <f t="shared" ca="1" si="134"/>
        <v>No</v>
      </c>
      <c r="DF628" t="s">
        <v>1265</v>
      </c>
      <c r="DG628" t="s">
        <v>200</v>
      </c>
      <c r="DH628" t="str">
        <f t="shared" ca="1" si="135"/>
        <v/>
      </c>
      <c r="DI628" t="s">
        <v>2271</v>
      </c>
    </row>
    <row r="629" spans="2:113" x14ac:dyDescent="0.3">
      <c r="B629" t="s">
        <v>938</v>
      </c>
      <c r="C629" t="str">
        <f>INDEX('PH Itemnames'!$B$1:$B$723,MATCH(B629,'PH Itemnames'!$A$1:$A$723),1)</f>
        <v>misopasteItem</v>
      </c>
      <c r="D629" t="s">
        <v>240</v>
      </c>
      <c r="E629" t="s">
        <v>1191</v>
      </c>
      <c r="F629" s="10" t="s">
        <v>68</v>
      </c>
      <c r="G629" s="11" t="s">
        <v>284</v>
      </c>
      <c r="H629" s="11" t="s">
        <v>44</v>
      </c>
      <c r="I629" s="11" t="s">
        <v>249</v>
      </c>
      <c r="J629" s="11"/>
      <c r="K629" s="11"/>
      <c r="L629" s="11"/>
      <c r="M629" s="11"/>
      <c r="N629" s="46">
        <f ca="1">SUMIF(Ingredients!$B$3:$B$230,'PH complex foods'!F629,Ingredients!$A$3:$A$119)+SUMIF($B$3:$B$725,F629,$V$3:$V$724)</f>
        <v>1</v>
      </c>
      <c r="O629" s="11">
        <f ca="1">SUMIF(Ingredients!$B$3:$B$230,'PH complex foods'!G629,Ingredients!$A$3:$A$119)+SUMIF($B$3:$B$725,G629,$V$3:$V$724)</f>
        <v>1</v>
      </c>
      <c r="P629" s="11">
        <f ca="1">SUMIF(Ingredients!$B$3:$B$230,'PH complex foods'!H629,Ingredients!$A$3:$A$119)+SUMIF($B$3:$B$725,H629,$V$3:$V$724)</f>
        <v>1</v>
      </c>
      <c r="Q629" s="11">
        <f ca="1">SUMIF(Ingredients!$B$3:$B$230,'PH complex foods'!I629,Ingredients!$A$3:$A$119)+SUMIF($B$3:$B$725,I629,$V$3:$V$724)</f>
        <v>1</v>
      </c>
      <c r="R629" s="11">
        <f ca="1">SUMIF(Ingredients!$B$3:$B$230,'PH complex foods'!J629,Ingredients!$A$3:$A$119)+SUMIF($B$3:$B$725,J629,$V$3:$V$724)</f>
        <v>0</v>
      </c>
      <c r="S629" s="11">
        <f ca="1">SUMIF(Ingredients!$B$3:$B$230,'PH complex foods'!K629,Ingredients!$A$3:$A$119)+SUMIF($B$3:$B$725,K629,$V$3:$V$724)</f>
        <v>0</v>
      </c>
      <c r="T629" s="11">
        <f ca="1">SUMIF(Ingredients!$B$3:$B$230,'PH complex foods'!L629,Ingredients!$A$3:$A$119)+SUMIF($B$3:$B$725,L629,$V$3:$V$724)</f>
        <v>0</v>
      </c>
      <c r="U629" s="11">
        <f ca="1">SUMIF(Ingredients!$B$3:$B$230,'PH complex foods'!M629,Ingredients!$A$3:$A$119)+SUMIF($B$3:$B$725,M629,$V$3:$V$724)</f>
        <v>0</v>
      </c>
      <c r="V629" s="10">
        <f t="shared" ca="1" si="136"/>
        <v>1</v>
      </c>
      <c r="W629" s="10">
        <v>1</v>
      </c>
      <c r="X629" s="11">
        <v>1</v>
      </c>
      <c r="Y629" s="11">
        <f>COUNTIF(F629:M1353,B629)</f>
        <v>0</v>
      </c>
      <c r="Z629" s="44" t="str">
        <f t="shared" ca="1" si="137"/>
        <v>Yes</v>
      </c>
      <c r="AA629" s="34">
        <f>SUMIF(Ingredients!$B$3:$B$230,F629,Ingredients!$C$3:$C$230)+SUMIF($B$3:$B$725,F629,$AI$3:$AI$725)</f>
        <v>10</v>
      </c>
      <c r="AB629" s="30">
        <f>SUMIF(Ingredients!$B$3:$B$230,G629,Ingredients!$C$3:$C$230)+SUMIF($B$3:$B$725,G629,$AI$3:$AI$725)</f>
        <v>2</v>
      </c>
      <c r="AC629" s="30">
        <f>SUMIF(Ingredients!$B$3:$B$230,H629,Ingredients!$C$3:$C$230)+SUMIF($B$3:$B$725,H629,$AI$3:$AI$725)</f>
        <v>0</v>
      </c>
      <c r="AD629" s="30">
        <f>SUMIF(Ingredients!$B$3:$B$230,I629,Ingredients!$C$3:$C$230)+SUMIF($B$3:$B$725,I629,$AI$3:$AI$725)</f>
        <v>0</v>
      </c>
      <c r="AE629" s="30">
        <f>SUMIF(Ingredients!$B$3:$B$230,J629,Ingredients!$C$3:$C$230)+SUMIF($B$3:$B$725,J629,$AI$3:$AI$725)</f>
        <v>0</v>
      </c>
      <c r="AF629" s="30">
        <f>SUMIF(Ingredients!$B$3:$B$230,K629,Ingredients!$C$3:$C$230)+SUMIF($B$3:$B$725,K629,$AI$3:$AI$725)</f>
        <v>0</v>
      </c>
      <c r="AG629" s="30">
        <f>SUMIF(Ingredients!$B$3:$B$230,L629,Ingredients!$C$3:$C$230)+SUMIF($B$3:$B$725,L629,$AI$3:$AI$725)</f>
        <v>0</v>
      </c>
      <c r="AH629" s="30">
        <f>SUMIF(Ingredients!$B$3:$B$230,M629,Ingredients!$C$3:$C$230)+SUMIF($B$3:$B$725,M629,$AI$3:$AI$725)</f>
        <v>0</v>
      </c>
      <c r="AI629" s="29">
        <f t="shared" si="126"/>
        <v>12</v>
      </c>
      <c r="AJ629" s="30">
        <f>SUMIF(Ingredients!$B$3:$B$230,F629,Ingredients!$D$3:$D$230)+SUMIF($B$3:$B$725,F629,$AR$3:$AR$725)</f>
        <v>0</v>
      </c>
      <c r="AK629" s="30">
        <f>SUMIF(Ingredients!$B$3:$B$230,G629,Ingredients!$D$3:$D$230)+SUMIF($B$3:$B$725,G629,$AR$3:$AR$725)</f>
        <v>0</v>
      </c>
      <c r="AL629" s="30">
        <f>SUMIF(Ingredients!$B$3:$B$230,H629,Ingredients!$D$3:$D$230)+SUMIF($B$3:$B$725,H629,$AR$3:$AR$725)</f>
        <v>0</v>
      </c>
      <c r="AM629" s="30">
        <f>SUMIF(Ingredients!$B$3:$B$230,I629,Ingredients!$D$3:$D$230)+SUMIF($B$3:$B$725,I629,$AR$3:$AR$725)</f>
        <v>0</v>
      </c>
      <c r="AN629" s="30">
        <f>SUMIF(Ingredients!$B$3:$B$230,J629,Ingredients!$D$3:$D$230)+SUMIF($B$3:$B$725,J629,$AR$3:$AR$725)</f>
        <v>0</v>
      </c>
      <c r="AO629" s="30">
        <f>SUMIF(Ingredients!$B$3:$B$230,K629,Ingredients!$D$3:$D$230)+SUMIF($B$3:$B$725,K629,$AR$3:$AR$725)</f>
        <v>0</v>
      </c>
      <c r="AP629" s="30">
        <f>SUMIF(Ingredients!$B$3:$B$230,L629,Ingredients!$D$3:$D$230)+SUMIF($B$3:$B$725,L629,$AR$3:$AR$725)</f>
        <v>0</v>
      </c>
      <c r="AQ629" s="30">
        <f>SUMIF(Ingredients!$B$3:$B$230,M629,Ingredients!$D$3:$D$230)+SUMIF($B$3:$B$725,M629,$AR$3:$AR$725)</f>
        <v>0</v>
      </c>
      <c r="AR629" s="29">
        <f t="shared" si="127"/>
        <v>0</v>
      </c>
      <c r="AS629" s="30">
        <f>SUMIF(Ingredients!$B$3:$B$230,F629,Ingredients!$E$3:$E$230)+SUMIF($B$3:$B$725,F629,$BA$3:$BA$730)</f>
        <v>8</v>
      </c>
      <c r="AT629" s="30">
        <f>SUMIF(Ingredients!$B$3:$B$230,G629,Ingredients!$E$3:$E$230)+SUMIF($B$3:$B$725,G629,$BA$3:$BA$730)</f>
        <v>24</v>
      </c>
      <c r="AU629" s="30">
        <f>SUMIF(Ingredients!$B$3:$B$230,H629,Ingredients!$E$3:$E$230)+SUMIF($B$3:$B$725,H629,$BA$3:$BA$730)</f>
        <v>10</v>
      </c>
      <c r="AV629" s="30">
        <f>SUMIF(Ingredients!$B$3:$B$230,I629,Ingredients!$E$3:$E$230)+SUMIF($B$3:$B$725,I629,$BA$3:$BA$730)</f>
        <v>30</v>
      </c>
      <c r="AW629" s="30">
        <f>SUMIF(Ingredients!$B$3:$B$230,J629,Ingredients!$E$3:$E$230)+SUMIF($B$3:$B$725,J629,$BA$3:$BA$730)</f>
        <v>0</v>
      </c>
      <c r="AX629" s="30">
        <f>SUMIF(Ingredients!$B$3:$B$230,K629,Ingredients!$E$3:$E$230)+SUMIF($B$3:$B$725,K629,$BA$3:$BA$730)</f>
        <v>0</v>
      </c>
      <c r="AY629" s="30">
        <f>SUMIF(Ingredients!$B$3:$B$230,L629,Ingredients!$E$3:$E$230)+SUMIF($B$3:$B$725,L629,$BA$3:$BA$730)</f>
        <v>0</v>
      </c>
      <c r="AZ629" s="30">
        <f>SUMIF(Ingredients!$B$3:$B$230,M629,Ingredients!$E$3:$E$230)+SUMIF($B$3:$B$725,M629,$BA$3:$BA$730)</f>
        <v>0</v>
      </c>
      <c r="BA629" s="29">
        <f t="shared" si="128"/>
        <v>18</v>
      </c>
      <c r="BB629" s="30">
        <f>SUMIF(Ingredients!$B$3:$B$230,F629,Ingredients!$F$3:$F$230)+SUMIF($B$3:$B$725,F629,$BJ$3:$BJ$725)</f>
        <v>0</v>
      </c>
      <c r="BC629" s="30">
        <f>SUMIF(Ingredients!$B$3:$B$230,G629,Ingredients!$F$3:$F$230)+SUMIF($B$3:$B$725,G629,$BJ$3:$BJ$725)</f>
        <v>0</v>
      </c>
      <c r="BD629" s="30">
        <f>SUMIF(Ingredients!$B$3:$B$230,H629,Ingredients!$F$3:$F$230)+SUMIF($B$3:$B$725,H629,$BJ$3:$BJ$725)</f>
        <v>0</v>
      </c>
      <c r="BE629" s="30">
        <f>SUMIF(Ingredients!$B$3:$B$230,I629,Ingredients!$F$3:$F$230)+SUMIF($B$3:$B$725,I629,$BJ$3:$BJ$725)</f>
        <v>0</v>
      </c>
      <c r="BF629" s="30">
        <f>SUMIF(Ingredients!$B$3:$B$230,J629,Ingredients!$F$3:$F$230)+SUMIF($B$3:$B$725,J629,$BJ$3:$BJ$725)</f>
        <v>0</v>
      </c>
      <c r="BG629" s="30">
        <f>SUMIF(Ingredients!$B$3:$B$230,K629,Ingredients!$F$3:$F$230)+SUMIF($B$3:$B$725,K629,$BJ$3:$BJ$725)</f>
        <v>0</v>
      </c>
      <c r="BH629" s="30">
        <f>SUMIF(Ingredients!$B$3:$B$230,L629,Ingredients!$F$3:$F$230)+SUMIF($B$3:$B$725,L629,$BJ$3:$BJ$725)</f>
        <v>0</v>
      </c>
      <c r="BI629" s="30">
        <f>SUMIF(Ingredients!$B$3:$B$230,M629,Ingredients!$F$3:$F$230)+SUMIF($B$3:$B$725,M629,$BJ$3:$BJ$725)</f>
        <v>0</v>
      </c>
      <c r="BJ629" s="35">
        <f t="shared" si="129"/>
        <v>0</v>
      </c>
      <c r="BK629" s="30">
        <f>SUMIF(Ingredients!$B$3:$B$230,F629,Ingredients!$G$3:$G$230)+SUMIF($B$3:$B$725,F629,$BS$3:$BS$725)</f>
        <v>0</v>
      </c>
      <c r="BL629" s="30">
        <f>SUMIF(Ingredients!$B$3:$B$230,G629,Ingredients!$G$3:$G$230)+SUMIF($B$3:$B$725,G629,$BS$3:$BS$725)</f>
        <v>0</v>
      </c>
      <c r="BM629" s="30">
        <f>SUMIF(Ingredients!$B$3:$B$230,H629,Ingredients!$G$3:$G$230)+SUMIF($B$3:$B$725,H629,$BS$3:$BS$725)</f>
        <v>0</v>
      </c>
      <c r="BN629" s="30">
        <f>SUMIF(Ingredients!$B$3:$B$230,I629,Ingredients!$G$3:$G$230)+SUMIF($B$3:$B$725,I629,$BS$3:$BS$725)</f>
        <v>0</v>
      </c>
      <c r="BO629" s="30">
        <f>SUMIF(Ingredients!$B$3:$B$230,J629,Ingredients!$G$3:$G$230)+SUMIF($B$3:$B$725,J629,$BS$3:$BS$725)</f>
        <v>0</v>
      </c>
      <c r="BP629" s="30">
        <f>SUMIF(Ingredients!$B$3:$B$230,K629,Ingredients!$G$3:$G$230)+SUMIF($B$3:$B$725,K629,$BS$3:$BS$725)</f>
        <v>0</v>
      </c>
      <c r="BQ629" s="30">
        <f>SUMIF(Ingredients!$B$3:$B$230,L629,Ingredients!$G$3:$G$230)+SUMIF($B$3:$B$725,L629,$BS$3:$BS$725)</f>
        <v>0</v>
      </c>
      <c r="BR629" s="30">
        <f>SUMIF(Ingredients!$B$3:$B$230,M629,Ingredients!$G$3:$G$230)+SUMIF($B$3:$B$725,M629,$BS$3:$BS$725)</f>
        <v>0</v>
      </c>
      <c r="BS629" s="36">
        <f t="shared" si="130"/>
        <v>0</v>
      </c>
      <c r="BT629" s="30">
        <f>SUMIF(Ingredients!$B$3:$B$230,F629,Ingredients!$H$3:$H$230)+SUMIF($B$3:$B$725,F629,$CB$3:$CB$725)</f>
        <v>0.5</v>
      </c>
      <c r="BU629" s="30">
        <f>SUMIF(Ingredients!$B$3:$B$230,G629,Ingredients!$H$3:$H$230)+SUMIF($B$3:$B$725,G629,$CB$3:$CB$725)</f>
        <v>0</v>
      </c>
      <c r="BV629" s="30">
        <f>SUMIF(Ingredients!$B$3:$B$230,H629,Ingredients!$H$3:$H$230)+SUMIF($B$3:$B$725,H629,$CB$3:$CB$725)</f>
        <v>0</v>
      </c>
      <c r="BW629" s="30">
        <f>SUMIF(Ingredients!$B$3:$B$230,I629,Ingredients!$H$3:$H$230)+SUMIF($B$3:$B$725,I629,$CB$3:$CB$725)</f>
        <v>0</v>
      </c>
      <c r="BX629" s="30">
        <f>SUMIF(Ingredients!$B$3:$B$230,J629,Ingredients!$H$3:$H$230)+SUMIF($B$3:$B$725,J629,$CB$3:$CB$725)</f>
        <v>0</v>
      </c>
      <c r="BY629" s="30">
        <f>SUMIF(Ingredients!$B$3:$B$230,K629,Ingredients!$H$3:$H$230)+SUMIF($B$3:$B$725,K629,$CB$3:$CB$725)</f>
        <v>0</v>
      </c>
      <c r="BZ629" s="30">
        <f>SUMIF(Ingredients!$B$3:$B$230,L629,Ingredients!$H$3:$H$230)+SUMIF($B$3:$B$725,L629,$CB$3:$CB$725)</f>
        <v>0</v>
      </c>
      <c r="CA629" s="30">
        <f>SUMIF(Ingredients!$B$3:$B$230,M629,Ingredients!$H$3:$H$230)+SUMIF($B$3:$B$725,M629,$CB$3:$CB$725)</f>
        <v>0</v>
      </c>
      <c r="CB629" s="42">
        <f t="shared" si="131"/>
        <v>0.5</v>
      </c>
      <c r="CC629" s="30">
        <f>SUMIF(Ingredients!$B$3:$B$230,F629,Ingredients!$I$3:$I$230)+SUMIF($B$3:$B$725,F629,$CK$3:$CK$725)</f>
        <v>1</v>
      </c>
      <c r="CD629" s="30">
        <f>SUMIF(Ingredients!$B$3:$B$230,G629,Ingredients!$I$3:$I$230)+SUMIF($B$3:$B$725,G629,$CK$3:$CK$725)</f>
        <v>0.5</v>
      </c>
      <c r="CE629" s="30">
        <f>SUMIF(Ingredients!$B$3:$B$230,H629,Ingredients!$I$3:$I$230)+SUMIF($B$3:$B$725,H629,$CK$3:$CK$725)</f>
        <v>0</v>
      </c>
      <c r="CF629" s="30">
        <f>SUMIF(Ingredients!$B$3:$B$230,I629,Ingredients!$I$3:$I$230)+SUMIF($B$3:$B$725,I629,$CK$3:$CK$725)</f>
        <v>0</v>
      </c>
      <c r="CG629" s="30">
        <f>SUMIF(Ingredients!$B$3:$B$230,J629,Ingredients!$I$3:$I$230)+SUMIF($B$3:$B$725,J629,$CK$3:$CK$725)</f>
        <v>0</v>
      </c>
      <c r="CH629" s="30">
        <f>SUMIF(Ingredients!$B$3:$B$230,K629,Ingredients!$I$3:$I$230)+SUMIF($B$3:$B$725,K629,$CK$3:$CK$725)</f>
        <v>0</v>
      </c>
      <c r="CI629" s="30">
        <f>SUMIF(Ingredients!$B$3:$B$230,L629,Ingredients!$I$3:$I$230)+SUMIF($B$3:$B$725,L629,$CK$3:$CK$725)</f>
        <v>0</v>
      </c>
      <c r="CJ629" s="30">
        <f>SUMIF(Ingredients!$B$3:$B$230,M629,Ingredients!$I$3:$I$230)+SUMIF($B$3:$B$725,M629,$CK$3:$CK$725)</f>
        <v>0</v>
      </c>
      <c r="CK629" s="38">
        <f t="shared" si="132"/>
        <v>1.5</v>
      </c>
      <c r="CL629" s="30">
        <f>SUMIF(Ingredients!$B$3:$B$230,F629,Ingredients!$J$3:$J$230)+SUMIF($B$3:$B$725,F629,$CT$3:$CT$725)</f>
        <v>0</v>
      </c>
      <c r="CM629" s="30">
        <f>SUMIF(Ingredients!$B$3:$B$230,G629,Ingredients!$J$3:$J$230)+SUMIF($B$3:$B$725,G629,$CT$3:$CT$725)</f>
        <v>0</v>
      </c>
      <c r="CN629" s="30">
        <f>SUMIF(Ingredients!$B$3:$B$230,H629,Ingredients!$J$3:$J$230)+SUMIF($B$3:$B$725,H629,$CT$3:$CT$725)</f>
        <v>0</v>
      </c>
      <c r="CO629" s="30">
        <f>SUMIF(Ingredients!$B$3:$B$230,I629,Ingredients!$J$3:$J$230)+SUMIF($B$3:$B$725,I629,$CT$3:$CT$725)</f>
        <v>0</v>
      </c>
      <c r="CP629" s="30">
        <f>SUMIF(Ingredients!$B$3:$B$230,J629,Ingredients!$J$3:$J$230)+SUMIF($B$3:$B$725,J629,$CT$3:$CT$725)</f>
        <v>0</v>
      </c>
      <c r="CQ629" s="30">
        <f>SUMIF(Ingredients!$B$3:$B$230,K629,Ingredients!$J$3:$J$230)+SUMIF($B$3:$B$725,K629,$CT$3:$CT$725)</f>
        <v>0</v>
      </c>
      <c r="CR629" s="30">
        <f>SUMIF(Ingredients!$B$3:$B$230,L629,Ingredients!$J$3:$J$230)+SUMIF($B$3:$B$725,L629,$CT$3:$CT$725)</f>
        <v>0</v>
      </c>
      <c r="CS629" s="30">
        <f>SUMIF(Ingredients!$B$3:$B$230,M629,Ingredients!$J$3:$J$230)+SUMIF($B$3:$B$725,M629,$CT$3:$CT$725)</f>
        <v>0</v>
      </c>
      <c r="CT629" s="43">
        <f t="shared" si="133"/>
        <v>0</v>
      </c>
      <c r="CU629" s="34">
        <v>10</v>
      </c>
      <c r="CV629" s="30">
        <v>0</v>
      </c>
      <c r="CW629" s="30">
        <v>21</v>
      </c>
      <c r="CX629" s="35">
        <v>0</v>
      </c>
      <c r="CY629" s="36">
        <v>0</v>
      </c>
      <c r="CZ629" s="37">
        <v>0.5</v>
      </c>
      <c r="DA629" s="38">
        <v>1.5</v>
      </c>
      <c r="DB629" s="39">
        <v>0</v>
      </c>
      <c r="DC629" t="s">
        <v>202</v>
      </c>
      <c r="DD629" t="str">
        <f t="shared" ca="1" si="125"/>
        <v/>
      </c>
      <c r="DE629" t="str">
        <f t="shared" ca="1" si="134"/>
        <v>-</v>
      </c>
      <c r="DG629" t="s">
        <v>200</v>
      </c>
      <c r="DH629" t="str">
        <f t="shared" ca="1" si="135"/>
        <v>MISOPASTEITEM(MEAL, ItemRegistry.misopasteItem, 4 ,2f,0f,0f,0.5f,0f,1.5f,0f,1f),</v>
      </c>
      <c r="DI629" t="s">
        <v>2640</v>
      </c>
    </row>
    <row r="630" spans="2:113" x14ac:dyDescent="0.3">
      <c r="B630" t="s">
        <v>947</v>
      </c>
      <c r="C630" t="str">
        <f>INDEX('PH Itemnames'!$B$1:$B$723,MATCH(B630,'PH Itemnames'!$A$1:$A$723),1)</f>
        <v>dandelionteaItem</v>
      </c>
      <c r="D630" t="s">
        <v>240</v>
      </c>
      <c r="E630" t="s">
        <v>1191</v>
      </c>
      <c r="F630" s="10" t="s">
        <v>123</v>
      </c>
      <c r="G630" s="11" t="s">
        <v>9</v>
      </c>
      <c r="H630" s="11" t="s">
        <v>224</v>
      </c>
      <c r="I630" s="11"/>
      <c r="J630" s="11"/>
      <c r="K630" s="11"/>
      <c r="L630" s="11"/>
      <c r="M630" s="11"/>
      <c r="N630" s="46">
        <f ca="1">SUMIF(Ingredients!$B$3:$B$230,'PH complex foods'!F630,Ingredients!$A$3:$A$119)+SUMIF($B$3:$B$725,F630,$V$3:$V$724)</f>
        <v>1</v>
      </c>
      <c r="O630" s="11">
        <f ca="1">SUMIF(Ingredients!$B$3:$B$230,'PH complex foods'!G630,Ingredients!$A$3:$A$119)+SUMIF($B$3:$B$725,G630,$V$3:$V$724)</f>
        <v>1</v>
      </c>
      <c r="P630" s="11">
        <f ca="1">SUMIF(Ingredients!$B$3:$B$230,'PH complex foods'!H630,Ingredients!$A$3:$A$119)+SUMIF($B$3:$B$725,H630,$V$3:$V$724)</f>
        <v>1</v>
      </c>
      <c r="Q630" s="11">
        <f ca="1">SUMIF(Ingredients!$B$3:$B$230,'PH complex foods'!I630,Ingredients!$A$3:$A$119)+SUMIF($B$3:$B$725,I630,$V$3:$V$724)</f>
        <v>0</v>
      </c>
      <c r="R630" s="11">
        <f ca="1">SUMIF(Ingredients!$B$3:$B$230,'PH complex foods'!J630,Ingredients!$A$3:$A$119)+SUMIF($B$3:$B$725,J630,$V$3:$V$724)</f>
        <v>0</v>
      </c>
      <c r="S630" s="11">
        <f ca="1">SUMIF(Ingredients!$B$3:$B$230,'PH complex foods'!K630,Ingredients!$A$3:$A$119)+SUMIF($B$3:$B$725,K630,$V$3:$V$724)</f>
        <v>0</v>
      </c>
      <c r="T630" s="11">
        <f ca="1">SUMIF(Ingredients!$B$3:$B$230,'PH complex foods'!L630,Ingredients!$A$3:$A$119)+SUMIF($B$3:$B$725,L630,$V$3:$V$724)</f>
        <v>0</v>
      </c>
      <c r="U630" s="11">
        <f ca="1">SUMIF(Ingredients!$B$3:$B$230,'PH complex foods'!M630,Ingredients!$A$3:$A$119)+SUMIF($B$3:$B$725,M630,$V$3:$V$724)</f>
        <v>0</v>
      </c>
      <c r="V630" s="10">
        <f t="shared" ca="1" si="136"/>
        <v>1</v>
      </c>
      <c r="W630" s="10">
        <v>1</v>
      </c>
      <c r="X630" s="11">
        <v>1</v>
      </c>
      <c r="Y630" s="11">
        <f>COUNTIF(F630:M1354,B630)</f>
        <v>0</v>
      </c>
      <c r="Z630" s="44" t="str">
        <f t="shared" ca="1" si="137"/>
        <v>Yes</v>
      </c>
      <c r="AA630" s="34">
        <f>SUMIF(Ingredients!$B$3:$B$230,F630,Ingredients!$C$3:$C$230)+SUMIF($B$3:$B$725,F630,$AI$3:$AI$725)</f>
        <v>1</v>
      </c>
      <c r="AB630" s="30">
        <f>SUMIF(Ingredients!$B$3:$B$230,G630,Ingredients!$C$3:$C$230)+SUMIF($B$3:$B$725,G630,$AI$3:$AI$725)</f>
        <v>0</v>
      </c>
      <c r="AC630" s="30">
        <f>SUMIF(Ingredients!$B$3:$B$230,H630,Ingredients!$C$3:$C$230)+SUMIF($B$3:$B$725,H630,$AI$3:$AI$725)</f>
        <v>0</v>
      </c>
      <c r="AD630" s="30">
        <f>SUMIF(Ingredients!$B$3:$B$230,I630,Ingredients!$C$3:$C$230)+SUMIF($B$3:$B$725,I630,$AI$3:$AI$725)</f>
        <v>0</v>
      </c>
      <c r="AE630" s="30">
        <f>SUMIF(Ingredients!$B$3:$B$230,J630,Ingredients!$C$3:$C$230)+SUMIF($B$3:$B$725,J630,$AI$3:$AI$725)</f>
        <v>0</v>
      </c>
      <c r="AF630" s="30">
        <f>SUMIF(Ingredients!$B$3:$B$230,K630,Ingredients!$C$3:$C$230)+SUMIF($B$3:$B$725,K630,$AI$3:$AI$725)</f>
        <v>0</v>
      </c>
      <c r="AG630" s="30">
        <f>SUMIF(Ingredients!$B$3:$B$230,L630,Ingredients!$C$3:$C$230)+SUMIF($B$3:$B$725,L630,$AI$3:$AI$725)</f>
        <v>0</v>
      </c>
      <c r="AH630" s="30">
        <f>SUMIF(Ingredients!$B$3:$B$230,M630,Ingredients!$C$3:$C$230)+SUMIF($B$3:$B$725,M630,$AI$3:$AI$725)</f>
        <v>0</v>
      </c>
      <c r="AI630" s="29">
        <f t="shared" si="126"/>
        <v>1</v>
      </c>
      <c r="AJ630" s="30">
        <f>SUMIF(Ingredients!$B$3:$B$230,F630,Ingredients!$D$3:$D$230)+SUMIF($B$3:$B$725,F630,$AR$3:$AR$725)</f>
        <v>0</v>
      </c>
      <c r="AK630" s="30">
        <f>SUMIF(Ingredients!$B$3:$B$230,G630,Ingredients!$D$3:$D$230)+SUMIF($B$3:$B$725,G630,$AR$3:$AR$725)</f>
        <v>10</v>
      </c>
      <c r="AL630" s="30">
        <f>SUMIF(Ingredients!$B$3:$B$230,H630,Ingredients!$D$3:$D$230)+SUMIF($B$3:$B$725,H630,$AR$3:$AR$725)</f>
        <v>0</v>
      </c>
      <c r="AM630" s="30">
        <f>SUMIF(Ingredients!$B$3:$B$230,I630,Ingredients!$D$3:$D$230)+SUMIF($B$3:$B$725,I630,$AR$3:$AR$725)</f>
        <v>0</v>
      </c>
      <c r="AN630" s="30">
        <f>SUMIF(Ingredients!$B$3:$B$230,J630,Ingredients!$D$3:$D$230)+SUMIF($B$3:$B$725,J630,$AR$3:$AR$725)</f>
        <v>0</v>
      </c>
      <c r="AO630" s="30">
        <f>SUMIF(Ingredients!$B$3:$B$230,K630,Ingredients!$D$3:$D$230)+SUMIF($B$3:$B$725,K630,$AR$3:$AR$725)</f>
        <v>0</v>
      </c>
      <c r="AP630" s="30">
        <f>SUMIF(Ingredients!$B$3:$B$230,L630,Ingredients!$D$3:$D$230)+SUMIF($B$3:$B$725,L630,$AR$3:$AR$725)</f>
        <v>0</v>
      </c>
      <c r="AQ630" s="30">
        <f>SUMIF(Ingredients!$B$3:$B$230,M630,Ingredients!$D$3:$D$230)+SUMIF($B$3:$B$725,M630,$AR$3:$AR$725)</f>
        <v>0</v>
      </c>
      <c r="AR630" s="29">
        <f t="shared" si="127"/>
        <v>10</v>
      </c>
      <c r="AS630" s="30">
        <f>SUMIF(Ingredients!$B$3:$B$230,F630,Ingredients!$E$3:$E$230)+SUMIF($B$3:$B$725,F630,$BA$3:$BA$730)</f>
        <v>30</v>
      </c>
      <c r="AT630" s="30">
        <f>SUMIF(Ingredients!$B$3:$B$230,G630,Ingredients!$E$3:$E$230)+SUMIF($B$3:$B$725,G630,$BA$3:$BA$730)</f>
        <v>0</v>
      </c>
      <c r="AU630" s="30">
        <f>SUMIF(Ingredients!$B$3:$B$230,H630,Ingredients!$E$3:$E$230)+SUMIF($B$3:$B$725,H630,$BA$3:$BA$730)</f>
        <v>0</v>
      </c>
      <c r="AV630" s="30">
        <f>SUMIF(Ingredients!$B$3:$B$230,I630,Ingredients!$E$3:$E$230)+SUMIF($B$3:$B$725,I630,$BA$3:$BA$730)</f>
        <v>0</v>
      </c>
      <c r="AW630" s="30">
        <f>SUMIF(Ingredients!$B$3:$B$230,J630,Ingredients!$E$3:$E$230)+SUMIF($B$3:$B$725,J630,$BA$3:$BA$730)</f>
        <v>0</v>
      </c>
      <c r="AX630" s="30">
        <f>SUMIF(Ingredients!$B$3:$B$230,K630,Ingredients!$E$3:$E$230)+SUMIF($B$3:$B$725,K630,$BA$3:$BA$730)</f>
        <v>0</v>
      </c>
      <c r="AY630" s="30">
        <f>SUMIF(Ingredients!$B$3:$B$230,L630,Ingredients!$E$3:$E$230)+SUMIF($B$3:$B$725,L630,$BA$3:$BA$730)</f>
        <v>0</v>
      </c>
      <c r="AZ630" s="30">
        <f>SUMIF(Ingredients!$B$3:$B$230,M630,Ingredients!$E$3:$E$230)+SUMIF($B$3:$B$725,M630,$BA$3:$BA$730)</f>
        <v>0</v>
      </c>
      <c r="BA630" s="29">
        <f t="shared" si="128"/>
        <v>10</v>
      </c>
      <c r="BB630" s="30">
        <f>SUMIF(Ingredients!$B$3:$B$230,F630,Ingredients!$F$3:$F$230)+SUMIF($B$3:$B$725,F630,$BJ$3:$BJ$725)</f>
        <v>0</v>
      </c>
      <c r="BC630" s="30">
        <f>SUMIF(Ingredients!$B$3:$B$230,G630,Ingredients!$F$3:$F$230)+SUMIF($B$3:$B$725,G630,$BJ$3:$BJ$725)</f>
        <v>0</v>
      </c>
      <c r="BD630" s="30">
        <f>SUMIF(Ingredients!$B$3:$B$230,H630,Ingredients!$F$3:$F$230)+SUMIF($B$3:$B$725,H630,$BJ$3:$BJ$725)</f>
        <v>0</v>
      </c>
      <c r="BE630" s="30">
        <f>SUMIF(Ingredients!$B$3:$B$230,I630,Ingredients!$F$3:$F$230)+SUMIF($B$3:$B$725,I630,$BJ$3:$BJ$725)</f>
        <v>0</v>
      </c>
      <c r="BF630" s="30">
        <f>SUMIF(Ingredients!$B$3:$B$230,J630,Ingredients!$F$3:$F$230)+SUMIF($B$3:$B$725,J630,$BJ$3:$BJ$725)</f>
        <v>0</v>
      </c>
      <c r="BG630" s="30">
        <f>SUMIF(Ingredients!$B$3:$B$230,K630,Ingredients!$F$3:$F$230)+SUMIF($B$3:$B$725,K630,$BJ$3:$BJ$725)</f>
        <v>0</v>
      </c>
      <c r="BH630" s="30">
        <f>SUMIF(Ingredients!$B$3:$B$230,L630,Ingredients!$F$3:$F$230)+SUMIF($B$3:$B$725,L630,$BJ$3:$BJ$725)</f>
        <v>0</v>
      </c>
      <c r="BI630" s="30">
        <f>SUMIF(Ingredients!$B$3:$B$230,M630,Ingredients!$F$3:$F$230)+SUMIF($B$3:$B$725,M630,$BJ$3:$BJ$725)</f>
        <v>0</v>
      </c>
      <c r="BJ630" s="35">
        <f t="shared" si="129"/>
        <v>0</v>
      </c>
      <c r="BK630" s="30">
        <f>SUMIF(Ingredients!$B$3:$B$230,F630,Ingredients!$G$3:$G$230)+SUMIF($B$3:$B$725,F630,$BS$3:$BS$725)</f>
        <v>0</v>
      </c>
      <c r="BL630" s="30">
        <f>SUMIF(Ingredients!$B$3:$B$230,G630,Ingredients!$G$3:$G$230)+SUMIF($B$3:$B$725,G630,$BS$3:$BS$725)</f>
        <v>0</v>
      </c>
      <c r="BM630" s="30">
        <f>SUMIF(Ingredients!$B$3:$B$230,H630,Ingredients!$G$3:$G$230)+SUMIF($B$3:$B$725,H630,$BS$3:$BS$725)</f>
        <v>0</v>
      </c>
      <c r="BN630" s="30">
        <f>SUMIF(Ingredients!$B$3:$B$230,I630,Ingredients!$G$3:$G$230)+SUMIF($B$3:$B$725,I630,$BS$3:$BS$725)</f>
        <v>0</v>
      </c>
      <c r="BO630" s="30">
        <f>SUMIF(Ingredients!$B$3:$B$230,J630,Ingredients!$G$3:$G$230)+SUMIF($B$3:$B$725,J630,$BS$3:$BS$725)</f>
        <v>0</v>
      </c>
      <c r="BP630" s="30">
        <f>SUMIF(Ingredients!$B$3:$B$230,K630,Ingredients!$G$3:$G$230)+SUMIF($B$3:$B$725,K630,$BS$3:$BS$725)</f>
        <v>0</v>
      </c>
      <c r="BQ630" s="30">
        <f>SUMIF(Ingredients!$B$3:$B$230,L630,Ingredients!$G$3:$G$230)+SUMIF($B$3:$B$725,L630,$BS$3:$BS$725)</f>
        <v>0</v>
      </c>
      <c r="BR630" s="30">
        <f>SUMIF(Ingredients!$B$3:$B$230,M630,Ingredients!$G$3:$G$230)+SUMIF($B$3:$B$725,M630,$BS$3:$BS$725)</f>
        <v>0</v>
      </c>
      <c r="BS630" s="36">
        <f t="shared" si="130"/>
        <v>0</v>
      </c>
      <c r="BT630" s="30">
        <f>SUMIF(Ingredients!$B$3:$B$230,F630,Ingredients!$H$3:$H$230)+SUMIF($B$3:$B$725,F630,$CB$3:$CB$725)</f>
        <v>0</v>
      </c>
      <c r="BU630" s="30">
        <f>SUMIF(Ingredients!$B$3:$B$230,G630,Ingredients!$H$3:$H$230)+SUMIF($B$3:$B$725,G630,$CB$3:$CB$725)</f>
        <v>0</v>
      </c>
      <c r="BV630" s="30">
        <f>SUMIF(Ingredients!$B$3:$B$230,H630,Ingredients!$H$3:$H$230)+SUMIF($B$3:$B$725,H630,$CB$3:$CB$725)</f>
        <v>0</v>
      </c>
      <c r="BW630" s="30">
        <f>SUMIF(Ingredients!$B$3:$B$230,I630,Ingredients!$H$3:$H$230)+SUMIF($B$3:$B$725,I630,$CB$3:$CB$725)</f>
        <v>0</v>
      </c>
      <c r="BX630" s="30">
        <f>SUMIF(Ingredients!$B$3:$B$230,J630,Ingredients!$H$3:$H$230)+SUMIF($B$3:$B$725,J630,$CB$3:$CB$725)</f>
        <v>0</v>
      </c>
      <c r="BY630" s="30">
        <f>SUMIF(Ingredients!$B$3:$B$230,K630,Ingredients!$H$3:$H$230)+SUMIF($B$3:$B$725,K630,$CB$3:$CB$725)</f>
        <v>0</v>
      </c>
      <c r="BZ630" s="30">
        <f>SUMIF(Ingredients!$B$3:$B$230,L630,Ingredients!$H$3:$H$230)+SUMIF($B$3:$B$725,L630,$CB$3:$CB$725)</f>
        <v>0</v>
      </c>
      <c r="CA630" s="30">
        <f>SUMIF(Ingredients!$B$3:$B$230,M630,Ingredients!$H$3:$H$230)+SUMIF($B$3:$B$725,M630,$CB$3:$CB$725)</f>
        <v>0</v>
      </c>
      <c r="CB630" s="42">
        <f t="shared" si="131"/>
        <v>0</v>
      </c>
      <c r="CC630" s="30">
        <f>SUMIF(Ingredients!$B$3:$B$230,F630,Ingredients!$I$3:$I$230)+SUMIF($B$3:$B$725,F630,$CK$3:$CK$725)</f>
        <v>0</v>
      </c>
      <c r="CD630" s="30">
        <f>SUMIF(Ingredients!$B$3:$B$230,G630,Ingredients!$I$3:$I$230)+SUMIF($B$3:$B$725,G630,$CK$3:$CK$725)</f>
        <v>0</v>
      </c>
      <c r="CE630" s="30">
        <f>SUMIF(Ingredients!$B$3:$B$230,H630,Ingredients!$I$3:$I$230)+SUMIF($B$3:$B$725,H630,$CK$3:$CK$725)</f>
        <v>0</v>
      </c>
      <c r="CF630" s="30">
        <f>SUMIF(Ingredients!$B$3:$B$230,I630,Ingredients!$I$3:$I$230)+SUMIF($B$3:$B$725,I630,$CK$3:$CK$725)</f>
        <v>0</v>
      </c>
      <c r="CG630" s="30">
        <f>SUMIF(Ingredients!$B$3:$B$230,J630,Ingredients!$I$3:$I$230)+SUMIF($B$3:$B$725,J630,$CK$3:$CK$725)</f>
        <v>0</v>
      </c>
      <c r="CH630" s="30">
        <f>SUMIF(Ingredients!$B$3:$B$230,K630,Ingredients!$I$3:$I$230)+SUMIF($B$3:$B$725,K630,$CK$3:$CK$725)</f>
        <v>0</v>
      </c>
      <c r="CI630" s="30">
        <f>SUMIF(Ingredients!$B$3:$B$230,L630,Ingredients!$I$3:$I$230)+SUMIF($B$3:$B$725,L630,$CK$3:$CK$725)</f>
        <v>0</v>
      </c>
      <c r="CJ630" s="30">
        <f>SUMIF(Ingredients!$B$3:$B$230,M630,Ingredients!$I$3:$I$230)+SUMIF($B$3:$B$725,M630,$CK$3:$CK$725)</f>
        <v>0</v>
      </c>
      <c r="CK630" s="38">
        <f t="shared" si="132"/>
        <v>0</v>
      </c>
      <c r="CL630" s="30">
        <f>SUMIF(Ingredients!$B$3:$B$230,F630,Ingredients!$J$3:$J$230)+SUMIF($B$3:$B$725,F630,$CT$3:$CT$725)</f>
        <v>0</v>
      </c>
      <c r="CM630" s="30">
        <f>SUMIF(Ingredients!$B$3:$B$230,G630,Ingredients!$J$3:$J$230)+SUMIF($B$3:$B$725,G630,$CT$3:$CT$725)</f>
        <v>0</v>
      </c>
      <c r="CN630" s="30">
        <f>SUMIF(Ingredients!$B$3:$B$230,H630,Ingredients!$J$3:$J$230)+SUMIF($B$3:$B$725,H630,$CT$3:$CT$725)</f>
        <v>0</v>
      </c>
      <c r="CO630" s="30">
        <f>SUMIF(Ingredients!$B$3:$B$230,I630,Ingredients!$J$3:$J$230)+SUMIF($B$3:$B$725,I630,$CT$3:$CT$725)</f>
        <v>0</v>
      </c>
      <c r="CP630" s="30">
        <f>SUMIF(Ingredients!$B$3:$B$230,J630,Ingredients!$J$3:$J$230)+SUMIF($B$3:$B$725,J630,$CT$3:$CT$725)</f>
        <v>0</v>
      </c>
      <c r="CQ630" s="30">
        <f>SUMIF(Ingredients!$B$3:$B$230,K630,Ingredients!$J$3:$J$230)+SUMIF($B$3:$B$725,K630,$CT$3:$CT$725)</f>
        <v>0</v>
      </c>
      <c r="CR630" s="30">
        <f>SUMIF(Ingredients!$B$3:$B$230,L630,Ingredients!$J$3:$J$230)+SUMIF($B$3:$B$725,L630,$CT$3:$CT$725)</f>
        <v>0</v>
      </c>
      <c r="CS630" s="30">
        <f>SUMIF(Ingredients!$B$3:$B$230,M630,Ingredients!$J$3:$J$230)+SUMIF($B$3:$B$725,M630,$CT$3:$CT$725)</f>
        <v>0</v>
      </c>
      <c r="CT630" s="43">
        <f t="shared" si="133"/>
        <v>0</v>
      </c>
      <c r="CU630" s="34">
        <v>1</v>
      </c>
      <c r="CV630" s="30">
        <v>20</v>
      </c>
      <c r="CW630" s="30">
        <v>10</v>
      </c>
      <c r="CX630" s="35">
        <v>0</v>
      </c>
      <c r="CY630" s="36">
        <v>0</v>
      </c>
      <c r="CZ630" s="37">
        <v>0</v>
      </c>
      <c r="DA630" s="38">
        <v>0</v>
      </c>
      <c r="DB630" s="39">
        <v>0</v>
      </c>
      <c r="DC630" t="s">
        <v>202</v>
      </c>
      <c r="DD630" t="str">
        <f t="shared" ca="1" si="125"/>
        <v/>
      </c>
      <c r="DE630" t="str">
        <f t="shared" ca="1" si="134"/>
        <v>-</v>
      </c>
      <c r="DG630" t="s">
        <v>200</v>
      </c>
      <c r="DH630" t="str">
        <f t="shared" ca="1" si="135"/>
        <v>DANDELIONTEAITEM(MEAL, ItemRegistry.dandelionteaItem, 4 ,0.2f,20f,0f,0f,0f,0f,0f,2.1f),</v>
      </c>
      <c r="DI630" t="s">
        <v>2641</v>
      </c>
    </row>
    <row r="631" spans="2:113" x14ac:dyDescent="0.3">
      <c r="B631" t="s">
        <v>948</v>
      </c>
      <c r="C631" t="str">
        <f>INDEX('PH Itemnames'!$B$1:$B$723,MATCH(B631,'PH Itemnames'!$A$1:$A$723),1)</f>
        <v>gravlaxItem</v>
      </c>
      <c r="D631" t="s">
        <v>240</v>
      </c>
      <c r="E631" t="s">
        <v>1191</v>
      </c>
      <c r="F631" s="10" t="s">
        <v>949</v>
      </c>
      <c r="G631" s="11" t="s">
        <v>210</v>
      </c>
      <c r="H631" s="11" t="s">
        <v>249</v>
      </c>
      <c r="I631" s="11"/>
      <c r="J631" s="11"/>
      <c r="K631" s="11"/>
      <c r="L631" s="11"/>
      <c r="M631" s="11"/>
      <c r="N631" s="46">
        <f ca="1">SUMIF(Ingredients!$B$3:$B$230,'PH complex foods'!F631,Ingredients!$A$3:$A$119)+SUMIF($B$3:$B$725,F631,$V$3:$V$724)</f>
        <v>0</v>
      </c>
      <c r="O631" s="11">
        <f ca="1">SUMIF(Ingredients!$B$3:$B$230,'PH complex foods'!G631,Ingredients!$A$3:$A$119)+SUMIF($B$3:$B$725,G631,$V$3:$V$724)</f>
        <v>1</v>
      </c>
      <c r="P631" s="11">
        <f ca="1">SUMIF(Ingredients!$B$3:$B$230,'PH complex foods'!H631,Ingredients!$A$3:$A$119)+SUMIF($B$3:$B$725,H631,$V$3:$V$724)</f>
        <v>1</v>
      </c>
      <c r="Q631" s="11">
        <f ca="1">SUMIF(Ingredients!$B$3:$B$230,'PH complex foods'!I631,Ingredients!$A$3:$A$119)+SUMIF($B$3:$B$725,I631,$V$3:$V$724)</f>
        <v>0</v>
      </c>
      <c r="R631" s="11">
        <f ca="1">SUMIF(Ingredients!$B$3:$B$230,'PH complex foods'!J631,Ingredients!$A$3:$A$119)+SUMIF($B$3:$B$725,J631,$V$3:$V$724)</f>
        <v>0</v>
      </c>
      <c r="S631" s="11">
        <f ca="1">SUMIF(Ingredients!$B$3:$B$230,'PH complex foods'!K631,Ingredients!$A$3:$A$119)+SUMIF($B$3:$B$725,K631,$V$3:$V$724)</f>
        <v>0</v>
      </c>
      <c r="T631" s="11">
        <f ca="1">SUMIF(Ingredients!$B$3:$B$230,'PH complex foods'!L631,Ingredients!$A$3:$A$119)+SUMIF($B$3:$B$725,L631,$V$3:$V$724)</f>
        <v>0</v>
      </c>
      <c r="U631" s="11">
        <f ca="1">SUMIF(Ingredients!$B$3:$B$230,'PH complex foods'!M631,Ingredients!$A$3:$A$119)+SUMIF($B$3:$B$725,M631,$V$3:$V$724)</f>
        <v>0</v>
      </c>
      <c r="V631" s="10">
        <f t="shared" ca="1" si="136"/>
        <v>0</v>
      </c>
      <c r="W631" s="10">
        <v>0</v>
      </c>
      <c r="X631" s="11">
        <v>0</v>
      </c>
      <c r="Y631" s="11">
        <f>COUNTIF(F631:M1355,B631)</f>
        <v>0</v>
      </c>
      <c r="Z631" s="44" t="str">
        <f t="shared" ca="1" si="137"/>
        <v>No</v>
      </c>
      <c r="AA631" s="34">
        <f>SUMIF(Ingredients!$B$3:$B$230,F631,Ingredients!$C$3:$C$230)+SUMIF($B$3:$B$725,F631,$AI$3:$AI$725)</f>
        <v>5</v>
      </c>
      <c r="AB631" s="30">
        <f>SUMIF(Ingredients!$B$3:$B$230,G631,Ingredients!$C$3:$C$230)+SUMIF($B$3:$B$725,G631,$AI$3:$AI$725)</f>
        <v>0</v>
      </c>
      <c r="AC631" s="30">
        <f>SUMIF(Ingredients!$B$3:$B$230,H631,Ingredients!$C$3:$C$230)+SUMIF($B$3:$B$725,H631,$AI$3:$AI$725)</f>
        <v>0</v>
      </c>
      <c r="AD631" s="30">
        <f>SUMIF(Ingredients!$B$3:$B$230,I631,Ingredients!$C$3:$C$230)+SUMIF($B$3:$B$725,I631,$AI$3:$AI$725)</f>
        <v>0</v>
      </c>
      <c r="AE631" s="30">
        <f>SUMIF(Ingredients!$B$3:$B$230,J631,Ingredients!$C$3:$C$230)+SUMIF($B$3:$B$725,J631,$AI$3:$AI$725)</f>
        <v>0</v>
      </c>
      <c r="AF631" s="30">
        <f>SUMIF(Ingredients!$B$3:$B$230,K631,Ingredients!$C$3:$C$230)+SUMIF($B$3:$B$725,K631,$AI$3:$AI$725)</f>
        <v>0</v>
      </c>
      <c r="AG631" s="30">
        <f>SUMIF(Ingredients!$B$3:$B$230,L631,Ingredients!$C$3:$C$230)+SUMIF($B$3:$B$725,L631,$AI$3:$AI$725)</f>
        <v>0</v>
      </c>
      <c r="AH631" s="30">
        <f>SUMIF(Ingredients!$B$3:$B$230,M631,Ingredients!$C$3:$C$230)+SUMIF($B$3:$B$725,M631,$AI$3:$AI$725)</f>
        <v>0</v>
      </c>
      <c r="AI631" s="29">
        <f t="shared" si="126"/>
        <v>5</v>
      </c>
      <c r="AJ631" s="30">
        <f>SUMIF(Ingredients!$B$3:$B$230,F631,Ingredients!$D$3:$D$230)+SUMIF($B$3:$B$725,F631,$AR$3:$AR$725)</f>
        <v>0</v>
      </c>
      <c r="AK631" s="30">
        <f>SUMIF(Ingredients!$B$3:$B$230,G631,Ingredients!$D$3:$D$230)+SUMIF($B$3:$B$725,G631,$AR$3:$AR$725)</f>
        <v>0</v>
      </c>
      <c r="AL631" s="30">
        <f>SUMIF(Ingredients!$B$3:$B$230,H631,Ingredients!$D$3:$D$230)+SUMIF($B$3:$B$725,H631,$AR$3:$AR$725)</f>
        <v>0</v>
      </c>
      <c r="AM631" s="30">
        <f>SUMIF(Ingredients!$B$3:$B$230,I631,Ingredients!$D$3:$D$230)+SUMIF($B$3:$B$725,I631,$AR$3:$AR$725)</f>
        <v>0</v>
      </c>
      <c r="AN631" s="30">
        <f>SUMIF(Ingredients!$B$3:$B$230,J631,Ingredients!$D$3:$D$230)+SUMIF($B$3:$B$725,J631,$AR$3:$AR$725)</f>
        <v>0</v>
      </c>
      <c r="AO631" s="30">
        <f>SUMIF(Ingredients!$B$3:$B$230,K631,Ingredients!$D$3:$D$230)+SUMIF($B$3:$B$725,K631,$AR$3:$AR$725)</f>
        <v>0</v>
      </c>
      <c r="AP631" s="30">
        <f>SUMIF(Ingredients!$B$3:$B$230,L631,Ingredients!$D$3:$D$230)+SUMIF($B$3:$B$725,L631,$AR$3:$AR$725)</f>
        <v>0</v>
      </c>
      <c r="AQ631" s="30">
        <f>SUMIF(Ingredients!$B$3:$B$230,M631,Ingredients!$D$3:$D$230)+SUMIF($B$3:$B$725,M631,$AR$3:$AR$725)</f>
        <v>0</v>
      </c>
      <c r="AR631" s="29">
        <f t="shared" si="127"/>
        <v>0</v>
      </c>
      <c r="AS631" s="30">
        <f>SUMIF(Ingredients!$B$3:$B$230,F631,Ingredients!$E$3:$E$230)+SUMIF($B$3:$B$725,F631,$BA$3:$BA$730)</f>
        <v>7</v>
      </c>
      <c r="AT631" s="30">
        <f>SUMIF(Ingredients!$B$3:$B$230,G631,Ingredients!$E$3:$E$230)+SUMIF($B$3:$B$725,G631,$BA$3:$BA$730)</f>
        <v>30</v>
      </c>
      <c r="AU631" s="30">
        <f>SUMIF(Ingredients!$B$3:$B$230,H631,Ingredients!$E$3:$E$230)+SUMIF($B$3:$B$725,H631,$BA$3:$BA$730)</f>
        <v>30</v>
      </c>
      <c r="AV631" s="30">
        <f>SUMIF(Ingredients!$B$3:$B$230,I631,Ingredients!$E$3:$E$230)+SUMIF($B$3:$B$725,I631,$BA$3:$BA$730)</f>
        <v>0</v>
      </c>
      <c r="AW631" s="30">
        <f>SUMIF(Ingredients!$B$3:$B$230,J631,Ingredients!$E$3:$E$230)+SUMIF($B$3:$B$725,J631,$BA$3:$BA$730)</f>
        <v>0</v>
      </c>
      <c r="AX631" s="30">
        <f>SUMIF(Ingredients!$B$3:$B$230,K631,Ingredients!$E$3:$E$230)+SUMIF($B$3:$B$725,K631,$BA$3:$BA$730)</f>
        <v>0</v>
      </c>
      <c r="AY631" s="30">
        <f>SUMIF(Ingredients!$B$3:$B$230,L631,Ingredients!$E$3:$E$230)+SUMIF($B$3:$B$725,L631,$BA$3:$BA$730)</f>
        <v>0</v>
      </c>
      <c r="AZ631" s="30">
        <f>SUMIF(Ingredients!$B$3:$B$230,M631,Ingredients!$E$3:$E$230)+SUMIF($B$3:$B$725,M631,$BA$3:$BA$730)</f>
        <v>0</v>
      </c>
      <c r="BA631" s="29">
        <f t="shared" si="128"/>
        <v>22.333333333333332</v>
      </c>
      <c r="BB631" s="30">
        <f>SUMIF(Ingredients!$B$3:$B$230,F631,Ingredients!$F$3:$F$230)+SUMIF($B$3:$B$725,F631,$BJ$3:$BJ$725)</f>
        <v>0</v>
      </c>
      <c r="BC631" s="30">
        <f>SUMIF(Ingredients!$B$3:$B$230,G631,Ingredients!$F$3:$F$230)+SUMIF($B$3:$B$725,G631,$BJ$3:$BJ$725)</f>
        <v>0</v>
      </c>
      <c r="BD631" s="30">
        <f>SUMIF(Ingredients!$B$3:$B$230,H631,Ingredients!$F$3:$F$230)+SUMIF($B$3:$B$725,H631,$BJ$3:$BJ$725)</f>
        <v>0</v>
      </c>
      <c r="BE631" s="30">
        <f>SUMIF(Ingredients!$B$3:$B$230,I631,Ingredients!$F$3:$F$230)+SUMIF($B$3:$B$725,I631,$BJ$3:$BJ$725)</f>
        <v>0</v>
      </c>
      <c r="BF631" s="30">
        <f>SUMIF(Ingredients!$B$3:$B$230,J631,Ingredients!$F$3:$F$230)+SUMIF($B$3:$B$725,J631,$BJ$3:$BJ$725)</f>
        <v>0</v>
      </c>
      <c r="BG631" s="30">
        <f>SUMIF(Ingredients!$B$3:$B$230,K631,Ingredients!$F$3:$F$230)+SUMIF($B$3:$B$725,K631,$BJ$3:$BJ$725)</f>
        <v>0</v>
      </c>
      <c r="BH631" s="30">
        <f>SUMIF(Ingredients!$B$3:$B$230,L631,Ingredients!$F$3:$F$230)+SUMIF($B$3:$B$725,L631,$BJ$3:$BJ$725)</f>
        <v>0</v>
      </c>
      <c r="BI631" s="30">
        <f>SUMIF(Ingredients!$B$3:$B$230,M631,Ingredients!$F$3:$F$230)+SUMIF($B$3:$B$725,M631,$BJ$3:$BJ$725)</f>
        <v>0</v>
      </c>
      <c r="BJ631" s="35">
        <f t="shared" si="129"/>
        <v>0</v>
      </c>
      <c r="BK631" s="30">
        <f>SUMIF(Ingredients!$B$3:$B$230,F631,Ingredients!$G$3:$G$230)+SUMIF($B$3:$B$725,F631,$BS$3:$BS$725)</f>
        <v>0</v>
      </c>
      <c r="BL631" s="30">
        <f>SUMIF(Ingredients!$B$3:$B$230,G631,Ingredients!$G$3:$G$230)+SUMIF($B$3:$B$725,G631,$BS$3:$BS$725)</f>
        <v>0</v>
      </c>
      <c r="BM631" s="30">
        <f>SUMIF(Ingredients!$B$3:$B$230,H631,Ingredients!$G$3:$G$230)+SUMIF($B$3:$B$725,H631,$BS$3:$BS$725)</f>
        <v>0</v>
      </c>
      <c r="BN631" s="30">
        <f>SUMIF(Ingredients!$B$3:$B$230,I631,Ingredients!$G$3:$G$230)+SUMIF($B$3:$B$725,I631,$BS$3:$BS$725)</f>
        <v>0</v>
      </c>
      <c r="BO631" s="30">
        <f>SUMIF(Ingredients!$B$3:$B$230,J631,Ingredients!$G$3:$G$230)+SUMIF($B$3:$B$725,J631,$BS$3:$BS$725)</f>
        <v>0</v>
      </c>
      <c r="BP631" s="30">
        <f>SUMIF(Ingredients!$B$3:$B$230,K631,Ingredients!$G$3:$G$230)+SUMIF($B$3:$B$725,K631,$BS$3:$BS$725)</f>
        <v>0</v>
      </c>
      <c r="BQ631" s="30">
        <f>SUMIF(Ingredients!$B$3:$B$230,L631,Ingredients!$G$3:$G$230)+SUMIF($B$3:$B$725,L631,$BS$3:$BS$725)</f>
        <v>0</v>
      </c>
      <c r="BR631" s="30">
        <f>SUMIF(Ingredients!$B$3:$B$230,M631,Ingredients!$G$3:$G$230)+SUMIF($B$3:$B$725,M631,$BS$3:$BS$725)</f>
        <v>0</v>
      </c>
      <c r="BS631" s="36">
        <f t="shared" si="130"/>
        <v>0</v>
      </c>
      <c r="BT631" s="30">
        <f>SUMIF(Ingredients!$B$3:$B$230,F631,Ingredients!$H$3:$H$230)+SUMIF($B$3:$B$725,F631,$CB$3:$CB$725)</f>
        <v>0</v>
      </c>
      <c r="BU631" s="30">
        <f>SUMIF(Ingredients!$B$3:$B$230,G631,Ingredients!$H$3:$H$230)+SUMIF($B$3:$B$725,G631,$CB$3:$CB$725)</f>
        <v>0</v>
      </c>
      <c r="BV631" s="30">
        <f>SUMIF(Ingredients!$B$3:$B$230,H631,Ingredients!$H$3:$H$230)+SUMIF($B$3:$B$725,H631,$CB$3:$CB$725)</f>
        <v>0</v>
      </c>
      <c r="BW631" s="30">
        <f>SUMIF(Ingredients!$B$3:$B$230,I631,Ingredients!$H$3:$H$230)+SUMIF($B$3:$B$725,I631,$CB$3:$CB$725)</f>
        <v>0</v>
      </c>
      <c r="BX631" s="30">
        <f>SUMIF(Ingredients!$B$3:$B$230,J631,Ingredients!$H$3:$H$230)+SUMIF($B$3:$B$725,J631,$CB$3:$CB$725)</f>
        <v>0</v>
      </c>
      <c r="BY631" s="30">
        <f>SUMIF(Ingredients!$B$3:$B$230,K631,Ingredients!$H$3:$H$230)+SUMIF($B$3:$B$725,K631,$CB$3:$CB$725)</f>
        <v>0</v>
      </c>
      <c r="BZ631" s="30">
        <f>SUMIF(Ingredients!$B$3:$B$230,L631,Ingredients!$H$3:$H$230)+SUMIF($B$3:$B$725,L631,$CB$3:$CB$725)</f>
        <v>0</v>
      </c>
      <c r="CA631" s="30">
        <f>SUMIF(Ingredients!$B$3:$B$230,M631,Ingredients!$H$3:$H$230)+SUMIF($B$3:$B$725,M631,$CB$3:$CB$725)</f>
        <v>0</v>
      </c>
      <c r="CB631" s="42">
        <f t="shared" si="131"/>
        <v>0</v>
      </c>
      <c r="CC631" s="30">
        <f>SUMIF(Ingredients!$B$3:$B$230,F631,Ingredients!$I$3:$I$230)+SUMIF($B$3:$B$725,F631,$CK$3:$CK$725)</f>
        <v>1</v>
      </c>
      <c r="CD631" s="30">
        <f>SUMIF(Ingredients!$B$3:$B$230,G631,Ingredients!$I$3:$I$230)+SUMIF($B$3:$B$725,G631,$CK$3:$CK$725)</f>
        <v>0</v>
      </c>
      <c r="CE631" s="30">
        <f>SUMIF(Ingredients!$B$3:$B$230,H631,Ingredients!$I$3:$I$230)+SUMIF($B$3:$B$725,H631,$CK$3:$CK$725)</f>
        <v>0</v>
      </c>
      <c r="CF631" s="30">
        <f>SUMIF(Ingredients!$B$3:$B$230,I631,Ingredients!$I$3:$I$230)+SUMIF($B$3:$B$725,I631,$CK$3:$CK$725)</f>
        <v>0</v>
      </c>
      <c r="CG631" s="30">
        <f>SUMIF(Ingredients!$B$3:$B$230,J631,Ingredients!$I$3:$I$230)+SUMIF($B$3:$B$725,J631,$CK$3:$CK$725)</f>
        <v>0</v>
      </c>
      <c r="CH631" s="30">
        <f>SUMIF(Ingredients!$B$3:$B$230,K631,Ingredients!$I$3:$I$230)+SUMIF($B$3:$B$725,K631,$CK$3:$CK$725)</f>
        <v>0</v>
      </c>
      <c r="CI631" s="30">
        <f>SUMIF(Ingredients!$B$3:$B$230,L631,Ingredients!$I$3:$I$230)+SUMIF($B$3:$B$725,L631,$CK$3:$CK$725)</f>
        <v>0</v>
      </c>
      <c r="CJ631" s="30">
        <f>SUMIF(Ingredients!$B$3:$B$230,M631,Ingredients!$I$3:$I$230)+SUMIF($B$3:$B$725,M631,$CK$3:$CK$725)</f>
        <v>0</v>
      </c>
      <c r="CK631" s="38">
        <f t="shared" si="132"/>
        <v>1</v>
      </c>
      <c r="CL631" s="30">
        <f>SUMIF(Ingredients!$B$3:$B$230,F631,Ingredients!$J$3:$J$230)+SUMIF($B$3:$B$725,F631,$CT$3:$CT$725)</f>
        <v>0</v>
      </c>
      <c r="CM631" s="30">
        <f>SUMIF(Ingredients!$B$3:$B$230,G631,Ingredients!$J$3:$J$230)+SUMIF($B$3:$B$725,G631,$CT$3:$CT$725)</f>
        <v>0</v>
      </c>
      <c r="CN631" s="30">
        <f>SUMIF(Ingredients!$B$3:$B$230,H631,Ingredients!$J$3:$J$230)+SUMIF($B$3:$B$725,H631,$CT$3:$CT$725)</f>
        <v>0</v>
      </c>
      <c r="CO631" s="30">
        <f>SUMIF(Ingredients!$B$3:$B$230,I631,Ingredients!$J$3:$J$230)+SUMIF($B$3:$B$725,I631,$CT$3:$CT$725)</f>
        <v>0</v>
      </c>
      <c r="CP631" s="30">
        <f>SUMIF(Ingredients!$B$3:$B$230,J631,Ingredients!$J$3:$J$230)+SUMIF($B$3:$B$725,J631,$CT$3:$CT$725)</f>
        <v>0</v>
      </c>
      <c r="CQ631" s="30">
        <f>SUMIF(Ingredients!$B$3:$B$230,K631,Ingredients!$J$3:$J$230)+SUMIF($B$3:$B$725,K631,$CT$3:$CT$725)</f>
        <v>0</v>
      </c>
      <c r="CR631" s="30">
        <f>SUMIF(Ingredients!$B$3:$B$230,L631,Ingredients!$J$3:$J$230)+SUMIF($B$3:$B$725,L631,$CT$3:$CT$725)</f>
        <v>0</v>
      </c>
      <c r="CS631" s="30">
        <f>SUMIF(Ingredients!$B$3:$B$230,M631,Ingredients!$J$3:$J$230)+SUMIF($B$3:$B$725,M631,$CT$3:$CT$725)</f>
        <v>0</v>
      </c>
      <c r="CT631" s="43">
        <f t="shared" si="133"/>
        <v>0</v>
      </c>
      <c r="CU631" s="34">
        <v>5</v>
      </c>
      <c r="CV631" s="30">
        <v>0</v>
      </c>
      <c r="CW631" s="30">
        <v>22.333333333333332</v>
      </c>
      <c r="CX631" s="35">
        <v>0</v>
      </c>
      <c r="CY631" s="36">
        <v>0</v>
      </c>
      <c r="CZ631" s="37">
        <v>0</v>
      </c>
      <c r="DA631" s="38">
        <v>1</v>
      </c>
      <c r="DB631" s="39">
        <v>0</v>
      </c>
      <c r="DC631" t="s">
        <v>202</v>
      </c>
      <c r="DD631" t="str">
        <f t="shared" ca="1" si="125"/>
        <v/>
      </c>
      <c r="DE631" t="str">
        <f t="shared" ca="1" si="134"/>
        <v>No</v>
      </c>
      <c r="DG631" t="s">
        <v>200</v>
      </c>
      <c r="DH631" t="str">
        <f t="shared" ca="1" si="135"/>
        <v/>
      </c>
      <c r="DI631" t="s">
        <v>2271</v>
      </c>
    </row>
    <row r="632" spans="2:113" x14ac:dyDescent="0.3">
      <c r="B632" t="s">
        <v>950</v>
      </c>
      <c r="C632" t="str">
        <f>INDEX('PH Itemnames'!$B$1:$B$723,MATCH(B632,'PH Itemnames'!$A$1:$A$723),1)</f>
        <v>cheesedanishItem</v>
      </c>
      <c r="D632" t="s">
        <v>240</v>
      </c>
      <c r="E632" t="s">
        <v>1191</v>
      </c>
      <c r="F632" s="10" t="s">
        <v>209</v>
      </c>
      <c r="G632" s="11" t="s">
        <v>73</v>
      </c>
      <c r="H632" s="11" t="s">
        <v>227</v>
      </c>
      <c r="I632" s="11"/>
      <c r="J632" s="11"/>
      <c r="K632" s="11"/>
      <c r="L632" s="11"/>
      <c r="M632" s="11"/>
      <c r="N632" s="46">
        <f ca="1">SUMIF(Ingredients!$B$3:$B$230,'PH complex foods'!F632,Ingredients!$A$3:$A$119)+SUMIF($B$3:$B$725,F632,$V$3:$V$724)</f>
        <v>1</v>
      </c>
      <c r="O632" s="11">
        <f ca="1">SUMIF(Ingredients!$B$3:$B$230,'PH complex foods'!G632,Ingredients!$A$3:$A$119)+SUMIF($B$3:$B$725,G632,$V$3:$V$724)</f>
        <v>1</v>
      </c>
      <c r="P632" s="11">
        <f ca="1">SUMIF(Ingredients!$B$3:$B$230,'PH complex foods'!H632,Ingredients!$A$3:$A$119)+SUMIF($B$3:$B$725,H632,$V$3:$V$724)</f>
        <v>1</v>
      </c>
      <c r="Q632" s="11">
        <f ca="1">SUMIF(Ingredients!$B$3:$B$230,'PH complex foods'!I632,Ingredients!$A$3:$A$119)+SUMIF($B$3:$B$725,I632,$V$3:$V$724)</f>
        <v>0</v>
      </c>
      <c r="R632" s="11">
        <f ca="1">SUMIF(Ingredients!$B$3:$B$230,'PH complex foods'!J632,Ingredients!$A$3:$A$119)+SUMIF($B$3:$B$725,J632,$V$3:$V$724)</f>
        <v>0</v>
      </c>
      <c r="S632" s="11">
        <f ca="1">SUMIF(Ingredients!$B$3:$B$230,'PH complex foods'!K632,Ingredients!$A$3:$A$119)+SUMIF($B$3:$B$725,K632,$V$3:$V$724)</f>
        <v>0</v>
      </c>
      <c r="T632" s="11">
        <f ca="1">SUMIF(Ingredients!$B$3:$B$230,'PH complex foods'!L632,Ingredients!$A$3:$A$119)+SUMIF($B$3:$B$725,L632,$V$3:$V$724)</f>
        <v>0</v>
      </c>
      <c r="U632" s="11">
        <f ca="1">SUMIF(Ingredients!$B$3:$B$230,'PH complex foods'!M632,Ingredients!$A$3:$A$119)+SUMIF($B$3:$B$725,M632,$V$3:$V$724)</f>
        <v>0</v>
      </c>
      <c r="V632" s="10">
        <f t="shared" ca="1" si="136"/>
        <v>1</v>
      </c>
      <c r="W632" s="10">
        <v>1</v>
      </c>
      <c r="X632" s="11">
        <v>1</v>
      </c>
      <c r="Y632" s="11">
        <f>COUNTIF(F632:M1356,B632)</f>
        <v>0</v>
      </c>
      <c r="Z632" s="44" t="str">
        <f t="shared" ca="1" si="137"/>
        <v>Yes</v>
      </c>
      <c r="AA632" s="34">
        <f>SUMIF(Ingredients!$B$3:$B$230,F632,Ingredients!$C$3:$C$230)+SUMIF($B$3:$B$725,F632,$AI$3:$AI$725)</f>
        <v>5</v>
      </c>
      <c r="AB632" s="30">
        <f>SUMIF(Ingredients!$B$3:$B$230,G632,Ingredients!$C$3:$C$230)+SUMIF($B$3:$B$725,G632,$AI$3:$AI$725)</f>
        <v>10</v>
      </c>
      <c r="AC632" s="30">
        <f>SUMIF(Ingredients!$B$3:$B$230,H632,Ingredients!$C$3:$C$230)+SUMIF($B$3:$B$725,H632,$AI$3:$AI$725)</f>
        <v>5</v>
      </c>
      <c r="AD632" s="30">
        <f>SUMIF(Ingredients!$B$3:$B$230,I632,Ingredients!$C$3:$C$230)+SUMIF($B$3:$B$725,I632,$AI$3:$AI$725)</f>
        <v>0</v>
      </c>
      <c r="AE632" s="30">
        <f>SUMIF(Ingredients!$B$3:$B$230,J632,Ingredients!$C$3:$C$230)+SUMIF($B$3:$B$725,J632,$AI$3:$AI$725)</f>
        <v>0</v>
      </c>
      <c r="AF632" s="30">
        <f>SUMIF(Ingredients!$B$3:$B$230,K632,Ingredients!$C$3:$C$230)+SUMIF($B$3:$B$725,K632,$AI$3:$AI$725)</f>
        <v>0</v>
      </c>
      <c r="AG632" s="30">
        <f>SUMIF(Ingredients!$B$3:$B$230,L632,Ingredients!$C$3:$C$230)+SUMIF($B$3:$B$725,L632,$AI$3:$AI$725)</f>
        <v>0</v>
      </c>
      <c r="AH632" s="30">
        <f>SUMIF(Ingredients!$B$3:$B$230,M632,Ingredients!$C$3:$C$230)+SUMIF($B$3:$B$725,M632,$AI$3:$AI$725)</f>
        <v>0</v>
      </c>
      <c r="AI632" s="29">
        <f t="shared" si="126"/>
        <v>20</v>
      </c>
      <c r="AJ632" s="30">
        <f>SUMIF(Ingredients!$B$3:$B$230,F632,Ingredients!$D$3:$D$230)+SUMIF($B$3:$B$725,F632,$AR$3:$AR$725)</f>
        <v>0</v>
      </c>
      <c r="AK632" s="30">
        <f>SUMIF(Ingredients!$B$3:$B$230,G632,Ingredients!$D$3:$D$230)+SUMIF($B$3:$B$725,G632,$AR$3:$AR$725)</f>
        <v>0</v>
      </c>
      <c r="AL632" s="30">
        <f>SUMIF(Ingredients!$B$3:$B$230,H632,Ingredients!$D$3:$D$230)+SUMIF($B$3:$B$725,H632,$AR$3:$AR$725)</f>
        <v>0</v>
      </c>
      <c r="AM632" s="30">
        <f>SUMIF(Ingredients!$B$3:$B$230,I632,Ingredients!$D$3:$D$230)+SUMIF($B$3:$B$725,I632,$AR$3:$AR$725)</f>
        <v>0</v>
      </c>
      <c r="AN632" s="30">
        <f>SUMIF(Ingredients!$B$3:$B$230,J632,Ingredients!$D$3:$D$230)+SUMIF($B$3:$B$725,J632,$AR$3:$AR$725)</f>
        <v>0</v>
      </c>
      <c r="AO632" s="30">
        <f>SUMIF(Ingredients!$B$3:$B$230,K632,Ingredients!$D$3:$D$230)+SUMIF($B$3:$B$725,K632,$AR$3:$AR$725)</f>
        <v>0</v>
      </c>
      <c r="AP632" s="30">
        <f>SUMIF(Ingredients!$B$3:$B$230,L632,Ingredients!$D$3:$D$230)+SUMIF($B$3:$B$725,L632,$AR$3:$AR$725)</f>
        <v>0</v>
      </c>
      <c r="AQ632" s="30">
        <f>SUMIF(Ingredients!$B$3:$B$230,M632,Ingredients!$D$3:$D$230)+SUMIF($B$3:$B$725,M632,$AR$3:$AR$725)</f>
        <v>0</v>
      </c>
      <c r="AR632" s="29">
        <f t="shared" si="127"/>
        <v>0</v>
      </c>
      <c r="AS632" s="30">
        <f>SUMIF(Ingredients!$B$3:$B$230,F632,Ingredients!$E$3:$E$230)+SUMIF($B$3:$B$725,F632,$BA$3:$BA$730)</f>
        <v>7</v>
      </c>
      <c r="AT632" s="30">
        <f>SUMIF(Ingredients!$B$3:$B$230,G632,Ingredients!$E$3:$E$230)+SUMIF($B$3:$B$725,G632,$BA$3:$BA$730)</f>
        <v>73</v>
      </c>
      <c r="AU632" s="30">
        <f>SUMIF(Ingredients!$B$3:$B$230,H632,Ingredients!$E$3:$E$230)+SUMIF($B$3:$B$725,H632,$BA$3:$BA$730)</f>
        <v>7</v>
      </c>
      <c r="AV632" s="30">
        <f>SUMIF(Ingredients!$B$3:$B$230,I632,Ingredients!$E$3:$E$230)+SUMIF($B$3:$B$725,I632,$BA$3:$BA$730)</f>
        <v>0</v>
      </c>
      <c r="AW632" s="30">
        <f>SUMIF(Ingredients!$B$3:$B$230,J632,Ingredients!$E$3:$E$230)+SUMIF($B$3:$B$725,J632,$BA$3:$BA$730)</f>
        <v>0</v>
      </c>
      <c r="AX632" s="30">
        <f>SUMIF(Ingredients!$B$3:$B$230,K632,Ingredients!$E$3:$E$230)+SUMIF($B$3:$B$725,K632,$BA$3:$BA$730)</f>
        <v>0</v>
      </c>
      <c r="AY632" s="30">
        <f>SUMIF(Ingredients!$B$3:$B$230,L632,Ingredients!$E$3:$E$230)+SUMIF($B$3:$B$725,L632,$BA$3:$BA$730)</f>
        <v>0</v>
      </c>
      <c r="AZ632" s="30">
        <f>SUMIF(Ingredients!$B$3:$B$230,M632,Ingredients!$E$3:$E$230)+SUMIF($B$3:$B$725,M632,$BA$3:$BA$730)</f>
        <v>0</v>
      </c>
      <c r="BA632" s="29">
        <f t="shared" si="128"/>
        <v>29</v>
      </c>
      <c r="BB632" s="30">
        <f>SUMIF(Ingredients!$B$3:$B$230,F632,Ingredients!$F$3:$F$230)+SUMIF($B$3:$B$725,F632,$BJ$3:$BJ$725)</f>
        <v>1</v>
      </c>
      <c r="BC632" s="30">
        <f>SUMIF(Ingredients!$B$3:$B$230,G632,Ingredients!$F$3:$F$230)+SUMIF($B$3:$B$725,G632,$BJ$3:$BJ$725)</f>
        <v>0</v>
      </c>
      <c r="BD632" s="30">
        <f>SUMIF(Ingredients!$B$3:$B$230,H632,Ingredients!$F$3:$F$230)+SUMIF($B$3:$B$725,H632,$BJ$3:$BJ$725)</f>
        <v>0</v>
      </c>
      <c r="BE632" s="30">
        <f>SUMIF(Ingredients!$B$3:$B$230,I632,Ingredients!$F$3:$F$230)+SUMIF($B$3:$B$725,I632,$BJ$3:$BJ$725)</f>
        <v>0</v>
      </c>
      <c r="BF632" s="30">
        <f>SUMIF(Ingredients!$B$3:$B$230,J632,Ingredients!$F$3:$F$230)+SUMIF($B$3:$B$725,J632,$BJ$3:$BJ$725)</f>
        <v>0</v>
      </c>
      <c r="BG632" s="30">
        <f>SUMIF(Ingredients!$B$3:$B$230,K632,Ingredients!$F$3:$F$230)+SUMIF($B$3:$B$725,K632,$BJ$3:$BJ$725)</f>
        <v>0</v>
      </c>
      <c r="BH632" s="30">
        <f>SUMIF(Ingredients!$B$3:$B$230,L632,Ingredients!$F$3:$F$230)+SUMIF($B$3:$B$725,L632,$BJ$3:$BJ$725)</f>
        <v>0</v>
      </c>
      <c r="BI632" s="30">
        <f>SUMIF(Ingredients!$B$3:$B$230,M632,Ingredients!$F$3:$F$230)+SUMIF($B$3:$B$725,M632,$BJ$3:$BJ$725)</f>
        <v>0</v>
      </c>
      <c r="BJ632" s="35">
        <f t="shared" si="129"/>
        <v>1</v>
      </c>
      <c r="BK632" s="30">
        <f>SUMIF(Ingredients!$B$3:$B$230,F632,Ingredients!$G$3:$G$230)+SUMIF($B$3:$B$725,F632,$BS$3:$BS$725)</f>
        <v>0</v>
      </c>
      <c r="BL632" s="30">
        <f>SUMIF(Ingredients!$B$3:$B$230,G632,Ingredients!$G$3:$G$230)+SUMIF($B$3:$B$725,G632,$BS$3:$BS$725)</f>
        <v>0</v>
      </c>
      <c r="BM632" s="30">
        <f>SUMIF(Ingredients!$B$3:$B$230,H632,Ingredients!$G$3:$G$230)+SUMIF($B$3:$B$725,H632,$BS$3:$BS$725)</f>
        <v>0</v>
      </c>
      <c r="BN632" s="30">
        <f>SUMIF(Ingredients!$B$3:$B$230,I632,Ingredients!$G$3:$G$230)+SUMIF($B$3:$B$725,I632,$BS$3:$BS$725)</f>
        <v>0</v>
      </c>
      <c r="BO632" s="30">
        <f>SUMIF(Ingredients!$B$3:$B$230,J632,Ingredients!$G$3:$G$230)+SUMIF($B$3:$B$725,J632,$BS$3:$BS$725)</f>
        <v>0</v>
      </c>
      <c r="BP632" s="30">
        <f>SUMIF(Ingredients!$B$3:$B$230,K632,Ingredients!$G$3:$G$230)+SUMIF($B$3:$B$725,K632,$BS$3:$BS$725)</f>
        <v>0</v>
      </c>
      <c r="BQ632" s="30">
        <f>SUMIF(Ingredients!$B$3:$B$230,L632,Ingredients!$G$3:$G$230)+SUMIF($B$3:$B$725,L632,$BS$3:$BS$725)</f>
        <v>0</v>
      </c>
      <c r="BR632" s="30">
        <f>SUMIF(Ingredients!$B$3:$B$230,M632,Ingredients!$G$3:$G$230)+SUMIF($B$3:$B$725,M632,$BS$3:$BS$725)</f>
        <v>0</v>
      </c>
      <c r="BS632" s="36">
        <f t="shared" si="130"/>
        <v>0</v>
      </c>
      <c r="BT632" s="30">
        <f>SUMIF(Ingredients!$B$3:$B$230,F632,Ingredients!$H$3:$H$230)+SUMIF($B$3:$B$725,F632,$CB$3:$CB$725)</f>
        <v>0</v>
      </c>
      <c r="BU632" s="30">
        <f>SUMIF(Ingredients!$B$3:$B$230,G632,Ingredients!$H$3:$H$230)+SUMIF($B$3:$B$725,G632,$CB$3:$CB$725)</f>
        <v>0</v>
      </c>
      <c r="BV632" s="30">
        <f>SUMIF(Ingredients!$B$3:$B$230,H632,Ingredients!$H$3:$H$230)+SUMIF($B$3:$B$725,H632,$CB$3:$CB$725)</f>
        <v>0</v>
      </c>
      <c r="BW632" s="30">
        <f>SUMIF(Ingredients!$B$3:$B$230,I632,Ingredients!$H$3:$H$230)+SUMIF($B$3:$B$725,I632,$CB$3:$CB$725)</f>
        <v>0</v>
      </c>
      <c r="BX632" s="30">
        <f>SUMIF(Ingredients!$B$3:$B$230,J632,Ingredients!$H$3:$H$230)+SUMIF($B$3:$B$725,J632,$CB$3:$CB$725)</f>
        <v>0</v>
      </c>
      <c r="BY632" s="30">
        <f>SUMIF(Ingredients!$B$3:$B$230,K632,Ingredients!$H$3:$H$230)+SUMIF($B$3:$B$725,K632,$CB$3:$CB$725)</f>
        <v>0</v>
      </c>
      <c r="BZ632" s="30">
        <f>SUMIF(Ingredients!$B$3:$B$230,L632,Ingredients!$H$3:$H$230)+SUMIF($B$3:$B$725,L632,$CB$3:$CB$725)</f>
        <v>0</v>
      </c>
      <c r="CA632" s="30">
        <f>SUMIF(Ingredients!$B$3:$B$230,M632,Ingredients!$H$3:$H$230)+SUMIF($B$3:$B$725,M632,$CB$3:$CB$725)</f>
        <v>0</v>
      </c>
      <c r="CB632" s="42">
        <f t="shared" si="131"/>
        <v>0</v>
      </c>
      <c r="CC632" s="30">
        <f>SUMIF(Ingredients!$B$3:$B$230,F632,Ingredients!$I$3:$I$230)+SUMIF($B$3:$B$725,F632,$CK$3:$CK$725)</f>
        <v>0</v>
      </c>
      <c r="CD632" s="30">
        <f>SUMIF(Ingredients!$B$3:$B$230,G632,Ingredients!$I$3:$I$230)+SUMIF($B$3:$B$725,G632,$CK$3:$CK$725)</f>
        <v>0</v>
      </c>
      <c r="CE632" s="30">
        <f>SUMIF(Ingredients!$B$3:$B$230,H632,Ingredients!$I$3:$I$230)+SUMIF($B$3:$B$725,H632,$CK$3:$CK$725)</f>
        <v>0</v>
      </c>
      <c r="CF632" s="30">
        <f>SUMIF(Ingredients!$B$3:$B$230,I632,Ingredients!$I$3:$I$230)+SUMIF($B$3:$B$725,I632,$CK$3:$CK$725)</f>
        <v>0</v>
      </c>
      <c r="CG632" s="30">
        <f>SUMIF(Ingredients!$B$3:$B$230,J632,Ingredients!$I$3:$I$230)+SUMIF($B$3:$B$725,J632,$CK$3:$CK$725)</f>
        <v>0</v>
      </c>
      <c r="CH632" s="30">
        <f>SUMIF(Ingredients!$B$3:$B$230,K632,Ingredients!$I$3:$I$230)+SUMIF($B$3:$B$725,K632,$CK$3:$CK$725)</f>
        <v>0</v>
      </c>
      <c r="CI632" s="30">
        <f>SUMIF(Ingredients!$B$3:$B$230,L632,Ingredients!$I$3:$I$230)+SUMIF($B$3:$B$725,L632,$CK$3:$CK$725)</f>
        <v>0</v>
      </c>
      <c r="CJ632" s="30">
        <f>SUMIF(Ingredients!$B$3:$B$230,M632,Ingredients!$I$3:$I$230)+SUMIF($B$3:$B$725,M632,$CK$3:$CK$725)</f>
        <v>0</v>
      </c>
      <c r="CK632" s="38">
        <f t="shared" si="132"/>
        <v>0</v>
      </c>
      <c r="CL632" s="30">
        <f>SUMIF(Ingredients!$B$3:$B$230,F632,Ingredients!$J$3:$J$230)+SUMIF($B$3:$B$725,F632,$CT$3:$CT$725)</f>
        <v>0</v>
      </c>
      <c r="CM632" s="30">
        <f>SUMIF(Ingredients!$B$3:$B$230,G632,Ingredients!$J$3:$J$230)+SUMIF($B$3:$B$725,G632,$CT$3:$CT$725)</f>
        <v>3</v>
      </c>
      <c r="CN632" s="30">
        <f>SUMIF(Ingredients!$B$3:$B$230,H632,Ingredients!$J$3:$J$230)+SUMIF($B$3:$B$725,H632,$CT$3:$CT$725)</f>
        <v>1</v>
      </c>
      <c r="CO632" s="30">
        <f>SUMIF(Ingredients!$B$3:$B$230,I632,Ingredients!$J$3:$J$230)+SUMIF($B$3:$B$725,I632,$CT$3:$CT$725)</f>
        <v>0</v>
      </c>
      <c r="CP632" s="30">
        <f>SUMIF(Ingredients!$B$3:$B$230,J632,Ingredients!$J$3:$J$230)+SUMIF($B$3:$B$725,J632,$CT$3:$CT$725)</f>
        <v>0</v>
      </c>
      <c r="CQ632" s="30">
        <f>SUMIF(Ingredients!$B$3:$B$230,K632,Ingredients!$J$3:$J$230)+SUMIF($B$3:$B$725,K632,$CT$3:$CT$725)</f>
        <v>0</v>
      </c>
      <c r="CR632" s="30">
        <f>SUMIF(Ingredients!$B$3:$B$230,L632,Ingredients!$J$3:$J$230)+SUMIF($B$3:$B$725,L632,$CT$3:$CT$725)</f>
        <v>0</v>
      </c>
      <c r="CS632" s="30">
        <f>SUMIF(Ingredients!$B$3:$B$230,M632,Ingredients!$J$3:$J$230)+SUMIF($B$3:$B$725,M632,$CT$3:$CT$725)</f>
        <v>0</v>
      </c>
      <c r="CT632" s="43">
        <f t="shared" si="133"/>
        <v>4</v>
      </c>
      <c r="CU632" s="34">
        <v>20</v>
      </c>
      <c r="CV632" s="30">
        <v>0</v>
      </c>
      <c r="CW632" s="30">
        <v>18</v>
      </c>
      <c r="CX632" s="35">
        <v>1</v>
      </c>
      <c r="CY632" s="36">
        <v>0</v>
      </c>
      <c r="CZ632" s="37">
        <v>0</v>
      </c>
      <c r="DA632" s="38">
        <v>0</v>
      </c>
      <c r="DB632" s="39">
        <v>4</v>
      </c>
      <c r="DC632" t="s">
        <v>202</v>
      </c>
      <c r="DD632" t="str">
        <f t="shared" ca="1" si="125"/>
        <v/>
      </c>
      <c r="DE632" t="str">
        <f t="shared" ca="1" si="134"/>
        <v>-</v>
      </c>
      <c r="DG632" t="s">
        <v>200</v>
      </c>
      <c r="DH632" t="str">
        <f t="shared" ca="1" si="135"/>
        <v>CHEESEDANISHITEM(MEAL, ItemRegistry.cheesedanishItem, 4 ,4f,0f,1f,0f,0f,0f,4f,1.17f),</v>
      </c>
      <c r="DI632" t="s">
        <v>2642</v>
      </c>
    </row>
    <row r="633" spans="2:113" x14ac:dyDescent="0.3">
      <c r="B633" t="s">
        <v>951</v>
      </c>
      <c r="C633" t="str">
        <f>INDEX('PH Itemnames'!$B$1:$B$723,MATCH(B633,'PH Itemnames'!$A$1:$A$723),1)</f>
        <v>schnitzelItem</v>
      </c>
      <c r="D633" t="s">
        <v>240</v>
      </c>
      <c r="E633" t="s">
        <v>1191</v>
      </c>
      <c r="F633" s="10" t="s">
        <v>212</v>
      </c>
      <c r="G633" s="12" t="s">
        <v>216</v>
      </c>
      <c r="H633" s="12" t="s">
        <v>20</v>
      </c>
      <c r="I633" s="12" t="s">
        <v>249</v>
      </c>
      <c r="J633" s="11"/>
      <c r="K633" s="11"/>
      <c r="L633" s="11"/>
      <c r="M633" s="11"/>
      <c r="N633" s="46">
        <f ca="1">SUMIF(Ingredients!$B$3:$B$230,'PH complex foods'!F633,Ingredients!$A$3:$A$119)+SUMIF($B$3:$B$725,F633,$V$3:$V$724)</f>
        <v>1</v>
      </c>
      <c r="O633" s="11">
        <f ca="1">SUMIF(Ingredients!$B$3:$B$230,'PH complex foods'!G633,Ingredients!$A$3:$A$119)+SUMIF($B$3:$B$725,G633,$V$3:$V$724)</f>
        <v>1</v>
      </c>
      <c r="P633" s="11">
        <f ca="1">SUMIF(Ingredients!$B$3:$B$230,'PH complex foods'!H633,Ingredients!$A$3:$A$119)+SUMIF($B$3:$B$725,H633,$V$3:$V$724)</f>
        <v>1</v>
      </c>
      <c r="Q633" s="11">
        <f ca="1">SUMIF(Ingredients!$B$3:$B$230,'PH complex foods'!I633,Ingredients!$A$3:$A$119)+SUMIF($B$3:$B$725,I633,$V$3:$V$724)</f>
        <v>1</v>
      </c>
      <c r="R633" s="11">
        <f ca="1">SUMIF(Ingredients!$B$3:$B$230,'PH complex foods'!J633,Ingredients!$A$3:$A$119)+SUMIF($B$3:$B$725,J633,$V$3:$V$724)</f>
        <v>0</v>
      </c>
      <c r="S633" s="11">
        <f ca="1">SUMIF(Ingredients!$B$3:$B$230,'PH complex foods'!K633,Ingredients!$A$3:$A$119)+SUMIF($B$3:$B$725,K633,$V$3:$V$724)</f>
        <v>0</v>
      </c>
      <c r="T633" s="11">
        <f ca="1">SUMIF(Ingredients!$B$3:$B$230,'PH complex foods'!L633,Ingredients!$A$3:$A$119)+SUMIF($B$3:$B$725,L633,$V$3:$V$724)</f>
        <v>0</v>
      </c>
      <c r="U633" s="11">
        <f ca="1">SUMIF(Ingredients!$B$3:$B$230,'PH complex foods'!M633,Ingredients!$A$3:$A$119)+SUMIF($B$3:$B$725,M633,$V$3:$V$724)</f>
        <v>0</v>
      </c>
      <c r="V633" s="10">
        <f t="shared" ca="1" si="136"/>
        <v>1</v>
      </c>
      <c r="W633" s="10">
        <v>1</v>
      </c>
      <c r="X633" s="11">
        <v>1</v>
      </c>
      <c r="Y633" s="11">
        <f>COUNTIF(F633:M1357,B633)</f>
        <v>0</v>
      </c>
      <c r="Z633" s="44" t="str">
        <f t="shared" ca="1" si="137"/>
        <v>Yes</v>
      </c>
      <c r="AA633" s="34">
        <f>SUMIF(Ingredients!$B$3:$B$230,F633,Ingredients!$C$3:$C$230)+SUMIF($B$3:$B$725,F633,$AI$3:$AI$725)</f>
        <v>7.166666666666667</v>
      </c>
      <c r="AB633" s="30">
        <f>SUMIF(Ingredients!$B$3:$B$230,G633,Ingredients!$C$3:$C$230)+SUMIF($B$3:$B$725,G633,$AI$3:$AI$725)</f>
        <v>5</v>
      </c>
      <c r="AC633" s="30">
        <f>SUMIF(Ingredients!$B$3:$B$230,H633,Ingredients!$C$3:$C$230)+SUMIF($B$3:$B$725,H633,$AI$3:$AI$725)</f>
        <v>1</v>
      </c>
      <c r="AD633" s="30">
        <f>SUMIF(Ingredients!$B$3:$B$230,I633,Ingredients!$C$3:$C$230)+SUMIF($B$3:$B$725,I633,$AI$3:$AI$725)</f>
        <v>0</v>
      </c>
      <c r="AE633" s="30">
        <f>SUMIF(Ingredients!$B$3:$B$230,J633,Ingredients!$C$3:$C$230)+SUMIF($B$3:$B$725,J633,$AI$3:$AI$725)</f>
        <v>0</v>
      </c>
      <c r="AF633" s="30">
        <f>SUMIF(Ingredients!$B$3:$B$230,K633,Ingredients!$C$3:$C$230)+SUMIF($B$3:$B$725,K633,$AI$3:$AI$725)</f>
        <v>0</v>
      </c>
      <c r="AG633" s="30">
        <f>SUMIF(Ingredients!$B$3:$B$230,L633,Ingredients!$C$3:$C$230)+SUMIF($B$3:$B$725,L633,$AI$3:$AI$725)</f>
        <v>0</v>
      </c>
      <c r="AH633" s="30">
        <f>SUMIF(Ingredients!$B$3:$B$230,M633,Ingredients!$C$3:$C$230)+SUMIF($B$3:$B$725,M633,$AI$3:$AI$725)</f>
        <v>0</v>
      </c>
      <c r="AI633" s="29">
        <f t="shared" si="126"/>
        <v>13.166666666666668</v>
      </c>
      <c r="AJ633" s="30">
        <f>SUMIF(Ingredients!$B$3:$B$230,F633,Ingredients!$D$3:$D$230)+SUMIF($B$3:$B$725,F633,$AR$3:$AR$725)</f>
        <v>0</v>
      </c>
      <c r="AK633" s="30">
        <f>SUMIF(Ingredients!$B$3:$B$230,G633,Ingredients!$D$3:$D$230)+SUMIF($B$3:$B$725,G633,$AR$3:$AR$725)</f>
        <v>0</v>
      </c>
      <c r="AL633" s="30">
        <f>SUMIF(Ingredients!$B$3:$B$230,H633,Ingredients!$D$3:$D$230)+SUMIF($B$3:$B$725,H633,$AR$3:$AR$725)</f>
        <v>5</v>
      </c>
      <c r="AM633" s="30">
        <f>SUMIF(Ingredients!$B$3:$B$230,I633,Ingredients!$D$3:$D$230)+SUMIF($B$3:$B$725,I633,$AR$3:$AR$725)</f>
        <v>0</v>
      </c>
      <c r="AN633" s="30">
        <f>SUMIF(Ingredients!$B$3:$B$230,J633,Ingredients!$D$3:$D$230)+SUMIF($B$3:$B$725,J633,$AR$3:$AR$725)</f>
        <v>0</v>
      </c>
      <c r="AO633" s="30">
        <f>SUMIF(Ingredients!$B$3:$B$230,K633,Ingredients!$D$3:$D$230)+SUMIF($B$3:$B$725,K633,$AR$3:$AR$725)</f>
        <v>0</v>
      </c>
      <c r="AP633" s="30">
        <f>SUMIF(Ingredients!$B$3:$B$230,L633,Ingredients!$D$3:$D$230)+SUMIF($B$3:$B$725,L633,$AR$3:$AR$725)</f>
        <v>0</v>
      </c>
      <c r="AQ633" s="30">
        <f>SUMIF(Ingredients!$B$3:$B$230,M633,Ingredients!$D$3:$D$230)+SUMIF($B$3:$B$725,M633,$AR$3:$AR$725)</f>
        <v>0</v>
      </c>
      <c r="AR633" s="29">
        <f t="shared" si="127"/>
        <v>5</v>
      </c>
      <c r="AS633" s="30">
        <f>SUMIF(Ingredients!$B$3:$B$230,F633,Ingredients!$E$3:$E$230)+SUMIF($B$3:$B$725,F633,$BA$3:$BA$730)</f>
        <v>12</v>
      </c>
      <c r="AT633" s="30">
        <f>SUMIF(Ingredients!$B$3:$B$230,G633,Ingredients!$E$3:$E$230)+SUMIF($B$3:$B$725,G633,$BA$3:$BA$730)</f>
        <v>29.5</v>
      </c>
      <c r="AU633" s="30">
        <f>SUMIF(Ingredients!$B$3:$B$230,H633,Ingredients!$E$3:$E$230)+SUMIF($B$3:$B$725,H633,$BA$3:$BA$730)</f>
        <v>10</v>
      </c>
      <c r="AV633" s="30">
        <f>SUMIF(Ingredients!$B$3:$B$230,I633,Ingredients!$E$3:$E$230)+SUMIF($B$3:$B$725,I633,$BA$3:$BA$730)</f>
        <v>30</v>
      </c>
      <c r="AW633" s="30">
        <f>SUMIF(Ingredients!$B$3:$B$230,J633,Ingredients!$E$3:$E$230)+SUMIF($B$3:$B$725,J633,$BA$3:$BA$730)</f>
        <v>0</v>
      </c>
      <c r="AX633" s="30">
        <f>SUMIF(Ingredients!$B$3:$B$230,K633,Ingredients!$E$3:$E$230)+SUMIF($B$3:$B$725,K633,$BA$3:$BA$730)</f>
        <v>0</v>
      </c>
      <c r="AY633" s="30">
        <f>SUMIF(Ingredients!$B$3:$B$230,L633,Ingredients!$E$3:$E$230)+SUMIF($B$3:$B$725,L633,$BA$3:$BA$730)</f>
        <v>0</v>
      </c>
      <c r="AZ633" s="30">
        <f>SUMIF(Ingredients!$B$3:$B$230,M633,Ingredients!$E$3:$E$230)+SUMIF($B$3:$B$725,M633,$BA$3:$BA$730)</f>
        <v>0</v>
      </c>
      <c r="BA633" s="29">
        <f t="shared" si="128"/>
        <v>20.375</v>
      </c>
      <c r="BB633" s="30">
        <f>SUMIF(Ingredients!$B$3:$B$230,F633,Ingredients!$F$3:$F$230)+SUMIF($B$3:$B$725,F633,$BJ$3:$BJ$725)</f>
        <v>0</v>
      </c>
      <c r="BC633" s="30">
        <f>SUMIF(Ingredients!$B$3:$B$230,G633,Ingredients!$F$3:$F$230)+SUMIF($B$3:$B$725,G633,$BJ$3:$BJ$725)</f>
        <v>1</v>
      </c>
      <c r="BD633" s="30">
        <f>SUMIF(Ingredients!$B$3:$B$230,H633,Ingredients!$F$3:$F$230)+SUMIF($B$3:$B$725,H633,$BJ$3:$BJ$725)</f>
        <v>0</v>
      </c>
      <c r="BE633" s="30">
        <f>SUMIF(Ingredients!$B$3:$B$230,I633,Ingredients!$F$3:$F$230)+SUMIF($B$3:$B$725,I633,$BJ$3:$BJ$725)</f>
        <v>0</v>
      </c>
      <c r="BF633" s="30">
        <f>SUMIF(Ingredients!$B$3:$B$230,J633,Ingredients!$F$3:$F$230)+SUMIF($B$3:$B$725,J633,$BJ$3:$BJ$725)</f>
        <v>0</v>
      </c>
      <c r="BG633" s="30">
        <f>SUMIF(Ingredients!$B$3:$B$230,K633,Ingredients!$F$3:$F$230)+SUMIF($B$3:$B$725,K633,$BJ$3:$BJ$725)</f>
        <v>0</v>
      </c>
      <c r="BH633" s="30">
        <f>SUMIF(Ingredients!$B$3:$B$230,L633,Ingredients!$F$3:$F$230)+SUMIF($B$3:$B$725,L633,$BJ$3:$BJ$725)</f>
        <v>0</v>
      </c>
      <c r="BI633" s="30">
        <f>SUMIF(Ingredients!$B$3:$B$230,M633,Ingredients!$F$3:$F$230)+SUMIF($B$3:$B$725,M633,$BJ$3:$BJ$725)</f>
        <v>0</v>
      </c>
      <c r="BJ633" s="35">
        <f t="shared" si="129"/>
        <v>1</v>
      </c>
      <c r="BK633" s="30">
        <f>SUMIF(Ingredients!$B$3:$B$230,F633,Ingredients!$G$3:$G$230)+SUMIF($B$3:$B$725,F633,$BS$3:$BS$725)</f>
        <v>0</v>
      </c>
      <c r="BL633" s="30">
        <f>SUMIF(Ingredients!$B$3:$B$230,G633,Ingredients!$G$3:$G$230)+SUMIF($B$3:$B$725,G633,$BS$3:$BS$725)</f>
        <v>0</v>
      </c>
      <c r="BM633" s="30">
        <f>SUMIF(Ingredients!$B$3:$B$230,H633,Ingredients!$G$3:$G$230)+SUMIF($B$3:$B$725,H633,$BS$3:$BS$725)</f>
        <v>0.8</v>
      </c>
      <c r="BN633" s="30">
        <f>SUMIF(Ingredients!$B$3:$B$230,I633,Ingredients!$G$3:$G$230)+SUMIF($B$3:$B$725,I633,$BS$3:$BS$725)</f>
        <v>0</v>
      </c>
      <c r="BO633" s="30">
        <f>SUMIF(Ingredients!$B$3:$B$230,J633,Ingredients!$G$3:$G$230)+SUMIF($B$3:$B$725,J633,$BS$3:$BS$725)</f>
        <v>0</v>
      </c>
      <c r="BP633" s="30">
        <f>SUMIF(Ingredients!$B$3:$B$230,K633,Ingredients!$G$3:$G$230)+SUMIF($B$3:$B$725,K633,$BS$3:$BS$725)</f>
        <v>0</v>
      </c>
      <c r="BQ633" s="30">
        <f>SUMIF(Ingredients!$B$3:$B$230,L633,Ingredients!$G$3:$G$230)+SUMIF($B$3:$B$725,L633,$BS$3:$BS$725)</f>
        <v>0</v>
      </c>
      <c r="BR633" s="30">
        <f>SUMIF(Ingredients!$B$3:$B$230,M633,Ingredients!$G$3:$G$230)+SUMIF($B$3:$B$725,M633,$BS$3:$BS$725)</f>
        <v>0</v>
      </c>
      <c r="BS633" s="36">
        <f t="shared" si="130"/>
        <v>0.8</v>
      </c>
      <c r="BT633" s="30">
        <f>SUMIF(Ingredients!$B$3:$B$230,F633,Ingredients!$H$3:$H$230)+SUMIF($B$3:$B$725,F633,$CB$3:$CB$725)</f>
        <v>0</v>
      </c>
      <c r="BU633" s="30">
        <f>SUMIF(Ingredients!$B$3:$B$230,G633,Ingredients!$H$3:$H$230)+SUMIF($B$3:$B$725,G633,$CB$3:$CB$725)</f>
        <v>0</v>
      </c>
      <c r="BV633" s="30">
        <f>SUMIF(Ingredients!$B$3:$B$230,H633,Ingredients!$H$3:$H$230)+SUMIF($B$3:$B$725,H633,$CB$3:$CB$725)</f>
        <v>0</v>
      </c>
      <c r="BW633" s="30">
        <f>SUMIF(Ingredients!$B$3:$B$230,I633,Ingredients!$H$3:$H$230)+SUMIF($B$3:$B$725,I633,$CB$3:$CB$725)</f>
        <v>0</v>
      </c>
      <c r="BX633" s="30">
        <f>SUMIF(Ingredients!$B$3:$B$230,J633,Ingredients!$H$3:$H$230)+SUMIF($B$3:$B$725,J633,$CB$3:$CB$725)</f>
        <v>0</v>
      </c>
      <c r="BY633" s="30">
        <f>SUMIF(Ingredients!$B$3:$B$230,K633,Ingredients!$H$3:$H$230)+SUMIF($B$3:$B$725,K633,$CB$3:$CB$725)</f>
        <v>0</v>
      </c>
      <c r="BZ633" s="30">
        <f>SUMIF(Ingredients!$B$3:$B$230,L633,Ingredients!$H$3:$H$230)+SUMIF($B$3:$B$725,L633,$CB$3:$CB$725)</f>
        <v>0</v>
      </c>
      <c r="CA633" s="30">
        <f>SUMIF(Ingredients!$B$3:$B$230,M633,Ingredients!$H$3:$H$230)+SUMIF($B$3:$B$725,M633,$CB$3:$CB$725)</f>
        <v>0</v>
      </c>
      <c r="CB633" s="42">
        <f t="shared" si="131"/>
        <v>0</v>
      </c>
      <c r="CC633" s="30">
        <f>SUMIF(Ingredients!$B$3:$B$230,F633,Ingredients!$I$3:$I$230)+SUMIF($B$3:$B$725,F633,$CK$3:$CK$725)</f>
        <v>2</v>
      </c>
      <c r="CD633" s="30">
        <f>SUMIF(Ingredients!$B$3:$B$230,G633,Ingredients!$I$3:$I$230)+SUMIF($B$3:$B$725,G633,$CK$3:$CK$725)</f>
        <v>0</v>
      </c>
      <c r="CE633" s="30">
        <f>SUMIF(Ingredients!$B$3:$B$230,H633,Ingredients!$I$3:$I$230)+SUMIF($B$3:$B$725,H633,$CK$3:$CK$725)</f>
        <v>0</v>
      </c>
      <c r="CF633" s="30">
        <f>SUMIF(Ingredients!$B$3:$B$230,I633,Ingredients!$I$3:$I$230)+SUMIF($B$3:$B$725,I633,$CK$3:$CK$725)</f>
        <v>0</v>
      </c>
      <c r="CG633" s="30">
        <f>SUMIF(Ingredients!$B$3:$B$230,J633,Ingredients!$I$3:$I$230)+SUMIF($B$3:$B$725,J633,$CK$3:$CK$725)</f>
        <v>0</v>
      </c>
      <c r="CH633" s="30">
        <f>SUMIF(Ingredients!$B$3:$B$230,K633,Ingredients!$I$3:$I$230)+SUMIF($B$3:$B$725,K633,$CK$3:$CK$725)</f>
        <v>0</v>
      </c>
      <c r="CI633" s="30">
        <f>SUMIF(Ingredients!$B$3:$B$230,L633,Ingredients!$I$3:$I$230)+SUMIF($B$3:$B$725,L633,$CK$3:$CK$725)</f>
        <v>0</v>
      </c>
      <c r="CJ633" s="30">
        <f>SUMIF(Ingredients!$B$3:$B$230,M633,Ingredients!$I$3:$I$230)+SUMIF($B$3:$B$725,M633,$CK$3:$CK$725)</f>
        <v>0</v>
      </c>
      <c r="CK633" s="38">
        <f t="shared" si="132"/>
        <v>2</v>
      </c>
      <c r="CL633" s="30">
        <f>SUMIF(Ingredients!$B$3:$B$230,F633,Ingredients!$J$3:$J$230)+SUMIF($B$3:$B$725,F633,$CT$3:$CT$725)</f>
        <v>0</v>
      </c>
      <c r="CM633" s="30">
        <f>SUMIF(Ingredients!$B$3:$B$230,G633,Ingredients!$J$3:$J$230)+SUMIF($B$3:$B$725,G633,$CT$3:$CT$725)</f>
        <v>0</v>
      </c>
      <c r="CN633" s="30">
        <f>SUMIF(Ingredients!$B$3:$B$230,H633,Ingredients!$J$3:$J$230)+SUMIF($B$3:$B$725,H633,$CT$3:$CT$725)</f>
        <v>0</v>
      </c>
      <c r="CO633" s="30">
        <f>SUMIF(Ingredients!$B$3:$B$230,I633,Ingredients!$J$3:$J$230)+SUMIF($B$3:$B$725,I633,$CT$3:$CT$725)</f>
        <v>0</v>
      </c>
      <c r="CP633" s="30">
        <f>SUMIF(Ingredients!$B$3:$B$230,J633,Ingredients!$J$3:$J$230)+SUMIF($B$3:$B$725,J633,$CT$3:$CT$725)</f>
        <v>0</v>
      </c>
      <c r="CQ633" s="30">
        <f>SUMIF(Ingredients!$B$3:$B$230,K633,Ingredients!$J$3:$J$230)+SUMIF($B$3:$B$725,K633,$CT$3:$CT$725)</f>
        <v>0</v>
      </c>
      <c r="CR633" s="30">
        <f>SUMIF(Ingredients!$B$3:$B$230,L633,Ingredients!$J$3:$J$230)+SUMIF($B$3:$B$725,L633,$CT$3:$CT$725)</f>
        <v>0</v>
      </c>
      <c r="CS633" s="30">
        <f>SUMIF(Ingredients!$B$3:$B$230,M633,Ingredients!$J$3:$J$230)+SUMIF($B$3:$B$725,M633,$CT$3:$CT$725)</f>
        <v>0</v>
      </c>
      <c r="CT633" s="43">
        <f t="shared" si="133"/>
        <v>0</v>
      </c>
      <c r="CU633" s="34">
        <v>15</v>
      </c>
      <c r="CV633" s="30">
        <v>0</v>
      </c>
      <c r="CW633" s="30">
        <v>12</v>
      </c>
      <c r="CX633" s="35">
        <v>1</v>
      </c>
      <c r="CY633" s="36">
        <v>0.8</v>
      </c>
      <c r="CZ633" s="37">
        <v>0</v>
      </c>
      <c r="DA633" s="38">
        <v>2</v>
      </c>
      <c r="DB633" s="39">
        <v>0</v>
      </c>
      <c r="DC633" t="s">
        <v>202</v>
      </c>
      <c r="DD633" t="str">
        <f t="shared" ca="1" si="125"/>
        <v/>
      </c>
      <c r="DE633" t="str">
        <f t="shared" ca="1" si="134"/>
        <v>-</v>
      </c>
      <c r="DF633" t="s">
        <v>1261</v>
      </c>
      <c r="DG633" t="s">
        <v>200</v>
      </c>
      <c r="DH633" t="str">
        <f t="shared" ca="1" si="135"/>
        <v>SCHNITZELITEM(MEAL, ItemRegistry.schnitzelItem, 4 ,3f,0f,1f,0f,0.8f,2f,0f,1.75f),</v>
      </c>
      <c r="DI633" t="s">
        <v>2643</v>
      </c>
    </row>
    <row r="634" spans="2:113" x14ac:dyDescent="0.3">
      <c r="B634" t="s">
        <v>942</v>
      </c>
      <c r="C634" t="str">
        <f>INDEX('PH Itemnames'!$B$1:$B$723,MATCH(B634,'PH Itemnames'!$A$1:$A$723),1)</f>
        <v>bolognaItem</v>
      </c>
      <c r="D634" t="s">
        <v>240</v>
      </c>
      <c r="E634" t="s">
        <v>1191</v>
      </c>
      <c r="F634" s="10" t="s">
        <v>952</v>
      </c>
      <c r="G634" s="11" t="s">
        <v>953</v>
      </c>
      <c r="H634" s="11" t="s">
        <v>64</v>
      </c>
      <c r="I634" s="11" t="s">
        <v>62</v>
      </c>
      <c r="J634" s="11" t="s">
        <v>210</v>
      </c>
      <c r="K634" s="11" t="s">
        <v>249</v>
      </c>
      <c r="L634" s="11"/>
      <c r="M634" s="11"/>
      <c r="N634" s="46">
        <f ca="1">SUMIF(Ingredients!$B$3:$B$230,'PH complex foods'!F634,Ingredients!$A$3:$A$119)+SUMIF($B$3:$B$725,F634,$V$3:$V$724)</f>
        <v>1</v>
      </c>
      <c r="O634" s="11">
        <f ca="1">SUMIF(Ingredients!$B$3:$B$230,'PH complex foods'!G634,Ingredients!$A$3:$A$119)+SUMIF($B$3:$B$725,G634,$V$3:$V$724)</f>
        <v>1</v>
      </c>
      <c r="P634" s="11">
        <f ca="1">SUMIF(Ingredients!$B$3:$B$230,'PH complex foods'!H634,Ingredients!$A$3:$A$119)+SUMIF($B$3:$B$725,H634,$V$3:$V$724)</f>
        <v>1</v>
      </c>
      <c r="Q634" s="11">
        <f ca="1">SUMIF(Ingredients!$B$3:$B$230,'PH complex foods'!I634,Ingredients!$A$3:$A$119)+SUMIF($B$3:$B$725,I634,$V$3:$V$724)</f>
        <v>1</v>
      </c>
      <c r="R634" s="11">
        <f ca="1">SUMIF(Ingredients!$B$3:$B$230,'PH complex foods'!J634,Ingredients!$A$3:$A$119)+SUMIF($B$3:$B$725,J634,$V$3:$V$724)</f>
        <v>1</v>
      </c>
      <c r="S634" s="11">
        <f ca="1">SUMIF(Ingredients!$B$3:$B$230,'PH complex foods'!K634,Ingredients!$A$3:$A$119)+SUMIF($B$3:$B$725,K634,$V$3:$V$724)</f>
        <v>1</v>
      </c>
      <c r="T634" s="11">
        <f ca="1">SUMIF(Ingredients!$B$3:$B$230,'PH complex foods'!L634,Ingredients!$A$3:$A$119)+SUMIF($B$3:$B$725,L634,$V$3:$V$724)</f>
        <v>0</v>
      </c>
      <c r="U634" s="11">
        <f ca="1">SUMIF(Ingredients!$B$3:$B$230,'PH complex foods'!M634,Ingredients!$A$3:$A$119)+SUMIF($B$3:$B$725,M634,$V$3:$V$724)</f>
        <v>0</v>
      </c>
      <c r="V634" s="10">
        <f t="shared" ca="1" si="136"/>
        <v>1</v>
      </c>
      <c r="W634" s="10">
        <v>1</v>
      </c>
      <c r="X634" s="11">
        <v>1</v>
      </c>
      <c r="Y634" s="11">
        <f>COUNTIF(F634:M1358,B634)</f>
        <v>0</v>
      </c>
      <c r="Z634" s="44" t="str">
        <f t="shared" ca="1" si="137"/>
        <v>Yes</v>
      </c>
      <c r="AA634" s="34">
        <f>SUMIF(Ingredients!$B$3:$B$230,F634,Ingredients!$C$3:$C$230)+SUMIF($B$3:$B$725,F634,$AI$3:$AI$725)</f>
        <v>10</v>
      </c>
      <c r="AB634" s="30">
        <f>SUMIF(Ingredients!$B$3:$B$230,G634,Ingredients!$C$3:$C$230)+SUMIF($B$3:$B$725,G634,$AI$3:$AI$725)</f>
        <v>10</v>
      </c>
      <c r="AC634" s="30">
        <f>SUMIF(Ingredients!$B$3:$B$230,H634,Ingredients!$C$3:$C$230)+SUMIF($B$3:$B$725,H634,$AI$3:$AI$725)</f>
        <v>2</v>
      </c>
      <c r="AD634" s="30">
        <f>SUMIF(Ingredients!$B$3:$B$230,I634,Ingredients!$C$3:$C$230)+SUMIF($B$3:$B$725,I634,$AI$3:$AI$725)</f>
        <v>2</v>
      </c>
      <c r="AE634" s="30">
        <f>SUMIF(Ingredients!$B$3:$B$230,J634,Ingredients!$C$3:$C$230)+SUMIF($B$3:$B$725,J634,$AI$3:$AI$725)</f>
        <v>0</v>
      </c>
      <c r="AF634" s="30">
        <f>SUMIF(Ingredients!$B$3:$B$230,K634,Ingredients!$C$3:$C$230)+SUMIF($B$3:$B$725,K634,$AI$3:$AI$725)</f>
        <v>0</v>
      </c>
      <c r="AG634" s="30">
        <f>SUMIF(Ingredients!$B$3:$B$230,L634,Ingredients!$C$3:$C$230)+SUMIF($B$3:$B$725,L634,$AI$3:$AI$725)</f>
        <v>0</v>
      </c>
      <c r="AH634" s="30">
        <f>SUMIF(Ingredients!$B$3:$B$230,M634,Ingredients!$C$3:$C$230)+SUMIF($B$3:$B$725,M634,$AI$3:$AI$725)</f>
        <v>0</v>
      </c>
      <c r="AI634" s="29">
        <f t="shared" si="126"/>
        <v>24</v>
      </c>
      <c r="AJ634" s="30">
        <f>SUMIF(Ingredients!$B$3:$B$230,F634,Ingredients!$D$3:$D$230)+SUMIF($B$3:$B$725,F634,$AR$3:$AR$725)</f>
        <v>0</v>
      </c>
      <c r="AK634" s="30">
        <f>SUMIF(Ingredients!$B$3:$B$230,G634,Ingredients!$D$3:$D$230)+SUMIF($B$3:$B$725,G634,$AR$3:$AR$725)</f>
        <v>0</v>
      </c>
      <c r="AL634" s="30">
        <f>SUMIF(Ingredients!$B$3:$B$230,H634,Ingredients!$D$3:$D$230)+SUMIF($B$3:$B$725,H634,$AR$3:$AR$725)</f>
        <v>0</v>
      </c>
      <c r="AM634" s="30">
        <f>SUMIF(Ingredients!$B$3:$B$230,I634,Ingredients!$D$3:$D$230)+SUMIF($B$3:$B$725,I634,$AR$3:$AR$725)</f>
        <v>0</v>
      </c>
      <c r="AN634" s="30">
        <f>SUMIF(Ingredients!$B$3:$B$230,J634,Ingredients!$D$3:$D$230)+SUMIF($B$3:$B$725,J634,$AR$3:$AR$725)</f>
        <v>0</v>
      </c>
      <c r="AO634" s="30">
        <f>SUMIF(Ingredients!$B$3:$B$230,K634,Ingredients!$D$3:$D$230)+SUMIF($B$3:$B$725,K634,$AR$3:$AR$725)</f>
        <v>0</v>
      </c>
      <c r="AP634" s="30">
        <f>SUMIF(Ingredients!$B$3:$B$230,L634,Ingredients!$D$3:$D$230)+SUMIF($B$3:$B$725,L634,$AR$3:$AR$725)</f>
        <v>0</v>
      </c>
      <c r="AQ634" s="30">
        <f>SUMIF(Ingredients!$B$3:$B$230,M634,Ingredients!$D$3:$D$230)+SUMIF($B$3:$B$725,M634,$AR$3:$AR$725)</f>
        <v>0</v>
      </c>
      <c r="AR634" s="29">
        <f t="shared" si="127"/>
        <v>0</v>
      </c>
      <c r="AS634" s="30">
        <f>SUMIF(Ingredients!$B$3:$B$230,F634,Ingredients!$E$3:$E$230)+SUMIF($B$3:$B$725,F634,$BA$3:$BA$730)</f>
        <v>10</v>
      </c>
      <c r="AT634" s="30">
        <f>SUMIF(Ingredients!$B$3:$B$230,G634,Ingredients!$E$3:$E$230)+SUMIF($B$3:$B$725,G634,$BA$3:$BA$730)</f>
        <v>10</v>
      </c>
      <c r="AU634" s="30">
        <f>SUMIF(Ingredients!$B$3:$B$230,H634,Ingredients!$E$3:$E$230)+SUMIF($B$3:$B$725,H634,$BA$3:$BA$730)</f>
        <v>43</v>
      </c>
      <c r="AV634" s="30">
        <f>SUMIF(Ingredients!$B$3:$B$230,I634,Ingredients!$E$3:$E$230)+SUMIF($B$3:$B$725,I634,$BA$3:$BA$730)</f>
        <v>54</v>
      </c>
      <c r="AW634" s="30">
        <f>SUMIF(Ingredients!$B$3:$B$230,J634,Ingredients!$E$3:$E$230)+SUMIF($B$3:$B$725,J634,$BA$3:$BA$730)</f>
        <v>30</v>
      </c>
      <c r="AX634" s="30">
        <f>SUMIF(Ingredients!$B$3:$B$230,K634,Ingredients!$E$3:$E$230)+SUMIF($B$3:$B$725,K634,$BA$3:$BA$730)</f>
        <v>30</v>
      </c>
      <c r="AY634" s="30">
        <f>SUMIF(Ingredients!$B$3:$B$230,L634,Ingredients!$E$3:$E$230)+SUMIF($B$3:$B$725,L634,$BA$3:$BA$730)</f>
        <v>0</v>
      </c>
      <c r="AZ634" s="30">
        <f>SUMIF(Ingredients!$B$3:$B$230,M634,Ingredients!$E$3:$E$230)+SUMIF($B$3:$B$725,M634,$BA$3:$BA$730)</f>
        <v>0</v>
      </c>
      <c r="BA634" s="29">
        <f t="shared" si="128"/>
        <v>29.5</v>
      </c>
      <c r="BB634" s="30">
        <f>SUMIF(Ingredients!$B$3:$B$230,F634,Ingredients!$F$3:$F$230)+SUMIF($B$3:$B$725,F634,$BJ$3:$BJ$725)</f>
        <v>0</v>
      </c>
      <c r="BC634" s="30">
        <f>SUMIF(Ingredients!$B$3:$B$230,G634,Ingredients!$F$3:$F$230)+SUMIF($B$3:$B$725,G634,$BJ$3:$BJ$725)</f>
        <v>0</v>
      </c>
      <c r="BD634" s="30">
        <f>SUMIF(Ingredients!$B$3:$B$230,H634,Ingredients!$F$3:$F$230)+SUMIF($B$3:$B$725,H634,$BJ$3:$BJ$725)</f>
        <v>0</v>
      </c>
      <c r="BE634" s="30">
        <f>SUMIF(Ingredients!$B$3:$B$230,I634,Ingredients!$F$3:$F$230)+SUMIF($B$3:$B$725,I634,$BJ$3:$BJ$725)</f>
        <v>0</v>
      </c>
      <c r="BF634" s="30">
        <f>SUMIF(Ingredients!$B$3:$B$230,J634,Ingredients!$F$3:$F$230)+SUMIF($B$3:$B$725,J634,$BJ$3:$BJ$725)</f>
        <v>0</v>
      </c>
      <c r="BG634" s="30">
        <f>SUMIF(Ingredients!$B$3:$B$230,K634,Ingredients!$F$3:$F$230)+SUMIF($B$3:$B$725,K634,$BJ$3:$BJ$725)</f>
        <v>0</v>
      </c>
      <c r="BH634" s="30">
        <f>SUMIF(Ingredients!$B$3:$B$230,L634,Ingredients!$F$3:$F$230)+SUMIF($B$3:$B$725,L634,$BJ$3:$BJ$725)</f>
        <v>0</v>
      </c>
      <c r="BI634" s="30">
        <f>SUMIF(Ingredients!$B$3:$B$230,M634,Ingredients!$F$3:$F$230)+SUMIF($B$3:$B$725,M634,$BJ$3:$BJ$725)</f>
        <v>0</v>
      </c>
      <c r="BJ634" s="35">
        <f t="shared" si="129"/>
        <v>0</v>
      </c>
      <c r="BK634" s="30">
        <f>SUMIF(Ingredients!$B$3:$B$230,F634,Ingredients!$G$3:$G$230)+SUMIF($B$3:$B$725,F634,$BS$3:$BS$725)</f>
        <v>0</v>
      </c>
      <c r="BL634" s="30">
        <f>SUMIF(Ingredients!$B$3:$B$230,G634,Ingredients!$G$3:$G$230)+SUMIF($B$3:$B$725,G634,$BS$3:$BS$725)</f>
        <v>0</v>
      </c>
      <c r="BM634" s="30">
        <f>SUMIF(Ingredients!$B$3:$B$230,H634,Ingredients!$G$3:$G$230)+SUMIF($B$3:$B$725,H634,$BS$3:$BS$725)</f>
        <v>0</v>
      </c>
      <c r="BN634" s="30">
        <f>SUMIF(Ingredients!$B$3:$B$230,I634,Ingredients!$G$3:$G$230)+SUMIF($B$3:$B$725,I634,$BS$3:$BS$725)</f>
        <v>0</v>
      </c>
      <c r="BO634" s="30">
        <f>SUMIF(Ingredients!$B$3:$B$230,J634,Ingredients!$G$3:$G$230)+SUMIF($B$3:$B$725,J634,$BS$3:$BS$725)</f>
        <v>0</v>
      </c>
      <c r="BP634" s="30">
        <f>SUMIF(Ingredients!$B$3:$B$230,K634,Ingredients!$G$3:$G$230)+SUMIF($B$3:$B$725,K634,$BS$3:$BS$725)</f>
        <v>0</v>
      </c>
      <c r="BQ634" s="30">
        <f>SUMIF(Ingredients!$B$3:$B$230,L634,Ingredients!$G$3:$G$230)+SUMIF($B$3:$B$725,L634,$BS$3:$BS$725)</f>
        <v>0</v>
      </c>
      <c r="BR634" s="30">
        <f>SUMIF(Ingredients!$B$3:$B$230,M634,Ingredients!$G$3:$G$230)+SUMIF($B$3:$B$725,M634,$BS$3:$BS$725)</f>
        <v>0</v>
      </c>
      <c r="BS634" s="36">
        <f t="shared" si="130"/>
        <v>0</v>
      </c>
      <c r="BT634" s="30">
        <f>SUMIF(Ingredients!$B$3:$B$230,F634,Ingredients!$H$3:$H$230)+SUMIF($B$3:$B$725,F634,$CB$3:$CB$725)</f>
        <v>0</v>
      </c>
      <c r="BU634" s="30">
        <f>SUMIF(Ingredients!$B$3:$B$230,G634,Ingredients!$H$3:$H$230)+SUMIF($B$3:$B$725,G634,$CB$3:$CB$725)</f>
        <v>0</v>
      </c>
      <c r="BV634" s="30">
        <f>SUMIF(Ingredients!$B$3:$B$230,H634,Ingredients!$H$3:$H$230)+SUMIF($B$3:$B$725,H634,$CB$3:$CB$725)</f>
        <v>1</v>
      </c>
      <c r="BW634" s="30">
        <f>SUMIF(Ingredients!$B$3:$B$230,I634,Ingredients!$H$3:$H$230)+SUMIF($B$3:$B$725,I634,$CB$3:$CB$725)</f>
        <v>2</v>
      </c>
      <c r="BX634" s="30">
        <f>SUMIF(Ingredients!$B$3:$B$230,J634,Ingredients!$H$3:$H$230)+SUMIF($B$3:$B$725,J634,$CB$3:$CB$725)</f>
        <v>0</v>
      </c>
      <c r="BY634" s="30">
        <f>SUMIF(Ingredients!$B$3:$B$230,K634,Ingredients!$H$3:$H$230)+SUMIF($B$3:$B$725,K634,$CB$3:$CB$725)</f>
        <v>0</v>
      </c>
      <c r="BZ634" s="30">
        <f>SUMIF(Ingredients!$B$3:$B$230,L634,Ingredients!$H$3:$H$230)+SUMIF($B$3:$B$725,L634,$CB$3:$CB$725)</f>
        <v>0</v>
      </c>
      <c r="CA634" s="30">
        <f>SUMIF(Ingredients!$B$3:$B$230,M634,Ingredients!$H$3:$H$230)+SUMIF($B$3:$B$725,M634,$CB$3:$CB$725)</f>
        <v>0</v>
      </c>
      <c r="CB634" s="42">
        <f t="shared" si="131"/>
        <v>3</v>
      </c>
      <c r="CC634" s="30">
        <f>SUMIF(Ingredients!$B$3:$B$230,F634,Ingredients!$I$3:$I$230)+SUMIF($B$3:$B$725,F634,$CK$3:$CK$725)</f>
        <v>2</v>
      </c>
      <c r="CD634" s="30">
        <f>SUMIF(Ingredients!$B$3:$B$230,G634,Ingredients!$I$3:$I$230)+SUMIF($B$3:$B$725,G634,$CK$3:$CK$725)</f>
        <v>1.5</v>
      </c>
      <c r="CE634" s="30">
        <f>SUMIF(Ingredients!$B$3:$B$230,H634,Ingredients!$I$3:$I$230)+SUMIF($B$3:$B$725,H634,$CK$3:$CK$725)</f>
        <v>0</v>
      </c>
      <c r="CF634" s="30">
        <f>SUMIF(Ingredients!$B$3:$B$230,I634,Ingredients!$I$3:$I$230)+SUMIF($B$3:$B$725,I634,$CK$3:$CK$725)</f>
        <v>0</v>
      </c>
      <c r="CG634" s="30">
        <f>SUMIF(Ingredients!$B$3:$B$230,J634,Ingredients!$I$3:$I$230)+SUMIF($B$3:$B$725,J634,$CK$3:$CK$725)</f>
        <v>0</v>
      </c>
      <c r="CH634" s="30">
        <f>SUMIF(Ingredients!$B$3:$B$230,K634,Ingredients!$I$3:$I$230)+SUMIF($B$3:$B$725,K634,$CK$3:$CK$725)</f>
        <v>0</v>
      </c>
      <c r="CI634" s="30">
        <f>SUMIF(Ingredients!$B$3:$B$230,L634,Ingredients!$I$3:$I$230)+SUMIF($B$3:$B$725,L634,$CK$3:$CK$725)</f>
        <v>0</v>
      </c>
      <c r="CJ634" s="30">
        <f>SUMIF(Ingredients!$B$3:$B$230,M634,Ingredients!$I$3:$I$230)+SUMIF($B$3:$B$725,M634,$CK$3:$CK$725)</f>
        <v>0</v>
      </c>
      <c r="CK634" s="38">
        <f t="shared" si="132"/>
        <v>3.5</v>
      </c>
      <c r="CL634" s="30">
        <f>SUMIF(Ingredients!$B$3:$B$230,F634,Ingredients!$J$3:$J$230)+SUMIF($B$3:$B$725,F634,$CT$3:$CT$725)</f>
        <v>0</v>
      </c>
      <c r="CM634" s="30">
        <f>SUMIF(Ingredients!$B$3:$B$230,G634,Ingredients!$J$3:$J$230)+SUMIF($B$3:$B$725,G634,$CT$3:$CT$725)</f>
        <v>0</v>
      </c>
      <c r="CN634" s="30">
        <f>SUMIF(Ingredients!$B$3:$B$230,H634,Ingredients!$J$3:$J$230)+SUMIF($B$3:$B$725,H634,$CT$3:$CT$725)</f>
        <v>0</v>
      </c>
      <c r="CO634" s="30">
        <f>SUMIF(Ingredients!$B$3:$B$230,I634,Ingredients!$J$3:$J$230)+SUMIF($B$3:$B$725,I634,$CT$3:$CT$725)</f>
        <v>0</v>
      </c>
      <c r="CP634" s="30">
        <f>SUMIF(Ingredients!$B$3:$B$230,J634,Ingredients!$J$3:$J$230)+SUMIF($B$3:$B$725,J634,$CT$3:$CT$725)</f>
        <v>0</v>
      </c>
      <c r="CQ634" s="30">
        <f>SUMIF(Ingredients!$B$3:$B$230,K634,Ingredients!$J$3:$J$230)+SUMIF($B$3:$B$725,K634,$CT$3:$CT$725)</f>
        <v>0</v>
      </c>
      <c r="CR634" s="30">
        <f>SUMIF(Ingredients!$B$3:$B$230,L634,Ingredients!$J$3:$J$230)+SUMIF($B$3:$B$725,L634,$CT$3:$CT$725)</f>
        <v>0</v>
      </c>
      <c r="CS634" s="30">
        <f>SUMIF(Ingredients!$B$3:$B$230,M634,Ingredients!$J$3:$J$230)+SUMIF($B$3:$B$725,M634,$CT$3:$CT$725)</f>
        <v>0</v>
      </c>
      <c r="CT634" s="43">
        <f t="shared" si="133"/>
        <v>0</v>
      </c>
      <c r="CU634" s="34">
        <v>25</v>
      </c>
      <c r="CV634" s="30">
        <v>0</v>
      </c>
      <c r="CW634" s="30">
        <v>18</v>
      </c>
      <c r="CX634" s="35">
        <v>0</v>
      </c>
      <c r="CY634" s="36">
        <v>0</v>
      </c>
      <c r="CZ634" s="37">
        <v>3</v>
      </c>
      <c r="DA634" s="38">
        <v>3.5</v>
      </c>
      <c r="DB634" s="39">
        <v>0</v>
      </c>
      <c r="DC634" t="s">
        <v>202</v>
      </c>
      <c r="DD634" t="str">
        <f t="shared" ca="1" si="125"/>
        <v/>
      </c>
      <c r="DE634" t="str">
        <f t="shared" ca="1" si="134"/>
        <v>-</v>
      </c>
      <c r="DG634" t="s">
        <v>200</v>
      </c>
      <c r="DH634" t="str">
        <f t="shared" ca="1" si="135"/>
        <v>BOLOGNAITEM(MEAL, ItemRegistry.bolognaItem, 4 ,5f,0f,0f,3f,0f,3.5f,0f,1.17f),</v>
      </c>
      <c r="DI634" t="s">
        <v>2644</v>
      </c>
    </row>
    <row r="635" spans="2:113" x14ac:dyDescent="0.3">
      <c r="B635" t="s">
        <v>1172</v>
      </c>
      <c r="C635" t="str">
        <f>INDEX('PH Itemnames'!$B$1:$B$723,MATCH(B635,'PH Itemnames'!$A$1:$A$723),1)</f>
        <v>raspberrymilkshakeItem</v>
      </c>
      <c r="D635" t="s">
        <v>240</v>
      </c>
      <c r="E635" t="s">
        <v>1191</v>
      </c>
      <c r="F635" s="10" t="s">
        <v>25</v>
      </c>
      <c r="G635" s="11" t="s">
        <v>238</v>
      </c>
      <c r="H635" s="11" t="s">
        <v>248</v>
      </c>
      <c r="I635" s="11"/>
      <c r="J635" s="11"/>
      <c r="K635" s="11"/>
      <c r="L635" s="11"/>
      <c r="M635" s="11"/>
      <c r="N635" s="46">
        <f ca="1">SUMIF(Ingredients!$B$3:$B$230,'PH complex foods'!F635,Ingredients!$A$3:$A$119)+SUMIF($B$3:$B$725,F635,$V$3:$V$724)</f>
        <v>1</v>
      </c>
      <c r="O635" s="11">
        <f ca="1">SUMIF(Ingredients!$B$3:$B$230,'PH complex foods'!G635,Ingredients!$A$3:$A$119)+SUMIF($B$3:$B$725,G635,$V$3:$V$724)</f>
        <v>1</v>
      </c>
      <c r="P635" s="11">
        <f ca="1">SUMIF(Ingredients!$B$3:$B$230,'PH complex foods'!H635,Ingredients!$A$3:$A$119)+SUMIF($B$3:$B$725,H635,$V$3:$V$724)</f>
        <v>1</v>
      </c>
      <c r="Q635" s="11">
        <f ca="1">SUMIF(Ingredients!$B$3:$B$230,'PH complex foods'!I635,Ingredients!$A$3:$A$119)+SUMIF($B$3:$B$725,I635,$V$3:$V$724)</f>
        <v>0</v>
      </c>
      <c r="R635" s="11">
        <f ca="1">SUMIF(Ingredients!$B$3:$B$230,'PH complex foods'!J635,Ingredients!$A$3:$A$119)+SUMIF($B$3:$B$725,J635,$V$3:$V$724)</f>
        <v>0</v>
      </c>
      <c r="S635" s="11">
        <f ca="1">SUMIF(Ingredients!$B$3:$B$230,'PH complex foods'!K635,Ingredients!$A$3:$A$119)+SUMIF($B$3:$B$725,K635,$V$3:$V$724)</f>
        <v>0</v>
      </c>
      <c r="T635" s="11">
        <f ca="1">SUMIF(Ingredients!$B$3:$B$230,'PH complex foods'!L635,Ingredients!$A$3:$A$119)+SUMIF($B$3:$B$725,L635,$V$3:$V$724)</f>
        <v>0</v>
      </c>
      <c r="U635" s="11">
        <f ca="1">SUMIF(Ingredients!$B$3:$B$230,'PH complex foods'!M635,Ingredients!$A$3:$A$119)+SUMIF($B$3:$B$725,M635,$V$3:$V$724)</f>
        <v>0</v>
      </c>
      <c r="V635" s="10">
        <f t="shared" ca="1" si="136"/>
        <v>1</v>
      </c>
      <c r="W635" s="10">
        <v>1</v>
      </c>
      <c r="X635" s="11">
        <v>1</v>
      </c>
      <c r="Y635" s="11">
        <f>COUNTIF(F635:M1359,B635)</f>
        <v>0</v>
      </c>
      <c r="Z635" s="44" t="str">
        <f t="shared" ca="1" si="137"/>
        <v>Yes</v>
      </c>
      <c r="AA635" s="34">
        <f>SUMIF(Ingredients!$B$3:$B$230,F635,Ingredients!$C$3:$C$230)+SUMIF($B$3:$B$725,F635,$AI$3:$AI$725)</f>
        <v>2</v>
      </c>
      <c r="AB635" s="30">
        <f>SUMIF(Ingredients!$B$3:$B$230,G635,Ingredients!$C$3:$C$230)+SUMIF($B$3:$B$725,G635,$AI$3:$AI$725)</f>
        <v>5</v>
      </c>
      <c r="AC635" s="30">
        <f>SUMIF(Ingredients!$B$3:$B$230,H635,Ingredients!$C$3:$C$230)+SUMIF($B$3:$B$725,H635,$AI$3:$AI$725)</f>
        <v>5</v>
      </c>
      <c r="AD635" s="30">
        <f>SUMIF(Ingredients!$B$3:$B$230,I635,Ingredients!$C$3:$C$230)+SUMIF($B$3:$B$725,I635,$AI$3:$AI$725)</f>
        <v>0</v>
      </c>
      <c r="AE635" s="30">
        <f>SUMIF(Ingredients!$B$3:$B$230,J635,Ingredients!$C$3:$C$230)+SUMIF($B$3:$B$725,J635,$AI$3:$AI$725)</f>
        <v>0</v>
      </c>
      <c r="AF635" s="30">
        <f>SUMIF(Ingredients!$B$3:$B$230,K635,Ingredients!$C$3:$C$230)+SUMIF($B$3:$B$725,K635,$AI$3:$AI$725)</f>
        <v>0</v>
      </c>
      <c r="AG635" s="30">
        <f>SUMIF(Ingredients!$B$3:$B$230,L635,Ingredients!$C$3:$C$230)+SUMIF($B$3:$B$725,L635,$AI$3:$AI$725)</f>
        <v>0</v>
      </c>
      <c r="AH635" s="30">
        <f>SUMIF(Ingredients!$B$3:$B$230,M635,Ingredients!$C$3:$C$230)+SUMIF($B$3:$B$725,M635,$AI$3:$AI$725)</f>
        <v>0</v>
      </c>
      <c r="AI635" s="29">
        <f t="shared" si="126"/>
        <v>12</v>
      </c>
      <c r="AJ635" s="30">
        <f>SUMIF(Ingredients!$B$3:$B$230,F635,Ingredients!$D$3:$D$230)+SUMIF($B$3:$B$725,F635,$AR$3:$AR$725)</f>
        <v>5</v>
      </c>
      <c r="AK635" s="30">
        <f>SUMIF(Ingredients!$B$3:$B$230,G635,Ingredients!$D$3:$D$230)+SUMIF($B$3:$B$725,G635,$AR$3:$AR$725)</f>
        <v>5</v>
      </c>
      <c r="AL635" s="30">
        <f>SUMIF(Ingredients!$B$3:$B$230,H635,Ingredients!$D$3:$D$230)+SUMIF($B$3:$B$725,H635,$AR$3:$AR$725)</f>
        <v>10</v>
      </c>
      <c r="AM635" s="30">
        <f>SUMIF(Ingredients!$B$3:$B$230,I635,Ingredients!$D$3:$D$230)+SUMIF($B$3:$B$725,I635,$AR$3:$AR$725)</f>
        <v>0</v>
      </c>
      <c r="AN635" s="30">
        <f>SUMIF(Ingredients!$B$3:$B$230,J635,Ingredients!$D$3:$D$230)+SUMIF($B$3:$B$725,J635,$AR$3:$AR$725)</f>
        <v>0</v>
      </c>
      <c r="AO635" s="30">
        <f>SUMIF(Ingredients!$B$3:$B$230,K635,Ingredients!$D$3:$D$230)+SUMIF($B$3:$B$725,K635,$AR$3:$AR$725)</f>
        <v>0</v>
      </c>
      <c r="AP635" s="30">
        <f>SUMIF(Ingredients!$B$3:$B$230,L635,Ingredients!$D$3:$D$230)+SUMIF($B$3:$B$725,L635,$AR$3:$AR$725)</f>
        <v>0</v>
      </c>
      <c r="AQ635" s="30">
        <f>SUMIF(Ingredients!$B$3:$B$230,M635,Ingredients!$D$3:$D$230)+SUMIF($B$3:$B$725,M635,$AR$3:$AR$725)</f>
        <v>0</v>
      </c>
      <c r="AR635" s="29">
        <f t="shared" si="127"/>
        <v>20</v>
      </c>
      <c r="AS635" s="30">
        <f>SUMIF(Ingredients!$B$3:$B$230,F635,Ingredients!$E$3:$E$230)+SUMIF($B$3:$B$725,F635,$BA$3:$BA$730)</f>
        <v>4</v>
      </c>
      <c r="AT635" s="30">
        <f>SUMIF(Ingredients!$B$3:$B$230,G635,Ingredients!$E$3:$E$230)+SUMIF($B$3:$B$725,G635,$BA$3:$BA$730)</f>
        <v>23</v>
      </c>
      <c r="AU635" s="30">
        <f>SUMIF(Ingredients!$B$3:$B$230,H635,Ingredients!$E$3:$E$230)+SUMIF($B$3:$B$725,H635,$BA$3:$BA$730)</f>
        <v>17.666666666666668</v>
      </c>
      <c r="AV635" s="30">
        <f>SUMIF(Ingredients!$B$3:$B$230,I635,Ingredients!$E$3:$E$230)+SUMIF($B$3:$B$725,I635,$BA$3:$BA$730)</f>
        <v>0</v>
      </c>
      <c r="AW635" s="30">
        <f>SUMIF(Ingredients!$B$3:$B$230,J635,Ingredients!$E$3:$E$230)+SUMIF($B$3:$B$725,J635,$BA$3:$BA$730)</f>
        <v>0</v>
      </c>
      <c r="AX635" s="30">
        <f>SUMIF(Ingredients!$B$3:$B$230,K635,Ingredients!$E$3:$E$230)+SUMIF($B$3:$B$725,K635,$BA$3:$BA$730)</f>
        <v>0</v>
      </c>
      <c r="AY635" s="30">
        <f>SUMIF(Ingredients!$B$3:$B$230,L635,Ingredients!$E$3:$E$230)+SUMIF($B$3:$B$725,L635,$BA$3:$BA$730)</f>
        <v>0</v>
      </c>
      <c r="AZ635" s="30">
        <f>SUMIF(Ingredients!$B$3:$B$230,M635,Ingredients!$E$3:$E$230)+SUMIF($B$3:$B$725,M635,$BA$3:$BA$730)</f>
        <v>0</v>
      </c>
      <c r="BA635" s="29">
        <f t="shared" si="128"/>
        <v>14.888888888888891</v>
      </c>
      <c r="BB635" s="30">
        <f>SUMIF(Ingredients!$B$3:$B$230,F635,Ingredients!$F$3:$F$230)+SUMIF($B$3:$B$725,F635,$BJ$3:$BJ$725)</f>
        <v>0</v>
      </c>
      <c r="BC635" s="30">
        <f>SUMIF(Ingredients!$B$3:$B$230,G635,Ingredients!$F$3:$F$230)+SUMIF($B$3:$B$725,G635,$BJ$3:$BJ$725)</f>
        <v>0</v>
      </c>
      <c r="BD635" s="30">
        <f>SUMIF(Ingredients!$B$3:$B$230,H635,Ingredients!$F$3:$F$230)+SUMIF($B$3:$B$725,H635,$BJ$3:$BJ$725)</f>
        <v>0</v>
      </c>
      <c r="BE635" s="30">
        <f>SUMIF(Ingredients!$B$3:$B$230,I635,Ingredients!$F$3:$F$230)+SUMIF($B$3:$B$725,I635,$BJ$3:$BJ$725)</f>
        <v>0</v>
      </c>
      <c r="BF635" s="30">
        <f>SUMIF(Ingredients!$B$3:$B$230,J635,Ingredients!$F$3:$F$230)+SUMIF($B$3:$B$725,J635,$BJ$3:$BJ$725)</f>
        <v>0</v>
      </c>
      <c r="BG635" s="30">
        <f>SUMIF(Ingredients!$B$3:$B$230,K635,Ingredients!$F$3:$F$230)+SUMIF($B$3:$B$725,K635,$BJ$3:$BJ$725)</f>
        <v>0</v>
      </c>
      <c r="BH635" s="30">
        <f>SUMIF(Ingredients!$B$3:$B$230,L635,Ingredients!$F$3:$F$230)+SUMIF($B$3:$B$725,L635,$BJ$3:$BJ$725)</f>
        <v>0</v>
      </c>
      <c r="BI635" s="30">
        <f>SUMIF(Ingredients!$B$3:$B$230,M635,Ingredients!$F$3:$F$230)+SUMIF($B$3:$B$725,M635,$BJ$3:$BJ$725)</f>
        <v>0</v>
      </c>
      <c r="BJ635" s="35">
        <f t="shared" si="129"/>
        <v>0</v>
      </c>
      <c r="BK635" s="30">
        <f>SUMIF(Ingredients!$B$3:$B$230,F635,Ingredients!$G$3:$G$230)+SUMIF($B$3:$B$725,F635,$BS$3:$BS$725)</f>
        <v>0.8</v>
      </c>
      <c r="BL635" s="30">
        <f>SUMIF(Ingredients!$B$3:$B$230,G635,Ingredients!$G$3:$G$230)+SUMIF($B$3:$B$725,G635,$BS$3:$BS$725)</f>
        <v>0</v>
      </c>
      <c r="BM635" s="30">
        <f>SUMIF(Ingredients!$B$3:$B$230,H635,Ingredients!$G$3:$G$230)+SUMIF($B$3:$B$725,H635,$BS$3:$BS$725)</f>
        <v>0</v>
      </c>
      <c r="BN635" s="30">
        <f>SUMIF(Ingredients!$B$3:$B$230,I635,Ingredients!$G$3:$G$230)+SUMIF($B$3:$B$725,I635,$BS$3:$BS$725)</f>
        <v>0</v>
      </c>
      <c r="BO635" s="30">
        <f>SUMIF(Ingredients!$B$3:$B$230,J635,Ingredients!$G$3:$G$230)+SUMIF($B$3:$B$725,J635,$BS$3:$BS$725)</f>
        <v>0</v>
      </c>
      <c r="BP635" s="30">
        <f>SUMIF(Ingredients!$B$3:$B$230,K635,Ingredients!$G$3:$G$230)+SUMIF($B$3:$B$725,K635,$BS$3:$BS$725)</f>
        <v>0</v>
      </c>
      <c r="BQ635" s="30">
        <f>SUMIF(Ingredients!$B$3:$B$230,L635,Ingredients!$G$3:$G$230)+SUMIF($B$3:$B$725,L635,$BS$3:$BS$725)</f>
        <v>0</v>
      </c>
      <c r="BR635" s="30">
        <f>SUMIF(Ingredients!$B$3:$B$230,M635,Ingredients!$G$3:$G$230)+SUMIF($B$3:$B$725,M635,$BS$3:$BS$725)</f>
        <v>0</v>
      </c>
      <c r="BS635" s="36">
        <f t="shared" si="130"/>
        <v>0.8</v>
      </c>
      <c r="BT635" s="30">
        <f>SUMIF(Ingredients!$B$3:$B$230,F635,Ingredients!$H$3:$H$230)+SUMIF($B$3:$B$725,F635,$CB$3:$CB$725)</f>
        <v>0</v>
      </c>
      <c r="BU635" s="30">
        <f>SUMIF(Ingredients!$B$3:$B$230,G635,Ingredients!$H$3:$H$230)+SUMIF($B$3:$B$725,G635,$CB$3:$CB$725)</f>
        <v>0</v>
      </c>
      <c r="BV635" s="30">
        <f>SUMIF(Ingredients!$B$3:$B$230,H635,Ingredients!$H$3:$H$230)+SUMIF($B$3:$B$725,H635,$CB$3:$CB$725)</f>
        <v>0</v>
      </c>
      <c r="BW635" s="30">
        <f>SUMIF(Ingredients!$B$3:$B$230,I635,Ingredients!$H$3:$H$230)+SUMIF($B$3:$B$725,I635,$CB$3:$CB$725)</f>
        <v>0</v>
      </c>
      <c r="BX635" s="30">
        <f>SUMIF(Ingredients!$B$3:$B$230,J635,Ingredients!$H$3:$H$230)+SUMIF($B$3:$B$725,J635,$CB$3:$CB$725)</f>
        <v>0</v>
      </c>
      <c r="BY635" s="30">
        <f>SUMIF(Ingredients!$B$3:$B$230,K635,Ingredients!$H$3:$H$230)+SUMIF($B$3:$B$725,K635,$CB$3:$CB$725)</f>
        <v>0</v>
      </c>
      <c r="BZ635" s="30">
        <f>SUMIF(Ingredients!$B$3:$B$230,L635,Ingredients!$H$3:$H$230)+SUMIF($B$3:$B$725,L635,$CB$3:$CB$725)</f>
        <v>0</v>
      </c>
      <c r="CA635" s="30">
        <f>SUMIF(Ingredients!$B$3:$B$230,M635,Ingredients!$H$3:$H$230)+SUMIF($B$3:$B$725,M635,$CB$3:$CB$725)</f>
        <v>0</v>
      </c>
      <c r="CB635" s="42">
        <f t="shared" si="131"/>
        <v>0</v>
      </c>
      <c r="CC635" s="30">
        <f>SUMIF(Ingredients!$B$3:$B$230,F635,Ingredients!$I$3:$I$230)+SUMIF($B$3:$B$725,F635,$CK$3:$CK$725)</f>
        <v>0</v>
      </c>
      <c r="CD635" s="30">
        <f>SUMIF(Ingredients!$B$3:$B$230,G635,Ingredients!$I$3:$I$230)+SUMIF($B$3:$B$725,G635,$CK$3:$CK$725)</f>
        <v>0</v>
      </c>
      <c r="CE635" s="30">
        <f>SUMIF(Ingredients!$B$3:$B$230,H635,Ingredients!$I$3:$I$230)+SUMIF($B$3:$B$725,H635,$CK$3:$CK$725)</f>
        <v>0</v>
      </c>
      <c r="CF635" s="30">
        <f>SUMIF(Ingredients!$B$3:$B$230,I635,Ingredients!$I$3:$I$230)+SUMIF($B$3:$B$725,I635,$CK$3:$CK$725)</f>
        <v>0</v>
      </c>
      <c r="CG635" s="30">
        <f>SUMIF(Ingredients!$B$3:$B$230,J635,Ingredients!$I$3:$I$230)+SUMIF($B$3:$B$725,J635,$CK$3:$CK$725)</f>
        <v>0</v>
      </c>
      <c r="CH635" s="30">
        <f>SUMIF(Ingredients!$B$3:$B$230,K635,Ingredients!$I$3:$I$230)+SUMIF($B$3:$B$725,K635,$CK$3:$CK$725)</f>
        <v>0</v>
      </c>
      <c r="CI635" s="30">
        <f>SUMIF(Ingredients!$B$3:$B$230,L635,Ingredients!$I$3:$I$230)+SUMIF($B$3:$B$725,L635,$CK$3:$CK$725)</f>
        <v>0</v>
      </c>
      <c r="CJ635" s="30">
        <f>SUMIF(Ingredients!$B$3:$B$230,M635,Ingredients!$I$3:$I$230)+SUMIF($B$3:$B$725,M635,$CK$3:$CK$725)</f>
        <v>0</v>
      </c>
      <c r="CK635" s="38">
        <f t="shared" si="132"/>
        <v>0</v>
      </c>
      <c r="CL635" s="30">
        <f>SUMIF(Ingredients!$B$3:$B$230,F635,Ingredients!$J$3:$J$230)+SUMIF($B$3:$B$725,F635,$CT$3:$CT$725)</f>
        <v>0</v>
      </c>
      <c r="CM635" s="30">
        <f>SUMIF(Ingredients!$B$3:$B$230,G635,Ingredients!$J$3:$J$230)+SUMIF($B$3:$B$725,G635,$CT$3:$CT$725)</f>
        <v>2</v>
      </c>
      <c r="CN635" s="30">
        <f>SUMIF(Ingredients!$B$3:$B$230,H635,Ingredients!$J$3:$J$230)+SUMIF($B$3:$B$725,H635,$CT$3:$CT$725)</f>
        <v>2</v>
      </c>
      <c r="CO635" s="30">
        <f>SUMIF(Ingredients!$B$3:$B$230,I635,Ingredients!$J$3:$J$230)+SUMIF($B$3:$B$725,I635,$CT$3:$CT$725)</f>
        <v>0</v>
      </c>
      <c r="CP635" s="30">
        <f>SUMIF(Ingredients!$B$3:$B$230,J635,Ingredients!$J$3:$J$230)+SUMIF($B$3:$B$725,J635,$CT$3:$CT$725)</f>
        <v>0</v>
      </c>
      <c r="CQ635" s="30">
        <f>SUMIF(Ingredients!$B$3:$B$230,K635,Ingredients!$J$3:$J$230)+SUMIF($B$3:$B$725,K635,$CT$3:$CT$725)</f>
        <v>0</v>
      </c>
      <c r="CR635" s="30">
        <f>SUMIF(Ingredients!$B$3:$B$230,L635,Ingredients!$J$3:$J$230)+SUMIF($B$3:$B$725,L635,$CT$3:$CT$725)</f>
        <v>0</v>
      </c>
      <c r="CS635" s="30">
        <f>SUMIF(Ingredients!$B$3:$B$230,M635,Ingredients!$J$3:$J$230)+SUMIF($B$3:$B$725,M635,$CT$3:$CT$725)</f>
        <v>0</v>
      </c>
      <c r="CT635" s="43">
        <f t="shared" si="133"/>
        <v>4</v>
      </c>
      <c r="CU635" s="34">
        <v>7</v>
      </c>
      <c r="CV635" s="30">
        <v>15</v>
      </c>
      <c r="CW635" s="30">
        <v>9</v>
      </c>
      <c r="CX635" s="35">
        <v>0</v>
      </c>
      <c r="CY635" s="36">
        <v>0.8</v>
      </c>
      <c r="CZ635" s="37">
        <v>0</v>
      </c>
      <c r="DA635" s="38">
        <v>0</v>
      </c>
      <c r="DB635" s="39">
        <v>4</v>
      </c>
      <c r="DC635" t="s">
        <v>202</v>
      </c>
      <c r="DD635" t="str">
        <f t="shared" ca="1" si="125"/>
        <v/>
      </c>
      <c r="DE635" t="str">
        <f t="shared" ca="1" si="134"/>
        <v>-</v>
      </c>
      <c r="DG635" t="s">
        <v>199</v>
      </c>
      <c r="DH635" t="str">
        <f t="shared" ca="1" si="135"/>
        <v/>
      </c>
      <c r="DI635" t="s">
        <v>2271</v>
      </c>
    </row>
    <row r="636" spans="2:113" x14ac:dyDescent="0.3">
      <c r="B636" t="s">
        <v>954</v>
      </c>
      <c r="C636" t="str">
        <f>INDEX('PH Itemnames'!$B$1:$B$723,MATCH(B636,'PH Itemnames'!$A$1:$A$723),1)</f>
        <v>pumpkinspicelatteItem</v>
      </c>
      <c r="D636" t="s">
        <v>240</v>
      </c>
      <c r="E636" t="s">
        <v>1191</v>
      </c>
      <c r="F636" s="10" t="s">
        <v>236</v>
      </c>
      <c r="G636" s="11" t="s">
        <v>238</v>
      </c>
      <c r="H636" s="11" t="s">
        <v>401</v>
      </c>
      <c r="I636" s="11" t="s">
        <v>520</v>
      </c>
      <c r="J636" s="11" t="s">
        <v>399</v>
      </c>
      <c r="K636" s="11"/>
      <c r="L636" s="11"/>
      <c r="M636" s="11"/>
      <c r="N636" s="46">
        <f ca="1">SUMIF(Ingredients!$B$3:$B$230,'PH complex foods'!F636,Ingredients!$A$3:$A$119)+SUMIF($B$3:$B$725,F636,$V$3:$V$724)</f>
        <v>1</v>
      </c>
      <c r="O636" s="11">
        <f ca="1">SUMIF(Ingredients!$B$3:$B$230,'PH complex foods'!G636,Ingredients!$A$3:$A$119)+SUMIF($B$3:$B$725,G636,$V$3:$V$724)</f>
        <v>1</v>
      </c>
      <c r="P636" s="11">
        <f ca="1">SUMIF(Ingredients!$B$3:$B$230,'PH complex foods'!H636,Ingredients!$A$3:$A$119)+SUMIF($B$3:$B$725,H636,$V$3:$V$724)</f>
        <v>1</v>
      </c>
      <c r="Q636" s="11">
        <f ca="1">SUMIF(Ingredients!$B$3:$B$230,'PH complex foods'!I636,Ingredients!$A$3:$A$119)+SUMIF($B$3:$B$725,I636,$V$3:$V$724)</f>
        <v>0</v>
      </c>
      <c r="R636" s="11">
        <f ca="1">SUMIF(Ingredients!$B$3:$B$230,'PH complex foods'!J636,Ingredients!$A$3:$A$119)+SUMIF($B$3:$B$725,J636,$V$3:$V$724)</f>
        <v>1</v>
      </c>
      <c r="S636" s="11">
        <f ca="1">SUMIF(Ingredients!$B$3:$B$230,'PH complex foods'!K636,Ingredients!$A$3:$A$119)+SUMIF($B$3:$B$725,K636,$V$3:$V$724)</f>
        <v>0</v>
      </c>
      <c r="T636" s="11">
        <f ca="1">SUMIF(Ingredients!$B$3:$B$230,'PH complex foods'!L636,Ingredients!$A$3:$A$119)+SUMIF($B$3:$B$725,L636,$V$3:$V$724)</f>
        <v>0</v>
      </c>
      <c r="U636" s="11">
        <f ca="1">SUMIF(Ingredients!$B$3:$B$230,'PH complex foods'!M636,Ingredients!$A$3:$A$119)+SUMIF($B$3:$B$725,M636,$V$3:$V$724)</f>
        <v>0</v>
      </c>
      <c r="V636" s="10">
        <f t="shared" ca="1" si="136"/>
        <v>0</v>
      </c>
      <c r="W636" s="10">
        <v>0</v>
      </c>
      <c r="X636" s="11">
        <v>-2</v>
      </c>
      <c r="Y636" s="11">
        <f>COUNTIF(F636:M1360,B636)</f>
        <v>0</v>
      </c>
      <c r="Z636" s="44" t="str">
        <f t="shared" ca="1" si="137"/>
        <v>No</v>
      </c>
      <c r="AA636" s="34">
        <f>SUMIF(Ingredients!$B$3:$B$230,F636,Ingredients!$C$3:$C$230)+SUMIF($B$3:$B$725,F636,$AI$3:$AI$725)</f>
        <v>5</v>
      </c>
      <c r="AB636" s="30">
        <f>SUMIF(Ingredients!$B$3:$B$230,G636,Ingredients!$C$3:$C$230)+SUMIF($B$3:$B$725,G636,$AI$3:$AI$725)</f>
        <v>5</v>
      </c>
      <c r="AC636" s="30">
        <f>SUMIF(Ingredients!$B$3:$B$230,H636,Ingredients!$C$3:$C$230)+SUMIF($B$3:$B$725,H636,$AI$3:$AI$725)</f>
        <v>3</v>
      </c>
      <c r="AD636" s="30">
        <f>SUMIF(Ingredients!$B$3:$B$230,I636,Ingredients!$C$3:$C$230)+SUMIF($B$3:$B$725,I636,$AI$3:$AI$725)</f>
        <v>0</v>
      </c>
      <c r="AE636" s="30">
        <f>SUMIF(Ingredients!$B$3:$B$230,J636,Ingredients!$C$3:$C$230)+SUMIF($B$3:$B$725,J636,$AI$3:$AI$725)</f>
        <v>0</v>
      </c>
      <c r="AF636" s="30">
        <f>SUMIF(Ingredients!$B$3:$B$230,K636,Ingredients!$C$3:$C$230)+SUMIF($B$3:$B$725,K636,$AI$3:$AI$725)</f>
        <v>0</v>
      </c>
      <c r="AG636" s="30">
        <f>SUMIF(Ingredients!$B$3:$B$230,L636,Ingredients!$C$3:$C$230)+SUMIF($B$3:$B$725,L636,$AI$3:$AI$725)</f>
        <v>0</v>
      </c>
      <c r="AH636" s="30">
        <f>SUMIF(Ingredients!$B$3:$B$230,M636,Ingredients!$C$3:$C$230)+SUMIF($B$3:$B$725,M636,$AI$3:$AI$725)</f>
        <v>0</v>
      </c>
      <c r="AI636" s="29">
        <f t="shared" si="126"/>
        <v>13</v>
      </c>
      <c r="AJ636" s="30">
        <f>SUMIF(Ingredients!$B$3:$B$230,F636,Ingredients!$D$3:$D$230)+SUMIF($B$3:$B$725,F636,$AR$3:$AR$725)</f>
        <v>1</v>
      </c>
      <c r="AK636" s="30">
        <f>SUMIF(Ingredients!$B$3:$B$230,G636,Ingredients!$D$3:$D$230)+SUMIF($B$3:$B$725,G636,$AR$3:$AR$725)</f>
        <v>5</v>
      </c>
      <c r="AL636" s="30">
        <f>SUMIF(Ingredients!$B$3:$B$230,H636,Ingredients!$D$3:$D$230)+SUMIF($B$3:$B$725,H636,$AR$3:$AR$725)</f>
        <v>0</v>
      </c>
      <c r="AM636" s="30">
        <f>SUMIF(Ingredients!$B$3:$B$230,I636,Ingredients!$D$3:$D$230)+SUMIF($B$3:$B$725,I636,$AR$3:$AR$725)</f>
        <v>0</v>
      </c>
      <c r="AN636" s="30">
        <f>SUMIF(Ingredients!$B$3:$B$230,J636,Ingredients!$D$3:$D$230)+SUMIF($B$3:$B$725,J636,$AR$3:$AR$725)</f>
        <v>0</v>
      </c>
      <c r="AO636" s="30">
        <f>SUMIF(Ingredients!$B$3:$B$230,K636,Ingredients!$D$3:$D$230)+SUMIF($B$3:$B$725,K636,$AR$3:$AR$725)</f>
        <v>0</v>
      </c>
      <c r="AP636" s="30">
        <f>SUMIF(Ingredients!$B$3:$B$230,L636,Ingredients!$D$3:$D$230)+SUMIF($B$3:$B$725,L636,$AR$3:$AR$725)</f>
        <v>0</v>
      </c>
      <c r="AQ636" s="30">
        <f>SUMIF(Ingredients!$B$3:$B$230,M636,Ingredients!$D$3:$D$230)+SUMIF($B$3:$B$725,M636,$AR$3:$AR$725)</f>
        <v>0</v>
      </c>
      <c r="AR636" s="29">
        <f t="shared" si="127"/>
        <v>6</v>
      </c>
      <c r="AS636" s="30">
        <f>SUMIF(Ingredients!$B$3:$B$230,F636,Ingredients!$E$3:$E$230)+SUMIF($B$3:$B$725,F636,$BA$3:$BA$730)</f>
        <v>30</v>
      </c>
      <c r="AT636" s="30">
        <f>SUMIF(Ingredients!$B$3:$B$230,G636,Ingredients!$E$3:$E$230)+SUMIF($B$3:$B$725,G636,$BA$3:$BA$730)</f>
        <v>23</v>
      </c>
      <c r="AU636" s="30">
        <f>SUMIF(Ingredients!$B$3:$B$230,H636,Ingredients!$E$3:$E$230)+SUMIF($B$3:$B$725,H636,$BA$3:$BA$730)</f>
        <v>33</v>
      </c>
      <c r="AV636" s="30">
        <f>SUMIF(Ingredients!$B$3:$B$230,I636,Ingredients!$E$3:$E$230)+SUMIF($B$3:$B$725,I636,$BA$3:$BA$730)</f>
        <v>0</v>
      </c>
      <c r="AW636" s="30">
        <f>SUMIF(Ingredients!$B$3:$B$230,J636,Ingredients!$E$3:$E$230)+SUMIF($B$3:$B$725,J636,$BA$3:$BA$730)</f>
        <v>21</v>
      </c>
      <c r="AX636" s="30">
        <f>SUMIF(Ingredients!$B$3:$B$230,K636,Ingredients!$E$3:$E$230)+SUMIF($B$3:$B$725,K636,$BA$3:$BA$730)</f>
        <v>0</v>
      </c>
      <c r="AY636" s="30">
        <f>SUMIF(Ingredients!$B$3:$B$230,L636,Ingredients!$E$3:$E$230)+SUMIF($B$3:$B$725,L636,$BA$3:$BA$730)</f>
        <v>0</v>
      </c>
      <c r="AZ636" s="30">
        <f>SUMIF(Ingredients!$B$3:$B$230,M636,Ingredients!$E$3:$E$230)+SUMIF($B$3:$B$725,M636,$BA$3:$BA$730)</f>
        <v>0</v>
      </c>
      <c r="BA636" s="29">
        <f t="shared" si="128"/>
        <v>21.4</v>
      </c>
      <c r="BB636" s="30">
        <f>SUMIF(Ingredients!$B$3:$B$230,F636,Ingredients!$F$3:$F$230)+SUMIF($B$3:$B$725,F636,$BJ$3:$BJ$725)</f>
        <v>0</v>
      </c>
      <c r="BC636" s="30">
        <f>SUMIF(Ingredients!$B$3:$B$230,G636,Ingredients!$F$3:$F$230)+SUMIF($B$3:$B$725,G636,$BJ$3:$BJ$725)</f>
        <v>0</v>
      </c>
      <c r="BD636" s="30">
        <f>SUMIF(Ingredients!$B$3:$B$230,H636,Ingredients!$F$3:$F$230)+SUMIF($B$3:$B$725,H636,$BJ$3:$BJ$725)</f>
        <v>0</v>
      </c>
      <c r="BE636" s="30">
        <f>SUMIF(Ingredients!$B$3:$B$230,I636,Ingredients!$F$3:$F$230)+SUMIF($B$3:$B$725,I636,$BJ$3:$BJ$725)</f>
        <v>0</v>
      </c>
      <c r="BF636" s="30">
        <f>SUMIF(Ingredients!$B$3:$B$230,J636,Ingredients!$F$3:$F$230)+SUMIF($B$3:$B$725,J636,$BJ$3:$BJ$725)</f>
        <v>0</v>
      </c>
      <c r="BG636" s="30">
        <f>SUMIF(Ingredients!$B$3:$B$230,K636,Ingredients!$F$3:$F$230)+SUMIF($B$3:$B$725,K636,$BJ$3:$BJ$725)</f>
        <v>0</v>
      </c>
      <c r="BH636" s="30">
        <f>SUMIF(Ingredients!$B$3:$B$230,L636,Ingredients!$F$3:$F$230)+SUMIF($B$3:$B$725,L636,$BJ$3:$BJ$725)</f>
        <v>0</v>
      </c>
      <c r="BI636" s="30">
        <f>SUMIF(Ingredients!$B$3:$B$230,M636,Ingredients!$F$3:$F$230)+SUMIF($B$3:$B$725,M636,$BJ$3:$BJ$725)</f>
        <v>0</v>
      </c>
      <c r="BJ636" s="35">
        <f t="shared" si="129"/>
        <v>0</v>
      </c>
      <c r="BK636" s="30">
        <f>SUMIF(Ingredients!$B$3:$B$230,F636,Ingredients!$G$3:$G$230)+SUMIF($B$3:$B$725,F636,$BS$3:$BS$725)</f>
        <v>1.5</v>
      </c>
      <c r="BL636" s="30">
        <f>SUMIF(Ingredients!$B$3:$B$230,G636,Ingredients!$G$3:$G$230)+SUMIF($B$3:$B$725,G636,$BS$3:$BS$725)</f>
        <v>0</v>
      </c>
      <c r="BM636" s="30">
        <f>SUMIF(Ingredients!$B$3:$B$230,H636,Ingredients!$G$3:$G$230)+SUMIF($B$3:$B$725,H636,$BS$3:$BS$725)</f>
        <v>0</v>
      </c>
      <c r="BN636" s="30">
        <f>SUMIF(Ingredients!$B$3:$B$230,I636,Ingredients!$G$3:$G$230)+SUMIF($B$3:$B$725,I636,$BS$3:$BS$725)</f>
        <v>0</v>
      </c>
      <c r="BO636" s="30">
        <f>SUMIF(Ingredients!$B$3:$B$230,J636,Ingredients!$G$3:$G$230)+SUMIF($B$3:$B$725,J636,$BS$3:$BS$725)</f>
        <v>0</v>
      </c>
      <c r="BP636" s="30">
        <f>SUMIF(Ingredients!$B$3:$B$230,K636,Ingredients!$G$3:$G$230)+SUMIF($B$3:$B$725,K636,$BS$3:$BS$725)</f>
        <v>0</v>
      </c>
      <c r="BQ636" s="30">
        <f>SUMIF(Ingredients!$B$3:$B$230,L636,Ingredients!$G$3:$G$230)+SUMIF($B$3:$B$725,L636,$BS$3:$BS$725)</f>
        <v>0</v>
      </c>
      <c r="BR636" s="30">
        <f>SUMIF(Ingredients!$B$3:$B$230,M636,Ingredients!$G$3:$G$230)+SUMIF($B$3:$B$725,M636,$BS$3:$BS$725)</f>
        <v>0</v>
      </c>
      <c r="BS636" s="36">
        <f t="shared" si="130"/>
        <v>1.5</v>
      </c>
      <c r="BT636" s="30">
        <f>SUMIF(Ingredients!$B$3:$B$230,F636,Ingredients!$H$3:$H$230)+SUMIF($B$3:$B$725,F636,$CB$3:$CB$725)</f>
        <v>1.5</v>
      </c>
      <c r="BU636" s="30">
        <f>SUMIF(Ingredients!$B$3:$B$230,G636,Ingredients!$H$3:$H$230)+SUMIF($B$3:$B$725,G636,$CB$3:$CB$725)</f>
        <v>0</v>
      </c>
      <c r="BV636" s="30">
        <f>SUMIF(Ingredients!$B$3:$B$230,H636,Ingredients!$H$3:$H$230)+SUMIF($B$3:$B$725,H636,$CB$3:$CB$725)</f>
        <v>0</v>
      </c>
      <c r="BW636" s="30">
        <f>SUMIF(Ingredients!$B$3:$B$230,I636,Ingredients!$H$3:$H$230)+SUMIF($B$3:$B$725,I636,$CB$3:$CB$725)</f>
        <v>0</v>
      </c>
      <c r="BX636" s="30">
        <f>SUMIF(Ingredients!$B$3:$B$230,J636,Ingredients!$H$3:$H$230)+SUMIF($B$3:$B$725,J636,$CB$3:$CB$725)</f>
        <v>0</v>
      </c>
      <c r="BY636" s="30">
        <f>SUMIF(Ingredients!$B$3:$B$230,K636,Ingredients!$H$3:$H$230)+SUMIF($B$3:$B$725,K636,$CB$3:$CB$725)</f>
        <v>0</v>
      </c>
      <c r="BZ636" s="30">
        <f>SUMIF(Ingredients!$B$3:$B$230,L636,Ingredients!$H$3:$H$230)+SUMIF($B$3:$B$725,L636,$CB$3:$CB$725)</f>
        <v>0</v>
      </c>
      <c r="CA636" s="30">
        <f>SUMIF(Ingredients!$B$3:$B$230,M636,Ingredients!$H$3:$H$230)+SUMIF($B$3:$B$725,M636,$CB$3:$CB$725)</f>
        <v>0</v>
      </c>
      <c r="CB636" s="42">
        <f t="shared" si="131"/>
        <v>1.5</v>
      </c>
      <c r="CC636" s="30">
        <f>SUMIF(Ingredients!$B$3:$B$230,F636,Ingredients!$I$3:$I$230)+SUMIF($B$3:$B$725,F636,$CK$3:$CK$725)</f>
        <v>0</v>
      </c>
      <c r="CD636" s="30">
        <f>SUMIF(Ingredients!$B$3:$B$230,G636,Ingredients!$I$3:$I$230)+SUMIF($B$3:$B$725,G636,$CK$3:$CK$725)</f>
        <v>0</v>
      </c>
      <c r="CE636" s="30">
        <f>SUMIF(Ingredients!$B$3:$B$230,H636,Ingredients!$I$3:$I$230)+SUMIF($B$3:$B$725,H636,$CK$3:$CK$725)</f>
        <v>0</v>
      </c>
      <c r="CF636" s="30">
        <f>SUMIF(Ingredients!$B$3:$B$230,I636,Ingredients!$I$3:$I$230)+SUMIF($B$3:$B$725,I636,$CK$3:$CK$725)</f>
        <v>0</v>
      </c>
      <c r="CG636" s="30">
        <f>SUMIF(Ingredients!$B$3:$B$230,J636,Ingredients!$I$3:$I$230)+SUMIF($B$3:$B$725,J636,$CK$3:$CK$725)</f>
        <v>0</v>
      </c>
      <c r="CH636" s="30">
        <f>SUMIF(Ingredients!$B$3:$B$230,K636,Ingredients!$I$3:$I$230)+SUMIF($B$3:$B$725,K636,$CK$3:$CK$725)</f>
        <v>0</v>
      </c>
      <c r="CI636" s="30">
        <f>SUMIF(Ingredients!$B$3:$B$230,L636,Ingredients!$I$3:$I$230)+SUMIF($B$3:$B$725,L636,$CK$3:$CK$725)</f>
        <v>0</v>
      </c>
      <c r="CJ636" s="30">
        <f>SUMIF(Ingredients!$B$3:$B$230,M636,Ingredients!$I$3:$I$230)+SUMIF($B$3:$B$725,M636,$CK$3:$CK$725)</f>
        <v>0</v>
      </c>
      <c r="CK636" s="38">
        <f t="shared" si="132"/>
        <v>0</v>
      </c>
      <c r="CL636" s="30">
        <f>SUMIF(Ingredients!$B$3:$B$230,F636,Ingredients!$J$3:$J$230)+SUMIF($B$3:$B$725,F636,$CT$3:$CT$725)</f>
        <v>0</v>
      </c>
      <c r="CM636" s="30">
        <f>SUMIF(Ingredients!$B$3:$B$230,G636,Ingredients!$J$3:$J$230)+SUMIF($B$3:$B$725,G636,$CT$3:$CT$725)</f>
        <v>2</v>
      </c>
      <c r="CN636" s="30">
        <f>SUMIF(Ingredients!$B$3:$B$230,H636,Ingredients!$J$3:$J$230)+SUMIF($B$3:$B$725,H636,$CT$3:$CT$725)</f>
        <v>0</v>
      </c>
      <c r="CO636" s="30">
        <f>SUMIF(Ingredients!$B$3:$B$230,I636,Ingredients!$J$3:$J$230)+SUMIF($B$3:$B$725,I636,$CT$3:$CT$725)</f>
        <v>0</v>
      </c>
      <c r="CP636" s="30">
        <f>SUMIF(Ingredients!$B$3:$B$230,J636,Ingredients!$J$3:$J$230)+SUMIF($B$3:$B$725,J636,$CT$3:$CT$725)</f>
        <v>0</v>
      </c>
      <c r="CQ636" s="30">
        <f>SUMIF(Ingredients!$B$3:$B$230,K636,Ingredients!$J$3:$J$230)+SUMIF($B$3:$B$725,K636,$CT$3:$CT$725)</f>
        <v>0</v>
      </c>
      <c r="CR636" s="30">
        <f>SUMIF(Ingredients!$B$3:$B$230,L636,Ingredients!$J$3:$J$230)+SUMIF($B$3:$B$725,L636,$CT$3:$CT$725)</f>
        <v>0</v>
      </c>
      <c r="CS636" s="30">
        <f>SUMIF(Ingredients!$B$3:$B$230,M636,Ingredients!$J$3:$J$230)+SUMIF($B$3:$B$725,M636,$CT$3:$CT$725)</f>
        <v>0</v>
      </c>
      <c r="CT636" s="43">
        <f t="shared" si="133"/>
        <v>2</v>
      </c>
      <c r="CU636" s="34">
        <v>13</v>
      </c>
      <c r="CV636" s="30">
        <v>5</v>
      </c>
      <c r="CW636" s="30">
        <v>14.8</v>
      </c>
      <c r="CX636" s="35">
        <v>0</v>
      </c>
      <c r="CY636" s="36">
        <v>0</v>
      </c>
      <c r="CZ636" s="37">
        <v>1.5</v>
      </c>
      <c r="DA636" s="38">
        <v>0</v>
      </c>
      <c r="DB636" s="39">
        <v>2</v>
      </c>
      <c r="DC636" t="s">
        <v>199</v>
      </c>
      <c r="DD636" t="str">
        <f t="shared" ca="1" si="125"/>
        <v/>
      </c>
      <c r="DE636" t="str">
        <f t="shared" ca="1" si="134"/>
        <v>No</v>
      </c>
      <c r="DG636" t="s">
        <v>200</v>
      </c>
      <c r="DH636" t="str">
        <f t="shared" ca="1" si="135"/>
        <v/>
      </c>
      <c r="DI636" t="s">
        <v>2271</v>
      </c>
    </row>
    <row r="637" spans="2:113" x14ac:dyDescent="0.3">
      <c r="B637" t="s">
        <v>955</v>
      </c>
      <c r="C637" t="str">
        <f>INDEX('PH Itemnames'!$B$1:$B$723,MATCH(B637,'PH Itemnames'!$A$1:$A$723),1)</f>
        <v>rootbeerfloatItem</v>
      </c>
      <c r="D637" t="s">
        <v>240</v>
      </c>
      <c r="E637" t="s">
        <v>1191</v>
      </c>
      <c r="F637" s="10" t="s">
        <v>537</v>
      </c>
      <c r="G637" s="11" t="s">
        <v>248</v>
      </c>
      <c r="H637" s="11"/>
      <c r="I637" s="11"/>
      <c r="J637" s="11"/>
      <c r="K637" s="11"/>
      <c r="L637" s="11"/>
      <c r="M637" s="11"/>
      <c r="N637" s="46">
        <f ca="1">SUMIF(Ingredients!$B$3:$B$230,'PH complex foods'!F637,Ingredients!$A$3:$A$119)+SUMIF($B$3:$B$725,F637,$V$3:$V$724)</f>
        <v>1</v>
      </c>
      <c r="O637" s="11">
        <f ca="1">SUMIF(Ingredients!$B$3:$B$230,'PH complex foods'!G637,Ingredients!$A$3:$A$119)+SUMIF($B$3:$B$725,G637,$V$3:$V$724)</f>
        <v>1</v>
      </c>
      <c r="P637" s="11">
        <f ca="1">SUMIF(Ingredients!$B$3:$B$230,'PH complex foods'!H637,Ingredients!$A$3:$A$119)+SUMIF($B$3:$B$725,H637,$V$3:$V$724)</f>
        <v>0</v>
      </c>
      <c r="Q637" s="11">
        <f ca="1">SUMIF(Ingredients!$B$3:$B$230,'PH complex foods'!I637,Ingredients!$A$3:$A$119)+SUMIF($B$3:$B$725,I637,$V$3:$V$724)</f>
        <v>0</v>
      </c>
      <c r="R637" s="11">
        <f ca="1">SUMIF(Ingredients!$B$3:$B$230,'PH complex foods'!J637,Ingredients!$A$3:$A$119)+SUMIF($B$3:$B$725,J637,$V$3:$V$724)</f>
        <v>0</v>
      </c>
      <c r="S637" s="11">
        <f ca="1">SUMIF(Ingredients!$B$3:$B$230,'PH complex foods'!K637,Ingredients!$A$3:$A$119)+SUMIF($B$3:$B$725,K637,$V$3:$V$724)</f>
        <v>0</v>
      </c>
      <c r="T637" s="11">
        <f ca="1">SUMIF(Ingredients!$B$3:$B$230,'PH complex foods'!L637,Ingredients!$A$3:$A$119)+SUMIF($B$3:$B$725,L637,$V$3:$V$724)</f>
        <v>0</v>
      </c>
      <c r="U637" s="11">
        <f ca="1">SUMIF(Ingredients!$B$3:$B$230,'PH complex foods'!M637,Ingredients!$A$3:$A$119)+SUMIF($B$3:$B$725,M637,$V$3:$V$724)</f>
        <v>0</v>
      </c>
      <c r="V637" s="10">
        <f t="shared" ca="1" si="136"/>
        <v>1</v>
      </c>
      <c r="W637" s="10">
        <v>1</v>
      </c>
      <c r="X637" s="11">
        <v>1</v>
      </c>
      <c r="Y637" s="11">
        <f>COUNTIF(F637:M1361,B637)</f>
        <v>0</v>
      </c>
      <c r="Z637" s="44" t="str">
        <f t="shared" ca="1" si="137"/>
        <v>Yes</v>
      </c>
      <c r="AA637" s="34">
        <f>SUMIF(Ingredients!$B$3:$B$230,F637,Ingredients!$C$3:$C$230)+SUMIF($B$3:$B$725,F637,$AI$3:$AI$725)</f>
        <v>0</v>
      </c>
      <c r="AB637" s="30">
        <f>SUMIF(Ingredients!$B$3:$B$230,G637,Ingredients!$C$3:$C$230)+SUMIF($B$3:$B$725,G637,$AI$3:$AI$725)</f>
        <v>5</v>
      </c>
      <c r="AC637" s="30">
        <f>SUMIF(Ingredients!$B$3:$B$230,H637,Ingredients!$C$3:$C$230)+SUMIF($B$3:$B$725,H637,$AI$3:$AI$725)</f>
        <v>0</v>
      </c>
      <c r="AD637" s="30">
        <f>SUMIF(Ingredients!$B$3:$B$230,I637,Ingredients!$C$3:$C$230)+SUMIF($B$3:$B$725,I637,$AI$3:$AI$725)</f>
        <v>0</v>
      </c>
      <c r="AE637" s="30">
        <f>SUMIF(Ingredients!$B$3:$B$230,J637,Ingredients!$C$3:$C$230)+SUMIF($B$3:$B$725,J637,$AI$3:$AI$725)</f>
        <v>0</v>
      </c>
      <c r="AF637" s="30">
        <f>SUMIF(Ingredients!$B$3:$B$230,K637,Ingredients!$C$3:$C$230)+SUMIF($B$3:$B$725,K637,$AI$3:$AI$725)</f>
        <v>0</v>
      </c>
      <c r="AG637" s="30">
        <f>SUMIF(Ingredients!$B$3:$B$230,L637,Ingredients!$C$3:$C$230)+SUMIF($B$3:$B$725,L637,$AI$3:$AI$725)</f>
        <v>0</v>
      </c>
      <c r="AH637" s="30">
        <f>SUMIF(Ingredients!$B$3:$B$230,M637,Ingredients!$C$3:$C$230)+SUMIF($B$3:$B$725,M637,$AI$3:$AI$725)</f>
        <v>0</v>
      </c>
      <c r="AI637" s="29">
        <f t="shared" si="126"/>
        <v>5</v>
      </c>
      <c r="AJ637" s="30">
        <f>SUMIF(Ingredients!$B$3:$B$230,F637,Ingredients!$D$3:$D$230)+SUMIF($B$3:$B$725,F637,$AR$3:$AR$725)</f>
        <v>20</v>
      </c>
      <c r="AK637" s="30">
        <f>SUMIF(Ingredients!$B$3:$B$230,G637,Ingredients!$D$3:$D$230)+SUMIF($B$3:$B$725,G637,$AR$3:$AR$725)</f>
        <v>10</v>
      </c>
      <c r="AL637" s="30">
        <f>SUMIF(Ingredients!$B$3:$B$230,H637,Ingredients!$D$3:$D$230)+SUMIF($B$3:$B$725,H637,$AR$3:$AR$725)</f>
        <v>0</v>
      </c>
      <c r="AM637" s="30">
        <f>SUMIF(Ingredients!$B$3:$B$230,I637,Ingredients!$D$3:$D$230)+SUMIF($B$3:$B$725,I637,$AR$3:$AR$725)</f>
        <v>0</v>
      </c>
      <c r="AN637" s="30">
        <f>SUMIF(Ingredients!$B$3:$B$230,J637,Ingredients!$D$3:$D$230)+SUMIF($B$3:$B$725,J637,$AR$3:$AR$725)</f>
        <v>0</v>
      </c>
      <c r="AO637" s="30">
        <f>SUMIF(Ingredients!$B$3:$B$230,K637,Ingredients!$D$3:$D$230)+SUMIF($B$3:$B$725,K637,$AR$3:$AR$725)</f>
        <v>0</v>
      </c>
      <c r="AP637" s="30">
        <f>SUMIF(Ingredients!$B$3:$B$230,L637,Ingredients!$D$3:$D$230)+SUMIF($B$3:$B$725,L637,$AR$3:$AR$725)</f>
        <v>0</v>
      </c>
      <c r="AQ637" s="30">
        <f>SUMIF(Ingredients!$B$3:$B$230,M637,Ingredients!$D$3:$D$230)+SUMIF($B$3:$B$725,M637,$AR$3:$AR$725)</f>
        <v>0</v>
      </c>
      <c r="AR637" s="29">
        <f t="shared" si="127"/>
        <v>30</v>
      </c>
      <c r="AS637" s="30">
        <f>SUMIF(Ingredients!$B$3:$B$230,F637,Ingredients!$E$3:$E$230)+SUMIF($B$3:$B$725,F637,$BA$3:$BA$730)</f>
        <v>26</v>
      </c>
      <c r="AT637" s="30">
        <f>SUMIF(Ingredients!$B$3:$B$230,G637,Ingredients!$E$3:$E$230)+SUMIF($B$3:$B$725,G637,$BA$3:$BA$730)</f>
        <v>17.666666666666668</v>
      </c>
      <c r="AU637" s="30">
        <f>SUMIF(Ingredients!$B$3:$B$230,H637,Ingredients!$E$3:$E$230)+SUMIF($B$3:$B$725,H637,$BA$3:$BA$730)</f>
        <v>0</v>
      </c>
      <c r="AV637" s="30">
        <f>SUMIF(Ingredients!$B$3:$B$230,I637,Ingredients!$E$3:$E$230)+SUMIF($B$3:$B$725,I637,$BA$3:$BA$730)</f>
        <v>0</v>
      </c>
      <c r="AW637" s="30">
        <f>SUMIF(Ingredients!$B$3:$B$230,J637,Ingredients!$E$3:$E$230)+SUMIF($B$3:$B$725,J637,$BA$3:$BA$730)</f>
        <v>0</v>
      </c>
      <c r="AX637" s="30">
        <f>SUMIF(Ingredients!$B$3:$B$230,K637,Ingredients!$E$3:$E$230)+SUMIF($B$3:$B$725,K637,$BA$3:$BA$730)</f>
        <v>0</v>
      </c>
      <c r="AY637" s="30">
        <f>SUMIF(Ingredients!$B$3:$B$230,L637,Ingredients!$E$3:$E$230)+SUMIF($B$3:$B$725,L637,$BA$3:$BA$730)</f>
        <v>0</v>
      </c>
      <c r="AZ637" s="30">
        <f>SUMIF(Ingredients!$B$3:$B$230,M637,Ingredients!$E$3:$E$230)+SUMIF($B$3:$B$725,M637,$BA$3:$BA$730)</f>
        <v>0</v>
      </c>
      <c r="BA637" s="29">
        <f t="shared" si="128"/>
        <v>21.833333333333336</v>
      </c>
      <c r="BB637" s="30">
        <f>SUMIF(Ingredients!$B$3:$B$230,F637,Ingredients!$F$3:$F$230)+SUMIF($B$3:$B$725,F637,$BJ$3:$BJ$725)</f>
        <v>0</v>
      </c>
      <c r="BC637" s="30">
        <f>SUMIF(Ingredients!$B$3:$B$230,G637,Ingredients!$F$3:$F$230)+SUMIF($B$3:$B$725,G637,$BJ$3:$BJ$725)</f>
        <v>0</v>
      </c>
      <c r="BD637" s="30">
        <f>SUMIF(Ingredients!$B$3:$B$230,H637,Ingredients!$F$3:$F$230)+SUMIF($B$3:$B$725,H637,$BJ$3:$BJ$725)</f>
        <v>0</v>
      </c>
      <c r="BE637" s="30">
        <f>SUMIF(Ingredients!$B$3:$B$230,I637,Ingredients!$F$3:$F$230)+SUMIF($B$3:$B$725,I637,$BJ$3:$BJ$725)</f>
        <v>0</v>
      </c>
      <c r="BF637" s="30">
        <f>SUMIF(Ingredients!$B$3:$B$230,J637,Ingredients!$F$3:$F$230)+SUMIF($B$3:$B$725,J637,$BJ$3:$BJ$725)</f>
        <v>0</v>
      </c>
      <c r="BG637" s="30">
        <f>SUMIF(Ingredients!$B$3:$B$230,K637,Ingredients!$F$3:$F$230)+SUMIF($B$3:$B$725,K637,$BJ$3:$BJ$725)</f>
        <v>0</v>
      </c>
      <c r="BH637" s="30">
        <f>SUMIF(Ingredients!$B$3:$B$230,L637,Ingredients!$F$3:$F$230)+SUMIF($B$3:$B$725,L637,$BJ$3:$BJ$725)</f>
        <v>0</v>
      </c>
      <c r="BI637" s="30">
        <f>SUMIF(Ingredients!$B$3:$B$230,M637,Ingredients!$F$3:$F$230)+SUMIF($B$3:$B$725,M637,$BJ$3:$BJ$725)</f>
        <v>0</v>
      </c>
      <c r="BJ637" s="35">
        <f t="shared" si="129"/>
        <v>0</v>
      </c>
      <c r="BK637" s="30">
        <f>SUMIF(Ingredients!$B$3:$B$230,F637,Ingredients!$G$3:$G$230)+SUMIF($B$3:$B$725,F637,$BS$3:$BS$725)</f>
        <v>0</v>
      </c>
      <c r="BL637" s="30">
        <f>SUMIF(Ingredients!$B$3:$B$230,G637,Ingredients!$G$3:$G$230)+SUMIF($B$3:$B$725,G637,$BS$3:$BS$725)</f>
        <v>0</v>
      </c>
      <c r="BM637" s="30">
        <f>SUMIF(Ingredients!$B$3:$B$230,H637,Ingredients!$G$3:$G$230)+SUMIF($B$3:$B$725,H637,$BS$3:$BS$725)</f>
        <v>0</v>
      </c>
      <c r="BN637" s="30">
        <f>SUMIF(Ingredients!$B$3:$B$230,I637,Ingredients!$G$3:$G$230)+SUMIF($B$3:$B$725,I637,$BS$3:$BS$725)</f>
        <v>0</v>
      </c>
      <c r="BO637" s="30">
        <f>SUMIF(Ingredients!$B$3:$B$230,J637,Ingredients!$G$3:$G$230)+SUMIF($B$3:$B$725,J637,$BS$3:$BS$725)</f>
        <v>0</v>
      </c>
      <c r="BP637" s="30">
        <f>SUMIF(Ingredients!$B$3:$B$230,K637,Ingredients!$G$3:$G$230)+SUMIF($B$3:$B$725,K637,$BS$3:$BS$725)</f>
        <v>0</v>
      </c>
      <c r="BQ637" s="30">
        <f>SUMIF(Ingredients!$B$3:$B$230,L637,Ingredients!$G$3:$G$230)+SUMIF($B$3:$B$725,L637,$BS$3:$BS$725)</f>
        <v>0</v>
      </c>
      <c r="BR637" s="30">
        <f>SUMIF(Ingredients!$B$3:$B$230,M637,Ingredients!$G$3:$G$230)+SUMIF($B$3:$B$725,M637,$BS$3:$BS$725)</f>
        <v>0</v>
      </c>
      <c r="BS637" s="36">
        <f t="shared" si="130"/>
        <v>0</v>
      </c>
      <c r="BT637" s="30">
        <f>SUMIF(Ingredients!$B$3:$B$230,F637,Ingredients!$H$3:$H$230)+SUMIF($B$3:$B$725,F637,$CB$3:$CB$725)</f>
        <v>0</v>
      </c>
      <c r="BU637" s="30">
        <f>SUMIF(Ingredients!$B$3:$B$230,G637,Ingredients!$H$3:$H$230)+SUMIF($B$3:$B$725,G637,$CB$3:$CB$725)</f>
        <v>0</v>
      </c>
      <c r="BV637" s="30">
        <f>SUMIF(Ingredients!$B$3:$B$230,H637,Ingredients!$H$3:$H$230)+SUMIF($B$3:$B$725,H637,$CB$3:$CB$725)</f>
        <v>0</v>
      </c>
      <c r="BW637" s="30">
        <f>SUMIF(Ingredients!$B$3:$B$230,I637,Ingredients!$H$3:$H$230)+SUMIF($B$3:$B$725,I637,$CB$3:$CB$725)</f>
        <v>0</v>
      </c>
      <c r="BX637" s="30">
        <f>SUMIF(Ingredients!$B$3:$B$230,J637,Ingredients!$H$3:$H$230)+SUMIF($B$3:$B$725,J637,$CB$3:$CB$725)</f>
        <v>0</v>
      </c>
      <c r="BY637" s="30">
        <f>SUMIF(Ingredients!$B$3:$B$230,K637,Ingredients!$H$3:$H$230)+SUMIF($B$3:$B$725,K637,$CB$3:$CB$725)</f>
        <v>0</v>
      </c>
      <c r="BZ637" s="30">
        <f>SUMIF(Ingredients!$B$3:$B$230,L637,Ingredients!$H$3:$H$230)+SUMIF($B$3:$B$725,L637,$CB$3:$CB$725)</f>
        <v>0</v>
      </c>
      <c r="CA637" s="30">
        <f>SUMIF(Ingredients!$B$3:$B$230,M637,Ingredients!$H$3:$H$230)+SUMIF($B$3:$B$725,M637,$CB$3:$CB$725)</f>
        <v>0</v>
      </c>
      <c r="CB637" s="42">
        <f t="shared" si="131"/>
        <v>0</v>
      </c>
      <c r="CC637" s="30">
        <f>SUMIF(Ingredients!$B$3:$B$230,F637,Ingredients!$I$3:$I$230)+SUMIF($B$3:$B$725,F637,$CK$3:$CK$725)</f>
        <v>0</v>
      </c>
      <c r="CD637" s="30">
        <f>SUMIF(Ingredients!$B$3:$B$230,G637,Ingredients!$I$3:$I$230)+SUMIF($B$3:$B$725,G637,$CK$3:$CK$725)</f>
        <v>0</v>
      </c>
      <c r="CE637" s="30">
        <f>SUMIF(Ingredients!$B$3:$B$230,H637,Ingredients!$I$3:$I$230)+SUMIF($B$3:$B$725,H637,$CK$3:$CK$725)</f>
        <v>0</v>
      </c>
      <c r="CF637" s="30">
        <f>SUMIF(Ingredients!$B$3:$B$230,I637,Ingredients!$I$3:$I$230)+SUMIF($B$3:$B$725,I637,$CK$3:$CK$725)</f>
        <v>0</v>
      </c>
      <c r="CG637" s="30">
        <f>SUMIF(Ingredients!$B$3:$B$230,J637,Ingredients!$I$3:$I$230)+SUMIF($B$3:$B$725,J637,$CK$3:$CK$725)</f>
        <v>0</v>
      </c>
      <c r="CH637" s="30">
        <f>SUMIF(Ingredients!$B$3:$B$230,K637,Ingredients!$I$3:$I$230)+SUMIF($B$3:$B$725,K637,$CK$3:$CK$725)</f>
        <v>0</v>
      </c>
      <c r="CI637" s="30">
        <f>SUMIF(Ingredients!$B$3:$B$230,L637,Ingredients!$I$3:$I$230)+SUMIF($B$3:$B$725,L637,$CK$3:$CK$725)</f>
        <v>0</v>
      </c>
      <c r="CJ637" s="30">
        <f>SUMIF(Ingredients!$B$3:$B$230,M637,Ingredients!$I$3:$I$230)+SUMIF($B$3:$B$725,M637,$CK$3:$CK$725)</f>
        <v>0</v>
      </c>
      <c r="CK637" s="38">
        <f t="shared" si="132"/>
        <v>0</v>
      </c>
      <c r="CL637" s="30">
        <f>SUMIF(Ingredients!$B$3:$B$230,F637,Ingredients!$J$3:$J$230)+SUMIF($B$3:$B$725,F637,$CT$3:$CT$725)</f>
        <v>0</v>
      </c>
      <c r="CM637" s="30">
        <f>SUMIF(Ingredients!$B$3:$B$230,G637,Ingredients!$J$3:$J$230)+SUMIF($B$3:$B$725,G637,$CT$3:$CT$725)</f>
        <v>2</v>
      </c>
      <c r="CN637" s="30">
        <f>SUMIF(Ingredients!$B$3:$B$230,H637,Ingredients!$J$3:$J$230)+SUMIF($B$3:$B$725,H637,$CT$3:$CT$725)</f>
        <v>0</v>
      </c>
      <c r="CO637" s="30">
        <f>SUMIF(Ingredients!$B$3:$B$230,I637,Ingredients!$J$3:$J$230)+SUMIF($B$3:$B$725,I637,$CT$3:$CT$725)</f>
        <v>0</v>
      </c>
      <c r="CP637" s="30">
        <f>SUMIF(Ingredients!$B$3:$B$230,J637,Ingredients!$J$3:$J$230)+SUMIF($B$3:$B$725,J637,$CT$3:$CT$725)</f>
        <v>0</v>
      </c>
      <c r="CQ637" s="30">
        <f>SUMIF(Ingredients!$B$3:$B$230,K637,Ingredients!$J$3:$J$230)+SUMIF($B$3:$B$725,K637,$CT$3:$CT$725)</f>
        <v>0</v>
      </c>
      <c r="CR637" s="30">
        <f>SUMIF(Ingredients!$B$3:$B$230,L637,Ingredients!$J$3:$J$230)+SUMIF($B$3:$B$725,L637,$CT$3:$CT$725)</f>
        <v>0</v>
      </c>
      <c r="CS637" s="30">
        <f>SUMIF(Ingredients!$B$3:$B$230,M637,Ingredients!$J$3:$J$230)+SUMIF($B$3:$B$725,M637,$CT$3:$CT$725)</f>
        <v>0</v>
      </c>
      <c r="CT637" s="43">
        <f t="shared" si="133"/>
        <v>2</v>
      </c>
      <c r="CU637" s="34">
        <v>5</v>
      </c>
      <c r="CV637" s="30">
        <v>0</v>
      </c>
      <c r="CW637" s="30">
        <v>13.833333333333334</v>
      </c>
      <c r="CX637" s="35">
        <v>0</v>
      </c>
      <c r="CY637" s="36">
        <v>0</v>
      </c>
      <c r="CZ637" s="37">
        <v>0</v>
      </c>
      <c r="DA637" s="38">
        <v>0</v>
      </c>
      <c r="DB637" s="39">
        <v>2</v>
      </c>
      <c r="DC637" t="s">
        <v>202</v>
      </c>
      <c r="DD637" t="str">
        <f t="shared" ca="1" si="125"/>
        <v/>
      </c>
      <c r="DE637" t="str">
        <f t="shared" ca="1" si="134"/>
        <v>-</v>
      </c>
      <c r="DG637" t="s">
        <v>200</v>
      </c>
      <c r="DH637" t="str">
        <f t="shared" ca="1" si="135"/>
        <v>ROOTBEERFLOATITEM(MEAL, ItemRegistry.rootbeerfloatItem, 4 ,1f,0f,0f,0f,0f,0f,2f,1.52f),</v>
      </c>
      <c r="DI637" t="s">
        <v>2645</v>
      </c>
    </row>
    <row r="638" spans="2:113" x14ac:dyDescent="0.3">
      <c r="B638" t="s">
        <v>956</v>
      </c>
      <c r="C638" t="str">
        <f>INDEX('PH Itemnames'!$B$1:$B$723,MATCH(B638,'PH Itemnames'!$A$1:$A$723),1)</f>
        <v>hotcocoaItem</v>
      </c>
      <c r="D638" t="s">
        <v>240</v>
      </c>
      <c r="E638" t="s">
        <v>1191</v>
      </c>
      <c r="F638" s="10" t="s">
        <v>221</v>
      </c>
      <c r="G638" s="11" t="s">
        <v>413</v>
      </c>
      <c r="H638" s="11" t="s">
        <v>238</v>
      </c>
      <c r="I638" s="11"/>
      <c r="J638" s="11"/>
      <c r="K638" s="11"/>
      <c r="L638" s="11"/>
      <c r="M638" s="11"/>
      <c r="N638" s="46">
        <f ca="1">SUMIF(Ingredients!$B$3:$B$230,'PH complex foods'!F638,Ingredients!$A$3:$A$119)+SUMIF($B$3:$B$725,F638,$V$3:$V$724)</f>
        <v>1</v>
      </c>
      <c r="O638" s="11">
        <f ca="1">SUMIF(Ingredients!$B$3:$B$230,'PH complex foods'!G638,Ingredients!$A$3:$A$119)+SUMIF($B$3:$B$725,G638,$V$3:$V$724)</f>
        <v>1</v>
      </c>
      <c r="P638" s="11">
        <f ca="1">SUMIF(Ingredients!$B$3:$B$230,'PH complex foods'!H638,Ingredients!$A$3:$A$119)+SUMIF($B$3:$B$725,H638,$V$3:$V$724)</f>
        <v>1</v>
      </c>
      <c r="Q638" s="11">
        <f ca="1">SUMIF(Ingredients!$B$3:$B$230,'PH complex foods'!I638,Ingredients!$A$3:$A$119)+SUMIF($B$3:$B$725,I638,$V$3:$V$724)</f>
        <v>0</v>
      </c>
      <c r="R638" s="11">
        <f ca="1">SUMIF(Ingredients!$B$3:$B$230,'PH complex foods'!J638,Ingredients!$A$3:$A$119)+SUMIF($B$3:$B$725,J638,$V$3:$V$724)</f>
        <v>0</v>
      </c>
      <c r="S638" s="11">
        <f ca="1">SUMIF(Ingredients!$B$3:$B$230,'PH complex foods'!K638,Ingredients!$A$3:$A$119)+SUMIF($B$3:$B$725,K638,$V$3:$V$724)</f>
        <v>0</v>
      </c>
      <c r="T638" s="11">
        <f ca="1">SUMIF(Ingredients!$B$3:$B$230,'PH complex foods'!L638,Ingredients!$A$3:$A$119)+SUMIF($B$3:$B$725,L638,$V$3:$V$724)</f>
        <v>0</v>
      </c>
      <c r="U638" s="11">
        <f ca="1">SUMIF(Ingredients!$B$3:$B$230,'PH complex foods'!M638,Ingredients!$A$3:$A$119)+SUMIF($B$3:$B$725,M638,$V$3:$V$724)</f>
        <v>0</v>
      </c>
      <c r="V638" s="10">
        <f t="shared" ca="1" si="136"/>
        <v>1</v>
      </c>
      <c r="W638" s="10">
        <v>1</v>
      </c>
      <c r="X638" s="11">
        <v>0</v>
      </c>
      <c r="Y638" s="11">
        <f>COUNTIF(F638:M1362,B638)</f>
        <v>0</v>
      </c>
      <c r="Z638" s="44" t="str">
        <f t="shared" ca="1" si="137"/>
        <v>Yes</v>
      </c>
      <c r="AA638" s="34">
        <f>SUMIF(Ingredients!$B$3:$B$230,F638,Ingredients!$C$3:$C$230)+SUMIF($B$3:$B$725,F638,$AI$3:$AI$725)</f>
        <v>0</v>
      </c>
      <c r="AB638" s="30">
        <f>SUMIF(Ingredients!$B$3:$B$230,G638,Ingredients!$C$3:$C$230)+SUMIF($B$3:$B$725,G638,$AI$3:$AI$725)</f>
        <v>0</v>
      </c>
      <c r="AC638" s="30">
        <f>SUMIF(Ingredients!$B$3:$B$230,H638,Ingredients!$C$3:$C$230)+SUMIF($B$3:$B$725,H638,$AI$3:$AI$725)</f>
        <v>5</v>
      </c>
      <c r="AD638" s="30">
        <f>SUMIF(Ingredients!$B$3:$B$230,I638,Ingredients!$C$3:$C$230)+SUMIF($B$3:$B$725,I638,$AI$3:$AI$725)</f>
        <v>0</v>
      </c>
      <c r="AE638" s="30">
        <f>SUMIF(Ingredients!$B$3:$B$230,J638,Ingredients!$C$3:$C$230)+SUMIF($B$3:$B$725,J638,$AI$3:$AI$725)</f>
        <v>0</v>
      </c>
      <c r="AF638" s="30">
        <f>SUMIF(Ingredients!$B$3:$B$230,K638,Ingredients!$C$3:$C$230)+SUMIF($B$3:$B$725,K638,$AI$3:$AI$725)</f>
        <v>0</v>
      </c>
      <c r="AG638" s="30">
        <f>SUMIF(Ingredients!$B$3:$B$230,L638,Ingredients!$C$3:$C$230)+SUMIF($B$3:$B$725,L638,$AI$3:$AI$725)</f>
        <v>0</v>
      </c>
      <c r="AH638" s="30">
        <f>SUMIF(Ingredients!$B$3:$B$230,M638,Ingredients!$C$3:$C$230)+SUMIF($B$3:$B$725,M638,$AI$3:$AI$725)</f>
        <v>0</v>
      </c>
      <c r="AI638" s="29">
        <f t="shared" si="126"/>
        <v>5</v>
      </c>
      <c r="AJ638" s="30">
        <f>SUMIF(Ingredients!$B$3:$B$230,F638,Ingredients!$D$3:$D$230)+SUMIF($B$3:$B$725,F638,$AR$3:$AR$725)</f>
        <v>0</v>
      </c>
      <c r="AK638" s="30">
        <f>SUMIF(Ingredients!$B$3:$B$230,G638,Ingredients!$D$3:$D$230)+SUMIF($B$3:$B$725,G638,$AR$3:$AR$725)</f>
        <v>10</v>
      </c>
      <c r="AL638" s="30">
        <f>SUMIF(Ingredients!$B$3:$B$230,H638,Ingredients!$D$3:$D$230)+SUMIF($B$3:$B$725,H638,$AR$3:$AR$725)</f>
        <v>5</v>
      </c>
      <c r="AM638" s="30">
        <f>SUMIF(Ingredients!$B$3:$B$230,I638,Ingredients!$D$3:$D$230)+SUMIF($B$3:$B$725,I638,$AR$3:$AR$725)</f>
        <v>0</v>
      </c>
      <c r="AN638" s="30">
        <f>SUMIF(Ingredients!$B$3:$B$230,J638,Ingredients!$D$3:$D$230)+SUMIF($B$3:$B$725,J638,$AR$3:$AR$725)</f>
        <v>0</v>
      </c>
      <c r="AO638" s="30">
        <f>SUMIF(Ingredients!$B$3:$B$230,K638,Ingredients!$D$3:$D$230)+SUMIF($B$3:$B$725,K638,$AR$3:$AR$725)</f>
        <v>0</v>
      </c>
      <c r="AP638" s="30">
        <f>SUMIF(Ingredients!$B$3:$B$230,L638,Ingredients!$D$3:$D$230)+SUMIF($B$3:$B$725,L638,$AR$3:$AR$725)</f>
        <v>0</v>
      </c>
      <c r="AQ638" s="30">
        <f>SUMIF(Ingredients!$B$3:$B$230,M638,Ingredients!$D$3:$D$230)+SUMIF($B$3:$B$725,M638,$AR$3:$AR$725)</f>
        <v>0</v>
      </c>
      <c r="AR638" s="29">
        <f t="shared" si="127"/>
        <v>15</v>
      </c>
      <c r="AS638" s="30">
        <f>SUMIF(Ingredients!$B$3:$B$230,F638,Ingredients!$E$3:$E$230)+SUMIF($B$3:$B$725,F638,$BA$3:$BA$730)</f>
        <v>21</v>
      </c>
      <c r="AT638" s="30">
        <f>SUMIF(Ingredients!$B$3:$B$230,G638,Ingredients!$E$3:$E$230)+SUMIF($B$3:$B$725,G638,$BA$3:$BA$730)</f>
        <v>15.333333333333334</v>
      </c>
      <c r="AU638" s="30">
        <f>SUMIF(Ingredients!$B$3:$B$230,H638,Ingredients!$E$3:$E$230)+SUMIF($B$3:$B$725,H638,$BA$3:$BA$730)</f>
        <v>23</v>
      </c>
      <c r="AV638" s="30">
        <f>SUMIF(Ingredients!$B$3:$B$230,I638,Ingredients!$E$3:$E$230)+SUMIF($B$3:$B$725,I638,$BA$3:$BA$730)</f>
        <v>0</v>
      </c>
      <c r="AW638" s="30">
        <f>SUMIF(Ingredients!$B$3:$B$230,J638,Ingredients!$E$3:$E$230)+SUMIF($B$3:$B$725,J638,$BA$3:$BA$730)</f>
        <v>0</v>
      </c>
      <c r="AX638" s="30">
        <f>SUMIF(Ingredients!$B$3:$B$230,K638,Ingredients!$E$3:$E$230)+SUMIF($B$3:$B$725,K638,$BA$3:$BA$730)</f>
        <v>0</v>
      </c>
      <c r="AY638" s="30">
        <f>SUMIF(Ingredients!$B$3:$B$230,L638,Ingredients!$E$3:$E$230)+SUMIF($B$3:$B$725,L638,$BA$3:$BA$730)</f>
        <v>0</v>
      </c>
      <c r="AZ638" s="30">
        <f>SUMIF(Ingredients!$B$3:$B$230,M638,Ingredients!$E$3:$E$230)+SUMIF($B$3:$B$725,M638,$BA$3:$BA$730)</f>
        <v>0</v>
      </c>
      <c r="BA638" s="29">
        <f t="shared" si="128"/>
        <v>19.777777777777779</v>
      </c>
      <c r="BB638" s="30">
        <f>SUMIF(Ingredients!$B$3:$B$230,F638,Ingredients!$F$3:$F$230)+SUMIF($B$3:$B$725,F638,$BJ$3:$BJ$725)</f>
        <v>0</v>
      </c>
      <c r="BC638" s="30">
        <f>SUMIF(Ingredients!$B$3:$B$230,G638,Ingredients!$F$3:$F$230)+SUMIF($B$3:$B$725,G638,$BJ$3:$BJ$725)</f>
        <v>0</v>
      </c>
      <c r="BD638" s="30">
        <f>SUMIF(Ingredients!$B$3:$B$230,H638,Ingredients!$F$3:$F$230)+SUMIF($B$3:$B$725,H638,$BJ$3:$BJ$725)</f>
        <v>0</v>
      </c>
      <c r="BE638" s="30">
        <f>SUMIF(Ingredients!$B$3:$B$230,I638,Ingredients!$F$3:$F$230)+SUMIF($B$3:$B$725,I638,$BJ$3:$BJ$725)</f>
        <v>0</v>
      </c>
      <c r="BF638" s="30">
        <f>SUMIF(Ingredients!$B$3:$B$230,J638,Ingredients!$F$3:$F$230)+SUMIF($B$3:$B$725,J638,$BJ$3:$BJ$725)</f>
        <v>0</v>
      </c>
      <c r="BG638" s="30">
        <f>SUMIF(Ingredients!$B$3:$B$230,K638,Ingredients!$F$3:$F$230)+SUMIF($B$3:$B$725,K638,$BJ$3:$BJ$725)</f>
        <v>0</v>
      </c>
      <c r="BH638" s="30">
        <f>SUMIF(Ingredients!$B$3:$B$230,L638,Ingredients!$F$3:$F$230)+SUMIF($B$3:$B$725,L638,$BJ$3:$BJ$725)</f>
        <v>0</v>
      </c>
      <c r="BI638" s="30">
        <f>SUMIF(Ingredients!$B$3:$B$230,M638,Ingredients!$F$3:$F$230)+SUMIF($B$3:$B$725,M638,$BJ$3:$BJ$725)</f>
        <v>0</v>
      </c>
      <c r="BJ638" s="35">
        <f t="shared" si="129"/>
        <v>0</v>
      </c>
      <c r="BK638" s="30">
        <f>SUMIF(Ingredients!$B$3:$B$230,F638,Ingredients!$G$3:$G$230)+SUMIF($B$3:$B$725,F638,$BS$3:$BS$725)</f>
        <v>0</v>
      </c>
      <c r="BL638" s="30">
        <f>SUMIF(Ingredients!$B$3:$B$230,G638,Ingredients!$G$3:$G$230)+SUMIF($B$3:$B$725,G638,$BS$3:$BS$725)</f>
        <v>0</v>
      </c>
      <c r="BM638" s="30">
        <f>SUMIF(Ingredients!$B$3:$B$230,H638,Ingredients!$G$3:$G$230)+SUMIF($B$3:$B$725,H638,$BS$3:$BS$725)</f>
        <v>0</v>
      </c>
      <c r="BN638" s="30">
        <f>SUMIF(Ingredients!$B$3:$B$230,I638,Ingredients!$G$3:$G$230)+SUMIF($B$3:$B$725,I638,$BS$3:$BS$725)</f>
        <v>0</v>
      </c>
      <c r="BO638" s="30">
        <f>SUMIF(Ingredients!$B$3:$B$230,J638,Ingredients!$G$3:$G$230)+SUMIF($B$3:$B$725,J638,$BS$3:$BS$725)</f>
        <v>0</v>
      </c>
      <c r="BP638" s="30">
        <f>SUMIF(Ingredients!$B$3:$B$230,K638,Ingredients!$G$3:$G$230)+SUMIF($B$3:$B$725,K638,$BS$3:$BS$725)</f>
        <v>0</v>
      </c>
      <c r="BQ638" s="30">
        <f>SUMIF(Ingredients!$B$3:$B$230,L638,Ingredients!$G$3:$G$230)+SUMIF($B$3:$B$725,L638,$BS$3:$BS$725)</f>
        <v>0</v>
      </c>
      <c r="BR638" s="30">
        <f>SUMIF(Ingredients!$B$3:$B$230,M638,Ingredients!$G$3:$G$230)+SUMIF($B$3:$B$725,M638,$BS$3:$BS$725)</f>
        <v>0</v>
      </c>
      <c r="BS638" s="36">
        <f t="shared" si="130"/>
        <v>0</v>
      </c>
      <c r="BT638" s="30">
        <f>SUMIF(Ingredients!$B$3:$B$230,F638,Ingredients!$H$3:$H$230)+SUMIF($B$3:$B$725,F638,$CB$3:$CB$725)</f>
        <v>0</v>
      </c>
      <c r="BU638" s="30">
        <f>SUMIF(Ingredients!$B$3:$B$230,G638,Ingredients!$H$3:$H$230)+SUMIF($B$3:$B$725,G638,$CB$3:$CB$725)</f>
        <v>0</v>
      </c>
      <c r="BV638" s="30">
        <f>SUMIF(Ingredients!$B$3:$B$230,H638,Ingredients!$H$3:$H$230)+SUMIF($B$3:$B$725,H638,$CB$3:$CB$725)</f>
        <v>0</v>
      </c>
      <c r="BW638" s="30">
        <f>SUMIF(Ingredients!$B$3:$B$230,I638,Ingredients!$H$3:$H$230)+SUMIF($B$3:$B$725,I638,$CB$3:$CB$725)</f>
        <v>0</v>
      </c>
      <c r="BX638" s="30">
        <f>SUMIF(Ingredients!$B$3:$B$230,J638,Ingredients!$H$3:$H$230)+SUMIF($B$3:$B$725,J638,$CB$3:$CB$725)</f>
        <v>0</v>
      </c>
      <c r="BY638" s="30">
        <f>SUMIF(Ingredients!$B$3:$B$230,K638,Ingredients!$H$3:$H$230)+SUMIF($B$3:$B$725,K638,$CB$3:$CB$725)</f>
        <v>0</v>
      </c>
      <c r="BZ638" s="30">
        <f>SUMIF(Ingredients!$B$3:$B$230,L638,Ingredients!$H$3:$H$230)+SUMIF($B$3:$B$725,L638,$CB$3:$CB$725)</f>
        <v>0</v>
      </c>
      <c r="CA638" s="30">
        <f>SUMIF(Ingredients!$B$3:$B$230,M638,Ingredients!$H$3:$H$230)+SUMIF($B$3:$B$725,M638,$CB$3:$CB$725)</f>
        <v>0</v>
      </c>
      <c r="CB638" s="42">
        <f t="shared" si="131"/>
        <v>0</v>
      </c>
      <c r="CC638" s="30">
        <f>SUMIF(Ingredients!$B$3:$B$230,F638,Ingredients!$I$3:$I$230)+SUMIF($B$3:$B$725,F638,$CK$3:$CK$725)</f>
        <v>0</v>
      </c>
      <c r="CD638" s="30">
        <f>SUMIF(Ingredients!$B$3:$B$230,G638,Ingredients!$I$3:$I$230)+SUMIF($B$3:$B$725,G638,$CK$3:$CK$725)</f>
        <v>0</v>
      </c>
      <c r="CE638" s="30">
        <f>SUMIF(Ingredients!$B$3:$B$230,H638,Ingredients!$I$3:$I$230)+SUMIF($B$3:$B$725,H638,$CK$3:$CK$725)</f>
        <v>0</v>
      </c>
      <c r="CF638" s="30">
        <f>SUMIF(Ingredients!$B$3:$B$230,I638,Ingredients!$I$3:$I$230)+SUMIF($B$3:$B$725,I638,$CK$3:$CK$725)</f>
        <v>0</v>
      </c>
      <c r="CG638" s="30">
        <f>SUMIF(Ingredients!$B$3:$B$230,J638,Ingredients!$I$3:$I$230)+SUMIF($B$3:$B$725,J638,$CK$3:$CK$725)</f>
        <v>0</v>
      </c>
      <c r="CH638" s="30">
        <f>SUMIF(Ingredients!$B$3:$B$230,K638,Ingredients!$I$3:$I$230)+SUMIF($B$3:$B$725,K638,$CK$3:$CK$725)</f>
        <v>0</v>
      </c>
      <c r="CI638" s="30">
        <f>SUMIF(Ingredients!$B$3:$B$230,L638,Ingredients!$I$3:$I$230)+SUMIF($B$3:$B$725,L638,$CK$3:$CK$725)</f>
        <v>0</v>
      </c>
      <c r="CJ638" s="30">
        <f>SUMIF(Ingredients!$B$3:$B$230,M638,Ingredients!$I$3:$I$230)+SUMIF($B$3:$B$725,M638,$CK$3:$CK$725)</f>
        <v>0</v>
      </c>
      <c r="CK638" s="38">
        <f t="shared" si="132"/>
        <v>0</v>
      </c>
      <c r="CL638" s="30">
        <f>SUMIF(Ingredients!$B$3:$B$230,F638,Ingredients!$J$3:$J$230)+SUMIF($B$3:$B$725,F638,$CT$3:$CT$725)</f>
        <v>0.2</v>
      </c>
      <c r="CM638" s="30">
        <f>SUMIF(Ingredients!$B$3:$B$230,G638,Ingredients!$J$3:$J$230)+SUMIF($B$3:$B$725,G638,$CT$3:$CT$725)</f>
        <v>0</v>
      </c>
      <c r="CN638" s="30">
        <f>SUMIF(Ingredients!$B$3:$B$230,H638,Ingredients!$J$3:$J$230)+SUMIF($B$3:$B$725,H638,$CT$3:$CT$725)</f>
        <v>2</v>
      </c>
      <c r="CO638" s="30">
        <f>SUMIF(Ingredients!$B$3:$B$230,I638,Ingredients!$J$3:$J$230)+SUMIF($B$3:$B$725,I638,$CT$3:$CT$725)</f>
        <v>0</v>
      </c>
      <c r="CP638" s="30">
        <f>SUMIF(Ingredients!$B$3:$B$230,J638,Ingredients!$J$3:$J$230)+SUMIF($B$3:$B$725,J638,$CT$3:$CT$725)</f>
        <v>0</v>
      </c>
      <c r="CQ638" s="30">
        <f>SUMIF(Ingredients!$B$3:$B$230,K638,Ingredients!$J$3:$J$230)+SUMIF($B$3:$B$725,K638,$CT$3:$CT$725)</f>
        <v>0</v>
      </c>
      <c r="CR638" s="30">
        <f>SUMIF(Ingredients!$B$3:$B$230,L638,Ingredients!$J$3:$J$230)+SUMIF($B$3:$B$725,L638,$CT$3:$CT$725)</f>
        <v>0</v>
      </c>
      <c r="CS638" s="30">
        <f>SUMIF(Ingredients!$B$3:$B$230,M638,Ingredients!$J$3:$J$230)+SUMIF($B$3:$B$725,M638,$CT$3:$CT$725)</f>
        <v>0</v>
      </c>
      <c r="CT638" s="43">
        <f t="shared" si="133"/>
        <v>2.2000000000000002</v>
      </c>
      <c r="CU638" s="34">
        <v>5</v>
      </c>
      <c r="CV638" s="30">
        <v>15</v>
      </c>
      <c r="CW638" s="30">
        <v>20</v>
      </c>
      <c r="CX638" s="35">
        <v>0</v>
      </c>
      <c r="CY638" s="36">
        <v>0</v>
      </c>
      <c r="CZ638" s="37">
        <v>0</v>
      </c>
      <c r="DA638" s="38">
        <v>0</v>
      </c>
      <c r="DB638" s="39">
        <v>2</v>
      </c>
      <c r="DC638" t="s">
        <v>202</v>
      </c>
      <c r="DD638" t="str">
        <f t="shared" ca="1" si="125"/>
        <v/>
      </c>
      <c r="DE638" t="str">
        <f t="shared" ca="1" si="134"/>
        <v>-</v>
      </c>
      <c r="DG638" t="s">
        <v>200</v>
      </c>
      <c r="DH638" t="str">
        <f t="shared" ca="1" si="135"/>
        <v>HOTCOCOAITEM(MEAL, ItemRegistry.hotcocoaItem, 4 ,1f,15f,0f,0f,0f,0f,2f,1.05f),</v>
      </c>
      <c r="DI638" t="s">
        <v>2271</v>
      </c>
    </row>
    <row r="639" spans="2:113" x14ac:dyDescent="0.3">
      <c r="B639" t="s">
        <v>957</v>
      </c>
      <c r="C639" t="str">
        <f>INDEX('PH Itemnames'!$B$1:$B$723,MATCH(B639,'PH Itemnames'!$A$1:$A$723),1)</f>
        <v>cinnamonbreadItem</v>
      </c>
      <c r="D639" t="s">
        <v>240</v>
      </c>
      <c r="E639" t="s">
        <v>1191</v>
      </c>
      <c r="F639" s="10" t="s">
        <v>209</v>
      </c>
      <c r="G639" s="11" t="s">
        <v>399</v>
      </c>
      <c r="H639" s="11" t="s">
        <v>247</v>
      </c>
      <c r="I639" s="11"/>
      <c r="J639" s="11"/>
      <c r="K639" s="11"/>
      <c r="L639" s="11"/>
      <c r="M639" s="11"/>
      <c r="N639" s="46">
        <f ca="1">SUMIF(Ingredients!$B$3:$B$230,'PH complex foods'!F639,Ingredients!$A$3:$A$119)+SUMIF($B$3:$B$725,F639,$V$3:$V$724)</f>
        <v>1</v>
      </c>
      <c r="O639" s="11">
        <f ca="1">SUMIF(Ingredients!$B$3:$B$230,'PH complex foods'!G639,Ingredients!$A$3:$A$119)+SUMIF($B$3:$B$725,G639,$V$3:$V$724)</f>
        <v>1</v>
      </c>
      <c r="P639" s="11">
        <f ca="1">SUMIF(Ingredients!$B$3:$B$230,'PH complex foods'!H639,Ingredients!$A$3:$A$119)+SUMIF($B$3:$B$725,H639,$V$3:$V$724)</f>
        <v>1</v>
      </c>
      <c r="Q639" s="11">
        <f ca="1">SUMIF(Ingredients!$B$3:$B$230,'PH complex foods'!I639,Ingredients!$A$3:$A$119)+SUMIF($B$3:$B$725,I639,$V$3:$V$724)</f>
        <v>0</v>
      </c>
      <c r="R639" s="11">
        <f ca="1">SUMIF(Ingredients!$B$3:$B$230,'PH complex foods'!J639,Ingredients!$A$3:$A$119)+SUMIF($B$3:$B$725,J639,$V$3:$V$724)</f>
        <v>0</v>
      </c>
      <c r="S639" s="11">
        <f ca="1">SUMIF(Ingredients!$B$3:$B$230,'PH complex foods'!K639,Ingredients!$A$3:$A$119)+SUMIF($B$3:$B$725,K639,$V$3:$V$724)</f>
        <v>0</v>
      </c>
      <c r="T639" s="11">
        <f ca="1">SUMIF(Ingredients!$B$3:$B$230,'PH complex foods'!L639,Ingredients!$A$3:$A$119)+SUMIF($B$3:$B$725,L639,$V$3:$V$724)</f>
        <v>0</v>
      </c>
      <c r="U639" s="11">
        <f ca="1">SUMIF(Ingredients!$B$3:$B$230,'PH complex foods'!M639,Ingredients!$A$3:$A$119)+SUMIF($B$3:$B$725,M639,$V$3:$V$724)</f>
        <v>0</v>
      </c>
      <c r="V639" s="10">
        <f t="shared" ca="1" si="136"/>
        <v>1</v>
      </c>
      <c r="W639" s="10">
        <v>1</v>
      </c>
      <c r="X639" s="11">
        <v>0</v>
      </c>
      <c r="Y639" s="11">
        <f>COUNTIF(F639:M1363,B639)</f>
        <v>0</v>
      </c>
      <c r="Z639" s="44" t="str">
        <f t="shared" ca="1" si="137"/>
        <v>Yes</v>
      </c>
      <c r="AA639" s="34">
        <f>SUMIF(Ingredients!$B$3:$B$230,F639,Ingredients!$C$3:$C$230)+SUMIF($B$3:$B$725,F639,$AI$3:$AI$725)</f>
        <v>5</v>
      </c>
      <c r="AB639" s="30">
        <f>SUMIF(Ingredients!$B$3:$B$230,G639,Ingredients!$C$3:$C$230)+SUMIF($B$3:$B$725,G639,$AI$3:$AI$725)</f>
        <v>0</v>
      </c>
      <c r="AC639" s="30">
        <f>SUMIF(Ingredients!$B$3:$B$230,H639,Ingredients!$C$3:$C$230)+SUMIF($B$3:$B$725,H639,$AI$3:$AI$725)</f>
        <v>5</v>
      </c>
      <c r="AD639" s="30">
        <f>SUMIF(Ingredients!$B$3:$B$230,I639,Ingredients!$C$3:$C$230)+SUMIF($B$3:$B$725,I639,$AI$3:$AI$725)</f>
        <v>0</v>
      </c>
      <c r="AE639" s="30">
        <f>SUMIF(Ingredients!$B$3:$B$230,J639,Ingredients!$C$3:$C$230)+SUMIF($B$3:$B$725,J639,$AI$3:$AI$725)</f>
        <v>0</v>
      </c>
      <c r="AF639" s="30">
        <f>SUMIF(Ingredients!$B$3:$B$230,K639,Ingredients!$C$3:$C$230)+SUMIF($B$3:$B$725,K639,$AI$3:$AI$725)</f>
        <v>0</v>
      </c>
      <c r="AG639" s="30">
        <f>SUMIF(Ingredients!$B$3:$B$230,L639,Ingredients!$C$3:$C$230)+SUMIF($B$3:$B$725,L639,$AI$3:$AI$725)</f>
        <v>0</v>
      </c>
      <c r="AH639" s="30">
        <f>SUMIF(Ingredients!$B$3:$B$230,M639,Ingredients!$C$3:$C$230)+SUMIF($B$3:$B$725,M639,$AI$3:$AI$725)</f>
        <v>0</v>
      </c>
      <c r="AI639" s="29">
        <f t="shared" si="126"/>
        <v>10</v>
      </c>
      <c r="AJ639" s="30">
        <f>SUMIF(Ingredients!$B$3:$B$230,F639,Ingredients!$D$3:$D$230)+SUMIF($B$3:$B$725,F639,$AR$3:$AR$725)</f>
        <v>0</v>
      </c>
      <c r="AK639" s="30">
        <f>SUMIF(Ingredients!$B$3:$B$230,G639,Ingredients!$D$3:$D$230)+SUMIF($B$3:$B$725,G639,$AR$3:$AR$725)</f>
        <v>0</v>
      </c>
      <c r="AL639" s="30">
        <f>SUMIF(Ingredients!$B$3:$B$230,H639,Ingredients!$D$3:$D$230)+SUMIF($B$3:$B$725,H639,$AR$3:$AR$725)</f>
        <v>0</v>
      </c>
      <c r="AM639" s="30">
        <f>SUMIF(Ingredients!$B$3:$B$230,I639,Ingredients!$D$3:$D$230)+SUMIF($B$3:$B$725,I639,$AR$3:$AR$725)</f>
        <v>0</v>
      </c>
      <c r="AN639" s="30">
        <f>SUMIF(Ingredients!$B$3:$B$230,J639,Ingredients!$D$3:$D$230)+SUMIF($B$3:$B$725,J639,$AR$3:$AR$725)</f>
        <v>0</v>
      </c>
      <c r="AO639" s="30">
        <f>SUMIF(Ingredients!$B$3:$B$230,K639,Ingredients!$D$3:$D$230)+SUMIF($B$3:$B$725,K639,$AR$3:$AR$725)</f>
        <v>0</v>
      </c>
      <c r="AP639" s="30">
        <f>SUMIF(Ingredients!$B$3:$B$230,L639,Ingredients!$D$3:$D$230)+SUMIF($B$3:$B$725,L639,$AR$3:$AR$725)</f>
        <v>0</v>
      </c>
      <c r="AQ639" s="30">
        <f>SUMIF(Ingredients!$B$3:$B$230,M639,Ingredients!$D$3:$D$230)+SUMIF($B$3:$B$725,M639,$AR$3:$AR$725)</f>
        <v>0</v>
      </c>
      <c r="AR639" s="29">
        <f t="shared" si="127"/>
        <v>0</v>
      </c>
      <c r="AS639" s="30">
        <f>SUMIF(Ingredients!$B$3:$B$230,F639,Ingredients!$E$3:$E$230)+SUMIF($B$3:$B$725,F639,$BA$3:$BA$730)</f>
        <v>7</v>
      </c>
      <c r="AT639" s="30">
        <f>SUMIF(Ingredients!$B$3:$B$230,G639,Ingredients!$E$3:$E$230)+SUMIF($B$3:$B$725,G639,$BA$3:$BA$730)</f>
        <v>21</v>
      </c>
      <c r="AU639" s="30">
        <f>SUMIF(Ingredients!$B$3:$B$230,H639,Ingredients!$E$3:$E$230)+SUMIF($B$3:$B$725,H639,$BA$3:$BA$730)</f>
        <v>12</v>
      </c>
      <c r="AV639" s="30">
        <f>SUMIF(Ingredients!$B$3:$B$230,I639,Ingredients!$E$3:$E$230)+SUMIF($B$3:$B$725,I639,$BA$3:$BA$730)</f>
        <v>0</v>
      </c>
      <c r="AW639" s="30">
        <f>SUMIF(Ingredients!$B$3:$B$230,J639,Ingredients!$E$3:$E$230)+SUMIF($B$3:$B$725,J639,$BA$3:$BA$730)</f>
        <v>0</v>
      </c>
      <c r="AX639" s="30">
        <f>SUMIF(Ingredients!$B$3:$B$230,K639,Ingredients!$E$3:$E$230)+SUMIF($B$3:$B$725,K639,$BA$3:$BA$730)</f>
        <v>0</v>
      </c>
      <c r="AY639" s="30">
        <f>SUMIF(Ingredients!$B$3:$B$230,L639,Ingredients!$E$3:$E$230)+SUMIF($B$3:$B$725,L639,$BA$3:$BA$730)</f>
        <v>0</v>
      </c>
      <c r="AZ639" s="30">
        <f>SUMIF(Ingredients!$B$3:$B$230,M639,Ingredients!$E$3:$E$230)+SUMIF($B$3:$B$725,M639,$BA$3:$BA$730)</f>
        <v>0</v>
      </c>
      <c r="BA639" s="29">
        <f t="shared" si="128"/>
        <v>13.333333333333334</v>
      </c>
      <c r="BB639" s="30">
        <f>SUMIF(Ingredients!$B$3:$B$230,F639,Ingredients!$F$3:$F$230)+SUMIF($B$3:$B$725,F639,$BJ$3:$BJ$725)</f>
        <v>1</v>
      </c>
      <c r="BC639" s="30">
        <f>SUMIF(Ingredients!$B$3:$B$230,G639,Ingredients!$F$3:$F$230)+SUMIF($B$3:$B$725,G639,$BJ$3:$BJ$725)</f>
        <v>0</v>
      </c>
      <c r="BD639" s="30">
        <f>SUMIF(Ingredients!$B$3:$B$230,H639,Ingredients!$F$3:$F$230)+SUMIF($B$3:$B$725,H639,$BJ$3:$BJ$725)</f>
        <v>0</v>
      </c>
      <c r="BE639" s="30">
        <f>SUMIF(Ingredients!$B$3:$B$230,I639,Ingredients!$F$3:$F$230)+SUMIF($B$3:$B$725,I639,$BJ$3:$BJ$725)</f>
        <v>0</v>
      </c>
      <c r="BF639" s="30">
        <f>SUMIF(Ingredients!$B$3:$B$230,J639,Ingredients!$F$3:$F$230)+SUMIF($B$3:$B$725,J639,$BJ$3:$BJ$725)</f>
        <v>0</v>
      </c>
      <c r="BG639" s="30">
        <f>SUMIF(Ingredients!$B$3:$B$230,K639,Ingredients!$F$3:$F$230)+SUMIF($B$3:$B$725,K639,$BJ$3:$BJ$725)</f>
        <v>0</v>
      </c>
      <c r="BH639" s="30">
        <f>SUMIF(Ingredients!$B$3:$B$230,L639,Ingredients!$F$3:$F$230)+SUMIF($B$3:$B$725,L639,$BJ$3:$BJ$725)</f>
        <v>0</v>
      </c>
      <c r="BI639" s="30">
        <f>SUMIF(Ingredients!$B$3:$B$230,M639,Ingredients!$F$3:$F$230)+SUMIF($B$3:$B$725,M639,$BJ$3:$BJ$725)</f>
        <v>0</v>
      </c>
      <c r="BJ639" s="35">
        <f t="shared" si="129"/>
        <v>1</v>
      </c>
      <c r="BK639" s="30">
        <f>SUMIF(Ingredients!$B$3:$B$230,F639,Ingredients!$G$3:$G$230)+SUMIF($B$3:$B$725,F639,$BS$3:$BS$725)</f>
        <v>0</v>
      </c>
      <c r="BL639" s="30">
        <f>SUMIF(Ingredients!$B$3:$B$230,G639,Ingredients!$G$3:$G$230)+SUMIF($B$3:$B$725,G639,$BS$3:$BS$725)</f>
        <v>0</v>
      </c>
      <c r="BM639" s="30">
        <f>SUMIF(Ingredients!$B$3:$B$230,H639,Ingredients!$G$3:$G$230)+SUMIF($B$3:$B$725,H639,$BS$3:$BS$725)</f>
        <v>0</v>
      </c>
      <c r="BN639" s="30">
        <f>SUMIF(Ingredients!$B$3:$B$230,I639,Ingredients!$G$3:$G$230)+SUMIF($B$3:$B$725,I639,$BS$3:$BS$725)</f>
        <v>0</v>
      </c>
      <c r="BO639" s="30">
        <f>SUMIF(Ingredients!$B$3:$B$230,J639,Ingredients!$G$3:$G$230)+SUMIF($B$3:$B$725,J639,$BS$3:$BS$725)</f>
        <v>0</v>
      </c>
      <c r="BP639" s="30">
        <f>SUMIF(Ingredients!$B$3:$B$230,K639,Ingredients!$G$3:$G$230)+SUMIF($B$3:$B$725,K639,$BS$3:$BS$725)</f>
        <v>0</v>
      </c>
      <c r="BQ639" s="30">
        <f>SUMIF(Ingredients!$B$3:$B$230,L639,Ingredients!$G$3:$G$230)+SUMIF($B$3:$B$725,L639,$BS$3:$BS$725)</f>
        <v>0</v>
      </c>
      <c r="BR639" s="30">
        <f>SUMIF(Ingredients!$B$3:$B$230,M639,Ingredients!$G$3:$G$230)+SUMIF($B$3:$B$725,M639,$BS$3:$BS$725)</f>
        <v>0</v>
      </c>
      <c r="BS639" s="36">
        <f t="shared" si="130"/>
        <v>0</v>
      </c>
      <c r="BT639" s="30">
        <f>SUMIF(Ingredients!$B$3:$B$230,F639,Ingredients!$H$3:$H$230)+SUMIF($B$3:$B$725,F639,$CB$3:$CB$725)</f>
        <v>0</v>
      </c>
      <c r="BU639" s="30">
        <f>SUMIF(Ingredients!$B$3:$B$230,G639,Ingredients!$H$3:$H$230)+SUMIF($B$3:$B$725,G639,$CB$3:$CB$725)</f>
        <v>0</v>
      </c>
      <c r="BV639" s="30">
        <f>SUMIF(Ingredients!$B$3:$B$230,H639,Ingredients!$H$3:$H$230)+SUMIF($B$3:$B$725,H639,$CB$3:$CB$725)</f>
        <v>0</v>
      </c>
      <c r="BW639" s="30">
        <f>SUMIF(Ingredients!$B$3:$B$230,I639,Ingredients!$H$3:$H$230)+SUMIF($B$3:$B$725,I639,$CB$3:$CB$725)</f>
        <v>0</v>
      </c>
      <c r="BX639" s="30">
        <f>SUMIF(Ingredients!$B$3:$B$230,J639,Ingredients!$H$3:$H$230)+SUMIF($B$3:$B$725,J639,$CB$3:$CB$725)</f>
        <v>0</v>
      </c>
      <c r="BY639" s="30">
        <f>SUMIF(Ingredients!$B$3:$B$230,K639,Ingredients!$H$3:$H$230)+SUMIF($B$3:$B$725,K639,$CB$3:$CB$725)</f>
        <v>0</v>
      </c>
      <c r="BZ639" s="30">
        <f>SUMIF(Ingredients!$B$3:$B$230,L639,Ingredients!$H$3:$H$230)+SUMIF($B$3:$B$725,L639,$CB$3:$CB$725)</f>
        <v>0</v>
      </c>
      <c r="CA639" s="30">
        <f>SUMIF(Ingredients!$B$3:$B$230,M639,Ingredients!$H$3:$H$230)+SUMIF($B$3:$B$725,M639,$CB$3:$CB$725)</f>
        <v>0</v>
      </c>
      <c r="CB639" s="42">
        <f t="shared" si="131"/>
        <v>0</v>
      </c>
      <c r="CC639" s="30">
        <f>SUMIF(Ingredients!$B$3:$B$230,F639,Ingredients!$I$3:$I$230)+SUMIF($B$3:$B$725,F639,$CK$3:$CK$725)</f>
        <v>0</v>
      </c>
      <c r="CD639" s="30">
        <f>SUMIF(Ingredients!$B$3:$B$230,G639,Ingredients!$I$3:$I$230)+SUMIF($B$3:$B$725,G639,$CK$3:$CK$725)</f>
        <v>0</v>
      </c>
      <c r="CE639" s="30">
        <f>SUMIF(Ingredients!$B$3:$B$230,H639,Ingredients!$I$3:$I$230)+SUMIF($B$3:$B$725,H639,$CK$3:$CK$725)</f>
        <v>0</v>
      </c>
      <c r="CF639" s="30">
        <f>SUMIF(Ingredients!$B$3:$B$230,I639,Ingredients!$I$3:$I$230)+SUMIF($B$3:$B$725,I639,$CK$3:$CK$725)</f>
        <v>0</v>
      </c>
      <c r="CG639" s="30">
        <f>SUMIF(Ingredients!$B$3:$B$230,J639,Ingredients!$I$3:$I$230)+SUMIF($B$3:$B$725,J639,$CK$3:$CK$725)</f>
        <v>0</v>
      </c>
      <c r="CH639" s="30">
        <f>SUMIF(Ingredients!$B$3:$B$230,K639,Ingredients!$I$3:$I$230)+SUMIF($B$3:$B$725,K639,$CK$3:$CK$725)</f>
        <v>0</v>
      </c>
      <c r="CI639" s="30">
        <f>SUMIF(Ingredients!$B$3:$B$230,L639,Ingredients!$I$3:$I$230)+SUMIF($B$3:$B$725,L639,$CK$3:$CK$725)</f>
        <v>0</v>
      </c>
      <c r="CJ639" s="30">
        <f>SUMIF(Ingredients!$B$3:$B$230,M639,Ingredients!$I$3:$I$230)+SUMIF($B$3:$B$725,M639,$CK$3:$CK$725)</f>
        <v>0</v>
      </c>
      <c r="CK639" s="38">
        <f t="shared" si="132"/>
        <v>0</v>
      </c>
      <c r="CL639" s="30">
        <f>SUMIF(Ingredients!$B$3:$B$230,F639,Ingredients!$J$3:$J$230)+SUMIF($B$3:$B$725,F639,$CT$3:$CT$725)</f>
        <v>0</v>
      </c>
      <c r="CM639" s="30">
        <f>SUMIF(Ingredients!$B$3:$B$230,G639,Ingredients!$J$3:$J$230)+SUMIF($B$3:$B$725,G639,$CT$3:$CT$725)</f>
        <v>0</v>
      </c>
      <c r="CN639" s="30">
        <f>SUMIF(Ingredients!$B$3:$B$230,H639,Ingredients!$J$3:$J$230)+SUMIF($B$3:$B$725,H639,$CT$3:$CT$725)</f>
        <v>1</v>
      </c>
      <c r="CO639" s="30">
        <f>SUMIF(Ingredients!$B$3:$B$230,I639,Ingredients!$J$3:$J$230)+SUMIF($B$3:$B$725,I639,$CT$3:$CT$725)</f>
        <v>0</v>
      </c>
      <c r="CP639" s="30">
        <f>SUMIF(Ingredients!$B$3:$B$230,J639,Ingredients!$J$3:$J$230)+SUMIF($B$3:$B$725,J639,$CT$3:$CT$725)</f>
        <v>0</v>
      </c>
      <c r="CQ639" s="30">
        <f>SUMIF(Ingredients!$B$3:$B$230,K639,Ingredients!$J$3:$J$230)+SUMIF($B$3:$B$725,K639,$CT$3:$CT$725)</f>
        <v>0</v>
      </c>
      <c r="CR639" s="30">
        <f>SUMIF(Ingredients!$B$3:$B$230,L639,Ingredients!$J$3:$J$230)+SUMIF($B$3:$B$725,L639,$CT$3:$CT$725)</f>
        <v>0</v>
      </c>
      <c r="CS639" s="30">
        <f>SUMIF(Ingredients!$B$3:$B$230,M639,Ingredients!$J$3:$J$230)+SUMIF($B$3:$B$725,M639,$CT$3:$CT$725)</f>
        <v>0</v>
      </c>
      <c r="CT639" s="43">
        <f t="shared" si="133"/>
        <v>1</v>
      </c>
      <c r="CU639" s="34">
        <v>10</v>
      </c>
      <c r="CV639" s="30">
        <v>0</v>
      </c>
      <c r="CW639" s="30">
        <v>21</v>
      </c>
      <c r="CX639" s="35">
        <v>1</v>
      </c>
      <c r="CY639" s="36">
        <v>0</v>
      </c>
      <c r="CZ639" s="37">
        <v>0</v>
      </c>
      <c r="DA639" s="38">
        <v>0</v>
      </c>
      <c r="DB639" s="39">
        <v>1</v>
      </c>
      <c r="DC639" t="s">
        <v>202</v>
      </c>
      <c r="DD639" t="str">
        <f t="shared" ca="1" si="125"/>
        <v/>
      </c>
      <c r="DE639" t="str">
        <f t="shared" ca="1" si="134"/>
        <v>-</v>
      </c>
      <c r="DG639" t="s">
        <v>200</v>
      </c>
      <c r="DH639" t="str">
        <f t="shared" ca="1" si="135"/>
        <v>CINNAMONBREADITEM(MEAL, ItemRegistry.cinnamonbreadItem, 4 ,2f,0f,1f,0f,0f,0f,1f,1f),</v>
      </c>
      <c r="DI639" t="s">
        <v>2271</v>
      </c>
    </row>
    <row r="640" spans="2:113" x14ac:dyDescent="0.3">
      <c r="B640" t="s">
        <v>958</v>
      </c>
      <c r="C640" t="str">
        <f>INDEX('PH Itemnames'!$B$1:$B$723,MATCH(B640,'PH Itemnames'!$A$1:$A$723),1)</f>
        <v>cornchipsItem</v>
      </c>
      <c r="D640" t="s">
        <v>240</v>
      </c>
      <c r="E640" t="s">
        <v>1191</v>
      </c>
      <c r="F640" s="10" t="s">
        <v>36</v>
      </c>
      <c r="G640" s="11" t="s">
        <v>346</v>
      </c>
      <c r="H640" s="11" t="s">
        <v>249</v>
      </c>
      <c r="I640" s="11"/>
      <c r="J640" s="11"/>
      <c r="K640" s="11"/>
      <c r="L640" s="11"/>
      <c r="M640" s="11"/>
      <c r="N640" s="46">
        <f ca="1">SUMIF(Ingredients!$B$3:$B$230,'PH complex foods'!F640,Ingredients!$A$3:$A$119)+SUMIF($B$3:$B$725,F640,$V$3:$V$724)</f>
        <v>1</v>
      </c>
      <c r="O640" s="11">
        <f ca="1">SUMIF(Ingredients!$B$3:$B$230,'PH complex foods'!G640,Ingredients!$A$3:$A$119)+SUMIF($B$3:$B$725,G640,$V$3:$V$724)</f>
        <v>1</v>
      </c>
      <c r="P640" s="11">
        <f ca="1">SUMIF(Ingredients!$B$3:$B$230,'PH complex foods'!H640,Ingredients!$A$3:$A$119)+SUMIF($B$3:$B$725,H640,$V$3:$V$724)</f>
        <v>1</v>
      </c>
      <c r="Q640" s="11">
        <f ca="1">SUMIF(Ingredients!$B$3:$B$230,'PH complex foods'!I640,Ingredients!$A$3:$A$119)+SUMIF($B$3:$B$725,I640,$V$3:$V$724)</f>
        <v>0</v>
      </c>
      <c r="R640" s="11">
        <f ca="1">SUMIF(Ingredients!$B$3:$B$230,'PH complex foods'!J640,Ingredients!$A$3:$A$119)+SUMIF($B$3:$B$725,J640,$V$3:$V$724)</f>
        <v>0</v>
      </c>
      <c r="S640" s="11">
        <f ca="1">SUMIF(Ingredients!$B$3:$B$230,'PH complex foods'!K640,Ingredients!$A$3:$A$119)+SUMIF($B$3:$B$725,K640,$V$3:$V$724)</f>
        <v>0</v>
      </c>
      <c r="T640" s="11">
        <f ca="1">SUMIF(Ingredients!$B$3:$B$230,'PH complex foods'!L640,Ingredients!$A$3:$A$119)+SUMIF($B$3:$B$725,L640,$V$3:$V$724)</f>
        <v>0</v>
      </c>
      <c r="U640" s="11">
        <f ca="1">SUMIF(Ingredients!$B$3:$B$230,'PH complex foods'!M640,Ingredients!$A$3:$A$119)+SUMIF($B$3:$B$725,M640,$V$3:$V$724)</f>
        <v>0</v>
      </c>
      <c r="V640" s="10">
        <f t="shared" ca="1" si="136"/>
        <v>1</v>
      </c>
      <c r="W640" s="10">
        <v>1</v>
      </c>
      <c r="X640" s="11">
        <v>1</v>
      </c>
      <c r="Y640" s="11">
        <f>COUNTIF(F640:M1364,B640)</f>
        <v>0</v>
      </c>
      <c r="Z640" s="44" t="str">
        <f t="shared" ca="1" si="137"/>
        <v>Yes</v>
      </c>
      <c r="AA640" s="34">
        <f>SUMIF(Ingredients!$B$3:$B$230,F640,Ingredients!$C$3:$C$230)+SUMIF($B$3:$B$725,F640,$AI$3:$AI$725)</f>
        <v>0</v>
      </c>
      <c r="AB640" s="30">
        <f>SUMIF(Ingredients!$B$3:$B$230,G640,Ingredients!$C$3:$C$230)+SUMIF($B$3:$B$725,G640,$AI$3:$AI$725)</f>
        <v>4</v>
      </c>
      <c r="AC640" s="30">
        <f>SUMIF(Ingredients!$B$3:$B$230,H640,Ingredients!$C$3:$C$230)+SUMIF($B$3:$B$725,H640,$AI$3:$AI$725)</f>
        <v>0</v>
      </c>
      <c r="AD640" s="30">
        <f>SUMIF(Ingredients!$B$3:$B$230,I640,Ingredients!$C$3:$C$230)+SUMIF($B$3:$B$725,I640,$AI$3:$AI$725)</f>
        <v>0</v>
      </c>
      <c r="AE640" s="30">
        <f>SUMIF(Ingredients!$B$3:$B$230,J640,Ingredients!$C$3:$C$230)+SUMIF($B$3:$B$725,J640,$AI$3:$AI$725)</f>
        <v>0</v>
      </c>
      <c r="AF640" s="30">
        <f>SUMIF(Ingredients!$B$3:$B$230,K640,Ingredients!$C$3:$C$230)+SUMIF($B$3:$B$725,K640,$AI$3:$AI$725)</f>
        <v>0</v>
      </c>
      <c r="AG640" s="30">
        <f>SUMIF(Ingredients!$B$3:$B$230,L640,Ingredients!$C$3:$C$230)+SUMIF($B$3:$B$725,L640,$AI$3:$AI$725)</f>
        <v>0</v>
      </c>
      <c r="AH640" s="30">
        <f>SUMIF(Ingredients!$B$3:$B$230,M640,Ingredients!$C$3:$C$230)+SUMIF($B$3:$B$725,M640,$AI$3:$AI$725)</f>
        <v>0</v>
      </c>
      <c r="AI640" s="29">
        <f t="shared" si="126"/>
        <v>4</v>
      </c>
      <c r="AJ640" s="30">
        <f>SUMIF(Ingredients!$B$3:$B$230,F640,Ingredients!$D$3:$D$230)+SUMIF($B$3:$B$725,F640,$AR$3:$AR$725)</f>
        <v>0</v>
      </c>
      <c r="AK640" s="30">
        <f>SUMIF(Ingredients!$B$3:$B$230,G640,Ingredients!$D$3:$D$230)+SUMIF($B$3:$B$725,G640,$AR$3:$AR$725)</f>
        <v>0</v>
      </c>
      <c r="AL640" s="30">
        <f>SUMIF(Ingredients!$B$3:$B$230,H640,Ingredients!$D$3:$D$230)+SUMIF($B$3:$B$725,H640,$AR$3:$AR$725)</f>
        <v>0</v>
      </c>
      <c r="AM640" s="30">
        <f>SUMIF(Ingredients!$B$3:$B$230,I640,Ingredients!$D$3:$D$230)+SUMIF($B$3:$B$725,I640,$AR$3:$AR$725)</f>
        <v>0</v>
      </c>
      <c r="AN640" s="30">
        <f>SUMIF(Ingredients!$B$3:$B$230,J640,Ingredients!$D$3:$D$230)+SUMIF($B$3:$B$725,J640,$AR$3:$AR$725)</f>
        <v>0</v>
      </c>
      <c r="AO640" s="30">
        <f>SUMIF(Ingredients!$B$3:$B$230,K640,Ingredients!$D$3:$D$230)+SUMIF($B$3:$B$725,K640,$AR$3:$AR$725)</f>
        <v>0</v>
      </c>
      <c r="AP640" s="30">
        <f>SUMIF(Ingredients!$B$3:$B$230,L640,Ingredients!$D$3:$D$230)+SUMIF($B$3:$B$725,L640,$AR$3:$AR$725)</f>
        <v>0</v>
      </c>
      <c r="AQ640" s="30">
        <f>SUMIF(Ingredients!$B$3:$B$230,M640,Ingredients!$D$3:$D$230)+SUMIF($B$3:$B$725,M640,$AR$3:$AR$725)</f>
        <v>0</v>
      </c>
      <c r="AR640" s="29">
        <f t="shared" si="127"/>
        <v>0</v>
      </c>
      <c r="AS640" s="30">
        <f>SUMIF(Ingredients!$B$3:$B$230,F640,Ingredients!$E$3:$E$230)+SUMIF($B$3:$B$725,F640,$BA$3:$BA$730)</f>
        <v>43</v>
      </c>
      <c r="AT640" s="30">
        <f>SUMIF(Ingredients!$B$3:$B$230,G640,Ingredients!$E$3:$E$230)+SUMIF($B$3:$B$725,G640,$BA$3:$BA$730)</f>
        <v>0</v>
      </c>
      <c r="AU640" s="30">
        <f>SUMIF(Ingredients!$B$3:$B$230,H640,Ingredients!$E$3:$E$230)+SUMIF($B$3:$B$725,H640,$BA$3:$BA$730)</f>
        <v>30</v>
      </c>
      <c r="AV640" s="30">
        <f>SUMIF(Ingredients!$B$3:$B$230,I640,Ingredients!$E$3:$E$230)+SUMIF($B$3:$B$725,I640,$BA$3:$BA$730)</f>
        <v>0</v>
      </c>
      <c r="AW640" s="30">
        <f>SUMIF(Ingredients!$B$3:$B$230,J640,Ingredients!$E$3:$E$230)+SUMIF($B$3:$B$725,J640,$BA$3:$BA$730)</f>
        <v>0</v>
      </c>
      <c r="AX640" s="30">
        <f>SUMIF(Ingredients!$B$3:$B$230,K640,Ingredients!$E$3:$E$230)+SUMIF($B$3:$B$725,K640,$BA$3:$BA$730)</f>
        <v>0</v>
      </c>
      <c r="AY640" s="30">
        <f>SUMIF(Ingredients!$B$3:$B$230,L640,Ingredients!$E$3:$E$230)+SUMIF($B$3:$B$725,L640,$BA$3:$BA$730)</f>
        <v>0</v>
      </c>
      <c r="AZ640" s="30">
        <f>SUMIF(Ingredients!$B$3:$B$230,M640,Ingredients!$E$3:$E$230)+SUMIF($B$3:$B$725,M640,$BA$3:$BA$730)</f>
        <v>0</v>
      </c>
      <c r="BA640" s="29">
        <f t="shared" si="128"/>
        <v>24.333333333333332</v>
      </c>
      <c r="BB640" s="30">
        <f>SUMIF(Ingredients!$B$3:$B$230,F640,Ingredients!$F$3:$F$230)+SUMIF($B$3:$B$725,F640,$BJ$3:$BJ$725)</f>
        <v>0</v>
      </c>
      <c r="BC640" s="30">
        <f>SUMIF(Ingredients!$B$3:$B$230,G640,Ingredients!$F$3:$F$230)+SUMIF($B$3:$B$725,G640,$BJ$3:$BJ$725)</f>
        <v>0</v>
      </c>
      <c r="BD640" s="30">
        <f>SUMIF(Ingredients!$B$3:$B$230,H640,Ingredients!$F$3:$F$230)+SUMIF($B$3:$B$725,H640,$BJ$3:$BJ$725)</f>
        <v>0</v>
      </c>
      <c r="BE640" s="30">
        <f>SUMIF(Ingredients!$B$3:$B$230,I640,Ingredients!$F$3:$F$230)+SUMIF($B$3:$B$725,I640,$BJ$3:$BJ$725)</f>
        <v>0</v>
      </c>
      <c r="BF640" s="30">
        <f>SUMIF(Ingredients!$B$3:$B$230,J640,Ingredients!$F$3:$F$230)+SUMIF($B$3:$B$725,J640,$BJ$3:$BJ$725)</f>
        <v>0</v>
      </c>
      <c r="BG640" s="30">
        <f>SUMIF(Ingredients!$B$3:$B$230,K640,Ingredients!$F$3:$F$230)+SUMIF($B$3:$B$725,K640,$BJ$3:$BJ$725)</f>
        <v>0</v>
      </c>
      <c r="BH640" s="30">
        <f>SUMIF(Ingredients!$B$3:$B$230,L640,Ingredients!$F$3:$F$230)+SUMIF($B$3:$B$725,L640,$BJ$3:$BJ$725)</f>
        <v>0</v>
      </c>
      <c r="BI640" s="30">
        <f>SUMIF(Ingredients!$B$3:$B$230,M640,Ingredients!$F$3:$F$230)+SUMIF($B$3:$B$725,M640,$BJ$3:$BJ$725)</f>
        <v>0</v>
      </c>
      <c r="BJ640" s="35">
        <f t="shared" si="129"/>
        <v>0</v>
      </c>
      <c r="BK640" s="30">
        <f>SUMIF(Ingredients!$B$3:$B$230,F640,Ingredients!$G$3:$G$230)+SUMIF($B$3:$B$725,F640,$BS$3:$BS$725)</f>
        <v>0</v>
      </c>
      <c r="BL640" s="30">
        <f>SUMIF(Ingredients!$B$3:$B$230,G640,Ingredients!$G$3:$G$230)+SUMIF($B$3:$B$725,G640,$BS$3:$BS$725)</f>
        <v>0</v>
      </c>
      <c r="BM640" s="30">
        <f>SUMIF(Ingredients!$B$3:$B$230,H640,Ingredients!$G$3:$G$230)+SUMIF($B$3:$B$725,H640,$BS$3:$BS$725)</f>
        <v>0</v>
      </c>
      <c r="BN640" s="30">
        <f>SUMIF(Ingredients!$B$3:$B$230,I640,Ingredients!$G$3:$G$230)+SUMIF($B$3:$B$725,I640,$BS$3:$BS$725)</f>
        <v>0</v>
      </c>
      <c r="BO640" s="30">
        <f>SUMIF(Ingredients!$B$3:$B$230,J640,Ingredients!$G$3:$G$230)+SUMIF($B$3:$B$725,J640,$BS$3:$BS$725)</f>
        <v>0</v>
      </c>
      <c r="BP640" s="30">
        <f>SUMIF(Ingredients!$B$3:$B$230,K640,Ingredients!$G$3:$G$230)+SUMIF($B$3:$B$725,K640,$BS$3:$BS$725)</f>
        <v>0</v>
      </c>
      <c r="BQ640" s="30">
        <f>SUMIF(Ingredients!$B$3:$B$230,L640,Ingredients!$G$3:$G$230)+SUMIF($B$3:$B$725,L640,$BS$3:$BS$725)</f>
        <v>0</v>
      </c>
      <c r="BR640" s="30">
        <f>SUMIF(Ingredients!$B$3:$B$230,M640,Ingredients!$G$3:$G$230)+SUMIF($B$3:$B$725,M640,$BS$3:$BS$725)</f>
        <v>0</v>
      </c>
      <c r="BS640" s="36">
        <f t="shared" si="130"/>
        <v>0</v>
      </c>
      <c r="BT640" s="30">
        <f>SUMIF(Ingredients!$B$3:$B$230,F640,Ingredients!$H$3:$H$230)+SUMIF($B$3:$B$725,F640,$CB$3:$CB$725)</f>
        <v>0</v>
      </c>
      <c r="BU640" s="30">
        <f>SUMIF(Ingredients!$B$3:$B$230,G640,Ingredients!$H$3:$H$230)+SUMIF($B$3:$B$725,G640,$CB$3:$CB$725)</f>
        <v>0</v>
      </c>
      <c r="BV640" s="30">
        <f>SUMIF(Ingredients!$B$3:$B$230,H640,Ingredients!$H$3:$H$230)+SUMIF($B$3:$B$725,H640,$CB$3:$CB$725)</f>
        <v>0</v>
      </c>
      <c r="BW640" s="30">
        <f>SUMIF(Ingredients!$B$3:$B$230,I640,Ingredients!$H$3:$H$230)+SUMIF($B$3:$B$725,I640,$CB$3:$CB$725)</f>
        <v>0</v>
      </c>
      <c r="BX640" s="30">
        <f>SUMIF(Ingredients!$B$3:$B$230,J640,Ingredients!$H$3:$H$230)+SUMIF($B$3:$B$725,J640,$CB$3:$CB$725)</f>
        <v>0</v>
      </c>
      <c r="BY640" s="30">
        <f>SUMIF(Ingredients!$B$3:$B$230,K640,Ingredients!$H$3:$H$230)+SUMIF($B$3:$B$725,K640,$CB$3:$CB$725)</f>
        <v>0</v>
      </c>
      <c r="BZ640" s="30">
        <f>SUMIF(Ingredients!$B$3:$B$230,L640,Ingredients!$H$3:$H$230)+SUMIF($B$3:$B$725,L640,$CB$3:$CB$725)</f>
        <v>0</v>
      </c>
      <c r="CA640" s="30">
        <f>SUMIF(Ingredients!$B$3:$B$230,M640,Ingredients!$H$3:$H$230)+SUMIF($B$3:$B$725,M640,$CB$3:$CB$725)</f>
        <v>0</v>
      </c>
      <c r="CB640" s="42">
        <f t="shared" si="131"/>
        <v>0</v>
      </c>
      <c r="CC640" s="30">
        <f>SUMIF(Ingredients!$B$3:$B$230,F640,Ingredients!$I$3:$I$230)+SUMIF($B$3:$B$725,F640,$CK$3:$CK$725)</f>
        <v>0</v>
      </c>
      <c r="CD640" s="30">
        <f>SUMIF(Ingredients!$B$3:$B$230,G640,Ingredients!$I$3:$I$230)+SUMIF($B$3:$B$725,G640,$CK$3:$CK$725)</f>
        <v>0</v>
      </c>
      <c r="CE640" s="30">
        <f>SUMIF(Ingredients!$B$3:$B$230,H640,Ingredients!$I$3:$I$230)+SUMIF($B$3:$B$725,H640,$CK$3:$CK$725)</f>
        <v>0</v>
      </c>
      <c r="CF640" s="30">
        <f>SUMIF(Ingredients!$B$3:$B$230,I640,Ingredients!$I$3:$I$230)+SUMIF($B$3:$B$725,I640,$CK$3:$CK$725)</f>
        <v>0</v>
      </c>
      <c r="CG640" s="30">
        <f>SUMIF(Ingredients!$B$3:$B$230,J640,Ingredients!$I$3:$I$230)+SUMIF($B$3:$B$725,J640,$CK$3:$CK$725)</f>
        <v>0</v>
      </c>
      <c r="CH640" s="30">
        <f>SUMIF(Ingredients!$B$3:$B$230,K640,Ingredients!$I$3:$I$230)+SUMIF($B$3:$B$725,K640,$CK$3:$CK$725)</f>
        <v>0</v>
      </c>
      <c r="CI640" s="30">
        <f>SUMIF(Ingredients!$B$3:$B$230,L640,Ingredients!$I$3:$I$230)+SUMIF($B$3:$B$725,L640,$CK$3:$CK$725)</f>
        <v>0</v>
      </c>
      <c r="CJ640" s="30">
        <f>SUMIF(Ingredients!$B$3:$B$230,M640,Ingredients!$I$3:$I$230)+SUMIF($B$3:$B$725,M640,$CK$3:$CK$725)</f>
        <v>0</v>
      </c>
      <c r="CK640" s="38">
        <f t="shared" si="132"/>
        <v>0</v>
      </c>
      <c r="CL640" s="30">
        <f>SUMIF(Ingredients!$B$3:$B$230,F640,Ingredients!$J$3:$J$230)+SUMIF($B$3:$B$725,F640,$CT$3:$CT$725)</f>
        <v>0</v>
      </c>
      <c r="CM640" s="30">
        <f>SUMIF(Ingredients!$B$3:$B$230,G640,Ingredients!$J$3:$J$230)+SUMIF($B$3:$B$725,G640,$CT$3:$CT$725)</f>
        <v>0</v>
      </c>
      <c r="CN640" s="30">
        <f>SUMIF(Ingredients!$B$3:$B$230,H640,Ingredients!$J$3:$J$230)+SUMIF($B$3:$B$725,H640,$CT$3:$CT$725)</f>
        <v>0</v>
      </c>
      <c r="CO640" s="30">
        <f>SUMIF(Ingredients!$B$3:$B$230,I640,Ingredients!$J$3:$J$230)+SUMIF($B$3:$B$725,I640,$CT$3:$CT$725)</f>
        <v>0</v>
      </c>
      <c r="CP640" s="30">
        <f>SUMIF(Ingredients!$B$3:$B$230,J640,Ingredients!$J$3:$J$230)+SUMIF($B$3:$B$725,J640,$CT$3:$CT$725)</f>
        <v>0</v>
      </c>
      <c r="CQ640" s="30">
        <f>SUMIF(Ingredients!$B$3:$B$230,K640,Ingredients!$J$3:$J$230)+SUMIF($B$3:$B$725,K640,$CT$3:$CT$725)</f>
        <v>0</v>
      </c>
      <c r="CR640" s="30">
        <f>SUMIF(Ingredients!$B$3:$B$230,L640,Ingredients!$J$3:$J$230)+SUMIF($B$3:$B$725,L640,$CT$3:$CT$725)</f>
        <v>0</v>
      </c>
      <c r="CS640" s="30">
        <f>SUMIF(Ingredients!$B$3:$B$230,M640,Ingredients!$J$3:$J$230)+SUMIF($B$3:$B$725,M640,$CT$3:$CT$725)</f>
        <v>0</v>
      </c>
      <c r="CT640" s="43">
        <f t="shared" si="133"/>
        <v>0</v>
      </c>
      <c r="CU640" s="34">
        <v>5</v>
      </c>
      <c r="CV640" s="30">
        <v>0</v>
      </c>
      <c r="CW640" s="30">
        <v>87</v>
      </c>
      <c r="CX640" s="35">
        <v>1</v>
      </c>
      <c r="CY640" s="36">
        <v>0</v>
      </c>
      <c r="CZ640" s="37">
        <v>0</v>
      </c>
      <c r="DA640" s="38">
        <v>0</v>
      </c>
      <c r="DB640" s="39">
        <v>0</v>
      </c>
      <c r="DC640" t="s">
        <v>202</v>
      </c>
      <c r="DD640" t="str">
        <f t="shared" ca="1" si="125"/>
        <v/>
      </c>
      <c r="DE640" t="str">
        <f t="shared" ca="1" si="134"/>
        <v>-</v>
      </c>
      <c r="DF640" t="s">
        <v>1173</v>
      </c>
      <c r="DG640" t="s">
        <v>200</v>
      </c>
      <c r="DH640" t="str">
        <f t="shared" ca="1" si="135"/>
        <v>CORNCHIPSITEM(MEAL, ItemRegistry.cornchipsItem, 4 ,1f,0f,1f,0f,0f,0f,0f,0.24f),</v>
      </c>
      <c r="DI640" t="s">
        <v>2646</v>
      </c>
    </row>
    <row r="641" spans="2:113" x14ac:dyDescent="0.3">
      <c r="B641" t="s">
        <v>959</v>
      </c>
      <c r="C641" t="str">
        <f>INDEX('PH Itemnames'!$B$1:$B$723,MATCH(B641,'PH Itemnames'!$A$1:$A$723),1)</f>
        <v>marshmellowchicksItem</v>
      </c>
      <c r="D641" t="s">
        <v>240</v>
      </c>
      <c r="E641" t="s">
        <v>1191</v>
      </c>
      <c r="F641" s="10" t="s">
        <v>413</v>
      </c>
      <c r="G641" s="11" t="s">
        <v>210</v>
      </c>
      <c r="H641" s="11" t="s">
        <v>224</v>
      </c>
      <c r="I641" s="11" t="s">
        <v>960</v>
      </c>
      <c r="J641" s="11"/>
      <c r="K641" s="11"/>
      <c r="L641" s="11"/>
      <c r="M641" s="11"/>
      <c r="N641" s="46">
        <f ca="1">SUMIF(Ingredients!$B$3:$B$230,'PH complex foods'!F641,Ingredients!$A$3:$A$119)+SUMIF($B$3:$B$725,F641,$V$3:$V$724)</f>
        <v>1</v>
      </c>
      <c r="O641" s="11">
        <f ca="1">SUMIF(Ingredients!$B$3:$B$230,'PH complex foods'!G641,Ingredients!$A$3:$A$119)+SUMIF($B$3:$B$725,G641,$V$3:$V$724)</f>
        <v>1</v>
      </c>
      <c r="P641" s="11">
        <f ca="1">SUMIF(Ingredients!$B$3:$B$230,'PH complex foods'!H641,Ingredients!$A$3:$A$119)+SUMIF($B$3:$B$725,H641,$V$3:$V$724)</f>
        <v>1</v>
      </c>
      <c r="Q641" s="11">
        <f ca="1">SUMIF(Ingredients!$B$3:$B$230,'PH complex foods'!I641,Ingredients!$A$3:$A$119)+SUMIF($B$3:$B$725,I641,$V$3:$V$724)</f>
        <v>1</v>
      </c>
      <c r="R641" s="11">
        <f ca="1">SUMIF(Ingredients!$B$3:$B$230,'PH complex foods'!J641,Ingredients!$A$3:$A$119)+SUMIF($B$3:$B$725,J641,$V$3:$V$724)</f>
        <v>0</v>
      </c>
      <c r="S641" s="11">
        <f ca="1">SUMIF(Ingredients!$B$3:$B$230,'PH complex foods'!K641,Ingredients!$A$3:$A$119)+SUMIF($B$3:$B$725,K641,$V$3:$V$724)</f>
        <v>0</v>
      </c>
      <c r="T641" s="11">
        <f ca="1">SUMIF(Ingredients!$B$3:$B$230,'PH complex foods'!L641,Ingredients!$A$3:$A$119)+SUMIF($B$3:$B$725,L641,$V$3:$V$724)</f>
        <v>0</v>
      </c>
      <c r="U641" s="11">
        <f ca="1">SUMIF(Ingredients!$B$3:$B$230,'PH complex foods'!M641,Ingredients!$A$3:$A$119)+SUMIF($B$3:$B$725,M641,$V$3:$V$724)</f>
        <v>0</v>
      </c>
      <c r="V641" s="10">
        <f t="shared" ca="1" si="136"/>
        <v>1</v>
      </c>
      <c r="W641" s="10">
        <v>1</v>
      </c>
      <c r="X641" s="11">
        <v>1</v>
      </c>
      <c r="Y641" s="11">
        <f>COUNTIF(F641:M1365,B641)</f>
        <v>0</v>
      </c>
      <c r="Z641" s="44" t="str">
        <f t="shared" ca="1" si="137"/>
        <v>Yes</v>
      </c>
      <c r="AA641" s="34">
        <f>SUMIF(Ingredients!$B$3:$B$230,F641,Ingredients!$C$3:$C$230)+SUMIF($B$3:$B$725,F641,$AI$3:$AI$725)</f>
        <v>0</v>
      </c>
      <c r="AB641" s="30">
        <f>SUMIF(Ingredients!$B$3:$B$230,G641,Ingredients!$C$3:$C$230)+SUMIF($B$3:$B$725,G641,$AI$3:$AI$725)</f>
        <v>0</v>
      </c>
      <c r="AC641" s="30">
        <f>SUMIF(Ingredients!$B$3:$B$230,H641,Ingredients!$C$3:$C$230)+SUMIF($B$3:$B$725,H641,$AI$3:$AI$725)</f>
        <v>0</v>
      </c>
      <c r="AD641" s="30">
        <f>SUMIF(Ingredients!$B$3:$B$230,I641,Ingredients!$C$3:$C$230)+SUMIF($B$3:$B$725,I641,$AI$3:$AI$725)</f>
        <v>0</v>
      </c>
      <c r="AE641" s="30">
        <f>SUMIF(Ingredients!$B$3:$B$230,J641,Ingredients!$C$3:$C$230)+SUMIF($B$3:$B$725,J641,$AI$3:$AI$725)</f>
        <v>0</v>
      </c>
      <c r="AF641" s="30">
        <f>SUMIF(Ingredients!$B$3:$B$230,K641,Ingredients!$C$3:$C$230)+SUMIF($B$3:$B$725,K641,$AI$3:$AI$725)</f>
        <v>0</v>
      </c>
      <c r="AG641" s="30">
        <f>SUMIF(Ingredients!$B$3:$B$230,L641,Ingredients!$C$3:$C$230)+SUMIF($B$3:$B$725,L641,$AI$3:$AI$725)</f>
        <v>0</v>
      </c>
      <c r="AH641" s="30">
        <f>SUMIF(Ingredients!$B$3:$B$230,M641,Ingredients!$C$3:$C$230)+SUMIF($B$3:$B$725,M641,$AI$3:$AI$725)</f>
        <v>0</v>
      </c>
      <c r="AI641" s="29">
        <f t="shared" si="126"/>
        <v>0</v>
      </c>
      <c r="AJ641" s="30">
        <f>SUMIF(Ingredients!$B$3:$B$230,F641,Ingredients!$D$3:$D$230)+SUMIF($B$3:$B$725,F641,$AR$3:$AR$725)</f>
        <v>10</v>
      </c>
      <c r="AK641" s="30">
        <f>SUMIF(Ingredients!$B$3:$B$230,G641,Ingredients!$D$3:$D$230)+SUMIF($B$3:$B$725,G641,$AR$3:$AR$725)</f>
        <v>0</v>
      </c>
      <c r="AL641" s="30">
        <f>SUMIF(Ingredients!$B$3:$B$230,H641,Ingredients!$D$3:$D$230)+SUMIF($B$3:$B$725,H641,$AR$3:$AR$725)</f>
        <v>0</v>
      </c>
      <c r="AM641" s="30">
        <f>SUMIF(Ingredients!$B$3:$B$230,I641,Ingredients!$D$3:$D$230)+SUMIF($B$3:$B$725,I641,$AR$3:$AR$725)</f>
        <v>0</v>
      </c>
      <c r="AN641" s="30">
        <f>SUMIF(Ingredients!$B$3:$B$230,J641,Ingredients!$D$3:$D$230)+SUMIF($B$3:$B$725,J641,$AR$3:$AR$725)</f>
        <v>0</v>
      </c>
      <c r="AO641" s="30">
        <f>SUMIF(Ingredients!$B$3:$B$230,K641,Ingredients!$D$3:$D$230)+SUMIF($B$3:$B$725,K641,$AR$3:$AR$725)</f>
        <v>0</v>
      </c>
      <c r="AP641" s="30">
        <f>SUMIF(Ingredients!$B$3:$B$230,L641,Ingredients!$D$3:$D$230)+SUMIF($B$3:$B$725,L641,$AR$3:$AR$725)</f>
        <v>0</v>
      </c>
      <c r="AQ641" s="30">
        <f>SUMIF(Ingredients!$B$3:$B$230,M641,Ingredients!$D$3:$D$230)+SUMIF($B$3:$B$725,M641,$AR$3:$AR$725)</f>
        <v>0</v>
      </c>
      <c r="AR641" s="29">
        <f t="shared" si="127"/>
        <v>10</v>
      </c>
      <c r="AS641" s="30">
        <f>SUMIF(Ingredients!$B$3:$B$230,F641,Ingredients!$E$3:$E$230)+SUMIF($B$3:$B$725,F641,$BA$3:$BA$730)</f>
        <v>15.333333333333334</v>
      </c>
      <c r="AT641" s="30">
        <f>SUMIF(Ingredients!$B$3:$B$230,G641,Ingredients!$E$3:$E$230)+SUMIF($B$3:$B$725,G641,$BA$3:$BA$730)</f>
        <v>30</v>
      </c>
      <c r="AU641" s="30">
        <f>SUMIF(Ingredients!$B$3:$B$230,H641,Ingredients!$E$3:$E$230)+SUMIF($B$3:$B$725,H641,$BA$3:$BA$730)</f>
        <v>0</v>
      </c>
      <c r="AV641" s="30">
        <f>SUMIF(Ingredients!$B$3:$B$230,I641,Ingredients!$E$3:$E$230)+SUMIF($B$3:$B$725,I641,$BA$3:$BA$730)</f>
        <v>0</v>
      </c>
      <c r="AW641" s="30">
        <f>SUMIF(Ingredients!$B$3:$B$230,J641,Ingredients!$E$3:$E$230)+SUMIF($B$3:$B$725,J641,$BA$3:$BA$730)</f>
        <v>0</v>
      </c>
      <c r="AX641" s="30">
        <f>SUMIF(Ingredients!$B$3:$B$230,K641,Ingredients!$E$3:$E$230)+SUMIF($B$3:$B$725,K641,$BA$3:$BA$730)</f>
        <v>0</v>
      </c>
      <c r="AY641" s="30">
        <f>SUMIF(Ingredients!$B$3:$B$230,L641,Ingredients!$E$3:$E$230)+SUMIF($B$3:$B$725,L641,$BA$3:$BA$730)</f>
        <v>0</v>
      </c>
      <c r="AZ641" s="30">
        <f>SUMIF(Ingredients!$B$3:$B$230,M641,Ingredients!$E$3:$E$230)+SUMIF($B$3:$B$725,M641,$BA$3:$BA$730)</f>
        <v>0</v>
      </c>
      <c r="BA641" s="29">
        <f t="shared" si="128"/>
        <v>11.333333333333334</v>
      </c>
      <c r="BB641" s="30">
        <f>SUMIF(Ingredients!$B$3:$B$230,F641,Ingredients!$F$3:$F$230)+SUMIF($B$3:$B$725,F641,$BJ$3:$BJ$725)</f>
        <v>0</v>
      </c>
      <c r="BC641" s="30">
        <f>SUMIF(Ingredients!$B$3:$B$230,G641,Ingredients!$F$3:$F$230)+SUMIF($B$3:$B$725,G641,$BJ$3:$BJ$725)</f>
        <v>0</v>
      </c>
      <c r="BD641" s="30">
        <f>SUMIF(Ingredients!$B$3:$B$230,H641,Ingredients!$F$3:$F$230)+SUMIF($B$3:$B$725,H641,$BJ$3:$BJ$725)</f>
        <v>0</v>
      </c>
      <c r="BE641" s="30">
        <f>SUMIF(Ingredients!$B$3:$B$230,I641,Ingredients!$F$3:$F$230)+SUMIF($B$3:$B$725,I641,$BJ$3:$BJ$725)</f>
        <v>0</v>
      </c>
      <c r="BF641" s="30">
        <f>SUMIF(Ingredients!$B$3:$B$230,J641,Ingredients!$F$3:$F$230)+SUMIF($B$3:$B$725,J641,$BJ$3:$BJ$725)</f>
        <v>0</v>
      </c>
      <c r="BG641" s="30">
        <f>SUMIF(Ingredients!$B$3:$B$230,K641,Ingredients!$F$3:$F$230)+SUMIF($B$3:$B$725,K641,$BJ$3:$BJ$725)</f>
        <v>0</v>
      </c>
      <c r="BH641" s="30">
        <f>SUMIF(Ingredients!$B$3:$B$230,L641,Ingredients!$F$3:$F$230)+SUMIF($B$3:$B$725,L641,$BJ$3:$BJ$725)</f>
        <v>0</v>
      </c>
      <c r="BI641" s="30">
        <f>SUMIF(Ingredients!$B$3:$B$230,M641,Ingredients!$F$3:$F$230)+SUMIF($B$3:$B$725,M641,$BJ$3:$BJ$725)</f>
        <v>0</v>
      </c>
      <c r="BJ641" s="35">
        <f t="shared" si="129"/>
        <v>0</v>
      </c>
      <c r="BK641" s="30">
        <f>SUMIF(Ingredients!$B$3:$B$230,F641,Ingredients!$G$3:$G$230)+SUMIF($B$3:$B$725,F641,$BS$3:$BS$725)</f>
        <v>0</v>
      </c>
      <c r="BL641" s="30">
        <f>SUMIF(Ingredients!$B$3:$B$230,G641,Ingredients!$G$3:$G$230)+SUMIF($B$3:$B$725,G641,$BS$3:$BS$725)</f>
        <v>0</v>
      </c>
      <c r="BM641" s="30">
        <f>SUMIF(Ingredients!$B$3:$B$230,H641,Ingredients!$G$3:$G$230)+SUMIF($B$3:$B$725,H641,$BS$3:$BS$725)</f>
        <v>0</v>
      </c>
      <c r="BN641" s="30">
        <f>SUMIF(Ingredients!$B$3:$B$230,I641,Ingredients!$G$3:$G$230)+SUMIF($B$3:$B$725,I641,$BS$3:$BS$725)</f>
        <v>0</v>
      </c>
      <c r="BO641" s="30">
        <f>SUMIF(Ingredients!$B$3:$B$230,J641,Ingredients!$G$3:$G$230)+SUMIF($B$3:$B$725,J641,$BS$3:$BS$725)</f>
        <v>0</v>
      </c>
      <c r="BP641" s="30">
        <f>SUMIF(Ingredients!$B$3:$B$230,K641,Ingredients!$G$3:$G$230)+SUMIF($B$3:$B$725,K641,$BS$3:$BS$725)</f>
        <v>0</v>
      </c>
      <c r="BQ641" s="30">
        <f>SUMIF(Ingredients!$B$3:$B$230,L641,Ingredients!$G$3:$G$230)+SUMIF($B$3:$B$725,L641,$BS$3:$BS$725)</f>
        <v>0</v>
      </c>
      <c r="BR641" s="30">
        <f>SUMIF(Ingredients!$B$3:$B$230,M641,Ingredients!$G$3:$G$230)+SUMIF($B$3:$B$725,M641,$BS$3:$BS$725)</f>
        <v>0</v>
      </c>
      <c r="BS641" s="36">
        <f t="shared" si="130"/>
        <v>0</v>
      </c>
      <c r="BT641" s="30">
        <f>SUMIF(Ingredients!$B$3:$B$230,F641,Ingredients!$H$3:$H$230)+SUMIF($B$3:$B$725,F641,$CB$3:$CB$725)</f>
        <v>0</v>
      </c>
      <c r="BU641" s="30">
        <f>SUMIF(Ingredients!$B$3:$B$230,G641,Ingredients!$H$3:$H$230)+SUMIF($B$3:$B$725,G641,$CB$3:$CB$725)</f>
        <v>0</v>
      </c>
      <c r="BV641" s="30">
        <f>SUMIF(Ingredients!$B$3:$B$230,H641,Ingredients!$H$3:$H$230)+SUMIF($B$3:$B$725,H641,$CB$3:$CB$725)</f>
        <v>0</v>
      </c>
      <c r="BW641" s="30">
        <f>SUMIF(Ingredients!$B$3:$B$230,I641,Ingredients!$H$3:$H$230)+SUMIF($B$3:$B$725,I641,$CB$3:$CB$725)</f>
        <v>0</v>
      </c>
      <c r="BX641" s="30">
        <f>SUMIF(Ingredients!$B$3:$B$230,J641,Ingredients!$H$3:$H$230)+SUMIF($B$3:$B$725,J641,$CB$3:$CB$725)</f>
        <v>0</v>
      </c>
      <c r="BY641" s="30">
        <f>SUMIF(Ingredients!$B$3:$B$230,K641,Ingredients!$H$3:$H$230)+SUMIF($B$3:$B$725,K641,$CB$3:$CB$725)</f>
        <v>0</v>
      </c>
      <c r="BZ641" s="30">
        <f>SUMIF(Ingredients!$B$3:$B$230,L641,Ingredients!$H$3:$H$230)+SUMIF($B$3:$B$725,L641,$CB$3:$CB$725)</f>
        <v>0</v>
      </c>
      <c r="CA641" s="30">
        <f>SUMIF(Ingredients!$B$3:$B$230,M641,Ingredients!$H$3:$H$230)+SUMIF($B$3:$B$725,M641,$CB$3:$CB$725)</f>
        <v>0</v>
      </c>
      <c r="CB641" s="42">
        <f t="shared" si="131"/>
        <v>0</v>
      </c>
      <c r="CC641" s="30">
        <f>SUMIF(Ingredients!$B$3:$B$230,F641,Ingredients!$I$3:$I$230)+SUMIF($B$3:$B$725,F641,$CK$3:$CK$725)</f>
        <v>0</v>
      </c>
      <c r="CD641" s="30">
        <f>SUMIF(Ingredients!$B$3:$B$230,G641,Ingredients!$I$3:$I$230)+SUMIF($B$3:$B$725,G641,$CK$3:$CK$725)</f>
        <v>0</v>
      </c>
      <c r="CE641" s="30">
        <f>SUMIF(Ingredients!$B$3:$B$230,H641,Ingredients!$I$3:$I$230)+SUMIF($B$3:$B$725,H641,$CK$3:$CK$725)</f>
        <v>0</v>
      </c>
      <c r="CF641" s="30">
        <f>SUMIF(Ingredients!$B$3:$B$230,I641,Ingredients!$I$3:$I$230)+SUMIF($B$3:$B$725,I641,$CK$3:$CK$725)</f>
        <v>0</v>
      </c>
      <c r="CG641" s="30">
        <f>SUMIF(Ingredients!$B$3:$B$230,J641,Ingredients!$I$3:$I$230)+SUMIF($B$3:$B$725,J641,$CK$3:$CK$725)</f>
        <v>0</v>
      </c>
      <c r="CH641" s="30">
        <f>SUMIF(Ingredients!$B$3:$B$230,K641,Ingredients!$I$3:$I$230)+SUMIF($B$3:$B$725,K641,$CK$3:$CK$725)</f>
        <v>0</v>
      </c>
      <c r="CI641" s="30">
        <f>SUMIF(Ingredients!$B$3:$B$230,L641,Ingredients!$I$3:$I$230)+SUMIF($B$3:$B$725,L641,$CK$3:$CK$725)</f>
        <v>0</v>
      </c>
      <c r="CJ641" s="30">
        <f>SUMIF(Ingredients!$B$3:$B$230,M641,Ingredients!$I$3:$I$230)+SUMIF($B$3:$B$725,M641,$CK$3:$CK$725)</f>
        <v>0</v>
      </c>
      <c r="CK641" s="38">
        <f t="shared" si="132"/>
        <v>0</v>
      </c>
      <c r="CL641" s="30">
        <f>SUMIF(Ingredients!$B$3:$B$230,F641,Ingredients!$J$3:$J$230)+SUMIF($B$3:$B$725,F641,$CT$3:$CT$725)</f>
        <v>0</v>
      </c>
      <c r="CM641" s="30">
        <f>SUMIF(Ingredients!$B$3:$B$230,G641,Ingredients!$J$3:$J$230)+SUMIF($B$3:$B$725,G641,$CT$3:$CT$725)</f>
        <v>0</v>
      </c>
      <c r="CN641" s="30">
        <f>SUMIF(Ingredients!$B$3:$B$230,H641,Ingredients!$J$3:$J$230)+SUMIF($B$3:$B$725,H641,$CT$3:$CT$725)</f>
        <v>0</v>
      </c>
      <c r="CO641" s="30">
        <f>SUMIF(Ingredients!$B$3:$B$230,I641,Ingredients!$J$3:$J$230)+SUMIF($B$3:$B$725,I641,$CT$3:$CT$725)</f>
        <v>0</v>
      </c>
      <c r="CP641" s="30">
        <f>SUMIF(Ingredients!$B$3:$B$230,J641,Ingredients!$J$3:$J$230)+SUMIF($B$3:$B$725,J641,$CT$3:$CT$725)</f>
        <v>0</v>
      </c>
      <c r="CQ641" s="30">
        <f>SUMIF(Ingredients!$B$3:$B$230,K641,Ingredients!$J$3:$J$230)+SUMIF($B$3:$B$725,K641,$CT$3:$CT$725)</f>
        <v>0</v>
      </c>
      <c r="CR641" s="30">
        <f>SUMIF(Ingredients!$B$3:$B$230,L641,Ingredients!$J$3:$J$230)+SUMIF($B$3:$B$725,L641,$CT$3:$CT$725)</f>
        <v>0</v>
      </c>
      <c r="CS641" s="30">
        <f>SUMIF(Ingredients!$B$3:$B$230,M641,Ingredients!$J$3:$J$230)+SUMIF($B$3:$B$725,M641,$CT$3:$CT$725)</f>
        <v>0</v>
      </c>
      <c r="CT641" s="43">
        <f t="shared" si="133"/>
        <v>0</v>
      </c>
      <c r="CU641" s="34">
        <v>2</v>
      </c>
      <c r="CV641" s="30">
        <v>0</v>
      </c>
      <c r="CW641" s="30">
        <v>24</v>
      </c>
      <c r="CX641" s="35">
        <v>0</v>
      </c>
      <c r="CY641" s="36">
        <v>0</v>
      </c>
      <c r="CZ641" s="37">
        <v>0</v>
      </c>
      <c r="DA641" s="38">
        <v>0</v>
      </c>
      <c r="DB641" s="39">
        <v>0</v>
      </c>
      <c r="DC641" t="s">
        <v>202</v>
      </c>
      <c r="DD641" t="str">
        <f t="shared" ca="1" si="125"/>
        <v/>
      </c>
      <c r="DE641" t="str">
        <f t="shared" ca="1" si="134"/>
        <v>-</v>
      </c>
      <c r="DG641" t="s">
        <v>200</v>
      </c>
      <c r="DH641" t="str">
        <f t="shared" ca="1" si="135"/>
        <v>MARSHMELLOWCHICKSITEM(MEAL, ItemRegistry.marshmellowchicksItem, 4 ,0.4f,0f,0f,0f,0f,0f,0f,0.88f),</v>
      </c>
      <c r="DI641" t="s">
        <v>2647</v>
      </c>
    </row>
    <row r="642" spans="2:113" x14ac:dyDescent="0.3">
      <c r="B642" t="s">
        <v>961</v>
      </c>
      <c r="C642" t="str">
        <f>INDEX('PH Itemnames'!$B$1:$B$723,MATCH(B642,'PH Itemnames'!$A$1:$A$723),1)</f>
        <v>pizzasliceItem</v>
      </c>
      <c r="D642" t="s">
        <v>240</v>
      </c>
      <c r="E642" t="s">
        <v>1191</v>
      </c>
      <c r="F642" s="10" t="s">
        <v>962</v>
      </c>
      <c r="G642" s="11"/>
      <c r="H642" s="11"/>
      <c r="I642" s="11"/>
      <c r="J642" s="11"/>
      <c r="K642" s="11"/>
      <c r="L642" s="11"/>
      <c r="M642" s="11"/>
      <c r="N642" s="46">
        <f ca="1">SUMIF(Ingredients!$B$3:$B$230,'PH complex foods'!F642,Ingredients!$A$3:$A$119)+SUMIF($B$3:$B$725,F642,$V$3:$V$724)</f>
        <v>1</v>
      </c>
      <c r="O642" s="11">
        <f ca="1">SUMIF(Ingredients!$B$3:$B$230,'PH complex foods'!G642,Ingredients!$A$3:$A$119)+SUMIF($B$3:$B$725,G642,$V$3:$V$724)</f>
        <v>0</v>
      </c>
      <c r="P642" s="11">
        <f ca="1">SUMIF(Ingredients!$B$3:$B$230,'PH complex foods'!H642,Ingredients!$A$3:$A$119)+SUMIF($B$3:$B$725,H642,$V$3:$V$724)</f>
        <v>0</v>
      </c>
      <c r="Q642" s="11">
        <f ca="1">SUMIF(Ingredients!$B$3:$B$230,'PH complex foods'!I642,Ingredients!$A$3:$A$119)+SUMIF($B$3:$B$725,I642,$V$3:$V$724)</f>
        <v>0</v>
      </c>
      <c r="R642" s="11">
        <f ca="1">SUMIF(Ingredients!$B$3:$B$230,'PH complex foods'!J642,Ingredients!$A$3:$A$119)+SUMIF($B$3:$B$725,J642,$V$3:$V$724)</f>
        <v>0</v>
      </c>
      <c r="S642" s="11">
        <f ca="1">SUMIF(Ingredients!$B$3:$B$230,'PH complex foods'!K642,Ingredients!$A$3:$A$119)+SUMIF($B$3:$B$725,K642,$V$3:$V$724)</f>
        <v>0</v>
      </c>
      <c r="T642" s="11">
        <f ca="1">SUMIF(Ingredients!$B$3:$B$230,'PH complex foods'!L642,Ingredients!$A$3:$A$119)+SUMIF($B$3:$B$725,L642,$V$3:$V$724)</f>
        <v>0</v>
      </c>
      <c r="U642" s="11">
        <f ca="1">SUMIF(Ingredients!$B$3:$B$230,'PH complex foods'!M642,Ingredients!$A$3:$A$119)+SUMIF($B$3:$B$725,M642,$V$3:$V$724)</f>
        <v>0</v>
      </c>
      <c r="V642" s="10">
        <f t="shared" ca="1" si="136"/>
        <v>1</v>
      </c>
      <c r="W642" s="10">
        <v>1</v>
      </c>
      <c r="X642" s="11">
        <v>1</v>
      </c>
      <c r="Y642" s="11">
        <f>COUNTIF(F642:M1366,B642)</f>
        <v>0</v>
      </c>
      <c r="Z642" s="44" t="str">
        <f t="shared" ca="1" si="137"/>
        <v>Yes</v>
      </c>
      <c r="AA642" s="34">
        <f>SUMIF(Ingredients!$B$3:$B$230,F642,Ingredients!$C$3:$C$230)+SUMIF($B$3:$B$725,F642,$AI$3:$AI$725)</f>
        <v>31</v>
      </c>
      <c r="AB642" s="30">
        <f>SUMIF(Ingredients!$B$3:$B$230,G642,Ingredients!$C$3:$C$230)+SUMIF($B$3:$B$725,G642,$AI$3:$AI$725)</f>
        <v>0</v>
      </c>
      <c r="AC642" s="30">
        <f>SUMIF(Ingredients!$B$3:$B$230,H642,Ingredients!$C$3:$C$230)+SUMIF($B$3:$B$725,H642,$AI$3:$AI$725)</f>
        <v>0</v>
      </c>
      <c r="AD642" s="30">
        <f>SUMIF(Ingredients!$B$3:$B$230,I642,Ingredients!$C$3:$C$230)+SUMIF($B$3:$B$725,I642,$AI$3:$AI$725)</f>
        <v>0</v>
      </c>
      <c r="AE642" s="30">
        <f>SUMIF(Ingredients!$B$3:$B$230,J642,Ingredients!$C$3:$C$230)+SUMIF($B$3:$B$725,J642,$AI$3:$AI$725)</f>
        <v>0</v>
      </c>
      <c r="AF642" s="30">
        <f>SUMIF(Ingredients!$B$3:$B$230,K642,Ingredients!$C$3:$C$230)+SUMIF($B$3:$B$725,K642,$AI$3:$AI$725)</f>
        <v>0</v>
      </c>
      <c r="AG642" s="30">
        <f>SUMIF(Ingredients!$B$3:$B$230,L642,Ingredients!$C$3:$C$230)+SUMIF($B$3:$B$725,L642,$AI$3:$AI$725)</f>
        <v>0</v>
      </c>
      <c r="AH642" s="30">
        <f>SUMIF(Ingredients!$B$3:$B$230,M642,Ingredients!$C$3:$C$230)+SUMIF($B$3:$B$725,M642,$AI$3:$AI$725)</f>
        <v>0</v>
      </c>
      <c r="AI642" s="29">
        <f t="shared" si="126"/>
        <v>31</v>
      </c>
      <c r="AJ642" s="30">
        <f>SUMIF(Ingredients!$B$3:$B$230,F642,Ingredients!$D$3:$D$230)+SUMIF($B$3:$B$725,F642,$AR$3:$AR$725)</f>
        <v>5</v>
      </c>
      <c r="AK642" s="30">
        <f>SUMIF(Ingredients!$B$3:$B$230,G642,Ingredients!$D$3:$D$230)+SUMIF($B$3:$B$725,G642,$AR$3:$AR$725)</f>
        <v>0</v>
      </c>
      <c r="AL642" s="30">
        <f>SUMIF(Ingredients!$B$3:$B$230,H642,Ingredients!$D$3:$D$230)+SUMIF($B$3:$B$725,H642,$AR$3:$AR$725)</f>
        <v>0</v>
      </c>
      <c r="AM642" s="30">
        <f>SUMIF(Ingredients!$B$3:$B$230,I642,Ingredients!$D$3:$D$230)+SUMIF($B$3:$B$725,I642,$AR$3:$AR$725)</f>
        <v>0</v>
      </c>
      <c r="AN642" s="30">
        <f>SUMIF(Ingredients!$B$3:$B$230,J642,Ingredients!$D$3:$D$230)+SUMIF($B$3:$B$725,J642,$AR$3:$AR$725)</f>
        <v>0</v>
      </c>
      <c r="AO642" s="30">
        <f>SUMIF(Ingredients!$B$3:$B$230,K642,Ingredients!$D$3:$D$230)+SUMIF($B$3:$B$725,K642,$AR$3:$AR$725)</f>
        <v>0</v>
      </c>
      <c r="AP642" s="30">
        <f>SUMIF(Ingredients!$B$3:$B$230,L642,Ingredients!$D$3:$D$230)+SUMIF($B$3:$B$725,L642,$AR$3:$AR$725)</f>
        <v>0</v>
      </c>
      <c r="AQ642" s="30">
        <f>SUMIF(Ingredients!$B$3:$B$230,M642,Ingredients!$D$3:$D$230)+SUMIF($B$3:$B$725,M642,$AR$3:$AR$725)</f>
        <v>0</v>
      </c>
      <c r="AR642" s="29">
        <f t="shared" si="127"/>
        <v>5</v>
      </c>
      <c r="AS642" s="30">
        <f>SUMIF(Ingredients!$B$3:$B$230,F642,Ingredients!$E$3:$E$230)+SUMIF($B$3:$B$725,F642,$BA$3:$BA$730)</f>
        <v>27.479166666666668</v>
      </c>
      <c r="AT642" s="30">
        <f>SUMIF(Ingredients!$B$3:$B$230,G642,Ingredients!$E$3:$E$230)+SUMIF($B$3:$B$725,G642,$BA$3:$BA$730)</f>
        <v>0</v>
      </c>
      <c r="AU642" s="30">
        <f>SUMIF(Ingredients!$B$3:$B$230,H642,Ingredients!$E$3:$E$230)+SUMIF($B$3:$B$725,H642,$BA$3:$BA$730)</f>
        <v>0</v>
      </c>
      <c r="AV642" s="30">
        <f>SUMIF(Ingredients!$B$3:$B$230,I642,Ingredients!$E$3:$E$230)+SUMIF($B$3:$B$725,I642,$BA$3:$BA$730)</f>
        <v>0</v>
      </c>
      <c r="AW642" s="30">
        <f>SUMIF(Ingredients!$B$3:$B$230,J642,Ingredients!$E$3:$E$230)+SUMIF($B$3:$B$725,J642,$BA$3:$BA$730)</f>
        <v>0</v>
      </c>
      <c r="AX642" s="30">
        <f>SUMIF(Ingredients!$B$3:$B$230,K642,Ingredients!$E$3:$E$230)+SUMIF($B$3:$B$725,K642,$BA$3:$BA$730)</f>
        <v>0</v>
      </c>
      <c r="AY642" s="30">
        <f>SUMIF(Ingredients!$B$3:$B$230,L642,Ingredients!$E$3:$E$230)+SUMIF($B$3:$B$725,L642,$BA$3:$BA$730)</f>
        <v>0</v>
      </c>
      <c r="AZ642" s="30">
        <f>SUMIF(Ingredients!$B$3:$B$230,M642,Ingredients!$E$3:$E$230)+SUMIF($B$3:$B$725,M642,$BA$3:$BA$730)</f>
        <v>0</v>
      </c>
      <c r="BA642" s="29">
        <f t="shared" si="128"/>
        <v>27.479166666666668</v>
      </c>
      <c r="BB642" s="30">
        <f>SUMIF(Ingredients!$B$3:$B$230,F642,Ingredients!$F$3:$F$230)+SUMIF($B$3:$B$725,F642,$BJ$3:$BJ$725)</f>
        <v>1</v>
      </c>
      <c r="BC642" s="30">
        <f>SUMIF(Ingredients!$B$3:$B$230,G642,Ingredients!$F$3:$F$230)+SUMIF($B$3:$B$725,G642,$BJ$3:$BJ$725)</f>
        <v>0</v>
      </c>
      <c r="BD642" s="30">
        <f>SUMIF(Ingredients!$B$3:$B$230,H642,Ingredients!$F$3:$F$230)+SUMIF($B$3:$B$725,H642,$BJ$3:$BJ$725)</f>
        <v>0</v>
      </c>
      <c r="BE642" s="30">
        <f>SUMIF(Ingredients!$B$3:$B$230,I642,Ingredients!$F$3:$F$230)+SUMIF($B$3:$B$725,I642,$BJ$3:$BJ$725)</f>
        <v>0</v>
      </c>
      <c r="BF642" s="30">
        <f>SUMIF(Ingredients!$B$3:$B$230,J642,Ingredients!$F$3:$F$230)+SUMIF($B$3:$B$725,J642,$BJ$3:$BJ$725)</f>
        <v>0</v>
      </c>
      <c r="BG642" s="30">
        <f>SUMIF(Ingredients!$B$3:$B$230,K642,Ingredients!$F$3:$F$230)+SUMIF($B$3:$B$725,K642,$BJ$3:$BJ$725)</f>
        <v>0</v>
      </c>
      <c r="BH642" s="30">
        <f>SUMIF(Ingredients!$B$3:$B$230,L642,Ingredients!$F$3:$F$230)+SUMIF($B$3:$B$725,L642,$BJ$3:$BJ$725)</f>
        <v>0</v>
      </c>
      <c r="BI642" s="30">
        <f>SUMIF(Ingredients!$B$3:$B$230,M642,Ingredients!$F$3:$F$230)+SUMIF($B$3:$B$725,M642,$BJ$3:$BJ$725)</f>
        <v>0</v>
      </c>
      <c r="BJ642" s="35">
        <f t="shared" si="129"/>
        <v>1</v>
      </c>
      <c r="BK642" s="30">
        <f>SUMIF(Ingredients!$B$3:$B$230,F642,Ingredients!$G$3:$G$230)+SUMIF($B$3:$B$725,F642,$BS$3:$BS$725)</f>
        <v>0</v>
      </c>
      <c r="BL642" s="30">
        <f>SUMIF(Ingredients!$B$3:$B$230,G642,Ingredients!$G$3:$G$230)+SUMIF($B$3:$B$725,G642,$BS$3:$BS$725)</f>
        <v>0</v>
      </c>
      <c r="BM642" s="30">
        <f>SUMIF(Ingredients!$B$3:$B$230,H642,Ingredients!$G$3:$G$230)+SUMIF($B$3:$B$725,H642,$BS$3:$BS$725)</f>
        <v>0</v>
      </c>
      <c r="BN642" s="30">
        <f>SUMIF(Ingredients!$B$3:$B$230,I642,Ingredients!$G$3:$G$230)+SUMIF($B$3:$B$725,I642,$BS$3:$BS$725)</f>
        <v>0</v>
      </c>
      <c r="BO642" s="30">
        <f>SUMIF(Ingredients!$B$3:$B$230,J642,Ingredients!$G$3:$G$230)+SUMIF($B$3:$B$725,J642,$BS$3:$BS$725)</f>
        <v>0</v>
      </c>
      <c r="BP642" s="30">
        <f>SUMIF(Ingredients!$B$3:$B$230,K642,Ingredients!$G$3:$G$230)+SUMIF($B$3:$B$725,K642,$BS$3:$BS$725)</f>
        <v>0</v>
      </c>
      <c r="BQ642" s="30">
        <f>SUMIF(Ingredients!$B$3:$B$230,L642,Ingredients!$G$3:$G$230)+SUMIF($B$3:$B$725,L642,$BS$3:$BS$725)</f>
        <v>0</v>
      </c>
      <c r="BR642" s="30">
        <f>SUMIF(Ingredients!$B$3:$B$230,M642,Ingredients!$G$3:$G$230)+SUMIF($B$3:$B$725,M642,$BS$3:$BS$725)</f>
        <v>0</v>
      </c>
      <c r="BS642" s="36">
        <f t="shared" si="130"/>
        <v>0</v>
      </c>
      <c r="BT642" s="30">
        <f>SUMIF(Ingredients!$B$3:$B$230,F642,Ingredients!$H$3:$H$230)+SUMIF($B$3:$B$725,F642,$CB$3:$CB$725)</f>
        <v>2.5</v>
      </c>
      <c r="BU642" s="30">
        <f>SUMIF(Ingredients!$B$3:$B$230,G642,Ingredients!$H$3:$H$230)+SUMIF($B$3:$B$725,G642,$CB$3:$CB$725)</f>
        <v>0</v>
      </c>
      <c r="BV642" s="30">
        <f>SUMIF(Ingredients!$B$3:$B$230,H642,Ingredients!$H$3:$H$230)+SUMIF($B$3:$B$725,H642,$CB$3:$CB$725)</f>
        <v>0</v>
      </c>
      <c r="BW642" s="30">
        <f>SUMIF(Ingredients!$B$3:$B$230,I642,Ingredients!$H$3:$H$230)+SUMIF($B$3:$B$725,I642,$CB$3:$CB$725)</f>
        <v>0</v>
      </c>
      <c r="BX642" s="30">
        <f>SUMIF(Ingredients!$B$3:$B$230,J642,Ingredients!$H$3:$H$230)+SUMIF($B$3:$B$725,J642,$CB$3:$CB$725)</f>
        <v>0</v>
      </c>
      <c r="BY642" s="30">
        <f>SUMIF(Ingredients!$B$3:$B$230,K642,Ingredients!$H$3:$H$230)+SUMIF($B$3:$B$725,K642,$CB$3:$CB$725)</f>
        <v>0</v>
      </c>
      <c r="BZ642" s="30">
        <f>SUMIF(Ingredients!$B$3:$B$230,L642,Ingredients!$H$3:$H$230)+SUMIF($B$3:$B$725,L642,$CB$3:$CB$725)</f>
        <v>0</v>
      </c>
      <c r="CA642" s="30">
        <f>SUMIF(Ingredients!$B$3:$B$230,M642,Ingredients!$H$3:$H$230)+SUMIF($B$3:$B$725,M642,$CB$3:$CB$725)</f>
        <v>0</v>
      </c>
      <c r="CB642" s="42">
        <f t="shared" si="131"/>
        <v>2.5</v>
      </c>
      <c r="CC642" s="30">
        <f>SUMIF(Ingredients!$B$3:$B$230,F642,Ingredients!$I$3:$I$230)+SUMIF($B$3:$B$725,F642,$CK$3:$CK$725)</f>
        <v>2.5</v>
      </c>
      <c r="CD642" s="30">
        <f>SUMIF(Ingredients!$B$3:$B$230,G642,Ingredients!$I$3:$I$230)+SUMIF($B$3:$B$725,G642,$CK$3:$CK$725)</f>
        <v>0</v>
      </c>
      <c r="CE642" s="30">
        <f>SUMIF(Ingredients!$B$3:$B$230,H642,Ingredients!$I$3:$I$230)+SUMIF($B$3:$B$725,H642,$CK$3:$CK$725)</f>
        <v>0</v>
      </c>
      <c r="CF642" s="30">
        <f>SUMIF(Ingredients!$B$3:$B$230,I642,Ingredients!$I$3:$I$230)+SUMIF($B$3:$B$725,I642,$CK$3:$CK$725)</f>
        <v>0</v>
      </c>
      <c r="CG642" s="30">
        <f>SUMIF(Ingredients!$B$3:$B$230,J642,Ingredients!$I$3:$I$230)+SUMIF($B$3:$B$725,J642,$CK$3:$CK$725)</f>
        <v>0</v>
      </c>
      <c r="CH642" s="30">
        <f>SUMIF(Ingredients!$B$3:$B$230,K642,Ingredients!$I$3:$I$230)+SUMIF($B$3:$B$725,K642,$CK$3:$CK$725)</f>
        <v>0</v>
      </c>
      <c r="CI642" s="30">
        <f>SUMIF(Ingredients!$B$3:$B$230,L642,Ingredients!$I$3:$I$230)+SUMIF($B$3:$B$725,L642,$CK$3:$CK$725)</f>
        <v>0</v>
      </c>
      <c r="CJ642" s="30">
        <f>SUMIF(Ingredients!$B$3:$B$230,M642,Ingredients!$I$3:$I$230)+SUMIF($B$3:$B$725,M642,$CK$3:$CK$725)</f>
        <v>0</v>
      </c>
      <c r="CK642" s="38">
        <f t="shared" si="132"/>
        <v>2.5</v>
      </c>
      <c r="CL642" s="30">
        <f>SUMIF(Ingredients!$B$3:$B$230,F642,Ingredients!$J$3:$J$230)+SUMIF($B$3:$B$725,F642,$CT$3:$CT$725)</f>
        <v>3</v>
      </c>
      <c r="CM642" s="30">
        <f>SUMIF(Ingredients!$B$3:$B$230,G642,Ingredients!$J$3:$J$230)+SUMIF($B$3:$B$725,G642,$CT$3:$CT$725)</f>
        <v>0</v>
      </c>
      <c r="CN642" s="30">
        <f>SUMIF(Ingredients!$B$3:$B$230,H642,Ingredients!$J$3:$J$230)+SUMIF($B$3:$B$725,H642,$CT$3:$CT$725)</f>
        <v>0</v>
      </c>
      <c r="CO642" s="30">
        <f>SUMIF(Ingredients!$B$3:$B$230,I642,Ingredients!$J$3:$J$230)+SUMIF($B$3:$B$725,I642,$CT$3:$CT$725)</f>
        <v>0</v>
      </c>
      <c r="CP642" s="30">
        <f>SUMIF(Ingredients!$B$3:$B$230,J642,Ingredients!$J$3:$J$230)+SUMIF($B$3:$B$725,J642,$CT$3:$CT$725)</f>
        <v>0</v>
      </c>
      <c r="CQ642" s="30">
        <f>SUMIF(Ingredients!$B$3:$B$230,K642,Ingredients!$J$3:$J$230)+SUMIF($B$3:$B$725,K642,$CT$3:$CT$725)</f>
        <v>0</v>
      </c>
      <c r="CR642" s="30">
        <f>SUMIF(Ingredients!$B$3:$B$230,L642,Ingredients!$J$3:$J$230)+SUMIF($B$3:$B$725,L642,$CT$3:$CT$725)</f>
        <v>0</v>
      </c>
      <c r="CS642" s="30">
        <f>SUMIF(Ingredients!$B$3:$B$230,M642,Ingredients!$J$3:$J$230)+SUMIF($B$3:$B$725,M642,$CT$3:$CT$725)</f>
        <v>0</v>
      </c>
      <c r="CT642" s="43">
        <f t="shared" si="133"/>
        <v>3</v>
      </c>
      <c r="CU642" s="34">
        <v>5</v>
      </c>
      <c r="CV642" s="30">
        <v>0</v>
      </c>
      <c r="CW642" s="30">
        <v>6</v>
      </c>
      <c r="CX642" s="35">
        <v>1</v>
      </c>
      <c r="CY642" s="36">
        <v>0</v>
      </c>
      <c r="CZ642" s="37">
        <v>1</v>
      </c>
      <c r="DA642" s="38">
        <v>1</v>
      </c>
      <c r="DB642" s="39">
        <v>1</v>
      </c>
      <c r="DC642" t="s">
        <v>202</v>
      </c>
      <c r="DD642" t="str">
        <f t="shared" ca="1" si="125"/>
        <v/>
      </c>
      <c r="DE642" t="str">
        <f t="shared" ca="1" si="134"/>
        <v>-</v>
      </c>
      <c r="DF642" t="s">
        <v>1180</v>
      </c>
      <c r="DG642" t="s">
        <v>200</v>
      </c>
      <c r="DH642" t="str">
        <f t="shared" ca="1" si="135"/>
        <v>PIZZASLICEITEM(MEAL, ItemRegistry.pizzasliceItem, 4 ,1f,0f,1f,1f,0f,1f,1f,3.5f),</v>
      </c>
      <c r="DI642" t="s">
        <v>2648</v>
      </c>
    </row>
    <row r="643" spans="2:113" x14ac:dyDescent="0.3">
      <c r="B643" t="s">
        <v>963</v>
      </c>
      <c r="C643">
        <f>INDEX('PH Itemnames'!$B$1:$B$723,MATCH(B643,'PH Itemnames'!$A$1:$A$723),1)</f>
        <v>0</v>
      </c>
      <c r="D643" t="s">
        <v>240</v>
      </c>
      <c r="E643" t="s">
        <v>1188</v>
      </c>
      <c r="F643" s="10" t="s">
        <v>964</v>
      </c>
      <c r="G643" s="11"/>
      <c r="H643" s="11"/>
      <c r="I643" s="11"/>
      <c r="J643" s="11"/>
      <c r="K643" s="11"/>
      <c r="L643" s="11"/>
      <c r="M643" s="11"/>
      <c r="N643" s="46">
        <f ca="1">SUMIF(Ingredients!$B$3:$B$230,'PH complex foods'!F643,Ingredients!$A$3:$A$119)+SUMIF($B$3:$B$725,F643,$V$3:$V$724)</f>
        <v>1</v>
      </c>
      <c r="O643" s="11">
        <f ca="1">SUMIF(Ingredients!$B$3:$B$230,'PH complex foods'!G643,Ingredients!$A$3:$A$119)+SUMIF($B$3:$B$725,G643,$V$3:$V$724)</f>
        <v>0</v>
      </c>
      <c r="P643" s="11">
        <f ca="1">SUMIF(Ingredients!$B$3:$B$230,'PH complex foods'!H643,Ingredients!$A$3:$A$119)+SUMIF($B$3:$B$725,H643,$V$3:$V$724)</f>
        <v>0</v>
      </c>
      <c r="Q643" s="11">
        <f ca="1">SUMIF(Ingredients!$B$3:$B$230,'PH complex foods'!I643,Ingredients!$A$3:$A$119)+SUMIF($B$3:$B$725,I643,$V$3:$V$724)</f>
        <v>0</v>
      </c>
      <c r="R643" s="11">
        <f ca="1">SUMIF(Ingredients!$B$3:$B$230,'PH complex foods'!J643,Ingredients!$A$3:$A$119)+SUMIF($B$3:$B$725,J643,$V$3:$V$724)</f>
        <v>0</v>
      </c>
      <c r="S643" s="11">
        <f ca="1">SUMIF(Ingredients!$B$3:$B$230,'PH complex foods'!K643,Ingredients!$A$3:$A$119)+SUMIF($B$3:$B$725,K643,$V$3:$V$724)</f>
        <v>0</v>
      </c>
      <c r="T643" s="11">
        <f ca="1">SUMIF(Ingredients!$B$3:$B$230,'PH complex foods'!L643,Ingredients!$A$3:$A$119)+SUMIF($B$3:$B$725,L643,$V$3:$V$724)</f>
        <v>0</v>
      </c>
      <c r="U643" s="11">
        <f ca="1">SUMIF(Ingredients!$B$3:$B$230,'PH complex foods'!M643,Ingredients!$A$3:$A$119)+SUMIF($B$3:$B$725,M643,$V$3:$V$724)</f>
        <v>0</v>
      </c>
      <c r="V643" s="10">
        <f t="shared" ca="1" si="136"/>
        <v>1</v>
      </c>
      <c r="W643" s="10">
        <v>1</v>
      </c>
      <c r="X643" s="11">
        <v>1</v>
      </c>
      <c r="Y643" s="11">
        <f>COUNTIF(F643:M1367,B643)</f>
        <v>0</v>
      </c>
      <c r="Z643" s="44" t="str">
        <f t="shared" ca="1" si="137"/>
        <v>Yes</v>
      </c>
      <c r="AA643" s="34">
        <f>SUMIF(Ingredients!$B$3:$B$230,F643,Ingredients!$C$3:$C$230)+SUMIF($B$3:$B$725,F643,$AI$3:$AI$725)</f>
        <v>7.166666666666667</v>
      </c>
      <c r="AB643" s="30">
        <f>SUMIF(Ingredients!$B$3:$B$230,G643,Ingredients!$C$3:$C$230)+SUMIF($B$3:$B$725,G643,$AI$3:$AI$725)</f>
        <v>0</v>
      </c>
      <c r="AC643" s="30">
        <f>SUMIF(Ingredients!$B$3:$B$230,H643,Ingredients!$C$3:$C$230)+SUMIF($B$3:$B$725,H643,$AI$3:$AI$725)</f>
        <v>0</v>
      </c>
      <c r="AD643" s="30">
        <f>SUMIF(Ingredients!$B$3:$B$230,I643,Ingredients!$C$3:$C$230)+SUMIF($B$3:$B$725,I643,$AI$3:$AI$725)</f>
        <v>0</v>
      </c>
      <c r="AE643" s="30">
        <f>SUMIF(Ingredients!$B$3:$B$230,J643,Ingredients!$C$3:$C$230)+SUMIF($B$3:$B$725,J643,$AI$3:$AI$725)</f>
        <v>0</v>
      </c>
      <c r="AF643" s="30">
        <f>SUMIF(Ingredients!$B$3:$B$230,K643,Ingredients!$C$3:$C$230)+SUMIF($B$3:$B$725,K643,$AI$3:$AI$725)</f>
        <v>0</v>
      </c>
      <c r="AG643" s="30">
        <f>SUMIF(Ingredients!$B$3:$B$230,L643,Ingredients!$C$3:$C$230)+SUMIF($B$3:$B$725,L643,$AI$3:$AI$725)</f>
        <v>0</v>
      </c>
      <c r="AH643" s="30">
        <f>SUMIF(Ingredients!$B$3:$B$230,M643,Ingredients!$C$3:$C$230)+SUMIF($B$3:$B$725,M643,$AI$3:$AI$725)</f>
        <v>0</v>
      </c>
      <c r="AI643" s="29">
        <f t="shared" si="126"/>
        <v>7.166666666666667</v>
      </c>
      <c r="AJ643" s="30">
        <f>SUMIF(Ingredients!$B$3:$B$230,F643,Ingredients!$D$3:$D$230)+SUMIF($B$3:$B$725,F643,$AR$3:$AR$725)</f>
        <v>0</v>
      </c>
      <c r="AK643" s="30">
        <f>SUMIF(Ingredients!$B$3:$B$230,G643,Ingredients!$D$3:$D$230)+SUMIF($B$3:$B$725,G643,$AR$3:$AR$725)</f>
        <v>0</v>
      </c>
      <c r="AL643" s="30">
        <f>SUMIF(Ingredients!$B$3:$B$230,H643,Ingredients!$D$3:$D$230)+SUMIF($B$3:$B$725,H643,$AR$3:$AR$725)</f>
        <v>0</v>
      </c>
      <c r="AM643" s="30">
        <f>SUMIF(Ingredients!$B$3:$B$230,I643,Ingredients!$D$3:$D$230)+SUMIF($B$3:$B$725,I643,$AR$3:$AR$725)</f>
        <v>0</v>
      </c>
      <c r="AN643" s="30">
        <f>SUMIF(Ingredients!$B$3:$B$230,J643,Ingredients!$D$3:$D$230)+SUMIF($B$3:$B$725,J643,$AR$3:$AR$725)</f>
        <v>0</v>
      </c>
      <c r="AO643" s="30">
        <f>SUMIF(Ingredients!$B$3:$B$230,K643,Ingredients!$D$3:$D$230)+SUMIF($B$3:$B$725,K643,$AR$3:$AR$725)</f>
        <v>0</v>
      </c>
      <c r="AP643" s="30">
        <f>SUMIF(Ingredients!$B$3:$B$230,L643,Ingredients!$D$3:$D$230)+SUMIF($B$3:$B$725,L643,$AR$3:$AR$725)</f>
        <v>0</v>
      </c>
      <c r="AQ643" s="30">
        <f>SUMIF(Ingredients!$B$3:$B$230,M643,Ingredients!$D$3:$D$230)+SUMIF($B$3:$B$725,M643,$AR$3:$AR$725)</f>
        <v>0</v>
      </c>
      <c r="AR643" s="29">
        <f t="shared" si="127"/>
        <v>0</v>
      </c>
      <c r="AS643" s="30">
        <f>SUMIF(Ingredients!$B$3:$B$230,F643,Ingredients!$E$3:$E$230)+SUMIF($B$3:$B$725,F643,$BA$3:$BA$730)</f>
        <v>12</v>
      </c>
      <c r="AT643" s="30">
        <f>SUMIF(Ingredients!$B$3:$B$230,G643,Ingredients!$E$3:$E$230)+SUMIF($B$3:$B$725,G643,$BA$3:$BA$730)</f>
        <v>0</v>
      </c>
      <c r="AU643" s="30">
        <f>SUMIF(Ingredients!$B$3:$B$230,H643,Ingredients!$E$3:$E$230)+SUMIF($B$3:$B$725,H643,$BA$3:$BA$730)</f>
        <v>0</v>
      </c>
      <c r="AV643" s="30">
        <f>SUMIF(Ingredients!$B$3:$B$230,I643,Ingredients!$E$3:$E$230)+SUMIF($B$3:$B$725,I643,$BA$3:$BA$730)</f>
        <v>0</v>
      </c>
      <c r="AW643" s="30">
        <f>SUMIF(Ingredients!$B$3:$B$230,J643,Ingredients!$E$3:$E$230)+SUMIF($B$3:$B$725,J643,$BA$3:$BA$730)</f>
        <v>0</v>
      </c>
      <c r="AX643" s="30">
        <f>SUMIF(Ingredients!$B$3:$B$230,K643,Ingredients!$E$3:$E$230)+SUMIF($B$3:$B$725,K643,$BA$3:$BA$730)</f>
        <v>0</v>
      </c>
      <c r="AY643" s="30">
        <f>SUMIF(Ingredients!$B$3:$B$230,L643,Ingredients!$E$3:$E$230)+SUMIF($B$3:$B$725,L643,$BA$3:$BA$730)</f>
        <v>0</v>
      </c>
      <c r="AZ643" s="30">
        <f>SUMIF(Ingredients!$B$3:$B$230,M643,Ingredients!$E$3:$E$230)+SUMIF($B$3:$B$725,M643,$BA$3:$BA$730)</f>
        <v>0</v>
      </c>
      <c r="BA643" s="29">
        <f t="shared" si="128"/>
        <v>12</v>
      </c>
      <c r="BB643" s="30">
        <f>SUMIF(Ingredients!$B$3:$B$230,F643,Ingredients!$F$3:$F$230)+SUMIF($B$3:$B$725,F643,$BJ$3:$BJ$725)</f>
        <v>0</v>
      </c>
      <c r="BC643" s="30">
        <f>SUMIF(Ingredients!$B$3:$B$230,G643,Ingredients!$F$3:$F$230)+SUMIF($B$3:$B$725,G643,$BJ$3:$BJ$725)</f>
        <v>0</v>
      </c>
      <c r="BD643" s="30">
        <f>SUMIF(Ingredients!$B$3:$B$230,H643,Ingredients!$F$3:$F$230)+SUMIF($B$3:$B$725,H643,$BJ$3:$BJ$725)</f>
        <v>0</v>
      </c>
      <c r="BE643" s="30">
        <f>SUMIF(Ingredients!$B$3:$B$230,I643,Ingredients!$F$3:$F$230)+SUMIF($B$3:$B$725,I643,$BJ$3:$BJ$725)</f>
        <v>0</v>
      </c>
      <c r="BF643" s="30">
        <f>SUMIF(Ingredients!$B$3:$B$230,J643,Ingredients!$F$3:$F$230)+SUMIF($B$3:$B$725,J643,$BJ$3:$BJ$725)</f>
        <v>0</v>
      </c>
      <c r="BG643" s="30">
        <f>SUMIF(Ingredients!$B$3:$B$230,K643,Ingredients!$F$3:$F$230)+SUMIF($B$3:$B$725,K643,$BJ$3:$BJ$725)</f>
        <v>0</v>
      </c>
      <c r="BH643" s="30">
        <f>SUMIF(Ingredients!$B$3:$B$230,L643,Ingredients!$F$3:$F$230)+SUMIF($B$3:$B$725,L643,$BJ$3:$BJ$725)</f>
        <v>0</v>
      </c>
      <c r="BI643" s="30">
        <f>SUMIF(Ingredients!$B$3:$B$230,M643,Ingredients!$F$3:$F$230)+SUMIF($B$3:$B$725,M643,$BJ$3:$BJ$725)</f>
        <v>0</v>
      </c>
      <c r="BJ643" s="35">
        <f t="shared" si="129"/>
        <v>0</v>
      </c>
      <c r="BK643" s="30">
        <f>SUMIF(Ingredients!$B$3:$B$230,F643,Ingredients!$G$3:$G$230)+SUMIF($B$3:$B$725,F643,$BS$3:$BS$725)</f>
        <v>0</v>
      </c>
      <c r="BL643" s="30">
        <f>SUMIF(Ingredients!$B$3:$B$230,G643,Ingredients!$G$3:$G$230)+SUMIF($B$3:$B$725,G643,$BS$3:$BS$725)</f>
        <v>0</v>
      </c>
      <c r="BM643" s="30">
        <f>SUMIF(Ingredients!$B$3:$B$230,H643,Ingredients!$G$3:$G$230)+SUMIF($B$3:$B$725,H643,$BS$3:$BS$725)</f>
        <v>0</v>
      </c>
      <c r="BN643" s="30">
        <f>SUMIF(Ingredients!$B$3:$B$230,I643,Ingredients!$G$3:$G$230)+SUMIF($B$3:$B$725,I643,$BS$3:$BS$725)</f>
        <v>0</v>
      </c>
      <c r="BO643" s="30">
        <f>SUMIF(Ingredients!$B$3:$B$230,J643,Ingredients!$G$3:$G$230)+SUMIF($B$3:$B$725,J643,$BS$3:$BS$725)</f>
        <v>0</v>
      </c>
      <c r="BP643" s="30">
        <f>SUMIF(Ingredients!$B$3:$B$230,K643,Ingredients!$G$3:$G$230)+SUMIF($B$3:$B$725,K643,$BS$3:$BS$725)</f>
        <v>0</v>
      </c>
      <c r="BQ643" s="30">
        <f>SUMIF(Ingredients!$B$3:$B$230,L643,Ingredients!$G$3:$G$230)+SUMIF($B$3:$B$725,L643,$BS$3:$BS$725)</f>
        <v>0</v>
      </c>
      <c r="BR643" s="30">
        <f>SUMIF(Ingredients!$B$3:$B$230,M643,Ingredients!$G$3:$G$230)+SUMIF($B$3:$B$725,M643,$BS$3:$BS$725)</f>
        <v>0</v>
      </c>
      <c r="BS643" s="36">
        <f t="shared" si="130"/>
        <v>0</v>
      </c>
      <c r="BT643" s="30">
        <f>SUMIF(Ingredients!$B$3:$B$230,F643,Ingredients!$H$3:$H$230)+SUMIF($B$3:$B$725,F643,$CB$3:$CB$725)</f>
        <v>0</v>
      </c>
      <c r="BU643" s="30">
        <f>SUMIF(Ingredients!$B$3:$B$230,G643,Ingredients!$H$3:$H$230)+SUMIF($B$3:$B$725,G643,$CB$3:$CB$725)</f>
        <v>0</v>
      </c>
      <c r="BV643" s="30">
        <f>SUMIF(Ingredients!$B$3:$B$230,H643,Ingredients!$H$3:$H$230)+SUMIF($B$3:$B$725,H643,$CB$3:$CB$725)</f>
        <v>0</v>
      </c>
      <c r="BW643" s="30">
        <f>SUMIF(Ingredients!$B$3:$B$230,I643,Ingredients!$H$3:$H$230)+SUMIF($B$3:$B$725,I643,$CB$3:$CB$725)</f>
        <v>0</v>
      </c>
      <c r="BX643" s="30">
        <f>SUMIF(Ingredients!$B$3:$B$230,J643,Ingredients!$H$3:$H$230)+SUMIF($B$3:$B$725,J643,$CB$3:$CB$725)</f>
        <v>0</v>
      </c>
      <c r="BY643" s="30">
        <f>SUMIF(Ingredients!$B$3:$B$230,K643,Ingredients!$H$3:$H$230)+SUMIF($B$3:$B$725,K643,$CB$3:$CB$725)</f>
        <v>0</v>
      </c>
      <c r="BZ643" s="30">
        <f>SUMIF(Ingredients!$B$3:$B$230,L643,Ingredients!$H$3:$H$230)+SUMIF($B$3:$B$725,L643,$CB$3:$CB$725)</f>
        <v>0</v>
      </c>
      <c r="CA643" s="30">
        <f>SUMIF(Ingredients!$B$3:$B$230,M643,Ingredients!$H$3:$H$230)+SUMIF($B$3:$B$725,M643,$CB$3:$CB$725)</f>
        <v>0</v>
      </c>
      <c r="CB643" s="42">
        <f t="shared" si="131"/>
        <v>0</v>
      </c>
      <c r="CC643" s="30">
        <f>SUMIF(Ingredients!$B$3:$B$230,F643,Ingredients!$I$3:$I$230)+SUMIF($B$3:$B$725,F643,$CK$3:$CK$725)</f>
        <v>2</v>
      </c>
      <c r="CD643" s="30">
        <f>SUMIF(Ingredients!$B$3:$B$230,G643,Ingredients!$I$3:$I$230)+SUMIF($B$3:$B$725,G643,$CK$3:$CK$725)</f>
        <v>0</v>
      </c>
      <c r="CE643" s="30">
        <f>SUMIF(Ingredients!$B$3:$B$230,H643,Ingredients!$I$3:$I$230)+SUMIF($B$3:$B$725,H643,$CK$3:$CK$725)</f>
        <v>0</v>
      </c>
      <c r="CF643" s="30">
        <f>SUMIF(Ingredients!$B$3:$B$230,I643,Ingredients!$I$3:$I$230)+SUMIF($B$3:$B$725,I643,$CK$3:$CK$725)</f>
        <v>0</v>
      </c>
      <c r="CG643" s="30">
        <f>SUMIF(Ingredients!$B$3:$B$230,J643,Ingredients!$I$3:$I$230)+SUMIF($B$3:$B$725,J643,$CK$3:$CK$725)</f>
        <v>0</v>
      </c>
      <c r="CH643" s="30">
        <f>SUMIF(Ingredients!$B$3:$B$230,K643,Ingredients!$I$3:$I$230)+SUMIF($B$3:$B$725,K643,$CK$3:$CK$725)</f>
        <v>0</v>
      </c>
      <c r="CI643" s="30">
        <f>SUMIF(Ingredients!$B$3:$B$230,L643,Ingredients!$I$3:$I$230)+SUMIF($B$3:$B$725,L643,$CK$3:$CK$725)</f>
        <v>0</v>
      </c>
      <c r="CJ643" s="30">
        <f>SUMIF(Ingredients!$B$3:$B$230,M643,Ingredients!$I$3:$I$230)+SUMIF($B$3:$B$725,M643,$CK$3:$CK$725)</f>
        <v>0</v>
      </c>
      <c r="CK643" s="38">
        <f t="shared" si="132"/>
        <v>2</v>
      </c>
      <c r="CL643" s="30">
        <f>SUMIF(Ingredients!$B$3:$B$230,F643,Ingredients!$J$3:$J$230)+SUMIF($B$3:$B$725,F643,$CT$3:$CT$725)</f>
        <v>0</v>
      </c>
      <c r="CM643" s="30">
        <f>SUMIF(Ingredients!$B$3:$B$230,G643,Ingredients!$J$3:$J$230)+SUMIF($B$3:$B$725,G643,$CT$3:$CT$725)</f>
        <v>0</v>
      </c>
      <c r="CN643" s="30">
        <f>SUMIF(Ingredients!$B$3:$B$230,H643,Ingredients!$J$3:$J$230)+SUMIF($B$3:$B$725,H643,$CT$3:$CT$725)</f>
        <v>0</v>
      </c>
      <c r="CO643" s="30">
        <f>SUMIF(Ingredients!$B$3:$B$230,I643,Ingredients!$J$3:$J$230)+SUMIF($B$3:$B$725,I643,$CT$3:$CT$725)</f>
        <v>0</v>
      </c>
      <c r="CP643" s="30">
        <f>SUMIF(Ingredients!$B$3:$B$230,J643,Ingredients!$J$3:$J$230)+SUMIF($B$3:$B$725,J643,$CT$3:$CT$725)</f>
        <v>0</v>
      </c>
      <c r="CQ643" s="30">
        <f>SUMIF(Ingredients!$B$3:$B$230,K643,Ingredients!$J$3:$J$230)+SUMIF($B$3:$B$725,K643,$CT$3:$CT$725)</f>
        <v>0</v>
      </c>
      <c r="CR643" s="30">
        <f>SUMIF(Ingredients!$B$3:$B$230,L643,Ingredients!$J$3:$J$230)+SUMIF($B$3:$B$725,L643,$CT$3:$CT$725)</f>
        <v>0</v>
      </c>
      <c r="CS643" s="30">
        <f>SUMIF(Ingredients!$B$3:$B$230,M643,Ingredients!$J$3:$J$230)+SUMIF($B$3:$B$725,M643,$CT$3:$CT$725)</f>
        <v>0</v>
      </c>
      <c r="CT643" s="43">
        <f t="shared" si="133"/>
        <v>0</v>
      </c>
      <c r="CU643" s="34">
        <v>7.166666666666667</v>
      </c>
      <c r="CV643" s="30">
        <v>0</v>
      </c>
      <c r="CW643" s="30">
        <v>10</v>
      </c>
      <c r="CX643" s="35">
        <v>0</v>
      </c>
      <c r="CY643" s="36">
        <v>0</v>
      </c>
      <c r="CZ643" s="37">
        <v>0</v>
      </c>
      <c r="DA643" s="38">
        <v>2</v>
      </c>
      <c r="DB643" s="39">
        <v>0</v>
      </c>
      <c r="DC643" t="s">
        <v>202</v>
      </c>
      <c r="DD643" t="str">
        <f t="shared" ca="1" si="125"/>
        <v/>
      </c>
      <c r="DE643" t="str">
        <f t="shared" ca="1" si="134"/>
        <v>-</v>
      </c>
      <c r="DF643" t="s">
        <v>1174</v>
      </c>
      <c r="DG643" t="s">
        <v>199</v>
      </c>
      <c r="DH643" t="str">
        <f t="shared" ca="1" si="135"/>
        <v/>
      </c>
      <c r="DI643" t="s">
        <v>2271</v>
      </c>
    </row>
    <row r="644" spans="2:113" x14ac:dyDescent="0.3">
      <c r="B644" t="s">
        <v>965</v>
      </c>
      <c r="C644" t="str">
        <f>INDEX('PH Itemnames'!$B$1:$B$723,MATCH(B644,'PH Itemnames'!$A$1:$A$723),1)</f>
        <v>baconcheeseburgerItem</v>
      </c>
      <c r="D644" t="s">
        <v>240</v>
      </c>
      <c r="E644" t="s">
        <v>1191</v>
      </c>
      <c r="F644" s="10" t="s">
        <v>966</v>
      </c>
      <c r="G644" s="11" t="s">
        <v>367</v>
      </c>
      <c r="H644" s="11"/>
      <c r="I644" s="11"/>
      <c r="J644" s="11"/>
      <c r="K644" s="11"/>
      <c r="L644" s="11"/>
      <c r="M644" s="11"/>
      <c r="N644" s="46">
        <f ca="1">SUMIF(Ingredients!$B$3:$B$230,'PH complex foods'!F644,Ingredients!$A$3:$A$119)+SUMIF($B$3:$B$725,F644,$V$3:$V$724)</f>
        <v>1</v>
      </c>
      <c r="O644" s="11">
        <f ca="1">SUMIF(Ingredients!$B$3:$B$230,'PH complex foods'!G644,Ingredients!$A$3:$A$119)+SUMIF($B$3:$B$725,G644,$V$3:$V$724)</f>
        <v>1</v>
      </c>
      <c r="P644" s="11">
        <f ca="1">SUMIF(Ingredients!$B$3:$B$230,'PH complex foods'!H644,Ingredients!$A$3:$A$119)+SUMIF($B$3:$B$725,H644,$V$3:$V$724)</f>
        <v>0</v>
      </c>
      <c r="Q644" s="11">
        <f ca="1">SUMIF(Ingredients!$B$3:$B$230,'PH complex foods'!I644,Ingredients!$A$3:$A$119)+SUMIF($B$3:$B$725,I644,$V$3:$V$724)</f>
        <v>0</v>
      </c>
      <c r="R644" s="11">
        <f ca="1">SUMIF(Ingredients!$B$3:$B$230,'PH complex foods'!J644,Ingredients!$A$3:$A$119)+SUMIF($B$3:$B$725,J644,$V$3:$V$724)</f>
        <v>0</v>
      </c>
      <c r="S644" s="11">
        <f ca="1">SUMIF(Ingredients!$B$3:$B$230,'PH complex foods'!K644,Ingredients!$A$3:$A$119)+SUMIF($B$3:$B$725,K644,$V$3:$V$724)</f>
        <v>0</v>
      </c>
      <c r="T644" s="11">
        <f ca="1">SUMIF(Ingredients!$B$3:$B$230,'PH complex foods'!L644,Ingredients!$A$3:$A$119)+SUMIF($B$3:$B$725,L644,$V$3:$V$724)</f>
        <v>0</v>
      </c>
      <c r="U644" s="11">
        <f ca="1">SUMIF(Ingredients!$B$3:$B$230,'PH complex foods'!M644,Ingredients!$A$3:$A$119)+SUMIF($B$3:$B$725,M644,$V$3:$V$724)</f>
        <v>0</v>
      </c>
      <c r="V644" s="10">
        <f t="shared" ca="1" si="136"/>
        <v>1</v>
      </c>
      <c r="W644" s="10">
        <v>1</v>
      </c>
      <c r="X644" s="11">
        <v>1</v>
      </c>
      <c r="Y644" s="11">
        <f>COUNTIF(F644:M1368,B644)</f>
        <v>1</v>
      </c>
      <c r="Z644" s="44" t="str">
        <f t="shared" ca="1" si="137"/>
        <v>Yes</v>
      </c>
      <c r="AA644" s="34">
        <f>SUMIF(Ingredients!$B$3:$B$230,F644,Ingredients!$C$3:$C$230)+SUMIF($B$3:$B$725,F644,$AI$3:$AI$725)</f>
        <v>30</v>
      </c>
      <c r="AB644" s="30">
        <f>SUMIF(Ingredients!$B$3:$B$230,G644,Ingredients!$C$3:$C$230)+SUMIF($B$3:$B$725,G644,$AI$3:$AI$725)</f>
        <v>10</v>
      </c>
      <c r="AC644" s="30">
        <f>SUMIF(Ingredients!$B$3:$B$230,H644,Ingredients!$C$3:$C$230)+SUMIF($B$3:$B$725,H644,$AI$3:$AI$725)</f>
        <v>0</v>
      </c>
      <c r="AD644" s="30">
        <f>SUMIF(Ingredients!$B$3:$B$230,I644,Ingredients!$C$3:$C$230)+SUMIF($B$3:$B$725,I644,$AI$3:$AI$725)</f>
        <v>0</v>
      </c>
      <c r="AE644" s="30">
        <f>SUMIF(Ingredients!$B$3:$B$230,J644,Ingredients!$C$3:$C$230)+SUMIF($B$3:$B$725,J644,$AI$3:$AI$725)</f>
        <v>0</v>
      </c>
      <c r="AF644" s="30">
        <f>SUMIF(Ingredients!$B$3:$B$230,K644,Ingredients!$C$3:$C$230)+SUMIF($B$3:$B$725,K644,$AI$3:$AI$725)</f>
        <v>0</v>
      </c>
      <c r="AG644" s="30">
        <f>SUMIF(Ingredients!$B$3:$B$230,L644,Ingredients!$C$3:$C$230)+SUMIF($B$3:$B$725,L644,$AI$3:$AI$725)</f>
        <v>0</v>
      </c>
      <c r="AH644" s="30">
        <f>SUMIF(Ingredients!$B$3:$B$230,M644,Ingredients!$C$3:$C$230)+SUMIF($B$3:$B$725,M644,$AI$3:$AI$725)</f>
        <v>0</v>
      </c>
      <c r="AI644" s="29">
        <f t="shared" si="126"/>
        <v>40</v>
      </c>
      <c r="AJ644" s="30">
        <f>SUMIF(Ingredients!$B$3:$B$230,F644,Ingredients!$D$3:$D$230)+SUMIF($B$3:$B$725,F644,$AR$3:$AR$725)</f>
        <v>0</v>
      </c>
      <c r="AK644" s="30">
        <f>SUMIF(Ingredients!$B$3:$B$230,G644,Ingredients!$D$3:$D$230)+SUMIF($B$3:$B$725,G644,$AR$3:$AR$725)</f>
        <v>0</v>
      </c>
      <c r="AL644" s="30">
        <f>SUMIF(Ingredients!$B$3:$B$230,H644,Ingredients!$D$3:$D$230)+SUMIF($B$3:$B$725,H644,$AR$3:$AR$725)</f>
        <v>0</v>
      </c>
      <c r="AM644" s="30">
        <f>SUMIF(Ingredients!$B$3:$B$230,I644,Ingredients!$D$3:$D$230)+SUMIF($B$3:$B$725,I644,$AR$3:$AR$725)</f>
        <v>0</v>
      </c>
      <c r="AN644" s="30">
        <f>SUMIF(Ingredients!$B$3:$B$230,J644,Ingredients!$D$3:$D$230)+SUMIF($B$3:$B$725,J644,$AR$3:$AR$725)</f>
        <v>0</v>
      </c>
      <c r="AO644" s="30">
        <f>SUMIF(Ingredients!$B$3:$B$230,K644,Ingredients!$D$3:$D$230)+SUMIF($B$3:$B$725,K644,$AR$3:$AR$725)</f>
        <v>0</v>
      </c>
      <c r="AP644" s="30">
        <f>SUMIF(Ingredients!$B$3:$B$230,L644,Ingredients!$D$3:$D$230)+SUMIF($B$3:$B$725,L644,$AR$3:$AR$725)</f>
        <v>0</v>
      </c>
      <c r="AQ644" s="30">
        <f>SUMIF(Ingredients!$B$3:$B$230,M644,Ingredients!$D$3:$D$230)+SUMIF($B$3:$B$725,M644,$AR$3:$AR$725)</f>
        <v>0</v>
      </c>
      <c r="AR644" s="29">
        <f t="shared" si="127"/>
        <v>0</v>
      </c>
      <c r="AS644" s="30">
        <f>SUMIF(Ingredients!$B$3:$B$230,F644,Ingredients!$E$3:$E$230)+SUMIF($B$3:$B$725,F644,$BA$3:$BA$730)</f>
        <v>43.125</v>
      </c>
      <c r="AT644" s="30">
        <f>SUMIF(Ingredients!$B$3:$B$230,G644,Ingredients!$E$3:$E$230)+SUMIF($B$3:$B$725,G644,$BA$3:$BA$730)</f>
        <v>14</v>
      </c>
      <c r="AU644" s="30">
        <f>SUMIF(Ingredients!$B$3:$B$230,H644,Ingredients!$E$3:$E$230)+SUMIF($B$3:$B$725,H644,$BA$3:$BA$730)</f>
        <v>0</v>
      </c>
      <c r="AV644" s="30">
        <f>SUMIF(Ingredients!$B$3:$B$230,I644,Ingredients!$E$3:$E$230)+SUMIF($B$3:$B$725,I644,$BA$3:$BA$730)</f>
        <v>0</v>
      </c>
      <c r="AW644" s="30">
        <f>SUMIF(Ingredients!$B$3:$B$230,J644,Ingredients!$E$3:$E$230)+SUMIF($B$3:$B$725,J644,$BA$3:$BA$730)</f>
        <v>0</v>
      </c>
      <c r="AX644" s="30">
        <f>SUMIF(Ingredients!$B$3:$B$230,K644,Ingredients!$E$3:$E$230)+SUMIF($B$3:$B$725,K644,$BA$3:$BA$730)</f>
        <v>0</v>
      </c>
      <c r="AY644" s="30">
        <f>SUMIF(Ingredients!$B$3:$B$230,L644,Ingredients!$E$3:$E$230)+SUMIF($B$3:$B$725,L644,$BA$3:$BA$730)</f>
        <v>0</v>
      </c>
      <c r="AZ644" s="30">
        <f>SUMIF(Ingredients!$B$3:$B$230,M644,Ingredients!$E$3:$E$230)+SUMIF($B$3:$B$725,M644,$BA$3:$BA$730)</f>
        <v>0</v>
      </c>
      <c r="BA644" s="29">
        <f t="shared" si="128"/>
        <v>28.5625</v>
      </c>
      <c r="BB644" s="30">
        <f>SUMIF(Ingredients!$B$3:$B$230,F644,Ingredients!$F$3:$F$230)+SUMIF($B$3:$B$725,F644,$BJ$3:$BJ$725)</f>
        <v>1.5</v>
      </c>
      <c r="BC644" s="30">
        <f>SUMIF(Ingredients!$B$3:$B$230,G644,Ingredients!$F$3:$F$230)+SUMIF($B$3:$B$725,G644,$BJ$3:$BJ$725)</f>
        <v>0</v>
      </c>
      <c r="BD644" s="30">
        <f>SUMIF(Ingredients!$B$3:$B$230,H644,Ingredients!$F$3:$F$230)+SUMIF($B$3:$B$725,H644,$BJ$3:$BJ$725)</f>
        <v>0</v>
      </c>
      <c r="BE644" s="30">
        <f>SUMIF(Ingredients!$B$3:$B$230,I644,Ingredients!$F$3:$F$230)+SUMIF($B$3:$B$725,I644,$BJ$3:$BJ$725)</f>
        <v>0</v>
      </c>
      <c r="BF644" s="30">
        <f>SUMIF(Ingredients!$B$3:$B$230,J644,Ingredients!$F$3:$F$230)+SUMIF($B$3:$B$725,J644,$BJ$3:$BJ$725)</f>
        <v>0</v>
      </c>
      <c r="BG644" s="30">
        <f>SUMIF(Ingredients!$B$3:$B$230,K644,Ingredients!$F$3:$F$230)+SUMIF($B$3:$B$725,K644,$BJ$3:$BJ$725)</f>
        <v>0</v>
      </c>
      <c r="BH644" s="30">
        <f>SUMIF(Ingredients!$B$3:$B$230,L644,Ingredients!$F$3:$F$230)+SUMIF($B$3:$B$725,L644,$BJ$3:$BJ$725)</f>
        <v>0</v>
      </c>
      <c r="BI644" s="30">
        <f>SUMIF(Ingredients!$B$3:$B$230,M644,Ingredients!$F$3:$F$230)+SUMIF($B$3:$B$725,M644,$BJ$3:$BJ$725)</f>
        <v>0</v>
      </c>
      <c r="BJ644" s="35">
        <f t="shared" si="129"/>
        <v>1.5</v>
      </c>
      <c r="BK644" s="30">
        <f>SUMIF(Ingredients!$B$3:$B$230,F644,Ingredients!$G$3:$G$230)+SUMIF($B$3:$B$725,F644,$BS$3:$BS$725)</f>
        <v>0</v>
      </c>
      <c r="BL644" s="30">
        <f>SUMIF(Ingredients!$B$3:$B$230,G644,Ingredients!$G$3:$G$230)+SUMIF($B$3:$B$725,G644,$BS$3:$BS$725)</f>
        <v>0</v>
      </c>
      <c r="BM644" s="30">
        <f>SUMIF(Ingredients!$B$3:$B$230,H644,Ingredients!$G$3:$G$230)+SUMIF($B$3:$B$725,H644,$BS$3:$BS$725)</f>
        <v>0</v>
      </c>
      <c r="BN644" s="30">
        <f>SUMIF(Ingredients!$B$3:$B$230,I644,Ingredients!$G$3:$G$230)+SUMIF($B$3:$B$725,I644,$BS$3:$BS$725)</f>
        <v>0</v>
      </c>
      <c r="BO644" s="30">
        <f>SUMIF(Ingredients!$B$3:$B$230,J644,Ingredients!$G$3:$G$230)+SUMIF($B$3:$B$725,J644,$BS$3:$BS$725)</f>
        <v>0</v>
      </c>
      <c r="BP644" s="30">
        <f>SUMIF(Ingredients!$B$3:$B$230,K644,Ingredients!$G$3:$G$230)+SUMIF($B$3:$B$725,K644,$BS$3:$BS$725)</f>
        <v>0</v>
      </c>
      <c r="BQ644" s="30">
        <f>SUMIF(Ingredients!$B$3:$B$230,L644,Ingredients!$G$3:$G$230)+SUMIF($B$3:$B$725,L644,$BS$3:$BS$725)</f>
        <v>0</v>
      </c>
      <c r="BR644" s="30">
        <f>SUMIF(Ingredients!$B$3:$B$230,M644,Ingredients!$G$3:$G$230)+SUMIF($B$3:$B$725,M644,$BS$3:$BS$725)</f>
        <v>0</v>
      </c>
      <c r="BS644" s="36">
        <f t="shared" si="130"/>
        <v>0</v>
      </c>
      <c r="BT644" s="30">
        <f>SUMIF(Ingredients!$B$3:$B$230,F644,Ingredients!$H$3:$H$230)+SUMIF($B$3:$B$725,F644,$CB$3:$CB$725)</f>
        <v>0</v>
      </c>
      <c r="BU644" s="30">
        <f>SUMIF(Ingredients!$B$3:$B$230,G644,Ingredients!$H$3:$H$230)+SUMIF($B$3:$B$725,G644,$CB$3:$CB$725)</f>
        <v>0</v>
      </c>
      <c r="BV644" s="30">
        <f>SUMIF(Ingredients!$B$3:$B$230,H644,Ingredients!$H$3:$H$230)+SUMIF($B$3:$B$725,H644,$CB$3:$CB$725)</f>
        <v>0</v>
      </c>
      <c r="BW644" s="30">
        <f>SUMIF(Ingredients!$B$3:$B$230,I644,Ingredients!$H$3:$H$230)+SUMIF($B$3:$B$725,I644,$CB$3:$CB$725)</f>
        <v>0</v>
      </c>
      <c r="BX644" s="30">
        <f>SUMIF(Ingredients!$B$3:$B$230,J644,Ingredients!$H$3:$H$230)+SUMIF($B$3:$B$725,J644,$CB$3:$CB$725)</f>
        <v>0</v>
      </c>
      <c r="BY644" s="30">
        <f>SUMIF(Ingredients!$B$3:$B$230,K644,Ingredients!$H$3:$H$230)+SUMIF($B$3:$B$725,K644,$CB$3:$CB$725)</f>
        <v>0</v>
      </c>
      <c r="BZ644" s="30">
        <f>SUMIF(Ingredients!$B$3:$B$230,L644,Ingredients!$H$3:$H$230)+SUMIF($B$3:$B$725,L644,$CB$3:$CB$725)</f>
        <v>0</v>
      </c>
      <c r="CA644" s="30">
        <f>SUMIF(Ingredients!$B$3:$B$230,M644,Ingredients!$H$3:$H$230)+SUMIF($B$3:$B$725,M644,$CB$3:$CB$725)</f>
        <v>0</v>
      </c>
      <c r="CB644" s="42">
        <f t="shared" si="131"/>
        <v>0</v>
      </c>
      <c r="CC644" s="30">
        <f>SUMIF(Ingredients!$B$3:$B$230,F644,Ingredients!$I$3:$I$230)+SUMIF($B$3:$B$725,F644,$CK$3:$CK$725)</f>
        <v>2</v>
      </c>
      <c r="CD644" s="30">
        <f>SUMIF(Ingredients!$B$3:$B$230,G644,Ingredients!$I$3:$I$230)+SUMIF($B$3:$B$725,G644,$CK$3:$CK$725)</f>
        <v>2.5</v>
      </c>
      <c r="CE644" s="30">
        <f>SUMIF(Ingredients!$B$3:$B$230,H644,Ingredients!$I$3:$I$230)+SUMIF($B$3:$B$725,H644,$CK$3:$CK$725)</f>
        <v>0</v>
      </c>
      <c r="CF644" s="30">
        <f>SUMIF(Ingredients!$B$3:$B$230,I644,Ingredients!$I$3:$I$230)+SUMIF($B$3:$B$725,I644,$CK$3:$CK$725)</f>
        <v>0</v>
      </c>
      <c r="CG644" s="30">
        <f>SUMIF(Ingredients!$B$3:$B$230,J644,Ingredients!$I$3:$I$230)+SUMIF($B$3:$B$725,J644,$CK$3:$CK$725)</f>
        <v>0</v>
      </c>
      <c r="CH644" s="30">
        <f>SUMIF(Ingredients!$B$3:$B$230,K644,Ingredients!$I$3:$I$230)+SUMIF($B$3:$B$725,K644,$CK$3:$CK$725)</f>
        <v>0</v>
      </c>
      <c r="CI644" s="30">
        <f>SUMIF(Ingredients!$B$3:$B$230,L644,Ingredients!$I$3:$I$230)+SUMIF($B$3:$B$725,L644,$CK$3:$CK$725)</f>
        <v>0</v>
      </c>
      <c r="CJ644" s="30">
        <f>SUMIF(Ingredients!$B$3:$B$230,M644,Ingredients!$I$3:$I$230)+SUMIF($B$3:$B$725,M644,$CK$3:$CK$725)</f>
        <v>0</v>
      </c>
      <c r="CK644" s="38">
        <f t="shared" si="132"/>
        <v>4.5</v>
      </c>
      <c r="CL644" s="30">
        <f>SUMIF(Ingredients!$B$3:$B$230,F644,Ingredients!$J$3:$J$230)+SUMIF($B$3:$B$725,F644,$CT$3:$CT$725)</f>
        <v>4</v>
      </c>
      <c r="CM644" s="30">
        <f>SUMIF(Ingredients!$B$3:$B$230,G644,Ingredients!$J$3:$J$230)+SUMIF($B$3:$B$725,G644,$CT$3:$CT$725)</f>
        <v>0</v>
      </c>
      <c r="CN644" s="30">
        <f>SUMIF(Ingredients!$B$3:$B$230,H644,Ingredients!$J$3:$J$230)+SUMIF($B$3:$B$725,H644,$CT$3:$CT$725)</f>
        <v>0</v>
      </c>
      <c r="CO644" s="30">
        <f>SUMIF(Ingredients!$B$3:$B$230,I644,Ingredients!$J$3:$J$230)+SUMIF($B$3:$B$725,I644,$CT$3:$CT$725)</f>
        <v>0</v>
      </c>
      <c r="CP644" s="30">
        <f>SUMIF(Ingredients!$B$3:$B$230,J644,Ingredients!$J$3:$J$230)+SUMIF($B$3:$B$725,J644,$CT$3:$CT$725)</f>
        <v>0</v>
      </c>
      <c r="CQ644" s="30">
        <f>SUMIF(Ingredients!$B$3:$B$230,K644,Ingredients!$J$3:$J$230)+SUMIF($B$3:$B$725,K644,$CT$3:$CT$725)</f>
        <v>0</v>
      </c>
      <c r="CR644" s="30">
        <f>SUMIF(Ingredients!$B$3:$B$230,L644,Ingredients!$J$3:$J$230)+SUMIF($B$3:$B$725,L644,$CT$3:$CT$725)</f>
        <v>0</v>
      </c>
      <c r="CS644" s="30">
        <f>SUMIF(Ingredients!$B$3:$B$230,M644,Ingredients!$J$3:$J$230)+SUMIF($B$3:$B$725,M644,$CT$3:$CT$725)</f>
        <v>0</v>
      </c>
      <c r="CT644" s="43">
        <f t="shared" si="133"/>
        <v>4</v>
      </c>
      <c r="CU644" s="34">
        <v>40</v>
      </c>
      <c r="CV644" s="30">
        <v>0</v>
      </c>
      <c r="CW644" s="30">
        <v>12</v>
      </c>
      <c r="CX644" s="35">
        <v>1.5</v>
      </c>
      <c r="CY644" s="36">
        <v>0</v>
      </c>
      <c r="CZ644" s="37">
        <v>0</v>
      </c>
      <c r="DA644" s="38">
        <v>4.5</v>
      </c>
      <c r="DB644" s="39">
        <v>4</v>
      </c>
      <c r="DC644" t="s">
        <v>202</v>
      </c>
      <c r="DD644" t="str">
        <f t="shared" ref="DD644:DD707" ca="1" si="138">IF(AND(V644=1, DC644="No"),"NB","")</f>
        <v/>
      </c>
      <c r="DE644" t="str">
        <f t="shared" ca="1" si="134"/>
        <v>-</v>
      </c>
      <c r="DG644" t="s">
        <v>200</v>
      </c>
      <c r="DH644" t="str">
        <f t="shared" ca="1" si="135"/>
        <v>BACONCHEESEBURGERITEM(MEAL, ItemRegistry.baconcheeseburgerItem, 4 ,8f,0f,1.5f,0f,0f,4.5f,4f,1.75f),</v>
      </c>
      <c r="DI644" t="s">
        <v>2649</v>
      </c>
    </row>
    <row r="645" spans="2:113" x14ac:dyDescent="0.3">
      <c r="B645" t="s">
        <v>967</v>
      </c>
      <c r="C645" t="str">
        <f>INDEX('PH Itemnames'!$B$1:$B$723,MATCH(B645,'PH Itemnames'!$A$1:$A$723),1)</f>
        <v>deluxecheeseburgerItem</v>
      </c>
      <c r="D645" t="s">
        <v>240</v>
      </c>
      <c r="E645" t="s">
        <v>1191</v>
      </c>
      <c r="F645" s="10" t="s">
        <v>966</v>
      </c>
      <c r="G645" s="11" t="s">
        <v>128</v>
      </c>
      <c r="H645" s="11" t="s">
        <v>70</v>
      </c>
      <c r="I645" s="11"/>
      <c r="J645" s="11"/>
      <c r="K645" s="11"/>
      <c r="L645" s="11"/>
      <c r="M645" s="11"/>
      <c r="N645" s="46">
        <f ca="1">SUMIF(Ingredients!$B$3:$B$230,'PH complex foods'!F645,Ingredients!$A$3:$A$119)+SUMIF($B$3:$B$725,F645,$V$3:$V$724)</f>
        <v>1</v>
      </c>
      <c r="O645" s="11">
        <f ca="1">SUMIF(Ingredients!$B$3:$B$230,'PH complex foods'!G645,Ingredients!$A$3:$A$119)+SUMIF($B$3:$B$725,G645,$V$3:$V$724)</f>
        <v>1</v>
      </c>
      <c r="P645" s="11">
        <f ca="1">SUMIF(Ingredients!$B$3:$B$230,'PH complex foods'!H645,Ingredients!$A$3:$A$119)+SUMIF($B$3:$B$725,H645,$V$3:$V$724)</f>
        <v>1</v>
      </c>
      <c r="Q645" s="11">
        <f ca="1">SUMIF(Ingredients!$B$3:$B$230,'PH complex foods'!I645,Ingredients!$A$3:$A$119)+SUMIF($B$3:$B$725,I645,$V$3:$V$724)</f>
        <v>0</v>
      </c>
      <c r="R645" s="11">
        <f ca="1">SUMIF(Ingredients!$B$3:$B$230,'PH complex foods'!J645,Ingredients!$A$3:$A$119)+SUMIF($B$3:$B$725,J645,$V$3:$V$724)</f>
        <v>0</v>
      </c>
      <c r="S645" s="11">
        <f ca="1">SUMIF(Ingredients!$B$3:$B$230,'PH complex foods'!K645,Ingredients!$A$3:$A$119)+SUMIF($B$3:$B$725,K645,$V$3:$V$724)</f>
        <v>0</v>
      </c>
      <c r="T645" s="11">
        <f ca="1">SUMIF(Ingredients!$B$3:$B$230,'PH complex foods'!L645,Ingredients!$A$3:$A$119)+SUMIF($B$3:$B$725,L645,$V$3:$V$724)</f>
        <v>0</v>
      </c>
      <c r="U645" s="11">
        <f ca="1">SUMIF(Ingredients!$B$3:$B$230,'PH complex foods'!M645,Ingredients!$A$3:$A$119)+SUMIF($B$3:$B$725,M645,$V$3:$V$724)</f>
        <v>0</v>
      </c>
      <c r="V645" s="10">
        <f t="shared" ca="1" si="136"/>
        <v>1</v>
      </c>
      <c r="W645" s="10">
        <v>1</v>
      </c>
      <c r="X645" s="11">
        <v>1</v>
      </c>
      <c r="Y645" s="11">
        <f>COUNTIF(F645:M1369,B645)</f>
        <v>1</v>
      </c>
      <c r="Z645" s="44" t="str">
        <f t="shared" ca="1" si="137"/>
        <v>Yes</v>
      </c>
      <c r="AA645" s="34">
        <f>SUMIF(Ingredients!$B$3:$B$230,F645,Ingredients!$C$3:$C$230)+SUMIF($B$3:$B$725,F645,$AI$3:$AI$725)</f>
        <v>30</v>
      </c>
      <c r="AB645" s="30">
        <f>SUMIF(Ingredients!$B$3:$B$230,G645,Ingredients!$C$3:$C$230)+SUMIF($B$3:$B$725,G645,$AI$3:$AI$725)</f>
        <v>2</v>
      </c>
      <c r="AC645" s="30">
        <f>SUMIF(Ingredients!$B$3:$B$230,H645,Ingredients!$C$3:$C$230)+SUMIF($B$3:$B$725,H645,$AI$3:$AI$725)</f>
        <v>2</v>
      </c>
      <c r="AD645" s="30">
        <f>SUMIF(Ingredients!$B$3:$B$230,I645,Ingredients!$C$3:$C$230)+SUMIF($B$3:$B$725,I645,$AI$3:$AI$725)</f>
        <v>0</v>
      </c>
      <c r="AE645" s="30">
        <f>SUMIF(Ingredients!$B$3:$B$230,J645,Ingredients!$C$3:$C$230)+SUMIF($B$3:$B$725,J645,$AI$3:$AI$725)</f>
        <v>0</v>
      </c>
      <c r="AF645" s="30">
        <f>SUMIF(Ingredients!$B$3:$B$230,K645,Ingredients!$C$3:$C$230)+SUMIF($B$3:$B$725,K645,$AI$3:$AI$725)</f>
        <v>0</v>
      </c>
      <c r="AG645" s="30">
        <f>SUMIF(Ingredients!$B$3:$B$230,L645,Ingredients!$C$3:$C$230)+SUMIF($B$3:$B$725,L645,$AI$3:$AI$725)</f>
        <v>0</v>
      </c>
      <c r="AH645" s="30">
        <f>SUMIF(Ingredients!$B$3:$B$230,M645,Ingredients!$C$3:$C$230)+SUMIF($B$3:$B$725,M645,$AI$3:$AI$725)</f>
        <v>0</v>
      </c>
      <c r="AI645" s="29">
        <f t="shared" ref="AI645:AI708" si="139">SUM(AA645:AH645)</f>
        <v>34</v>
      </c>
      <c r="AJ645" s="30">
        <f>SUMIF(Ingredients!$B$3:$B$230,F645,Ingredients!$D$3:$D$230)+SUMIF($B$3:$B$725,F645,$AR$3:$AR$725)</f>
        <v>0</v>
      </c>
      <c r="AK645" s="30">
        <f>SUMIF(Ingredients!$B$3:$B$230,G645,Ingredients!$D$3:$D$230)+SUMIF($B$3:$B$725,G645,$AR$3:$AR$725)</f>
        <v>0</v>
      </c>
      <c r="AL645" s="30">
        <f>SUMIF(Ingredients!$B$3:$B$230,H645,Ingredients!$D$3:$D$230)+SUMIF($B$3:$B$725,H645,$AR$3:$AR$725)</f>
        <v>5</v>
      </c>
      <c r="AM645" s="30">
        <f>SUMIF(Ingredients!$B$3:$B$230,I645,Ingredients!$D$3:$D$230)+SUMIF($B$3:$B$725,I645,$AR$3:$AR$725)</f>
        <v>0</v>
      </c>
      <c r="AN645" s="30">
        <f>SUMIF(Ingredients!$B$3:$B$230,J645,Ingredients!$D$3:$D$230)+SUMIF($B$3:$B$725,J645,$AR$3:$AR$725)</f>
        <v>0</v>
      </c>
      <c r="AO645" s="30">
        <f>SUMIF(Ingredients!$B$3:$B$230,K645,Ingredients!$D$3:$D$230)+SUMIF($B$3:$B$725,K645,$AR$3:$AR$725)</f>
        <v>0</v>
      </c>
      <c r="AP645" s="30">
        <f>SUMIF(Ingredients!$B$3:$B$230,L645,Ingredients!$D$3:$D$230)+SUMIF($B$3:$B$725,L645,$AR$3:$AR$725)</f>
        <v>0</v>
      </c>
      <c r="AQ645" s="30">
        <f>SUMIF(Ingredients!$B$3:$B$230,M645,Ingredients!$D$3:$D$230)+SUMIF($B$3:$B$725,M645,$AR$3:$AR$725)</f>
        <v>0</v>
      </c>
      <c r="AR645" s="29">
        <f t="shared" ref="AR645:AR708" si="140">SUM(AJ645:AQ645)</f>
        <v>5</v>
      </c>
      <c r="AS645" s="30">
        <f>SUMIF(Ingredients!$B$3:$B$230,F645,Ingredients!$E$3:$E$230)+SUMIF($B$3:$B$725,F645,$BA$3:$BA$730)</f>
        <v>43.125</v>
      </c>
      <c r="AT645" s="30">
        <f>SUMIF(Ingredients!$B$3:$B$230,G645,Ingredients!$E$3:$E$230)+SUMIF($B$3:$B$725,G645,$BA$3:$BA$730)</f>
        <v>18</v>
      </c>
      <c r="AU645" s="30">
        <f>SUMIF(Ingredients!$B$3:$B$230,H645,Ingredients!$E$3:$E$230)+SUMIF($B$3:$B$725,H645,$BA$3:$BA$730)</f>
        <v>5</v>
      </c>
      <c r="AV645" s="30">
        <f>SUMIF(Ingredients!$B$3:$B$230,I645,Ingredients!$E$3:$E$230)+SUMIF($B$3:$B$725,I645,$BA$3:$BA$730)</f>
        <v>0</v>
      </c>
      <c r="AW645" s="30">
        <f>SUMIF(Ingredients!$B$3:$B$230,J645,Ingredients!$E$3:$E$230)+SUMIF($B$3:$B$725,J645,$BA$3:$BA$730)</f>
        <v>0</v>
      </c>
      <c r="AX645" s="30">
        <f>SUMIF(Ingredients!$B$3:$B$230,K645,Ingredients!$E$3:$E$230)+SUMIF($B$3:$B$725,K645,$BA$3:$BA$730)</f>
        <v>0</v>
      </c>
      <c r="AY645" s="30">
        <f>SUMIF(Ingredients!$B$3:$B$230,L645,Ingredients!$E$3:$E$230)+SUMIF($B$3:$B$725,L645,$BA$3:$BA$730)</f>
        <v>0</v>
      </c>
      <c r="AZ645" s="30">
        <f>SUMIF(Ingredients!$B$3:$B$230,M645,Ingredients!$E$3:$E$230)+SUMIF($B$3:$B$725,M645,$BA$3:$BA$730)</f>
        <v>0</v>
      </c>
      <c r="BA645" s="29">
        <f t="shared" ref="BA645:BA708" si="141">SUM(AS645:AZ645)/COUNTA(F645:M645)</f>
        <v>22.041666666666668</v>
      </c>
      <c r="BB645" s="30">
        <f>SUMIF(Ingredients!$B$3:$B$230,F645,Ingredients!$F$3:$F$230)+SUMIF($B$3:$B$725,F645,$BJ$3:$BJ$725)</f>
        <v>1.5</v>
      </c>
      <c r="BC645" s="30">
        <f>SUMIF(Ingredients!$B$3:$B$230,G645,Ingredients!$F$3:$F$230)+SUMIF($B$3:$B$725,G645,$BJ$3:$BJ$725)</f>
        <v>0</v>
      </c>
      <c r="BD645" s="30">
        <f>SUMIF(Ingredients!$B$3:$B$230,H645,Ingredients!$F$3:$F$230)+SUMIF($B$3:$B$725,H645,$BJ$3:$BJ$725)</f>
        <v>0</v>
      </c>
      <c r="BE645" s="30">
        <f>SUMIF(Ingredients!$B$3:$B$230,I645,Ingredients!$F$3:$F$230)+SUMIF($B$3:$B$725,I645,$BJ$3:$BJ$725)</f>
        <v>0</v>
      </c>
      <c r="BF645" s="30">
        <f>SUMIF(Ingredients!$B$3:$B$230,J645,Ingredients!$F$3:$F$230)+SUMIF($B$3:$B$725,J645,$BJ$3:$BJ$725)</f>
        <v>0</v>
      </c>
      <c r="BG645" s="30">
        <f>SUMIF(Ingredients!$B$3:$B$230,K645,Ingredients!$F$3:$F$230)+SUMIF($B$3:$B$725,K645,$BJ$3:$BJ$725)</f>
        <v>0</v>
      </c>
      <c r="BH645" s="30">
        <f>SUMIF(Ingredients!$B$3:$B$230,L645,Ingredients!$F$3:$F$230)+SUMIF($B$3:$B$725,L645,$BJ$3:$BJ$725)</f>
        <v>0</v>
      </c>
      <c r="BI645" s="30">
        <f>SUMIF(Ingredients!$B$3:$B$230,M645,Ingredients!$F$3:$F$230)+SUMIF($B$3:$B$725,M645,$BJ$3:$BJ$725)</f>
        <v>0</v>
      </c>
      <c r="BJ645" s="35">
        <f t="shared" ref="BJ645:BJ708" si="142">SUM(BB645:BI645)</f>
        <v>1.5</v>
      </c>
      <c r="BK645" s="30">
        <f>SUMIF(Ingredients!$B$3:$B$230,F645,Ingredients!$G$3:$G$230)+SUMIF($B$3:$B$725,F645,$BS$3:$BS$725)</f>
        <v>0</v>
      </c>
      <c r="BL645" s="30">
        <f>SUMIF(Ingredients!$B$3:$B$230,G645,Ingredients!$G$3:$G$230)+SUMIF($B$3:$B$725,G645,$BS$3:$BS$725)</f>
        <v>0</v>
      </c>
      <c r="BM645" s="30">
        <f>SUMIF(Ingredients!$B$3:$B$230,H645,Ingredients!$G$3:$G$230)+SUMIF($B$3:$B$725,H645,$BS$3:$BS$725)</f>
        <v>0</v>
      </c>
      <c r="BN645" s="30">
        <f>SUMIF(Ingredients!$B$3:$B$230,I645,Ingredients!$G$3:$G$230)+SUMIF($B$3:$B$725,I645,$BS$3:$BS$725)</f>
        <v>0</v>
      </c>
      <c r="BO645" s="30">
        <f>SUMIF(Ingredients!$B$3:$B$230,J645,Ingredients!$G$3:$G$230)+SUMIF($B$3:$B$725,J645,$BS$3:$BS$725)</f>
        <v>0</v>
      </c>
      <c r="BP645" s="30">
        <f>SUMIF(Ingredients!$B$3:$B$230,K645,Ingredients!$G$3:$G$230)+SUMIF($B$3:$B$725,K645,$BS$3:$BS$725)</f>
        <v>0</v>
      </c>
      <c r="BQ645" s="30">
        <f>SUMIF(Ingredients!$B$3:$B$230,L645,Ingredients!$G$3:$G$230)+SUMIF($B$3:$B$725,L645,$BS$3:$BS$725)</f>
        <v>0</v>
      </c>
      <c r="BR645" s="30">
        <f>SUMIF(Ingredients!$B$3:$B$230,M645,Ingredients!$G$3:$G$230)+SUMIF($B$3:$B$725,M645,$BS$3:$BS$725)</f>
        <v>0</v>
      </c>
      <c r="BS645" s="36">
        <f t="shared" ref="BS645:BS708" si="143">SUM(BK645:BR645)</f>
        <v>0</v>
      </c>
      <c r="BT645" s="30">
        <f>SUMIF(Ingredients!$B$3:$B$230,F645,Ingredients!$H$3:$H$230)+SUMIF($B$3:$B$725,F645,$CB$3:$CB$725)</f>
        <v>0</v>
      </c>
      <c r="BU645" s="30">
        <f>SUMIF(Ingredients!$B$3:$B$230,G645,Ingredients!$H$3:$H$230)+SUMIF($B$3:$B$725,G645,$CB$3:$CB$725)</f>
        <v>1</v>
      </c>
      <c r="BV645" s="30">
        <f>SUMIF(Ingredients!$B$3:$B$230,H645,Ingredients!$H$3:$H$230)+SUMIF($B$3:$B$725,H645,$CB$3:$CB$725)</f>
        <v>1.5</v>
      </c>
      <c r="BW645" s="30">
        <f>SUMIF(Ingredients!$B$3:$B$230,I645,Ingredients!$H$3:$H$230)+SUMIF($B$3:$B$725,I645,$CB$3:$CB$725)</f>
        <v>0</v>
      </c>
      <c r="BX645" s="30">
        <f>SUMIF(Ingredients!$B$3:$B$230,J645,Ingredients!$H$3:$H$230)+SUMIF($B$3:$B$725,J645,$CB$3:$CB$725)</f>
        <v>0</v>
      </c>
      <c r="BY645" s="30">
        <f>SUMIF(Ingredients!$B$3:$B$230,K645,Ingredients!$H$3:$H$230)+SUMIF($B$3:$B$725,K645,$CB$3:$CB$725)</f>
        <v>0</v>
      </c>
      <c r="BZ645" s="30">
        <f>SUMIF(Ingredients!$B$3:$B$230,L645,Ingredients!$H$3:$H$230)+SUMIF($B$3:$B$725,L645,$CB$3:$CB$725)</f>
        <v>0</v>
      </c>
      <c r="CA645" s="30">
        <f>SUMIF(Ingredients!$B$3:$B$230,M645,Ingredients!$H$3:$H$230)+SUMIF($B$3:$B$725,M645,$CB$3:$CB$725)</f>
        <v>0</v>
      </c>
      <c r="CB645" s="42">
        <f t="shared" ref="CB645:CB708" si="144">SUM(BT645:CA645)</f>
        <v>2.5</v>
      </c>
      <c r="CC645" s="30">
        <f>SUMIF(Ingredients!$B$3:$B$230,F645,Ingredients!$I$3:$I$230)+SUMIF($B$3:$B$725,F645,$CK$3:$CK$725)</f>
        <v>2</v>
      </c>
      <c r="CD645" s="30">
        <f>SUMIF(Ingredients!$B$3:$B$230,G645,Ingredients!$I$3:$I$230)+SUMIF($B$3:$B$725,G645,$CK$3:$CK$725)</f>
        <v>0</v>
      </c>
      <c r="CE645" s="30">
        <f>SUMIF(Ingredients!$B$3:$B$230,H645,Ingredients!$I$3:$I$230)+SUMIF($B$3:$B$725,H645,$CK$3:$CK$725)</f>
        <v>0</v>
      </c>
      <c r="CF645" s="30">
        <f>SUMIF(Ingredients!$B$3:$B$230,I645,Ingredients!$I$3:$I$230)+SUMIF($B$3:$B$725,I645,$CK$3:$CK$725)</f>
        <v>0</v>
      </c>
      <c r="CG645" s="30">
        <f>SUMIF(Ingredients!$B$3:$B$230,J645,Ingredients!$I$3:$I$230)+SUMIF($B$3:$B$725,J645,$CK$3:$CK$725)</f>
        <v>0</v>
      </c>
      <c r="CH645" s="30">
        <f>SUMIF(Ingredients!$B$3:$B$230,K645,Ingredients!$I$3:$I$230)+SUMIF($B$3:$B$725,K645,$CK$3:$CK$725)</f>
        <v>0</v>
      </c>
      <c r="CI645" s="30">
        <f>SUMIF(Ingredients!$B$3:$B$230,L645,Ingredients!$I$3:$I$230)+SUMIF($B$3:$B$725,L645,$CK$3:$CK$725)</f>
        <v>0</v>
      </c>
      <c r="CJ645" s="30">
        <f>SUMIF(Ingredients!$B$3:$B$230,M645,Ingredients!$I$3:$I$230)+SUMIF($B$3:$B$725,M645,$CK$3:$CK$725)</f>
        <v>0</v>
      </c>
      <c r="CK645" s="38">
        <f t="shared" ref="CK645:CK708" si="145">SUM(CC645:CJ645)</f>
        <v>2</v>
      </c>
      <c r="CL645" s="30">
        <f>SUMIF(Ingredients!$B$3:$B$230,F645,Ingredients!$J$3:$J$230)+SUMIF($B$3:$B$725,F645,$CT$3:$CT$725)</f>
        <v>4</v>
      </c>
      <c r="CM645" s="30">
        <f>SUMIF(Ingredients!$B$3:$B$230,G645,Ingredients!$J$3:$J$230)+SUMIF($B$3:$B$725,G645,$CT$3:$CT$725)</f>
        <v>0</v>
      </c>
      <c r="CN645" s="30">
        <f>SUMIF(Ingredients!$B$3:$B$230,H645,Ingredients!$J$3:$J$230)+SUMIF($B$3:$B$725,H645,$CT$3:$CT$725)</f>
        <v>0</v>
      </c>
      <c r="CO645" s="30">
        <f>SUMIF(Ingredients!$B$3:$B$230,I645,Ingredients!$J$3:$J$230)+SUMIF($B$3:$B$725,I645,$CT$3:$CT$725)</f>
        <v>0</v>
      </c>
      <c r="CP645" s="30">
        <f>SUMIF(Ingredients!$B$3:$B$230,J645,Ingredients!$J$3:$J$230)+SUMIF($B$3:$B$725,J645,$CT$3:$CT$725)</f>
        <v>0</v>
      </c>
      <c r="CQ645" s="30">
        <f>SUMIF(Ingredients!$B$3:$B$230,K645,Ingredients!$J$3:$J$230)+SUMIF($B$3:$B$725,K645,$CT$3:$CT$725)</f>
        <v>0</v>
      </c>
      <c r="CR645" s="30">
        <f>SUMIF(Ingredients!$B$3:$B$230,L645,Ingredients!$J$3:$J$230)+SUMIF($B$3:$B$725,L645,$CT$3:$CT$725)</f>
        <v>0</v>
      </c>
      <c r="CS645" s="30">
        <f>SUMIF(Ingredients!$B$3:$B$230,M645,Ingredients!$J$3:$J$230)+SUMIF($B$3:$B$725,M645,$CT$3:$CT$725)</f>
        <v>0</v>
      </c>
      <c r="CT645" s="43">
        <f t="shared" ref="CT645:CT708" si="146">SUM(CL645:CS645)</f>
        <v>4</v>
      </c>
      <c r="CU645" s="34">
        <v>35</v>
      </c>
      <c r="CV645" s="30">
        <v>0</v>
      </c>
      <c r="CW645" s="30">
        <v>12</v>
      </c>
      <c r="CX645" s="35">
        <v>1.5</v>
      </c>
      <c r="CY645" s="36">
        <v>0</v>
      </c>
      <c r="CZ645" s="37">
        <v>2.5</v>
      </c>
      <c r="DA645" s="38">
        <v>2</v>
      </c>
      <c r="DB645" s="39">
        <v>4</v>
      </c>
      <c r="DC645" t="s">
        <v>202</v>
      </c>
      <c r="DD645" t="str">
        <f t="shared" ca="1" si="138"/>
        <v/>
      </c>
      <c r="DE645" t="str">
        <f t="shared" ref="DE645:DE708" ca="1" si="147">IF(Z645="No", "No", "-")</f>
        <v>-</v>
      </c>
      <c r="DG645" t="s">
        <v>200</v>
      </c>
      <c r="DH645" t="str">
        <f t="shared" ref="DH645:DH708" ca="1" si="148">IF(AND(Z645="Yes",NOT(DG645="No")),CONCATENATE(UPPER(C645), "(", E645, ", ItemRegistry.",C645,", ",4," ,", ROUND(CU645/5,2),"f,",ROUND(CV645,2),"f,",ROUND(CX645,2),"f,",ROUND(CZ645,2),"f,",ROUND(CY645,2),"f,",ROUND(DA645,2),"f,",ROUND(DB645,2),"f,",ROUND(21/CW645,2), "f),"),"")</f>
        <v>DELUXECHEESEBURGERITEM(MEAL, ItemRegistry.deluxecheeseburgerItem, 4 ,7f,0f,1.5f,2.5f,0f,2f,4f,1.75f),</v>
      </c>
      <c r="DI645" t="s">
        <v>2650</v>
      </c>
    </row>
    <row r="646" spans="2:113" x14ac:dyDescent="0.3">
      <c r="B646" t="s">
        <v>968</v>
      </c>
      <c r="C646" t="str">
        <f>INDEX('PH Itemnames'!$B$1:$B$723,MATCH(B646,'PH Itemnames'!$A$1:$A$723),1)</f>
        <v>beansontoastItem</v>
      </c>
      <c r="D646" t="s">
        <v>240</v>
      </c>
      <c r="E646" t="s">
        <v>1191</v>
      </c>
      <c r="F646" s="10" t="s">
        <v>244</v>
      </c>
      <c r="G646" s="11" t="s">
        <v>247</v>
      </c>
      <c r="H646" s="11" t="s">
        <v>366</v>
      </c>
      <c r="I646" s="11"/>
      <c r="J646" s="11"/>
      <c r="K646" s="11"/>
      <c r="L646" s="11"/>
      <c r="M646" s="11"/>
      <c r="N646" s="46">
        <f ca="1">SUMIF(Ingredients!$B$3:$B$230,'PH complex foods'!F646,Ingredients!$A$3:$A$119)+SUMIF($B$3:$B$725,F646,$V$3:$V$724)</f>
        <v>1</v>
      </c>
      <c r="O646" s="11">
        <f ca="1">SUMIF(Ingredients!$B$3:$B$230,'PH complex foods'!G646,Ingredients!$A$3:$A$119)+SUMIF($B$3:$B$725,G646,$V$3:$V$724)</f>
        <v>1</v>
      </c>
      <c r="P646" s="11">
        <f ca="1">SUMIF(Ingredients!$B$3:$B$230,'PH complex foods'!H646,Ingredients!$A$3:$A$119)+SUMIF($B$3:$B$725,H646,$V$3:$V$724)</f>
        <v>1</v>
      </c>
      <c r="Q646" s="11">
        <f ca="1">SUMIF(Ingredients!$B$3:$B$230,'PH complex foods'!I646,Ingredients!$A$3:$A$119)+SUMIF($B$3:$B$725,I646,$V$3:$V$724)</f>
        <v>0</v>
      </c>
      <c r="R646" s="11">
        <f ca="1">SUMIF(Ingredients!$B$3:$B$230,'PH complex foods'!J646,Ingredients!$A$3:$A$119)+SUMIF($B$3:$B$725,J646,$V$3:$V$724)</f>
        <v>0</v>
      </c>
      <c r="S646" s="11">
        <f ca="1">SUMIF(Ingredients!$B$3:$B$230,'PH complex foods'!K646,Ingredients!$A$3:$A$119)+SUMIF($B$3:$B$725,K646,$V$3:$V$724)</f>
        <v>0</v>
      </c>
      <c r="T646" s="11">
        <f ca="1">SUMIF(Ingredients!$B$3:$B$230,'PH complex foods'!L646,Ingredients!$A$3:$A$119)+SUMIF($B$3:$B$725,L646,$V$3:$V$724)</f>
        <v>0</v>
      </c>
      <c r="U646" s="11">
        <f ca="1">SUMIF(Ingredients!$B$3:$B$230,'PH complex foods'!M646,Ingredients!$A$3:$A$119)+SUMIF($B$3:$B$725,M646,$V$3:$V$724)</f>
        <v>0</v>
      </c>
      <c r="V646" s="10">
        <f t="shared" ca="1" si="136"/>
        <v>1</v>
      </c>
      <c r="W646" s="10">
        <v>1</v>
      </c>
      <c r="X646" s="11">
        <v>1</v>
      </c>
      <c r="Y646" s="11">
        <f>COUNTIF(F646:M1370,B646)</f>
        <v>0</v>
      </c>
      <c r="Z646" s="44" t="str">
        <f t="shared" ca="1" si="137"/>
        <v>Yes</v>
      </c>
      <c r="AA646" s="34">
        <f>SUMIF(Ingredients!$B$3:$B$230,F646,Ingredients!$C$3:$C$230)+SUMIF($B$3:$B$725,F646,$AI$3:$AI$725)</f>
        <v>10</v>
      </c>
      <c r="AB646" s="30">
        <f>SUMIF(Ingredients!$B$3:$B$230,G646,Ingredients!$C$3:$C$230)+SUMIF($B$3:$B$725,G646,$AI$3:$AI$725)</f>
        <v>5</v>
      </c>
      <c r="AC646" s="30">
        <f>SUMIF(Ingredients!$B$3:$B$230,H646,Ingredients!$C$3:$C$230)+SUMIF($B$3:$B$725,H646,$AI$3:$AI$725)</f>
        <v>12</v>
      </c>
      <c r="AD646" s="30">
        <f>SUMIF(Ingredients!$B$3:$B$230,I646,Ingredients!$C$3:$C$230)+SUMIF($B$3:$B$725,I646,$AI$3:$AI$725)</f>
        <v>0</v>
      </c>
      <c r="AE646" s="30">
        <f>SUMIF(Ingredients!$B$3:$B$230,J646,Ingredients!$C$3:$C$230)+SUMIF($B$3:$B$725,J646,$AI$3:$AI$725)</f>
        <v>0</v>
      </c>
      <c r="AF646" s="30">
        <f>SUMIF(Ingredients!$B$3:$B$230,K646,Ingredients!$C$3:$C$230)+SUMIF($B$3:$B$725,K646,$AI$3:$AI$725)</f>
        <v>0</v>
      </c>
      <c r="AG646" s="30">
        <f>SUMIF(Ingredients!$B$3:$B$230,L646,Ingredients!$C$3:$C$230)+SUMIF($B$3:$B$725,L646,$AI$3:$AI$725)</f>
        <v>0</v>
      </c>
      <c r="AH646" s="30">
        <f>SUMIF(Ingredients!$B$3:$B$230,M646,Ingredients!$C$3:$C$230)+SUMIF($B$3:$B$725,M646,$AI$3:$AI$725)</f>
        <v>0</v>
      </c>
      <c r="AI646" s="29">
        <f t="shared" si="139"/>
        <v>27</v>
      </c>
      <c r="AJ646" s="30">
        <f>SUMIF(Ingredients!$B$3:$B$230,F646,Ingredients!$D$3:$D$230)+SUMIF($B$3:$B$725,F646,$AR$3:$AR$725)</f>
        <v>0</v>
      </c>
      <c r="AK646" s="30">
        <f>SUMIF(Ingredients!$B$3:$B$230,G646,Ingredients!$D$3:$D$230)+SUMIF($B$3:$B$725,G646,$AR$3:$AR$725)</f>
        <v>0</v>
      </c>
      <c r="AL646" s="30">
        <f>SUMIF(Ingredients!$B$3:$B$230,H646,Ingredients!$D$3:$D$230)+SUMIF($B$3:$B$725,H646,$AR$3:$AR$725)</f>
        <v>0</v>
      </c>
      <c r="AM646" s="30">
        <f>SUMIF(Ingredients!$B$3:$B$230,I646,Ingredients!$D$3:$D$230)+SUMIF($B$3:$B$725,I646,$AR$3:$AR$725)</f>
        <v>0</v>
      </c>
      <c r="AN646" s="30">
        <f>SUMIF(Ingredients!$B$3:$B$230,J646,Ingredients!$D$3:$D$230)+SUMIF($B$3:$B$725,J646,$AR$3:$AR$725)</f>
        <v>0</v>
      </c>
      <c r="AO646" s="30">
        <f>SUMIF(Ingredients!$B$3:$B$230,K646,Ingredients!$D$3:$D$230)+SUMIF($B$3:$B$725,K646,$AR$3:$AR$725)</f>
        <v>0</v>
      </c>
      <c r="AP646" s="30">
        <f>SUMIF(Ingredients!$B$3:$B$230,L646,Ingredients!$D$3:$D$230)+SUMIF($B$3:$B$725,L646,$AR$3:$AR$725)</f>
        <v>0</v>
      </c>
      <c r="AQ646" s="30">
        <f>SUMIF(Ingredients!$B$3:$B$230,M646,Ingredients!$D$3:$D$230)+SUMIF($B$3:$B$725,M646,$AR$3:$AR$725)</f>
        <v>0</v>
      </c>
      <c r="AR646" s="29">
        <f t="shared" si="140"/>
        <v>0</v>
      </c>
      <c r="AS646" s="30">
        <f>SUMIF(Ingredients!$B$3:$B$230,F646,Ingredients!$E$3:$E$230)+SUMIF($B$3:$B$725,F646,$BA$3:$BA$730)</f>
        <v>16.5</v>
      </c>
      <c r="AT646" s="30">
        <f>SUMIF(Ingredients!$B$3:$B$230,G646,Ingredients!$E$3:$E$230)+SUMIF($B$3:$B$725,G646,$BA$3:$BA$730)</f>
        <v>12</v>
      </c>
      <c r="AU646" s="30">
        <f>SUMIF(Ingredients!$B$3:$B$230,H646,Ingredients!$E$3:$E$230)+SUMIF($B$3:$B$725,H646,$BA$3:$BA$730)</f>
        <v>16.333333333333332</v>
      </c>
      <c r="AV646" s="30">
        <f>SUMIF(Ingredients!$B$3:$B$230,I646,Ingredients!$E$3:$E$230)+SUMIF($B$3:$B$725,I646,$BA$3:$BA$730)</f>
        <v>0</v>
      </c>
      <c r="AW646" s="30">
        <f>SUMIF(Ingredients!$B$3:$B$230,J646,Ingredients!$E$3:$E$230)+SUMIF($B$3:$B$725,J646,$BA$3:$BA$730)</f>
        <v>0</v>
      </c>
      <c r="AX646" s="30">
        <f>SUMIF(Ingredients!$B$3:$B$230,K646,Ingredients!$E$3:$E$230)+SUMIF($B$3:$B$725,K646,$BA$3:$BA$730)</f>
        <v>0</v>
      </c>
      <c r="AY646" s="30">
        <f>SUMIF(Ingredients!$B$3:$B$230,L646,Ingredients!$E$3:$E$230)+SUMIF($B$3:$B$725,L646,$BA$3:$BA$730)</f>
        <v>0</v>
      </c>
      <c r="AZ646" s="30">
        <f>SUMIF(Ingredients!$B$3:$B$230,M646,Ingredients!$E$3:$E$230)+SUMIF($B$3:$B$725,M646,$BA$3:$BA$730)</f>
        <v>0</v>
      </c>
      <c r="BA646" s="29">
        <f t="shared" si="141"/>
        <v>14.944444444444443</v>
      </c>
      <c r="BB646" s="30">
        <f>SUMIF(Ingredients!$B$3:$B$230,F646,Ingredients!$F$3:$F$230)+SUMIF($B$3:$B$725,F646,$BJ$3:$BJ$725)</f>
        <v>1.5</v>
      </c>
      <c r="BC646" s="30">
        <f>SUMIF(Ingredients!$B$3:$B$230,G646,Ingredients!$F$3:$F$230)+SUMIF($B$3:$B$725,G646,$BJ$3:$BJ$725)</f>
        <v>0</v>
      </c>
      <c r="BD646" s="30">
        <f>SUMIF(Ingredients!$B$3:$B$230,H646,Ingredients!$F$3:$F$230)+SUMIF($B$3:$B$725,H646,$BJ$3:$BJ$725)</f>
        <v>0</v>
      </c>
      <c r="BE646" s="30">
        <f>SUMIF(Ingredients!$B$3:$B$230,I646,Ingredients!$F$3:$F$230)+SUMIF($B$3:$B$725,I646,$BJ$3:$BJ$725)</f>
        <v>0</v>
      </c>
      <c r="BF646" s="30">
        <f>SUMIF(Ingredients!$B$3:$B$230,J646,Ingredients!$F$3:$F$230)+SUMIF($B$3:$B$725,J646,$BJ$3:$BJ$725)</f>
        <v>0</v>
      </c>
      <c r="BG646" s="30">
        <f>SUMIF(Ingredients!$B$3:$B$230,K646,Ingredients!$F$3:$F$230)+SUMIF($B$3:$B$725,K646,$BJ$3:$BJ$725)</f>
        <v>0</v>
      </c>
      <c r="BH646" s="30">
        <f>SUMIF(Ingredients!$B$3:$B$230,L646,Ingredients!$F$3:$F$230)+SUMIF($B$3:$B$725,L646,$BJ$3:$BJ$725)</f>
        <v>0</v>
      </c>
      <c r="BI646" s="30">
        <f>SUMIF(Ingredients!$B$3:$B$230,M646,Ingredients!$F$3:$F$230)+SUMIF($B$3:$B$725,M646,$BJ$3:$BJ$725)</f>
        <v>0</v>
      </c>
      <c r="BJ646" s="35">
        <f t="shared" si="142"/>
        <v>1.5</v>
      </c>
      <c r="BK646" s="30">
        <f>SUMIF(Ingredients!$B$3:$B$230,F646,Ingredients!$G$3:$G$230)+SUMIF($B$3:$B$725,F646,$BS$3:$BS$725)</f>
        <v>0</v>
      </c>
      <c r="BL646" s="30">
        <f>SUMIF(Ingredients!$B$3:$B$230,G646,Ingredients!$G$3:$G$230)+SUMIF($B$3:$B$725,G646,$BS$3:$BS$725)</f>
        <v>0</v>
      </c>
      <c r="BM646" s="30">
        <f>SUMIF(Ingredients!$B$3:$B$230,H646,Ingredients!$G$3:$G$230)+SUMIF($B$3:$B$725,H646,$BS$3:$BS$725)</f>
        <v>0</v>
      </c>
      <c r="BN646" s="30">
        <f>SUMIF(Ingredients!$B$3:$B$230,I646,Ingredients!$G$3:$G$230)+SUMIF($B$3:$B$725,I646,$BS$3:$BS$725)</f>
        <v>0</v>
      </c>
      <c r="BO646" s="30">
        <f>SUMIF(Ingredients!$B$3:$B$230,J646,Ingredients!$G$3:$G$230)+SUMIF($B$3:$B$725,J646,$BS$3:$BS$725)</f>
        <v>0</v>
      </c>
      <c r="BP646" s="30">
        <f>SUMIF(Ingredients!$B$3:$B$230,K646,Ingredients!$G$3:$G$230)+SUMIF($B$3:$B$725,K646,$BS$3:$BS$725)</f>
        <v>0</v>
      </c>
      <c r="BQ646" s="30">
        <f>SUMIF(Ingredients!$B$3:$B$230,L646,Ingredients!$G$3:$G$230)+SUMIF($B$3:$B$725,L646,$BS$3:$BS$725)</f>
        <v>0</v>
      </c>
      <c r="BR646" s="30">
        <f>SUMIF(Ingredients!$B$3:$B$230,M646,Ingredients!$G$3:$G$230)+SUMIF($B$3:$B$725,M646,$BS$3:$BS$725)</f>
        <v>0</v>
      </c>
      <c r="BS646" s="36">
        <f t="shared" si="143"/>
        <v>0</v>
      </c>
      <c r="BT646" s="30">
        <f>SUMIF(Ingredients!$B$3:$B$230,F646,Ingredients!$H$3:$H$230)+SUMIF($B$3:$B$725,F646,$CB$3:$CB$725)</f>
        <v>0</v>
      </c>
      <c r="BU646" s="30">
        <f>SUMIF(Ingredients!$B$3:$B$230,G646,Ingredients!$H$3:$H$230)+SUMIF($B$3:$B$725,G646,$CB$3:$CB$725)</f>
        <v>0</v>
      </c>
      <c r="BV646" s="30">
        <f>SUMIF(Ingredients!$B$3:$B$230,H646,Ingredients!$H$3:$H$230)+SUMIF($B$3:$B$725,H646,$CB$3:$CB$725)</f>
        <v>1</v>
      </c>
      <c r="BW646" s="30">
        <f>SUMIF(Ingredients!$B$3:$B$230,I646,Ingredients!$H$3:$H$230)+SUMIF($B$3:$B$725,I646,$CB$3:$CB$725)</f>
        <v>0</v>
      </c>
      <c r="BX646" s="30">
        <f>SUMIF(Ingredients!$B$3:$B$230,J646,Ingredients!$H$3:$H$230)+SUMIF($B$3:$B$725,J646,$CB$3:$CB$725)</f>
        <v>0</v>
      </c>
      <c r="BY646" s="30">
        <f>SUMIF(Ingredients!$B$3:$B$230,K646,Ingredients!$H$3:$H$230)+SUMIF($B$3:$B$725,K646,$CB$3:$CB$725)</f>
        <v>0</v>
      </c>
      <c r="BZ646" s="30">
        <f>SUMIF(Ingredients!$B$3:$B$230,L646,Ingredients!$H$3:$H$230)+SUMIF($B$3:$B$725,L646,$CB$3:$CB$725)</f>
        <v>0</v>
      </c>
      <c r="CA646" s="30">
        <f>SUMIF(Ingredients!$B$3:$B$230,M646,Ingredients!$H$3:$H$230)+SUMIF($B$3:$B$725,M646,$CB$3:$CB$725)</f>
        <v>0</v>
      </c>
      <c r="CB646" s="42">
        <f t="shared" si="144"/>
        <v>1</v>
      </c>
      <c r="CC646" s="30">
        <f>SUMIF(Ingredients!$B$3:$B$230,F646,Ingredients!$I$3:$I$230)+SUMIF($B$3:$B$725,F646,$CK$3:$CK$725)</f>
        <v>0</v>
      </c>
      <c r="CD646" s="30">
        <f>SUMIF(Ingredients!$B$3:$B$230,G646,Ingredients!$I$3:$I$230)+SUMIF($B$3:$B$725,G646,$CK$3:$CK$725)</f>
        <v>0</v>
      </c>
      <c r="CE646" s="30">
        <f>SUMIF(Ingredients!$B$3:$B$230,H646,Ingredients!$I$3:$I$230)+SUMIF($B$3:$B$725,H646,$CK$3:$CK$725)</f>
        <v>2.5</v>
      </c>
      <c r="CF646" s="30">
        <f>SUMIF(Ingredients!$B$3:$B$230,I646,Ingredients!$I$3:$I$230)+SUMIF($B$3:$B$725,I646,$CK$3:$CK$725)</f>
        <v>0</v>
      </c>
      <c r="CG646" s="30">
        <f>SUMIF(Ingredients!$B$3:$B$230,J646,Ingredients!$I$3:$I$230)+SUMIF($B$3:$B$725,J646,$CK$3:$CK$725)</f>
        <v>0</v>
      </c>
      <c r="CH646" s="30">
        <f>SUMIF(Ingredients!$B$3:$B$230,K646,Ingredients!$I$3:$I$230)+SUMIF($B$3:$B$725,K646,$CK$3:$CK$725)</f>
        <v>0</v>
      </c>
      <c r="CI646" s="30">
        <f>SUMIF(Ingredients!$B$3:$B$230,L646,Ingredients!$I$3:$I$230)+SUMIF($B$3:$B$725,L646,$CK$3:$CK$725)</f>
        <v>0</v>
      </c>
      <c r="CJ646" s="30">
        <f>SUMIF(Ingredients!$B$3:$B$230,M646,Ingredients!$I$3:$I$230)+SUMIF($B$3:$B$725,M646,$CK$3:$CK$725)</f>
        <v>0</v>
      </c>
      <c r="CK646" s="38">
        <f t="shared" si="145"/>
        <v>2.5</v>
      </c>
      <c r="CL646" s="30">
        <f>SUMIF(Ingredients!$B$3:$B$230,F646,Ingredients!$J$3:$J$230)+SUMIF($B$3:$B$725,F646,$CT$3:$CT$725)</f>
        <v>1</v>
      </c>
      <c r="CM646" s="30">
        <f>SUMIF(Ingredients!$B$3:$B$230,G646,Ingredients!$J$3:$J$230)+SUMIF($B$3:$B$725,G646,$CT$3:$CT$725)</f>
        <v>1</v>
      </c>
      <c r="CN646" s="30">
        <f>SUMIF(Ingredients!$B$3:$B$230,H646,Ingredients!$J$3:$J$230)+SUMIF($B$3:$B$725,H646,$CT$3:$CT$725)</f>
        <v>0</v>
      </c>
      <c r="CO646" s="30">
        <f>SUMIF(Ingredients!$B$3:$B$230,I646,Ingredients!$J$3:$J$230)+SUMIF($B$3:$B$725,I646,$CT$3:$CT$725)</f>
        <v>0</v>
      </c>
      <c r="CP646" s="30">
        <f>SUMIF(Ingredients!$B$3:$B$230,J646,Ingredients!$J$3:$J$230)+SUMIF($B$3:$B$725,J646,$CT$3:$CT$725)</f>
        <v>0</v>
      </c>
      <c r="CQ646" s="30">
        <f>SUMIF(Ingredients!$B$3:$B$230,K646,Ingredients!$J$3:$J$230)+SUMIF($B$3:$B$725,K646,$CT$3:$CT$725)</f>
        <v>0</v>
      </c>
      <c r="CR646" s="30">
        <f>SUMIF(Ingredients!$B$3:$B$230,L646,Ingredients!$J$3:$J$230)+SUMIF($B$3:$B$725,L646,$CT$3:$CT$725)</f>
        <v>0</v>
      </c>
      <c r="CS646" s="30">
        <f>SUMIF(Ingredients!$B$3:$B$230,M646,Ingredients!$J$3:$J$230)+SUMIF($B$3:$B$725,M646,$CT$3:$CT$725)</f>
        <v>0</v>
      </c>
      <c r="CT646" s="43">
        <f t="shared" si="146"/>
        <v>2</v>
      </c>
      <c r="CU646" s="34">
        <v>25</v>
      </c>
      <c r="CV646" s="30">
        <v>0</v>
      </c>
      <c r="CW646" s="30">
        <v>14.944444444444443</v>
      </c>
      <c r="CX646" s="35">
        <v>1.5</v>
      </c>
      <c r="CY646" s="36">
        <v>0</v>
      </c>
      <c r="CZ646" s="37">
        <v>1</v>
      </c>
      <c r="DA646" s="38">
        <v>2.5</v>
      </c>
      <c r="DB646" s="39">
        <v>2</v>
      </c>
      <c r="DC646" t="s">
        <v>202</v>
      </c>
      <c r="DD646" t="str">
        <f t="shared" ca="1" si="138"/>
        <v/>
      </c>
      <c r="DE646" t="str">
        <f t="shared" ca="1" si="147"/>
        <v>-</v>
      </c>
      <c r="DG646" t="s">
        <v>200</v>
      </c>
      <c r="DH646" t="str">
        <f t="shared" ca="1" si="148"/>
        <v>BEANSONTOASTITEM(MEAL, ItemRegistry.beansontoastItem, 4 ,5f,0f,1.5f,1f,0f,2.5f,2f,1.41f),</v>
      </c>
      <c r="DI646" t="s">
        <v>2651</v>
      </c>
    </row>
    <row r="647" spans="2:113" x14ac:dyDescent="0.3">
      <c r="B647" t="s">
        <v>969</v>
      </c>
      <c r="C647" t="str">
        <f>INDEX('PH Itemnames'!$B$1:$B$723,MATCH(B647,'PH Itemnames'!$A$1:$A$723),1)</f>
        <v>meatpieItem</v>
      </c>
      <c r="D647" t="s">
        <v>245</v>
      </c>
      <c r="E647" t="s">
        <v>1191</v>
      </c>
      <c r="F647" s="10" t="s">
        <v>212</v>
      </c>
      <c r="G647" s="11" t="s">
        <v>209</v>
      </c>
      <c r="H647" s="11" t="s">
        <v>64</v>
      </c>
      <c r="I647" s="11" t="s">
        <v>62</v>
      </c>
      <c r="J647" s="11" t="s">
        <v>400</v>
      </c>
      <c r="K647" s="11" t="s">
        <v>270</v>
      </c>
      <c r="L647" s="11"/>
      <c r="M647" s="11"/>
      <c r="N647" s="46">
        <f ca="1">SUMIF(Ingredients!$B$3:$B$230,'PH complex foods'!F647,Ingredients!$A$3:$A$119)+SUMIF($B$3:$B$725,F647,$V$3:$V$724)</f>
        <v>1</v>
      </c>
      <c r="O647" s="11">
        <f ca="1">SUMIF(Ingredients!$B$3:$B$230,'PH complex foods'!G647,Ingredients!$A$3:$A$119)+SUMIF($B$3:$B$725,G647,$V$3:$V$724)</f>
        <v>1</v>
      </c>
      <c r="P647" s="11">
        <f ca="1">SUMIF(Ingredients!$B$3:$B$230,'PH complex foods'!H647,Ingredients!$A$3:$A$119)+SUMIF($B$3:$B$725,H647,$V$3:$V$724)</f>
        <v>1</v>
      </c>
      <c r="Q647" s="11">
        <f ca="1">SUMIF(Ingredients!$B$3:$B$230,'PH complex foods'!I647,Ingredients!$A$3:$A$119)+SUMIF($B$3:$B$725,I647,$V$3:$V$724)</f>
        <v>1</v>
      </c>
      <c r="R647" s="11">
        <f ca="1">SUMIF(Ingredients!$B$3:$B$230,'PH complex foods'!J647,Ingredients!$A$3:$A$119)+SUMIF($B$3:$B$725,J647,$V$3:$V$724)</f>
        <v>1</v>
      </c>
      <c r="S647" s="11">
        <f ca="1">SUMIF(Ingredients!$B$3:$B$230,'PH complex foods'!K647,Ingredients!$A$3:$A$119)+SUMIF($B$3:$B$725,K647,$V$3:$V$724)</f>
        <v>1</v>
      </c>
      <c r="T647" s="11">
        <f ca="1">SUMIF(Ingredients!$B$3:$B$230,'PH complex foods'!L647,Ingredients!$A$3:$A$119)+SUMIF($B$3:$B$725,L647,$V$3:$V$724)</f>
        <v>0</v>
      </c>
      <c r="U647" s="11">
        <f ca="1">SUMIF(Ingredients!$B$3:$B$230,'PH complex foods'!M647,Ingredients!$A$3:$A$119)+SUMIF($B$3:$B$725,M647,$V$3:$V$724)</f>
        <v>0</v>
      </c>
      <c r="V647" s="10">
        <f t="shared" ref="V647:V710" ca="1" si="149">SUM(N647:U647)-COUNTA(F647:M647)+1</f>
        <v>1</v>
      </c>
      <c r="W647" s="10">
        <v>1</v>
      </c>
      <c r="X647" s="11">
        <v>1</v>
      </c>
      <c r="Y647" s="11">
        <f>COUNTIF(F647:M1371,B647)</f>
        <v>0</v>
      </c>
      <c r="Z647" s="44" t="str">
        <f t="shared" ca="1" si="137"/>
        <v>Yes</v>
      </c>
      <c r="AA647" s="34">
        <f>SUMIF(Ingredients!$B$3:$B$230,F647,Ingredients!$C$3:$C$230)+SUMIF($B$3:$B$725,F647,$AI$3:$AI$725)</f>
        <v>7.166666666666667</v>
      </c>
      <c r="AB647" s="30">
        <f>SUMIF(Ingredients!$B$3:$B$230,G647,Ingredients!$C$3:$C$230)+SUMIF($B$3:$B$725,G647,$AI$3:$AI$725)</f>
        <v>5</v>
      </c>
      <c r="AC647" s="30">
        <f>SUMIF(Ingredients!$B$3:$B$230,H647,Ingredients!$C$3:$C$230)+SUMIF($B$3:$B$725,H647,$AI$3:$AI$725)</f>
        <v>2</v>
      </c>
      <c r="AD647" s="30">
        <f>SUMIF(Ingredients!$B$3:$B$230,I647,Ingredients!$C$3:$C$230)+SUMIF($B$3:$B$725,I647,$AI$3:$AI$725)</f>
        <v>2</v>
      </c>
      <c r="AE647" s="30">
        <f>SUMIF(Ingredients!$B$3:$B$230,J647,Ingredients!$C$3:$C$230)+SUMIF($B$3:$B$725,J647,$AI$3:$AI$725)</f>
        <v>0</v>
      </c>
      <c r="AF647" s="30">
        <f>SUMIF(Ingredients!$B$3:$B$230,K647,Ingredients!$C$3:$C$230)+SUMIF($B$3:$B$725,K647,$AI$3:$AI$725)</f>
        <v>12.30952380952381</v>
      </c>
      <c r="AG647" s="30">
        <f>SUMIF(Ingredients!$B$3:$B$230,L647,Ingredients!$C$3:$C$230)+SUMIF($B$3:$B$725,L647,$AI$3:$AI$725)</f>
        <v>0</v>
      </c>
      <c r="AH647" s="30">
        <f>SUMIF(Ingredients!$B$3:$B$230,M647,Ingredients!$C$3:$C$230)+SUMIF($B$3:$B$725,M647,$AI$3:$AI$725)</f>
        <v>0</v>
      </c>
      <c r="AI647" s="29">
        <f t="shared" si="139"/>
        <v>28.476190476190478</v>
      </c>
      <c r="AJ647" s="30">
        <f>SUMIF(Ingredients!$B$3:$B$230,F647,Ingredients!$D$3:$D$230)+SUMIF($B$3:$B$725,F647,$AR$3:$AR$725)</f>
        <v>0</v>
      </c>
      <c r="AK647" s="30">
        <f>SUMIF(Ingredients!$B$3:$B$230,G647,Ingredients!$D$3:$D$230)+SUMIF($B$3:$B$725,G647,$AR$3:$AR$725)</f>
        <v>0</v>
      </c>
      <c r="AL647" s="30">
        <f>SUMIF(Ingredients!$B$3:$B$230,H647,Ingredients!$D$3:$D$230)+SUMIF($B$3:$B$725,H647,$AR$3:$AR$725)</f>
        <v>0</v>
      </c>
      <c r="AM647" s="30">
        <f>SUMIF(Ingredients!$B$3:$B$230,I647,Ingredients!$D$3:$D$230)+SUMIF($B$3:$B$725,I647,$AR$3:$AR$725)</f>
        <v>0</v>
      </c>
      <c r="AN647" s="30">
        <f>SUMIF(Ingredients!$B$3:$B$230,J647,Ingredients!$D$3:$D$230)+SUMIF($B$3:$B$725,J647,$AR$3:$AR$725)</f>
        <v>0</v>
      </c>
      <c r="AO647" s="30">
        <f>SUMIF(Ingredients!$B$3:$B$230,K647,Ingredients!$D$3:$D$230)+SUMIF($B$3:$B$725,K647,$AR$3:$AR$725)</f>
        <v>0.35714285714285715</v>
      </c>
      <c r="AP647" s="30">
        <f>SUMIF(Ingredients!$B$3:$B$230,L647,Ingredients!$D$3:$D$230)+SUMIF($B$3:$B$725,L647,$AR$3:$AR$725)</f>
        <v>0</v>
      </c>
      <c r="AQ647" s="30">
        <f>SUMIF(Ingredients!$B$3:$B$230,M647,Ingredients!$D$3:$D$230)+SUMIF($B$3:$B$725,M647,$AR$3:$AR$725)</f>
        <v>0</v>
      </c>
      <c r="AR647" s="29">
        <f t="shared" si="140"/>
        <v>0.35714285714285715</v>
      </c>
      <c r="AS647" s="30">
        <f>SUMIF(Ingredients!$B$3:$B$230,F647,Ingredients!$E$3:$E$230)+SUMIF($B$3:$B$725,F647,$BA$3:$BA$730)</f>
        <v>12</v>
      </c>
      <c r="AT647" s="30">
        <f>SUMIF(Ingredients!$B$3:$B$230,G647,Ingredients!$E$3:$E$230)+SUMIF($B$3:$B$725,G647,$BA$3:$BA$730)</f>
        <v>7</v>
      </c>
      <c r="AU647" s="30">
        <f>SUMIF(Ingredients!$B$3:$B$230,H647,Ingredients!$E$3:$E$230)+SUMIF($B$3:$B$725,H647,$BA$3:$BA$730)</f>
        <v>43</v>
      </c>
      <c r="AV647" s="30">
        <f>SUMIF(Ingredients!$B$3:$B$230,I647,Ingredients!$E$3:$E$230)+SUMIF($B$3:$B$725,I647,$BA$3:$BA$730)</f>
        <v>54</v>
      </c>
      <c r="AW647" s="30">
        <f>SUMIF(Ingredients!$B$3:$B$230,J647,Ingredients!$E$3:$E$230)+SUMIF($B$3:$B$725,J647,$BA$3:$BA$730)</f>
        <v>0</v>
      </c>
      <c r="AX647" s="30">
        <f>SUMIF(Ingredients!$B$3:$B$230,K647,Ingredients!$E$3:$E$230)+SUMIF($B$3:$B$725,K647,$BA$3:$BA$730)</f>
        <v>10.428571428571429</v>
      </c>
      <c r="AY647" s="30">
        <f>SUMIF(Ingredients!$B$3:$B$230,L647,Ingredients!$E$3:$E$230)+SUMIF($B$3:$B$725,L647,$BA$3:$BA$730)</f>
        <v>0</v>
      </c>
      <c r="AZ647" s="30">
        <f>SUMIF(Ingredients!$B$3:$B$230,M647,Ingredients!$E$3:$E$230)+SUMIF($B$3:$B$725,M647,$BA$3:$BA$730)</f>
        <v>0</v>
      </c>
      <c r="BA647" s="29">
        <f t="shared" si="141"/>
        <v>21.071428571428573</v>
      </c>
      <c r="BB647" s="30">
        <f>SUMIF(Ingredients!$B$3:$B$230,F647,Ingredients!$F$3:$F$230)+SUMIF($B$3:$B$725,F647,$BJ$3:$BJ$725)</f>
        <v>0</v>
      </c>
      <c r="BC647" s="30">
        <f>SUMIF(Ingredients!$B$3:$B$230,G647,Ingredients!$F$3:$F$230)+SUMIF($B$3:$B$725,G647,$BJ$3:$BJ$725)</f>
        <v>1</v>
      </c>
      <c r="BD647" s="30">
        <f>SUMIF(Ingredients!$B$3:$B$230,H647,Ingredients!$F$3:$F$230)+SUMIF($B$3:$B$725,H647,$BJ$3:$BJ$725)</f>
        <v>0</v>
      </c>
      <c r="BE647" s="30">
        <f>SUMIF(Ingredients!$B$3:$B$230,I647,Ingredients!$F$3:$F$230)+SUMIF($B$3:$B$725,I647,$BJ$3:$BJ$725)</f>
        <v>0</v>
      </c>
      <c r="BF647" s="30">
        <f>SUMIF(Ingredients!$B$3:$B$230,J647,Ingredients!$F$3:$F$230)+SUMIF($B$3:$B$725,J647,$BJ$3:$BJ$725)</f>
        <v>0</v>
      </c>
      <c r="BG647" s="30">
        <f>SUMIF(Ingredients!$B$3:$B$230,K647,Ingredients!$F$3:$F$230)+SUMIF($B$3:$B$725,K647,$BJ$3:$BJ$725)</f>
        <v>0</v>
      </c>
      <c r="BH647" s="30">
        <f>SUMIF(Ingredients!$B$3:$B$230,L647,Ingredients!$F$3:$F$230)+SUMIF($B$3:$B$725,L647,$BJ$3:$BJ$725)</f>
        <v>0</v>
      </c>
      <c r="BI647" s="30">
        <f>SUMIF(Ingredients!$B$3:$B$230,M647,Ingredients!$F$3:$F$230)+SUMIF($B$3:$B$725,M647,$BJ$3:$BJ$725)</f>
        <v>0</v>
      </c>
      <c r="BJ647" s="35">
        <f t="shared" si="142"/>
        <v>1</v>
      </c>
      <c r="BK647" s="30">
        <f>SUMIF(Ingredients!$B$3:$B$230,F647,Ingredients!$G$3:$G$230)+SUMIF($B$3:$B$725,F647,$BS$3:$BS$725)</f>
        <v>0</v>
      </c>
      <c r="BL647" s="30">
        <f>SUMIF(Ingredients!$B$3:$B$230,G647,Ingredients!$G$3:$G$230)+SUMIF($B$3:$B$725,G647,$BS$3:$BS$725)</f>
        <v>0</v>
      </c>
      <c r="BM647" s="30">
        <f>SUMIF(Ingredients!$B$3:$B$230,H647,Ingredients!$G$3:$G$230)+SUMIF($B$3:$B$725,H647,$BS$3:$BS$725)</f>
        <v>0</v>
      </c>
      <c r="BN647" s="30">
        <f>SUMIF(Ingredients!$B$3:$B$230,I647,Ingredients!$G$3:$G$230)+SUMIF($B$3:$B$725,I647,$BS$3:$BS$725)</f>
        <v>0</v>
      </c>
      <c r="BO647" s="30">
        <f>SUMIF(Ingredients!$B$3:$B$230,J647,Ingredients!$G$3:$G$230)+SUMIF($B$3:$B$725,J647,$BS$3:$BS$725)</f>
        <v>0</v>
      </c>
      <c r="BP647" s="30">
        <f>SUMIF(Ingredients!$B$3:$B$230,K647,Ingredients!$G$3:$G$230)+SUMIF($B$3:$B$725,K647,$BS$3:$BS$725)</f>
        <v>0</v>
      </c>
      <c r="BQ647" s="30">
        <f>SUMIF(Ingredients!$B$3:$B$230,L647,Ingredients!$G$3:$G$230)+SUMIF($B$3:$B$725,L647,$BS$3:$BS$725)</f>
        <v>0</v>
      </c>
      <c r="BR647" s="30">
        <f>SUMIF(Ingredients!$B$3:$B$230,M647,Ingredients!$G$3:$G$230)+SUMIF($B$3:$B$725,M647,$BS$3:$BS$725)</f>
        <v>0</v>
      </c>
      <c r="BS647" s="36">
        <f t="shared" si="143"/>
        <v>0</v>
      </c>
      <c r="BT647" s="30">
        <f>SUMIF(Ingredients!$B$3:$B$230,F647,Ingredients!$H$3:$H$230)+SUMIF($B$3:$B$725,F647,$CB$3:$CB$725)</f>
        <v>0</v>
      </c>
      <c r="BU647" s="30">
        <f>SUMIF(Ingredients!$B$3:$B$230,G647,Ingredients!$H$3:$H$230)+SUMIF($B$3:$B$725,G647,$CB$3:$CB$725)</f>
        <v>0</v>
      </c>
      <c r="BV647" s="30">
        <f>SUMIF(Ingredients!$B$3:$B$230,H647,Ingredients!$H$3:$H$230)+SUMIF($B$3:$B$725,H647,$CB$3:$CB$725)</f>
        <v>1</v>
      </c>
      <c r="BW647" s="30">
        <f>SUMIF(Ingredients!$B$3:$B$230,I647,Ingredients!$H$3:$H$230)+SUMIF($B$3:$B$725,I647,$CB$3:$CB$725)</f>
        <v>2</v>
      </c>
      <c r="BX647" s="30">
        <f>SUMIF(Ingredients!$B$3:$B$230,J647,Ingredients!$H$3:$H$230)+SUMIF($B$3:$B$725,J647,$CB$3:$CB$725)</f>
        <v>0</v>
      </c>
      <c r="BY647" s="30">
        <f>SUMIF(Ingredients!$B$3:$B$230,K647,Ingredients!$H$3:$H$230)+SUMIF($B$3:$B$725,K647,$CB$3:$CB$725)</f>
        <v>1.1428571428571428</v>
      </c>
      <c r="BZ647" s="30">
        <f>SUMIF(Ingredients!$B$3:$B$230,L647,Ingredients!$H$3:$H$230)+SUMIF($B$3:$B$725,L647,$CB$3:$CB$725)</f>
        <v>0</v>
      </c>
      <c r="CA647" s="30">
        <f>SUMIF(Ingredients!$B$3:$B$230,M647,Ingredients!$H$3:$H$230)+SUMIF($B$3:$B$725,M647,$CB$3:$CB$725)</f>
        <v>0</v>
      </c>
      <c r="CB647" s="42">
        <f t="shared" si="144"/>
        <v>4.1428571428571423</v>
      </c>
      <c r="CC647" s="30">
        <f>SUMIF(Ingredients!$B$3:$B$230,F647,Ingredients!$I$3:$I$230)+SUMIF($B$3:$B$725,F647,$CK$3:$CK$725)</f>
        <v>2</v>
      </c>
      <c r="CD647" s="30">
        <f>SUMIF(Ingredients!$B$3:$B$230,G647,Ingredients!$I$3:$I$230)+SUMIF($B$3:$B$725,G647,$CK$3:$CK$725)</f>
        <v>0</v>
      </c>
      <c r="CE647" s="30">
        <f>SUMIF(Ingredients!$B$3:$B$230,H647,Ingredients!$I$3:$I$230)+SUMIF($B$3:$B$725,H647,$CK$3:$CK$725)</f>
        <v>0</v>
      </c>
      <c r="CF647" s="30">
        <f>SUMIF(Ingredients!$B$3:$B$230,I647,Ingredients!$I$3:$I$230)+SUMIF($B$3:$B$725,I647,$CK$3:$CK$725)</f>
        <v>0</v>
      </c>
      <c r="CG647" s="30">
        <f>SUMIF(Ingredients!$B$3:$B$230,J647,Ingredients!$I$3:$I$230)+SUMIF($B$3:$B$725,J647,$CK$3:$CK$725)</f>
        <v>0</v>
      </c>
      <c r="CH647" s="30">
        <f>SUMIF(Ingredients!$B$3:$B$230,K647,Ingredients!$I$3:$I$230)+SUMIF($B$3:$B$725,K647,$CK$3:$CK$725)</f>
        <v>2.5</v>
      </c>
      <c r="CI647" s="30">
        <f>SUMIF(Ingredients!$B$3:$B$230,L647,Ingredients!$I$3:$I$230)+SUMIF($B$3:$B$725,L647,$CK$3:$CK$725)</f>
        <v>0</v>
      </c>
      <c r="CJ647" s="30">
        <f>SUMIF(Ingredients!$B$3:$B$230,M647,Ingredients!$I$3:$I$230)+SUMIF($B$3:$B$725,M647,$CK$3:$CK$725)</f>
        <v>0</v>
      </c>
      <c r="CK647" s="38">
        <f t="shared" si="145"/>
        <v>4.5</v>
      </c>
      <c r="CL647" s="30">
        <f>SUMIF(Ingredients!$B$3:$B$230,F647,Ingredients!$J$3:$J$230)+SUMIF($B$3:$B$725,F647,$CT$3:$CT$725)</f>
        <v>0</v>
      </c>
      <c r="CM647" s="30">
        <f>SUMIF(Ingredients!$B$3:$B$230,G647,Ingredients!$J$3:$J$230)+SUMIF($B$3:$B$725,G647,$CT$3:$CT$725)</f>
        <v>0</v>
      </c>
      <c r="CN647" s="30">
        <f>SUMIF(Ingredients!$B$3:$B$230,H647,Ingredients!$J$3:$J$230)+SUMIF($B$3:$B$725,H647,$CT$3:$CT$725)</f>
        <v>0</v>
      </c>
      <c r="CO647" s="30">
        <f>SUMIF(Ingredients!$B$3:$B$230,I647,Ingredients!$J$3:$J$230)+SUMIF($B$3:$B$725,I647,$CT$3:$CT$725)</f>
        <v>0</v>
      </c>
      <c r="CP647" s="30">
        <f>SUMIF(Ingredients!$B$3:$B$230,J647,Ingredients!$J$3:$J$230)+SUMIF($B$3:$B$725,J647,$CT$3:$CT$725)</f>
        <v>0</v>
      </c>
      <c r="CQ647" s="30">
        <f>SUMIF(Ingredients!$B$3:$B$230,K647,Ingredients!$J$3:$J$230)+SUMIF($B$3:$B$725,K647,$CT$3:$CT$725)</f>
        <v>0</v>
      </c>
      <c r="CR647" s="30">
        <f>SUMIF(Ingredients!$B$3:$B$230,L647,Ingredients!$J$3:$J$230)+SUMIF($B$3:$B$725,L647,$CT$3:$CT$725)</f>
        <v>0</v>
      </c>
      <c r="CS647" s="30">
        <f>SUMIF(Ingredients!$B$3:$B$230,M647,Ingredients!$J$3:$J$230)+SUMIF($B$3:$B$725,M647,$CT$3:$CT$725)</f>
        <v>0</v>
      </c>
      <c r="CT647" s="43">
        <f t="shared" si="146"/>
        <v>0</v>
      </c>
      <c r="CU647" s="34">
        <v>30</v>
      </c>
      <c r="CV647" s="30">
        <v>0.35714285714285715</v>
      </c>
      <c r="CW647" s="30">
        <v>18</v>
      </c>
      <c r="CX647" s="35">
        <v>1</v>
      </c>
      <c r="CY647" s="36">
        <v>0</v>
      </c>
      <c r="CZ647" s="37">
        <v>4</v>
      </c>
      <c r="DA647" s="38">
        <v>4.5</v>
      </c>
      <c r="DB647" s="39">
        <v>0</v>
      </c>
      <c r="DC647" t="s">
        <v>202</v>
      </c>
      <c r="DD647" t="str">
        <f t="shared" ca="1" si="138"/>
        <v/>
      </c>
      <c r="DE647" t="str">
        <f t="shared" ca="1" si="147"/>
        <v>-</v>
      </c>
      <c r="DG647" t="s">
        <v>200</v>
      </c>
      <c r="DH647" t="str">
        <f t="shared" ca="1" si="148"/>
        <v>MEATPIEITEM(MEAL, ItemRegistry.meatpieItem, 4 ,6f,0.36f,1f,4f,0f,4.5f,0f,1.17f),</v>
      </c>
      <c r="DI647" t="s">
        <v>2652</v>
      </c>
    </row>
    <row r="648" spans="2:113" x14ac:dyDescent="0.3">
      <c r="B648" t="s">
        <v>970</v>
      </c>
      <c r="C648" t="str">
        <f>INDEX('PH Itemnames'!$B$1:$B$723,MATCH(B648,'PH Itemnames'!$A$1:$A$723),1)</f>
        <v>chikorollItem</v>
      </c>
      <c r="D648" t="s">
        <v>240</v>
      </c>
      <c r="E648" t="s">
        <v>1191</v>
      </c>
      <c r="F648" s="10" t="s">
        <v>346</v>
      </c>
      <c r="G648" s="11" t="s">
        <v>209</v>
      </c>
      <c r="H648" s="11" t="s">
        <v>287</v>
      </c>
      <c r="I648" s="11" t="s">
        <v>61</v>
      </c>
      <c r="J648" s="11" t="s">
        <v>60</v>
      </c>
      <c r="K648" s="11" t="s">
        <v>127</v>
      </c>
      <c r="L648" s="11" t="s">
        <v>64</v>
      </c>
      <c r="M648" s="11"/>
      <c r="N648" s="46">
        <f ca="1">SUMIF(Ingredients!$B$3:$B$230,'PH complex foods'!F648,Ingredients!$A$3:$A$119)+SUMIF($B$3:$B$725,F648,$V$3:$V$724)</f>
        <v>1</v>
      </c>
      <c r="O648" s="11">
        <f ca="1">SUMIF(Ingredients!$B$3:$B$230,'PH complex foods'!G648,Ingredients!$A$3:$A$119)+SUMIF($B$3:$B$725,G648,$V$3:$V$724)</f>
        <v>1</v>
      </c>
      <c r="P648" s="11">
        <f ca="1">SUMIF(Ingredients!$B$3:$B$230,'PH complex foods'!H648,Ingredients!$A$3:$A$119)+SUMIF($B$3:$B$725,H648,$V$3:$V$724)</f>
        <v>1</v>
      </c>
      <c r="Q648" s="11">
        <f ca="1">SUMIF(Ingredients!$B$3:$B$230,'PH complex foods'!I648,Ingredients!$A$3:$A$119)+SUMIF($B$3:$B$725,I648,$V$3:$V$724)</f>
        <v>1</v>
      </c>
      <c r="R648" s="11">
        <f ca="1">SUMIF(Ingredients!$B$3:$B$230,'PH complex foods'!J648,Ingredients!$A$3:$A$119)+SUMIF($B$3:$B$725,J648,$V$3:$V$724)</f>
        <v>1</v>
      </c>
      <c r="S648" s="11">
        <f ca="1">SUMIF(Ingredients!$B$3:$B$230,'PH complex foods'!K648,Ingredients!$A$3:$A$119)+SUMIF($B$3:$B$725,K648,$V$3:$V$724)</f>
        <v>0</v>
      </c>
      <c r="T648" s="11">
        <f ca="1">SUMIF(Ingredients!$B$3:$B$230,'PH complex foods'!L648,Ingredients!$A$3:$A$119)+SUMIF($B$3:$B$725,L648,$V$3:$V$724)</f>
        <v>1</v>
      </c>
      <c r="U648" s="11">
        <f ca="1">SUMIF(Ingredients!$B$3:$B$230,'PH complex foods'!M648,Ingredients!$A$3:$A$119)+SUMIF($B$3:$B$725,M648,$V$3:$V$724)</f>
        <v>0</v>
      </c>
      <c r="V648" s="10">
        <f t="shared" ca="1" si="149"/>
        <v>0</v>
      </c>
      <c r="W648" s="10">
        <v>0</v>
      </c>
      <c r="X648" s="11">
        <v>0</v>
      </c>
      <c r="Y648" s="11">
        <f>COUNTIF(F648:M1372,B648)</f>
        <v>0</v>
      </c>
      <c r="Z648" s="44" t="str">
        <f t="shared" ref="Z648:Z711" ca="1" si="150">IF(V648=1,"Yes","No")</f>
        <v>No</v>
      </c>
      <c r="AA648" s="34">
        <f>SUMIF(Ingredients!$B$3:$B$230,F648,Ingredients!$C$3:$C$230)+SUMIF($B$3:$B$725,F648,$AI$3:$AI$725)</f>
        <v>4</v>
      </c>
      <c r="AB648" s="30">
        <f>SUMIF(Ingredients!$B$3:$B$230,G648,Ingredients!$C$3:$C$230)+SUMIF($B$3:$B$725,G648,$AI$3:$AI$725)</f>
        <v>5</v>
      </c>
      <c r="AC648" s="30">
        <f>SUMIF(Ingredients!$B$3:$B$230,H648,Ingredients!$C$3:$C$230)+SUMIF($B$3:$B$725,H648,$AI$3:$AI$725)</f>
        <v>10</v>
      </c>
      <c r="AD648" s="30">
        <f>SUMIF(Ingredients!$B$3:$B$230,I648,Ingredients!$C$3:$C$230)+SUMIF($B$3:$B$725,I648,$AI$3:$AI$725)</f>
        <v>10</v>
      </c>
      <c r="AE648" s="30">
        <f>SUMIF(Ingredients!$B$3:$B$230,J648,Ingredients!$C$3:$C$230)+SUMIF($B$3:$B$725,J648,$AI$3:$AI$725)</f>
        <v>2</v>
      </c>
      <c r="AF648" s="30">
        <f>SUMIF(Ingredients!$B$3:$B$230,K648,Ingredients!$C$3:$C$230)+SUMIF($B$3:$B$725,K648,$AI$3:$AI$725)</f>
        <v>0</v>
      </c>
      <c r="AG648" s="30">
        <f>SUMIF(Ingredients!$B$3:$B$230,L648,Ingredients!$C$3:$C$230)+SUMIF($B$3:$B$725,L648,$AI$3:$AI$725)</f>
        <v>2</v>
      </c>
      <c r="AH648" s="30">
        <f>SUMIF(Ingredients!$B$3:$B$230,M648,Ingredients!$C$3:$C$230)+SUMIF($B$3:$B$725,M648,$AI$3:$AI$725)</f>
        <v>0</v>
      </c>
      <c r="AI648" s="29">
        <f t="shared" si="139"/>
        <v>33</v>
      </c>
      <c r="AJ648" s="30">
        <f>SUMIF(Ingredients!$B$3:$B$230,F648,Ingredients!$D$3:$D$230)+SUMIF($B$3:$B$725,F648,$AR$3:$AR$725)</f>
        <v>0</v>
      </c>
      <c r="AK648" s="30">
        <f>SUMIF(Ingredients!$B$3:$B$230,G648,Ingredients!$D$3:$D$230)+SUMIF($B$3:$B$725,G648,$AR$3:$AR$725)</f>
        <v>0</v>
      </c>
      <c r="AL648" s="30">
        <f>SUMIF(Ingredients!$B$3:$B$230,H648,Ingredients!$D$3:$D$230)+SUMIF($B$3:$B$725,H648,$AR$3:$AR$725)</f>
        <v>0</v>
      </c>
      <c r="AM648" s="30">
        <f>SUMIF(Ingredients!$B$3:$B$230,I648,Ingredients!$D$3:$D$230)+SUMIF($B$3:$B$725,I648,$AR$3:$AR$725)</f>
        <v>0</v>
      </c>
      <c r="AN648" s="30">
        <f>SUMIF(Ingredients!$B$3:$B$230,J648,Ingredients!$D$3:$D$230)+SUMIF($B$3:$B$725,J648,$AR$3:$AR$725)</f>
        <v>0</v>
      </c>
      <c r="AO648" s="30">
        <f>SUMIF(Ingredients!$B$3:$B$230,K648,Ingredients!$D$3:$D$230)+SUMIF($B$3:$B$725,K648,$AR$3:$AR$725)</f>
        <v>0</v>
      </c>
      <c r="AP648" s="30">
        <f>SUMIF(Ingredients!$B$3:$B$230,L648,Ingredients!$D$3:$D$230)+SUMIF($B$3:$B$725,L648,$AR$3:$AR$725)</f>
        <v>0</v>
      </c>
      <c r="AQ648" s="30">
        <f>SUMIF(Ingredients!$B$3:$B$230,M648,Ingredients!$D$3:$D$230)+SUMIF($B$3:$B$725,M648,$AR$3:$AR$725)</f>
        <v>0</v>
      </c>
      <c r="AR648" s="29">
        <f t="shared" si="140"/>
        <v>0</v>
      </c>
      <c r="AS648" s="30">
        <f>SUMIF(Ingredients!$B$3:$B$230,F648,Ingredients!$E$3:$E$230)+SUMIF($B$3:$B$725,F648,$BA$3:$BA$730)</f>
        <v>0</v>
      </c>
      <c r="AT648" s="30">
        <f>SUMIF(Ingredients!$B$3:$B$230,G648,Ingredients!$E$3:$E$230)+SUMIF($B$3:$B$725,G648,$BA$3:$BA$730)</f>
        <v>7</v>
      </c>
      <c r="AU648" s="30">
        <f>SUMIF(Ingredients!$B$3:$B$230,H648,Ingredients!$E$3:$E$230)+SUMIF($B$3:$B$725,H648,$BA$3:$BA$730)</f>
        <v>7</v>
      </c>
      <c r="AV648" s="30">
        <f>SUMIF(Ingredients!$B$3:$B$230,I648,Ingredients!$E$3:$E$230)+SUMIF($B$3:$B$725,I648,$BA$3:$BA$730)</f>
        <v>31</v>
      </c>
      <c r="AW648" s="30">
        <f>SUMIF(Ingredients!$B$3:$B$230,J648,Ingredients!$E$3:$E$230)+SUMIF($B$3:$B$725,J648,$BA$3:$BA$730)</f>
        <v>18</v>
      </c>
      <c r="AX648" s="30">
        <f>SUMIF(Ingredients!$B$3:$B$230,K648,Ingredients!$E$3:$E$230)+SUMIF($B$3:$B$725,K648,$BA$3:$BA$730)</f>
        <v>0</v>
      </c>
      <c r="AY648" s="30">
        <f>SUMIF(Ingredients!$B$3:$B$230,L648,Ingredients!$E$3:$E$230)+SUMIF($B$3:$B$725,L648,$BA$3:$BA$730)</f>
        <v>43</v>
      </c>
      <c r="AZ648" s="30">
        <f>SUMIF(Ingredients!$B$3:$B$230,M648,Ingredients!$E$3:$E$230)+SUMIF($B$3:$B$725,M648,$BA$3:$BA$730)</f>
        <v>0</v>
      </c>
      <c r="BA648" s="29">
        <f t="shared" si="141"/>
        <v>15.142857142857142</v>
      </c>
      <c r="BB648" s="30">
        <f>SUMIF(Ingredients!$B$3:$B$230,F648,Ingredients!$F$3:$F$230)+SUMIF($B$3:$B$725,F648,$BJ$3:$BJ$725)</f>
        <v>0</v>
      </c>
      <c r="BC648" s="30">
        <f>SUMIF(Ingredients!$B$3:$B$230,G648,Ingredients!$F$3:$F$230)+SUMIF($B$3:$B$725,G648,$BJ$3:$BJ$725)</f>
        <v>1</v>
      </c>
      <c r="BD648" s="30">
        <f>SUMIF(Ingredients!$B$3:$B$230,H648,Ingredients!$F$3:$F$230)+SUMIF($B$3:$B$725,H648,$BJ$3:$BJ$725)</f>
        <v>0</v>
      </c>
      <c r="BE648" s="30">
        <f>SUMIF(Ingredients!$B$3:$B$230,I648,Ingredients!$F$3:$F$230)+SUMIF($B$3:$B$725,I648,$BJ$3:$BJ$725)</f>
        <v>0</v>
      </c>
      <c r="BF648" s="30">
        <f>SUMIF(Ingredients!$B$3:$B$230,J648,Ingredients!$F$3:$F$230)+SUMIF($B$3:$B$725,J648,$BJ$3:$BJ$725)</f>
        <v>0</v>
      </c>
      <c r="BG648" s="30">
        <f>SUMIF(Ingredients!$B$3:$B$230,K648,Ingredients!$F$3:$F$230)+SUMIF($B$3:$B$725,K648,$BJ$3:$BJ$725)</f>
        <v>0</v>
      </c>
      <c r="BH648" s="30">
        <f>SUMIF(Ingredients!$B$3:$B$230,L648,Ingredients!$F$3:$F$230)+SUMIF($B$3:$B$725,L648,$BJ$3:$BJ$725)</f>
        <v>0</v>
      </c>
      <c r="BI648" s="30">
        <f>SUMIF(Ingredients!$B$3:$B$230,M648,Ingredients!$F$3:$F$230)+SUMIF($B$3:$B$725,M648,$BJ$3:$BJ$725)</f>
        <v>0</v>
      </c>
      <c r="BJ648" s="35">
        <f t="shared" si="142"/>
        <v>1</v>
      </c>
      <c r="BK648" s="30">
        <f>SUMIF(Ingredients!$B$3:$B$230,F648,Ingredients!$G$3:$G$230)+SUMIF($B$3:$B$725,F648,$BS$3:$BS$725)</f>
        <v>0</v>
      </c>
      <c r="BL648" s="30">
        <f>SUMIF(Ingredients!$B$3:$B$230,G648,Ingredients!$G$3:$G$230)+SUMIF($B$3:$B$725,G648,$BS$3:$BS$725)</f>
        <v>0</v>
      </c>
      <c r="BM648" s="30">
        <f>SUMIF(Ingredients!$B$3:$B$230,H648,Ingredients!$G$3:$G$230)+SUMIF($B$3:$B$725,H648,$BS$3:$BS$725)</f>
        <v>0</v>
      </c>
      <c r="BN648" s="30">
        <f>SUMIF(Ingredients!$B$3:$B$230,I648,Ingredients!$G$3:$G$230)+SUMIF($B$3:$B$725,I648,$BS$3:$BS$725)</f>
        <v>0</v>
      </c>
      <c r="BO648" s="30">
        <f>SUMIF(Ingredients!$B$3:$B$230,J648,Ingredients!$G$3:$G$230)+SUMIF($B$3:$B$725,J648,$BS$3:$BS$725)</f>
        <v>0</v>
      </c>
      <c r="BP648" s="30">
        <f>SUMIF(Ingredients!$B$3:$B$230,K648,Ingredients!$G$3:$G$230)+SUMIF($B$3:$B$725,K648,$BS$3:$BS$725)</f>
        <v>0</v>
      </c>
      <c r="BQ648" s="30">
        <f>SUMIF(Ingredients!$B$3:$B$230,L648,Ingredients!$G$3:$G$230)+SUMIF($B$3:$B$725,L648,$BS$3:$BS$725)</f>
        <v>0</v>
      </c>
      <c r="BR648" s="30">
        <f>SUMIF(Ingredients!$B$3:$B$230,M648,Ingredients!$G$3:$G$230)+SUMIF($B$3:$B$725,M648,$BS$3:$BS$725)</f>
        <v>0</v>
      </c>
      <c r="BS648" s="36">
        <f t="shared" si="143"/>
        <v>0</v>
      </c>
      <c r="BT648" s="30">
        <f>SUMIF(Ingredients!$B$3:$B$230,F648,Ingredients!$H$3:$H$230)+SUMIF($B$3:$B$725,F648,$CB$3:$CB$725)</f>
        <v>0</v>
      </c>
      <c r="BU648" s="30">
        <f>SUMIF(Ingredients!$B$3:$B$230,G648,Ingredients!$H$3:$H$230)+SUMIF($B$3:$B$725,G648,$CB$3:$CB$725)</f>
        <v>0</v>
      </c>
      <c r="BV648" s="30">
        <f>SUMIF(Ingredients!$B$3:$B$230,H648,Ingredients!$H$3:$H$230)+SUMIF($B$3:$B$725,H648,$CB$3:$CB$725)</f>
        <v>0</v>
      </c>
      <c r="BW648" s="30">
        <f>SUMIF(Ingredients!$B$3:$B$230,I648,Ingredients!$H$3:$H$230)+SUMIF($B$3:$B$725,I648,$CB$3:$CB$725)</f>
        <v>1</v>
      </c>
      <c r="BX648" s="30">
        <f>SUMIF(Ingredients!$B$3:$B$230,J648,Ingredients!$H$3:$H$230)+SUMIF($B$3:$B$725,J648,$CB$3:$CB$725)</f>
        <v>1</v>
      </c>
      <c r="BY648" s="30">
        <f>SUMIF(Ingredients!$B$3:$B$230,K648,Ingredients!$H$3:$H$230)+SUMIF($B$3:$B$725,K648,$CB$3:$CB$725)</f>
        <v>0</v>
      </c>
      <c r="BZ648" s="30">
        <f>SUMIF(Ingredients!$B$3:$B$230,L648,Ingredients!$H$3:$H$230)+SUMIF($B$3:$B$725,L648,$CB$3:$CB$725)</f>
        <v>1</v>
      </c>
      <c r="CA648" s="30">
        <f>SUMIF(Ingredients!$B$3:$B$230,M648,Ingredients!$H$3:$H$230)+SUMIF($B$3:$B$725,M648,$CB$3:$CB$725)</f>
        <v>0</v>
      </c>
      <c r="CB648" s="42">
        <f t="shared" si="144"/>
        <v>3</v>
      </c>
      <c r="CC648" s="30">
        <f>SUMIF(Ingredients!$B$3:$B$230,F648,Ingredients!$I$3:$I$230)+SUMIF($B$3:$B$725,F648,$CK$3:$CK$725)</f>
        <v>0</v>
      </c>
      <c r="CD648" s="30">
        <f>SUMIF(Ingredients!$B$3:$B$230,G648,Ingredients!$I$3:$I$230)+SUMIF($B$3:$B$725,G648,$CK$3:$CK$725)</f>
        <v>0</v>
      </c>
      <c r="CE648" s="30">
        <f>SUMIF(Ingredients!$B$3:$B$230,H648,Ingredients!$I$3:$I$230)+SUMIF($B$3:$B$725,H648,$CK$3:$CK$725)</f>
        <v>2.5</v>
      </c>
      <c r="CF648" s="30">
        <f>SUMIF(Ingredients!$B$3:$B$230,I648,Ingredients!$I$3:$I$230)+SUMIF($B$3:$B$725,I648,$CK$3:$CK$725)</f>
        <v>0</v>
      </c>
      <c r="CG648" s="30">
        <f>SUMIF(Ingredients!$B$3:$B$230,J648,Ingredients!$I$3:$I$230)+SUMIF($B$3:$B$725,J648,$CK$3:$CK$725)</f>
        <v>0</v>
      </c>
      <c r="CH648" s="30">
        <f>SUMIF(Ingredients!$B$3:$B$230,K648,Ingredients!$I$3:$I$230)+SUMIF($B$3:$B$725,K648,$CK$3:$CK$725)</f>
        <v>0</v>
      </c>
      <c r="CI648" s="30">
        <f>SUMIF(Ingredients!$B$3:$B$230,L648,Ingredients!$I$3:$I$230)+SUMIF($B$3:$B$725,L648,$CK$3:$CK$725)</f>
        <v>0</v>
      </c>
      <c r="CJ648" s="30">
        <f>SUMIF(Ingredients!$B$3:$B$230,M648,Ingredients!$I$3:$I$230)+SUMIF($B$3:$B$725,M648,$CK$3:$CK$725)</f>
        <v>0</v>
      </c>
      <c r="CK648" s="38">
        <f t="shared" si="145"/>
        <v>2.5</v>
      </c>
      <c r="CL648" s="30">
        <f>SUMIF(Ingredients!$B$3:$B$230,F648,Ingredients!$J$3:$J$230)+SUMIF($B$3:$B$725,F648,$CT$3:$CT$725)</f>
        <v>0</v>
      </c>
      <c r="CM648" s="30">
        <f>SUMIF(Ingredients!$B$3:$B$230,G648,Ingredients!$J$3:$J$230)+SUMIF($B$3:$B$725,G648,$CT$3:$CT$725)</f>
        <v>0</v>
      </c>
      <c r="CN648" s="30">
        <f>SUMIF(Ingredients!$B$3:$B$230,H648,Ingredients!$J$3:$J$230)+SUMIF($B$3:$B$725,H648,$CT$3:$CT$725)</f>
        <v>0</v>
      </c>
      <c r="CO648" s="30">
        <f>SUMIF(Ingredients!$B$3:$B$230,I648,Ingredients!$J$3:$J$230)+SUMIF($B$3:$B$725,I648,$CT$3:$CT$725)</f>
        <v>0</v>
      </c>
      <c r="CP648" s="30">
        <f>SUMIF(Ingredients!$B$3:$B$230,J648,Ingredients!$J$3:$J$230)+SUMIF($B$3:$B$725,J648,$CT$3:$CT$725)</f>
        <v>0</v>
      </c>
      <c r="CQ648" s="30">
        <f>SUMIF(Ingredients!$B$3:$B$230,K648,Ingredients!$J$3:$J$230)+SUMIF($B$3:$B$725,K648,$CT$3:$CT$725)</f>
        <v>0</v>
      </c>
      <c r="CR648" s="30">
        <f>SUMIF(Ingredients!$B$3:$B$230,L648,Ingredients!$J$3:$J$230)+SUMIF($B$3:$B$725,L648,$CT$3:$CT$725)</f>
        <v>0</v>
      </c>
      <c r="CS648" s="30">
        <f>SUMIF(Ingredients!$B$3:$B$230,M648,Ingredients!$J$3:$J$230)+SUMIF($B$3:$B$725,M648,$CT$3:$CT$725)</f>
        <v>0</v>
      </c>
      <c r="CT648" s="43">
        <f t="shared" si="146"/>
        <v>0</v>
      </c>
      <c r="CU648" s="34">
        <v>33</v>
      </c>
      <c r="CV648" s="30">
        <v>0</v>
      </c>
      <c r="CW648" s="30">
        <v>15.142857142857142</v>
      </c>
      <c r="CX648" s="35">
        <v>1</v>
      </c>
      <c r="CY648" s="36">
        <v>0</v>
      </c>
      <c r="CZ648" s="37">
        <v>3</v>
      </c>
      <c r="DA648" s="38">
        <v>2.5</v>
      </c>
      <c r="DB648" s="39">
        <v>0</v>
      </c>
      <c r="DC648" t="s">
        <v>199</v>
      </c>
      <c r="DD648" t="str">
        <f t="shared" ca="1" si="138"/>
        <v/>
      </c>
      <c r="DE648" t="str">
        <f t="shared" ca="1" si="147"/>
        <v>No</v>
      </c>
      <c r="DG648" t="s">
        <v>200</v>
      </c>
      <c r="DH648" t="str">
        <f t="shared" ca="1" si="148"/>
        <v/>
      </c>
      <c r="DI648" t="s">
        <v>2271</v>
      </c>
    </row>
    <row r="649" spans="2:113" x14ac:dyDescent="0.3">
      <c r="B649" t="s">
        <v>971</v>
      </c>
      <c r="C649" t="str">
        <f>INDEX('PH Itemnames'!$B$1:$B$723,MATCH(B649,'PH Itemnames'!$A$1:$A$723),1)</f>
        <v>spinachpieItem</v>
      </c>
      <c r="D649" t="s">
        <v>245</v>
      </c>
      <c r="E649" t="s">
        <v>1191</v>
      </c>
      <c r="F649" s="10" t="s">
        <v>209</v>
      </c>
      <c r="G649" s="11" t="s">
        <v>432</v>
      </c>
      <c r="H649" s="11" t="s">
        <v>73</v>
      </c>
      <c r="I649" s="11" t="s">
        <v>244</v>
      </c>
      <c r="J649" s="11"/>
      <c r="K649" s="11"/>
      <c r="L649" s="11"/>
      <c r="M649" s="11"/>
      <c r="N649" s="46">
        <f ca="1">SUMIF(Ingredients!$B$3:$B$230,'PH complex foods'!F649,Ingredients!$A$3:$A$119)+SUMIF($B$3:$B$725,F649,$V$3:$V$724)</f>
        <v>1</v>
      </c>
      <c r="O649" s="11">
        <f ca="1">SUMIF(Ingredients!$B$3:$B$230,'PH complex foods'!G649,Ingredients!$A$3:$A$119)+SUMIF($B$3:$B$725,G649,$V$3:$V$724)</f>
        <v>1</v>
      </c>
      <c r="P649" s="11">
        <f ca="1">SUMIF(Ingredients!$B$3:$B$230,'PH complex foods'!H649,Ingredients!$A$3:$A$119)+SUMIF($B$3:$B$725,H649,$V$3:$V$724)</f>
        <v>1</v>
      </c>
      <c r="Q649" s="11">
        <f ca="1">SUMIF(Ingredients!$B$3:$B$230,'PH complex foods'!I649,Ingredients!$A$3:$A$119)+SUMIF($B$3:$B$725,I649,$V$3:$V$724)</f>
        <v>1</v>
      </c>
      <c r="R649" s="11">
        <f ca="1">SUMIF(Ingredients!$B$3:$B$230,'PH complex foods'!J649,Ingredients!$A$3:$A$119)+SUMIF($B$3:$B$725,J649,$V$3:$V$724)</f>
        <v>0</v>
      </c>
      <c r="S649" s="11">
        <f ca="1">SUMIF(Ingredients!$B$3:$B$230,'PH complex foods'!K649,Ingredients!$A$3:$A$119)+SUMIF($B$3:$B$725,K649,$V$3:$V$724)</f>
        <v>0</v>
      </c>
      <c r="T649" s="11">
        <f ca="1">SUMIF(Ingredients!$B$3:$B$230,'PH complex foods'!L649,Ingredients!$A$3:$A$119)+SUMIF($B$3:$B$725,L649,$V$3:$V$724)</f>
        <v>0</v>
      </c>
      <c r="U649" s="11">
        <f ca="1">SUMIF(Ingredients!$B$3:$B$230,'PH complex foods'!M649,Ingredients!$A$3:$A$119)+SUMIF($B$3:$B$725,M649,$V$3:$V$724)</f>
        <v>0</v>
      </c>
      <c r="V649" s="10">
        <f t="shared" ca="1" si="149"/>
        <v>1</v>
      </c>
      <c r="W649" s="10">
        <v>1</v>
      </c>
      <c r="X649" s="11">
        <v>1</v>
      </c>
      <c r="Y649" s="11">
        <f>COUNTIF(F649:M1373,B649)</f>
        <v>0</v>
      </c>
      <c r="Z649" s="44" t="str">
        <f t="shared" ca="1" si="150"/>
        <v>Yes</v>
      </c>
      <c r="AA649" s="34">
        <f>SUMIF(Ingredients!$B$3:$B$230,F649,Ingredients!$C$3:$C$230)+SUMIF($B$3:$B$725,F649,$AI$3:$AI$725)</f>
        <v>5</v>
      </c>
      <c r="AB649" s="30">
        <f>SUMIF(Ingredients!$B$3:$B$230,G649,Ingredients!$C$3:$C$230)+SUMIF($B$3:$B$725,G649,$AI$3:$AI$725)</f>
        <v>2</v>
      </c>
      <c r="AC649" s="30">
        <f>SUMIF(Ingredients!$B$3:$B$230,H649,Ingredients!$C$3:$C$230)+SUMIF($B$3:$B$725,H649,$AI$3:$AI$725)</f>
        <v>10</v>
      </c>
      <c r="AD649" s="30">
        <f>SUMIF(Ingredients!$B$3:$B$230,I649,Ingredients!$C$3:$C$230)+SUMIF($B$3:$B$725,I649,$AI$3:$AI$725)</f>
        <v>10</v>
      </c>
      <c r="AE649" s="30">
        <f>SUMIF(Ingredients!$B$3:$B$230,J649,Ingredients!$C$3:$C$230)+SUMIF($B$3:$B$725,J649,$AI$3:$AI$725)</f>
        <v>0</v>
      </c>
      <c r="AF649" s="30">
        <f>SUMIF(Ingredients!$B$3:$B$230,K649,Ingredients!$C$3:$C$230)+SUMIF($B$3:$B$725,K649,$AI$3:$AI$725)</f>
        <v>0</v>
      </c>
      <c r="AG649" s="30">
        <f>SUMIF(Ingredients!$B$3:$B$230,L649,Ingredients!$C$3:$C$230)+SUMIF($B$3:$B$725,L649,$AI$3:$AI$725)</f>
        <v>0</v>
      </c>
      <c r="AH649" s="30">
        <f>SUMIF(Ingredients!$B$3:$B$230,M649,Ingredients!$C$3:$C$230)+SUMIF($B$3:$B$725,M649,$AI$3:$AI$725)</f>
        <v>0</v>
      </c>
      <c r="AI649" s="29">
        <f t="shared" si="139"/>
        <v>27</v>
      </c>
      <c r="AJ649" s="30">
        <f>SUMIF(Ingredients!$B$3:$B$230,F649,Ingredients!$D$3:$D$230)+SUMIF($B$3:$B$725,F649,$AR$3:$AR$725)</f>
        <v>0</v>
      </c>
      <c r="AK649" s="30">
        <f>SUMIF(Ingredients!$B$3:$B$230,G649,Ingredients!$D$3:$D$230)+SUMIF($B$3:$B$725,G649,$AR$3:$AR$725)</f>
        <v>0</v>
      </c>
      <c r="AL649" s="30">
        <f>SUMIF(Ingredients!$B$3:$B$230,H649,Ingredients!$D$3:$D$230)+SUMIF($B$3:$B$725,H649,$AR$3:$AR$725)</f>
        <v>0</v>
      </c>
      <c r="AM649" s="30">
        <f>SUMIF(Ingredients!$B$3:$B$230,I649,Ingredients!$D$3:$D$230)+SUMIF($B$3:$B$725,I649,$AR$3:$AR$725)</f>
        <v>0</v>
      </c>
      <c r="AN649" s="30">
        <f>SUMIF(Ingredients!$B$3:$B$230,J649,Ingredients!$D$3:$D$230)+SUMIF($B$3:$B$725,J649,$AR$3:$AR$725)</f>
        <v>0</v>
      </c>
      <c r="AO649" s="30">
        <f>SUMIF(Ingredients!$B$3:$B$230,K649,Ingredients!$D$3:$D$230)+SUMIF($B$3:$B$725,K649,$AR$3:$AR$725)</f>
        <v>0</v>
      </c>
      <c r="AP649" s="30">
        <f>SUMIF(Ingredients!$B$3:$B$230,L649,Ingredients!$D$3:$D$230)+SUMIF($B$3:$B$725,L649,$AR$3:$AR$725)</f>
        <v>0</v>
      </c>
      <c r="AQ649" s="30">
        <f>SUMIF(Ingredients!$B$3:$B$230,M649,Ingredients!$D$3:$D$230)+SUMIF($B$3:$B$725,M649,$AR$3:$AR$725)</f>
        <v>0</v>
      </c>
      <c r="AR649" s="29">
        <f t="shared" si="140"/>
        <v>0</v>
      </c>
      <c r="AS649" s="30">
        <f>SUMIF(Ingredients!$B$3:$B$230,F649,Ingredients!$E$3:$E$230)+SUMIF($B$3:$B$725,F649,$BA$3:$BA$730)</f>
        <v>7</v>
      </c>
      <c r="AT649" s="30">
        <f>SUMIF(Ingredients!$B$3:$B$230,G649,Ingredients!$E$3:$E$230)+SUMIF($B$3:$B$725,G649,$BA$3:$BA$730)</f>
        <v>7</v>
      </c>
      <c r="AU649" s="30">
        <f>SUMIF(Ingredients!$B$3:$B$230,H649,Ingredients!$E$3:$E$230)+SUMIF($B$3:$B$725,H649,$BA$3:$BA$730)</f>
        <v>73</v>
      </c>
      <c r="AV649" s="30">
        <f>SUMIF(Ingredients!$B$3:$B$230,I649,Ingredients!$E$3:$E$230)+SUMIF($B$3:$B$725,I649,$BA$3:$BA$730)</f>
        <v>16.5</v>
      </c>
      <c r="AW649" s="30">
        <f>SUMIF(Ingredients!$B$3:$B$230,J649,Ingredients!$E$3:$E$230)+SUMIF($B$3:$B$725,J649,$BA$3:$BA$730)</f>
        <v>0</v>
      </c>
      <c r="AX649" s="30">
        <f>SUMIF(Ingredients!$B$3:$B$230,K649,Ingredients!$E$3:$E$230)+SUMIF($B$3:$B$725,K649,$BA$3:$BA$730)</f>
        <v>0</v>
      </c>
      <c r="AY649" s="30">
        <f>SUMIF(Ingredients!$B$3:$B$230,L649,Ingredients!$E$3:$E$230)+SUMIF($B$3:$B$725,L649,$BA$3:$BA$730)</f>
        <v>0</v>
      </c>
      <c r="AZ649" s="30">
        <f>SUMIF(Ingredients!$B$3:$B$230,M649,Ingredients!$E$3:$E$230)+SUMIF($B$3:$B$725,M649,$BA$3:$BA$730)</f>
        <v>0</v>
      </c>
      <c r="BA649" s="29">
        <f t="shared" si="141"/>
        <v>25.875</v>
      </c>
      <c r="BB649" s="30">
        <f>SUMIF(Ingredients!$B$3:$B$230,F649,Ingredients!$F$3:$F$230)+SUMIF($B$3:$B$725,F649,$BJ$3:$BJ$725)</f>
        <v>1</v>
      </c>
      <c r="BC649" s="30">
        <f>SUMIF(Ingredients!$B$3:$B$230,G649,Ingredients!$F$3:$F$230)+SUMIF($B$3:$B$725,G649,$BJ$3:$BJ$725)</f>
        <v>0</v>
      </c>
      <c r="BD649" s="30">
        <f>SUMIF(Ingredients!$B$3:$B$230,H649,Ingredients!$F$3:$F$230)+SUMIF($B$3:$B$725,H649,$BJ$3:$BJ$725)</f>
        <v>0</v>
      </c>
      <c r="BE649" s="30">
        <f>SUMIF(Ingredients!$B$3:$B$230,I649,Ingredients!$F$3:$F$230)+SUMIF($B$3:$B$725,I649,$BJ$3:$BJ$725)</f>
        <v>1.5</v>
      </c>
      <c r="BF649" s="30">
        <f>SUMIF(Ingredients!$B$3:$B$230,J649,Ingredients!$F$3:$F$230)+SUMIF($B$3:$B$725,J649,$BJ$3:$BJ$725)</f>
        <v>0</v>
      </c>
      <c r="BG649" s="30">
        <f>SUMIF(Ingredients!$B$3:$B$230,K649,Ingredients!$F$3:$F$230)+SUMIF($B$3:$B$725,K649,$BJ$3:$BJ$725)</f>
        <v>0</v>
      </c>
      <c r="BH649" s="30">
        <f>SUMIF(Ingredients!$B$3:$B$230,L649,Ingredients!$F$3:$F$230)+SUMIF($B$3:$B$725,L649,$BJ$3:$BJ$725)</f>
        <v>0</v>
      </c>
      <c r="BI649" s="30">
        <f>SUMIF(Ingredients!$B$3:$B$230,M649,Ingredients!$F$3:$F$230)+SUMIF($B$3:$B$725,M649,$BJ$3:$BJ$725)</f>
        <v>0</v>
      </c>
      <c r="BJ649" s="35">
        <f t="shared" si="142"/>
        <v>2.5</v>
      </c>
      <c r="BK649" s="30">
        <f>SUMIF(Ingredients!$B$3:$B$230,F649,Ingredients!$G$3:$G$230)+SUMIF($B$3:$B$725,F649,$BS$3:$BS$725)</f>
        <v>0</v>
      </c>
      <c r="BL649" s="30">
        <f>SUMIF(Ingredients!$B$3:$B$230,G649,Ingredients!$G$3:$G$230)+SUMIF($B$3:$B$725,G649,$BS$3:$BS$725)</f>
        <v>0</v>
      </c>
      <c r="BM649" s="30">
        <f>SUMIF(Ingredients!$B$3:$B$230,H649,Ingredients!$G$3:$G$230)+SUMIF($B$3:$B$725,H649,$BS$3:$BS$725)</f>
        <v>0</v>
      </c>
      <c r="BN649" s="30">
        <f>SUMIF(Ingredients!$B$3:$B$230,I649,Ingredients!$G$3:$G$230)+SUMIF($B$3:$B$725,I649,$BS$3:$BS$725)</f>
        <v>0</v>
      </c>
      <c r="BO649" s="30">
        <f>SUMIF(Ingredients!$B$3:$B$230,J649,Ingredients!$G$3:$G$230)+SUMIF($B$3:$B$725,J649,$BS$3:$BS$725)</f>
        <v>0</v>
      </c>
      <c r="BP649" s="30">
        <f>SUMIF(Ingredients!$B$3:$B$230,K649,Ingredients!$G$3:$G$230)+SUMIF($B$3:$B$725,K649,$BS$3:$BS$725)</f>
        <v>0</v>
      </c>
      <c r="BQ649" s="30">
        <f>SUMIF(Ingredients!$B$3:$B$230,L649,Ingredients!$G$3:$G$230)+SUMIF($B$3:$B$725,L649,$BS$3:$BS$725)</f>
        <v>0</v>
      </c>
      <c r="BR649" s="30">
        <f>SUMIF(Ingredients!$B$3:$B$230,M649,Ingredients!$G$3:$G$230)+SUMIF($B$3:$B$725,M649,$BS$3:$BS$725)</f>
        <v>0</v>
      </c>
      <c r="BS649" s="36">
        <f t="shared" si="143"/>
        <v>0</v>
      </c>
      <c r="BT649" s="30">
        <f>SUMIF(Ingredients!$B$3:$B$230,F649,Ingredients!$H$3:$H$230)+SUMIF($B$3:$B$725,F649,$CB$3:$CB$725)</f>
        <v>0</v>
      </c>
      <c r="BU649" s="30">
        <f>SUMIF(Ingredients!$B$3:$B$230,G649,Ingredients!$H$3:$H$230)+SUMIF($B$3:$B$725,G649,$CB$3:$CB$725)</f>
        <v>1</v>
      </c>
      <c r="BV649" s="30">
        <f>SUMIF(Ingredients!$B$3:$B$230,H649,Ingredients!$H$3:$H$230)+SUMIF($B$3:$B$725,H649,$CB$3:$CB$725)</f>
        <v>0</v>
      </c>
      <c r="BW649" s="30">
        <f>SUMIF(Ingredients!$B$3:$B$230,I649,Ingredients!$H$3:$H$230)+SUMIF($B$3:$B$725,I649,$CB$3:$CB$725)</f>
        <v>0</v>
      </c>
      <c r="BX649" s="30">
        <f>SUMIF(Ingredients!$B$3:$B$230,J649,Ingredients!$H$3:$H$230)+SUMIF($B$3:$B$725,J649,$CB$3:$CB$725)</f>
        <v>0</v>
      </c>
      <c r="BY649" s="30">
        <f>SUMIF(Ingredients!$B$3:$B$230,K649,Ingredients!$H$3:$H$230)+SUMIF($B$3:$B$725,K649,$CB$3:$CB$725)</f>
        <v>0</v>
      </c>
      <c r="BZ649" s="30">
        <f>SUMIF(Ingredients!$B$3:$B$230,L649,Ingredients!$H$3:$H$230)+SUMIF($B$3:$B$725,L649,$CB$3:$CB$725)</f>
        <v>0</v>
      </c>
      <c r="CA649" s="30">
        <f>SUMIF(Ingredients!$B$3:$B$230,M649,Ingredients!$H$3:$H$230)+SUMIF($B$3:$B$725,M649,$CB$3:$CB$725)</f>
        <v>0</v>
      </c>
      <c r="CB649" s="42">
        <f t="shared" si="144"/>
        <v>1</v>
      </c>
      <c r="CC649" s="30">
        <f>SUMIF(Ingredients!$B$3:$B$230,F649,Ingredients!$I$3:$I$230)+SUMIF($B$3:$B$725,F649,$CK$3:$CK$725)</f>
        <v>0</v>
      </c>
      <c r="CD649" s="30">
        <f>SUMIF(Ingredients!$B$3:$B$230,G649,Ingredients!$I$3:$I$230)+SUMIF($B$3:$B$725,G649,$CK$3:$CK$725)</f>
        <v>0</v>
      </c>
      <c r="CE649" s="30">
        <f>SUMIF(Ingredients!$B$3:$B$230,H649,Ingredients!$I$3:$I$230)+SUMIF($B$3:$B$725,H649,$CK$3:$CK$725)</f>
        <v>0</v>
      </c>
      <c r="CF649" s="30">
        <f>SUMIF(Ingredients!$B$3:$B$230,I649,Ingredients!$I$3:$I$230)+SUMIF($B$3:$B$725,I649,$CK$3:$CK$725)</f>
        <v>0</v>
      </c>
      <c r="CG649" s="30">
        <f>SUMIF(Ingredients!$B$3:$B$230,J649,Ingredients!$I$3:$I$230)+SUMIF($B$3:$B$725,J649,$CK$3:$CK$725)</f>
        <v>0</v>
      </c>
      <c r="CH649" s="30">
        <f>SUMIF(Ingredients!$B$3:$B$230,K649,Ingredients!$I$3:$I$230)+SUMIF($B$3:$B$725,K649,$CK$3:$CK$725)</f>
        <v>0</v>
      </c>
      <c r="CI649" s="30">
        <f>SUMIF(Ingredients!$B$3:$B$230,L649,Ingredients!$I$3:$I$230)+SUMIF($B$3:$B$725,L649,$CK$3:$CK$725)</f>
        <v>0</v>
      </c>
      <c r="CJ649" s="30">
        <f>SUMIF(Ingredients!$B$3:$B$230,M649,Ingredients!$I$3:$I$230)+SUMIF($B$3:$B$725,M649,$CK$3:$CK$725)</f>
        <v>0</v>
      </c>
      <c r="CK649" s="38">
        <f t="shared" si="145"/>
        <v>0</v>
      </c>
      <c r="CL649" s="30">
        <f>SUMIF(Ingredients!$B$3:$B$230,F649,Ingredients!$J$3:$J$230)+SUMIF($B$3:$B$725,F649,$CT$3:$CT$725)</f>
        <v>0</v>
      </c>
      <c r="CM649" s="30">
        <f>SUMIF(Ingredients!$B$3:$B$230,G649,Ingredients!$J$3:$J$230)+SUMIF($B$3:$B$725,G649,$CT$3:$CT$725)</f>
        <v>0</v>
      </c>
      <c r="CN649" s="30">
        <f>SUMIF(Ingredients!$B$3:$B$230,H649,Ingredients!$J$3:$J$230)+SUMIF($B$3:$B$725,H649,$CT$3:$CT$725)</f>
        <v>3</v>
      </c>
      <c r="CO649" s="30">
        <f>SUMIF(Ingredients!$B$3:$B$230,I649,Ingredients!$J$3:$J$230)+SUMIF($B$3:$B$725,I649,$CT$3:$CT$725)</f>
        <v>1</v>
      </c>
      <c r="CP649" s="30">
        <f>SUMIF(Ingredients!$B$3:$B$230,J649,Ingredients!$J$3:$J$230)+SUMIF($B$3:$B$725,J649,$CT$3:$CT$725)</f>
        <v>0</v>
      </c>
      <c r="CQ649" s="30">
        <f>SUMIF(Ingredients!$B$3:$B$230,K649,Ingredients!$J$3:$J$230)+SUMIF($B$3:$B$725,K649,$CT$3:$CT$725)</f>
        <v>0</v>
      </c>
      <c r="CR649" s="30">
        <f>SUMIF(Ingredients!$B$3:$B$230,L649,Ingredients!$J$3:$J$230)+SUMIF($B$3:$B$725,L649,$CT$3:$CT$725)</f>
        <v>0</v>
      </c>
      <c r="CS649" s="30">
        <f>SUMIF(Ingredients!$B$3:$B$230,M649,Ingredients!$J$3:$J$230)+SUMIF($B$3:$B$725,M649,$CT$3:$CT$725)</f>
        <v>0</v>
      </c>
      <c r="CT649" s="43">
        <f t="shared" si="146"/>
        <v>4</v>
      </c>
      <c r="CU649" s="34">
        <v>30</v>
      </c>
      <c r="CV649" s="30">
        <v>0</v>
      </c>
      <c r="CW649" s="30">
        <v>18</v>
      </c>
      <c r="CX649" s="35">
        <v>2.5</v>
      </c>
      <c r="CY649" s="36">
        <v>0</v>
      </c>
      <c r="CZ649" s="37">
        <v>1</v>
      </c>
      <c r="DA649" s="38">
        <v>0</v>
      </c>
      <c r="DB649" s="39">
        <v>4</v>
      </c>
      <c r="DC649" t="s">
        <v>202</v>
      </c>
      <c r="DD649" t="str">
        <f t="shared" ca="1" si="138"/>
        <v/>
      </c>
      <c r="DE649" t="str">
        <f t="shared" ca="1" si="147"/>
        <v>-</v>
      </c>
      <c r="DG649" t="s">
        <v>200</v>
      </c>
      <c r="DH649" t="str">
        <f t="shared" ca="1" si="148"/>
        <v>SPINACHPIEITEM(MEAL, ItemRegistry.spinachpieItem, 4 ,6f,0f,2.5f,1f,0f,0f,4f,1.17f),</v>
      </c>
      <c r="DI649" t="s">
        <v>2653</v>
      </c>
    </row>
    <row r="650" spans="2:113" x14ac:dyDescent="0.3">
      <c r="B650" t="s">
        <v>972</v>
      </c>
      <c r="C650" t="str">
        <f>INDEX('PH Itemnames'!$B$1:$B$723,MATCH(B650,'PH Itemnames'!$A$1:$A$723),1)</f>
        <v>coleslawburgerItem</v>
      </c>
      <c r="D650" t="s">
        <v>240</v>
      </c>
      <c r="E650" t="s">
        <v>1191</v>
      </c>
      <c r="F650" s="10" t="s">
        <v>293</v>
      </c>
      <c r="G650" s="11" t="s">
        <v>617</v>
      </c>
      <c r="H650" s="11"/>
      <c r="I650" s="11"/>
      <c r="J650" s="11"/>
      <c r="K650" s="11"/>
      <c r="L650" s="11"/>
      <c r="M650" s="11"/>
      <c r="N650" s="46">
        <f ca="1">SUMIF(Ingredients!$B$3:$B$230,'PH complex foods'!F650,Ingredients!$A$3:$A$119)+SUMIF($B$3:$B$725,F650,$V$3:$V$724)</f>
        <v>1</v>
      </c>
      <c r="O650" s="11">
        <f ca="1">SUMIF(Ingredients!$B$3:$B$230,'PH complex foods'!G650,Ingredients!$A$3:$A$119)+SUMIF($B$3:$B$725,G650,$V$3:$V$724)</f>
        <v>1</v>
      </c>
      <c r="P650" s="11">
        <f ca="1">SUMIF(Ingredients!$B$3:$B$230,'PH complex foods'!H650,Ingredients!$A$3:$A$119)+SUMIF($B$3:$B$725,H650,$V$3:$V$724)</f>
        <v>0</v>
      </c>
      <c r="Q650" s="11">
        <f ca="1">SUMIF(Ingredients!$B$3:$B$230,'PH complex foods'!I650,Ingredients!$A$3:$A$119)+SUMIF($B$3:$B$725,I650,$V$3:$V$724)</f>
        <v>0</v>
      </c>
      <c r="R650" s="11">
        <f ca="1">SUMIF(Ingredients!$B$3:$B$230,'PH complex foods'!J650,Ingredients!$A$3:$A$119)+SUMIF($B$3:$B$725,J650,$V$3:$V$724)</f>
        <v>0</v>
      </c>
      <c r="S650" s="11">
        <f ca="1">SUMIF(Ingredients!$B$3:$B$230,'PH complex foods'!K650,Ingredients!$A$3:$A$119)+SUMIF($B$3:$B$725,K650,$V$3:$V$724)</f>
        <v>0</v>
      </c>
      <c r="T650" s="11">
        <f ca="1">SUMIF(Ingredients!$B$3:$B$230,'PH complex foods'!L650,Ingredients!$A$3:$A$119)+SUMIF($B$3:$B$725,L650,$V$3:$V$724)</f>
        <v>0</v>
      </c>
      <c r="U650" s="11">
        <f ca="1">SUMIF(Ingredients!$B$3:$B$230,'PH complex foods'!M650,Ingredients!$A$3:$A$119)+SUMIF($B$3:$B$725,M650,$V$3:$V$724)</f>
        <v>0</v>
      </c>
      <c r="V650" s="10">
        <f t="shared" ca="1" si="149"/>
        <v>1</v>
      </c>
      <c r="W650" s="10">
        <v>1</v>
      </c>
      <c r="X650" s="11">
        <v>1</v>
      </c>
      <c r="Y650" s="11">
        <f>COUNTIF(F650:M1374,B650)</f>
        <v>0</v>
      </c>
      <c r="Z650" s="44" t="str">
        <f t="shared" ca="1" si="150"/>
        <v>Yes</v>
      </c>
      <c r="AA650" s="34">
        <f>SUMIF(Ingredients!$B$3:$B$230,F650,Ingredients!$C$3:$C$230)+SUMIF($B$3:$B$725,F650,$AI$3:$AI$725)</f>
        <v>20</v>
      </c>
      <c r="AB650" s="30">
        <f>SUMIF(Ingredients!$B$3:$B$230,G650,Ingredients!$C$3:$C$230)+SUMIF($B$3:$B$725,G650,$AI$3:$AI$725)</f>
        <v>12</v>
      </c>
      <c r="AC650" s="30">
        <f>SUMIF(Ingredients!$B$3:$B$230,H650,Ingredients!$C$3:$C$230)+SUMIF($B$3:$B$725,H650,$AI$3:$AI$725)</f>
        <v>0</v>
      </c>
      <c r="AD650" s="30">
        <f>SUMIF(Ingredients!$B$3:$B$230,I650,Ingredients!$C$3:$C$230)+SUMIF($B$3:$B$725,I650,$AI$3:$AI$725)</f>
        <v>0</v>
      </c>
      <c r="AE650" s="30">
        <f>SUMIF(Ingredients!$B$3:$B$230,J650,Ingredients!$C$3:$C$230)+SUMIF($B$3:$B$725,J650,$AI$3:$AI$725)</f>
        <v>0</v>
      </c>
      <c r="AF650" s="30">
        <f>SUMIF(Ingredients!$B$3:$B$230,K650,Ingredients!$C$3:$C$230)+SUMIF($B$3:$B$725,K650,$AI$3:$AI$725)</f>
        <v>0</v>
      </c>
      <c r="AG650" s="30">
        <f>SUMIF(Ingredients!$B$3:$B$230,L650,Ingredients!$C$3:$C$230)+SUMIF($B$3:$B$725,L650,$AI$3:$AI$725)</f>
        <v>0</v>
      </c>
      <c r="AH650" s="30">
        <f>SUMIF(Ingredients!$B$3:$B$230,M650,Ingredients!$C$3:$C$230)+SUMIF($B$3:$B$725,M650,$AI$3:$AI$725)</f>
        <v>0</v>
      </c>
      <c r="AI650" s="29">
        <f t="shared" si="139"/>
        <v>32</v>
      </c>
      <c r="AJ650" s="30">
        <f>SUMIF(Ingredients!$B$3:$B$230,F650,Ingredients!$D$3:$D$230)+SUMIF($B$3:$B$725,F650,$AR$3:$AR$725)</f>
        <v>0</v>
      </c>
      <c r="AK650" s="30">
        <f>SUMIF(Ingredients!$B$3:$B$230,G650,Ingredients!$D$3:$D$230)+SUMIF($B$3:$B$725,G650,$AR$3:$AR$725)</f>
        <v>0</v>
      </c>
      <c r="AL650" s="30">
        <f>SUMIF(Ingredients!$B$3:$B$230,H650,Ingredients!$D$3:$D$230)+SUMIF($B$3:$B$725,H650,$AR$3:$AR$725)</f>
        <v>0</v>
      </c>
      <c r="AM650" s="30">
        <f>SUMIF(Ingredients!$B$3:$B$230,I650,Ingredients!$D$3:$D$230)+SUMIF($B$3:$B$725,I650,$AR$3:$AR$725)</f>
        <v>0</v>
      </c>
      <c r="AN650" s="30">
        <f>SUMIF(Ingredients!$B$3:$B$230,J650,Ingredients!$D$3:$D$230)+SUMIF($B$3:$B$725,J650,$AR$3:$AR$725)</f>
        <v>0</v>
      </c>
      <c r="AO650" s="30">
        <f>SUMIF(Ingredients!$B$3:$B$230,K650,Ingredients!$D$3:$D$230)+SUMIF($B$3:$B$725,K650,$AR$3:$AR$725)</f>
        <v>0</v>
      </c>
      <c r="AP650" s="30">
        <f>SUMIF(Ingredients!$B$3:$B$230,L650,Ingredients!$D$3:$D$230)+SUMIF($B$3:$B$725,L650,$AR$3:$AR$725)</f>
        <v>0</v>
      </c>
      <c r="AQ650" s="30">
        <f>SUMIF(Ingredients!$B$3:$B$230,M650,Ingredients!$D$3:$D$230)+SUMIF($B$3:$B$725,M650,$AR$3:$AR$725)</f>
        <v>0</v>
      </c>
      <c r="AR650" s="29">
        <f t="shared" si="140"/>
        <v>0</v>
      </c>
      <c r="AS650" s="30">
        <f>SUMIF(Ingredients!$B$3:$B$230,F650,Ingredients!$E$3:$E$230)+SUMIF($B$3:$B$725,F650,$BA$3:$BA$730)</f>
        <v>13.25</v>
      </c>
      <c r="AT650" s="30">
        <f>SUMIF(Ingredients!$B$3:$B$230,G650,Ingredients!$E$3:$E$230)+SUMIF($B$3:$B$725,G650,$BA$3:$BA$730)</f>
        <v>16.25</v>
      </c>
      <c r="AU650" s="30">
        <f>SUMIF(Ingredients!$B$3:$B$230,H650,Ingredients!$E$3:$E$230)+SUMIF($B$3:$B$725,H650,$BA$3:$BA$730)</f>
        <v>0</v>
      </c>
      <c r="AV650" s="30">
        <f>SUMIF(Ingredients!$B$3:$B$230,I650,Ingredients!$E$3:$E$230)+SUMIF($B$3:$B$725,I650,$BA$3:$BA$730)</f>
        <v>0</v>
      </c>
      <c r="AW650" s="30">
        <f>SUMIF(Ingredients!$B$3:$B$230,J650,Ingredients!$E$3:$E$230)+SUMIF($B$3:$B$725,J650,$BA$3:$BA$730)</f>
        <v>0</v>
      </c>
      <c r="AX650" s="30">
        <f>SUMIF(Ingredients!$B$3:$B$230,K650,Ingredients!$E$3:$E$230)+SUMIF($B$3:$B$725,K650,$BA$3:$BA$730)</f>
        <v>0</v>
      </c>
      <c r="AY650" s="30">
        <f>SUMIF(Ingredients!$B$3:$B$230,L650,Ingredients!$E$3:$E$230)+SUMIF($B$3:$B$725,L650,$BA$3:$BA$730)</f>
        <v>0</v>
      </c>
      <c r="AZ650" s="30">
        <f>SUMIF(Ingredients!$B$3:$B$230,M650,Ingredients!$E$3:$E$230)+SUMIF($B$3:$B$725,M650,$BA$3:$BA$730)</f>
        <v>0</v>
      </c>
      <c r="BA650" s="29">
        <f t="shared" si="141"/>
        <v>14.75</v>
      </c>
      <c r="BB650" s="30">
        <f>SUMIF(Ingredients!$B$3:$B$230,F650,Ingredients!$F$3:$F$230)+SUMIF($B$3:$B$725,F650,$BJ$3:$BJ$725)</f>
        <v>1.5</v>
      </c>
      <c r="BC650" s="30">
        <f>SUMIF(Ingredients!$B$3:$B$230,G650,Ingredients!$F$3:$F$230)+SUMIF($B$3:$B$725,G650,$BJ$3:$BJ$725)</f>
        <v>0</v>
      </c>
      <c r="BD650" s="30">
        <f>SUMIF(Ingredients!$B$3:$B$230,H650,Ingredients!$F$3:$F$230)+SUMIF($B$3:$B$725,H650,$BJ$3:$BJ$725)</f>
        <v>0</v>
      </c>
      <c r="BE650" s="30">
        <f>SUMIF(Ingredients!$B$3:$B$230,I650,Ingredients!$F$3:$F$230)+SUMIF($B$3:$B$725,I650,$BJ$3:$BJ$725)</f>
        <v>0</v>
      </c>
      <c r="BF650" s="30">
        <f>SUMIF(Ingredients!$B$3:$B$230,J650,Ingredients!$F$3:$F$230)+SUMIF($B$3:$B$725,J650,$BJ$3:$BJ$725)</f>
        <v>0</v>
      </c>
      <c r="BG650" s="30">
        <f>SUMIF(Ingredients!$B$3:$B$230,K650,Ingredients!$F$3:$F$230)+SUMIF($B$3:$B$725,K650,$BJ$3:$BJ$725)</f>
        <v>0</v>
      </c>
      <c r="BH650" s="30">
        <f>SUMIF(Ingredients!$B$3:$B$230,L650,Ingredients!$F$3:$F$230)+SUMIF($B$3:$B$725,L650,$BJ$3:$BJ$725)</f>
        <v>0</v>
      </c>
      <c r="BI650" s="30">
        <f>SUMIF(Ingredients!$B$3:$B$230,M650,Ingredients!$F$3:$F$230)+SUMIF($B$3:$B$725,M650,$BJ$3:$BJ$725)</f>
        <v>0</v>
      </c>
      <c r="BJ650" s="35">
        <f t="shared" si="142"/>
        <v>1.5</v>
      </c>
      <c r="BK650" s="30">
        <f>SUMIF(Ingredients!$B$3:$B$230,F650,Ingredients!$G$3:$G$230)+SUMIF($B$3:$B$725,F650,$BS$3:$BS$725)</f>
        <v>0</v>
      </c>
      <c r="BL650" s="30">
        <f>SUMIF(Ingredients!$B$3:$B$230,G650,Ingredients!$G$3:$G$230)+SUMIF($B$3:$B$725,G650,$BS$3:$BS$725)</f>
        <v>0</v>
      </c>
      <c r="BM650" s="30">
        <f>SUMIF(Ingredients!$B$3:$B$230,H650,Ingredients!$G$3:$G$230)+SUMIF($B$3:$B$725,H650,$BS$3:$BS$725)</f>
        <v>0</v>
      </c>
      <c r="BN650" s="30">
        <f>SUMIF(Ingredients!$B$3:$B$230,I650,Ingredients!$G$3:$G$230)+SUMIF($B$3:$B$725,I650,$BS$3:$BS$725)</f>
        <v>0</v>
      </c>
      <c r="BO650" s="30">
        <f>SUMIF(Ingredients!$B$3:$B$230,J650,Ingredients!$G$3:$G$230)+SUMIF($B$3:$B$725,J650,$BS$3:$BS$725)</f>
        <v>0</v>
      </c>
      <c r="BP650" s="30">
        <f>SUMIF(Ingredients!$B$3:$B$230,K650,Ingredients!$G$3:$G$230)+SUMIF($B$3:$B$725,K650,$BS$3:$BS$725)</f>
        <v>0</v>
      </c>
      <c r="BQ650" s="30">
        <f>SUMIF(Ingredients!$B$3:$B$230,L650,Ingredients!$G$3:$G$230)+SUMIF($B$3:$B$725,L650,$BS$3:$BS$725)</f>
        <v>0</v>
      </c>
      <c r="BR650" s="30">
        <f>SUMIF(Ingredients!$B$3:$B$230,M650,Ingredients!$G$3:$G$230)+SUMIF($B$3:$B$725,M650,$BS$3:$BS$725)</f>
        <v>0</v>
      </c>
      <c r="BS650" s="36">
        <f t="shared" si="143"/>
        <v>0</v>
      </c>
      <c r="BT650" s="30">
        <f>SUMIF(Ingredients!$B$3:$B$230,F650,Ingredients!$H$3:$H$230)+SUMIF($B$3:$B$725,F650,$CB$3:$CB$725)</f>
        <v>0</v>
      </c>
      <c r="BU650" s="30">
        <f>SUMIF(Ingredients!$B$3:$B$230,G650,Ingredients!$H$3:$H$230)+SUMIF($B$3:$B$725,G650,$CB$3:$CB$725)</f>
        <v>2</v>
      </c>
      <c r="BV650" s="30">
        <f>SUMIF(Ingredients!$B$3:$B$230,H650,Ingredients!$H$3:$H$230)+SUMIF($B$3:$B$725,H650,$CB$3:$CB$725)</f>
        <v>0</v>
      </c>
      <c r="BW650" s="30">
        <f>SUMIF(Ingredients!$B$3:$B$230,I650,Ingredients!$H$3:$H$230)+SUMIF($B$3:$B$725,I650,$CB$3:$CB$725)</f>
        <v>0</v>
      </c>
      <c r="BX650" s="30">
        <f>SUMIF(Ingredients!$B$3:$B$230,J650,Ingredients!$H$3:$H$230)+SUMIF($B$3:$B$725,J650,$CB$3:$CB$725)</f>
        <v>0</v>
      </c>
      <c r="BY650" s="30">
        <f>SUMIF(Ingredients!$B$3:$B$230,K650,Ingredients!$H$3:$H$230)+SUMIF($B$3:$B$725,K650,$CB$3:$CB$725)</f>
        <v>0</v>
      </c>
      <c r="BZ650" s="30">
        <f>SUMIF(Ingredients!$B$3:$B$230,L650,Ingredients!$H$3:$H$230)+SUMIF($B$3:$B$725,L650,$CB$3:$CB$725)</f>
        <v>0</v>
      </c>
      <c r="CA650" s="30">
        <f>SUMIF(Ingredients!$B$3:$B$230,M650,Ingredients!$H$3:$H$230)+SUMIF($B$3:$B$725,M650,$CB$3:$CB$725)</f>
        <v>0</v>
      </c>
      <c r="CB650" s="42">
        <f t="shared" si="144"/>
        <v>2</v>
      </c>
      <c r="CC650" s="30">
        <f>SUMIF(Ingredients!$B$3:$B$230,F650,Ingredients!$I$3:$I$230)+SUMIF($B$3:$B$725,F650,$CK$3:$CK$725)</f>
        <v>2</v>
      </c>
      <c r="CD650" s="30">
        <f>SUMIF(Ingredients!$B$3:$B$230,G650,Ingredients!$I$3:$I$230)+SUMIF($B$3:$B$725,G650,$CK$3:$CK$725)</f>
        <v>0</v>
      </c>
      <c r="CE650" s="30">
        <f>SUMIF(Ingredients!$B$3:$B$230,H650,Ingredients!$I$3:$I$230)+SUMIF($B$3:$B$725,H650,$CK$3:$CK$725)</f>
        <v>0</v>
      </c>
      <c r="CF650" s="30">
        <f>SUMIF(Ingredients!$B$3:$B$230,I650,Ingredients!$I$3:$I$230)+SUMIF($B$3:$B$725,I650,$CK$3:$CK$725)</f>
        <v>0</v>
      </c>
      <c r="CG650" s="30">
        <f>SUMIF(Ingredients!$B$3:$B$230,J650,Ingredients!$I$3:$I$230)+SUMIF($B$3:$B$725,J650,$CK$3:$CK$725)</f>
        <v>0</v>
      </c>
      <c r="CH650" s="30">
        <f>SUMIF(Ingredients!$B$3:$B$230,K650,Ingredients!$I$3:$I$230)+SUMIF($B$3:$B$725,K650,$CK$3:$CK$725)</f>
        <v>0</v>
      </c>
      <c r="CI650" s="30">
        <f>SUMIF(Ingredients!$B$3:$B$230,L650,Ingredients!$I$3:$I$230)+SUMIF($B$3:$B$725,L650,$CK$3:$CK$725)</f>
        <v>0</v>
      </c>
      <c r="CJ650" s="30">
        <f>SUMIF(Ingredients!$B$3:$B$230,M650,Ingredients!$I$3:$I$230)+SUMIF($B$3:$B$725,M650,$CK$3:$CK$725)</f>
        <v>0</v>
      </c>
      <c r="CK650" s="38">
        <f t="shared" si="145"/>
        <v>2</v>
      </c>
      <c r="CL650" s="30">
        <f>SUMIF(Ingredients!$B$3:$B$230,F650,Ingredients!$J$3:$J$230)+SUMIF($B$3:$B$725,F650,$CT$3:$CT$725)</f>
        <v>1</v>
      </c>
      <c r="CM650" s="30">
        <f>SUMIF(Ingredients!$B$3:$B$230,G650,Ingredients!$J$3:$J$230)+SUMIF($B$3:$B$725,G650,$CT$3:$CT$725)</f>
        <v>0</v>
      </c>
      <c r="CN650" s="30">
        <f>SUMIF(Ingredients!$B$3:$B$230,H650,Ingredients!$J$3:$J$230)+SUMIF($B$3:$B$725,H650,$CT$3:$CT$725)</f>
        <v>0</v>
      </c>
      <c r="CO650" s="30">
        <f>SUMIF(Ingredients!$B$3:$B$230,I650,Ingredients!$J$3:$J$230)+SUMIF($B$3:$B$725,I650,$CT$3:$CT$725)</f>
        <v>0</v>
      </c>
      <c r="CP650" s="30">
        <f>SUMIF(Ingredients!$B$3:$B$230,J650,Ingredients!$J$3:$J$230)+SUMIF($B$3:$B$725,J650,$CT$3:$CT$725)</f>
        <v>0</v>
      </c>
      <c r="CQ650" s="30">
        <f>SUMIF(Ingredients!$B$3:$B$230,K650,Ingredients!$J$3:$J$230)+SUMIF($B$3:$B$725,K650,$CT$3:$CT$725)</f>
        <v>0</v>
      </c>
      <c r="CR650" s="30">
        <f>SUMIF(Ingredients!$B$3:$B$230,L650,Ingredients!$J$3:$J$230)+SUMIF($B$3:$B$725,L650,$CT$3:$CT$725)</f>
        <v>0</v>
      </c>
      <c r="CS650" s="30">
        <f>SUMIF(Ingredients!$B$3:$B$230,M650,Ingredients!$J$3:$J$230)+SUMIF($B$3:$B$725,M650,$CT$3:$CT$725)</f>
        <v>0</v>
      </c>
      <c r="CT650" s="43">
        <f t="shared" si="146"/>
        <v>1</v>
      </c>
      <c r="CU650" s="34">
        <v>30</v>
      </c>
      <c r="CV650" s="30">
        <v>0</v>
      </c>
      <c r="CW650" s="30">
        <v>12</v>
      </c>
      <c r="CX650" s="35">
        <v>1.5</v>
      </c>
      <c r="CY650" s="36">
        <v>0</v>
      </c>
      <c r="CZ650" s="37">
        <v>2</v>
      </c>
      <c r="DA650" s="38">
        <v>2</v>
      </c>
      <c r="DB650" s="39">
        <v>1</v>
      </c>
      <c r="DC650" t="s">
        <v>202</v>
      </c>
      <c r="DD650" t="str">
        <f t="shared" ca="1" si="138"/>
        <v/>
      </c>
      <c r="DE650" t="str">
        <f t="shared" ca="1" si="147"/>
        <v>-</v>
      </c>
      <c r="DG650" t="s">
        <v>200</v>
      </c>
      <c r="DH650" t="str">
        <f t="shared" ca="1" si="148"/>
        <v>COLESLAWBURGERITEM(MEAL, ItemRegistry.coleslawburgerItem, 4 ,6f,0f,1.5f,2f,0f,2f,1f,1.75f),</v>
      </c>
      <c r="DI650" t="s">
        <v>2654</v>
      </c>
    </row>
    <row r="651" spans="2:113" x14ac:dyDescent="0.3">
      <c r="B651" t="s">
        <v>973</v>
      </c>
      <c r="C651" t="str">
        <f>INDEX('PH Itemnames'!$B$1:$B$723,MATCH(B651,'PH Itemnames'!$A$1:$A$723),1)</f>
        <v>hotandsoursoupItem</v>
      </c>
      <c r="D651" t="s">
        <v>245</v>
      </c>
      <c r="E651" t="s">
        <v>1191</v>
      </c>
      <c r="F651" s="10" t="s">
        <v>76</v>
      </c>
      <c r="G651" s="11" t="s">
        <v>691</v>
      </c>
      <c r="H651" s="11" t="s">
        <v>284</v>
      </c>
      <c r="I651" s="11" t="s">
        <v>108</v>
      </c>
      <c r="J651" s="11" t="s">
        <v>226</v>
      </c>
      <c r="K651" s="11" t="s">
        <v>350</v>
      </c>
      <c r="L651" s="11" t="s">
        <v>400</v>
      </c>
      <c r="M651" s="11"/>
      <c r="N651" s="46">
        <f ca="1">SUMIF(Ingredients!$B$3:$B$230,'PH complex foods'!F651,Ingredients!$A$3:$A$119)+SUMIF($B$3:$B$725,F651,$V$3:$V$724)</f>
        <v>1</v>
      </c>
      <c r="O651" s="11">
        <f ca="1">SUMIF(Ingredients!$B$3:$B$230,'PH complex foods'!G651,Ingredients!$A$3:$A$119)+SUMIF($B$3:$B$725,G651,$V$3:$V$724)</f>
        <v>1</v>
      </c>
      <c r="P651" s="11">
        <f ca="1">SUMIF(Ingredients!$B$3:$B$230,'PH complex foods'!H651,Ingredients!$A$3:$A$119)+SUMIF($B$3:$B$725,H651,$V$3:$V$724)</f>
        <v>1</v>
      </c>
      <c r="Q651" s="11">
        <f ca="1">SUMIF(Ingredients!$B$3:$B$230,'PH complex foods'!I651,Ingredients!$A$3:$A$119)+SUMIF($B$3:$B$725,I651,$V$3:$V$724)</f>
        <v>0</v>
      </c>
      <c r="R651" s="11">
        <f ca="1">SUMIF(Ingredients!$B$3:$B$230,'PH complex foods'!J651,Ingredients!$A$3:$A$119)+SUMIF($B$3:$B$725,J651,$V$3:$V$724)</f>
        <v>1</v>
      </c>
      <c r="S651" s="11">
        <f ca="1">SUMIF(Ingredients!$B$3:$B$230,'PH complex foods'!K651,Ingredients!$A$3:$A$119)+SUMIF($B$3:$B$725,K651,$V$3:$V$724)</f>
        <v>1</v>
      </c>
      <c r="T651" s="11">
        <f ca="1">SUMIF(Ingredients!$B$3:$B$230,'PH complex foods'!L651,Ingredients!$A$3:$A$119)+SUMIF($B$3:$B$725,L651,$V$3:$V$724)</f>
        <v>1</v>
      </c>
      <c r="U651" s="11">
        <f ca="1">SUMIF(Ingredients!$B$3:$B$230,'PH complex foods'!M651,Ingredients!$A$3:$A$119)+SUMIF($B$3:$B$725,M651,$V$3:$V$724)</f>
        <v>0</v>
      </c>
      <c r="V651" s="10">
        <f t="shared" ca="1" si="149"/>
        <v>0</v>
      </c>
      <c r="W651" s="10">
        <v>0</v>
      </c>
      <c r="X651" s="11">
        <v>0</v>
      </c>
      <c r="Y651" s="11">
        <f>COUNTIF(F651:M1375,B651)</f>
        <v>0</v>
      </c>
      <c r="Z651" s="44" t="str">
        <f t="shared" ca="1" si="150"/>
        <v>No</v>
      </c>
      <c r="AA651" s="34">
        <f>SUMIF(Ingredients!$B$3:$B$230,F651,Ingredients!$C$3:$C$230)+SUMIF($B$3:$B$725,F651,$AI$3:$AI$725)</f>
        <v>10</v>
      </c>
      <c r="AB651" s="30">
        <f>SUMIF(Ingredients!$B$3:$B$230,G651,Ingredients!$C$3:$C$230)+SUMIF($B$3:$B$725,G651,$AI$3:$AI$725)</f>
        <v>1</v>
      </c>
      <c r="AC651" s="30">
        <f>SUMIF(Ingredients!$B$3:$B$230,H651,Ingredients!$C$3:$C$230)+SUMIF($B$3:$B$725,H651,$AI$3:$AI$725)</f>
        <v>2</v>
      </c>
      <c r="AD651" s="30">
        <f>SUMIF(Ingredients!$B$3:$B$230,I651,Ingredients!$C$3:$C$230)+SUMIF($B$3:$B$725,I651,$AI$3:$AI$725)</f>
        <v>0</v>
      </c>
      <c r="AE651" s="30">
        <f>SUMIF(Ingredients!$B$3:$B$230,J651,Ingredients!$C$3:$C$230)+SUMIF($B$3:$B$725,J651,$AI$3:$AI$725)</f>
        <v>0</v>
      </c>
      <c r="AF651" s="30">
        <f>SUMIF(Ingredients!$B$3:$B$230,K651,Ingredients!$C$3:$C$230)+SUMIF($B$3:$B$725,K651,$AI$3:$AI$725)</f>
        <v>0</v>
      </c>
      <c r="AG651" s="30">
        <f>SUMIF(Ingredients!$B$3:$B$230,L651,Ingredients!$C$3:$C$230)+SUMIF($B$3:$B$725,L651,$AI$3:$AI$725)</f>
        <v>0</v>
      </c>
      <c r="AH651" s="30">
        <f>SUMIF(Ingredients!$B$3:$B$230,M651,Ingredients!$C$3:$C$230)+SUMIF($B$3:$B$725,M651,$AI$3:$AI$725)</f>
        <v>0</v>
      </c>
      <c r="AI651" s="29">
        <f t="shared" si="139"/>
        <v>13</v>
      </c>
      <c r="AJ651" s="30">
        <f>SUMIF(Ingredients!$B$3:$B$230,F651,Ingredients!$D$3:$D$230)+SUMIF($B$3:$B$725,F651,$AR$3:$AR$725)</f>
        <v>0</v>
      </c>
      <c r="AK651" s="30">
        <f>SUMIF(Ingredients!$B$3:$B$230,G651,Ingredients!$D$3:$D$230)+SUMIF($B$3:$B$725,G651,$AR$3:$AR$725)</f>
        <v>0</v>
      </c>
      <c r="AL651" s="30">
        <f>SUMIF(Ingredients!$B$3:$B$230,H651,Ingredients!$D$3:$D$230)+SUMIF($B$3:$B$725,H651,$AR$3:$AR$725)</f>
        <v>0</v>
      </c>
      <c r="AM651" s="30">
        <f>SUMIF(Ingredients!$B$3:$B$230,I651,Ingredients!$D$3:$D$230)+SUMIF($B$3:$B$725,I651,$AR$3:$AR$725)</f>
        <v>0</v>
      </c>
      <c r="AN651" s="30">
        <f>SUMIF(Ingredients!$B$3:$B$230,J651,Ingredients!$D$3:$D$230)+SUMIF($B$3:$B$725,J651,$AR$3:$AR$725)</f>
        <v>0</v>
      </c>
      <c r="AO651" s="30">
        <f>SUMIF(Ingredients!$B$3:$B$230,K651,Ingredients!$D$3:$D$230)+SUMIF($B$3:$B$725,K651,$AR$3:$AR$725)</f>
        <v>0</v>
      </c>
      <c r="AP651" s="30">
        <f>SUMIF(Ingredients!$B$3:$B$230,L651,Ingredients!$D$3:$D$230)+SUMIF($B$3:$B$725,L651,$AR$3:$AR$725)</f>
        <v>0</v>
      </c>
      <c r="AQ651" s="30">
        <f>SUMIF(Ingredients!$B$3:$B$230,M651,Ingredients!$D$3:$D$230)+SUMIF($B$3:$B$725,M651,$AR$3:$AR$725)</f>
        <v>0</v>
      </c>
      <c r="AR651" s="29">
        <f t="shared" si="140"/>
        <v>0</v>
      </c>
      <c r="AS651" s="30">
        <f>SUMIF(Ingredients!$B$3:$B$230,F651,Ingredients!$E$3:$E$230)+SUMIF($B$3:$B$725,F651,$BA$3:$BA$730)</f>
        <v>10</v>
      </c>
      <c r="AT651" s="30">
        <f>SUMIF(Ingredients!$B$3:$B$230,G651,Ingredients!$E$3:$E$230)+SUMIF($B$3:$B$725,G651,$BA$3:$BA$730)</f>
        <v>87</v>
      </c>
      <c r="AU651" s="30">
        <f>SUMIF(Ingredients!$B$3:$B$230,H651,Ingredients!$E$3:$E$230)+SUMIF($B$3:$B$725,H651,$BA$3:$BA$730)</f>
        <v>24</v>
      </c>
      <c r="AV651" s="30">
        <f>SUMIF(Ingredients!$B$3:$B$230,I651,Ingredients!$E$3:$E$230)+SUMIF($B$3:$B$725,I651,$BA$3:$BA$730)</f>
        <v>0</v>
      </c>
      <c r="AW651" s="30">
        <f>SUMIF(Ingredients!$B$3:$B$230,J651,Ingredients!$E$3:$E$230)+SUMIF($B$3:$B$725,J651,$BA$3:$BA$730)</f>
        <v>16</v>
      </c>
      <c r="AX651" s="30">
        <f>SUMIF(Ingredients!$B$3:$B$230,K651,Ingredients!$E$3:$E$230)+SUMIF($B$3:$B$725,K651,$BA$3:$BA$730)</f>
        <v>30</v>
      </c>
      <c r="AY651" s="30">
        <f>SUMIF(Ingredients!$B$3:$B$230,L651,Ingredients!$E$3:$E$230)+SUMIF($B$3:$B$725,L651,$BA$3:$BA$730)</f>
        <v>0</v>
      </c>
      <c r="AZ651" s="30">
        <f>SUMIF(Ingredients!$B$3:$B$230,M651,Ingredients!$E$3:$E$230)+SUMIF($B$3:$B$725,M651,$BA$3:$BA$730)</f>
        <v>0</v>
      </c>
      <c r="BA651" s="29">
        <f t="shared" si="141"/>
        <v>23.857142857142858</v>
      </c>
      <c r="BB651" s="30">
        <f>SUMIF(Ingredients!$B$3:$B$230,F651,Ingredients!$F$3:$F$230)+SUMIF($B$3:$B$725,F651,$BJ$3:$BJ$725)</f>
        <v>0</v>
      </c>
      <c r="BC651" s="30">
        <f>SUMIF(Ingredients!$B$3:$B$230,G651,Ingredients!$F$3:$F$230)+SUMIF($B$3:$B$725,G651,$BJ$3:$BJ$725)</f>
        <v>0.5</v>
      </c>
      <c r="BD651" s="30">
        <f>SUMIF(Ingredients!$B$3:$B$230,H651,Ingredients!$F$3:$F$230)+SUMIF($B$3:$B$725,H651,$BJ$3:$BJ$725)</f>
        <v>0</v>
      </c>
      <c r="BE651" s="30">
        <f>SUMIF(Ingredients!$B$3:$B$230,I651,Ingredients!$F$3:$F$230)+SUMIF($B$3:$B$725,I651,$BJ$3:$BJ$725)</f>
        <v>0</v>
      </c>
      <c r="BF651" s="30">
        <f>SUMIF(Ingredients!$B$3:$B$230,J651,Ingredients!$F$3:$F$230)+SUMIF($B$3:$B$725,J651,$BJ$3:$BJ$725)</f>
        <v>0</v>
      </c>
      <c r="BG651" s="30">
        <f>SUMIF(Ingredients!$B$3:$B$230,K651,Ingredients!$F$3:$F$230)+SUMIF($B$3:$B$725,K651,$BJ$3:$BJ$725)</f>
        <v>0</v>
      </c>
      <c r="BH651" s="30">
        <f>SUMIF(Ingredients!$B$3:$B$230,L651,Ingredients!$F$3:$F$230)+SUMIF($B$3:$B$725,L651,$BJ$3:$BJ$725)</f>
        <v>0</v>
      </c>
      <c r="BI651" s="30">
        <f>SUMIF(Ingredients!$B$3:$B$230,M651,Ingredients!$F$3:$F$230)+SUMIF($B$3:$B$725,M651,$BJ$3:$BJ$725)</f>
        <v>0</v>
      </c>
      <c r="BJ651" s="35">
        <f t="shared" si="142"/>
        <v>0.5</v>
      </c>
      <c r="BK651" s="30">
        <f>SUMIF(Ingredients!$B$3:$B$230,F651,Ingredients!$G$3:$G$230)+SUMIF($B$3:$B$725,F651,$BS$3:$BS$725)</f>
        <v>0</v>
      </c>
      <c r="BL651" s="30">
        <f>SUMIF(Ingredients!$B$3:$B$230,G651,Ingredients!$G$3:$G$230)+SUMIF($B$3:$B$725,G651,$BS$3:$BS$725)</f>
        <v>0</v>
      </c>
      <c r="BM651" s="30">
        <f>SUMIF(Ingredients!$B$3:$B$230,H651,Ingredients!$G$3:$G$230)+SUMIF($B$3:$B$725,H651,$BS$3:$BS$725)</f>
        <v>0</v>
      </c>
      <c r="BN651" s="30">
        <f>SUMIF(Ingredients!$B$3:$B$230,I651,Ingredients!$G$3:$G$230)+SUMIF($B$3:$B$725,I651,$BS$3:$BS$725)</f>
        <v>0</v>
      </c>
      <c r="BO651" s="30">
        <f>SUMIF(Ingredients!$B$3:$B$230,J651,Ingredients!$G$3:$G$230)+SUMIF($B$3:$B$725,J651,$BS$3:$BS$725)</f>
        <v>0</v>
      </c>
      <c r="BP651" s="30">
        <f>SUMIF(Ingredients!$B$3:$B$230,K651,Ingredients!$G$3:$G$230)+SUMIF($B$3:$B$725,K651,$BS$3:$BS$725)</f>
        <v>0</v>
      </c>
      <c r="BQ651" s="30">
        <f>SUMIF(Ingredients!$B$3:$B$230,L651,Ingredients!$G$3:$G$230)+SUMIF($B$3:$B$725,L651,$BS$3:$BS$725)</f>
        <v>0</v>
      </c>
      <c r="BR651" s="30">
        <f>SUMIF(Ingredients!$B$3:$B$230,M651,Ingredients!$G$3:$G$230)+SUMIF($B$3:$B$725,M651,$BS$3:$BS$725)</f>
        <v>0</v>
      </c>
      <c r="BS651" s="36">
        <f t="shared" si="143"/>
        <v>0</v>
      </c>
      <c r="BT651" s="30">
        <f>SUMIF(Ingredients!$B$3:$B$230,F651,Ingredients!$H$3:$H$230)+SUMIF($B$3:$B$725,F651,$CB$3:$CB$725)</f>
        <v>0</v>
      </c>
      <c r="BU651" s="30">
        <f>SUMIF(Ingredients!$B$3:$B$230,G651,Ingredients!$H$3:$H$230)+SUMIF($B$3:$B$725,G651,$CB$3:$CB$725)</f>
        <v>0</v>
      </c>
      <c r="BV651" s="30">
        <f>SUMIF(Ingredients!$B$3:$B$230,H651,Ingredients!$H$3:$H$230)+SUMIF($B$3:$B$725,H651,$CB$3:$CB$725)</f>
        <v>0</v>
      </c>
      <c r="BW651" s="30">
        <f>SUMIF(Ingredients!$B$3:$B$230,I651,Ingredients!$H$3:$H$230)+SUMIF($B$3:$B$725,I651,$CB$3:$CB$725)</f>
        <v>0</v>
      </c>
      <c r="BX651" s="30">
        <f>SUMIF(Ingredients!$B$3:$B$230,J651,Ingredients!$H$3:$H$230)+SUMIF($B$3:$B$725,J651,$CB$3:$CB$725)</f>
        <v>0</v>
      </c>
      <c r="BY651" s="30">
        <f>SUMIF(Ingredients!$B$3:$B$230,K651,Ingredients!$H$3:$H$230)+SUMIF($B$3:$B$725,K651,$CB$3:$CB$725)</f>
        <v>0</v>
      </c>
      <c r="BZ651" s="30">
        <f>SUMIF(Ingredients!$B$3:$B$230,L651,Ingredients!$H$3:$H$230)+SUMIF($B$3:$B$725,L651,$CB$3:$CB$725)</f>
        <v>0</v>
      </c>
      <c r="CA651" s="30">
        <f>SUMIF(Ingredients!$B$3:$B$230,M651,Ingredients!$H$3:$H$230)+SUMIF($B$3:$B$725,M651,$CB$3:$CB$725)</f>
        <v>0</v>
      </c>
      <c r="CB651" s="42">
        <f t="shared" si="144"/>
        <v>0</v>
      </c>
      <c r="CC651" s="30">
        <f>SUMIF(Ingredients!$B$3:$B$230,F651,Ingredients!$I$3:$I$230)+SUMIF($B$3:$B$725,F651,$CK$3:$CK$725)</f>
        <v>1.5</v>
      </c>
      <c r="CD651" s="30">
        <f>SUMIF(Ingredients!$B$3:$B$230,G651,Ingredients!$I$3:$I$230)+SUMIF($B$3:$B$725,G651,$CK$3:$CK$725)</f>
        <v>0</v>
      </c>
      <c r="CE651" s="30">
        <f>SUMIF(Ingredients!$B$3:$B$230,H651,Ingredients!$I$3:$I$230)+SUMIF($B$3:$B$725,H651,$CK$3:$CK$725)</f>
        <v>0.5</v>
      </c>
      <c r="CF651" s="30">
        <f>SUMIF(Ingredients!$B$3:$B$230,I651,Ingredients!$I$3:$I$230)+SUMIF($B$3:$B$725,I651,$CK$3:$CK$725)</f>
        <v>0</v>
      </c>
      <c r="CG651" s="30">
        <f>SUMIF(Ingredients!$B$3:$B$230,J651,Ingredients!$I$3:$I$230)+SUMIF($B$3:$B$725,J651,$CK$3:$CK$725)</f>
        <v>0</v>
      </c>
      <c r="CH651" s="30">
        <f>SUMIF(Ingredients!$B$3:$B$230,K651,Ingredients!$I$3:$I$230)+SUMIF($B$3:$B$725,K651,$CK$3:$CK$725)</f>
        <v>0</v>
      </c>
      <c r="CI651" s="30">
        <f>SUMIF(Ingredients!$B$3:$B$230,L651,Ingredients!$I$3:$I$230)+SUMIF($B$3:$B$725,L651,$CK$3:$CK$725)</f>
        <v>0</v>
      </c>
      <c r="CJ651" s="30">
        <f>SUMIF(Ingredients!$B$3:$B$230,M651,Ingredients!$I$3:$I$230)+SUMIF($B$3:$B$725,M651,$CK$3:$CK$725)</f>
        <v>0</v>
      </c>
      <c r="CK651" s="38">
        <f t="shared" si="145"/>
        <v>2</v>
      </c>
      <c r="CL651" s="30">
        <f>SUMIF(Ingredients!$B$3:$B$230,F651,Ingredients!$J$3:$J$230)+SUMIF($B$3:$B$725,F651,$CT$3:$CT$725)</f>
        <v>0</v>
      </c>
      <c r="CM651" s="30">
        <f>SUMIF(Ingredients!$B$3:$B$230,G651,Ingredients!$J$3:$J$230)+SUMIF($B$3:$B$725,G651,$CT$3:$CT$725)</f>
        <v>0</v>
      </c>
      <c r="CN651" s="30">
        <f>SUMIF(Ingredients!$B$3:$B$230,H651,Ingredients!$J$3:$J$230)+SUMIF($B$3:$B$725,H651,$CT$3:$CT$725)</f>
        <v>0</v>
      </c>
      <c r="CO651" s="30">
        <f>SUMIF(Ingredients!$B$3:$B$230,I651,Ingredients!$J$3:$J$230)+SUMIF($B$3:$B$725,I651,$CT$3:$CT$725)</f>
        <v>0</v>
      </c>
      <c r="CP651" s="30">
        <f>SUMIF(Ingredients!$B$3:$B$230,J651,Ingredients!$J$3:$J$230)+SUMIF($B$3:$B$725,J651,$CT$3:$CT$725)</f>
        <v>0</v>
      </c>
      <c r="CQ651" s="30">
        <f>SUMIF(Ingredients!$B$3:$B$230,K651,Ingredients!$J$3:$J$230)+SUMIF($B$3:$B$725,K651,$CT$3:$CT$725)</f>
        <v>0</v>
      </c>
      <c r="CR651" s="30">
        <f>SUMIF(Ingredients!$B$3:$B$230,L651,Ingredients!$J$3:$J$230)+SUMIF($B$3:$B$725,L651,$CT$3:$CT$725)</f>
        <v>0</v>
      </c>
      <c r="CS651" s="30">
        <f>SUMIF(Ingredients!$B$3:$B$230,M651,Ingredients!$J$3:$J$230)+SUMIF($B$3:$B$725,M651,$CT$3:$CT$725)</f>
        <v>0</v>
      </c>
      <c r="CT651" s="43">
        <f t="shared" si="146"/>
        <v>0</v>
      </c>
      <c r="CU651" s="34">
        <v>13</v>
      </c>
      <c r="CV651" s="30">
        <v>0</v>
      </c>
      <c r="CW651" s="30">
        <v>23.857142857142858</v>
      </c>
      <c r="CX651" s="35">
        <v>0.5</v>
      </c>
      <c r="CY651" s="36">
        <v>0</v>
      </c>
      <c r="CZ651" s="37">
        <v>0</v>
      </c>
      <c r="DA651" s="38">
        <v>2</v>
      </c>
      <c r="DB651" s="39">
        <v>0</v>
      </c>
      <c r="DC651" t="s">
        <v>199</v>
      </c>
      <c r="DD651" t="str">
        <f t="shared" ca="1" si="138"/>
        <v/>
      </c>
      <c r="DE651" t="str">
        <f t="shared" ca="1" si="147"/>
        <v>No</v>
      </c>
      <c r="DG651" t="s">
        <v>200</v>
      </c>
      <c r="DH651" t="str">
        <f t="shared" ca="1" si="148"/>
        <v/>
      </c>
      <c r="DI651" t="s">
        <v>2271</v>
      </c>
    </row>
    <row r="652" spans="2:113" x14ac:dyDescent="0.3">
      <c r="B652" t="s">
        <v>974</v>
      </c>
      <c r="C652" t="str">
        <f>INDEX('PH Itemnames'!$B$1:$B$723,MATCH(B652,'PH Itemnames'!$A$1:$A$723),1)</f>
        <v>patreonpieItem</v>
      </c>
      <c r="D652" t="s">
        <v>240</v>
      </c>
      <c r="E652" t="s">
        <v>1191</v>
      </c>
      <c r="F652" s="10" t="s">
        <v>975</v>
      </c>
      <c r="G652" s="11" t="s">
        <v>210</v>
      </c>
      <c r="H652" s="11" t="s">
        <v>209</v>
      </c>
      <c r="I652" s="11"/>
      <c r="J652" s="11"/>
      <c r="K652" s="11"/>
      <c r="L652" s="11"/>
      <c r="M652" s="11"/>
      <c r="N652" s="46">
        <f ca="1">SUMIF(Ingredients!$B$3:$B$230,'PH complex foods'!F652,Ingredients!$A$3:$A$119)+SUMIF($B$3:$B$725,F652,$V$3:$V$724)</f>
        <v>0</v>
      </c>
      <c r="O652" s="11">
        <f ca="1">SUMIF(Ingredients!$B$3:$B$230,'PH complex foods'!G652,Ingredients!$A$3:$A$119)+SUMIF($B$3:$B$725,G652,$V$3:$V$724)</f>
        <v>1</v>
      </c>
      <c r="P652" s="11">
        <f ca="1">SUMIF(Ingredients!$B$3:$B$230,'PH complex foods'!H652,Ingredients!$A$3:$A$119)+SUMIF($B$3:$B$725,H652,$V$3:$V$724)</f>
        <v>1</v>
      </c>
      <c r="Q652" s="11">
        <f ca="1">SUMIF(Ingredients!$B$3:$B$230,'PH complex foods'!I652,Ingredients!$A$3:$A$119)+SUMIF($B$3:$B$725,I652,$V$3:$V$724)</f>
        <v>0</v>
      </c>
      <c r="R652" s="11">
        <f ca="1">SUMIF(Ingredients!$B$3:$B$230,'PH complex foods'!J652,Ingredients!$A$3:$A$119)+SUMIF($B$3:$B$725,J652,$V$3:$V$724)</f>
        <v>0</v>
      </c>
      <c r="S652" s="11">
        <f ca="1">SUMIF(Ingredients!$B$3:$B$230,'PH complex foods'!K652,Ingredients!$A$3:$A$119)+SUMIF($B$3:$B$725,K652,$V$3:$V$724)</f>
        <v>0</v>
      </c>
      <c r="T652" s="11">
        <f ca="1">SUMIF(Ingredients!$B$3:$B$230,'PH complex foods'!L652,Ingredients!$A$3:$A$119)+SUMIF($B$3:$B$725,L652,$V$3:$V$724)</f>
        <v>0</v>
      </c>
      <c r="U652" s="11">
        <f ca="1">SUMIF(Ingredients!$B$3:$B$230,'PH complex foods'!M652,Ingredients!$A$3:$A$119)+SUMIF($B$3:$B$725,M652,$V$3:$V$724)</f>
        <v>0</v>
      </c>
      <c r="V652" s="10">
        <f t="shared" ca="1" si="149"/>
        <v>0</v>
      </c>
      <c r="W652" s="10">
        <v>0</v>
      </c>
      <c r="X652" s="11">
        <v>0</v>
      </c>
      <c r="Y652" s="11">
        <f>COUNTIF(F652:M1376,B652)</f>
        <v>0</v>
      </c>
      <c r="Z652" s="44" t="str">
        <f t="shared" ca="1" si="150"/>
        <v>No</v>
      </c>
      <c r="AA652" s="34">
        <f>SUMIF(Ingredients!$B$3:$B$230,F652,Ingredients!$C$3:$C$230)+SUMIF($B$3:$B$725,F652,$AI$3:$AI$725)</f>
        <v>0</v>
      </c>
      <c r="AB652" s="30">
        <f>SUMIF(Ingredients!$B$3:$B$230,G652,Ingredients!$C$3:$C$230)+SUMIF($B$3:$B$725,G652,$AI$3:$AI$725)</f>
        <v>0</v>
      </c>
      <c r="AC652" s="30">
        <f>SUMIF(Ingredients!$B$3:$B$230,H652,Ingredients!$C$3:$C$230)+SUMIF($B$3:$B$725,H652,$AI$3:$AI$725)</f>
        <v>5</v>
      </c>
      <c r="AD652" s="30">
        <f>SUMIF(Ingredients!$B$3:$B$230,I652,Ingredients!$C$3:$C$230)+SUMIF($B$3:$B$725,I652,$AI$3:$AI$725)</f>
        <v>0</v>
      </c>
      <c r="AE652" s="30">
        <f>SUMIF(Ingredients!$B$3:$B$230,J652,Ingredients!$C$3:$C$230)+SUMIF($B$3:$B$725,J652,$AI$3:$AI$725)</f>
        <v>0</v>
      </c>
      <c r="AF652" s="30">
        <f>SUMIF(Ingredients!$B$3:$B$230,K652,Ingredients!$C$3:$C$230)+SUMIF($B$3:$B$725,K652,$AI$3:$AI$725)</f>
        <v>0</v>
      </c>
      <c r="AG652" s="30">
        <f>SUMIF(Ingredients!$B$3:$B$230,L652,Ingredients!$C$3:$C$230)+SUMIF($B$3:$B$725,L652,$AI$3:$AI$725)</f>
        <v>0</v>
      </c>
      <c r="AH652" s="30">
        <f>SUMIF(Ingredients!$B$3:$B$230,M652,Ingredients!$C$3:$C$230)+SUMIF($B$3:$B$725,M652,$AI$3:$AI$725)</f>
        <v>0</v>
      </c>
      <c r="AI652" s="29">
        <f t="shared" si="139"/>
        <v>5</v>
      </c>
      <c r="AJ652" s="30">
        <f>SUMIF(Ingredients!$B$3:$B$230,F652,Ingredients!$D$3:$D$230)+SUMIF($B$3:$B$725,F652,$AR$3:$AR$725)</f>
        <v>0</v>
      </c>
      <c r="AK652" s="30">
        <f>SUMIF(Ingredients!$B$3:$B$230,G652,Ingredients!$D$3:$D$230)+SUMIF($B$3:$B$725,G652,$AR$3:$AR$725)</f>
        <v>0</v>
      </c>
      <c r="AL652" s="30">
        <f>SUMIF(Ingredients!$B$3:$B$230,H652,Ingredients!$D$3:$D$230)+SUMIF($B$3:$B$725,H652,$AR$3:$AR$725)</f>
        <v>0</v>
      </c>
      <c r="AM652" s="30">
        <f>SUMIF(Ingredients!$B$3:$B$230,I652,Ingredients!$D$3:$D$230)+SUMIF($B$3:$B$725,I652,$AR$3:$AR$725)</f>
        <v>0</v>
      </c>
      <c r="AN652" s="30">
        <f>SUMIF(Ingredients!$B$3:$B$230,J652,Ingredients!$D$3:$D$230)+SUMIF($B$3:$B$725,J652,$AR$3:$AR$725)</f>
        <v>0</v>
      </c>
      <c r="AO652" s="30">
        <f>SUMIF(Ingredients!$B$3:$B$230,K652,Ingredients!$D$3:$D$230)+SUMIF($B$3:$B$725,K652,$AR$3:$AR$725)</f>
        <v>0</v>
      </c>
      <c r="AP652" s="30">
        <f>SUMIF(Ingredients!$B$3:$B$230,L652,Ingredients!$D$3:$D$230)+SUMIF($B$3:$B$725,L652,$AR$3:$AR$725)</f>
        <v>0</v>
      </c>
      <c r="AQ652" s="30">
        <f>SUMIF(Ingredients!$B$3:$B$230,M652,Ingredients!$D$3:$D$230)+SUMIF($B$3:$B$725,M652,$AR$3:$AR$725)</f>
        <v>0</v>
      </c>
      <c r="AR652" s="29">
        <f t="shared" si="140"/>
        <v>0</v>
      </c>
      <c r="AS652" s="30">
        <f>SUMIF(Ingredients!$B$3:$B$230,F652,Ingredients!$E$3:$E$230)+SUMIF($B$3:$B$725,F652,$BA$3:$BA$730)</f>
        <v>0</v>
      </c>
      <c r="AT652" s="30">
        <f>SUMIF(Ingredients!$B$3:$B$230,G652,Ingredients!$E$3:$E$230)+SUMIF($B$3:$B$725,G652,$BA$3:$BA$730)</f>
        <v>30</v>
      </c>
      <c r="AU652" s="30">
        <f>SUMIF(Ingredients!$B$3:$B$230,H652,Ingredients!$E$3:$E$230)+SUMIF($B$3:$B$725,H652,$BA$3:$BA$730)</f>
        <v>7</v>
      </c>
      <c r="AV652" s="30">
        <f>SUMIF(Ingredients!$B$3:$B$230,I652,Ingredients!$E$3:$E$230)+SUMIF($B$3:$B$725,I652,$BA$3:$BA$730)</f>
        <v>0</v>
      </c>
      <c r="AW652" s="30">
        <f>SUMIF(Ingredients!$B$3:$B$230,J652,Ingredients!$E$3:$E$230)+SUMIF($B$3:$B$725,J652,$BA$3:$BA$730)</f>
        <v>0</v>
      </c>
      <c r="AX652" s="30">
        <f>SUMIF(Ingredients!$B$3:$B$230,K652,Ingredients!$E$3:$E$230)+SUMIF($B$3:$B$725,K652,$BA$3:$BA$730)</f>
        <v>0</v>
      </c>
      <c r="AY652" s="30">
        <f>SUMIF(Ingredients!$B$3:$B$230,L652,Ingredients!$E$3:$E$230)+SUMIF($B$3:$B$725,L652,$BA$3:$BA$730)</f>
        <v>0</v>
      </c>
      <c r="AZ652" s="30">
        <f>SUMIF(Ingredients!$B$3:$B$230,M652,Ingredients!$E$3:$E$230)+SUMIF($B$3:$B$725,M652,$BA$3:$BA$730)</f>
        <v>0</v>
      </c>
      <c r="BA652" s="29">
        <f t="shared" si="141"/>
        <v>12.333333333333334</v>
      </c>
      <c r="BB652" s="30">
        <f>SUMIF(Ingredients!$B$3:$B$230,F652,Ingredients!$F$3:$F$230)+SUMIF($B$3:$B$725,F652,$BJ$3:$BJ$725)</f>
        <v>0</v>
      </c>
      <c r="BC652" s="30">
        <f>SUMIF(Ingredients!$B$3:$B$230,G652,Ingredients!$F$3:$F$230)+SUMIF($B$3:$B$725,G652,$BJ$3:$BJ$725)</f>
        <v>0</v>
      </c>
      <c r="BD652" s="30">
        <f>SUMIF(Ingredients!$B$3:$B$230,H652,Ingredients!$F$3:$F$230)+SUMIF($B$3:$B$725,H652,$BJ$3:$BJ$725)</f>
        <v>1</v>
      </c>
      <c r="BE652" s="30">
        <f>SUMIF(Ingredients!$B$3:$B$230,I652,Ingredients!$F$3:$F$230)+SUMIF($B$3:$B$725,I652,$BJ$3:$BJ$725)</f>
        <v>0</v>
      </c>
      <c r="BF652" s="30">
        <f>SUMIF(Ingredients!$B$3:$B$230,J652,Ingredients!$F$3:$F$230)+SUMIF($B$3:$B$725,J652,$BJ$3:$BJ$725)</f>
        <v>0</v>
      </c>
      <c r="BG652" s="30">
        <f>SUMIF(Ingredients!$B$3:$B$230,K652,Ingredients!$F$3:$F$230)+SUMIF($B$3:$B$725,K652,$BJ$3:$BJ$725)</f>
        <v>0</v>
      </c>
      <c r="BH652" s="30">
        <f>SUMIF(Ingredients!$B$3:$B$230,L652,Ingredients!$F$3:$F$230)+SUMIF($B$3:$B$725,L652,$BJ$3:$BJ$725)</f>
        <v>0</v>
      </c>
      <c r="BI652" s="30">
        <f>SUMIF(Ingredients!$B$3:$B$230,M652,Ingredients!$F$3:$F$230)+SUMIF($B$3:$B$725,M652,$BJ$3:$BJ$725)</f>
        <v>0</v>
      </c>
      <c r="BJ652" s="35">
        <f t="shared" si="142"/>
        <v>1</v>
      </c>
      <c r="BK652" s="30">
        <f>SUMIF(Ingredients!$B$3:$B$230,F652,Ingredients!$G$3:$G$230)+SUMIF($B$3:$B$725,F652,$BS$3:$BS$725)</f>
        <v>0</v>
      </c>
      <c r="BL652" s="30">
        <f>SUMIF(Ingredients!$B$3:$B$230,G652,Ingredients!$G$3:$G$230)+SUMIF($B$3:$B$725,G652,$BS$3:$BS$725)</f>
        <v>0</v>
      </c>
      <c r="BM652" s="30">
        <f>SUMIF(Ingredients!$B$3:$B$230,H652,Ingredients!$G$3:$G$230)+SUMIF($B$3:$B$725,H652,$BS$3:$BS$725)</f>
        <v>0</v>
      </c>
      <c r="BN652" s="30">
        <f>SUMIF(Ingredients!$B$3:$B$230,I652,Ingredients!$G$3:$G$230)+SUMIF($B$3:$B$725,I652,$BS$3:$BS$725)</f>
        <v>0</v>
      </c>
      <c r="BO652" s="30">
        <f>SUMIF(Ingredients!$B$3:$B$230,J652,Ingredients!$G$3:$G$230)+SUMIF($B$3:$B$725,J652,$BS$3:$BS$725)</f>
        <v>0</v>
      </c>
      <c r="BP652" s="30">
        <f>SUMIF(Ingredients!$B$3:$B$230,K652,Ingredients!$G$3:$G$230)+SUMIF($B$3:$B$725,K652,$BS$3:$BS$725)</f>
        <v>0</v>
      </c>
      <c r="BQ652" s="30">
        <f>SUMIF(Ingredients!$B$3:$B$230,L652,Ingredients!$G$3:$G$230)+SUMIF($B$3:$B$725,L652,$BS$3:$BS$725)</f>
        <v>0</v>
      </c>
      <c r="BR652" s="30">
        <f>SUMIF(Ingredients!$B$3:$B$230,M652,Ingredients!$G$3:$G$230)+SUMIF($B$3:$B$725,M652,$BS$3:$BS$725)</f>
        <v>0</v>
      </c>
      <c r="BS652" s="36">
        <f t="shared" si="143"/>
        <v>0</v>
      </c>
      <c r="BT652" s="30">
        <f>SUMIF(Ingredients!$B$3:$B$230,F652,Ingredients!$H$3:$H$230)+SUMIF($B$3:$B$725,F652,$CB$3:$CB$725)</f>
        <v>0</v>
      </c>
      <c r="BU652" s="30">
        <f>SUMIF(Ingredients!$B$3:$B$230,G652,Ingredients!$H$3:$H$230)+SUMIF($B$3:$B$725,G652,$CB$3:$CB$725)</f>
        <v>0</v>
      </c>
      <c r="BV652" s="30">
        <f>SUMIF(Ingredients!$B$3:$B$230,H652,Ingredients!$H$3:$H$230)+SUMIF($B$3:$B$725,H652,$CB$3:$CB$725)</f>
        <v>0</v>
      </c>
      <c r="BW652" s="30">
        <f>SUMIF(Ingredients!$B$3:$B$230,I652,Ingredients!$H$3:$H$230)+SUMIF($B$3:$B$725,I652,$CB$3:$CB$725)</f>
        <v>0</v>
      </c>
      <c r="BX652" s="30">
        <f>SUMIF(Ingredients!$B$3:$B$230,J652,Ingredients!$H$3:$H$230)+SUMIF($B$3:$B$725,J652,$CB$3:$CB$725)</f>
        <v>0</v>
      </c>
      <c r="BY652" s="30">
        <f>SUMIF(Ingredients!$B$3:$B$230,K652,Ingredients!$H$3:$H$230)+SUMIF($B$3:$B$725,K652,$CB$3:$CB$725)</f>
        <v>0</v>
      </c>
      <c r="BZ652" s="30">
        <f>SUMIF(Ingredients!$B$3:$B$230,L652,Ingredients!$H$3:$H$230)+SUMIF($B$3:$B$725,L652,$CB$3:$CB$725)</f>
        <v>0</v>
      </c>
      <c r="CA652" s="30">
        <f>SUMIF(Ingredients!$B$3:$B$230,M652,Ingredients!$H$3:$H$230)+SUMIF($B$3:$B$725,M652,$CB$3:$CB$725)</f>
        <v>0</v>
      </c>
      <c r="CB652" s="42">
        <f t="shared" si="144"/>
        <v>0</v>
      </c>
      <c r="CC652" s="30">
        <f>SUMIF(Ingredients!$B$3:$B$230,F652,Ingredients!$I$3:$I$230)+SUMIF($B$3:$B$725,F652,$CK$3:$CK$725)</f>
        <v>0</v>
      </c>
      <c r="CD652" s="30">
        <f>SUMIF(Ingredients!$B$3:$B$230,G652,Ingredients!$I$3:$I$230)+SUMIF($B$3:$B$725,G652,$CK$3:$CK$725)</f>
        <v>0</v>
      </c>
      <c r="CE652" s="30">
        <f>SUMIF(Ingredients!$B$3:$B$230,H652,Ingredients!$I$3:$I$230)+SUMIF($B$3:$B$725,H652,$CK$3:$CK$725)</f>
        <v>0</v>
      </c>
      <c r="CF652" s="30">
        <f>SUMIF(Ingredients!$B$3:$B$230,I652,Ingredients!$I$3:$I$230)+SUMIF($B$3:$B$725,I652,$CK$3:$CK$725)</f>
        <v>0</v>
      </c>
      <c r="CG652" s="30">
        <f>SUMIF(Ingredients!$B$3:$B$230,J652,Ingredients!$I$3:$I$230)+SUMIF($B$3:$B$725,J652,$CK$3:$CK$725)</f>
        <v>0</v>
      </c>
      <c r="CH652" s="30">
        <f>SUMIF(Ingredients!$B$3:$B$230,K652,Ingredients!$I$3:$I$230)+SUMIF($B$3:$B$725,K652,$CK$3:$CK$725)</f>
        <v>0</v>
      </c>
      <c r="CI652" s="30">
        <f>SUMIF(Ingredients!$B$3:$B$230,L652,Ingredients!$I$3:$I$230)+SUMIF($B$3:$B$725,L652,$CK$3:$CK$725)</f>
        <v>0</v>
      </c>
      <c r="CJ652" s="30">
        <f>SUMIF(Ingredients!$B$3:$B$230,M652,Ingredients!$I$3:$I$230)+SUMIF($B$3:$B$725,M652,$CK$3:$CK$725)</f>
        <v>0</v>
      </c>
      <c r="CK652" s="38">
        <f t="shared" si="145"/>
        <v>0</v>
      </c>
      <c r="CL652" s="30">
        <f>SUMIF(Ingredients!$B$3:$B$230,F652,Ingredients!$J$3:$J$230)+SUMIF($B$3:$B$725,F652,$CT$3:$CT$725)</f>
        <v>0</v>
      </c>
      <c r="CM652" s="30">
        <f>SUMIF(Ingredients!$B$3:$B$230,G652,Ingredients!$J$3:$J$230)+SUMIF($B$3:$B$725,G652,$CT$3:$CT$725)</f>
        <v>0</v>
      </c>
      <c r="CN652" s="30">
        <f>SUMIF(Ingredients!$B$3:$B$230,H652,Ingredients!$J$3:$J$230)+SUMIF($B$3:$B$725,H652,$CT$3:$CT$725)</f>
        <v>0</v>
      </c>
      <c r="CO652" s="30">
        <f>SUMIF(Ingredients!$B$3:$B$230,I652,Ingredients!$J$3:$J$230)+SUMIF($B$3:$B$725,I652,$CT$3:$CT$725)</f>
        <v>0</v>
      </c>
      <c r="CP652" s="30">
        <f>SUMIF(Ingredients!$B$3:$B$230,J652,Ingredients!$J$3:$J$230)+SUMIF($B$3:$B$725,J652,$CT$3:$CT$725)</f>
        <v>0</v>
      </c>
      <c r="CQ652" s="30">
        <f>SUMIF(Ingredients!$B$3:$B$230,K652,Ingredients!$J$3:$J$230)+SUMIF($B$3:$B$725,K652,$CT$3:$CT$725)</f>
        <v>0</v>
      </c>
      <c r="CR652" s="30">
        <f>SUMIF(Ingredients!$B$3:$B$230,L652,Ingredients!$J$3:$J$230)+SUMIF($B$3:$B$725,L652,$CT$3:$CT$725)</f>
        <v>0</v>
      </c>
      <c r="CS652" s="30">
        <f>SUMIF(Ingredients!$B$3:$B$230,M652,Ingredients!$J$3:$J$230)+SUMIF($B$3:$B$725,M652,$CT$3:$CT$725)</f>
        <v>0</v>
      </c>
      <c r="CT652" s="43">
        <f t="shared" si="146"/>
        <v>0</v>
      </c>
      <c r="CU652" s="34">
        <v>5</v>
      </c>
      <c r="CV652" s="30">
        <v>0</v>
      </c>
      <c r="CW652" s="30">
        <v>12.333333333333334</v>
      </c>
      <c r="CX652" s="35">
        <v>1</v>
      </c>
      <c r="CY652" s="36">
        <v>0</v>
      </c>
      <c r="CZ652" s="37">
        <v>0</v>
      </c>
      <c r="DA652" s="38">
        <v>0</v>
      </c>
      <c r="DB652" s="39">
        <v>0</v>
      </c>
      <c r="DC652" t="s">
        <v>199</v>
      </c>
      <c r="DD652" t="str">
        <f t="shared" ca="1" si="138"/>
        <v/>
      </c>
      <c r="DE652" t="str">
        <f t="shared" ca="1" si="147"/>
        <v>No</v>
      </c>
      <c r="DF652" t="s">
        <v>976</v>
      </c>
      <c r="DG652" t="s">
        <v>200</v>
      </c>
      <c r="DH652" t="str">
        <f t="shared" ca="1" si="148"/>
        <v/>
      </c>
      <c r="DI652" t="s">
        <v>2271</v>
      </c>
    </row>
    <row r="653" spans="2:113" x14ac:dyDescent="0.3">
      <c r="B653" t="s">
        <v>977</v>
      </c>
      <c r="C653" t="str">
        <f>INDEX('PH Itemnames'!$B$1:$B$723,MATCH(B653,'PH Itemnames'!$A$1:$A$723),1)</f>
        <v>chilidogItem</v>
      </c>
      <c r="D653" t="s">
        <v>240</v>
      </c>
      <c r="E653" t="s">
        <v>1191</v>
      </c>
      <c r="F653" s="10" t="s">
        <v>291</v>
      </c>
      <c r="G653" s="11" t="s">
        <v>369</v>
      </c>
      <c r="H653" s="11"/>
      <c r="I653" s="11"/>
      <c r="J653" s="11"/>
      <c r="K653" s="11"/>
      <c r="L653" s="11"/>
      <c r="M653" s="11"/>
      <c r="N653" s="46">
        <f ca="1">SUMIF(Ingredients!$B$3:$B$230,'PH complex foods'!F653,Ingredients!$A$3:$A$119)+SUMIF($B$3:$B$725,F653,$V$3:$V$724)</f>
        <v>1</v>
      </c>
      <c r="O653" s="11">
        <f ca="1">SUMIF(Ingredients!$B$3:$B$230,'PH complex foods'!G653,Ingredients!$A$3:$A$119)+SUMIF($B$3:$B$725,G653,$V$3:$V$724)</f>
        <v>1</v>
      </c>
      <c r="P653" s="11">
        <f ca="1">SUMIF(Ingredients!$B$3:$B$230,'PH complex foods'!H653,Ingredients!$A$3:$A$119)+SUMIF($B$3:$B$725,H653,$V$3:$V$724)</f>
        <v>0</v>
      </c>
      <c r="Q653" s="11">
        <f ca="1">SUMIF(Ingredients!$B$3:$B$230,'PH complex foods'!I653,Ingredients!$A$3:$A$119)+SUMIF($B$3:$B$725,I653,$V$3:$V$724)</f>
        <v>0</v>
      </c>
      <c r="R653" s="11">
        <f ca="1">SUMIF(Ingredients!$B$3:$B$230,'PH complex foods'!J653,Ingredients!$A$3:$A$119)+SUMIF($B$3:$B$725,J653,$V$3:$V$724)</f>
        <v>0</v>
      </c>
      <c r="S653" s="11">
        <f ca="1">SUMIF(Ingredients!$B$3:$B$230,'PH complex foods'!K653,Ingredients!$A$3:$A$119)+SUMIF($B$3:$B$725,K653,$V$3:$V$724)</f>
        <v>0</v>
      </c>
      <c r="T653" s="11">
        <f ca="1">SUMIF(Ingredients!$B$3:$B$230,'PH complex foods'!L653,Ingredients!$A$3:$A$119)+SUMIF($B$3:$B$725,L653,$V$3:$V$724)</f>
        <v>0</v>
      </c>
      <c r="U653" s="11">
        <f ca="1">SUMIF(Ingredients!$B$3:$B$230,'PH complex foods'!M653,Ingredients!$A$3:$A$119)+SUMIF($B$3:$B$725,M653,$V$3:$V$724)</f>
        <v>0</v>
      </c>
      <c r="V653" s="10">
        <f t="shared" ca="1" si="149"/>
        <v>1</v>
      </c>
      <c r="W653" s="10">
        <v>1</v>
      </c>
      <c r="X653" s="11">
        <v>1</v>
      </c>
      <c r="Y653" s="11">
        <f>COUNTIF(F653:M1377,B653)</f>
        <v>0</v>
      </c>
      <c r="Z653" s="44" t="str">
        <f t="shared" ca="1" si="150"/>
        <v>Yes</v>
      </c>
      <c r="AA653" s="34">
        <f>SUMIF(Ingredients!$B$3:$B$230,F653,Ingredients!$C$3:$C$230)+SUMIF($B$3:$B$725,F653,$AI$3:$AI$725)</f>
        <v>15</v>
      </c>
      <c r="AB653" s="30">
        <f>SUMIF(Ingredients!$B$3:$B$230,G653,Ingredients!$C$3:$C$230)+SUMIF($B$3:$B$725,G653,$AI$3:$AI$725)</f>
        <v>13</v>
      </c>
      <c r="AC653" s="30">
        <f>SUMIF(Ingredients!$B$3:$B$230,H653,Ingredients!$C$3:$C$230)+SUMIF($B$3:$B$725,H653,$AI$3:$AI$725)</f>
        <v>0</v>
      </c>
      <c r="AD653" s="30">
        <f>SUMIF(Ingredients!$B$3:$B$230,I653,Ingredients!$C$3:$C$230)+SUMIF($B$3:$B$725,I653,$AI$3:$AI$725)</f>
        <v>0</v>
      </c>
      <c r="AE653" s="30">
        <f>SUMIF(Ingredients!$B$3:$B$230,J653,Ingredients!$C$3:$C$230)+SUMIF($B$3:$B$725,J653,$AI$3:$AI$725)</f>
        <v>0</v>
      </c>
      <c r="AF653" s="30">
        <f>SUMIF(Ingredients!$B$3:$B$230,K653,Ingredients!$C$3:$C$230)+SUMIF($B$3:$B$725,K653,$AI$3:$AI$725)</f>
        <v>0</v>
      </c>
      <c r="AG653" s="30">
        <f>SUMIF(Ingredients!$B$3:$B$230,L653,Ingredients!$C$3:$C$230)+SUMIF($B$3:$B$725,L653,$AI$3:$AI$725)</f>
        <v>0</v>
      </c>
      <c r="AH653" s="30">
        <f>SUMIF(Ingredients!$B$3:$B$230,M653,Ingredients!$C$3:$C$230)+SUMIF($B$3:$B$725,M653,$AI$3:$AI$725)</f>
        <v>0</v>
      </c>
      <c r="AI653" s="29">
        <f t="shared" si="139"/>
        <v>28</v>
      </c>
      <c r="AJ653" s="30">
        <f>SUMIF(Ingredients!$B$3:$B$230,F653,Ingredients!$D$3:$D$230)+SUMIF($B$3:$B$725,F653,$AR$3:$AR$725)</f>
        <v>0</v>
      </c>
      <c r="AK653" s="30">
        <f>SUMIF(Ingredients!$B$3:$B$230,G653,Ingredients!$D$3:$D$230)+SUMIF($B$3:$B$725,G653,$AR$3:$AR$725)</f>
        <v>0</v>
      </c>
      <c r="AL653" s="30">
        <f>SUMIF(Ingredients!$B$3:$B$230,H653,Ingredients!$D$3:$D$230)+SUMIF($B$3:$B$725,H653,$AR$3:$AR$725)</f>
        <v>0</v>
      </c>
      <c r="AM653" s="30">
        <f>SUMIF(Ingredients!$B$3:$B$230,I653,Ingredients!$D$3:$D$230)+SUMIF($B$3:$B$725,I653,$AR$3:$AR$725)</f>
        <v>0</v>
      </c>
      <c r="AN653" s="30">
        <f>SUMIF(Ingredients!$B$3:$B$230,J653,Ingredients!$D$3:$D$230)+SUMIF($B$3:$B$725,J653,$AR$3:$AR$725)</f>
        <v>0</v>
      </c>
      <c r="AO653" s="30">
        <f>SUMIF(Ingredients!$B$3:$B$230,K653,Ingredients!$D$3:$D$230)+SUMIF($B$3:$B$725,K653,$AR$3:$AR$725)</f>
        <v>0</v>
      </c>
      <c r="AP653" s="30">
        <f>SUMIF(Ingredients!$B$3:$B$230,L653,Ingredients!$D$3:$D$230)+SUMIF($B$3:$B$725,L653,$AR$3:$AR$725)</f>
        <v>0</v>
      </c>
      <c r="AQ653" s="30">
        <f>SUMIF(Ingredients!$B$3:$B$230,M653,Ingredients!$D$3:$D$230)+SUMIF($B$3:$B$725,M653,$AR$3:$AR$725)</f>
        <v>0</v>
      </c>
      <c r="AR653" s="29">
        <f t="shared" si="140"/>
        <v>0</v>
      </c>
      <c r="AS653" s="30">
        <f>SUMIF(Ingredients!$B$3:$B$230,F653,Ingredients!$E$3:$E$230)+SUMIF($B$3:$B$725,F653,$BA$3:$BA$730)</f>
        <v>15.5</v>
      </c>
      <c r="AT653" s="30">
        <f>SUMIF(Ingredients!$B$3:$B$230,G653,Ingredients!$E$3:$E$230)+SUMIF($B$3:$B$725,G653,$BA$3:$BA$730)</f>
        <v>17</v>
      </c>
      <c r="AU653" s="30">
        <f>SUMIF(Ingredients!$B$3:$B$230,H653,Ingredients!$E$3:$E$230)+SUMIF($B$3:$B$725,H653,$BA$3:$BA$730)</f>
        <v>0</v>
      </c>
      <c r="AV653" s="30">
        <f>SUMIF(Ingredients!$B$3:$B$230,I653,Ingredients!$E$3:$E$230)+SUMIF($B$3:$B$725,I653,$BA$3:$BA$730)</f>
        <v>0</v>
      </c>
      <c r="AW653" s="30">
        <f>SUMIF(Ingredients!$B$3:$B$230,J653,Ingredients!$E$3:$E$230)+SUMIF($B$3:$B$725,J653,$BA$3:$BA$730)</f>
        <v>0</v>
      </c>
      <c r="AX653" s="30">
        <f>SUMIF(Ingredients!$B$3:$B$230,K653,Ingredients!$E$3:$E$230)+SUMIF($B$3:$B$725,K653,$BA$3:$BA$730)</f>
        <v>0</v>
      </c>
      <c r="AY653" s="30">
        <f>SUMIF(Ingredients!$B$3:$B$230,L653,Ingredients!$E$3:$E$230)+SUMIF($B$3:$B$725,L653,$BA$3:$BA$730)</f>
        <v>0</v>
      </c>
      <c r="AZ653" s="30">
        <f>SUMIF(Ingredients!$B$3:$B$230,M653,Ingredients!$E$3:$E$230)+SUMIF($B$3:$B$725,M653,$BA$3:$BA$730)</f>
        <v>0</v>
      </c>
      <c r="BA653" s="29">
        <f t="shared" si="141"/>
        <v>16.25</v>
      </c>
      <c r="BB653" s="30">
        <f>SUMIF(Ingredients!$B$3:$B$230,F653,Ingredients!$F$3:$F$230)+SUMIF($B$3:$B$725,F653,$BJ$3:$BJ$725)</f>
        <v>1.5</v>
      </c>
      <c r="BC653" s="30">
        <f>SUMIF(Ingredients!$B$3:$B$230,G653,Ingredients!$F$3:$F$230)+SUMIF($B$3:$B$725,G653,$BJ$3:$BJ$725)</f>
        <v>0</v>
      </c>
      <c r="BD653" s="30">
        <f>SUMIF(Ingredients!$B$3:$B$230,H653,Ingredients!$F$3:$F$230)+SUMIF($B$3:$B$725,H653,$BJ$3:$BJ$725)</f>
        <v>0</v>
      </c>
      <c r="BE653" s="30">
        <f>SUMIF(Ingredients!$B$3:$B$230,I653,Ingredients!$F$3:$F$230)+SUMIF($B$3:$B$725,I653,$BJ$3:$BJ$725)</f>
        <v>0</v>
      </c>
      <c r="BF653" s="30">
        <f>SUMIF(Ingredients!$B$3:$B$230,J653,Ingredients!$F$3:$F$230)+SUMIF($B$3:$B$725,J653,$BJ$3:$BJ$725)</f>
        <v>0</v>
      </c>
      <c r="BG653" s="30">
        <f>SUMIF(Ingredients!$B$3:$B$230,K653,Ingredients!$F$3:$F$230)+SUMIF($B$3:$B$725,K653,$BJ$3:$BJ$725)</f>
        <v>0</v>
      </c>
      <c r="BH653" s="30">
        <f>SUMIF(Ingredients!$B$3:$B$230,L653,Ingredients!$F$3:$F$230)+SUMIF($B$3:$B$725,L653,$BJ$3:$BJ$725)</f>
        <v>0</v>
      </c>
      <c r="BI653" s="30">
        <f>SUMIF(Ingredients!$B$3:$B$230,M653,Ingredients!$F$3:$F$230)+SUMIF($B$3:$B$725,M653,$BJ$3:$BJ$725)</f>
        <v>0</v>
      </c>
      <c r="BJ653" s="35">
        <f t="shared" si="142"/>
        <v>1.5</v>
      </c>
      <c r="BK653" s="30">
        <f>SUMIF(Ingredients!$B$3:$B$230,F653,Ingredients!$G$3:$G$230)+SUMIF($B$3:$B$725,F653,$BS$3:$BS$725)</f>
        <v>0</v>
      </c>
      <c r="BL653" s="30">
        <f>SUMIF(Ingredients!$B$3:$B$230,G653,Ingredients!$G$3:$G$230)+SUMIF($B$3:$B$725,G653,$BS$3:$BS$725)</f>
        <v>0</v>
      </c>
      <c r="BM653" s="30">
        <f>SUMIF(Ingredients!$B$3:$B$230,H653,Ingredients!$G$3:$G$230)+SUMIF($B$3:$B$725,H653,$BS$3:$BS$725)</f>
        <v>0</v>
      </c>
      <c r="BN653" s="30">
        <f>SUMIF(Ingredients!$B$3:$B$230,I653,Ingredients!$G$3:$G$230)+SUMIF($B$3:$B$725,I653,$BS$3:$BS$725)</f>
        <v>0</v>
      </c>
      <c r="BO653" s="30">
        <f>SUMIF(Ingredients!$B$3:$B$230,J653,Ingredients!$G$3:$G$230)+SUMIF($B$3:$B$725,J653,$BS$3:$BS$725)</f>
        <v>0</v>
      </c>
      <c r="BP653" s="30">
        <f>SUMIF(Ingredients!$B$3:$B$230,K653,Ingredients!$G$3:$G$230)+SUMIF($B$3:$B$725,K653,$BS$3:$BS$725)</f>
        <v>0</v>
      </c>
      <c r="BQ653" s="30">
        <f>SUMIF(Ingredients!$B$3:$B$230,L653,Ingredients!$G$3:$G$230)+SUMIF($B$3:$B$725,L653,$BS$3:$BS$725)</f>
        <v>0</v>
      </c>
      <c r="BR653" s="30">
        <f>SUMIF(Ingredients!$B$3:$B$230,M653,Ingredients!$G$3:$G$230)+SUMIF($B$3:$B$725,M653,$BS$3:$BS$725)</f>
        <v>0</v>
      </c>
      <c r="BS653" s="36">
        <f t="shared" si="143"/>
        <v>0</v>
      </c>
      <c r="BT653" s="30">
        <f>SUMIF(Ingredients!$B$3:$B$230,F653,Ingredients!$H$3:$H$230)+SUMIF($B$3:$B$725,F653,$CB$3:$CB$725)</f>
        <v>0</v>
      </c>
      <c r="BU653" s="30">
        <f>SUMIF(Ingredients!$B$3:$B$230,G653,Ingredients!$H$3:$H$230)+SUMIF($B$3:$B$725,G653,$CB$3:$CB$725)</f>
        <v>1.5</v>
      </c>
      <c r="BV653" s="30">
        <f>SUMIF(Ingredients!$B$3:$B$230,H653,Ingredients!$H$3:$H$230)+SUMIF($B$3:$B$725,H653,$CB$3:$CB$725)</f>
        <v>0</v>
      </c>
      <c r="BW653" s="30">
        <f>SUMIF(Ingredients!$B$3:$B$230,I653,Ingredients!$H$3:$H$230)+SUMIF($B$3:$B$725,I653,$CB$3:$CB$725)</f>
        <v>0</v>
      </c>
      <c r="BX653" s="30">
        <f>SUMIF(Ingredients!$B$3:$B$230,J653,Ingredients!$H$3:$H$230)+SUMIF($B$3:$B$725,J653,$CB$3:$CB$725)</f>
        <v>0</v>
      </c>
      <c r="BY653" s="30">
        <f>SUMIF(Ingredients!$B$3:$B$230,K653,Ingredients!$H$3:$H$230)+SUMIF($B$3:$B$725,K653,$CB$3:$CB$725)</f>
        <v>0</v>
      </c>
      <c r="BZ653" s="30">
        <f>SUMIF(Ingredients!$B$3:$B$230,L653,Ingredients!$H$3:$H$230)+SUMIF($B$3:$B$725,L653,$CB$3:$CB$725)</f>
        <v>0</v>
      </c>
      <c r="CA653" s="30">
        <f>SUMIF(Ingredients!$B$3:$B$230,M653,Ingredients!$H$3:$H$230)+SUMIF($B$3:$B$725,M653,$CB$3:$CB$725)</f>
        <v>0</v>
      </c>
      <c r="CB653" s="42">
        <f t="shared" si="144"/>
        <v>1.5</v>
      </c>
      <c r="CC653" s="30">
        <f>SUMIF(Ingredients!$B$3:$B$230,F653,Ingredients!$I$3:$I$230)+SUMIF($B$3:$B$725,F653,$CK$3:$CK$725)</f>
        <v>1.5</v>
      </c>
      <c r="CD653" s="30">
        <f>SUMIF(Ingredients!$B$3:$B$230,G653,Ingredients!$I$3:$I$230)+SUMIF($B$3:$B$725,G653,$CK$3:$CK$725)</f>
        <v>2.5</v>
      </c>
      <c r="CE653" s="30">
        <f>SUMIF(Ingredients!$B$3:$B$230,H653,Ingredients!$I$3:$I$230)+SUMIF($B$3:$B$725,H653,$CK$3:$CK$725)</f>
        <v>0</v>
      </c>
      <c r="CF653" s="30">
        <f>SUMIF(Ingredients!$B$3:$B$230,I653,Ingredients!$I$3:$I$230)+SUMIF($B$3:$B$725,I653,$CK$3:$CK$725)</f>
        <v>0</v>
      </c>
      <c r="CG653" s="30">
        <f>SUMIF(Ingredients!$B$3:$B$230,J653,Ingredients!$I$3:$I$230)+SUMIF($B$3:$B$725,J653,$CK$3:$CK$725)</f>
        <v>0</v>
      </c>
      <c r="CH653" s="30">
        <f>SUMIF(Ingredients!$B$3:$B$230,K653,Ingredients!$I$3:$I$230)+SUMIF($B$3:$B$725,K653,$CK$3:$CK$725)</f>
        <v>0</v>
      </c>
      <c r="CI653" s="30">
        <f>SUMIF(Ingredients!$B$3:$B$230,L653,Ingredients!$I$3:$I$230)+SUMIF($B$3:$B$725,L653,$CK$3:$CK$725)</f>
        <v>0</v>
      </c>
      <c r="CJ653" s="30">
        <f>SUMIF(Ingredients!$B$3:$B$230,M653,Ingredients!$I$3:$I$230)+SUMIF($B$3:$B$725,M653,$CK$3:$CK$725)</f>
        <v>0</v>
      </c>
      <c r="CK653" s="38">
        <f t="shared" si="145"/>
        <v>4</v>
      </c>
      <c r="CL653" s="30">
        <f>SUMIF(Ingredients!$B$3:$B$230,F653,Ingredients!$J$3:$J$230)+SUMIF($B$3:$B$725,F653,$CT$3:$CT$725)</f>
        <v>0</v>
      </c>
      <c r="CM653" s="30">
        <f>SUMIF(Ingredients!$B$3:$B$230,G653,Ingredients!$J$3:$J$230)+SUMIF($B$3:$B$725,G653,$CT$3:$CT$725)</f>
        <v>0</v>
      </c>
      <c r="CN653" s="30">
        <f>SUMIF(Ingredients!$B$3:$B$230,H653,Ingredients!$J$3:$J$230)+SUMIF($B$3:$B$725,H653,$CT$3:$CT$725)</f>
        <v>0</v>
      </c>
      <c r="CO653" s="30">
        <f>SUMIF(Ingredients!$B$3:$B$230,I653,Ingredients!$J$3:$J$230)+SUMIF($B$3:$B$725,I653,$CT$3:$CT$725)</f>
        <v>0</v>
      </c>
      <c r="CP653" s="30">
        <f>SUMIF(Ingredients!$B$3:$B$230,J653,Ingredients!$J$3:$J$230)+SUMIF($B$3:$B$725,J653,$CT$3:$CT$725)</f>
        <v>0</v>
      </c>
      <c r="CQ653" s="30">
        <f>SUMIF(Ingredients!$B$3:$B$230,K653,Ingredients!$J$3:$J$230)+SUMIF($B$3:$B$725,K653,$CT$3:$CT$725)</f>
        <v>0</v>
      </c>
      <c r="CR653" s="30">
        <f>SUMIF(Ingredients!$B$3:$B$230,L653,Ingredients!$J$3:$J$230)+SUMIF($B$3:$B$725,L653,$CT$3:$CT$725)</f>
        <v>0</v>
      </c>
      <c r="CS653" s="30">
        <f>SUMIF(Ingredients!$B$3:$B$230,M653,Ingredients!$J$3:$J$230)+SUMIF($B$3:$B$725,M653,$CT$3:$CT$725)</f>
        <v>0</v>
      </c>
      <c r="CT653" s="43">
        <f t="shared" si="146"/>
        <v>0</v>
      </c>
      <c r="CU653" s="34">
        <v>30</v>
      </c>
      <c r="CV653" s="30">
        <v>0</v>
      </c>
      <c r="CW653" s="30">
        <v>12</v>
      </c>
      <c r="CX653" s="35">
        <v>1.5</v>
      </c>
      <c r="CY653" s="36">
        <v>0</v>
      </c>
      <c r="CZ653" s="37">
        <v>1.5</v>
      </c>
      <c r="DA653" s="38">
        <v>4</v>
      </c>
      <c r="DB653" s="39">
        <v>0</v>
      </c>
      <c r="DC653" t="s">
        <v>202</v>
      </c>
      <c r="DD653" t="str">
        <f t="shared" ca="1" si="138"/>
        <v/>
      </c>
      <c r="DE653" t="str">
        <f t="shared" ca="1" si="147"/>
        <v>-</v>
      </c>
      <c r="DG653" t="s">
        <v>200</v>
      </c>
      <c r="DH653" t="str">
        <f t="shared" ca="1" si="148"/>
        <v>CHILIDOGITEM(MEAL, ItemRegistry.chilidogItem, 4 ,6f,0f,1.5f,1.5f,0f,4f,0f,1.75f),</v>
      </c>
      <c r="DI653" t="s">
        <v>2655</v>
      </c>
    </row>
    <row r="654" spans="2:113" x14ac:dyDescent="0.3">
      <c r="B654" t="s">
        <v>978</v>
      </c>
      <c r="C654" t="str">
        <f>INDEX('PH Itemnames'!$B$1:$B$723,MATCH(B654,'PH Itemnames'!$A$1:$A$723),1)</f>
        <v>tunafishsandwichItem</v>
      </c>
      <c r="D654" t="s">
        <v>240</v>
      </c>
      <c r="E654" t="s">
        <v>1191</v>
      </c>
      <c r="F654" s="10" t="s">
        <v>246</v>
      </c>
      <c r="G654" s="11" t="s">
        <v>751</v>
      </c>
      <c r="H654" s="11" t="s">
        <v>349</v>
      </c>
      <c r="I654" s="11" t="s">
        <v>280</v>
      </c>
      <c r="J654" s="11"/>
      <c r="K654" s="11"/>
      <c r="L654" s="11"/>
      <c r="M654" s="11"/>
      <c r="N654" s="46">
        <f ca="1">SUMIF(Ingredients!$B$3:$B$230,'PH complex foods'!F654,Ingredients!$A$3:$A$119)+SUMIF($B$3:$B$725,F654,$V$3:$V$724)</f>
        <v>1</v>
      </c>
      <c r="O654" s="11">
        <f ca="1">SUMIF(Ingredients!$B$3:$B$230,'PH complex foods'!G654,Ingredients!$A$3:$A$119)+SUMIF($B$3:$B$725,G654,$V$3:$V$724)</f>
        <v>0</v>
      </c>
      <c r="P654" s="11">
        <f ca="1">SUMIF(Ingredients!$B$3:$B$230,'PH complex foods'!H654,Ingredients!$A$3:$A$119)+SUMIF($B$3:$B$725,H654,$V$3:$V$724)</f>
        <v>1</v>
      </c>
      <c r="Q654" s="11">
        <f ca="1">SUMIF(Ingredients!$B$3:$B$230,'PH complex foods'!I654,Ingredients!$A$3:$A$119)+SUMIF($B$3:$B$725,I654,$V$3:$V$724)</f>
        <v>1</v>
      </c>
      <c r="R654" s="11">
        <f ca="1">SUMIF(Ingredients!$B$3:$B$230,'PH complex foods'!J654,Ingredients!$A$3:$A$119)+SUMIF($B$3:$B$725,J654,$V$3:$V$724)</f>
        <v>0</v>
      </c>
      <c r="S654" s="11">
        <f ca="1">SUMIF(Ingredients!$B$3:$B$230,'PH complex foods'!K654,Ingredients!$A$3:$A$119)+SUMIF($B$3:$B$725,K654,$V$3:$V$724)</f>
        <v>0</v>
      </c>
      <c r="T654" s="11">
        <f ca="1">SUMIF(Ingredients!$B$3:$B$230,'PH complex foods'!L654,Ingredients!$A$3:$A$119)+SUMIF($B$3:$B$725,L654,$V$3:$V$724)</f>
        <v>0</v>
      </c>
      <c r="U654" s="11">
        <f ca="1">SUMIF(Ingredients!$B$3:$B$230,'PH complex foods'!M654,Ingredients!$A$3:$A$119)+SUMIF($B$3:$B$725,M654,$V$3:$V$724)</f>
        <v>0</v>
      </c>
      <c r="V654" s="10">
        <f t="shared" ca="1" si="149"/>
        <v>0</v>
      </c>
      <c r="W654" s="10">
        <v>0</v>
      </c>
      <c r="X654" s="11">
        <v>0</v>
      </c>
      <c r="Y654" s="11">
        <f>COUNTIF(F654:M1378,B654)</f>
        <v>0</v>
      </c>
      <c r="Z654" s="44" t="str">
        <f t="shared" ca="1" si="150"/>
        <v>No</v>
      </c>
      <c r="AA654" s="34">
        <f>SUMIF(Ingredients!$B$3:$B$230,F654,Ingredients!$C$3:$C$230)+SUMIF($B$3:$B$725,F654,$AI$3:$AI$725)</f>
        <v>5</v>
      </c>
      <c r="AB654" s="30">
        <f>SUMIF(Ingredients!$B$3:$B$230,G654,Ingredients!$C$3:$C$230)+SUMIF($B$3:$B$725,G654,$AI$3:$AI$725)</f>
        <v>5</v>
      </c>
      <c r="AC654" s="30">
        <f>SUMIF(Ingredients!$B$3:$B$230,H654,Ingredients!$C$3:$C$230)+SUMIF($B$3:$B$725,H654,$AI$3:$AI$725)</f>
        <v>2</v>
      </c>
      <c r="AD654" s="30">
        <f>SUMIF(Ingredients!$B$3:$B$230,I654,Ingredients!$C$3:$C$230)+SUMIF($B$3:$B$725,I654,$AI$3:$AI$725)</f>
        <v>0</v>
      </c>
      <c r="AE654" s="30">
        <f>SUMIF(Ingredients!$B$3:$B$230,J654,Ingredients!$C$3:$C$230)+SUMIF($B$3:$B$725,J654,$AI$3:$AI$725)</f>
        <v>0</v>
      </c>
      <c r="AF654" s="30">
        <f>SUMIF(Ingredients!$B$3:$B$230,K654,Ingredients!$C$3:$C$230)+SUMIF($B$3:$B$725,K654,$AI$3:$AI$725)</f>
        <v>0</v>
      </c>
      <c r="AG654" s="30">
        <f>SUMIF(Ingredients!$B$3:$B$230,L654,Ingredients!$C$3:$C$230)+SUMIF($B$3:$B$725,L654,$AI$3:$AI$725)</f>
        <v>0</v>
      </c>
      <c r="AH654" s="30">
        <f>SUMIF(Ingredients!$B$3:$B$230,M654,Ingredients!$C$3:$C$230)+SUMIF($B$3:$B$725,M654,$AI$3:$AI$725)</f>
        <v>0</v>
      </c>
      <c r="AI654" s="29">
        <f t="shared" si="139"/>
        <v>12</v>
      </c>
      <c r="AJ654" s="30">
        <f>SUMIF(Ingredients!$B$3:$B$230,F654,Ingredients!$D$3:$D$230)+SUMIF($B$3:$B$725,F654,$AR$3:$AR$725)</f>
        <v>0</v>
      </c>
      <c r="AK654" s="30">
        <f>SUMIF(Ingredients!$B$3:$B$230,G654,Ingredients!$D$3:$D$230)+SUMIF($B$3:$B$725,G654,$AR$3:$AR$725)</f>
        <v>0</v>
      </c>
      <c r="AL654" s="30">
        <f>SUMIF(Ingredients!$B$3:$B$230,H654,Ingredients!$D$3:$D$230)+SUMIF($B$3:$B$725,H654,$AR$3:$AR$725)</f>
        <v>5</v>
      </c>
      <c r="AM654" s="30">
        <f>SUMIF(Ingredients!$B$3:$B$230,I654,Ingredients!$D$3:$D$230)+SUMIF($B$3:$B$725,I654,$AR$3:$AR$725)</f>
        <v>0</v>
      </c>
      <c r="AN654" s="30">
        <f>SUMIF(Ingredients!$B$3:$B$230,J654,Ingredients!$D$3:$D$230)+SUMIF($B$3:$B$725,J654,$AR$3:$AR$725)</f>
        <v>0</v>
      </c>
      <c r="AO654" s="30">
        <f>SUMIF(Ingredients!$B$3:$B$230,K654,Ingredients!$D$3:$D$230)+SUMIF($B$3:$B$725,K654,$AR$3:$AR$725)</f>
        <v>0</v>
      </c>
      <c r="AP654" s="30">
        <f>SUMIF(Ingredients!$B$3:$B$230,L654,Ingredients!$D$3:$D$230)+SUMIF($B$3:$B$725,L654,$AR$3:$AR$725)</f>
        <v>0</v>
      </c>
      <c r="AQ654" s="30">
        <f>SUMIF(Ingredients!$B$3:$B$230,M654,Ingredients!$D$3:$D$230)+SUMIF($B$3:$B$725,M654,$AR$3:$AR$725)</f>
        <v>0</v>
      </c>
      <c r="AR654" s="29">
        <f t="shared" si="140"/>
        <v>5</v>
      </c>
      <c r="AS654" s="30">
        <f>SUMIF(Ingredients!$B$3:$B$230,F654,Ingredients!$E$3:$E$230)+SUMIF($B$3:$B$725,F654,$BA$3:$BA$730)</f>
        <v>21</v>
      </c>
      <c r="AT654" s="30">
        <f>SUMIF(Ingredients!$B$3:$B$230,G654,Ingredients!$E$3:$E$230)+SUMIF($B$3:$B$725,G654,$BA$3:$BA$730)</f>
        <v>7</v>
      </c>
      <c r="AU654" s="30">
        <f>SUMIF(Ingredients!$B$3:$B$230,H654,Ingredients!$E$3:$E$230)+SUMIF($B$3:$B$725,H654,$BA$3:$BA$730)</f>
        <v>22.333333333333332</v>
      </c>
      <c r="AV654" s="30">
        <f>SUMIF(Ingredients!$B$3:$B$230,I654,Ingredients!$E$3:$E$230)+SUMIF($B$3:$B$725,I654,$BA$3:$BA$730)</f>
        <v>16</v>
      </c>
      <c r="AW654" s="30">
        <f>SUMIF(Ingredients!$B$3:$B$230,J654,Ingredients!$E$3:$E$230)+SUMIF($B$3:$B$725,J654,$BA$3:$BA$730)</f>
        <v>0</v>
      </c>
      <c r="AX654" s="30">
        <f>SUMIF(Ingredients!$B$3:$B$230,K654,Ingredients!$E$3:$E$230)+SUMIF($B$3:$B$725,K654,$BA$3:$BA$730)</f>
        <v>0</v>
      </c>
      <c r="AY654" s="30">
        <f>SUMIF(Ingredients!$B$3:$B$230,L654,Ingredients!$E$3:$E$230)+SUMIF($B$3:$B$725,L654,$BA$3:$BA$730)</f>
        <v>0</v>
      </c>
      <c r="AZ654" s="30">
        <f>SUMIF(Ingredients!$B$3:$B$230,M654,Ingredients!$E$3:$E$230)+SUMIF($B$3:$B$725,M654,$BA$3:$BA$730)</f>
        <v>0</v>
      </c>
      <c r="BA654" s="29">
        <f t="shared" si="141"/>
        <v>16.583333333333332</v>
      </c>
      <c r="BB654" s="30">
        <f>SUMIF(Ingredients!$B$3:$B$230,F654,Ingredients!$F$3:$F$230)+SUMIF($B$3:$B$725,F654,$BJ$3:$BJ$725)</f>
        <v>1.5</v>
      </c>
      <c r="BC654" s="30">
        <f>SUMIF(Ingredients!$B$3:$B$230,G654,Ingredients!$F$3:$F$230)+SUMIF($B$3:$B$725,G654,$BJ$3:$BJ$725)</f>
        <v>0</v>
      </c>
      <c r="BD654" s="30">
        <f>SUMIF(Ingredients!$B$3:$B$230,H654,Ingredients!$F$3:$F$230)+SUMIF($B$3:$B$725,H654,$BJ$3:$BJ$725)</f>
        <v>0</v>
      </c>
      <c r="BE654" s="30">
        <f>SUMIF(Ingredients!$B$3:$B$230,I654,Ingredients!$F$3:$F$230)+SUMIF($B$3:$B$725,I654,$BJ$3:$BJ$725)</f>
        <v>0</v>
      </c>
      <c r="BF654" s="30">
        <f>SUMIF(Ingredients!$B$3:$B$230,J654,Ingredients!$F$3:$F$230)+SUMIF($B$3:$B$725,J654,$BJ$3:$BJ$725)</f>
        <v>0</v>
      </c>
      <c r="BG654" s="30">
        <f>SUMIF(Ingredients!$B$3:$B$230,K654,Ingredients!$F$3:$F$230)+SUMIF($B$3:$B$725,K654,$BJ$3:$BJ$725)</f>
        <v>0</v>
      </c>
      <c r="BH654" s="30">
        <f>SUMIF(Ingredients!$B$3:$B$230,L654,Ingredients!$F$3:$F$230)+SUMIF($B$3:$B$725,L654,$BJ$3:$BJ$725)</f>
        <v>0</v>
      </c>
      <c r="BI654" s="30">
        <f>SUMIF(Ingredients!$B$3:$B$230,M654,Ingredients!$F$3:$F$230)+SUMIF($B$3:$B$725,M654,$BJ$3:$BJ$725)</f>
        <v>0</v>
      </c>
      <c r="BJ654" s="35">
        <f t="shared" si="142"/>
        <v>1.5</v>
      </c>
      <c r="BK654" s="30">
        <f>SUMIF(Ingredients!$B$3:$B$230,F654,Ingredients!$G$3:$G$230)+SUMIF($B$3:$B$725,F654,$BS$3:$BS$725)</f>
        <v>0</v>
      </c>
      <c r="BL654" s="30">
        <f>SUMIF(Ingredients!$B$3:$B$230,G654,Ingredients!$G$3:$G$230)+SUMIF($B$3:$B$725,G654,$BS$3:$BS$725)</f>
        <v>0</v>
      </c>
      <c r="BM654" s="30">
        <f>SUMIF(Ingredients!$B$3:$B$230,H654,Ingredients!$G$3:$G$230)+SUMIF($B$3:$B$725,H654,$BS$3:$BS$725)</f>
        <v>0</v>
      </c>
      <c r="BN654" s="30">
        <f>SUMIF(Ingredients!$B$3:$B$230,I654,Ingredients!$G$3:$G$230)+SUMIF($B$3:$B$725,I654,$BS$3:$BS$725)</f>
        <v>0</v>
      </c>
      <c r="BO654" s="30">
        <f>SUMIF(Ingredients!$B$3:$B$230,J654,Ingredients!$G$3:$G$230)+SUMIF($B$3:$B$725,J654,$BS$3:$BS$725)</f>
        <v>0</v>
      </c>
      <c r="BP654" s="30">
        <f>SUMIF(Ingredients!$B$3:$B$230,K654,Ingredients!$G$3:$G$230)+SUMIF($B$3:$B$725,K654,$BS$3:$BS$725)</f>
        <v>0</v>
      </c>
      <c r="BQ654" s="30">
        <f>SUMIF(Ingredients!$B$3:$B$230,L654,Ingredients!$G$3:$G$230)+SUMIF($B$3:$B$725,L654,$BS$3:$BS$725)</f>
        <v>0</v>
      </c>
      <c r="BR654" s="30">
        <f>SUMIF(Ingredients!$B$3:$B$230,M654,Ingredients!$G$3:$G$230)+SUMIF($B$3:$B$725,M654,$BS$3:$BS$725)</f>
        <v>0</v>
      </c>
      <c r="BS654" s="36">
        <f t="shared" si="143"/>
        <v>0</v>
      </c>
      <c r="BT654" s="30">
        <f>SUMIF(Ingredients!$B$3:$B$230,F654,Ingredients!$H$3:$H$230)+SUMIF($B$3:$B$725,F654,$CB$3:$CB$725)</f>
        <v>0</v>
      </c>
      <c r="BU654" s="30">
        <f>SUMIF(Ingredients!$B$3:$B$230,G654,Ingredients!$H$3:$H$230)+SUMIF($B$3:$B$725,G654,$CB$3:$CB$725)</f>
        <v>0</v>
      </c>
      <c r="BV654" s="30">
        <f>SUMIF(Ingredients!$B$3:$B$230,H654,Ingredients!$H$3:$H$230)+SUMIF($B$3:$B$725,H654,$CB$3:$CB$725)</f>
        <v>1.5</v>
      </c>
      <c r="BW654" s="30">
        <f>SUMIF(Ingredients!$B$3:$B$230,I654,Ingredients!$H$3:$H$230)+SUMIF($B$3:$B$725,I654,$CB$3:$CB$725)</f>
        <v>0</v>
      </c>
      <c r="BX654" s="30">
        <f>SUMIF(Ingredients!$B$3:$B$230,J654,Ingredients!$H$3:$H$230)+SUMIF($B$3:$B$725,J654,$CB$3:$CB$725)</f>
        <v>0</v>
      </c>
      <c r="BY654" s="30">
        <f>SUMIF(Ingredients!$B$3:$B$230,K654,Ingredients!$H$3:$H$230)+SUMIF($B$3:$B$725,K654,$CB$3:$CB$725)</f>
        <v>0</v>
      </c>
      <c r="BZ654" s="30">
        <f>SUMIF(Ingredients!$B$3:$B$230,L654,Ingredients!$H$3:$H$230)+SUMIF($B$3:$B$725,L654,$CB$3:$CB$725)</f>
        <v>0</v>
      </c>
      <c r="CA654" s="30">
        <f>SUMIF(Ingredients!$B$3:$B$230,M654,Ingredients!$H$3:$H$230)+SUMIF($B$3:$B$725,M654,$CB$3:$CB$725)</f>
        <v>0</v>
      </c>
      <c r="CB654" s="42">
        <f t="shared" si="144"/>
        <v>1.5</v>
      </c>
      <c r="CC654" s="30">
        <f>SUMIF(Ingredients!$B$3:$B$230,F654,Ingredients!$I$3:$I$230)+SUMIF($B$3:$B$725,F654,$CK$3:$CK$725)</f>
        <v>0</v>
      </c>
      <c r="CD654" s="30">
        <f>SUMIF(Ingredients!$B$3:$B$230,G654,Ingredients!$I$3:$I$230)+SUMIF($B$3:$B$725,G654,$CK$3:$CK$725)</f>
        <v>1</v>
      </c>
      <c r="CE654" s="30">
        <f>SUMIF(Ingredients!$B$3:$B$230,H654,Ingredients!$I$3:$I$230)+SUMIF($B$3:$B$725,H654,$CK$3:$CK$725)</f>
        <v>0</v>
      </c>
      <c r="CF654" s="30">
        <f>SUMIF(Ingredients!$B$3:$B$230,I654,Ingredients!$I$3:$I$230)+SUMIF($B$3:$B$725,I654,$CK$3:$CK$725)</f>
        <v>0</v>
      </c>
      <c r="CG654" s="30">
        <f>SUMIF(Ingredients!$B$3:$B$230,J654,Ingredients!$I$3:$I$230)+SUMIF($B$3:$B$725,J654,$CK$3:$CK$725)</f>
        <v>0</v>
      </c>
      <c r="CH654" s="30">
        <f>SUMIF(Ingredients!$B$3:$B$230,K654,Ingredients!$I$3:$I$230)+SUMIF($B$3:$B$725,K654,$CK$3:$CK$725)</f>
        <v>0</v>
      </c>
      <c r="CI654" s="30">
        <f>SUMIF(Ingredients!$B$3:$B$230,L654,Ingredients!$I$3:$I$230)+SUMIF($B$3:$B$725,L654,$CK$3:$CK$725)</f>
        <v>0</v>
      </c>
      <c r="CJ654" s="30">
        <f>SUMIF(Ingredients!$B$3:$B$230,M654,Ingredients!$I$3:$I$230)+SUMIF($B$3:$B$725,M654,$CK$3:$CK$725)</f>
        <v>0</v>
      </c>
      <c r="CK654" s="38">
        <f t="shared" si="145"/>
        <v>1</v>
      </c>
      <c r="CL654" s="30">
        <f>SUMIF(Ingredients!$B$3:$B$230,F654,Ingredients!$J$3:$J$230)+SUMIF($B$3:$B$725,F654,$CT$3:$CT$725)</f>
        <v>0</v>
      </c>
      <c r="CM654" s="30">
        <f>SUMIF(Ingredients!$B$3:$B$230,G654,Ingredients!$J$3:$J$230)+SUMIF($B$3:$B$725,G654,$CT$3:$CT$725)</f>
        <v>0</v>
      </c>
      <c r="CN654" s="30">
        <f>SUMIF(Ingredients!$B$3:$B$230,H654,Ingredients!$J$3:$J$230)+SUMIF($B$3:$B$725,H654,$CT$3:$CT$725)</f>
        <v>0</v>
      </c>
      <c r="CO654" s="30">
        <f>SUMIF(Ingredients!$B$3:$B$230,I654,Ingredients!$J$3:$J$230)+SUMIF($B$3:$B$725,I654,$CT$3:$CT$725)</f>
        <v>0</v>
      </c>
      <c r="CP654" s="30">
        <f>SUMIF(Ingredients!$B$3:$B$230,J654,Ingredients!$J$3:$J$230)+SUMIF($B$3:$B$725,J654,$CT$3:$CT$725)</f>
        <v>0</v>
      </c>
      <c r="CQ654" s="30">
        <f>SUMIF(Ingredients!$B$3:$B$230,K654,Ingredients!$J$3:$J$230)+SUMIF($B$3:$B$725,K654,$CT$3:$CT$725)</f>
        <v>0</v>
      </c>
      <c r="CR654" s="30">
        <f>SUMIF(Ingredients!$B$3:$B$230,L654,Ingredients!$J$3:$J$230)+SUMIF($B$3:$B$725,L654,$CT$3:$CT$725)</f>
        <v>0</v>
      </c>
      <c r="CS654" s="30">
        <f>SUMIF(Ingredients!$B$3:$B$230,M654,Ingredients!$J$3:$J$230)+SUMIF($B$3:$B$725,M654,$CT$3:$CT$725)</f>
        <v>0</v>
      </c>
      <c r="CT654" s="43">
        <f t="shared" si="146"/>
        <v>0</v>
      </c>
      <c r="CU654" s="34">
        <v>10</v>
      </c>
      <c r="CV654" s="30">
        <v>0</v>
      </c>
      <c r="CW654" s="30">
        <v>12</v>
      </c>
      <c r="CX654" s="35">
        <v>1.5</v>
      </c>
      <c r="CY654" s="36">
        <v>0</v>
      </c>
      <c r="CZ654" s="37">
        <v>1.5</v>
      </c>
      <c r="DA654" s="38">
        <v>1</v>
      </c>
      <c r="DB654" s="39">
        <v>0</v>
      </c>
      <c r="DC654" t="s">
        <v>202</v>
      </c>
      <c r="DD654" t="str">
        <f t="shared" ca="1" si="138"/>
        <v/>
      </c>
      <c r="DE654" t="str">
        <f t="shared" ca="1" si="147"/>
        <v>No</v>
      </c>
      <c r="DG654" t="s">
        <v>200</v>
      </c>
      <c r="DH654" t="str">
        <f t="shared" ca="1" si="148"/>
        <v/>
      </c>
      <c r="DI654" t="s">
        <v>2271</v>
      </c>
    </row>
    <row r="655" spans="2:113" x14ac:dyDescent="0.3">
      <c r="B655" t="s">
        <v>979</v>
      </c>
      <c r="C655" t="str">
        <f>INDEX('PH Itemnames'!$B$1:$B$723,MATCH(B655,'PH Itemnames'!$A$1:$A$723),1)</f>
        <v>clamchowderItem</v>
      </c>
      <c r="D655" t="s">
        <v>245</v>
      </c>
      <c r="E655" t="s">
        <v>1191</v>
      </c>
      <c r="F655" s="10" t="s">
        <v>980</v>
      </c>
      <c r="G655" s="11" t="s">
        <v>76</v>
      </c>
      <c r="H655" s="11" t="s">
        <v>65</v>
      </c>
      <c r="I655" s="11" t="s">
        <v>64</v>
      </c>
      <c r="J655" s="11" t="s">
        <v>247</v>
      </c>
      <c r="K655" s="11" t="s">
        <v>400</v>
      </c>
      <c r="L655" s="11" t="s">
        <v>249</v>
      </c>
      <c r="M655" s="11"/>
      <c r="N655" s="46">
        <f ca="1">SUMIF(Ingredients!$B$3:$B$230,'PH complex foods'!F655,Ingredients!$A$3:$A$119)+SUMIF($B$3:$B$725,F655,$V$3:$V$724)</f>
        <v>0</v>
      </c>
      <c r="O655" s="11">
        <f ca="1">SUMIF(Ingredients!$B$3:$B$230,'PH complex foods'!G655,Ingredients!$A$3:$A$119)+SUMIF($B$3:$B$725,G655,$V$3:$V$724)</f>
        <v>1</v>
      </c>
      <c r="P655" s="11">
        <f ca="1">SUMIF(Ingredients!$B$3:$B$230,'PH complex foods'!H655,Ingredients!$A$3:$A$119)+SUMIF($B$3:$B$725,H655,$V$3:$V$724)</f>
        <v>1</v>
      </c>
      <c r="Q655" s="11">
        <f ca="1">SUMIF(Ingredients!$B$3:$B$230,'PH complex foods'!I655,Ingredients!$A$3:$A$119)+SUMIF($B$3:$B$725,I655,$V$3:$V$724)</f>
        <v>1</v>
      </c>
      <c r="R655" s="11">
        <f ca="1">SUMIF(Ingredients!$B$3:$B$230,'PH complex foods'!J655,Ingredients!$A$3:$A$119)+SUMIF($B$3:$B$725,J655,$V$3:$V$724)</f>
        <v>1</v>
      </c>
      <c r="S655" s="11">
        <f ca="1">SUMIF(Ingredients!$B$3:$B$230,'PH complex foods'!K655,Ingredients!$A$3:$A$119)+SUMIF($B$3:$B$725,K655,$V$3:$V$724)</f>
        <v>1</v>
      </c>
      <c r="T655" s="11">
        <f ca="1">SUMIF(Ingredients!$B$3:$B$230,'PH complex foods'!L655,Ingredients!$A$3:$A$119)+SUMIF($B$3:$B$725,L655,$V$3:$V$724)</f>
        <v>1</v>
      </c>
      <c r="U655" s="11">
        <f ca="1">SUMIF(Ingredients!$B$3:$B$230,'PH complex foods'!M655,Ingredients!$A$3:$A$119)+SUMIF($B$3:$B$725,M655,$V$3:$V$724)</f>
        <v>0</v>
      </c>
      <c r="V655" s="10">
        <f t="shared" ca="1" si="149"/>
        <v>0</v>
      </c>
      <c r="W655" s="10">
        <v>0</v>
      </c>
      <c r="X655" s="11">
        <v>0</v>
      </c>
      <c r="Y655" s="11">
        <f>COUNTIF(F655:M1379,B655)</f>
        <v>0</v>
      </c>
      <c r="Z655" s="44" t="str">
        <f t="shared" ca="1" si="150"/>
        <v>No</v>
      </c>
      <c r="AA655" s="34">
        <f>SUMIF(Ingredients!$B$3:$B$230,F655,Ingredients!$C$3:$C$230)+SUMIF($B$3:$B$725,F655,$AI$3:$AI$725)</f>
        <v>0</v>
      </c>
      <c r="AB655" s="30">
        <f>SUMIF(Ingredients!$B$3:$B$230,G655,Ingredients!$C$3:$C$230)+SUMIF($B$3:$B$725,G655,$AI$3:$AI$725)</f>
        <v>10</v>
      </c>
      <c r="AC655" s="30">
        <f>SUMIF(Ingredients!$B$3:$B$230,H655,Ingredients!$C$3:$C$230)+SUMIF($B$3:$B$725,H655,$AI$3:$AI$725)</f>
        <v>10</v>
      </c>
      <c r="AD655" s="30">
        <f>SUMIF(Ingredients!$B$3:$B$230,I655,Ingredients!$C$3:$C$230)+SUMIF($B$3:$B$725,I655,$AI$3:$AI$725)</f>
        <v>2</v>
      </c>
      <c r="AE655" s="30">
        <f>SUMIF(Ingredients!$B$3:$B$230,J655,Ingredients!$C$3:$C$230)+SUMIF($B$3:$B$725,J655,$AI$3:$AI$725)</f>
        <v>5</v>
      </c>
      <c r="AF655" s="30">
        <f>SUMIF(Ingredients!$B$3:$B$230,K655,Ingredients!$C$3:$C$230)+SUMIF($B$3:$B$725,K655,$AI$3:$AI$725)</f>
        <v>0</v>
      </c>
      <c r="AG655" s="30">
        <f>SUMIF(Ingredients!$B$3:$B$230,L655,Ingredients!$C$3:$C$230)+SUMIF($B$3:$B$725,L655,$AI$3:$AI$725)</f>
        <v>0</v>
      </c>
      <c r="AH655" s="30">
        <f>SUMIF(Ingredients!$B$3:$B$230,M655,Ingredients!$C$3:$C$230)+SUMIF($B$3:$B$725,M655,$AI$3:$AI$725)</f>
        <v>0</v>
      </c>
      <c r="AI655" s="29">
        <f t="shared" si="139"/>
        <v>27</v>
      </c>
      <c r="AJ655" s="30">
        <f>SUMIF(Ingredients!$B$3:$B$230,F655,Ingredients!$D$3:$D$230)+SUMIF($B$3:$B$725,F655,$AR$3:$AR$725)</f>
        <v>0</v>
      </c>
      <c r="AK655" s="30">
        <f>SUMIF(Ingredients!$B$3:$B$230,G655,Ingredients!$D$3:$D$230)+SUMIF($B$3:$B$725,G655,$AR$3:$AR$725)</f>
        <v>0</v>
      </c>
      <c r="AL655" s="30">
        <f>SUMIF(Ingredients!$B$3:$B$230,H655,Ingredients!$D$3:$D$230)+SUMIF($B$3:$B$725,H655,$AR$3:$AR$725)</f>
        <v>0</v>
      </c>
      <c r="AM655" s="30">
        <f>SUMIF(Ingredients!$B$3:$B$230,I655,Ingredients!$D$3:$D$230)+SUMIF($B$3:$B$725,I655,$AR$3:$AR$725)</f>
        <v>0</v>
      </c>
      <c r="AN655" s="30">
        <f>SUMIF(Ingredients!$B$3:$B$230,J655,Ingredients!$D$3:$D$230)+SUMIF($B$3:$B$725,J655,$AR$3:$AR$725)</f>
        <v>0</v>
      </c>
      <c r="AO655" s="30">
        <f>SUMIF(Ingredients!$B$3:$B$230,K655,Ingredients!$D$3:$D$230)+SUMIF($B$3:$B$725,K655,$AR$3:$AR$725)</f>
        <v>0</v>
      </c>
      <c r="AP655" s="30">
        <f>SUMIF(Ingredients!$B$3:$B$230,L655,Ingredients!$D$3:$D$230)+SUMIF($B$3:$B$725,L655,$AR$3:$AR$725)</f>
        <v>0</v>
      </c>
      <c r="AQ655" s="30">
        <f>SUMIF(Ingredients!$B$3:$B$230,M655,Ingredients!$D$3:$D$230)+SUMIF($B$3:$B$725,M655,$AR$3:$AR$725)</f>
        <v>0</v>
      </c>
      <c r="AR655" s="29">
        <f t="shared" si="140"/>
        <v>0</v>
      </c>
      <c r="AS655" s="30">
        <f>SUMIF(Ingredients!$B$3:$B$230,F655,Ingredients!$E$3:$E$230)+SUMIF($B$3:$B$725,F655,$BA$3:$BA$730)</f>
        <v>0</v>
      </c>
      <c r="AT655" s="30">
        <f>SUMIF(Ingredients!$B$3:$B$230,G655,Ingredients!$E$3:$E$230)+SUMIF($B$3:$B$725,G655,$BA$3:$BA$730)</f>
        <v>10</v>
      </c>
      <c r="AU655" s="30">
        <f>SUMIF(Ingredients!$B$3:$B$230,H655,Ingredients!$E$3:$E$230)+SUMIF($B$3:$B$725,H655,$BA$3:$BA$730)</f>
        <v>32</v>
      </c>
      <c r="AV655" s="30">
        <f>SUMIF(Ingredients!$B$3:$B$230,I655,Ingredients!$E$3:$E$230)+SUMIF($B$3:$B$725,I655,$BA$3:$BA$730)</f>
        <v>43</v>
      </c>
      <c r="AW655" s="30">
        <f>SUMIF(Ingredients!$B$3:$B$230,J655,Ingredients!$E$3:$E$230)+SUMIF($B$3:$B$725,J655,$BA$3:$BA$730)</f>
        <v>12</v>
      </c>
      <c r="AX655" s="30">
        <f>SUMIF(Ingredients!$B$3:$B$230,K655,Ingredients!$E$3:$E$230)+SUMIF($B$3:$B$725,K655,$BA$3:$BA$730)</f>
        <v>0</v>
      </c>
      <c r="AY655" s="30">
        <f>SUMIF(Ingredients!$B$3:$B$230,L655,Ingredients!$E$3:$E$230)+SUMIF($B$3:$B$725,L655,$BA$3:$BA$730)</f>
        <v>30</v>
      </c>
      <c r="AZ655" s="30">
        <f>SUMIF(Ingredients!$B$3:$B$230,M655,Ingredients!$E$3:$E$230)+SUMIF($B$3:$B$725,M655,$BA$3:$BA$730)</f>
        <v>0</v>
      </c>
      <c r="BA655" s="29">
        <f t="shared" si="141"/>
        <v>18.142857142857142</v>
      </c>
      <c r="BB655" s="30">
        <f>SUMIF(Ingredients!$B$3:$B$230,F655,Ingredients!$F$3:$F$230)+SUMIF($B$3:$B$725,F655,$BJ$3:$BJ$725)</f>
        <v>0</v>
      </c>
      <c r="BC655" s="30">
        <f>SUMIF(Ingredients!$B$3:$B$230,G655,Ingredients!$F$3:$F$230)+SUMIF($B$3:$B$725,G655,$BJ$3:$BJ$725)</f>
        <v>0</v>
      </c>
      <c r="BD655" s="30">
        <f>SUMIF(Ingredients!$B$3:$B$230,H655,Ingredients!$F$3:$F$230)+SUMIF($B$3:$B$725,H655,$BJ$3:$BJ$725)</f>
        <v>0</v>
      </c>
      <c r="BE655" s="30">
        <f>SUMIF(Ingredients!$B$3:$B$230,I655,Ingredients!$F$3:$F$230)+SUMIF($B$3:$B$725,I655,$BJ$3:$BJ$725)</f>
        <v>0</v>
      </c>
      <c r="BF655" s="30">
        <f>SUMIF(Ingredients!$B$3:$B$230,J655,Ingredients!$F$3:$F$230)+SUMIF($B$3:$B$725,J655,$BJ$3:$BJ$725)</f>
        <v>0</v>
      </c>
      <c r="BG655" s="30">
        <f>SUMIF(Ingredients!$B$3:$B$230,K655,Ingredients!$F$3:$F$230)+SUMIF($B$3:$B$725,K655,$BJ$3:$BJ$725)</f>
        <v>0</v>
      </c>
      <c r="BH655" s="30">
        <f>SUMIF(Ingredients!$B$3:$B$230,L655,Ingredients!$F$3:$F$230)+SUMIF($B$3:$B$725,L655,$BJ$3:$BJ$725)</f>
        <v>0</v>
      </c>
      <c r="BI655" s="30">
        <f>SUMIF(Ingredients!$B$3:$B$230,M655,Ingredients!$F$3:$F$230)+SUMIF($B$3:$B$725,M655,$BJ$3:$BJ$725)</f>
        <v>0</v>
      </c>
      <c r="BJ655" s="35">
        <f t="shared" si="142"/>
        <v>0</v>
      </c>
      <c r="BK655" s="30">
        <f>SUMIF(Ingredients!$B$3:$B$230,F655,Ingredients!$G$3:$G$230)+SUMIF($B$3:$B$725,F655,$BS$3:$BS$725)</f>
        <v>0</v>
      </c>
      <c r="BL655" s="30">
        <f>SUMIF(Ingredients!$B$3:$B$230,G655,Ingredients!$G$3:$G$230)+SUMIF($B$3:$B$725,G655,$BS$3:$BS$725)</f>
        <v>0</v>
      </c>
      <c r="BM655" s="30">
        <f>SUMIF(Ingredients!$B$3:$B$230,H655,Ingredients!$G$3:$G$230)+SUMIF($B$3:$B$725,H655,$BS$3:$BS$725)</f>
        <v>0</v>
      </c>
      <c r="BN655" s="30">
        <f>SUMIF(Ingredients!$B$3:$B$230,I655,Ingredients!$G$3:$G$230)+SUMIF($B$3:$B$725,I655,$BS$3:$BS$725)</f>
        <v>0</v>
      </c>
      <c r="BO655" s="30">
        <f>SUMIF(Ingredients!$B$3:$B$230,J655,Ingredients!$G$3:$G$230)+SUMIF($B$3:$B$725,J655,$BS$3:$BS$725)</f>
        <v>0</v>
      </c>
      <c r="BP655" s="30">
        <f>SUMIF(Ingredients!$B$3:$B$230,K655,Ingredients!$G$3:$G$230)+SUMIF($B$3:$B$725,K655,$BS$3:$BS$725)</f>
        <v>0</v>
      </c>
      <c r="BQ655" s="30">
        <f>SUMIF(Ingredients!$B$3:$B$230,L655,Ingredients!$G$3:$G$230)+SUMIF($B$3:$B$725,L655,$BS$3:$BS$725)</f>
        <v>0</v>
      </c>
      <c r="BR655" s="30">
        <f>SUMIF(Ingredients!$B$3:$B$230,M655,Ingredients!$G$3:$G$230)+SUMIF($B$3:$B$725,M655,$BS$3:$BS$725)</f>
        <v>0</v>
      </c>
      <c r="BS655" s="36">
        <f t="shared" si="143"/>
        <v>0</v>
      </c>
      <c r="BT655" s="30">
        <f>SUMIF(Ingredients!$B$3:$B$230,F655,Ingredients!$H$3:$H$230)+SUMIF($B$3:$B$725,F655,$CB$3:$CB$725)</f>
        <v>0</v>
      </c>
      <c r="BU655" s="30">
        <f>SUMIF(Ingredients!$B$3:$B$230,G655,Ingredients!$H$3:$H$230)+SUMIF($B$3:$B$725,G655,$CB$3:$CB$725)</f>
        <v>0</v>
      </c>
      <c r="BV655" s="30">
        <f>SUMIF(Ingredients!$B$3:$B$230,H655,Ingredients!$H$3:$H$230)+SUMIF($B$3:$B$725,H655,$CB$3:$CB$725)</f>
        <v>1.5</v>
      </c>
      <c r="BW655" s="30">
        <f>SUMIF(Ingredients!$B$3:$B$230,I655,Ingredients!$H$3:$H$230)+SUMIF($B$3:$B$725,I655,$CB$3:$CB$725)</f>
        <v>1</v>
      </c>
      <c r="BX655" s="30">
        <f>SUMIF(Ingredients!$B$3:$B$230,J655,Ingredients!$H$3:$H$230)+SUMIF($B$3:$B$725,J655,$CB$3:$CB$725)</f>
        <v>0</v>
      </c>
      <c r="BY655" s="30">
        <f>SUMIF(Ingredients!$B$3:$B$230,K655,Ingredients!$H$3:$H$230)+SUMIF($B$3:$B$725,K655,$CB$3:$CB$725)</f>
        <v>0</v>
      </c>
      <c r="BZ655" s="30">
        <f>SUMIF(Ingredients!$B$3:$B$230,L655,Ingredients!$H$3:$H$230)+SUMIF($B$3:$B$725,L655,$CB$3:$CB$725)</f>
        <v>0</v>
      </c>
      <c r="CA655" s="30">
        <f>SUMIF(Ingredients!$B$3:$B$230,M655,Ingredients!$H$3:$H$230)+SUMIF($B$3:$B$725,M655,$CB$3:$CB$725)</f>
        <v>0</v>
      </c>
      <c r="CB655" s="42">
        <f t="shared" si="144"/>
        <v>2.5</v>
      </c>
      <c r="CC655" s="30">
        <f>SUMIF(Ingredients!$B$3:$B$230,F655,Ingredients!$I$3:$I$230)+SUMIF($B$3:$B$725,F655,$CK$3:$CK$725)</f>
        <v>0</v>
      </c>
      <c r="CD655" s="30">
        <f>SUMIF(Ingredients!$B$3:$B$230,G655,Ingredients!$I$3:$I$230)+SUMIF($B$3:$B$725,G655,$CK$3:$CK$725)</f>
        <v>1.5</v>
      </c>
      <c r="CE655" s="30">
        <f>SUMIF(Ingredients!$B$3:$B$230,H655,Ingredients!$I$3:$I$230)+SUMIF($B$3:$B$725,H655,$CK$3:$CK$725)</f>
        <v>0</v>
      </c>
      <c r="CF655" s="30">
        <f>SUMIF(Ingredients!$B$3:$B$230,I655,Ingredients!$I$3:$I$230)+SUMIF($B$3:$B$725,I655,$CK$3:$CK$725)</f>
        <v>0</v>
      </c>
      <c r="CG655" s="30">
        <f>SUMIF(Ingredients!$B$3:$B$230,J655,Ingredients!$I$3:$I$230)+SUMIF($B$3:$B$725,J655,$CK$3:$CK$725)</f>
        <v>0</v>
      </c>
      <c r="CH655" s="30">
        <f>SUMIF(Ingredients!$B$3:$B$230,K655,Ingredients!$I$3:$I$230)+SUMIF($B$3:$B$725,K655,$CK$3:$CK$725)</f>
        <v>0</v>
      </c>
      <c r="CI655" s="30">
        <f>SUMIF(Ingredients!$B$3:$B$230,L655,Ingredients!$I$3:$I$230)+SUMIF($B$3:$B$725,L655,$CK$3:$CK$725)</f>
        <v>0</v>
      </c>
      <c r="CJ655" s="30">
        <f>SUMIF(Ingredients!$B$3:$B$230,M655,Ingredients!$I$3:$I$230)+SUMIF($B$3:$B$725,M655,$CK$3:$CK$725)</f>
        <v>0</v>
      </c>
      <c r="CK655" s="38">
        <f t="shared" si="145"/>
        <v>1.5</v>
      </c>
      <c r="CL655" s="30">
        <f>SUMIF(Ingredients!$B$3:$B$230,F655,Ingredients!$J$3:$J$230)+SUMIF($B$3:$B$725,F655,$CT$3:$CT$725)</f>
        <v>0</v>
      </c>
      <c r="CM655" s="30">
        <f>SUMIF(Ingredients!$B$3:$B$230,G655,Ingredients!$J$3:$J$230)+SUMIF($B$3:$B$725,G655,$CT$3:$CT$725)</f>
        <v>0</v>
      </c>
      <c r="CN655" s="30">
        <f>SUMIF(Ingredients!$B$3:$B$230,H655,Ingredients!$J$3:$J$230)+SUMIF($B$3:$B$725,H655,$CT$3:$CT$725)</f>
        <v>0</v>
      </c>
      <c r="CO655" s="30">
        <f>SUMIF(Ingredients!$B$3:$B$230,I655,Ingredients!$J$3:$J$230)+SUMIF($B$3:$B$725,I655,$CT$3:$CT$725)</f>
        <v>0</v>
      </c>
      <c r="CP655" s="30">
        <f>SUMIF(Ingredients!$B$3:$B$230,J655,Ingredients!$J$3:$J$230)+SUMIF($B$3:$B$725,J655,$CT$3:$CT$725)</f>
        <v>1</v>
      </c>
      <c r="CQ655" s="30">
        <f>SUMIF(Ingredients!$B$3:$B$230,K655,Ingredients!$J$3:$J$230)+SUMIF($B$3:$B$725,K655,$CT$3:$CT$725)</f>
        <v>0</v>
      </c>
      <c r="CR655" s="30">
        <f>SUMIF(Ingredients!$B$3:$B$230,L655,Ingredients!$J$3:$J$230)+SUMIF($B$3:$B$725,L655,$CT$3:$CT$725)</f>
        <v>0</v>
      </c>
      <c r="CS655" s="30">
        <f>SUMIF(Ingredients!$B$3:$B$230,M655,Ingredients!$J$3:$J$230)+SUMIF($B$3:$B$725,M655,$CT$3:$CT$725)</f>
        <v>0</v>
      </c>
      <c r="CT655" s="43">
        <f t="shared" si="146"/>
        <v>1</v>
      </c>
      <c r="CU655" s="34">
        <v>27</v>
      </c>
      <c r="CV655" s="30">
        <v>0</v>
      </c>
      <c r="CW655" s="30">
        <v>18.142857142857142</v>
      </c>
      <c r="CX655" s="35">
        <v>0</v>
      </c>
      <c r="CY655" s="36">
        <v>0</v>
      </c>
      <c r="CZ655" s="37">
        <v>2.5</v>
      </c>
      <c r="DA655" s="38">
        <v>1.5</v>
      </c>
      <c r="DB655" s="39">
        <v>1</v>
      </c>
      <c r="DC655" t="s">
        <v>199</v>
      </c>
      <c r="DD655" t="str">
        <f t="shared" ca="1" si="138"/>
        <v/>
      </c>
      <c r="DE655" t="str">
        <f t="shared" ca="1" si="147"/>
        <v>No</v>
      </c>
      <c r="DG655" t="s">
        <v>200</v>
      </c>
      <c r="DH655" t="str">
        <f t="shared" ca="1" si="148"/>
        <v/>
      </c>
      <c r="DI655" t="s">
        <v>2271</v>
      </c>
    </row>
    <row r="656" spans="2:113" x14ac:dyDescent="0.3">
      <c r="B656" t="s">
        <v>981</v>
      </c>
      <c r="C656" t="str">
        <f>INDEX('PH Itemnames'!$B$1:$B$723,MATCH(B656,'PH Itemnames'!$A$1:$A$723),1)</f>
        <v>breakfastburritoItem</v>
      </c>
      <c r="D656" t="s">
        <v>240</v>
      </c>
      <c r="E656" t="s">
        <v>1191</v>
      </c>
      <c r="F656" s="10" t="s">
        <v>335</v>
      </c>
      <c r="G656" s="11" t="s">
        <v>226</v>
      </c>
      <c r="H656" s="11" t="s">
        <v>77</v>
      </c>
      <c r="I656" s="11" t="s">
        <v>65</v>
      </c>
      <c r="J656" s="11" t="s">
        <v>247</v>
      </c>
      <c r="K656" s="11"/>
      <c r="L656" s="11"/>
      <c r="M656" s="11"/>
      <c r="N656" s="46">
        <f ca="1">SUMIF(Ingredients!$B$3:$B$230,'PH complex foods'!F656,Ingredients!$A$3:$A$119)+SUMIF($B$3:$B$725,F656,$V$3:$V$724)</f>
        <v>1</v>
      </c>
      <c r="O656" s="11">
        <f ca="1">SUMIF(Ingredients!$B$3:$B$230,'PH complex foods'!G656,Ingredients!$A$3:$A$119)+SUMIF($B$3:$B$725,G656,$V$3:$V$724)</f>
        <v>1</v>
      </c>
      <c r="P656" s="11">
        <f ca="1">SUMIF(Ingredients!$B$3:$B$230,'PH complex foods'!H656,Ingredients!$A$3:$A$119)+SUMIF($B$3:$B$725,H656,$V$3:$V$724)</f>
        <v>1</v>
      </c>
      <c r="Q656" s="11">
        <f ca="1">SUMIF(Ingredients!$B$3:$B$230,'PH complex foods'!I656,Ingredients!$A$3:$A$119)+SUMIF($B$3:$B$725,I656,$V$3:$V$724)</f>
        <v>1</v>
      </c>
      <c r="R656" s="11">
        <f ca="1">SUMIF(Ingredients!$B$3:$B$230,'PH complex foods'!J656,Ingredients!$A$3:$A$119)+SUMIF($B$3:$B$725,J656,$V$3:$V$724)</f>
        <v>1</v>
      </c>
      <c r="S656" s="11">
        <f ca="1">SUMIF(Ingredients!$B$3:$B$230,'PH complex foods'!K656,Ingredients!$A$3:$A$119)+SUMIF($B$3:$B$725,K656,$V$3:$V$724)</f>
        <v>0</v>
      </c>
      <c r="T656" s="11">
        <f ca="1">SUMIF(Ingredients!$B$3:$B$230,'PH complex foods'!L656,Ingredients!$A$3:$A$119)+SUMIF($B$3:$B$725,L656,$V$3:$V$724)</f>
        <v>0</v>
      </c>
      <c r="U656" s="11">
        <f ca="1">SUMIF(Ingredients!$B$3:$B$230,'PH complex foods'!M656,Ingredients!$A$3:$A$119)+SUMIF($B$3:$B$725,M656,$V$3:$V$724)</f>
        <v>0</v>
      </c>
      <c r="V656" s="10">
        <f t="shared" ca="1" si="149"/>
        <v>1</v>
      </c>
      <c r="W656" s="10">
        <v>1</v>
      </c>
      <c r="X656" s="11">
        <v>1</v>
      </c>
      <c r="Y656" s="11">
        <f>COUNTIF(F656:M1380,B656)</f>
        <v>0</v>
      </c>
      <c r="Z656" s="44" t="str">
        <f t="shared" ca="1" si="150"/>
        <v>Yes</v>
      </c>
      <c r="AA656" s="34">
        <f>SUMIF(Ingredients!$B$3:$B$230,F656,Ingredients!$C$3:$C$230)+SUMIF($B$3:$B$725,F656,$AI$3:$AI$725)</f>
        <v>0</v>
      </c>
      <c r="AB656" s="30">
        <f>SUMIF(Ingredients!$B$3:$B$230,G656,Ingredients!$C$3:$C$230)+SUMIF($B$3:$B$725,G656,$AI$3:$AI$725)</f>
        <v>0</v>
      </c>
      <c r="AC656" s="30">
        <f>SUMIF(Ingredients!$B$3:$B$230,H656,Ingredients!$C$3:$C$230)+SUMIF($B$3:$B$725,H656,$AI$3:$AI$725)</f>
        <v>10</v>
      </c>
      <c r="AD656" s="30">
        <f>SUMIF(Ingredients!$B$3:$B$230,I656,Ingredients!$C$3:$C$230)+SUMIF($B$3:$B$725,I656,$AI$3:$AI$725)</f>
        <v>10</v>
      </c>
      <c r="AE656" s="30">
        <f>SUMIF(Ingredients!$B$3:$B$230,J656,Ingredients!$C$3:$C$230)+SUMIF($B$3:$B$725,J656,$AI$3:$AI$725)</f>
        <v>5</v>
      </c>
      <c r="AF656" s="30">
        <f>SUMIF(Ingredients!$B$3:$B$230,K656,Ingredients!$C$3:$C$230)+SUMIF($B$3:$B$725,K656,$AI$3:$AI$725)</f>
        <v>0</v>
      </c>
      <c r="AG656" s="30">
        <f>SUMIF(Ingredients!$B$3:$B$230,L656,Ingredients!$C$3:$C$230)+SUMIF($B$3:$B$725,L656,$AI$3:$AI$725)</f>
        <v>0</v>
      </c>
      <c r="AH656" s="30">
        <f>SUMIF(Ingredients!$B$3:$B$230,M656,Ingredients!$C$3:$C$230)+SUMIF($B$3:$B$725,M656,$AI$3:$AI$725)</f>
        <v>0</v>
      </c>
      <c r="AI656" s="29">
        <f t="shared" si="139"/>
        <v>25</v>
      </c>
      <c r="AJ656" s="30">
        <f>SUMIF(Ingredients!$B$3:$B$230,F656,Ingredients!$D$3:$D$230)+SUMIF($B$3:$B$725,F656,$AR$3:$AR$725)</f>
        <v>10</v>
      </c>
      <c r="AK656" s="30">
        <f>SUMIF(Ingredients!$B$3:$B$230,G656,Ingredients!$D$3:$D$230)+SUMIF($B$3:$B$725,G656,$AR$3:$AR$725)</f>
        <v>0</v>
      </c>
      <c r="AL656" s="30">
        <f>SUMIF(Ingredients!$B$3:$B$230,H656,Ingredients!$D$3:$D$230)+SUMIF($B$3:$B$725,H656,$AR$3:$AR$725)</f>
        <v>0</v>
      </c>
      <c r="AM656" s="30">
        <f>SUMIF(Ingredients!$B$3:$B$230,I656,Ingredients!$D$3:$D$230)+SUMIF($B$3:$B$725,I656,$AR$3:$AR$725)</f>
        <v>0</v>
      </c>
      <c r="AN656" s="30">
        <f>SUMIF(Ingredients!$B$3:$B$230,J656,Ingredients!$D$3:$D$230)+SUMIF($B$3:$B$725,J656,$AR$3:$AR$725)</f>
        <v>0</v>
      </c>
      <c r="AO656" s="30">
        <f>SUMIF(Ingredients!$B$3:$B$230,K656,Ingredients!$D$3:$D$230)+SUMIF($B$3:$B$725,K656,$AR$3:$AR$725)</f>
        <v>0</v>
      </c>
      <c r="AP656" s="30">
        <f>SUMIF(Ingredients!$B$3:$B$230,L656,Ingredients!$D$3:$D$230)+SUMIF($B$3:$B$725,L656,$AR$3:$AR$725)</f>
        <v>0</v>
      </c>
      <c r="AQ656" s="30">
        <f>SUMIF(Ingredients!$B$3:$B$230,M656,Ingredients!$D$3:$D$230)+SUMIF($B$3:$B$725,M656,$AR$3:$AR$725)</f>
        <v>0</v>
      </c>
      <c r="AR656" s="29">
        <f t="shared" si="140"/>
        <v>10</v>
      </c>
      <c r="AS656" s="30">
        <f>SUMIF(Ingredients!$B$3:$B$230,F656,Ingredients!$E$3:$E$230)+SUMIF($B$3:$B$725,F656,$BA$3:$BA$730)</f>
        <v>21.5</v>
      </c>
      <c r="AT656" s="30">
        <f>SUMIF(Ingredients!$B$3:$B$230,G656,Ingredients!$E$3:$E$230)+SUMIF($B$3:$B$725,G656,$BA$3:$BA$730)</f>
        <v>16</v>
      </c>
      <c r="AU656" s="30">
        <f>SUMIF(Ingredients!$B$3:$B$230,H656,Ingredients!$E$3:$E$230)+SUMIF($B$3:$B$725,H656,$BA$3:$BA$730)</f>
        <v>14</v>
      </c>
      <c r="AV656" s="30">
        <f>SUMIF(Ingredients!$B$3:$B$230,I656,Ingredients!$E$3:$E$230)+SUMIF($B$3:$B$725,I656,$BA$3:$BA$730)</f>
        <v>32</v>
      </c>
      <c r="AW656" s="30">
        <f>SUMIF(Ingredients!$B$3:$B$230,J656,Ingredients!$E$3:$E$230)+SUMIF($B$3:$B$725,J656,$BA$3:$BA$730)</f>
        <v>12</v>
      </c>
      <c r="AX656" s="30">
        <f>SUMIF(Ingredients!$B$3:$B$230,K656,Ingredients!$E$3:$E$230)+SUMIF($B$3:$B$725,K656,$BA$3:$BA$730)</f>
        <v>0</v>
      </c>
      <c r="AY656" s="30">
        <f>SUMIF(Ingredients!$B$3:$B$230,L656,Ingredients!$E$3:$E$230)+SUMIF($B$3:$B$725,L656,$BA$3:$BA$730)</f>
        <v>0</v>
      </c>
      <c r="AZ656" s="30">
        <f>SUMIF(Ingredients!$B$3:$B$230,M656,Ingredients!$E$3:$E$230)+SUMIF($B$3:$B$725,M656,$BA$3:$BA$730)</f>
        <v>0</v>
      </c>
      <c r="BA656" s="29">
        <f t="shared" si="141"/>
        <v>19.100000000000001</v>
      </c>
      <c r="BB656" s="30">
        <f>SUMIF(Ingredients!$B$3:$B$230,F656,Ingredients!$F$3:$F$230)+SUMIF($B$3:$B$725,F656,$BJ$3:$BJ$725)</f>
        <v>0</v>
      </c>
      <c r="BC656" s="30">
        <f>SUMIF(Ingredients!$B$3:$B$230,G656,Ingredients!$F$3:$F$230)+SUMIF($B$3:$B$725,G656,$BJ$3:$BJ$725)</f>
        <v>0</v>
      </c>
      <c r="BD656" s="30">
        <f>SUMIF(Ingredients!$B$3:$B$230,H656,Ingredients!$F$3:$F$230)+SUMIF($B$3:$B$725,H656,$BJ$3:$BJ$725)</f>
        <v>0</v>
      </c>
      <c r="BE656" s="30">
        <f>SUMIF(Ingredients!$B$3:$B$230,I656,Ingredients!$F$3:$F$230)+SUMIF($B$3:$B$725,I656,$BJ$3:$BJ$725)</f>
        <v>0</v>
      </c>
      <c r="BF656" s="30">
        <f>SUMIF(Ingredients!$B$3:$B$230,J656,Ingredients!$F$3:$F$230)+SUMIF($B$3:$B$725,J656,$BJ$3:$BJ$725)</f>
        <v>0</v>
      </c>
      <c r="BG656" s="30">
        <f>SUMIF(Ingredients!$B$3:$B$230,K656,Ingredients!$F$3:$F$230)+SUMIF($B$3:$B$725,K656,$BJ$3:$BJ$725)</f>
        <v>0</v>
      </c>
      <c r="BH656" s="30">
        <f>SUMIF(Ingredients!$B$3:$B$230,L656,Ingredients!$F$3:$F$230)+SUMIF($B$3:$B$725,L656,$BJ$3:$BJ$725)</f>
        <v>0</v>
      </c>
      <c r="BI656" s="30">
        <f>SUMIF(Ingredients!$B$3:$B$230,M656,Ingredients!$F$3:$F$230)+SUMIF($B$3:$B$725,M656,$BJ$3:$BJ$725)</f>
        <v>0</v>
      </c>
      <c r="BJ656" s="35">
        <f t="shared" si="142"/>
        <v>0</v>
      </c>
      <c r="BK656" s="30">
        <f>SUMIF(Ingredients!$B$3:$B$230,F656,Ingredients!$G$3:$G$230)+SUMIF($B$3:$B$725,F656,$BS$3:$BS$725)</f>
        <v>0</v>
      </c>
      <c r="BL656" s="30">
        <f>SUMIF(Ingredients!$B$3:$B$230,G656,Ingredients!$G$3:$G$230)+SUMIF($B$3:$B$725,G656,$BS$3:$BS$725)</f>
        <v>0</v>
      </c>
      <c r="BM656" s="30">
        <f>SUMIF(Ingredients!$B$3:$B$230,H656,Ingredients!$G$3:$G$230)+SUMIF($B$3:$B$725,H656,$BS$3:$BS$725)</f>
        <v>0</v>
      </c>
      <c r="BN656" s="30">
        <f>SUMIF(Ingredients!$B$3:$B$230,I656,Ingredients!$G$3:$G$230)+SUMIF($B$3:$B$725,I656,$BS$3:$BS$725)</f>
        <v>0</v>
      </c>
      <c r="BO656" s="30">
        <f>SUMIF(Ingredients!$B$3:$B$230,J656,Ingredients!$G$3:$G$230)+SUMIF($B$3:$B$725,J656,$BS$3:$BS$725)</f>
        <v>0</v>
      </c>
      <c r="BP656" s="30">
        <f>SUMIF(Ingredients!$B$3:$B$230,K656,Ingredients!$G$3:$G$230)+SUMIF($B$3:$B$725,K656,$BS$3:$BS$725)</f>
        <v>0</v>
      </c>
      <c r="BQ656" s="30">
        <f>SUMIF(Ingredients!$B$3:$B$230,L656,Ingredients!$G$3:$G$230)+SUMIF($B$3:$B$725,L656,$BS$3:$BS$725)</f>
        <v>0</v>
      </c>
      <c r="BR656" s="30">
        <f>SUMIF(Ingredients!$B$3:$B$230,M656,Ingredients!$G$3:$G$230)+SUMIF($B$3:$B$725,M656,$BS$3:$BS$725)</f>
        <v>0</v>
      </c>
      <c r="BS656" s="36">
        <f t="shared" si="143"/>
        <v>0</v>
      </c>
      <c r="BT656" s="30">
        <f>SUMIF(Ingredients!$B$3:$B$230,F656,Ingredients!$H$3:$H$230)+SUMIF($B$3:$B$725,F656,$CB$3:$CB$725)</f>
        <v>0</v>
      </c>
      <c r="BU656" s="30">
        <f>SUMIF(Ingredients!$B$3:$B$230,G656,Ingredients!$H$3:$H$230)+SUMIF($B$3:$B$725,G656,$CB$3:$CB$725)</f>
        <v>0</v>
      </c>
      <c r="BV656" s="30">
        <f>SUMIF(Ingredients!$B$3:$B$230,H656,Ingredients!$H$3:$H$230)+SUMIF($B$3:$B$725,H656,$CB$3:$CB$725)</f>
        <v>0</v>
      </c>
      <c r="BW656" s="30">
        <f>SUMIF(Ingredients!$B$3:$B$230,I656,Ingredients!$H$3:$H$230)+SUMIF($B$3:$B$725,I656,$CB$3:$CB$725)</f>
        <v>1.5</v>
      </c>
      <c r="BX656" s="30">
        <f>SUMIF(Ingredients!$B$3:$B$230,J656,Ingredients!$H$3:$H$230)+SUMIF($B$3:$B$725,J656,$CB$3:$CB$725)</f>
        <v>0</v>
      </c>
      <c r="BY656" s="30">
        <f>SUMIF(Ingredients!$B$3:$B$230,K656,Ingredients!$H$3:$H$230)+SUMIF($B$3:$B$725,K656,$CB$3:$CB$725)</f>
        <v>0</v>
      </c>
      <c r="BZ656" s="30">
        <f>SUMIF(Ingredients!$B$3:$B$230,L656,Ingredients!$H$3:$H$230)+SUMIF($B$3:$B$725,L656,$CB$3:$CB$725)</f>
        <v>0</v>
      </c>
      <c r="CA656" s="30">
        <f>SUMIF(Ingredients!$B$3:$B$230,M656,Ingredients!$H$3:$H$230)+SUMIF($B$3:$B$725,M656,$CB$3:$CB$725)</f>
        <v>0</v>
      </c>
      <c r="CB656" s="42">
        <f t="shared" si="144"/>
        <v>1.5</v>
      </c>
      <c r="CC656" s="30">
        <f>SUMIF(Ingredients!$B$3:$B$230,F656,Ingredients!$I$3:$I$230)+SUMIF($B$3:$B$725,F656,$CK$3:$CK$725)</f>
        <v>0</v>
      </c>
      <c r="CD656" s="30">
        <f>SUMIF(Ingredients!$B$3:$B$230,G656,Ingredients!$I$3:$I$230)+SUMIF($B$3:$B$725,G656,$CK$3:$CK$725)</f>
        <v>0</v>
      </c>
      <c r="CE656" s="30">
        <f>SUMIF(Ingredients!$B$3:$B$230,H656,Ingredients!$I$3:$I$230)+SUMIF($B$3:$B$725,H656,$CK$3:$CK$725)</f>
        <v>2.5</v>
      </c>
      <c r="CF656" s="30">
        <f>SUMIF(Ingredients!$B$3:$B$230,I656,Ingredients!$I$3:$I$230)+SUMIF($B$3:$B$725,I656,$CK$3:$CK$725)</f>
        <v>0</v>
      </c>
      <c r="CG656" s="30">
        <f>SUMIF(Ingredients!$B$3:$B$230,J656,Ingredients!$I$3:$I$230)+SUMIF($B$3:$B$725,J656,$CK$3:$CK$725)</f>
        <v>0</v>
      </c>
      <c r="CH656" s="30">
        <f>SUMIF(Ingredients!$B$3:$B$230,K656,Ingredients!$I$3:$I$230)+SUMIF($B$3:$B$725,K656,$CK$3:$CK$725)</f>
        <v>0</v>
      </c>
      <c r="CI656" s="30">
        <f>SUMIF(Ingredients!$B$3:$B$230,L656,Ingredients!$I$3:$I$230)+SUMIF($B$3:$B$725,L656,$CK$3:$CK$725)</f>
        <v>0</v>
      </c>
      <c r="CJ656" s="30">
        <f>SUMIF(Ingredients!$B$3:$B$230,M656,Ingredients!$I$3:$I$230)+SUMIF($B$3:$B$725,M656,$CK$3:$CK$725)</f>
        <v>0</v>
      </c>
      <c r="CK656" s="38">
        <f t="shared" si="145"/>
        <v>2.5</v>
      </c>
      <c r="CL656" s="30">
        <f>SUMIF(Ingredients!$B$3:$B$230,F656,Ingredients!$J$3:$J$230)+SUMIF($B$3:$B$725,F656,$CT$3:$CT$725)</f>
        <v>0</v>
      </c>
      <c r="CM656" s="30">
        <f>SUMIF(Ingredients!$B$3:$B$230,G656,Ingredients!$J$3:$J$230)+SUMIF($B$3:$B$725,G656,$CT$3:$CT$725)</f>
        <v>0</v>
      </c>
      <c r="CN656" s="30">
        <f>SUMIF(Ingredients!$B$3:$B$230,H656,Ingredients!$J$3:$J$230)+SUMIF($B$3:$B$725,H656,$CT$3:$CT$725)</f>
        <v>0</v>
      </c>
      <c r="CO656" s="30">
        <f>SUMIF(Ingredients!$B$3:$B$230,I656,Ingredients!$J$3:$J$230)+SUMIF($B$3:$B$725,I656,$CT$3:$CT$725)</f>
        <v>0</v>
      </c>
      <c r="CP656" s="30">
        <f>SUMIF(Ingredients!$B$3:$B$230,J656,Ingredients!$J$3:$J$230)+SUMIF($B$3:$B$725,J656,$CT$3:$CT$725)</f>
        <v>1</v>
      </c>
      <c r="CQ656" s="30">
        <f>SUMIF(Ingredients!$B$3:$B$230,K656,Ingredients!$J$3:$J$230)+SUMIF($B$3:$B$725,K656,$CT$3:$CT$725)</f>
        <v>0</v>
      </c>
      <c r="CR656" s="30">
        <f>SUMIF(Ingredients!$B$3:$B$230,L656,Ingredients!$J$3:$J$230)+SUMIF($B$3:$B$725,L656,$CT$3:$CT$725)</f>
        <v>0</v>
      </c>
      <c r="CS656" s="30">
        <f>SUMIF(Ingredients!$B$3:$B$230,M656,Ingredients!$J$3:$J$230)+SUMIF($B$3:$B$725,M656,$CT$3:$CT$725)</f>
        <v>0</v>
      </c>
      <c r="CT656" s="43">
        <f t="shared" si="146"/>
        <v>1</v>
      </c>
      <c r="CU656" s="34">
        <v>25</v>
      </c>
      <c r="CV656" s="30">
        <v>0</v>
      </c>
      <c r="CW656" s="30">
        <v>12</v>
      </c>
      <c r="CX656" s="35">
        <v>0.5</v>
      </c>
      <c r="CY656" s="36">
        <v>0</v>
      </c>
      <c r="CZ656" s="37">
        <v>1.5</v>
      </c>
      <c r="DA656" s="38">
        <v>2.5</v>
      </c>
      <c r="DB656" s="39">
        <v>1</v>
      </c>
      <c r="DC656" t="s">
        <v>202</v>
      </c>
      <c r="DD656" t="str">
        <f t="shared" ca="1" si="138"/>
        <v/>
      </c>
      <c r="DE656" t="str">
        <f t="shared" ca="1" si="147"/>
        <v>-</v>
      </c>
      <c r="DG656" t="s">
        <v>200</v>
      </c>
      <c r="DH656" t="str">
        <f t="shared" ca="1" si="148"/>
        <v>BREAKFASTBURRITOITEM(MEAL, ItemRegistry.breakfastburritoItem, 4 ,5f,0f,0.5f,1.5f,0f,2.5f,1f,1.75f),</v>
      </c>
      <c r="DI656" t="s">
        <v>2656</v>
      </c>
    </row>
    <row r="657" spans="2:113" x14ac:dyDescent="0.3">
      <c r="B657" t="s">
        <v>982</v>
      </c>
      <c r="C657" t="str">
        <f>INDEX('PH Itemnames'!$B$1:$B$723,MATCH(B657,'PH Itemnames'!$A$1:$A$723),1)</f>
        <v>chipsandsalsaItem</v>
      </c>
      <c r="D657" t="s">
        <v>240</v>
      </c>
      <c r="E657" t="s">
        <v>1191</v>
      </c>
      <c r="F657" s="10" t="s">
        <v>759</v>
      </c>
      <c r="G657" s="11" t="s">
        <v>736</v>
      </c>
      <c r="H657" s="11"/>
      <c r="I657" s="11"/>
      <c r="J657" s="11"/>
      <c r="K657" s="11"/>
      <c r="L657" s="11"/>
      <c r="M657" s="11"/>
      <c r="N657" s="46">
        <f ca="1">SUMIF(Ingredients!$B$3:$B$230,'PH complex foods'!F657,Ingredients!$A$3:$A$119)+SUMIF($B$3:$B$725,F657,$V$3:$V$724)</f>
        <v>0</v>
      </c>
      <c r="O657" s="11">
        <f ca="1">SUMIF(Ingredients!$B$3:$B$230,'PH complex foods'!G657,Ingredients!$A$3:$A$119)+SUMIF($B$3:$B$725,G657,$V$3:$V$724)</f>
        <v>0</v>
      </c>
      <c r="P657" s="11">
        <f ca="1">SUMIF(Ingredients!$B$3:$B$230,'PH complex foods'!H657,Ingredients!$A$3:$A$119)+SUMIF($B$3:$B$725,H657,$V$3:$V$724)</f>
        <v>0</v>
      </c>
      <c r="Q657" s="11">
        <f ca="1">SUMIF(Ingredients!$B$3:$B$230,'PH complex foods'!I657,Ingredients!$A$3:$A$119)+SUMIF($B$3:$B$725,I657,$V$3:$V$724)</f>
        <v>0</v>
      </c>
      <c r="R657" s="11">
        <f ca="1">SUMIF(Ingredients!$B$3:$B$230,'PH complex foods'!J657,Ingredients!$A$3:$A$119)+SUMIF($B$3:$B$725,J657,$V$3:$V$724)</f>
        <v>0</v>
      </c>
      <c r="S657" s="11">
        <f ca="1">SUMIF(Ingredients!$B$3:$B$230,'PH complex foods'!K657,Ingredients!$A$3:$A$119)+SUMIF($B$3:$B$725,K657,$V$3:$V$724)</f>
        <v>0</v>
      </c>
      <c r="T657" s="11">
        <f ca="1">SUMIF(Ingredients!$B$3:$B$230,'PH complex foods'!L657,Ingredients!$A$3:$A$119)+SUMIF($B$3:$B$725,L657,$V$3:$V$724)</f>
        <v>0</v>
      </c>
      <c r="U657" s="11">
        <f ca="1">SUMIF(Ingredients!$B$3:$B$230,'PH complex foods'!M657,Ingredients!$A$3:$A$119)+SUMIF($B$3:$B$725,M657,$V$3:$V$724)</f>
        <v>0</v>
      </c>
      <c r="V657" s="10">
        <f t="shared" ca="1" si="149"/>
        <v>-1</v>
      </c>
      <c r="W657" s="10">
        <v>-1</v>
      </c>
      <c r="X657" s="11">
        <v>-1</v>
      </c>
      <c r="Y657" s="11">
        <f>COUNTIF(F657:M1381,B657)</f>
        <v>0</v>
      </c>
      <c r="Z657" s="44" t="str">
        <f t="shared" ca="1" si="150"/>
        <v>No</v>
      </c>
      <c r="AA657" s="34">
        <f>SUMIF(Ingredients!$B$3:$B$230,F657,Ingredients!$C$3:$C$230)+SUMIF($B$3:$B$725,F657,$AI$3:$AI$725)</f>
        <v>1</v>
      </c>
      <c r="AB657" s="30">
        <f>SUMIF(Ingredients!$B$3:$B$230,G657,Ingredients!$C$3:$C$230)+SUMIF($B$3:$B$725,G657,$AI$3:$AI$725)</f>
        <v>7</v>
      </c>
      <c r="AC657" s="30">
        <f>SUMIF(Ingredients!$B$3:$B$230,H657,Ingredients!$C$3:$C$230)+SUMIF($B$3:$B$725,H657,$AI$3:$AI$725)</f>
        <v>0</v>
      </c>
      <c r="AD657" s="30">
        <f>SUMIF(Ingredients!$B$3:$B$230,I657,Ingredients!$C$3:$C$230)+SUMIF($B$3:$B$725,I657,$AI$3:$AI$725)</f>
        <v>0</v>
      </c>
      <c r="AE657" s="30">
        <f>SUMIF(Ingredients!$B$3:$B$230,J657,Ingredients!$C$3:$C$230)+SUMIF($B$3:$B$725,J657,$AI$3:$AI$725)</f>
        <v>0</v>
      </c>
      <c r="AF657" s="30">
        <f>SUMIF(Ingredients!$B$3:$B$230,K657,Ingredients!$C$3:$C$230)+SUMIF($B$3:$B$725,K657,$AI$3:$AI$725)</f>
        <v>0</v>
      </c>
      <c r="AG657" s="30">
        <f>SUMIF(Ingredients!$B$3:$B$230,L657,Ingredients!$C$3:$C$230)+SUMIF($B$3:$B$725,L657,$AI$3:$AI$725)</f>
        <v>0</v>
      </c>
      <c r="AH657" s="30">
        <f>SUMIF(Ingredients!$B$3:$B$230,M657,Ingredients!$C$3:$C$230)+SUMIF($B$3:$B$725,M657,$AI$3:$AI$725)</f>
        <v>0</v>
      </c>
      <c r="AI657" s="29">
        <f t="shared" si="139"/>
        <v>8</v>
      </c>
      <c r="AJ657" s="30">
        <f>SUMIF(Ingredients!$B$3:$B$230,F657,Ingredients!$D$3:$D$230)+SUMIF($B$3:$B$725,F657,$AR$3:$AR$725)</f>
        <v>15</v>
      </c>
      <c r="AK657" s="30">
        <f>SUMIF(Ingredients!$B$3:$B$230,G657,Ingredients!$D$3:$D$230)+SUMIF($B$3:$B$725,G657,$AR$3:$AR$725)</f>
        <v>10</v>
      </c>
      <c r="AL657" s="30">
        <f>SUMIF(Ingredients!$B$3:$B$230,H657,Ingredients!$D$3:$D$230)+SUMIF($B$3:$B$725,H657,$AR$3:$AR$725)</f>
        <v>0</v>
      </c>
      <c r="AM657" s="30">
        <f>SUMIF(Ingredients!$B$3:$B$230,I657,Ingredients!$D$3:$D$230)+SUMIF($B$3:$B$725,I657,$AR$3:$AR$725)</f>
        <v>0</v>
      </c>
      <c r="AN657" s="30">
        <f>SUMIF(Ingredients!$B$3:$B$230,J657,Ingredients!$D$3:$D$230)+SUMIF($B$3:$B$725,J657,$AR$3:$AR$725)</f>
        <v>0</v>
      </c>
      <c r="AO657" s="30">
        <f>SUMIF(Ingredients!$B$3:$B$230,K657,Ingredients!$D$3:$D$230)+SUMIF($B$3:$B$725,K657,$AR$3:$AR$725)</f>
        <v>0</v>
      </c>
      <c r="AP657" s="30">
        <f>SUMIF(Ingredients!$B$3:$B$230,L657,Ingredients!$D$3:$D$230)+SUMIF($B$3:$B$725,L657,$AR$3:$AR$725)</f>
        <v>0</v>
      </c>
      <c r="AQ657" s="30">
        <f>SUMIF(Ingredients!$B$3:$B$230,M657,Ingredients!$D$3:$D$230)+SUMIF($B$3:$B$725,M657,$AR$3:$AR$725)</f>
        <v>0</v>
      </c>
      <c r="AR657" s="29">
        <f t="shared" si="140"/>
        <v>25</v>
      </c>
      <c r="AS657" s="30">
        <f>SUMIF(Ingredients!$B$3:$B$230,F657,Ingredients!$E$3:$E$230)+SUMIF($B$3:$B$725,F657,$BA$3:$BA$730)</f>
        <v>20.5</v>
      </c>
      <c r="AT657" s="30">
        <f>SUMIF(Ingredients!$B$3:$B$230,G657,Ingredients!$E$3:$E$230)+SUMIF($B$3:$B$725,G657,$BA$3:$BA$730)</f>
        <v>32</v>
      </c>
      <c r="AU657" s="30">
        <f>SUMIF(Ingredients!$B$3:$B$230,H657,Ingredients!$E$3:$E$230)+SUMIF($B$3:$B$725,H657,$BA$3:$BA$730)</f>
        <v>0</v>
      </c>
      <c r="AV657" s="30">
        <f>SUMIF(Ingredients!$B$3:$B$230,I657,Ingredients!$E$3:$E$230)+SUMIF($B$3:$B$725,I657,$BA$3:$BA$730)</f>
        <v>0</v>
      </c>
      <c r="AW657" s="30">
        <f>SUMIF(Ingredients!$B$3:$B$230,J657,Ingredients!$E$3:$E$230)+SUMIF($B$3:$B$725,J657,$BA$3:$BA$730)</f>
        <v>0</v>
      </c>
      <c r="AX657" s="30">
        <f>SUMIF(Ingredients!$B$3:$B$230,K657,Ingredients!$E$3:$E$230)+SUMIF($B$3:$B$725,K657,$BA$3:$BA$730)</f>
        <v>0</v>
      </c>
      <c r="AY657" s="30">
        <f>SUMIF(Ingredients!$B$3:$B$230,L657,Ingredients!$E$3:$E$230)+SUMIF($B$3:$B$725,L657,$BA$3:$BA$730)</f>
        <v>0</v>
      </c>
      <c r="AZ657" s="30">
        <f>SUMIF(Ingredients!$B$3:$B$230,M657,Ingredients!$E$3:$E$230)+SUMIF($B$3:$B$725,M657,$BA$3:$BA$730)</f>
        <v>0</v>
      </c>
      <c r="BA657" s="29">
        <f t="shared" si="141"/>
        <v>26.25</v>
      </c>
      <c r="BB657" s="30">
        <f>SUMIF(Ingredients!$B$3:$B$230,F657,Ingredients!$F$3:$F$230)+SUMIF($B$3:$B$725,F657,$BJ$3:$BJ$725)</f>
        <v>0</v>
      </c>
      <c r="BC657" s="30">
        <f>SUMIF(Ingredients!$B$3:$B$230,G657,Ingredients!$F$3:$F$230)+SUMIF($B$3:$B$725,G657,$BJ$3:$BJ$725)</f>
        <v>0</v>
      </c>
      <c r="BD657" s="30">
        <f>SUMIF(Ingredients!$B$3:$B$230,H657,Ingredients!$F$3:$F$230)+SUMIF($B$3:$B$725,H657,$BJ$3:$BJ$725)</f>
        <v>0</v>
      </c>
      <c r="BE657" s="30">
        <f>SUMIF(Ingredients!$B$3:$B$230,I657,Ingredients!$F$3:$F$230)+SUMIF($B$3:$B$725,I657,$BJ$3:$BJ$725)</f>
        <v>0</v>
      </c>
      <c r="BF657" s="30">
        <f>SUMIF(Ingredients!$B$3:$B$230,J657,Ingredients!$F$3:$F$230)+SUMIF($B$3:$B$725,J657,$BJ$3:$BJ$725)</f>
        <v>0</v>
      </c>
      <c r="BG657" s="30">
        <f>SUMIF(Ingredients!$B$3:$B$230,K657,Ingredients!$F$3:$F$230)+SUMIF($B$3:$B$725,K657,$BJ$3:$BJ$725)</f>
        <v>0</v>
      </c>
      <c r="BH657" s="30">
        <f>SUMIF(Ingredients!$B$3:$B$230,L657,Ingredients!$F$3:$F$230)+SUMIF($B$3:$B$725,L657,$BJ$3:$BJ$725)</f>
        <v>0</v>
      </c>
      <c r="BI657" s="30">
        <f>SUMIF(Ingredients!$B$3:$B$230,M657,Ingredients!$F$3:$F$230)+SUMIF($B$3:$B$725,M657,$BJ$3:$BJ$725)</f>
        <v>0</v>
      </c>
      <c r="BJ657" s="35">
        <f t="shared" si="142"/>
        <v>0</v>
      </c>
      <c r="BK657" s="30">
        <f>SUMIF(Ingredients!$B$3:$B$230,F657,Ingredients!$G$3:$G$230)+SUMIF($B$3:$B$725,F657,$BS$3:$BS$725)</f>
        <v>0.8</v>
      </c>
      <c r="BL657" s="30">
        <f>SUMIF(Ingredients!$B$3:$B$230,G657,Ingredients!$G$3:$G$230)+SUMIF($B$3:$B$725,G657,$BS$3:$BS$725)</f>
        <v>0.8</v>
      </c>
      <c r="BM657" s="30">
        <f>SUMIF(Ingredients!$B$3:$B$230,H657,Ingredients!$G$3:$G$230)+SUMIF($B$3:$B$725,H657,$BS$3:$BS$725)</f>
        <v>0</v>
      </c>
      <c r="BN657" s="30">
        <f>SUMIF(Ingredients!$B$3:$B$230,I657,Ingredients!$G$3:$G$230)+SUMIF($B$3:$B$725,I657,$BS$3:$BS$725)</f>
        <v>0</v>
      </c>
      <c r="BO657" s="30">
        <f>SUMIF(Ingredients!$B$3:$B$230,J657,Ingredients!$G$3:$G$230)+SUMIF($B$3:$B$725,J657,$BS$3:$BS$725)</f>
        <v>0</v>
      </c>
      <c r="BP657" s="30">
        <f>SUMIF(Ingredients!$B$3:$B$230,K657,Ingredients!$G$3:$G$230)+SUMIF($B$3:$B$725,K657,$BS$3:$BS$725)</f>
        <v>0</v>
      </c>
      <c r="BQ657" s="30">
        <f>SUMIF(Ingredients!$B$3:$B$230,L657,Ingredients!$G$3:$G$230)+SUMIF($B$3:$B$725,L657,$BS$3:$BS$725)</f>
        <v>0</v>
      </c>
      <c r="BR657" s="30">
        <f>SUMIF(Ingredients!$B$3:$B$230,M657,Ingredients!$G$3:$G$230)+SUMIF($B$3:$B$725,M657,$BS$3:$BS$725)</f>
        <v>0</v>
      </c>
      <c r="BS657" s="36">
        <f t="shared" si="143"/>
        <v>1.6</v>
      </c>
      <c r="BT657" s="30">
        <f>SUMIF(Ingredients!$B$3:$B$230,F657,Ingredients!$H$3:$H$230)+SUMIF($B$3:$B$725,F657,$CB$3:$CB$725)</f>
        <v>0</v>
      </c>
      <c r="BU657" s="30">
        <f>SUMIF(Ingredients!$B$3:$B$230,G657,Ingredients!$H$3:$H$230)+SUMIF($B$3:$B$725,G657,$CB$3:$CB$725)</f>
        <v>4.5</v>
      </c>
      <c r="BV657" s="30">
        <f>SUMIF(Ingredients!$B$3:$B$230,H657,Ingredients!$H$3:$H$230)+SUMIF($B$3:$B$725,H657,$CB$3:$CB$725)</f>
        <v>0</v>
      </c>
      <c r="BW657" s="30">
        <f>SUMIF(Ingredients!$B$3:$B$230,I657,Ingredients!$H$3:$H$230)+SUMIF($B$3:$B$725,I657,$CB$3:$CB$725)</f>
        <v>0</v>
      </c>
      <c r="BX657" s="30">
        <f>SUMIF(Ingredients!$B$3:$B$230,J657,Ingredients!$H$3:$H$230)+SUMIF($B$3:$B$725,J657,$CB$3:$CB$725)</f>
        <v>0</v>
      </c>
      <c r="BY657" s="30">
        <f>SUMIF(Ingredients!$B$3:$B$230,K657,Ingredients!$H$3:$H$230)+SUMIF($B$3:$B$725,K657,$CB$3:$CB$725)</f>
        <v>0</v>
      </c>
      <c r="BZ657" s="30">
        <f>SUMIF(Ingredients!$B$3:$B$230,L657,Ingredients!$H$3:$H$230)+SUMIF($B$3:$B$725,L657,$CB$3:$CB$725)</f>
        <v>0</v>
      </c>
      <c r="CA657" s="30">
        <f>SUMIF(Ingredients!$B$3:$B$230,M657,Ingredients!$H$3:$H$230)+SUMIF($B$3:$B$725,M657,$CB$3:$CB$725)</f>
        <v>0</v>
      </c>
      <c r="CB657" s="42">
        <f t="shared" si="144"/>
        <v>4.5</v>
      </c>
      <c r="CC657" s="30">
        <f>SUMIF(Ingredients!$B$3:$B$230,F657,Ingredients!$I$3:$I$230)+SUMIF($B$3:$B$725,F657,$CK$3:$CK$725)</f>
        <v>0</v>
      </c>
      <c r="CD657" s="30">
        <f>SUMIF(Ingredients!$B$3:$B$230,G657,Ingredients!$I$3:$I$230)+SUMIF($B$3:$B$725,G657,$CK$3:$CK$725)</f>
        <v>0</v>
      </c>
      <c r="CE657" s="30">
        <f>SUMIF(Ingredients!$B$3:$B$230,H657,Ingredients!$I$3:$I$230)+SUMIF($B$3:$B$725,H657,$CK$3:$CK$725)</f>
        <v>0</v>
      </c>
      <c r="CF657" s="30">
        <f>SUMIF(Ingredients!$B$3:$B$230,I657,Ingredients!$I$3:$I$230)+SUMIF($B$3:$B$725,I657,$CK$3:$CK$725)</f>
        <v>0</v>
      </c>
      <c r="CG657" s="30">
        <f>SUMIF(Ingredients!$B$3:$B$230,J657,Ingredients!$I$3:$I$230)+SUMIF($B$3:$B$725,J657,$CK$3:$CK$725)</f>
        <v>0</v>
      </c>
      <c r="CH657" s="30">
        <f>SUMIF(Ingredients!$B$3:$B$230,K657,Ingredients!$I$3:$I$230)+SUMIF($B$3:$B$725,K657,$CK$3:$CK$725)</f>
        <v>0</v>
      </c>
      <c r="CI657" s="30">
        <f>SUMIF(Ingredients!$B$3:$B$230,L657,Ingredients!$I$3:$I$230)+SUMIF($B$3:$B$725,L657,$CK$3:$CK$725)</f>
        <v>0</v>
      </c>
      <c r="CJ657" s="30">
        <f>SUMIF(Ingredients!$B$3:$B$230,M657,Ingredients!$I$3:$I$230)+SUMIF($B$3:$B$725,M657,$CK$3:$CK$725)</f>
        <v>0</v>
      </c>
      <c r="CK657" s="38">
        <f t="shared" si="145"/>
        <v>0</v>
      </c>
      <c r="CL657" s="30">
        <f>SUMIF(Ingredients!$B$3:$B$230,F657,Ingredients!$J$3:$J$230)+SUMIF($B$3:$B$725,F657,$CT$3:$CT$725)</f>
        <v>0</v>
      </c>
      <c r="CM657" s="30">
        <f>SUMIF(Ingredients!$B$3:$B$230,G657,Ingredients!$J$3:$J$230)+SUMIF($B$3:$B$725,G657,$CT$3:$CT$725)</f>
        <v>0</v>
      </c>
      <c r="CN657" s="30">
        <f>SUMIF(Ingredients!$B$3:$B$230,H657,Ingredients!$J$3:$J$230)+SUMIF($B$3:$B$725,H657,$CT$3:$CT$725)</f>
        <v>0</v>
      </c>
      <c r="CO657" s="30">
        <f>SUMIF(Ingredients!$B$3:$B$230,I657,Ingredients!$J$3:$J$230)+SUMIF($B$3:$B$725,I657,$CT$3:$CT$725)</f>
        <v>0</v>
      </c>
      <c r="CP657" s="30">
        <f>SUMIF(Ingredients!$B$3:$B$230,J657,Ingredients!$J$3:$J$230)+SUMIF($B$3:$B$725,J657,$CT$3:$CT$725)</f>
        <v>0</v>
      </c>
      <c r="CQ657" s="30">
        <f>SUMIF(Ingredients!$B$3:$B$230,K657,Ingredients!$J$3:$J$230)+SUMIF($B$3:$B$725,K657,$CT$3:$CT$725)</f>
        <v>0</v>
      </c>
      <c r="CR657" s="30">
        <f>SUMIF(Ingredients!$B$3:$B$230,L657,Ingredients!$J$3:$J$230)+SUMIF($B$3:$B$725,L657,$CT$3:$CT$725)</f>
        <v>0</v>
      </c>
      <c r="CS657" s="30">
        <f>SUMIF(Ingredients!$B$3:$B$230,M657,Ingredients!$J$3:$J$230)+SUMIF($B$3:$B$725,M657,$CT$3:$CT$725)</f>
        <v>0</v>
      </c>
      <c r="CT657" s="43">
        <f t="shared" si="146"/>
        <v>0</v>
      </c>
      <c r="CU657" s="34">
        <v>10</v>
      </c>
      <c r="CV657" s="30">
        <v>0</v>
      </c>
      <c r="CW657" s="30">
        <v>21.45</v>
      </c>
      <c r="CX657" s="35">
        <v>0</v>
      </c>
      <c r="CY657" s="36">
        <v>1.5</v>
      </c>
      <c r="CZ657" s="37">
        <v>4.5</v>
      </c>
      <c r="DA657" s="38">
        <v>0</v>
      </c>
      <c r="DB657" s="39">
        <v>0</v>
      </c>
      <c r="DC657" t="s">
        <v>202</v>
      </c>
      <c r="DD657" t="str">
        <f t="shared" ca="1" si="138"/>
        <v/>
      </c>
      <c r="DE657" t="str">
        <f t="shared" ca="1" si="147"/>
        <v>No</v>
      </c>
      <c r="DG657" t="s">
        <v>200</v>
      </c>
      <c r="DH657" t="str">
        <f t="shared" ca="1" si="148"/>
        <v/>
      </c>
      <c r="DI657" t="s">
        <v>2657</v>
      </c>
    </row>
    <row r="658" spans="2:113" x14ac:dyDescent="0.3">
      <c r="B658" t="s">
        <v>983</v>
      </c>
      <c r="C658" t="str">
        <f>INDEX('PH Itemnames'!$B$1:$B$723,MATCH(B658,'PH Itemnames'!$A$1:$A$723),1)</f>
        <v>crawfishetoufeeItem</v>
      </c>
      <c r="D658" t="s">
        <v>245</v>
      </c>
      <c r="E658" t="s">
        <v>1191</v>
      </c>
      <c r="F658" s="10" t="s">
        <v>984</v>
      </c>
      <c r="G658" s="11" t="s">
        <v>247</v>
      </c>
      <c r="H658" s="11" t="s">
        <v>64</v>
      </c>
      <c r="I658" s="11" t="s">
        <v>120</v>
      </c>
      <c r="J658" s="11" t="s">
        <v>44</v>
      </c>
      <c r="K658" s="11" t="s">
        <v>249</v>
      </c>
      <c r="L658" s="11" t="s">
        <v>133</v>
      </c>
      <c r="M658" s="11" t="s">
        <v>264</v>
      </c>
      <c r="N658" s="46">
        <f ca="1">SUMIF(Ingredients!$B$3:$B$230,'PH complex foods'!F658,Ingredients!$A$3:$A$119)+SUMIF($B$3:$B$725,F658,$V$3:$V$724)</f>
        <v>0</v>
      </c>
      <c r="O658" s="11">
        <f ca="1">SUMIF(Ingredients!$B$3:$B$230,'PH complex foods'!G658,Ingredients!$A$3:$A$119)+SUMIF($B$3:$B$725,G658,$V$3:$V$724)</f>
        <v>1</v>
      </c>
      <c r="P658" s="11">
        <f ca="1">SUMIF(Ingredients!$B$3:$B$230,'PH complex foods'!H658,Ingredients!$A$3:$A$119)+SUMIF($B$3:$B$725,H658,$V$3:$V$724)</f>
        <v>1</v>
      </c>
      <c r="Q658" s="11">
        <f ca="1">SUMIF(Ingredients!$B$3:$B$230,'PH complex foods'!I658,Ingredients!$A$3:$A$119)+SUMIF($B$3:$B$725,I658,$V$3:$V$724)</f>
        <v>1</v>
      </c>
      <c r="R658" s="11">
        <f ca="1">SUMIF(Ingredients!$B$3:$B$230,'PH complex foods'!J658,Ingredients!$A$3:$A$119)+SUMIF($B$3:$B$725,J658,$V$3:$V$724)</f>
        <v>1</v>
      </c>
      <c r="S658" s="11">
        <f ca="1">SUMIF(Ingredients!$B$3:$B$230,'PH complex foods'!K658,Ingredients!$A$3:$A$119)+SUMIF($B$3:$B$725,K658,$V$3:$V$724)</f>
        <v>1</v>
      </c>
      <c r="T658" s="11">
        <f ca="1">SUMIF(Ingredients!$B$3:$B$230,'PH complex foods'!L658,Ingredients!$A$3:$A$119)+SUMIF($B$3:$B$725,L658,$V$3:$V$724)</f>
        <v>1</v>
      </c>
      <c r="U658" s="11">
        <f ca="1">SUMIF(Ingredients!$B$3:$B$230,'PH complex foods'!M658,Ingredients!$A$3:$A$119)+SUMIF($B$3:$B$725,M658,$V$3:$V$724)</f>
        <v>1</v>
      </c>
      <c r="V658" s="10">
        <f t="shared" ca="1" si="149"/>
        <v>0</v>
      </c>
      <c r="W658" s="10">
        <v>0</v>
      </c>
      <c r="X658" s="11">
        <v>0</v>
      </c>
      <c r="Y658" s="11">
        <f>COUNTIF(F658:M1382,B658)</f>
        <v>0</v>
      </c>
      <c r="Z658" s="44" t="str">
        <f t="shared" ca="1" si="150"/>
        <v>No</v>
      </c>
      <c r="AA658" s="34">
        <f>SUMIF(Ingredients!$B$3:$B$230,F658,Ingredients!$C$3:$C$230)+SUMIF($B$3:$B$725,F658,$AI$3:$AI$725)</f>
        <v>0</v>
      </c>
      <c r="AB658" s="30">
        <f>SUMIF(Ingredients!$B$3:$B$230,G658,Ingredients!$C$3:$C$230)+SUMIF($B$3:$B$725,G658,$AI$3:$AI$725)</f>
        <v>5</v>
      </c>
      <c r="AC658" s="30">
        <f>SUMIF(Ingredients!$B$3:$B$230,H658,Ingredients!$C$3:$C$230)+SUMIF($B$3:$B$725,H658,$AI$3:$AI$725)</f>
        <v>2</v>
      </c>
      <c r="AD658" s="30">
        <f>SUMIF(Ingredients!$B$3:$B$230,I658,Ingredients!$C$3:$C$230)+SUMIF($B$3:$B$725,I658,$AI$3:$AI$725)</f>
        <v>5</v>
      </c>
      <c r="AE658" s="30">
        <f>SUMIF(Ingredients!$B$3:$B$230,J658,Ingredients!$C$3:$C$230)+SUMIF($B$3:$B$725,J658,$AI$3:$AI$725)</f>
        <v>0</v>
      </c>
      <c r="AF658" s="30">
        <f>SUMIF(Ingredients!$B$3:$B$230,K658,Ingredients!$C$3:$C$230)+SUMIF($B$3:$B$725,K658,$AI$3:$AI$725)</f>
        <v>0</v>
      </c>
      <c r="AG658" s="30">
        <f>SUMIF(Ingredients!$B$3:$B$230,L658,Ingredients!$C$3:$C$230)+SUMIF($B$3:$B$725,L658,$AI$3:$AI$725)</f>
        <v>1</v>
      </c>
      <c r="AH658" s="30">
        <f>SUMIF(Ingredients!$B$3:$B$230,M658,Ingredients!$C$3:$C$230)+SUMIF($B$3:$B$725,M658,$AI$3:$AI$725)</f>
        <v>5</v>
      </c>
      <c r="AI658" s="29">
        <f t="shared" si="139"/>
        <v>18</v>
      </c>
      <c r="AJ658" s="30">
        <f>SUMIF(Ingredients!$B$3:$B$230,F658,Ingredients!$D$3:$D$230)+SUMIF($B$3:$B$725,F658,$AR$3:$AR$725)</f>
        <v>0</v>
      </c>
      <c r="AK658" s="30">
        <f>SUMIF(Ingredients!$B$3:$B$230,G658,Ingredients!$D$3:$D$230)+SUMIF($B$3:$B$725,G658,$AR$3:$AR$725)</f>
        <v>0</v>
      </c>
      <c r="AL658" s="30">
        <f>SUMIF(Ingredients!$B$3:$B$230,H658,Ingredients!$D$3:$D$230)+SUMIF($B$3:$B$725,H658,$AR$3:$AR$725)</f>
        <v>0</v>
      </c>
      <c r="AM658" s="30">
        <f>SUMIF(Ingredients!$B$3:$B$230,I658,Ingredients!$D$3:$D$230)+SUMIF($B$3:$B$725,I658,$AR$3:$AR$725)</f>
        <v>0</v>
      </c>
      <c r="AN658" s="30">
        <f>SUMIF(Ingredients!$B$3:$B$230,J658,Ingredients!$D$3:$D$230)+SUMIF($B$3:$B$725,J658,$AR$3:$AR$725)</f>
        <v>0</v>
      </c>
      <c r="AO658" s="30">
        <f>SUMIF(Ingredients!$B$3:$B$230,K658,Ingredients!$D$3:$D$230)+SUMIF($B$3:$B$725,K658,$AR$3:$AR$725)</f>
        <v>0</v>
      </c>
      <c r="AP658" s="30">
        <f>SUMIF(Ingredients!$B$3:$B$230,L658,Ingredients!$D$3:$D$230)+SUMIF($B$3:$B$725,L658,$AR$3:$AR$725)</f>
        <v>0</v>
      </c>
      <c r="AQ658" s="30">
        <f>SUMIF(Ingredients!$B$3:$B$230,M658,Ingredients!$D$3:$D$230)+SUMIF($B$3:$B$725,M658,$AR$3:$AR$725)</f>
        <v>0</v>
      </c>
      <c r="AR658" s="29">
        <f t="shared" si="140"/>
        <v>0</v>
      </c>
      <c r="AS658" s="30">
        <f>SUMIF(Ingredients!$B$3:$B$230,F658,Ingredients!$E$3:$E$230)+SUMIF($B$3:$B$725,F658,$BA$3:$BA$730)</f>
        <v>0</v>
      </c>
      <c r="AT658" s="30">
        <f>SUMIF(Ingredients!$B$3:$B$230,G658,Ingredients!$E$3:$E$230)+SUMIF($B$3:$B$725,G658,$BA$3:$BA$730)</f>
        <v>12</v>
      </c>
      <c r="AU658" s="30">
        <f>SUMIF(Ingredients!$B$3:$B$230,H658,Ingredients!$E$3:$E$230)+SUMIF($B$3:$B$725,H658,$BA$3:$BA$730)</f>
        <v>43</v>
      </c>
      <c r="AV658" s="30">
        <f>SUMIF(Ingredients!$B$3:$B$230,I658,Ingredients!$E$3:$E$230)+SUMIF($B$3:$B$725,I658,$BA$3:$BA$730)</f>
        <v>7</v>
      </c>
      <c r="AW658" s="30">
        <f>SUMIF(Ingredients!$B$3:$B$230,J658,Ingredients!$E$3:$E$230)+SUMIF($B$3:$B$725,J658,$BA$3:$BA$730)</f>
        <v>10</v>
      </c>
      <c r="AX658" s="30">
        <f>SUMIF(Ingredients!$B$3:$B$230,K658,Ingredients!$E$3:$E$230)+SUMIF($B$3:$B$725,K658,$BA$3:$BA$730)</f>
        <v>30</v>
      </c>
      <c r="AY658" s="30">
        <f>SUMIF(Ingredients!$B$3:$B$230,L658,Ingredients!$E$3:$E$230)+SUMIF($B$3:$B$725,L658,$BA$3:$BA$730)</f>
        <v>32</v>
      </c>
      <c r="AZ658" s="30">
        <f>SUMIF(Ingredients!$B$3:$B$230,M658,Ingredients!$E$3:$E$230)+SUMIF($B$3:$B$725,M658,$BA$3:$BA$730)</f>
        <v>43</v>
      </c>
      <c r="BA658" s="29">
        <f t="shared" si="141"/>
        <v>22.125</v>
      </c>
      <c r="BB658" s="30">
        <f>SUMIF(Ingredients!$B$3:$B$230,F658,Ingredients!$F$3:$F$230)+SUMIF($B$3:$B$725,F658,$BJ$3:$BJ$725)</f>
        <v>0</v>
      </c>
      <c r="BC658" s="30">
        <f>SUMIF(Ingredients!$B$3:$B$230,G658,Ingredients!$F$3:$F$230)+SUMIF($B$3:$B$725,G658,$BJ$3:$BJ$725)</f>
        <v>0</v>
      </c>
      <c r="BD658" s="30">
        <f>SUMIF(Ingredients!$B$3:$B$230,H658,Ingredients!$F$3:$F$230)+SUMIF($B$3:$B$725,H658,$BJ$3:$BJ$725)</f>
        <v>0</v>
      </c>
      <c r="BE658" s="30">
        <f>SUMIF(Ingredients!$B$3:$B$230,I658,Ingredients!$F$3:$F$230)+SUMIF($B$3:$B$725,I658,$BJ$3:$BJ$725)</f>
        <v>0</v>
      </c>
      <c r="BF658" s="30">
        <f>SUMIF(Ingredients!$B$3:$B$230,J658,Ingredients!$F$3:$F$230)+SUMIF($B$3:$B$725,J658,$BJ$3:$BJ$725)</f>
        <v>0</v>
      </c>
      <c r="BG658" s="30">
        <f>SUMIF(Ingredients!$B$3:$B$230,K658,Ingredients!$F$3:$F$230)+SUMIF($B$3:$B$725,K658,$BJ$3:$BJ$725)</f>
        <v>0</v>
      </c>
      <c r="BH658" s="30">
        <f>SUMIF(Ingredients!$B$3:$B$230,L658,Ingredients!$F$3:$F$230)+SUMIF($B$3:$B$725,L658,$BJ$3:$BJ$725)</f>
        <v>0</v>
      </c>
      <c r="BI658" s="30">
        <f>SUMIF(Ingredients!$B$3:$B$230,M658,Ingredients!$F$3:$F$230)+SUMIF($B$3:$B$725,M658,$BJ$3:$BJ$725)</f>
        <v>1</v>
      </c>
      <c r="BJ658" s="35">
        <f t="shared" si="142"/>
        <v>1</v>
      </c>
      <c r="BK658" s="30">
        <f>SUMIF(Ingredients!$B$3:$B$230,F658,Ingredients!$G$3:$G$230)+SUMIF($B$3:$B$725,F658,$BS$3:$BS$725)</f>
        <v>0</v>
      </c>
      <c r="BL658" s="30">
        <f>SUMIF(Ingredients!$B$3:$B$230,G658,Ingredients!$G$3:$G$230)+SUMIF($B$3:$B$725,G658,$BS$3:$BS$725)</f>
        <v>0</v>
      </c>
      <c r="BM658" s="30">
        <f>SUMIF(Ingredients!$B$3:$B$230,H658,Ingredients!$G$3:$G$230)+SUMIF($B$3:$B$725,H658,$BS$3:$BS$725)</f>
        <v>0</v>
      </c>
      <c r="BN658" s="30">
        <f>SUMIF(Ingredients!$B$3:$B$230,I658,Ingredients!$G$3:$G$230)+SUMIF($B$3:$B$725,I658,$BS$3:$BS$725)</f>
        <v>0</v>
      </c>
      <c r="BO658" s="30">
        <f>SUMIF(Ingredients!$B$3:$B$230,J658,Ingredients!$G$3:$G$230)+SUMIF($B$3:$B$725,J658,$BS$3:$BS$725)</f>
        <v>0</v>
      </c>
      <c r="BP658" s="30">
        <f>SUMIF(Ingredients!$B$3:$B$230,K658,Ingredients!$G$3:$G$230)+SUMIF($B$3:$B$725,K658,$BS$3:$BS$725)</f>
        <v>0</v>
      </c>
      <c r="BQ658" s="30">
        <f>SUMIF(Ingredients!$B$3:$B$230,L658,Ingredients!$G$3:$G$230)+SUMIF($B$3:$B$725,L658,$BS$3:$BS$725)</f>
        <v>0</v>
      </c>
      <c r="BR658" s="30">
        <f>SUMIF(Ingredients!$B$3:$B$230,M658,Ingredients!$G$3:$G$230)+SUMIF($B$3:$B$725,M658,$BS$3:$BS$725)</f>
        <v>0</v>
      </c>
      <c r="BS658" s="36">
        <f t="shared" si="143"/>
        <v>0</v>
      </c>
      <c r="BT658" s="30">
        <f>SUMIF(Ingredients!$B$3:$B$230,F658,Ingredients!$H$3:$H$230)+SUMIF($B$3:$B$725,F658,$CB$3:$CB$725)</f>
        <v>0</v>
      </c>
      <c r="BU658" s="30">
        <f>SUMIF(Ingredients!$B$3:$B$230,G658,Ingredients!$H$3:$H$230)+SUMIF($B$3:$B$725,G658,$CB$3:$CB$725)</f>
        <v>0</v>
      </c>
      <c r="BV658" s="30">
        <f>SUMIF(Ingredients!$B$3:$B$230,H658,Ingredients!$H$3:$H$230)+SUMIF($B$3:$B$725,H658,$CB$3:$CB$725)</f>
        <v>1</v>
      </c>
      <c r="BW658" s="30">
        <f>SUMIF(Ingredients!$B$3:$B$230,I658,Ingredients!$H$3:$H$230)+SUMIF($B$3:$B$725,I658,$CB$3:$CB$725)</f>
        <v>1</v>
      </c>
      <c r="BX658" s="30">
        <f>SUMIF(Ingredients!$B$3:$B$230,J658,Ingredients!$H$3:$H$230)+SUMIF($B$3:$B$725,J658,$CB$3:$CB$725)</f>
        <v>0</v>
      </c>
      <c r="BY658" s="30">
        <f>SUMIF(Ingredients!$B$3:$B$230,K658,Ingredients!$H$3:$H$230)+SUMIF($B$3:$B$725,K658,$CB$3:$CB$725)</f>
        <v>0</v>
      </c>
      <c r="BZ658" s="30">
        <f>SUMIF(Ingredients!$B$3:$B$230,L658,Ingredients!$H$3:$H$230)+SUMIF($B$3:$B$725,L658,$CB$3:$CB$725)</f>
        <v>0.5</v>
      </c>
      <c r="CA658" s="30">
        <f>SUMIF(Ingredients!$B$3:$B$230,M658,Ingredients!$H$3:$H$230)+SUMIF($B$3:$B$725,M658,$CB$3:$CB$725)</f>
        <v>0</v>
      </c>
      <c r="CB658" s="42">
        <f t="shared" si="144"/>
        <v>2.5</v>
      </c>
      <c r="CC658" s="30">
        <f>SUMIF(Ingredients!$B$3:$B$230,F658,Ingredients!$I$3:$I$230)+SUMIF($B$3:$B$725,F658,$CK$3:$CK$725)</f>
        <v>0</v>
      </c>
      <c r="CD658" s="30">
        <f>SUMIF(Ingredients!$B$3:$B$230,G658,Ingredients!$I$3:$I$230)+SUMIF($B$3:$B$725,G658,$CK$3:$CK$725)</f>
        <v>0</v>
      </c>
      <c r="CE658" s="30">
        <f>SUMIF(Ingredients!$B$3:$B$230,H658,Ingredients!$I$3:$I$230)+SUMIF($B$3:$B$725,H658,$CK$3:$CK$725)</f>
        <v>0</v>
      </c>
      <c r="CF658" s="30">
        <f>SUMIF(Ingredients!$B$3:$B$230,I658,Ingredients!$I$3:$I$230)+SUMIF($B$3:$B$725,I658,$CK$3:$CK$725)</f>
        <v>0</v>
      </c>
      <c r="CG658" s="30">
        <f>SUMIF(Ingredients!$B$3:$B$230,J658,Ingredients!$I$3:$I$230)+SUMIF($B$3:$B$725,J658,$CK$3:$CK$725)</f>
        <v>0</v>
      </c>
      <c r="CH658" s="30">
        <f>SUMIF(Ingredients!$B$3:$B$230,K658,Ingredients!$I$3:$I$230)+SUMIF($B$3:$B$725,K658,$CK$3:$CK$725)</f>
        <v>0</v>
      </c>
      <c r="CI658" s="30">
        <f>SUMIF(Ingredients!$B$3:$B$230,L658,Ingredients!$I$3:$I$230)+SUMIF($B$3:$B$725,L658,$CK$3:$CK$725)</f>
        <v>0</v>
      </c>
      <c r="CJ658" s="30">
        <f>SUMIF(Ingredients!$B$3:$B$230,M658,Ingredients!$I$3:$I$230)+SUMIF($B$3:$B$725,M658,$CK$3:$CK$725)</f>
        <v>0</v>
      </c>
      <c r="CK658" s="38">
        <f t="shared" si="145"/>
        <v>0</v>
      </c>
      <c r="CL658" s="30">
        <f>SUMIF(Ingredients!$B$3:$B$230,F658,Ingredients!$J$3:$J$230)+SUMIF($B$3:$B$725,F658,$CT$3:$CT$725)</f>
        <v>0</v>
      </c>
      <c r="CM658" s="30">
        <f>SUMIF(Ingredients!$B$3:$B$230,G658,Ingredients!$J$3:$J$230)+SUMIF($B$3:$B$725,G658,$CT$3:$CT$725)</f>
        <v>1</v>
      </c>
      <c r="CN658" s="30">
        <f>SUMIF(Ingredients!$B$3:$B$230,H658,Ingredients!$J$3:$J$230)+SUMIF($B$3:$B$725,H658,$CT$3:$CT$725)</f>
        <v>0</v>
      </c>
      <c r="CO658" s="30">
        <f>SUMIF(Ingredients!$B$3:$B$230,I658,Ingredients!$J$3:$J$230)+SUMIF($B$3:$B$725,I658,$CT$3:$CT$725)</f>
        <v>0</v>
      </c>
      <c r="CP658" s="30">
        <f>SUMIF(Ingredients!$B$3:$B$230,J658,Ingredients!$J$3:$J$230)+SUMIF($B$3:$B$725,J658,$CT$3:$CT$725)</f>
        <v>0</v>
      </c>
      <c r="CQ658" s="30">
        <f>SUMIF(Ingredients!$B$3:$B$230,K658,Ingredients!$J$3:$J$230)+SUMIF($B$3:$B$725,K658,$CT$3:$CT$725)</f>
        <v>0</v>
      </c>
      <c r="CR658" s="30">
        <f>SUMIF(Ingredients!$B$3:$B$230,L658,Ingredients!$J$3:$J$230)+SUMIF($B$3:$B$725,L658,$CT$3:$CT$725)</f>
        <v>0</v>
      </c>
      <c r="CS658" s="30">
        <f>SUMIF(Ingredients!$B$3:$B$230,M658,Ingredients!$J$3:$J$230)+SUMIF($B$3:$B$725,M658,$CT$3:$CT$725)</f>
        <v>0</v>
      </c>
      <c r="CT658" s="43">
        <f t="shared" si="146"/>
        <v>1</v>
      </c>
      <c r="CU658" s="34">
        <v>18</v>
      </c>
      <c r="CV658" s="30">
        <v>0</v>
      </c>
      <c r="CW658" s="30">
        <v>22.125</v>
      </c>
      <c r="CX658" s="35">
        <v>1</v>
      </c>
      <c r="CY658" s="36">
        <v>0</v>
      </c>
      <c r="CZ658" s="37">
        <v>2.5</v>
      </c>
      <c r="DA658" s="38">
        <v>0</v>
      </c>
      <c r="DB658" s="39">
        <v>1</v>
      </c>
      <c r="DC658" t="s">
        <v>199</v>
      </c>
      <c r="DD658" t="str">
        <f t="shared" ca="1" si="138"/>
        <v/>
      </c>
      <c r="DE658" t="str">
        <f t="shared" ca="1" si="147"/>
        <v>No</v>
      </c>
      <c r="DG658" t="s">
        <v>200</v>
      </c>
      <c r="DH658" t="str">
        <f t="shared" ca="1" si="148"/>
        <v/>
      </c>
      <c r="DI658" t="s">
        <v>2271</v>
      </c>
    </row>
    <row r="659" spans="2:113" x14ac:dyDescent="0.3">
      <c r="B659" t="s">
        <v>985</v>
      </c>
      <c r="C659" t="str">
        <f>INDEX('PH Itemnames'!$B$1:$B$723,MATCH(B659,'PH Itemnames'!$A$1:$A$723),1)</f>
        <v>saucedlambkebabItem</v>
      </c>
      <c r="D659" t="s">
        <v>240</v>
      </c>
      <c r="E659" t="s">
        <v>1191</v>
      </c>
      <c r="F659" s="10" t="s">
        <v>835</v>
      </c>
      <c r="G659" s="11"/>
      <c r="H659" s="11"/>
      <c r="I659" s="11"/>
      <c r="J659" s="11"/>
      <c r="K659" s="11"/>
      <c r="L659" s="11"/>
      <c r="M659" s="11"/>
      <c r="N659" s="46">
        <f ca="1">SUMIF(Ingredients!$B$3:$B$230,'PH complex foods'!F659,Ingredients!$A$3:$A$119)+SUMIF($B$3:$B$725,F659,$V$3:$V$724)</f>
        <v>0</v>
      </c>
      <c r="O659" s="11">
        <f ca="1">SUMIF(Ingredients!$B$3:$B$230,'PH complex foods'!G659,Ingredients!$A$3:$A$119)+SUMIF($B$3:$B$725,G659,$V$3:$V$724)</f>
        <v>0</v>
      </c>
      <c r="P659" s="11">
        <f ca="1">SUMIF(Ingredients!$B$3:$B$230,'PH complex foods'!H659,Ingredients!$A$3:$A$119)+SUMIF($B$3:$B$725,H659,$V$3:$V$724)</f>
        <v>0</v>
      </c>
      <c r="Q659" s="11">
        <f ca="1">SUMIF(Ingredients!$B$3:$B$230,'PH complex foods'!I659,Ingredients!$A$3:$A$119)+SUMIF($B$3:$B$725,I659,$V$3:$V$724)</f>
        <v>0</v>
      </c>
      <c r="R659" s="11">
        <f ca="1">SUMIF(Ingredients!$B$3:$B$230,'PH complex foods'!J659,Ingredients!$A$3:$A$119)+SUMIF($B$3:$B$725,J659,$V$3:$V$724)</f>
        <v>0</v>
      </c>
      <c r="S659" s="11">
        <f ca="1">SUMIF(Ingredients!$B$3:$B$230,'PH complex foods'!K659,Ingredients!$A$3:$A$119)+SUMIF($B$3:$B$725,K659,$V$3:$V$724)</f>
        <v>0</v>
      </c>
      <c r="T659" s="11">
        <f ca="1">SUMIF(Ingredients!$B$3:$B$230,'PH complex foods'!L659,Ingredients!$A$3:$A$119)+SUMIF($B$3:$B$725,L659,$V$3:$V$724)</f>
        <v>0</v>
      </c>
      <c r="U659" s="11">
        <f ca="1">SUMIF(Ingredients!$B$3:$B$230,'PH complex foods'!M659,Ingredients!$A$3:$A$119)+SUMIF($B$3:$B$725,M659,$V$3:$V$724)</f>
        <v>0</v>
      </c>
      <c r="V659" s="10">
        <f t="shared" ca="1" si="149"/>
        <v>0</v>
      </c>
      <c r="W659" s="10">
        <v>0</v>
      </c>
      <c r="X659" s="11">
        <v>0</v>
      </c>
      <c r="Y659" s="11">
        <f>COUNTIF(F659:M1383,B659)</f>
        <v>0</v>
      </c>
      <c r="Z659" s="44" t="str">
        <f t="shared" ca="1" si="150"/>
        <v>No</v>
      </c>
      <c r="AA659" s="34">
        <f>SUMIF(Ingredients!$B$3:$B$230,F659,Ingredients!$C$3:$C$230)+SUMIF($B$3:$B$725,F659,$AI$3:$AI$725)</f>
        <v>0</v>
      </c>
      <c r="AB659" s="30">
        <f>SUMIF(Ingredients!$B$3:$B$230,G659,Ingredients!$C$3:$C$230)+SUMIF($B$3:$B$725,G659,$AI$3:$AI$725)</f>
        <v>0</v>
      </c>
      <c r="AC659" s="30">
        <f>SUMIF(Ingredients!$B$3:$B$230,H659,Ingredients!$C$3:$C$230)+SUMIF($B$3:$B$725,H659,$AI$3:$AI$725)</f>
        <v>0</v>
      </c>
      <c r="AD659" s="30">
        <f>SUMIF(Ingredients!$B$3:$B$230,I659,Ingredients!$C$3:$C$230)+SUMIF($B$3:$B$725,I659,$AI$3:$AI$725)</f>
        <v>0</v>
      </c>
      <c r="AE659" s="30">
        <f>SUMIF(Ingredients!$B$3:$B$230,J659,Ingredients!$C$3:$C$230)+SUMIF($B$3:$B$725,J659,$AI$3:$AI$725)</f>
        <v>0</v>
      </c>
      <c r="AF659" s="30">
        <f>SUMIF(Ingredients!$B$3:$B$230,K659,Ingredients!$C$3:$C$230)+SUMIF($B$3:$B$725,K659,$AI$3:$AI$725)</f>
        <v>0</v>
      </c>
      <c r="AG659" s="30">
        <f>SUMIF(Ingredients!$B$3:$B$230,L659,Ingredients!$C$3:$C$230)+SUMIF($B$3:$B$725,L659,$AI$3:$AI$725)</f>
        <v>0</v>
      </c>
      <c r="AH659" s="30">
        <f>SUMIF(Ingredients!$B$3:$B$230,M659,Ingredients!$C$3:$C$230)+SUMIF($B$3:$B$725,M659,$AI$3:$AI$725)</f>
        <v>0</v>
      </c>
      <c r="AI659" s="29">
        <f t="shared" si="139"/>
        <v>0</v>
      </c>
      <c r="AJ659" s="30">
        <f>SUMIF(Ingredients!$B$3:$B$230,F659,Ingredients!$D$3:$D$230)+SUMIF($B$3:$B$725,F659,$AR$3:$AR$725)</f>
        <v>0</v>
      </c>
      <c r="AK659" s="30">
        <f>SUMIF(Ingredients!$B$3:$B$230,G659,Ingredients!$D$3:$D$230)+SUMIF($B$3:$B$725,G659,$AR$3:$AR$725)</f>
        <v>0</v>
      </c>
      <c r="AL659" s="30">
        <f>SUMIF(Ingredients!$B$3:$B$230,H659,Ingredients!$D$3:$D$230)+SUMIF($B$3:$B$725,H659,$AR$3:$AR$725)</f>
        <v>0</v>
      </c>
      <c r="AM659" s="30">
        <f>SUMIF(Ingredients!$B$3:$B$230,I659,Ingredients!$D$3:$D$230)+SUMIF($B$3:$B$725,I659,$AR$3:$AR$725)</f>
        <v>0</v>
      </c>
      <c r="AN659" s="30">
        <f>SUMIF(Ingredients!$B$3:$B$230,J659,Ingredients!$D$3:$D$230)+SUMIF($B$3:$B$725,J659,$AR$3:$AR$725)</f>
        <v>0</v>
      </c>
      <c r="AO659" s="30">
        <f>SUMIF(Ingredients!$B$3:$B$230,K659,Ingredients!$D$3:$D$230)+SUMIF($B$3:$B$725,K659,$AR$3:$AR$725)</f>
        <v>0</v>
      </c>
      <c r="AP659" s="30">
        <f>SUMIF(Ingredients!$B$3:$B$230,L659,Ingredients!$D$3:$D$230)+SUMIF($B$3:$B$725,L659,$AR$3:$AR$725)</f>
        <v>0</v>
      </c>
      <c r="AQ659" s="30">
        <f>SUMIF(Ingredients!$B$3:$B$230,M659,Ingredients!$D$3:$D$230)+SUMIF($B$3:$B$725,M659,$AR$3:$AR$725)</f>
        <v>0</v>
      </c>
      <c r="AR659" s="29">
        <f t="shared" si="140"/>
        <v>0</v>
      </c>
      <c r="AS659" s="30">
        <f>SUMIF(Ingredients!$B$3:$B$230,F659,Ingredients!$E$3:$E$230)+SUMIF($B$3:$B$725,F659,$BA$3:$BA$730)</f>
        <v>0</v>
      </c>
      <c r="AT659" s="30">
        <f>SUMIF(Ingredients!$B$3:$B$230,G659,Ingredients!$E$3:$E$230)+SUMIF($B$3:$B$725,G659,$BA$3:$BA$730)</f>
        <v>0</v>
      </c>
      <c r="AU659" s="30">
        <f>SUMIF(Ingredients!$B$3:$B$230,H659,Ingredients!$E$3:$E$230)+SUMIF($B$3:$B$725,H659,$BA$3:$BA$730)</f>
        <v>0</v>
      </c>
      <c r="AV659" s="30">
        <f>SUMIF(Ingredients!$B$3:$B$230,I659,Ingredients!$E$3:$E$230)+SUMIF($B$3:$B$725,I659,$BA$3:$BA$730)</f>
        <v>0</v>
      </c>
      <c r="AW659" s="30">
        <f>SUMIF(Ingredients!$B$3:$B$230,J659,Ingredients!$E$3:$E$230)+SUMIF($B$3:$B$725,J659,$BA$3:$BA$730)</f>
        <v>0</v>
      </c>
      <c r="AX659" s="30">
        <f>SUMIF(Ingredients!$B$3:$B$230,K659,Ingredients!$E$3:$E$230)+SUMIF($B$3:$B$725,K659,$BA$3:$BA$730)</f>
        <v>0</v>
      </c>
      <c r="AY659" s="30">
        <f>SUMIF(Ingredients!$B$3:$B$230,L659,Ingredients!$E$3:$E$230)+SUMIF($B$3:$B$725,L659,$BA$3:$BA$730)</f>
        <v>0</v>
      </c>
      <c r="AZ659" s="30">
        <f>SUMIF(Ingredients!$B$3:$B$230,M659,Ingredients!$E$3:$E$230)+SUMIF($B$3:$B$725,M659,$BA$3:$BA$730)</f>
        <v>0</v>
      </c>
      <c r="BA659" s="29">
        <f t="shared" si="141"/>
        <v>0</v>
      </c>
      <c r="BB659" s="30">
        <f>SUMIF(Ingredients!$B$3:$B$230,F659,Ingredients!$F$3:$F$230)+SUMIF($B$3:$B$725,F659,$BJ$3:$BJ$725)</f>
        <v>0</v>
      </c>
      <c r="BC659" s="30">
        <f>SUMIF(Ingredients!$B$3:$B$230,G659,Ingredients!$F$3:$F$230)+SUMIF($B$3:$B$725,G659,$BJ$3:$BJ$725)</f>
        <v>0</v>
      </c>
      <c r="BD659" s="30">
        <f>SUMIF(Ingredients!$B$3:$B$230,H659,Ingredients!$F$3:$F$230)+SUMIF($B$3:$B$725,H659,$BJ$3:$BJ$725)</f>
        <v>0</v>
      </c>
      <c r="BE659" s="30">
        <f>SUMIF(Ingredients!$B$3:$B$230,I659,Ingredients!$F$3:$F$230)+SUMIF($B$3:$B$725,I659,$BJ$3:$BJ$725)</f>
        <v>0</v>
      </c>
      <c r="BF659" s="30">
        <f>SUMIF(Ingredients!$B$3:$B$230,J659,Ingredients!$F$3:$F$230)+SUMIF($B$3:$B$725,J659,$BJ$3:$BJ$725)</f>
        <v>0</v>
      </c>
      <c r="BG659" s="30">
        <f>SUMIF(Ingredients!$B$3:$B$230,K659,Ingredients!$F$3:$F$230)+SUMIF($B$3:$B$725,K659,$BJ$3:$BJ$725)</f>
        <v>0</v>
      </c>
      <c r="BH659" s="30">
        <f>SUMIF(Ingredients!$B$3:$B$230,L659,Ingredients!$F$3:$F$230)+SUMIF($B$3:$B$725,L659,$BJ$3:$BJ$725)</f>
        <v>0</v>
      </c>
      <c r="BI659" s="30">
        <f>SUMIF(Ingredients!$B$3:$B$230,M659,Ingredients!$F$3:$F$230)+SUMIF($B$3:$B$725,M659,$BJ$3:$BJ$725)</f>
        <v>0</v>
      </c>
      <c r="BJ659" s="35">
        <f t="shared" si="142"/>
        <v>0</v>
      </c>
      <c r="BK659" s="30">
        <f>SUMIF(Ingredients!$B$3:$B$230,F659,Ingredients!$G$3:$G$230)+SUMIF($B$3:$B$725,F659,$BS$3:$BS$725)</f>
        <v>0</v>
      </c>
      <c r="BL659" s="30">
        <f>SUMIF(Ingredients!$B$3:$B$230,G659,Ingredients!$G$3:$G$230)+SUMIF($B$3:$B$725,G659,$BS$3:$BS$725)</f>
        <v>0</v>
      </c>
      <c r="BM659" s="30">
        <f>SUMIF(Ingredients!$B$3:$B$230,H659,Ingredients!$G$3:$G$230)+SUMIF($B$3:$B$725,H659,$BS$3:$BS$725)</f>
        <v>0</v>
      </c>
      <c r="BN659" s="30">
        <f>SUMIF(Ingredients!$B$3:$B$230,I659,Ingredients!$G$3:$G$230)+SUMIF($B$3:$B$725,I659,$BS$3:$BS$725)</f>
        <v>0</v>
      </c>
      <c r="BO659" s="30">
        <f>SUMIF(Ingredients!$B$3:$B$230,J659,Ingredients!$G$3:$G$230)+SUMIF($B$3:$B$725,J659,$BS$3:$BS$725)</f>
        <v>0</v>
      </c>
      <c r="BP659" s="30">
        <f>SUMIF(Ingredients!$B$3:$B$230,K659,Ingredients!$G$3:$G$230)+SUMIF($B$3:$B$725,K659,$BS$3:$BS$725)</f>
        <v>0</v>
      </c>
      <c r="BQ659" s="30">
        <f>SUMIF(Ingredients!$B$3:$B$230,L659,Ingredients!$G$3:$G$230)+SUMIF($B$3:$B$725,L659,$BS$3:$BS$725)</f>
        <v>0</v>
      </c>
      <c r="BR659" s="30">
        <f>SUMIF(Ingredients!$B$3:$B$230,M659,Ingredients!$G$3:$G$230)+SUMIF($B$3:$B$725,M659,$BS$3:$BS$725)</f>
        <v>0</v>
      </c>
      <c r="BS659" s="36">
        <f t="shared" si="143"/>
        <v>0</v>
      </c>
      <c r="BT659" s="30">
        <f>SUMIF(Ingredients!$B$3:$B$230,F659,Ingredients!$H$3:$H$230)+SUMIF($B$3:$B$725,F659,$CB$3:$CB$725)</f>
        <v>0</v>
      </c>
      <c r="BU659" s="30">
        <f>SUMIF(Ingredients!$B$3:$B$230,G659,Ingredients!$H$3:$H$230)+SUMIF($B$3:$B$725,G659,$CB$3:$CB$725)</f>
        <v>0</v>
      </c>
      <c r="BV659" s="30">
        <f>SUMIF(Ingredients!$B$3:$B$230,H659,Ingredients!$H$3:$H$230)+SUMIF($B$3:$B$725,H659,$CB$3:$CB$725)</f>
        <v>0</v>
      </c>
      <c r="BW659" s="30">
        <f>SUMIF(Ingredients!$B$3:$B$230,I659,Ingredients!$H$3:$H$230)+SUMIF($B$3:$B$725,I659,$CB$3:$CB$725)</f>
        <v>0</v>
      </c>
      <c r="BX659" s="30">
        <f>SUMIF(Ingredients!$B$3:$B$230,J659,Ingredients!$H$3:$H$230)+SUMIF($B$3:$B$725,J659,$CB$3:$CB$725)</f>
        <v>0</v>
      </c>
      <c r="BY659" s="30">
        <f>SUMIF(Ingredients!$B$3:$B$230,K659,Ingredients!$H$3:$H$230)+SUMIF($B$3:$B$725,K659,$CB$3:$CB$725)</f>
        <v>0</v>
      </c>
      <c r="BZ659" s="30">
        <f>SUMIF(Ingredients!$B$3:$B$230,L659,Ingredients!$H$3:$H$230)+SUMIF($B$3:$B$725,L659,$CB$3:$CB$725)</f>
        <v>0</v>
      </c>
      <c r="CA659" s="30">
        <f>SUMIF(Ingredients!$B$3:$B$230,M659,Ingredients!$H$3:$H$230)+SUMIF($B$3:$B$725,M659,$CB$3:$CB$725)</f>
        <v>0</v>
      </c>
      <c r="CB659" s="42">
        <f t="shared" si="144"/>
        <v>0</v>
      </c>
      <c r="CC659" s="30">
        <f>SUMIF(Ingredients!$B$3:$B$230,F659,Ingredients!$I$3:$I$230)+SUMIF($B$3:$B$725,F659,$CK$3:$CK$725)</f>
        <v>0</v>
      </c>
      <c r="CD659" s="30">
        <f>SUMIF(Ingredients!$B$3:$B$230,G659,Ingredients!$I$3:$I$230)+SUMIF($B$3:$B$725,G659,$CK$3:$CK$725)</f>
        <v>0</v>
      </c>
      <c r="CE659" s="30">
        <f>SUMIF(Ingredients!$B$3:$B$230,H659,Ingredients!$I$3:$I$230)+SUMIF($B$3:$B$725,H659,$CK$3:$CK$725)</f>
        <v>0</v>
      </c>
      <c r="CF659" s="30">
        <f>SUMIF(Ingredients!$B$3:$B$230,I659,Ingredients!$I$3:$I$230)+SUMIF($B$3:$B$725,I659,$CK$3:$CK$725)</f>
        <v>0</v>
      </c>
      <c r="CG659" s="30">
        <f>SUMIF(Ingredients!$B$3:$B$230,J659,Ingredients!$I$3:$I$230)+SUMIF($B$3:$B$725,J659,$CK$3:$CK$725)</f>
        <v>0</v>
      </c>
      <c r="CH659" s="30">
        <f>SUMIF(Ingredients!$B$3:$B$230,K659,Ingredients!$I$3:$I$230)+SUMIF($B$3:$B$725,K659,$CK$3:$CK$725)</f>
        <v>0</v>
      </c>
      <c r="CI659" s="30">
        <f>SUMIF(Ingredients!$B$3:$B$230,L659,Ingredients!$I$3:$I$230)+SUMIF($B$3:$B$725,L659,$CK$3:$CK$725)</f>
        <v>0</v>
      </c>
      <c r="CJ659" s="30">
        <f>SUMIF(Ingredients!$B$3:$B$230,M659,Ingredients!$I$3:$I$230)+SUMIF($B$3:$B$725,M659,$CK$3:$CK$725)</f>
        <v>0</v>
      </c>
      <c r="CK659" s="38">
        <f t="shared" si="145"/>
        <v>0</v>
      </c>
      <c r="CL659" s="30">
        <f>SUMIF(Ingredients!$B$3:$B$230,F659,Ingredients!$J$3:$J$230)+SUMIF($B$3:$B$725,F659,$CT$3:$CT$725)</f>
        <v>0</v>
      </c>
      <c r="CM659" s="30">
        <f>SUMIF(Ingredients!$B$3:$B$230,G659,Ingredients!$J$3:$J$230)+SUMIF($B$3:$B$725,G659,$CT$3:$CT$725)</f>
        <v>0</v>
      </c>
      <c r="CN659" s="30">
        <f>SUMIF(Ingredients!$B$3:$B$230,H659,Ingredients!$J$3:$J$230)+SUMIF($B$3:$B$725,H659,$CT$3:$CT$725)</f>
        <v>0</v>
      </c>
      <c r="CO659" s="30">
        <f>SUMIF(Ingredients!$B$3:$B$230,I659,Ingredients!$J$3:$J$230)+SUMIF($B$3:$B$725,I659,$CT$3:$CT$725)</f>
        <v>0</v>
      </c>
      <c r="CP659" s="30">
        <f>SUMIF(Ingredients!$B$3:$B$230,J659,Ingredients!$J$3:$J$230)+SUMIF($B$3:$B$725,J659,$CT$3:$CT$725)</f>
        <v>0</v>
      </c>
      <c r="CQ659" s="30">
        <f>SUMIF(Ingredients!$B$3:$B$230,K659,Ingredients!$J$3:$J$230)+SUMIF($B$3:$B$725,K659,$CT$3:$CT$725)</f>
        <v>0</v>
      </c>
      <c r="CR659" s="30">
        <f>SUMIF(Ingredients!$B$3:$B$230,L659,Ingredients!$J$3:$J$230)+SUMIF($B$3:$B$725,L659,$CT$3:$CT$725)</f>
        <v>0</v>
      </c>
      <c r="CS659" s="30">
        <f>SUMIF(Ingredients!$B$3:$B$230,M659,Ingredients!$J$3:$J$230)+SUMIF($B$3:$B$725,M659,$CT$3:$CT$725)</f>
        <v>0</v>
      </c>
      <c r="CT659" s="43">
        <f t="shared" si="146"/>
        <v>0</v>
      </c>
      <c r="CU659" s="34">
        <v>0</v>
      </c>
      <c r="CV659" s="30">
        <v>0</v>
      </c>
      <c r="CW659" s="30">
        <v>0</v>
      </c>
      <c r="CX659" s="35">
        <v>0</v>
      </c>
      <c r="CY659" s="36">
        <v>0</v>
      </c>
      <c r="CZ659" s="37">
        <v>0</v>
      </c>
      <c r="DA659" s="38">
        <v>0</v>
      </c>
      <c r="DB659" s="39">
        <v>0</v>
      </c>
      <c r="DC659" t="s">
        <v>199</v>
      </c>
      <c r="DD659" t="str">
        <f t="shared" ca="1" si="138"/>
        <v/>
      </c>
      <c r="DE659" t="str">
        <f t="shared" ca="1" si="147"/>
        <v>No</v>
      </c>
      <c r="DF659" t="s">
        <v>1266</v>
      </c>
      <c r="DG659" t="s">
        <v>200</v>
      </c>
      <c r="DH659" t="str">
        <f t="shared" ca="1" si="148"/>
        <v/>
      </c>
      <c r="DI659" t="s">
        <v>2271</v>
      </c>
    </row>
    <row r="660" spans="2:113" x14ac:dyDescent="0.3">
      <c r="B660" t="s">
        <v>986</v>
      </c>
      <c r="C660" t="str">
        <f>INDEX('PH Itemnames'!$B$1:$B$723,MATCH(B660,'PH Itemnames'!$A$1:$A$723),1)</f>
        <v>cantonesenoodlesItem</v>
      </c>
      <c r="D660" t="s">
        <v>245</v>
      </c>
      <c r="E660" t="s">
        <v>1191</v>
      </c>
      <c r="F660" s="10" t="s">
        <v>692</v>
      </c>
      <c r="G660" s="11" t="s">
        <v>75</v>
      </c>
      <c r="H660" s="11" t="s">
        <v>226</v>
      </c>
      <c r="I660" s="11" t="s">
        <v>34</v>
      </c>
      <c r="J660" s="11" t="s">
        <v>61</v>
      </c>
      <c r="K660" s="11" t="s">
        <v>60</v>
      </c>
      <c r="L660" s="11" t="s">
        <v>284</v>
      </c>
      <c r="M660" s="11" t="s">
        <v>841</v>
      </c>
      <c r="N660" s="46">
        <f ca="1">SUMIF(Ingredients!$B$3:$B$230,'PH complex foods'!F660,Ingredients!$A$3:$A$119)+SUMIF($B$3:$B$725,F660,$V$3:$V$724)</f>
        <v>1</v>
      </c>
      <c r="O660" s="11">
        <f ca="1">SUMIF(Ingredients!$B$3:$B$230,'PH complex foods'!G660,Ingredients!$A$3:$A$119)+SUMIF($B$3:$B$725,G660,$V$3:$V$724)</f>
        <v>1</v>
      </c>
      <c r="P660" s="11">
        <f ca="1">SUMIF(Ingredients!$B$3:$B$230,'PH complex foods'!H660,Ingredients!$A$3:$A$119)+SUMIF($B$3:$B$725,H660,$V$3:$V$724)</f>
        <v>1</v>
      </c>
      <c r="Q660" s="11">
        <f ca="1">SUMIF(Ingredients!$B$3:$B$230,'PH complex foods'!I660,Ingredients!$A$3:$A$119)+SUMIF($B$3:$B$725,I660,$V$3:$V$724)</f>
        <v>1</v>
      </c>
      <c r="R660" s="11">
        <f ca="1">SUMIF(Ingredients!$B$3:$B$230,'PH complex foods'!J660,Ingredients!$A$3:$A$119)+SUMIF($B$3:$B$725,J660,$V$3:$V$724)</f>
        <v>1</v>
      </c>
      <c r="S660" s="11">
        <f ca="1">SUMIF(Ingredients!$B$3:$B$230,'PH complex foods'!K660,Ingredients!$A$3:$A$119)+SUMIF($B$3:$B$725,K660,$V$3:$V$724)</f>
        <v>1</v>
      </c>
      <c r="T660" s="11">
        <f ca="1">SUMIF(Ingredients!$B$3:$B$230,'PH complex foods'!L660,Ingredients!$A$3:$A$119)+SUMIF($B$3:$B$725,L660,$V$3:$V$724)</f>
        <v>1</v>
      </c>
      <c r="U660" s="11">
        <f ca="1">SUMIF(Ingredients!$B$3:$B$230,'PH complex foods'!M660,Ingredients!$A$3:$A$119)+SUMIF($B$3:$B$725,M660,$V$3:$V$724)</f>
        <v>0</v>
      </c>
      <c r="V660" s="10">
        <f t="shared" ca="1" si="149"/>
        <v>0</v>
      </c>
      <c r="W660" s="10">
        <v>0</v>
      </c>
      <c r="X660" s="11">
        <v>0</v>
      </c>
      <c r="Y660" s="11">
        <f>COUNTIF(F660:M1384,B660)</f>
        <v>0</v>
      </c>
      <c r="Z660" s="44" t="str">
        <f t="shared" ca="1" si="150"/>
        <v>No</v>
      </c>
      <c r="AA660" s="34">
        <f>SUMIF(Ingredients!$B$3:$B$230,F660,Ingredients!$C$3:$C$230)+SUMIF($B$3:$B$725,F660,$AI$3:$AI$725)</f>
        <v>5</v>
      </c>
      <c r="AB660" s="30">
        <f>SUMIF(Ingredients!$B$3:$B$230,G660,Ingredients!$C$3:$C$230)+SUMIF($B$3:$B$725,G660,$AI$3:$AI$725)</f>
        <v>10</v>
      </c>
      <c r="AC660" s="30">
        <f>SUMIF(Ingredients!$B$3:$B$230,H660,Ingredients!$C$3:$C$230)+SUMIF($B$3:$B$725,H660,$AI$3:$AI$725)</f>
        <v>0</v>
      </c>
      <c r="AD660" s="30">
        <f>SUMIF(Ingredients!$B$3:$B$230,I660,Ingredients!$C$3:$C$230)+SUMIF($B$3:$B$725,I660,$AI$3:$AI$725)</f>
        <v>0</v>
      </c>
      <c r="AE660" s="30">
        <f>SUMIF(Ingredients!$B$3:$B$230,J660,Ingredients!$C$3:$C$230)+SUMIF($B$3:$B$725,J660,$AI$3:$AI$725)</f>
        <v>10</v>
      </c>
      <c r="AF660" s="30">
        <f>SUMIF(Ingredients!$B$3:$B$230,K660,Ingredients!$C$3:$C$230)+SUMIF($B$3:$B$725,K660,$AI$3:$AI$725)</f>
        <v>2</v>
      </c>
      <c r="AG660" s="30">
        <f>SUMIF(Ingredients!$B$3:$B$230,L660,Ingredients!$C$3:$C$230)+SUMIF($B$3:$B$725,L660,$AI$3:$AI$725)</f>
        <v>2</v>
      </c>
      <c r="AH660" s="30">
        <f>SUMIF(Ingredients!$B$3:$B$230,M660,Ingredients!$C$3:$C$230)+SUMIF($B$3:$B$725,M660,$AI$3:$AI$725)</f>
        <v>0</v>
      </c>
      <c r="AI660" s="29">
        <f t="shared" si="139"/>
        <v>29</v>
      </c>
      <c r="AJ660" s="30">
        <f>SUMIF(Ingredients!$B$3:$B$230,F660,Ingredients!$D$3:$D$230)+SUMIF($B$3:$B$725,F660,$AR$3:$AR$725)</f>
        <v>0</v>
      </c>
      <c r="AK660" s="30">
        <f>SUMIF(Ingredients!$B$3:$B$230,G660,Ingredients!$D$3:$D$230)+SUMIF($B$3:$B$725,G660,$AR$3:$AR$725)</f>
        <v>0</v>
      </c>
      <c r="AL660" s="30">
        <f>SUMIF(Ingredients!$B$3:$B$230,H660,Ingredients!$D$3:$D$230)+SUMIF($B$3:$B$725,H660,$AR$3:$AR$725)</f>
        <v>0</v>
      </c>
      <c r="AM660" s="30">
        <f>SUMIF(Ingredients!$B$3:$B$230,I660,Ingredients!$D$3:$D$230)+SUMIF($B$3:$B$725,I660,$AR$3:$AR$725)</f>
        <v>0</v>
      </c>
      <c r="AN660" s="30">
        <f>SUMIF(Ingredients!$B$3:$B$230,J660,Ingredients!$D$3:$D$230)+SUMIF($B$3:$B$725,J660,$AR$3:$AR$725)</f>
        <v>0</v>
      </c>
      <c r="AO660" s="30">
        <f>SUMIF(Ingredients!$B$3:$B$230,K660,Ingredients!$D$3:$D$230)+SUMIF($B$3:$B$725,K660,$AR$3:$AR$725)</f>
        <v>0</v>
      </c>
      <c r="AP660" s="30">
        <f>SUMIF(Ingredients!$B$3:$B$230,L660,Ingredients!$D$3:$D$230)+SUMIF($B$3:$B$725,L660,$AR$3:$AR$725)</f>
        <v>0</v>
      </c>
      <c r="AQ660" s="30">
        <f>SUMIF(Ingredients!$B$3:$B$230,M660,Ingredients!$D$3:$D$230)+SUMIF($B$3:$B$725,M660,$AR$3:$AR$725)</f>
        <v>10</v>
      </c>
      <c r="AR660" s="29">
        <f t="shared" si="140"/>
        <v>10</v>
      </c>
      <c r="AS660" s="30">
        <f>SUMIF(Ingredients!$B$3:$B$230,F660,Ingredients!$E$3:$E$230)+SUMIF($B$3:$B$725,F660,$BA$3:$BA$730)</f>
        <v>7</v>
      </c>
      <c r="AT660" s="30">
        <f>SUMIF(Ingredients!$B$3:$B$230,G660,Ingredients!$E$3:$E$230)+SUMIF($B$3:$B$725,G660,$BA$3:$BA$730)</f>
        <v>10</v>
      </c>
      <c r="AU660" s="30">
        <f>SUMIF(Ingredients!$B$3:$B$230,H660,Ingredients!$E$3:$E$230)+SUMIF($B$3:$B$725,H660,$BA$3:$BA$730)</f>
        <v>16</v>
      </c>
      <c r="AV660" s="30">
        <f>SUMIF(Ingredients!$B$3:$B$230,I660,Ingredients!$E$3:$E$230)+SUMIF($B$3:$B$725,I660,$BA$3:$BA$730)</f>
        <v>10</v>
      </c>
      <c r="AW660" s="30">
        <f>SUMIF(Ingredients!$B$3:$B$230,J660,Ingredients!$E$3:$E$230)+SUMIF($B$3:$B$725,J660,$BA$3:$BA$730)</f>
        <v>31</v>
      </c>
      <c r="AX660" s="30">
        <f>SUMIF(Ingredients!$B$3:$B$230,K660,Ingredients!$E$3:$E$230)+SUMIF($B$3:$B$725,K660,$BA$3:$BA$730)</f>
        <v>18</v>
      </c>
      <c r="AY660" s="30">
        <f>SUMIF(Ingredients!$B$3:$B$230,L660,Ingredients!$E$3:$E$230)+SUMIF($B$3:$B$725,L660,$BA$3:$BA$730)</f>
        <v>24</v>
      </c>
      <c r="AZ660" s="30">
        <f>SUMIF(Ingredients!$B$3:$B$230,M660,Ingredients!$E$3:$E$230)+SUMIF($B$3:$B$725,M660,$BA$3:$BA$730)</f>
        <v>15</v>
      </c>
      <c r="BA660" s="29">
        <f t="shared" si="141"/>
        <v>16.375</v>
      </c>
      <c r="BB660" s="30">
        <f>SUMIF(Ingredients!$B$3:$B$230,F660,Ingredients!$F$3:$F$230)+SUMIF($B$3:$B$725,F660,$BJ$3:$BJ$725)</f>
        <v>1</v>
      </c>
      <c r="BC660" s="30">
        <f>SUMIF(Ingredients!$B$3:$B$230,G660,Ingredients!$F$3:$F$230)+SUMIF($B$3:$B$725,G660,$BJ$3:$BJ$725)</f>
        <v>0</v>
      </c>
      <c r="BD660" s="30">
        <f>SUMIF(Ingredients!$B$3:$B$230,H660,Ingredients!$F$3:$F$230)+SUMIF($B$3:$B$725,H660,$BJ$3:$BJ$725)</f>
        <v>0</v>
      </c>
      <c r="BE660" s="30">
        <f>SUMIF(Ingredients!$B$3:$B$230,I660,Ingredients!$F$3:$F$230)+SUMIF($B$3:$B$725,I660,$BJ$3:$BJ$725)</f>
        <v>0</v>
      </c>
      <c r="BF660" s="30">
        <f>SUMIF(Ingredients!$B$3:$B$230,J660,Ingredients!$F$3:$F$230)+SUMIF($B$3:$B$725,J660,$BJ$3:$BJ$725)</f>
        <v>0</v>
      </c>
      <c r="BG660" s="30">
        <f>SUMIF(Ingredients!$B$3:$B$230,K660,Ingredients!$F$3:$F$230)+SUMIF($B$3:$B$725,K660,$BJ$3:$BJ$725)</f>
        <v>0</v>
      </c>
      <c r="BH660" s="30">
        <f>SUMIF(Ingredients!$B$3:$B$230,L660,Ingredients!$F$3:$F$230)+SUMIF($B$3:$B$725,L660,$BJ$3:$BJ$725)</f>
        <v>0</v>
      </c>
      <c r="BI660" s="30">
        <f>SUMIF(Ingredients!$B$3:$B$230,M660,Ingredients!$F$3:$F$230)+SUMIF($B$3:$B$725,M660,$BJ$3:$BJ$725)</f>
        <v>0</v>
      </c>
      <c r="BJ660" s="35">
        <f t="shared" si="142"/>
        <v>1</v>
      </c>
      <c r="BK660" s="30">
        <f>SUMIF(Ingredients!$B$3:$B$230,F660,Ingredients!$G$3:$G$230)+SUMIF($B$3:$B$725,F660,$BS$3:$BS$725)</f>
        <v>0</v>
      </c>
      <c r="BL660" s="30">
        <f>SUMIF(Ingredients!$B$3:$B$230,G660,Ingredients!$G$3:$G$230)+SUMIF($B$3:$B$725,G660,$BS$3:$BS$725)</f>
        <v>0</v>
      </c>
      <c r="BM660" s="30">
        <f>SUMIF(Ingredients!$B$3:$B$230,H660,Ingredients!$G$3:$G$230)+SUMIF($B$3:$B$725,H660,$BS$3:$BS$725)</f>
        <v>0</v>
      </c>
      <c r="BN660" s="30">
        <f>SUMIF(Ingredients!$B$3:$B$230,I660,Ingredients!$G$3:$G$230)+SUMIF($B$3:$B$725,I660,$BS$3:$BS$725)</f>
        <v>0</v>
      </c>
      <c r="BO660" s="30">
        <f>SUMIF(Ingredients!$B$3:$B$230,J660,Ingredients!$G$3:$G$230)+SUMIF($B$3:$B$725,J660,$BS$3:$BS$725)</f>
        <v>0</v>
      </c>
      <c r="BP660" s="30">
        <f>SUMIF(Ingredients!$B$3:$B$230,K660,Ingredients!$G$3:$G$230)+SUMIF($B$3:$B$725,K660,$BS$3:$BS$725)</f>
        <v>0</v>
      </c>
      <c r="BQ660" s="30">
        <f>SUMIF(Ingredients!$B$3:$B$230,L660,Ingredients!$G$3:$G$230)+SUMIF($B$3:$B$725,L660,$BS$3:$BS$725)</f>
        <v>0</v>
      </c>
      <c r="BR660" s="30">
        <f>SUMIF(Ingredients!$B$3:$B$230,M660,Ingredients!$G$3:$G$230)+SUMIF($B$3:$B$725,M660,$BS$3:$BS$725)</f>
        <v>0</v>
      </c>
      <c r="BS660" s="36">
        <f t="shared" si="143"/>
        <v>0</v>
      </c>
      <c r="BT660" s="30">
        <f>SUMIF(Ingredients!$B$3:$B$230,F660,Ingredients!$H$3:$H$230)+SUMIF($B$3:$B$725,F660,$CB$3:$CB$725)</f>
        <v>0</v>
      </c>
      <c r="BU660" s="30">
        <f>SUMIF(Ingredients!$B$3:$B$230,G660,Ingredients!$H$3:$H$230)+SUMIF($B$3:$B$725,G660,$CB$3:$CB$725)</f>
        <v>0</v>
      </c>
      <c r="BV660" s="30">
        <f>SUMIF(Ingredients!$B$3:$B$230,H660,Ingredients!$H$3:$H$230)+SUMIF($B$3:$B$725,H660,$CB$3:$CB$725)</f>
        <v>0</v>
      </c>
      <c r="BW660" s="30">
        <f>SUMIF(Ingredients!$B$3:$B$230,I660,Ingredients!$H$3:$H$230)+SUMIF($B$3:$B$725,I660,$CB$3:$CB$725)</f>
        <v>0</v>
      </c>
      <c r="BX660" s="30">
        <f>SUMIF(Ingredients!$B$3:$B$230,J660,Ingredients!$H$3:$H$230)+SUMIF($B$3:$B$725,J660,$CB$3:$CB$725)</f>
        <v>1</v>
      </c>
      <c r="BY660" s="30">
        <f>SUMIF(Ingredients!$B$3:$B$230,K660,Ingredients!$H$3:$H$230)+SUMIF($B$3:$B$725,K660,$CB$3:$CB$725)</f>
        <v>1</v>
      </c>
      <c r="BZ660" s="30">
        <f>SUMIF(Ingredients!$B$3:$B$230,L660,Ingredients!$H$3:$H$230)+SUMIF($B$3:$B$725,L660,$CB$3:$CB$725)</f>
        <v>0</v>
      </c>
      <c r="CA660" s="30">
        <f>SUMIF(Ingredients!$B$3:$B$230,M660,Ingredients!$H$3:$H$230)+SUMIF($B$3:$B$725,M660,$CB$3:$CB$725)</f>
        <v>0</v>
      </c>
      <c r="CB660" s="42">
        <f t="shared" si="144"/>
        <v>2</v>
      </c>
      <c r="CC660" s="30">
        <f>SUMIF(Ingredients!$B$3:$B$230,F660,Ingredients!$I$3:$I$230)+SUMIF($B$3:$B$725,F660,$CK$3:$CK$725)</f>
        <v>0</v>
      </c>
      <c r="CD660" s="30">
        <f>SUMIF(Ingredients!$B$3:$B$230,G660,Ingredients!$I$3:$I$230)+SUMIF($B$3:$B$725,G660,$CK$3:$CK$725)</f>
        <v>2</v>
      </c>
      <c r="CE660" s="30">
        <f>SUMIF(Ingredients!$B$3:$B$230,H660,Ingredients!$I$3:$I$230)+SUMIF($B$3:$B$725,H660,$CK$3:$CK$725)</f>
        <v>0</v>
      </c>
      <c r="CF660" s="30">
        <f>SUMIF(Ingredients!$B$3:$B$230,I660,Ingredients!$I$3:$I$230)+SUMIF($B$3:$B$725,I660,$CK$3:$CK$725)</f>
        <v>0</v>
      </c>
      <c r="CG660" s="30">
        <f>SUMIF(Ingredients!$B$3:$B$230,J660,Ingredients!$I$3:$I$230)+SUMIF($B$3:$B$725,J660,$CK$3:$CK$725)</f>
        <v>0</v>
      </c>
      <c r="CH660" s="30">
        <f>SUMIF(Ingredients!$B$3:$B$230,K660,Ingredients!$I$3:$I$230)+SUMIF($B$3:$B$725,K660,$CK$3:$CK$725)</f>
        <v>0</v>
      </c>
      <c r="CI660" s="30">
        <f>SUMIF(Ingredients!$B$3:$B$230,L660,Ingredients!$I$3:$I$230)+SUMIF($B$3:$B$725,L660,$CK$3:$CK$725)</f>
        <v>0.5</v>
      </c>
      <c r="CJ660" s="30">
        <f>SUMIF(Ingredients!$B$3:$B$230,M660,Ingredients!$I$3:$I$230)+SUMIF($B$3:$B$725,M660,$CK$3:$CK$725)</f>
        <v>0</v>
      </c>
      <c r="CK660" s="38">
        <f t="shared" si="145"/>
        <v>2.5</v>
      </c>
      <c r="CL660" s="30">
        <f>SUMIF(Ingredients!$B$3:$B$230,F660,Ingredients!$J$3:$J$230)+SUMIF($B$3:$B$725,F660,$CT$3:$CT$725)</f>
        <v>0</v>
      </c>
      <c r="CM660" s="30">
        <f>SUMIF(Ingredients!$B$3:$B$230,G660,Ingredients!$J$3:$J$230)+SUMIF($B$3:$B$725,G660,$CT$3:$CT$725)</f>
        <v>0</v>
      </c>
      <c r="CN660" s="30">
        <f>SUMIF(Ingredients!$B$3:$B$230,H660,Ingredients!$J$3:$J$230)+SUMIF($B$3:$B$725,H660,$CT$3:$CT$725)</f>
        <v>0</v>
      </c>
      <c r="CO660" s="30">
        <f>SUMIF(Ingredients!$B$3:$B$230,I660,Ingredients!$J$3:$J$230)+SUMIF($B$3:$B$725,I660,$CT$3:$CT$725)</f>
        <v>0</v>
      </c>
      <c r="CP660" s="30">
        <f>SUMIF(Ingredients!$B$3:$B$230,J660,Ingredients!$J$3:$J$230)+SUMIF($B$3:$B$725,J660,$CT$3:$CT$725)</f>
        <v>0</v>
      </c>
      <c r="CQ660" s="30">
        <f>SUMIF(Ingredients!$B$3:$B$230,K660,Ingredients!$J$3:$J$230)+SUMIF($B$3:$B$725,K660,$CT$3:$CT$725)</f>
        <v>0</v>
      </c>
      <c r="CR660" s="30">
        <f>SUMIF(Ingredients!$B$3:$B$230,L660,Ingredients!$J$3:$J$230)+SUMIF($B$3:$B$725,L660,$CT$3:$CT$725)</f>
        <v>0</v>
      </c>
      <c r="CS660" s="30">
        <f>SUMIF(Ingredients!$B$3:$B$230,M660,Ingredients!$J$3:$J$230)+SUMIF($B$3:$B$725,M660,$CT$3:$CT$725)</f>
        <v>0</v>
      </c>
      <c r="CT660" s="43">
        <f t="shared" si="146"/>
        <v>0</v>
      </c>
      <c r="CU660" s="34">
        <v>29</v>
      </c>
      <c r="CV660" s="30">
        <v>10</v>
      </c>
      <c r="CW660" s="30">
        <v>16.375</v>
      </c>
      <c r="CX660" s="35">
        <v>1</v>
      </c>
      <c r="CY660" s="36">
        <v>0</v>
      </c>
      <c r="CZ660" s="37">
        <v>2</v>
      </c>
      <c r="DA660" s="38">
        <v>2.5</v>
      </c>
      <c r="DB660" s="39">
        <v>0</v>
      </c>
      <c r="DC660" t="s">
        <v>199</v>
      </c>
      <c r="DD660" t="str">
        <f t="shared" ca="1" si="138"/>
        <v/>
      </c>
      <c r="DE660" t="str">
        <f t="shared" ca="1" si="147"/>
        <v>No</v>
      </c>
      <c r="DG660" t="s">
        <v>200</v>
      </c>
      <c r="DH660" t="str">
        <f t="shared" ca="1" si="148"/>
        <v/>
      </c>
      <c r="DI660" t="s">
        <v>2271</v>
      </c>
    </row>
    <row r="661" spans="2:113" x14ac:dyDescent="0.3">
      <c r="B661" t="s">
        <v>987</v>
      </c>
      <c r="C661" t="str">
        <f>INDEX('PH Itemnames'!$B$1:$B$723,MATCH(B661,'PH Itemnames'!$A$1:$A$723),1)</f>
        <v>dangoItem</v>
      </c>
      <c r="D661" t="s">
        <v>240</v>
      </c>
      <c r="E661" t="s">
        <v>1191</v>
      </c>
      <c r="F661" s="10" t="s">
        <v>655</v>
      </c>
      <c r="G661" s="11" t="s">
        <v>655</v>
      </c>
      <c r="H661" s="11" t="s">
        <v>655</v>
      </c>
      <c r="I661" s="11"/>
      <c r="J661" s="11"/>
      <c r="K661" s="11"/>
      <c r="L661" s="11"/>
      <c r="M661" s="11"/>
      <c r="N661" s="46">
        <f ca="1">SUMIF(Ingredients!$B$3:$B$230,'PH complex foods'!F661,Ingredients!$A$3:$A$119)+SUMIF($B$3:$B$725,F661,$V$3:$V$724)</f>
        <v>1</v>
      </c>
      <c r="O661" s="11">
        <f ca="1">SUMIF(Ingredients!$B$3:$B$230,'PH complex foods'!G661,Ingredients!$A$3:$A$119)+SUMIF($B$3:$B$725,G661,$V$3:$V$724)</f>
        <v>1</v>
      </c>
      <c r="P661" s="11">
        <f ca="1">SUMIF(Ingredients!$B$3:$B$230,'PH complex foods'!H661,Ingredients!$A$3:$A$119)+SUMIF($B$3:$B$725,H661,$V$3:$V$724)</f>
        <v>1</v>
      </c>
      <c r="Q661" s="11">
        <f ca="1">SUMIF(Ingredients!$B$3:$B$230,'PH complex foods'!I661,Ingredients!$A$3:$A$119)+SUMIF($B$3:$B$725,I661,$V$3:$V$724)</f>
        <v>0</v>
      </c>
      <c r="R661" s="11">
        <f ca="1">SUMIF(Ingredients!$B$3:$B$230,'PH complex foods'!J661,Ingredients!$A$3:$A$119)+SUMIF($B$3:$B$725,J661,$V$3:$V$724)</f>
        <v>0</v>
      </c>
      <c r="S661" s="11">
        <f ca="1">SUMIF(Ingredients!$B$3:$B$230,'PH complex foods'!K661,Ingredients!$A$3:$A$119)+SUMIF($B$3:$B$725,K661,$V$3:$V$724)</f>
        <v>0</v>
      </c>
      <c r="T661" s="11">
        <f ca="1">SUMIF(Ingredients!$B$3:$B$230,'PH complex foods'!L661,Ingredients!$A$3:$A$119)+SUMIF($B$3:$B$725,L661,$V$3:$V$724)</f>
        <v>0</v>
      </c>
      <c r="U661" s="11">
        <f ca="1">SUMIF(Ingredients!$B$3:$B$230,'PH complex foods'!M661,Ingredients!$A$3:$A$119)+SUMIF($B$3:$B$725,M661,$V$3:$V$724)</f>
        <v>0</v>
      </c>
      <c r="V661" s="10">
        <f t="shared" ca="1" si="149"/>
        <v>1</v>
      </c>
      <c r="W661" s="10">
        <v>1</v>
      </c>
      <c r="X661" s="11">
        <v>1</v>
      </c>
      <c r="Y661" s="11">
        <f>COUNTIF(F661:M1385,B661)</f>
        <v>0</v>
      </c>
      <c r="Z661" s="44" t="str">
        <f t="shared" ca="1" si="150"/>
        <v>Yes</v>
      </c>
      <c r="AA661" s="34">
        <f>SUMIF(Ingredients!$B$3:$B$230,F661,Ingredients!$C$3:$C$230)+SUMIF($B$3:$B$725,F661,$AI$3:$AI$725)</f>
        <v>0</v>
      </c>
      <c r="AB661" s="30">
        <f>SUMIF(Ingredients!$B$3:$B$230,G661,Ingredients!$C$3:$C$230)+SUMIF($B$3:$B$725,G661,$AI$3:$AI$725)</f>
        <v>0</v>
      </c>
      <c r="AC661" s="30">
        <f>SUMIF(Ingredients!$B$3:$B$230,H661,Ingredients!$C$3:$C$230)+SUMIF($B$3:$B$725,H661,$AI$3:$AI$725)</f>
        <v>0</v>
      </c>
      <c r="AD661" s="30">
        <f>SUMIF(Ingredients!$B$3:$B$230,I661,Ingredients!$C$3:$C$230)+SUMIF($B$3:$B$725,I661,$AI$3:$AI$725)</f>
        <v>0</v>
      </c>
      <c r="AE661" s="30">
        <f>SUMIF(Ingredients!$B$3:$B$230,J661,Ingredients!$C$3:$C$230)+SUMIF($B$3:$B$725,J661,$AI$3:$AI$725)</f>
        <v>0</v>
      </c>
      <c r="AF661" s="30">
        <f>SUMIF(Ingredients!$B$3:$B$230,K661,Ingredients!$C$3:$C$230)+SUMIF($B$3:$B$725,K661,$AI$3:$AI$725)</f>
        <v>0</v>
      </c>
      <c r="AG661" s="30">
        <f>SUMIF(Ingredients!$B$3:$B$230,L661,Ingredients!$C$3:$C$230)+SUMIF($B$3:$B$725,L661,$AI$3:$AI$725)</f>
        <v>0</v>
      </c>
      <c r="AH661" s="30">
        <f>SUMIF(Ingredients!$B$3:$B$230,M661,Ingredients!$C$3:$C$230)+SUMIF($B$3:$B$725,M661,$AI$3:$AI$725)</f>
        <v>0</v>
      </c>
      <c r="AI661" s="29">
        <f t="shared" si="139"/>
        <v>0</v>
      </c>
      <c r="AJ661" s="30">
        <f>SUMIF(Ingredients!$B$3:$B$230,F661,Ingredients!$D$3:$D$230)+SUMIF($B$3:$B$725,F661,$AR$3:$AR$725)</f>
        <v>10</v>
      </c>
      <c r="AK661" s="30">
        <f>SUMIF(Ingredients!$B$3:$B$230,G661,Ingredients!$D$3:$D$230)+SUMIF($B$3:$B$725,G661,$AR$3:$AR$725)</f>
        <v>10</v>
      </c>
      <c r="AL661" s="30">
        <f>SUMIF(Ingredients!$B$3:$B$230,H661,Ingredients!$D$3:$D$230)+SUMIF($B$3:$B$725,H661,$AR$3:$AR$725)</f>
        <v>10</v>
      </c>
      <c r="AM661" s="30">
        <f>SUMIF(Ingredients!$B$3:$B$230,I661,Ingredients!$D$3:$D$230)+SUMIF($B$3:$B$725,I661,$AR$3:$AR$725)</f>
        <v>0</v>
      </c>
      <c r="AN661" s="30">
        <f>SUMIF(Ingredients!$B$3:$B$230,J661,Ingredients!$D$3:$D$230)+SUMIF($B$3:$B$725,J661,$AR$3:$AR$725)</f>
        <v>0</v>
      </c>
      <c r="AO661" s="30">
        <f>SUMIF(Ingredients!$B$3:$B$230,K661,Ingredients!$D$3:$D$230)+SUMIF($B$3:$B$725,K661,$AR$3:$AR$725)</f>
        <v>0</v>
      </c>
      <c r="AP661" s="30">
        <f>SUMIF(Ingredients!$B$3:$B$230,L661,Ingredients!$D$3:$D$230)+SUMIF($B$3:$B$725,L661,$AR$3:$AR$725)</f>
        <v>0</v>
      </c>
      <c r="AQ661" s="30">
        <f>SUMIF(Ingredients!$B$3:$B$230,M661,Ingredients!$D$3:$D$230)+SUMIF($B$3:$B$725,M661,$AR$3:$AR$725)</f>
        <v>0</v>
      </c>
      <c r="AR661" s="29">
        <f t="shared" si="140"/>
        <v>30</v>
      </c>
      <c r="AS661" s="30">
        <f>SUMIF(Ingredients!$B$3:$B$230,F661,Ingredients!$E$3:$E$230)+SUMIF($B$3:$B$725,F661,$BA$3:$BA$730)</f>
        <v>13.333333333333334</v>
      </c>
      <c r="AT661" s="30">
        <f>SUMIF(Ingredients!$B$3:$B$230,G661,Ingredients!$E$3:$E$230)+SUMIF($B$3:$B$725,G661,$BA$3:$BA$730)</f>
        <v>13.333333333333334</v>
      </c>
      <c r="AU661" s="30">
        <f>SUMIF(Ingredients!$B$3:$B$230,H661,Ingredients!$E$3:$E$230)+SUMIF($B$3:$B$725,H661,$BA$3:$BA$730)</f>
        <v>13.333333333333334</v>
      </c>
      <c r="AV661" s="30">
        <f>SUMIF(Ingredients!$B$3:$B$230,I661,Ingredients!$E$3:$E$230)+SUMIF($B$3:$B$725,I661,$BA$3:$BA$730)</f>
        <v>0</v>
      </c>
      <c r="AW661" s="30">
        <f>SUMIF(Ingredients!$B$3:$B$230,J661,Ingredients!$E$3:$E$230)+SUMIF($B$3:$B$725,J661,$BA$3:$BA$730)</f>
        <v>0</v>
      </c>
      <c r="AX661" s="30">
        <f>SUMIF(Ingredients!$B$3:$B$230,K661,Ingredients!$E$3:$E$230)+SUMIF($B$3:$B$725,K661,$BA$3:$BA$730)</f>
        <v>0</v>
      </c>
      <c r="AY661" s="30">
        <f>SUMIF(Ingredients!$B$3:$B$230,L661,Ingredients!$E$3:$E$230)+SUMIF($B$3:$B$725,L661,$BA$3:$BA$730)</f>
        <v>0</v>
      </c>
      <c r="AZ661" s="30">
        <f>SUMIF(Ingredients!$B$3:$B$230,M661,Ingredients!$E$3:$E$230)+SUMIF($B$3:$B$725,M661,$BA$3:$BA$730)</f>
        <v>0</v>
      </c>
      <c r="BA661" s="29">
        <f t="shared" si="141"/>
        <v>13.333333333333334</v>
      </c>
      <c r="BB661" s="30">
        <f>SUMIF(Ingredients!$B$3:$B$230,F661,Ingredients!$F$3:$F$230)+SUMIF($B$3:$B$725,F661,$BJ$3:$BJ$725)</f>
        <v>0</v>
      </c>
      <c r="BC661" s="30">
        <f>SUMIF(Ingredients!$B$3:$B$230,G661,Ingredients!$F$3:$F$230)+SUMIF($B$3:$B$725,G661,$BJ$3:$BJ$725)</f>
        <v>0</v>
      </c>
      <c r="BD661" s="30">
        <f>SUMIF(Ingredients!$B$3:$B$230,H661,Ingredients!$F$3:$F$230)+SUMIF($B$3:$B$725,H661,$BJ$3:$BJ$725)</f>
        <v>0</v>
      </c>
      <c r="BE661" s="30">
        <f>SUMIF(Ingredients!$B$3:$B$230,I661,Ingredients!$F$3:$F$230)+SUMIF($B$3:$B$725,I661,$BJ$3:$BJ$725)</f>
        <v>0</v>
      </c>
      <c r="BF661" s="30">
        <f>SUMIF(Ingredients!$B$3:$B$230,J661,Ingredients!$F$3:$F$230)+SUMIF($B$3:$B$725,J661,$BJ$3:$BJ$725)</f>
        <v>0</v>
      </c>
      <c r="BG661" s="30">
        <f>SUMIF(Ingredients!$B$3:$B$230,K661,Ingredients!$F$3:$F$230)+SUMIF($B$3:$B$725,K661,$BJ$3:$BJ$725)</f>
        <v>0</v>
      </c>
      <c r="BH661" s="30">
        <f>SUMIF(Ingredients!$B$3:$B$230,L661,Ingredients!$F$3:$F$230)+SUMIF($B$3:$B$725,L661,$BJ$3:$BJ$725)</f>
        <v>0</v>
      </c>
      <c r="BI661" s="30">
        <f>SUMIF(Ingredients!$B$3:$B$230,M661,Ingredients!$F$3:$F$230)+SUMIF($B$3:$B$725,M661,$BJ$3:$BJ$725)</f>
        <v>0</v>
      </c>
      <c r="BJ661" s="35">
        <f t="shared" si="142"/>
        <v>0</v>
      </c>
      <c r="BK661" s="30">
        <f>SUMIF(Ingredients!$B$3:$B$230,F661,Ingredients!$G$3:$G$230)+SUMIF($B$3:$B$725,F661,$BS$3:$BS$725)</f>
        <v>0</v>
      </c>
      <c r="BL661" s="30">
        <f>SUMIF(Ingredients!$B$3:$B$230,G661,Ingredients!$G$3:$G$230)+SUMIF($B$3:$B$725,G661,$BS$3:$BS$725)</f>
        <v>0</v>
      </c>
      <c r="BM661" s="30">
        <f>SUMIF(Ingredients!$B$3:$B$230,H661,Ingredients!$G$3:$G$230)+SUMIF($B$3:$B$725,H661,$BS$3:$BS$725)</f>
        <v>0</v>
      </c>
      <c r="BN661" s="30">
        <f>SUMIF(Ingredients!$B$3:$B$230,I661,Ingredients!$G$3:$G$230)+SUMIF($B$3:$B$725,I661,$BS$3:$BS$725)</f>
        <v>0</v>
      </c>
      <c r="BO661" s="30">
        <f>SUMIF(Ingredients!$B$3:$B$230,J661,Ingredients!$G$3:$G$230)+SUMIF($B$3:$B$725,J661,$BS$3:$BS$725)</f>
        <v>0</v>
      </c>
      <c r="BP661" s="30">
        <f>SUMIF(Ingredients!$B$3:$B$230,K661,Ingredients!$G$3:$G$230)+SUMIF($B$3:$B$725,K661,$BS$3:$BS$725)</f>
        <v>0</v>
      </c>
      <c r="BQ661" s="30">
        <f>SUMIF(Ingredients!$B$3:$B$230,L661,Ingredients!$G$3:$G$230)+SUMIF($B$3:$B$725,L661,$BS$3:$BS$725)</f>
        <v>0</v>
      </c>
      <c r="BR661" s="30">
        <f>SUMIF(Ingredients!$B$3:$B$230,M661,Ingredients!$G$3:$G$230)+SUMIF($B$3:$B$725,M661,$BS$3:$BS$725)</f>
        <v>0</v>
      </c>
      <c r="BS661" s="36">
        <f t="shared" si="143"/>
        <v>0</v>
      </c>
      <c r="BT661" s="30">
        <f>SUMIF(Ingredients!$B$3:$B$230,F661,Ingredients!$H$3:$H$230)+SUMIF($B$3:$B$725,F661,$CB$3:$CB$725)</f>
        <v>0</v>
      </c>
      <c r="BU661" s="30">
        <f>SUMIF(Ingredients!$B$3:$B$230,G661,Ingredients!$H$3:$H$230)+SUMIF($B$3:$B$725,G661,$CB$3:$CB$725)</f>
        <v>0</v>
      </c>
      <c r="BV661" s="30">
        <f>SUMIF(Ingredients!$B$3:$B$230,H661,Ingredients!$H$3:$H$230)+SUMIF($B$3:$B$725,H661,$CB$3:$CB$725)</f>
        <v>0</v>
      </c>
      <c r="BW661" s="30">
        <f>SUMIF(Ingredients!$B$3:$B$230,I661,Ingredients!$H$3:$H$230)+SUMIF($B$3:$B$725,I661,$CB$3:$CB$725)</f>
        <v>0</v>
      </c>
      <c r="BX661" s="30">
        <f>SUMIF(Ingredients!$B$3:$B$230,J661,Ingredients!$H$3:$H$230)+SUMIF($B$3:$B$725,J661,$CB$3:$CB$725)</f>
        <v>0</v>
      </c>
      <c r="BY661" s="30">
        <f>SUMIF(Ingredients!$B$3:$B$230,K661,Ingredients!$H$3:$H$230)+SUMIF($B$3:$B$725,K661,$CB$3:$CB$725)</f>
        <v>0</v>
      </c>
      <c r="BZ661" s="30">
        <f>SUMIF(Ingredients!$B$3:$B$230,L661,Ingredients!$H$3:$H$230)+SUMIF($B$3:$B$725,L661,$CB$3:$CB$725)</f>
        <v>0</v>
      </c>
      <c r="CA661" s="30">
        <f>SUMIF(Ingredients!$B$3:$B$230,M661,Ingredients!$H$3:$H$230)+SUMIF($B$3:$B$725,M661,$CB$3:$CB$725)</f>
        <v>0</v>
      </c>
      <c r="CB661" s="42">
        <f t="shared" si="144"/>
        <v>0</v>
      </c>
      <c r="CC661" s="30">
        <f>SUMIF(Ingredients!$B$3:$B$230,F661,Ingredients!$I$3:$I$230)+SUMIF($B$3:$B$725,F661,$CK$3:$CK$725)</f>
        <v>0</v>
      </c>
      <c r="CD661" s="30">
        <f>SUMIF(Ingredients!$B$3:$B$230,G661,Ingredients!$I$3:$I$230)+SUMIF($B$3:$B$725,G661,$CK$3:$CK$725)</f>
        <v>0</v>
      </c>
      <c r="CE661" s="30">
        <f>SUMIF(Ingredients!$B$3:$B$230,H661,Ingredients!$I$3:$I$230)+SUMIF($B$3:$B$725,H661,$CK$3:$CK$725)</f>
        <v>0</v>
      </c>
      <c r="CF661" s="30">
        <f>SUMIF(Ingredients!$B$3:$B$230,I661,Ingredients!$I$3:$I$230)+SUMIF($B$3:$B$725,I661,$CK$3:$CK$725)</f>
        <v>0</v>
      </c>
      <c r="CG661" s="30">
        <f>SUMIF(Ingredients!$B$3:$B$230,J661,Ingredients!$I$3:$I$230)+SUMIF($B$3:$B$725,J661,$CK$3:$CK$725)</f>
        <v>0</v>
      </c>
      <c r="CH661" s="30">
        <f>SUMIF(Ingredients!$B$3:$B$230,K661,Ingredients!$I$3:$I$230)+SUMIF($B$3:$B$725,K661,$CK$3:$CK$725)</f>
        <v>0</v>
      </c>
      <c r="CI661" s="30">
        <f>SUMIF(Ingredients!$B$3:$B$230,L661,Ingredients!$I$3:$I$230)+SUMIF($B$3:$B$725,L661,$CK$3:$CK$725)</f>
        <v>0</v>
      </c>
      <c r="CJ661" s="30">
        <f>SUMIF(Ingredients!$B$3:$B$230,M661,Ingredients!$I$3:$I$230)+SUMIF($B$3:$B$725,M661,$CK$3:$CK$725)</f>
        <v>0</v>
      </c>
      <c r="CK661" s="38">
        <f t="shared" si="145"/>
        <v>0</v>
      </c>
      <c r="CL661" s="30">
        <f>SUMIF(Ingredients!$B$3:$B$230,F661,Ingredients!$J$3:$J$230)+SUMIF($B$3:$B$725,F661,$CT$3:$CT$725)</f>
        <v>0</v>
      </c>
      <c r="CM661" s="30">
        <f>SUMIF(Ingredients!$B$3:$B$230,G661,Ingredients!$J$3:$J$230)+SUMIF($B$3:$B$725,G661,$CT$3:$CT$725)</f>
        <v>0</v>
      </c>
      <c r="CN661" s="30">
        <f>SUMIF(Ingredients!$B$3:$B$230,H661,Ingredients!$J$3:$J$230)+SUMIF($B$3:$B$725,H661,$CT$3:$CT$725)</f>
        <v>0</v>
      </c>
      <c r="CO661" s="30">
        <f>SUMIF(Ingredients!$B$3:$B$230,I661,Ingredients!$J$3:$J$230)+SUMIF($B$3:$B$725,I661,$CT$3:$CT$725)</f>
        <v>0</v>
      </c>
      <c r="CP661" s="30">
        <f>SUMIF(Ingredients!$B$3:$B$230,J661,Ingredients!$J$3:$J$230)+SUMIF($B$3:$B$725,J661,$CT$3:$CT$725)</f>
        <v>0</v>
      </c>
      <c r="CQ661" s="30">
        <f>SUMIF(Ingredients!$B$3:$B$230,K661,Ingredients!$J$3:$J$230)+SUMIF($B$3:$B$725,K661,$CT$3:$CT$725)</f>
        <v>0</v>
      </c>
      <c r="CR661" s="30">
        <f>SUMIF(Ingredients!$B$3:$B$230,L661,Ingredients!$J$3:$J$230)+SUMIF($B$3:$B$725,L661,$CT$3:$CT$725)</f>
        <v>0</v>
      </c>
      <c r="CS661" s="30">
        <f>SUMIF(Ingredients!$B$3:$B$230,M661,Ingredients!$J$3:$J$230)+SUMIF($B$3:$B$725,M661,$CT$3:$CT$725)</f>
        <v>0</v>
      </c>
      <c r="CT661" s="43">
        <f t="shared" si="146"/>
        <v>0</v>
      </c>
      <c r="CU661" s="34">
        <v>5</v>
      </c>
      <c r="CV661" s="30">
        <v>0</v>
      </c>
      <c r="CW661" s="30">
        <v>24</v>
      </c>
      <c r="CX661" s="35">
        <v>3</v>
      </c>
      <c r="CY661" s="36">
        <v>0</v>
      </c>
      <c r="CZ661" s="37">
        <v>0</v>
      </c>
      <c r="DA661" s="38">
        <v>0</v>
      </c>
      <c r="DB661" s="39">
        <v>0</v>
      </c>
      <c r="DC661" t="s">
        <v>202</v>
      </c>
      <c r="DD661" t="str">
        <f t="shared" ca="1" si="138"/>
        <v/>
      </c>
      <c r="DE661" t="str">
        <f t="shared" ca="1" si="147"/>
        <v>-</v>
      </c>
      <c r="DG661" t="s">
        <v>200</v>
      </c>
      <c r="DH661" t="str">
        <f t="shared" ca="1" si="148"/>
        <v>DANGOITEM(MEAL, ItemRegistry.dangoItem, 4 ,1f,0f,3f,0f,0f,0f,0f,0.88f),</v>
      </c>
      <c r="DI661" t="s">
        <v>2658</v>
      </c>
    </row>
    <row r="662" spans="2:113" x14ac:dyDescent="0.3">
      <c r="B662" t="s">
        <v>988</v>
      </c>
      <c r="C662" t="str">
        <f>INDEX('PH Itemnames'!$B$1:$B$723,MATCH(B662,'PH Itemnames'!$A$1:$A$723),1)</f>
        <v>takoyakiItem</v>
      </c>
      <c r="D662" t="s">
        <v>240</v>
      </c>
      <c r="E662" t="s">
        <v>1191</v>
      </c>
      <c r="F662" s="10" t="s">
        <v>216</v>
      </c>
      <c r="G662" s="11" t="s">
        <v>989</v>
      </c>
      <c r="H662" s="11" t="s">
        <v>129</v>
      </c>
      <c r="I662" s="11" t="s">
        <v>67</v>
      </c>
      <c r="J662" s="11" t="s">
        <v>280</v>
      </c>
      <c r="K662" s="11" t="s">
        <v>695</v>
      </c>
      <c r="L662" s="11" t="s">
        <v>133</v>
      </c>
      <c r="M662" s="11"/>
      <c r="N662" s="46">
        <f ca="1">SUMIF(Ingredients!$B$3:$B$230,'PH complex foods'!F662,Ingredients!$A$3:$A$119)+SUMIF($B$3:$B$725,F662,$V$3:$V$724)</f>
        <v>1</v>
      </c>
      <c r="O662" s="11">
        <f ca="1">SUMIF(Ingredients!$B$3:$B$230,'PH complex foods'!G662,Ingredients!$A$3:$A$119)+SUMIF($B$3:$B$725,G662,$V$3:$V$724)</f>
        <v>0</v>
      </c>
      <c r="P662" s="11">
        <f ca="1">SUMIF(Ingredients!$B$3:$B$230,'PH complex foods'!H662,Ingredients!$A$3:$A$119)+SUMIF($B$3:$B$725,H662,$V$3:$V$724)</f>
        <v>1</v>
      </c>
      <c r="Q662" s="11">
        <f ca="1">SUMIF(Ingredients!$B$3:$B$230,'PH complex foods'!I662,Ingredients!$A$3:$A$119)+SUMIF($B$3:$B$725,I662,$V$3:$V$724)</f>
        <v>1</v>
      </c>
      <c r="R662" s="11">
        <f ca="1">SUMIF(Ingredients!$B$3:$B$230,'PH complex foods'!J662,Ingredients!$A$3:$A$119)+SUMIF($B$3:$B$725,J662,$V$3:$V$724)</f>
        <v>1</v>
      </c>
      <c r="S662" s="11">
        <f ca="1">SUMIF(Ingredients!$B$3:$B$230,'PH complex foods'!K662,Ingredients!$A$3:$A$119)+SUMIF($B$3:$B$725,K662,$V$3:$V$724)</f>
        <v>1</v>
      </c>
      <c r="T662" s="11">
        <f ca="1">SUMIF(Ingredients!$B$3:$B$230,'PH complex foods'!L662,Ingredients!$A$3:$A$119)+SUMIF($B$3:$B$725,L662,$V$3:$V$724)</f>
        <v>1</v>
      </c>
      <c r="U662" s="11">
        <f ca="1">SUMIF(Ingredients!$B$3:$B$230,'PH complex foods'!M662,Ingredients!$A$3:$A$119)+SUMIF($B$3:$B$725,M662,$V$3:$V$724)</f>
        <v>0</v>
      </c>
      <c r="V662" s="10">
        <f t="shared" ca="1" si="149"/>
        <v>0</v>
      </c>
      <c r="W662" s="10">
        <v>0</v>
      </c>
      <c r="X662" s="11">
        <v>0</v>
      </c>
      <c r="Y662" s="11">
        <f>COUNTIF(F662:M1386,B662)</f>
        <v>0</v>
      </c>
      <c r="Z662" s="44" t="str">
        <f t="shared" ca="1" si="150"/>
        <v>No</v>
      </c>
      <c r="AA662" s="34">
        <f>SUMIF(Ingredients!$B$3:$B$230,F662,Ingredients!$C$3:$C$230)+SUMIF($B$3:$B$725,F662,$AI$3:$AI$725)</f>
        <v>5</v>
      </c>
      <c r="AB662" s="30">
        <f>SUMIF(Ingredients!$B$3:$B$230,G662,Ingredients!$C$3:$C$230)+SUMIF($B$3:$B$725,G662,$AI$3:$AI$725)</f>
        <v>5</v>
      </c>
      <c r="AC662" s="30">
        <f>SUMIF(Ingredients!$B$3:$B$230,H662,Ingredients!$C$3:$C$230)+SUMIF($B$3:$B$725,H662,$AI$3:$AI$725)</f>
        <v>2</v>
      </c>
      <c r="AD662" s="30">
        <f>SUMIF(Ingredients!$B$3:$B$230,I662,Ingredients!$C$3:$C$230)+SUMIF($B$3:$B$725,I662,$AI$3:$AI$725)</f>
        <v>5</v>
      </c>
      <c r="AE662" s="30">
        <f>SUMIF(Ingredients!$B$3:$B$230,J662,Ingredients!$C$3:$C$230)+SUMIF($B$3:$B$725,J662,$AI$3:$AI$725)</f>
        <v>0</v>
      </c>
      <c r="AF662" s="30">
        <f>SUMIF(Ingredients!$B$3:$B$230,K662,Ingredients!$C$3:$C$230)+SUMIF($B$3:$B$725,K662,$AI$3:$AI$725)</f>
        <v>24</v>
      </c>
      <c r="AG662" s="30">
        <f>SUMIF(Ingredients!$B$3:$B$230,L662,Ingredients!$C$3:$C$230)+SUMIF($B$3:$B$725,L662,$AI$3:$AI$725)</f>
        <v>1</v>
      </c>
      <c r="AH662" s="30">
        <f>SUMIF(Ingredients!$B$3:$B$230,M662,Ingredients!$C$3:$C$230)+SUMIF($B$3:$B$725,M662,$AI$3:$AI$725)</f>
        <v>0</v>
      </c>
      <c r="AI662" s="29">
        <f t="shared" si="139"/>
        <v>42</v>
      </c>
      <c r="AJ662" s="30">
        <f>SUMIF(Ingredients!$B$3:$B$230,F662,Ingredients!$D$3:$D$230)+SUMIF($B$3:$B$725,F662,$AR$3:$AR$725)</f>
        <v>0</v>
      </c>
      <c r="AK662" s="30">
        <f>SUMIF(Ingredients!$B$3:$B$230,G662,Ingredients!$D$3:$D$230)+SUMIF($B$3:$B$725,G662,$AR$3:$AR$725)</f>
        <v>0</v>
      </c>
      <c r="AL662" s="30">
        <f>SUMIF(Ingredients!$B$3:$B$230,H662,Ingredients!$D$3:$D$230)+SUMIF($B$3:$B$725,H662,$AR$3:$AR$725)</f>
        <v>0</v>
      </c>
      <c r="AM662" s="30">
        <f>SUMIF(Ingredients!$B$3:$B$230,I662,Ingredients!$D$3:$D$230)+SUMIF($B$3:$B$725,I662,$AR$3:$AR$725)</f>
        <v>0</v>
      </c>
      <c r="AN662" s="30">
        <f>SUMIF(Ingredients!$B$3:$B$230,J662,Ingredients!$D$3:$D$230)+SUMIF($B$3:$B$725,J662,$AR$3:$AR$725)</f>
        <v>0</v>
      </c>
      <c r="AO662" s="30">
        <f>SUMIF(Ingredients!$B$3:$B$230,K662,Ingredients!$D$3:$D$230)+SUMIF($B$3:$B$725,K662,$AR$3:$AR$725)</f>
        <v>10</v>
      </c>
      <c r="AP662" s="30">
        <f>SUMIF(Ingredients!$B$3:$B$230,L662,Ingredients!$D$3:$D$230)+SUMIF($B$3:$B$725,L662,$AR$3:$AR$725)</f>
        <v>0</v>
      </c>
      <c r="AQ662" s="30">
        <f>SUMIF(Ingredients!$B$3:$B$230,M662,Ingredients!$D$3:$D$230)+SUMIF($B$3:$B$725,M662,$AR$3:$AR$725)</f>
        <v>0</v>
      </c>
      <c r="AR662" s="29">
        <f t="shared" si="140"/>
        <v>10</v>
      </c>
      <c r="AS662" s="30">
        <f>SUMIF(Ingredients!$B$3:$B$230,F662,Ingredients!$E$3:$E$230)+SUMIF($B$3:$B$725,F662,$BA$3:$BA$730)</f>
        <v>29.5</v>
      </c>
      <c r="AT662" s="30">
        <f>SUMIF(Ingredients!$B$3:$B$230,G662,Ingredients!$E$3:$E$230)+SUMIF($B$3:$B$725,G662,$BA$3:$BA$730)</f>
        <v>7</v>
      </c>
      <c r="AU662" s="30">
        <f>SUMIF(Ingredients!$B$3:$B$230,H662,Ingredients!$E$3:$E$230)+SUMIF($B$3:$B$725,H662,$BA$3:$BA$730)</f>
        <v>12</v>
      </c>
      <c r="AV662" s="30">
        <f>SUMIF(Ingredients!$B$3:$B$230,I662,Ingredients!$E$3:$E$230)+SUMIF($B$3:$B$725,I662,$BA$3:$BA$730)</f>
        <v>8</v>
      </c>
      <c r="AW662" s="30">
        <f>SUMIF(Ingredients!$B$3:$B$230,J662,Ingredients!$E$3:$E$230)+SUMIF($B$3:$B$725,J662,$BA$3:$BA$730)</f>
        <v>16</v>
      </c>
      <c r="AX662" s="30">
        <f>SUMIF(Ingredients!$B$3:$B$230,K662,Ingredients!$E$3:$E$230)+SUMIF($B$3:$B$725,K662,$BA$3:$BA$730)</f>
        <v>34.125</v>
      </c>
      <c r="AY662" s="30">
        <f>SUMIF(Ingredients!$B$3:$B$230,L662,Ingredients!$E$3:$E$230)+SUMIF($B$3:$B$725,L662,$BA$3:$BA$730)</f>
        <v>32</v>
      </c>
      <c r="AZ662" s="30">
        <f>SUMIF(Ingredients!$B$3:$B$230,M662,Ingredients!$E$3:$E$230)+SUMIF($B$3:$B$725,M662,$BA$3:$BA$730)</f>
        <v>0</v>
      </c>
      <c r="BA662" s="29">
        <f t="shared" si="141"/>
        <v>19.803571428571427</v>
      </c>
      <c r="BB662" s="30">
        <f>SUMIF(Ingredients!$B$3:$B$230,F662,Ingredients!$F$3:$F$230)+SUMIF($B$3:$B$725,F662,$BJ$3:$BJ$725)</f>
        <v>1</v>
      </c>
      <c r="BC662" s="30">
        <f>SUMIF(Ingredients!$B$3:$B$230,G662,Ingredients!$F$3:$F$230)+SUMIF($B$3:$B$725,G662,$BJ$3:$BJ$725)</f>
        <v>0</v>
      </c>
      <c r="BD662" s="30">
        <f>SUMIF(Ingredients!$B$3:$B$230,H662,Ingredients!$F$3:$F$230)+SUMIF($B$3:$B$725,H662,$BJ$3:$BJ$725)</f>
        <v>0</v>
      </c>
      <c r="BE662" s="30">
        <f>SUMIF(Ingredients!$B$3:$B$230,I662,Ingredients!$F$3:$F$230)+SUMIF($B$3:$B$725,I662,$BJ$3:$BJ$725)</f>
        <v>0</v>
      </c>
      <c r="BF662" s="30">
        <f>SUMIF(Ingredients!$B$3:$B$230,J662,Ingredients!$F$3:$F$230)+SUMIF($B$3:$B$725,J662,$BJ$3:$BJ$725)</f>
        <v>0</v>
      </c>
      <c r="BG662" s="30">
        <f>SUMIF(Ingredients!$B$3:$B$230,K662,Ingredients!$F$3:$F$230)+SUMIF($B$3:$B$725,K662,$BJ$3:$BJ$725)</f>
        <v>0.5</v>
      </c>
      <c r="BH662" s="30">
        <f>SUMIF(Ingredients!$B$3:$B$230,L662,Ingredients!$F$3:$F$230)+SUMIF($B$3:$B$725,L662,$BJ$3:$BJ$725)</f>
        <v>0</v>
      </c>
      <c r="BI662" s="30">
        <f>SUMIF(Ingredients!$B$3:$B$230,M662,Ingredients!$F$3:$F$230)+SUMIF($B$3:$B$725,M662,$BJ$3:$BJ$725)</f>
        <v>0</v>
      </c>
      <c r="BJ662" s="35">
        <f t="shared" si="142"/>
        <v>1.5</v>
      </c>
      <c r="BK662" s="30">
        <f>SUMIF(Ingredients!$B$3:$B$230,F662,Ingredients!$G$3:$G$230)+SUMIF($B$3:$B$725,F662,$BS$3:$BS$725)</f>
        <v>0</v>
      </c>
      <c r="BL662" s="30">
        <f>SUMIF(Ingredients!$B$3:$B$230,G662,Ingredients!$G$3:$G$230)+SUMIF($B$3:$B$725,G662,$BS$3:$BS$725)</f>
        <v>0</v>
      </c>
      <c r="BM662" s="30">
        <f>SUMIF(Ingredients!$B$3:$B$230,H662,Ingredients!$G$3:$G$230)+SUMIF($B$3:$B$725,H662,$BS$3:$BS$725)</f>
        <v>0</v>
      </c>
      <c r="BN662" s="30">
        <f>SUMIF(Ingredients!$B$3:$B$230,I662,Ingredients!$G$3:$G$230)+SUMIF($B$3:$B$725,I662,$BS$3:$BS$725)</f>
        <v>0</v>
      </c>
      <c r="BO662" s="30">
        <f>SUMIF(Ingredients!$B$3:$B$230,J662,Ingredients!$G$3:$G$230)+SUMIF($B$3:$B$725,J662,$BS$3:$BS$725)</f>
        <v>0</v>
      </c>
      <c r="BP662" s="30">
        <f>SUMIF(Ingredients!$B$3:$B$230,K662,Ingredients!$G$3:$G$230)+SUMIF($B$3:$B$725,K662,$BS$3:$BS$725)</f>
        <v>0</v>
      </c>
      <c r="BQ662" s="30">
        <f>SUMIF(Ingredients!$B$3:$B$230,L662,Ingredients!$G$3:$G$230)+SUMIF($B$3:$B$725,L662,$BS$3:$BS$725)</f>
        <v>0</v>
      </c>
      <c r="BR662" s="30">
        <f>SUMIF(Ingredients!$B$3:$B$230,M662,Ingredients!$G$3:$G$230)+SUMIF($B$3:$B$725,M662,$BS$3:$BS$725)</f>
        <v>0</v>
      </c>
      <c r="BS662" s="36">
        <f t="shared" si="143"/>
        <v>0</v>
      </c>
      <c r="BT662" s="30">
        <f>SUMIF(Ingredients!$B$3:$B$230,F662,Ingredients!$H$3:$H$230)+SUMIF($B$3:$B$725,F662,$CB$3:$CB$725)</f>
        <v>0</v>
      </c>
      <c r="BU662" s="30">
        <f>SUMIF(Ingredients!$B$3:$B$230,G662,Ingredients!$H$3:$H$230)+SUMIF($B$3:$B$725,G662,$CB$3:$CB$725)</f>
        <v>0</v>
      </c>
      <c r="BV662" s="30">
        <f>SUMIF(Ingredients!$B$3:$B$230,H662,Ingredients!$H$3:$H$230)+SUMIF($B$3:$B$725,H662,$CB$3:$CB$725)</f>
        <v>1</v>
      </c>
      <c r="BW662" s="30">
        <f>SUMIF(Ingredients!$B$3:$B$230,I662,Ingredients!$H$3:$H$230)+SUMIF($B$3:$B$725,I662,$CB$3:$CB$725)</f>
        <v>1</v>
      </c>
      <c r="BX662" s="30">
        <f>SUMIF(Ingredients!$B$3:$B$230,J662,Ingredients!$H$3:$H$230)+SUMIF($B$3:$B$725,J662,$CB$3:$CB$725)</f>
        <v>0</v>
      </c>
      <c r="BY662" s="30">
        <f>SUMIF(Ingredients!$B$3:$B$230,K662,Ingredients!$H$3:$H$230)+SUMIF($B$3:$B$725,K662,$CB$3:$CB$725)</f>
        <v>4.5</v>
      </c>
      <c r="BZ662" s="30">
        <f>SUMIF(Ingredients!$B$3:$B$230,L662,Ingredients!$H$3:$H$230)+SUMIF($B$3:$B$725,L662,$CB$3:$CB$725)</f>
        <v>0.5</v>
      </c>
      <c r="CA662" s="30">
        <f>SUMIF(Ingredients!$B$3:$B$230,M662,Ingredients!$H$3:$H$230)+SUMIF($B$3:$B$725,M662,$CB$3:$CB$725)</f>
        <v>0</v>
      </c>
      <c r="CB662" s="42">
        <f t="shared" si="144"/>
        <v>7</v>
      </c>
      <c r="CC662" s="30">
        <f>SUMIF(Ingredients!$B$3:$B$230,F662,Ingredients!$I$3:$I$230)+SUMIF($B$3:$B$725,F662,$CK$3:$CK$725)</f>
        <v>0</v>
      </c>
      <c r="CD662" s="30">
        <f>SUMIF(Ingredients!$B$3:$B$230,G662,Ingredients!$I$3:$I$230)+SUMIF($B$3:$B$725,G662,$CK$3:$CK$725)</f>
        <v>1</v>
      </c>
      <c r="CE662" s="30">
        <f>SUMIF(Ingredients!$B$3:$B$230,H662,Ingredients!$I$3:$I$230)+SUMIF($B$3:$B$725,H662,$CK$3:$CK$725)</f>
        <v>0</v>
      </c>
      <c r="CF662" s="30">
        <f>SUMIF(Ingredients!$B$3:$B$230,I662,Ingredients!$I$3:$I$230)+SUMIF($B$3:$B$725,I662,$CK$3:$CK$725)</f>
        <v>0</v>
      </c>
      <c r="CG662" s="30">
        <f>SUMIF(Ingredients!$B$3:$B$230,J662,Ingredients!$I$3:$I$230)+SUMIF($B$3:$B$725,J662,$CK$3:$CK$725)</f>
        <v>0</v>
      </c>
      <c r="CH662" s="30">
        <f>SUMIF(Ingredients!$B$3:$B$230,K662,Ingredients!$I$3:$I$230)+SUMIF($B$3:$B$725,K662,$CK$3:$CK$725)</f>
        <v>1</v>
      </c>
      <c r="CI662" s="30">
        <f>SUMIF(Ingredients!$B$3:$B$230,L662,Ingredients!$I$3:$I$230)+SUMIF($B$3:$B$725,L662,$CK$3:$CK$725)</f>
        <v>0</v>
      </c>
      <c r="CJ662" s="30">
        <f>SUMIF(Ingredients!$B$3:$B$230,M662,Ingredients!$I$3:$I$230)+SUMIF($B$3:$B$725,M662,$CK$3:$CK$725)</f>
        <v>0</v>
      </c>
      <c r="CK662" s="38">
        <f t="shared" si="145"/>
        <v>2</v>
      </c>
      <c r="CL662" s="30">
        <f>SUMIF(Ingredients!$B$3:$B$230,F662,Ingredients!$J$3:$J$230)+SUMIF($B$3:$B$725,F662,$CT$3:$CT$725)</f>
        <v>0</v>
      </c>
      <c r="CM662" s="30">
        <f>SUMIF(Ingredients!$B$3:$B$230,G662,Ingredients!$J$3:$J$230)+SUMIF($B$3:$B$725,G662,$CT$3:$CT$725)</f>
        <v>0</v>
      </c>
      <c r="CN662" s="30">
        <f>SUMIF(Ingredients!$B$3:$B$230,H662,Ingredients!$J$3:$J$230)+SUMIF($B$3:$B$725,H662,$CT$3:$CT$725)</f>
        <v>0</v>
      </c>
      <c r="CO662" s="30">
        <f>SUMIF(Ingredients!$B$3:$B$230,I662,Ingredients!$J$3:$J$230)+SUMIF($B$3:$B$725,I662,$CT$3:$CT$725)</f>
        <v>0</v>
      </c>
      <c r="CP662" s="30">
        <f>SUMIF(Ingredients!$B$3:$B$230,J662,Ingredients!$J$3:$J$230)+SUMIF($B$3:$B$725,J662,$CT$3:$CT$725)</f>
        <v>0</v>
      </c>
      <c r="CQ662" s="30">
        <f>SUMIF(Ingredients!$B$3:$B$230,K662,Ingredients!$J$3:$J$230)+SUMIF($B$3:$B$725,K662,$CT$3:$CT$725)</f>
        <v>0</v>
      </c>
      <c r="CR662" s="30">
        <f>SUMIF(Ingredients!$B$3:$B$230,L662,Ingredients!$J$3:$J$230)+SUMIF($B$3:$B$725,L662,$CT$3:$CT$725)</f>
        <v>0</v>
      </c>
      <c r="CS662" s="30">
        <f>SUMIF(Ingredients!$B$3:$B$230,M662,Ingredients!$J$3:$J$230)+SUMIF($B$3:$B$725,M662,$CT$3:$CT$725)</f>
        <v>0</v>
      </c>
      <c r="CT662" s="43">
        <f t="shared" si="146"/>
        <v>0</v>
      </c>
      <c r="CU662" s="34">
        <v>40</v>
      </c>
      <c r="CV662" s="30">
        <v>0</v>
      </c>
      <c r="CW662" s="30">
        <v>12</v>
      </c>
      <c r="CX662" s="35">
        <v>1.5</v>
      </c>
      <c r="CY662" s="36">
        <v>0</v>
      </c>
      <c r="CZ662" s="37">
        <v>7</v>
      </c>
      <c r="DA662" s="38">
        <v>2</v>
      </c>
      <c r="DB662" s="39">
        <v>0</v>
      </c>
      <c r="DC662" t="s">
        <v>202</v>
      </c>
      <c r="DD662" t="str">
        <f t="shared" ca="1" si="138"/>
        <v/>
      </c>
      <c r="DE662" t="str">
        <f t="shared" ca="1" si="147"/>
        <v>No</v>
      </c>
      <c r="DG662" t="s">
        <v>200</v>
      </c>
      <c r="DH662" t="str">
        <f t="shared" ca="1" si="148"/>
        <v/>
      </c>
      <c r="DI662" t="s">
        <v>2271</v>
      </c>
    </row>
    <row r="663" spans="2:113" x14ac:dyDescent="0.3">
      <c r="B663" t="s">
        <v>990</v>
      </c>
      <c r="C663" t="str">
        <f>INDEX('PH Itemnames'!$B$1:$B$723,MATCH(B663,'PH Itemnames'!$A$1:$A$723),1)</f>
        <v>groiledcheesesandwichItem</v>
      </c>
      <c r="D663" t="s">
        <v>240</v>
      </c>
      <c r="E663" t="s">
        <v>1191</v>
      </c>
      <c r="F663" s="10" t="s">
        <v>73</v>
      </c>
      <c r="G663" s="11" t="s">
        <v>595</v>
      </c>
      <c r="H663" s="11" t="s">
        <v>246</v>
      </c>
      <c r="I663" s="11" t="s">
        <v>346</v>
      </c>
      <c r="J663" s="11"/>
      <c r="K663" s="11"/>
      <c r="L663" s="11"/>
      <c r="M663" s="11"/>
      <c r="N663" s="46">
        <f ca="1">SUMIF(Ingredients!$B$3:$B$230,'PH complex foods'!F663,Ingredients!$A$3:$A$119)+SUMIF($B$3:$B$725,F663,$V$3:$V$724)</f>
        <v>1</v>
      </c>
      <c r="O663" s="11">
        <f ca="1">SUMIF(Ingredients!$B$3:$B$230,'PH complex foods'!G663,Ingredients!$A$3:$A$119)+SUMIF($B$3:$B$725,G663,$V$3:$V$724)</f>
        <v>1</v>
      </c>
      <c r="P663" s="11">
        <f ca="1">SUMIF(Ingredients!$B$3:$B$230,'PH complex foods'!H663,Ingredients!$A$3:$A$119)+SUMIF($B$3:$B$725,H663,$V$3:$V$724)</f>
        <v>1</v>
      </c>
      <c r="Q663" s="11">
        <f ca="1">SUMIF(Ingredients!$B$3:$B$230,'PH complex foods'!I663,Ingredients!$A$3:$A$119)+SUMIF($B$3:$B$725,I663,$V$3:$V$724)</f>
        <v>1</v>
      </c>
      <c r="R663" s="11">
        <f ca="1">SUMIF(Ingredients!$B$3:$B$230,'PH complex foods'!J663,Ingredients!$A$3:$A$119)+SUMIF($B$3:$B$725,J663,$V$3:$V$724)</f>
        <v>0</v>
      </c>
      <c r="S663" s="11">
        <f ca="1">SUMIF(Ingredients!$B$3:$B$230,'PH complex foods'!K663,Ingredients!$A$3:$A$119)+SUMIF($B$3:$B$725,K663,$V$3:$V$724)</f>
        <v>0</v>
      </c>
      <c r="T663" s="11">
        <f ca="1">SUMIF(Ingredients!$B$3:$B$230,'PH complex foods'!L663,Ingredients!$A$3:$A$119)+SUMIF($B$3:$B$725,L663,$V$3:$V$724)</f>
        <v>0</v>
      </c>
      <c r="U663" s="11">
        <f ca="1">SUMIF(Ingredients!$B$3:$B$230,'PH complex foods'!M663,Ingredients!$A$3:$A$119)+SUMIF($B$3:$B$725,M663,$V$3:$V$724)</f>
        <v>0</v>
      </c>
      <c r="V663" s="10">
        <f t="shared" ca="1" si="149"/>
        <v>1</v>
      </c>
      <c r="W663" s="10">
        <v>1</v>
      </c>
      <c r="X663" s="11">
        <v>1</v>
      </c>
      <c r="Y663" s="11">
        <f>COUNTIF(F663:M1387,B663)</f>
        <v>0</v>
      </c>
      <c r="Z663" s="44" t="str">
        <f t="shared" ca="1" si="150"/>
        <v>Yes</v>
      </c>
      <c r="AA663" s="34">
        <f>SUMIF(Ingredients!$B$3:$B$230,F663,Ingredients!$C$3:$C$230)+SUMIF($B$3:$B$725,F663,$AI$3:$AI$725)</f>
        <v>10</v>
      </c>
      <c r="AB663" s="30">
        <f>SUMIF(Ingredients!$B$3:$B$230,G663,Ingredients!$C$3:$C$230)+SUMIF($B$3:$B$725,G663,$AI$3:$AI$725)</f>
        <v>0</v>
      </c>
      <c r="AC663" s="30">
        <f>SUMIF(Ingredients!$B$3:$B$230,H663,Ingredients!$C$3:$C$230)+SUMIF($B$3:$B$725,H663,$AI$3:$AI$725)</f>
        <v>5</v>
      </c>
      <c r="AD663" s="30">
        <f>SUMIF(Ingredients!$B$3:$B$230,I663,Ingredients!$C$3:$C$230)+SUMIF($B$3:$B$725,I663,$AI$3:$AI$725)</f>
        <v>4</v>
      </c>
      <c r="AE663" s="30">
        <f>SUMIF(Ingredients!$B$3:$B$230,J663,Ingredients!$C$3:$C$230)+SUMIF($B$3:$B$725,J663,$AI$3:$AI$725)</f>
        <v>0</v>
      </c>
      <c r="AF663" s="30">
        <f>SUMIF(Ingredients!$B$3:$B$230,K663,Ingredients!$C$3:$C$230)+SUMIF($B$3:$B$725,K663,$AI$3:$AI$725)</f>
        <v>0</v>
      </c>
      <c r="AG663" s="30">
        <f>SUMIF(Ingredients!$B$3:$B$230,L663,Ingredients!$C$3:$C$230)+SUMIF($B$3:$B$725,L663,$AI$3:$AI$725)</f>
        <v>0</v>
      </c>
      <c r="AH663" s="30">
        <f>SUMIF(Ingredients!$B$3:$B$230,M663,Ingredients!$C$3:$C$230)+SUMIF($B$3:$B$725,M663,$AI$3:$AI$725)</f>
        <v>0</v>
      </c>
      <c r="AI663" s="29">
        <f t="shared" si="139"/>
        <v>19</v>
      </c>
      <c r="AJ663" s="30">
        <f>SUMIF(Ingredients!$B$3:$B$230,F663,Ingredients!$D$3:$D$230)+SUMIF($B$3:$B$725,F663,$AR$3:$AR$725)</f>
        <v>0</v>
      </c>
      <c r="AK663" s="30">
        <f>SUMIF(Ingredients!$B$3:$B$230,G663,Ingredients!$D$3:$D$230)+SUMIF($B$3:$B$725,G663,$AR$3:$AR$725)</f>
        <v>10</v>
      </c>
      <c r="AL663" s="30">
        <f>SUMIF(Ingredients!$B$3:$B$230,H663,Ingredients!$D$3:$D$230)+SUMIF($B$3:$B$725,H663,$AR$3:$AR$725)</f>
        <v>0</v>
      </c>
      <c r="AM663" s="30">
        <f>SUMIF(Ingredients!$B$3:$B$230,I663,Ingredients!$D$3:$D$230)+SUMIF($B$3:$B$725,I663,$AR$3:$AR$725)</f>
        <v>0</v>
      </c>
      <c r="AN663" s="30">
        <f>SUMIF(Ingredients!$B$3:$B$230,J663,Ingredients!$D$3:$D$230)+SUMIF($B$3:$B$725,J663,$AR$3:$AR$725)</f>
        <v>0</v>
      </c>
      <c r="AO663" s="30">
        <f>SUMIF(Ingredients!$B$3:$B$230,K663,Ingredients!$D$3:$D$230)+SUMIF($B$3:$B$725,K663,$AR$3:$AR$725)</f>
        <v>0</v>
      </c>
      <c r="AP663" s="30">
        <f>SUMIF(Ingredients!$B$3:$B$230,L663,Ingredients!$D$3:$D$230)+SUMIF($B$3:$B$725,L663,$AR$3:$AR$725)</f>
        <v>0</v>
      </c>
      <c r="AQ663" s="30">
        <f>SUMIF(Ingredients!$B$3:$B$230,M663,Ingredients!$D$3:$D$230)+SUMIF($B$3:$B$725,M663,$AR$3:$AR$725)</f>
        <v>0</v>
      </c>
      <c r="AR663" s="29">
        <f t="shared" si="140"/>
        <v>10</v>
      </c>
      <c r="AS663" s="30">
        <f>SUMIF(Ingredients!$B$3:$B$230,F663,Ingredients!$E$3:$E$230)+SUMIF($B$3:$B$725,F663,$BA$3:$BA$730)</f>
        <v>73</v>
      </c>
      <c r="AT663" s="30">
        <f>SUMIF(Ingredients!$B$3:$B$230,G663,Ingredients!$E$3:$E$230)+SUMIF($B$3:$B$725,G663,$BA$3:$BA$730)</f>
        <v>22</v>
      </c>
      <c r="AU663" s="30">
        <f>SUMIF(Ingredients!$B$3:$B$230,H663,Ingredients!$E$3:$E$230)+SUMIF($B$3:$B$725,H663,$BA$3:$BA$730)</f>
        <v>21</v>
      </c>
      <c r="AV663" s="30">
        <f>SUMIF(Ingredients!$B$3:$B$230,I663,Ingredients!$E$3:$E$230)+SUMIF($B$3:$B$725,I663,$BA$3:$BA$730)</f>
        <v>0</v>
      </c>
      <c r="AW663" s="30">
        <f>SUMIF(Ingredients!$B$3:$B$230,J663,Ingredients!$E$3:$E$230)+SUMIF($B$3:$B$725,J663,$BA$3:$BA$730)</f>
        <v>0</v>
      </c>
      <c r="AX663" s="30">
        <f>SUMIF(Ingredients!$B$3:$B$230,K663,Ingredients!$E$3:$E$230)+SUMIF($B$3:$B$725,K663,$BA$3:$BA$730)</f>
        <v>0</v>
      </c>
      <c r="AY663" s="30">
        <f>SUMIF(Ingredients!$B$3:$B$230,L663,Ingredients!$E$3:$E$230)+SUMIF($B$3:$B$725,L663,$BA$3:$BA$730)</f>
        <v>0</v>
      </c>
      <c r="AZ663" s="30">
        <f>SUMIF(Ingredients!$B$3:$B$230,M663,Ingredients!$E$3:$E$230)+SUMIF($B$3:$B$725,M663,$BA$3:$BA$730)</f>
        <v>0</v>
      </c>
      <c r="BA663" s="29">
        <f t="shared" si="141"/>
        <v>29</v>
      </c>
      <c r="BB663" s="30">
        <f>SUMIF(Ingredients!$B$3:$B$230,F663,Ingredients!$F$3:$F$230)+SUMIF($B$3:$B$725,F663,$BJ$3:$BJ$725)</f>
        <v>0</v>
      </c>
      <c r="BC663" s="30">
        <f>SUMIF(Ingredients!$B$3:$B$230,G663,Ingredients!$F$3:$F$230)+SUMIF($B$3:$B$725,G663,$BJ$3:$BJ$725)</f>
        <v>0</v>
      </c>
      <c r="BD663" s="30">
        <f>SUMIF(Ingredients!$B$3:$B$230,H663,Ingredients!$F$3:$F$230)+SUMIF($B$3:$B$725,H663,$BJ$3:$BJ$725)</f>
        <v>1.5</v>
      </c>
      <c r="BE663" s="30">
        <f>SUMIF(Ingredients!$B$3:$B$230,I663,Ingredients!$F$3:$F$230)+SUMIF($B$3:$B$725,I663,$BJ$3:$BJ$725)</f>
        <v>0</v>
      </c>
      <c r="BF663" s="30">
        <f>SUMIF(Ingredients!$B$3:$B$230,J663,Ingredients!$F$3:$F$230)+SUMIF($B$3:$B$725,J663,$BJ$3:$BJ$725)</f>
        <v>0</v>
      </c>
      <c r="BG663" s="30">
        <f>SUMIF(Ingredients!$B$3:$B$230,K663,Ingredients!$F$3:$F$230)+SUMIF($B$3:$B$725,K663,$BJ$3:$BJ$725)</f>
        <v>0</v>
      </c>
      <c r="BH663" s="30">
        <f>SUMIF(Ingredients!$B$3:$B$230,L663,Ingredients!$F$3:$F$230)+SUMIF($B$3:$B$725,L663,$BJ$3:$BJ$725)</f>
        <v>0</v>
      </c>
      <c r="BI663" s="30">
        <f>SUMIF(Ingredients!$B$3:$B$230,M663,Ingredients!$F$3:$F$230)+SUMIF($B$3:$B$725,M663,$BJ$3:$BJ$725)</f>
        <v>0</v>
      </c>
      <c r="BJ663" s="35">
        <f t="shared" si="142"/>
        <v>1.5</v>
      </c>
      <c r="BK663" s="30">
        <f>SUMIF(Ingredients!$B$3:$B$230,F663,Ingredients!$G$3:$G$230)+SUMIF($B$3:$B$725,F663,$BS$3:$BS$725)</f>
        <v>0</v>
      </c>
      <c r="BL663" s="30">
        <f>SUMIF(Ingredients!$B$3:$B$230,G663,Ingredients!$G$3:$G$230)+SUMIF($B$3:$B$725,G663,$BS$3:$BS$725)</f>
        <v>0</v>
      </c>
      <c r="BM663" s="30">
        <f>SUMIF(Ingredients!$B$3:$B$230,H663,Ingredients!$G$3:$G$230)+SUMIF($B$3:$B$725,H663,$BS$3:$BS$725)</f>
        <v>0</v>
      </c>
      <c r="BN663" s="30">
        <f>SUMIF(Ingredients!$B$3:$B$230,I663,Ingredients!$G$3:$G$230)+SUMIF($B$3:$B$725,I663,$BS$3:$BS$725)</f>
        <v>0</v>
      </c>
      <c r="BO663" s="30">
        <f>SUMIF(Ingredients!$B$3:$B$230,J663,Ingredients!$G$3:$G$230)+SUMIF($B$3:$B$725,J663,$BS$3:$BS$725)</f>
        <v>0</v>
      </c>
      <c r="BP663" s="30">
        <f>SUMIF(Ingredients!$B$3:$B$230,K663,Ingredients!$G$3:$G$230)+SUMIF($B$3:$B$725,K663,$BS$3:$BS$725)</f>
        <v>0</v>
      </c>
      <c r="BQ663" s="30">
        <f>SUMIF(Ingredients!$B$3:$B$230,L663,Ingredients!$G$3:$G$230)+SUMIF($B$3:$B$725,L663,$BS$3:$BS$725)</f>
        <v>0</v>
      </c>
      <c r="BR663" s="30">
        <f>SUMIF(Ingredients!$B$3:$B$230,M663,Ingredients!$G$3:$G$230)+SUMIF($B$3:$B$725,M663,$BS$3:$BS$725)</f>
        <v>0</v>
      </c>
      <c r="BS663" s="36">
        <f t="shared" si="143"/>
        <v>0</v>
      </c>
      <c r="BT663" s="30">
        <f>SUMIF(Ingredients!$B$3:$B$230,F663,Ingredients!$H$3:$H$230)+SUMIF($B$3:$B$725,F663,$CB$3:$CB$725)</f>
        <v>0</v>
      </c>
      <c r="BU663" s="30">
        <f>SUMIF(Ingredients!$B$3:$B$230,G663,Ingredients!$H$3:$H$230)+SUMIF($B$3:$B$725,G663,$CB$3:$CB$725)</f>
        <v>0</v>
      </c>
      <c r="BV663" s="30">
        <f>SUMIF(Ingredients!$B$3:$B$230,H663,Ingredients!$H$3:$H$230)+SUMIF($B$3:$B$725,H663,$CB$3:$CB$725)</f>
        <v>0</v>
      </c>
      <c r="BW663" s="30">
        <f>SUMIF(Ingredients!$B$3:$B$230,I663,Ingredients!$H$3:$H$230)+SUMIF($B$3:$B$725,I663,$CB$3:$CB$725)</f>
        <v>0</v>
      </c>
      <c r="BX663" s="30">
        <f>SUMIF(Ingredients!$B$3:$B$230,J663,Ingredients!$H$3:$H$230)+SUMIF($B$3:$B$725,J663,$CB$3:$CB$725)</f>
        <v>0</v>
      </c>
      <c r="BY663" s="30">
        <f>SUMIF(Ingredients!$B$3:$B$230,K663,Ingredients!$H$3:$H$230)+SUMIF($B$3:$B$725,K663,$CB$3:$CB$725)</f>
        <v>0</v>
      </c>
      <c r="BZ663" s="30">
        <f>SUMIF(Ingredients!$B$3:$B$230,L663,Ingredients!$H$3:$H$230)+SUMIF($B$3:$B$725,L663,$CB$3:$CB$725)</f>
        <v>0</v>
      </c>
      <c r="CA663" s="30">
        <f>SUMIF(Ingredients!$B$3:$B$230,M663,Ingredients!$H$3:$H$230)+SUMIF($B$3:$B$725,M663,$CB$3:$CB$725)</f>
        <v>0</v>
      </c>
      <c r="CB663" s="42">
        <f t="shared" si="144"/>
        <v>0</v>
      </c>
      <c r="CC663" s="30">
        <f>SUMIF(Ingredients!$B$3:$B$230,F663,Ingredients!$I$3:$I$230)+SUMIF($B$3:$B$725,F663,$CK$3:$CK$725)</f>
        <v>0</v>
      </c>
      <c r="CD663" s="30">
        <f>SUMIF(Ingredients!$B$3:$B$230,G663,Ingredients!$I$3:$I$230)+SUMIF($B$3:$B$725,G663,$CK$3:$CK$725)</f>
        <v>0</v>
      </c>
      <c r="CE663" s="30">
        <f>SUMIF(Ingredients!$B$3:$B$230,H663,Ingredients!$I$3:$I$230)+SUMIF($B$3:$B$725,H663,$CK$3:$CK$725)</f>
        <v>0</v>
      </c>
      <c r="CF663" s="30">
        <f>SUMIF(Ingredients!$B$3:$B$230,I663,Ingredients!$I$3:$I$230)+SUMIF($B$3:$B$725,I663,$CK$3:$CK$725)</f>
        <v>0</v>
      </c>
      <c r="CG663" s="30">
        <f>SUMIF(Ingredients!$B$3:$B$230,J663,Ingredients!$I$3:$I$230)+SUMIF($B$3:$B$725,J663,$CK$3:$CK$725)</f>
        <v>0</v>
      </c>
      <c r="CH663" s="30">
        <f>SUMIF(Ingredients!$B$3:$B$230,K663,Ingredients!$I$3:$I$230)+SUMIF($B$3:$B$725,K663,$CK$3:$CK$725)</f>
        <v>0</v>
      </c>
      <c r="CI663" s="30">
        <f>SUMIF(Ingredients!$B$3:$B$230,L663,Ingredients!$I$3:$I$230)+SUMIF($B$3:$B$725,L663,$CK$3:$CK$725)</f>
        <v>0</v>
      </c>
      <c r="CJ663" s="30">
        <f>SUMIF(Ingredients!$B$3:$B$230,M663,Ingredients!$I$3:$I$230)+SUMIF($B$3:$B$725,M663,$CK$3:$CK$725)</f>
        <v>0</v>
      </c>
      <c r="CK663" s="38">
        <f t="shared" si="145"/>
        <v>0</v>
      </c>
      <c r="CL663" s="30">
        <f>SUMIF(Ingredients!$B$3:$B$230,F663,Ingredients!$J$3:$J$230)+SUMIF($B$3:$B$725,F663,$CT$3:$CT$725)</f>
        <v>3</v>
      </c>
      <c r="CM663" s="30">
        <f>SUMIF(Ingredients!$B$3:$B$230,G663,Ingredients!$J$3:$J$230)+SUMIF($B$3:$B$725,G663,$CT$3:$CT$725)</f>
        <v>0</v>
      </c>
      <c r="CN663" s="30">
        <f>SUMIF(Ingredients!$B$3:$B$230,H663,Ingredients!$J$3:$J$230)+SUMIF($B$3:$B$725,H663,$CT$3:$CT$725)</f>
        <v>0</v>
      </c>
      <c r="CO663" s="30">
        <f>SUMIF(Ingredients!$B$3:$B$230,I663,Ingredients!$J$3:$J$230)+SUMIF($B$3:$B$725,I663,$CT$3:$CT$725)</f>
        <v>0</v>
      </c>
      <c r="CP663" s="30">
        <f>SUMIF(Ingredients!$B$3:$B$230,J663,Ingredients!$J$3:$J$230)+SUMIF($B$3:$B$725,J663,$CT$3:$CT$725)</f>
        <v>0</v>
      </c>
      <c r="CQ663" s="30">
        <f>SUMIF(Ingredients!$B$3:$B$230,K663,Ingredients!$J$3:$J$230)+SUMIF($B$3:$B$725,K663,$CT$3:$CT$725)</f>
        <v>0</v>
      </c>
      <c r="CR663" s="30">
        <f>SUMIF(Ingredients!$B$3:$B$230,L663,Ingredients!$J$3:$J$230)+SUMIF($B$3:$B$725,L663,$CT$3:$CT$725)</f>
        <v>0</v>
      </c>
      <c r="CS663" s="30">
        <f>SUMIF(Ingredients!$B$3:$B$230,M663,Ingredients!$J$3:$J$230)+SUMIF($B$3:$B$725,M663,$CT$3:$CT$725)</f>
        <v>0</v>
      </c>
      <c r="CT663" s="43">
        <f t="shared" si="146"/>
        <v>3</v>
      </c>
      <c r="CU663" s="34">
        <v>20</v>
      </c>
      <c r="CV663" s="30">
        <v>0</v>
      </c>
      <c r="CW663" s="30">
        <v>18</v>
      </c>
      <c r="CX663" s="35">
        <v>1.5</v>
      </c>
      <c r="CY663" s="36">
        <v>0</v>
      </c>
      <c r="CZ663" s="37">
        <v>0</v>
      </c>
      <c r="DA663" s="38">
        <v>0</v>
      </c>
      <c r="DB663" s="39">
        <v>3</v>
      </c>
      <c r="DC663" t="s">
        <v>202</v>
      </c>
      <c r="DD663" t="str">
        <f t="shared" ca="1" si="138"/>
        <v/>
      </c>
      <c r="DE663" t="str">
        <f t="shared" ca="1" si="147"/>
        <v>-</v>
      </c>
      <c r="DG663" t="s">
        <v>200</v>
      </c>
      <c r="DH663" t="str">
        <f t="shared" ca="1" si="148"/>
        <v>GROILEDCHEESESANDWICHITEM(MEAL, ItemRegistry.groiledcheesesandwichItem, 4 ,4f,0f,1.5f,0f,0f,0f,3f,1.17f),</v>
      </c>
      <c r="DI663" t="s">
        <v>2659</v>
      </c>
    </row>
    <row r="664" spans="2:113" x14ac:dyDescent="0.3">
      <c r="B664" t="s">
        <v>991</v>
      </c>
      <c r="C664" t="str">
        <f>INDEX('PH Itemnames'!$B$1:$B$723,MATCH(B664,'PH Itemnames'!$A$1:$A$723),1)</f>
        <v>cheesesteakItem</v>
      </c>
      <c r="D664" t="s">
        <v>240</v>
      </c>
      <c r="E664" t="s">
        <v>1191</v>
      </c>
      <c r="F664" s="10" t="s">
        <v>244</v>
      </c>
      <c r="G664" s="11" t="s">
        <v>319</v>
      </c>
      <c r="H664" s="11" t="s">
        <v>73</v>
      </c>
      <c r="I664" s="11" t="s">
        <v>132</v>
      </c>
      <c r="J664" s="11" t="s">
        <v>64</v>
      </c>
      <c r="K664" s="11"/>
      <c r="L664" s="11"/>
      <c r="M664" s="11"/>
      <c r="N664" s="46">
        <f ca="1">SUMIF(Ingredients!$B$3:$B$230,'PH complex foods'!F664,Ingredients!$A$3:$A$119)+SUMIF($B$3:$B$725,F664,$V$3:$V$724)</f>
        <v>1</v>
      </c>
      <c r="O664" s="11">
        <f ca="1">SUMIF(Ingredients!$B$3:$B$230,'PH complex foods'!G664,Ingredients!$A$3:$A$119)+SUMIF($B$3:$B$725,G664,$V$3:$V$724)</f>
        <v>1</v>
      </c>
      <c r="P664" s="11">
        <f ca="1">SUMIF(Ingredients!$B$3:$B$230,'PH complex foods'!H664,Ingredients!$A$3:$A$119)+SUMIF($B$3:$B$725,H664,$V$3:$V$724)</f>
        <v>1</v>
      </c>
      <c r="Q664" s="11">
        <f ca="1">SUMIF(Ingredients!$B$3:$B$230,'PH complex foods'!I664,Ingredients!$A$3:$A$119)+SUMIF($B$3:$B$725,I664,$V$3:$V$724)</f>
        <v>1</v>
      </c>
      <c r="R664" s="11">
        <f ca="1">SUMIF(Ingredients!$B$3:$B$230,'PH complex foods'!J664,Ingredients!$A$3:$A$119)+SUMIF($B$3:$B$725,J664,$V$3:$V$724)</f>
        <v>1</v>
      </c>
      <c r="S664" s="11">
        <f ca="1">SUMIF(Ingredients!$B$3:$B$230,'PH complex foods'!K664,Ingredients!$A$3:$A$119)+SUMIF($B$3:$B$725,K664,$V$3:$V$724)</f>
        <v>0</v>
      </c>
      <c r="T664" s="11">
        <f ca="1">SUMIF(Ingredients!$B$3:$B$230,'PH complex foods'!L664,Ingredients!$A$3:$A$119)+SUMIF($B$3:$B$725,L664,$V$3:$V$724)</f>
        <v>0</v>
      </c>
      <c r="U664" s="11">
        <f ca="1">SUMIF(Ingredients!$B$3:$B$230,'PH complex foods'!M664,Ingredients!$A$3:$A$119)+SUMIF($B$3:$B$725,M664,$V$3:$V$724)</f>
        <v>0</v>
      </c>
      <c r="V664" s="10">
        <f t="shared" ca="1" si="149"/>
        <v>1</v>
      </c>
      <c r="W664" s="10">
        <v>1</v>
      </c>
      <c r="X664" s="11">
        <v>1</v>
      </c>
      <c r="Y664" s="11">
        <f>COUNTIF(F664:M1388,B664)</f>
        <v>0</v>
      </c>
      <c r="Z664" s="44" t="str">
        <f t="shared" ca="1" si="150"/>
        <v>Yes</v>
      </c>
      <c r="AA664" s="34">
        <f>SUMIF(Ingredients!$B$3:$B$230,F664,Ingredients!$C$3:$C$230)+SUMIF($B$3:$B$725,F664,$AI$3:$AI$725)</f>
        <v>10</v>
      </c>
      <c r="AB664" s="30">
        <f>SUMIF(Ingredients!$B$3:$B$230,G664,Ingredients!$C$3:$C$230)+SUMIF($B$3:$B$725,G664,$AI$3:$AI$725)</f>
        <v>10</v>
      </c>
      <c r="AC664" s="30">
        <f>SUMIF(Ingredients!$B$3:$B$230,H664,Ingredients!$C$3:$C$230)+SUMIF($B$3:$B$725,H664,$AI$3:$AI$725)</f>
        <v>10</v>
      </c>
      <c r="AD664" s="30">
        <f>SUMIF(Ingredients!$B$3:$B$230,I664,Ingredients!$C$3:$C$230)+SUMIF($B$3:$B$725,I664,$AI$3:$AI$725)</f>
        <v>4</v>
      </c>
      <c r="AE664" s="30">
        <f>SUMIF(Ingredients!$B$3:$B$230,J664,Ingredients!$C$3:$C$230)+SUMIF($B$3:$B$725,J664,$AI$3:$AI$725)</f>
        <v>2</v>
      </c>
      <c r="AF664" s="30">
        <f>SUMIF(Ingredients!$B$3:$B$230,K664,Ingredients!$C$3:$C$230)+SUMIF($B$3:$B$725,K664,$AI$3:$AI$725)</f>
        <v>0</v>
      </c>
      <c r="AG664" s="30">
        <f>SUMIF(Ingredients!$B$3:$B$230,L664,Ingredients!$C$3:$C$230)+SUMIF($B$3:$B$725,L664,$AI$3:$AI$725)</f>
        <v>0</v>
      </c>
      <c r="AH664" s="30">
        <f>SUMIF(Ingredients!$B$3:$B$230,M664,Ingredients!$C$3:$C$230)+SUMIF($B$3:$B$725,M664,$AI$3:$AI$725)</f>
        <v>0</v>
      </c>
      <c r="AI664" s="29">
        <f t="shared" si="139"/>
        <v>36</v>
      </c>
      <c r="AJ664" s="30">
        <f>SUMIF(Ingredients!$B$3:$B$230,F664,Ingredients!$D$3:$D$230)+SUMIF($B$3:$B$725,F664,$AR$3:$AR$725)</f>
        <v>0</v>
      </c>
      <c r="AK664" s="30">
        <f>SUMIF(Ingredients!$B$3:$B$230,G664,Ingredients!$D$3:$D$230)+SUMIF($B$3:$B$725,G664,$AR$3:$AR$725)</f>
        <v>0</v>
      </c>
      <c r="AL664" s="30">
        <f>SUMIF(Ingredients!$B$3:$B$230,H664,Ingredients!$D$3:$D$230)+SUMIF($B$3:$B$725,H664,$AR$3:$AR$725)</f>
        <v>0</v>
      </c>
      <c r="AM664" s="30">
        <f>SUMIF(Ingredients!$B$3:$B$230,I664,Ingredients!$D$3:$D$230)+SUMIF($B$3:$B$725,I664,$AR$3:$AR$725)</f>
        <v>0</v>
      </c>
      <c r="AN664" s="30">
        <f>SUMIF(Ingredients!$B$3:$B$230,J664,Ingredients!$D$3:$D$230)+SUMIF($B$3:$B$725,J664,$AR$3:$AR$725)</f>
        <v>0</v>
      </c>
      <c r="AO664" s="30">
        <f>SUMIF(Ingredients!$B$3:$B$230,K664,Ingredients!$D$3:$D$230)+SUMIF($B$3:$B$725,K664,$AR$3:$AR$725)</f>
        <v>0</v>
      </c>
      <c r="AP664" s="30">
        <f>SUMIF(Ingredients!$B$3:$B$230,L664,Ingredients!$D$3:$D$230)+SUMIF($B$3:$B$725,L664,$AR$3:$AR$725)</f>
        <v>0</v>
      </c>
      <c r="AQ664" s="30">
        <f>SUMIF(Ingredients!$B$3:$B$230,M664,Ingredients!$D$3:$D$230)+SUMIF($B$3:$B$725,M664,$AR$3:$AR$725)</f>
        <v>0</v>
      </c>
      <c r="AR664" s="29">
        <f t="shared" si="140"/>
        <v>0</v>
      </c>
      <c r="AS664" s="30">
        <f>SUMIF(Ingredients!$B$3:$B$230,F664,Ingredients!$E$3:$E$230)+SUMIF($B$3:$B$725,F664,$BA$3:$BA$730)</f>
        <v>16.5</v>
      </c>
      <c r="AT664" s="30">
        <f>SUMIF(Ingredients!$B$3:$B$230,G664,Ingredients!$E$3:$E$230)+SUMIF($B$3:$B$725,G664,$BA$3:$BA$730)</f>
        <v>14</v>
      </c>
      <c r="AU664" s="30">
        <f>SUMIF(Ingredients!$B$3:$B$230,H664,Ingredients!$E$3:$E$230)+SUMIF($B$3:$B$725,H664,$BA$3:$BA$730)</f>
        <v>73</v>
      </c>
      <c r="AV664" s="30">
        <f>SUMIF(Ingredients!$B$3:$B$230,I664,Ingredients!$E$3:$E$230)+SUMIF($B$3:$B$725,I664,$BA$3:$BA$730)</f>
        <v>7.666666666666667</v>
      </c>
      <c r="AW664" s="30">
        <f>SUMIF(Ingredients!$B$3:$B$230,J664,Ingredients!$E$3:$E$230)+SUMIF($B$3:$B$725,J664,$BA$3:$BA$730)</f>
        <v>43</v>
      </c>
      <c r="AX664" s="30">
        <f>SUMIF(Ingredients!$B$3:$B$230,K664,Ingredients!$E$3:$E$230)+SUMIF($B$3:$B$725,K664,$BA$3:$BA$730)</f>
        <v>0</v>
      </c>
      <c r="AY664" s="30">
        <f>SUMIF(Ingredients!$B$3:$B$230,L664,Ingredients!$E$3:$E$230)+SUMIF($B$3:$B$725,L664,$BA$3:$BA$730)</f>
        <v>0</v>
      </c>
      <c r="AZ664" s="30">
        <f>SUMIF(Ingredients!$B$3:$B$230,M664,Ingredients!$E$3:$E$230)+SUMIF($B$3:$B$725,M664,$BA$3:$BA$730)</f>
        <v>0</v>
      </c>
      <c r="BA664" s="29">
        <f t="shared" si="141"/>
        <v>30.833333333333336</v>
      </c>
      <c r="BB664" s="30">
        <f>SUMIF(Ingredients!$B$3:$B$230,F664,Ingredients!$F$3:$F$230)+SUMIF($B$3:$B$725,F664,$BJ$3:$BJ$725)</f>
        <v>1.5</v>
      </c>
      <c r="BC664" s="30">
        <f>SUMIF(Ingredients!$B$3:$B$230,G664,Ingredients!$F$3:$F$230)+SUMIF($B$3:$B$725,G664,$BJ$3:$BJ$725)</f>
        <v>0</v>
      </c>
      <c r="BD664" s="30">
        <f>SUMIF(Ingredients!$B$3:$B$230,H664,Ingredients!$F$3:$F$230)+SUMIF($B$3:$B$725,H664,$BJ$3:$BJ$725)</f>
        <v>0</v>
      </c>
      <c r="BE664" s="30">
        <f>SUMIF(Ingredients!$B$3:$B$230,I664,Ingredients!$F$3:$F$230)+SUMIF($B$3:$B$725,I664,$BJ$3:$BJ$725)</f>
        <v>0</v>
      </c>
      <c r="BF664" s="30">
        <f>SUMIF(Ingredients!$B$3:$B$230,J664,Ingredients!$F$3:$F$230)+SUMIF($B$3:$B$725,J664,$BJ$3:$BJ$725)</f>
        <v>0</v>
      </c>
      <c r="BG664" s="30">
        <f>SUMIF(Ingredients!$B$3:$B$230,K664,Ingredients!$F$3:$F$230)+SUMIF($B$3:$B$725,K664,$BJ$3:$BJ$725)</f>
        <v>0</v>
      </c>
      <c r="BH664" s="30">
        <f>SUMIF(Ingredients!$B$3:$B$230,L664,Ingredients!$F$3:$F$230)+SUMIF($B$3:$B$725,L664,$BJ$3:$BJ$725)</f>
        <v>0</v>
      </c>
      <c r="BI664" s="30">
        <f>SUMIF(Ingredients!$B$3:$B$230,M664,Ingredients!$F$3:$F$230)+SUMIF($B$3:$B$725,M664,$BJ$3:$BJ$725)</f>
        <v>0</v>
      </c>
      <c r="BJ664" s="35">
        <f t="shared" si="142"/>
        <v>1.5</v>
      </c>
      <c r="BK664" s="30">
        <f>SUMIF(Ingredients!$B$3:$B$230,F664,Ingredients!$G$3:$G$230)+SUMIF($B$3:$B$725,F664,$BS$3:$BS$725)</f>
        <v>0</v>
      </c>
      <c r="BL664" s="30">
        <f>SUMIF(Ingredients!$B$3:$B$230,G664,Ingredients!$G$3:$G$230)+SUMIF($B$3:$B$725,G664,$BS$3:$BS$725)</f>
        <v>0</v>
      </c>
      <c r="BM664" s="30">
        <f>SUMIF(Ingredients!$B$3:$B$230,H664,Ingredients!$G$3:$G$230)+SUMIF($B$3:$B$725,H664,$BS$3:$BS$725)</f>
        <v>0</v>
      </c>
      <c r="BN664" s="30">
        <f>SUMIF(Ingredients!$B$3:$B$230,I664,Ingredients!$G$3:$G$230)+SUMIF($B$3:$B$725,I664,$BS$3:$BS$725)</f>
        <v>0</v>
      </c>
      <c r="BO664" s="30">
        <f>SUMIF(Ingredients!$B$3:$B$230,J664,Ingredients!$G$3:$G$230)+SUMIF($B$3:$B$725,J664,$BS$3:$BS$725)</f>
        <v>0</v>
      </c>
      <c r="BP664" s="30">
        <f>SUMIF(Ingredients!$B$3:$B$230,K664,Ingredients!$G$3:$G$230)+SUMIF($B$3:$B$725,K664,$BS$3:$BS$725)</f>
        <v>0</v>
      </c>
      <c r="BQ664" s="30">
        <f>SUMIF(Ingredients!$B$3:$B$230,L664,Ingredients!$G$3:$G$230)+SUMIF($B$3:$B$725,L664,$BS$3:$BS$725)</f>
        <v>0</v>
      </c>
      <c r="BR664" s="30">
        <f>SUMIF(Ingredients!$B$3:$B$230,M664,Ingredients!$G$3:$G$230)+SUMIF($B$3:$B$725,M664,$BS$3:$BS$725)</f>
        <v>0</v>
      </c>
      <c r="BS664" s="36">
        <f t="shared" si="143"/>
        <v>0</v>
      </c>
      <c r="BT664" s="30">
        <f>SUMIF(Ingredients!$B$3:$B$230,F664,Ingredients!$H$3:$H$230)+SUMIF($B$3:$B$725,F664,$CB$3:$CB$725)</f>
        <v>0</v>
      </c>
      <c r="BU664" s="30">
        <f>SUMIF(Ingredients!$B$3:$B$230,G664,Ingredients!$H$3:$H$230)+SUMIF($B$3:$B$725,G664,$CB$3:$CB$725)</f>
        <v>0</v>
      </c>
      <c r="BV664" s="30">
        <f>SUMIF(Ingredients!$B$3:$B$230,H664,Ingredients!$H$3:$H$230)+SUMIF($B$3:$B$725,H664,$CB$3:$CB$725)</f>
        <v>0</v>
      </c>
      <c r="BW664" s="30">
        <f>SUMIF(Ingredients!$B$3:$B$230,I664,Ingredients!$H$3:$H$230)+SUMIF($B$3:$B$725,I664,$CB$3:$CB$725)</f>
        <v>1</v>
      </c>
      <c r="BX664" s="30">
        <f>SUMIF(Ingredients!$B$3:$B$230,J664,Ingredients!$H$3:$H$230)+SUMIF($B$3:$B$725,J664,$CB$3:$CB$725)</f>
        <v>1</v>
      </c>
      <c r="BY664" s="30">
        <f>SUMIF(Ingredients!$B$3:$B$230,K664,Ingredients!$H$3:$H$230)+SUMIF($B$3:$B$725,K664,$CB$3:$CB$725)</f>
        <v>0</v>
      </c>
      <c r="BZ664" s="30">
        <f>SUMIF(Ingredients!$B$3:$B$230,L664,Ingredients!$H$3:$H$230)+SUMIF($B$3:$B$725,L664,$CB$3:$CB$725)</f>
        <v>0</v>
      </c>
      <c r="CA664" s="30">
        <f>SUMIF(Ingredients!$B$3:$B$230,M664,Ingredients!$H$3:$H$230)+SUMIF($B$3:$B$725,M664,$CB$3:$CB$725)</f>
        <v>0</v>
      </c>
      <c r="CB664" s="42">
        <f t="shared" si="144"/>
        <v>2</v>
      </c>
      <c r="CC664" s="30">
        <f>SUMIF(Ingredients!$B$3:$B$230,F664,Ingredients!$I$3:$I$230)+SUMIF($B$3:$B$725,F664,$CK$3:$CK$725)</f>
        <v>0</v>
      </c>
      <c r="CD664" s="30">
        <f>SUMIF(Ingredients!$B$3:$B$230,G664,Ingredients!$I$3:$I$230)+SUMIF($B$3:$B$725,G664,$CK$3:$CK$725)</f>
        <v>2.5</v>
      </c>
      <c r="CE664" s="30">
        <f>SUMIF(Ingredients!$B$3:$B$230,H664,Ingredients!$I$3:$I$230)+SUMIF($B$3:$B$725,H664,$CK$3:$CK$725)</f>
        <v>0</v>
      </c>
      <c r="CF664" s="30">
        <f>SUMIF(Ingredients!$B$3:$B$230,I664,Ingredients!$I$3:$I$230)+SUMIF($B$3:$B$725,I664,$CK$3:$CK$725)</f>
        <v>0</v>
      </c>
      <c r="CG664" s="30">
        <f>SUMIF(Ingredients!$B$3:$B$230,J664,Ingredients!$I$3:$I$230)+SUMIF($B$3:$B$725,J664,$CK$3:$CK$725)</f>
        <v>0</v>
      </c>
      <c r="CH664" s="30">
        <f>SUMIF(Ingredients!$B$3:$B$230,K664,Ingredients!$I$3:$I$230)+SUMIF($B$3:$B$725,K664,$CK$3:$CK$725)</f>
        <v>0</v>
      </c>
      <c r="CI664" s="30">
        <f>SUMIF(Ingredients!$B$3:$B$230,L664,Ingredients!$I$3:$I$230)+SUMIF($B$3:$B$725,L664,$CK$3:$CK$725)</f>
        <v>0</v>
      </c>
      <c r="CJ664" s="30">
        <f>SUMIF(Ingredients!$B$3:$B$230,M664,Ingredients!$I$3:$I$230)+SUMIF($B$3:$B$725,M664,$CK$3:$CK$725)</f>
        <v>0</v>
      </c>
      <c r="CK664" s="38">
        <f t="shared" si="145"/>
        <v>2.5</v>
      </c>
      <c r="CL664" s="30">
        <f>SUMIF(Ingredients!$B$3:$B$230,F664,Ingredients!$J$3:$J$230)+SUMIF($B$3:$B$725,F664,$CT$3:$CT$725)</f>
        <v>1</v>
      </c>
      <c r="CM664" s="30">
        <f>SUMIF(Ingredients!$B$3:$B$230,G664,Ingredients!$J$3:$J$230)+SUMIF($B$3:$B$725,G664,$CT$3:$CT$725)</f>
        <v>0</v>
      </c>
      <c r="CN664" s="30">
        <f>SUMIF(Ingredients!$B$3:$B$230,H664,Ingredients!$J$3:$J$230)+SUMIF($B$3:$B$725,H664,$CT$3:$CT$725)</f>
        <v>3</v>
      </c>
      <c r="CO664" s="30">
        <f>SUMIF(Ingredients!$B$3:$B$230,I664,Ingredients!$J$3:$J$230)+SUMIF($B$3:$B$725,I664,$CT$3:$CT$725)</f>
        <v>0</v>
      </c>
      <c r="CP664" s="30">
        <f>SUMIF(Ingredients!$B$3:$B$230,J664,Ingredients!$J$3:$J$230)+SUMIF($B$3:$B$725,J664,$CT$3:$CT$725)</f>
        <v>0</v>
      </c>
      <c r="CQ664" s="30">
        <f>SUMIF(Ingredients!$B$3:$B$230,K664,Ingredients!$J$3:$J$230)+SUMIF($B$3:$B$725,K664,$CT$3:$CT$725)</f>
        <v>0</v>
      </c>
      <c r="CR664" s="30">
        <f>SUMIF(Ingredients!$B$3:$B$230,L664,Ingredients!$J$3:$J$230)+SUMIF($B$3:$B$725,L664,$CT$3:$CT$725)</f>
        <v>0</v>
      </c>
      <c r="CS664" s="30">
        <f>SUMIF(Ingredients!$B$3:$B$230,M664,Ingredients!$J$3:$J$230)+SUMIF($B$3:$B$725,M664,$CT$3:$CT$725)</f>
        <v>0</v>
      </c>
      <c r="CT664" s="43">
        <f t="shared" si="146"/>
        <v>4</v>
      </c>
      <c r="CU664" s="34">
        <v>35</v>
      </c>
      <c r="CV664" s="30">
        <v>0</v>
      </c>
      <c r="CW664" s="30">
        <v>12</v>
      </c>
      <c r="CX664" s="35">
        <v>1.5</v>
      </c>
      <c r="CY664" s="36">
        <v>0</v>
      </c>
      <c r="CZ664" s="37">
        <v>2</v>
      </c>
      <c r="DA664" s="38">
        <v>2.5</v>
      </c>
      <c r="DB664" s="39">
        <v>4</v>
      </c>
      <c r="DC664" t="s">
        <v>202</v>
      </c>
      <c r="DD664" t="str">
        <f t="shared" ca="1" si="138"/>
        <v/>
      </c>
      <c r="DE664" t="str">
        <f t="shared" ca="1" si="147"/>
        <v>-</v>
      </c>
      <c r="DG664" t="s">
        <v>200</v>
      </c>
      <c r="DH664" t="str">
        <f t="shared" ca="1" si="148"/>
        <v>CHEESESTEAKITEM(MEAL, ItemRegistry.cheesesteakItem, 4 ,7f,0f,1.5f,2f,0f,2.5f,4f,1.75f),</v>
      </c>
      <c r="DI664" t="s">
        <v>2660</v>
      </c>
    </row>
    <row r="665" spans="2:113" x14ac:dyDescent="0.3">
      <c r="B665" t="s">
        <v>992</v>
      </c>
      <c r="C665" t="str">
        <f>INDEX('PH Itemnames'!$B$1:$B$723,MATCH(B665,'PH Itemnames'!$A$1:$A$723),1)</f>
        <v>swedishmeatballsItem</v>
      </c>
      <c r="D665" t="s">
        <v>245</v>
      </c>
      <c r="E665" t="s">
        <v>1191</v>
      </c>
      <c r="F665" s="10" t="s">
        <v>75</v>
      </c>
      <c r="G665" s="12" t="s">
        <v>64</v>
      </c>
      <c r="H665" s="12" t="s">
        <v>226</v>
      </c>
      <c r="I665" s="12" t="s">
        <v>247</v>
      </c>
      <c r="J665" s="12" t="s">
        <v>400</v>
      </c>
      <c r="K665" s="11"/>
      <c r="L665" s="11"/>
      <c r="M665" s="11"/>
      <c r="N665" s="46">
        <f ca="1">SUMIF(Ingredients!$B$3:$B$230,'PH complex foods'!F665,Ingredients!$A$3:$A$119)+SUMIF($B$3:$B$725,F665,$V$3:$V$724)</f>
        <v>1</v>
      </c>
      <c r="O665" s="11">
        <f ca="1">SUMIF(Ingredients!$B$3:$B$230,'PH complex foods'!G665,Ingredients!$A$3:$A$119)+SUMIF($B$3:$B$725,G665,$V$3:$V$724)</f>
        <v>1</v>
      </c>
      <c r="P665" s="11">
        <f ca="1">SUMIF(Ingredients!$B$3:$B$230,'PH complex foods'!H665,Ingredients!$A$3:$A$119)+SUMIF($B$3:$B$725,H665,$V$3:$V$724)</f>
        <v>1</v>
      </c>
      <c r="Q665" s="11">
        <f ca="1">SUMIF(Ingredients!$B$3:$B$230,'PH complex foods'!I665,Ingredients!$A$3:$A$119)+SUMIF($B$3:$B$725,I665,$V$3:$V$724)</f>
        <v>1</v>
      </c>
      <c r="R665" s="11">
        <f ca="1">SUMIF(Ingredients!$B$3:$B$230,'PH complex foods'!J665,Ingredients!$A$3:$A$119)+SUMIF($B$3:$B$725,J665,$V$3:$V$724)</f>
        <v>1</v>
      </c>
      <c r="S665" s="11">
        <f ca="1">SUMIF(Ingredients!$B$3:$B$230,'PH complex foods'!K665,Ingredients!$A$3:$A$119)+SUMIF($B$3:$B$725,K665,$V$3:$V$724)</f>
        <v>0</v>
      </c>
      <c r="T665" s="11">
        <f ca="1">SUMIF(Ingredients!$B$3:$B$230,'PH complex foods'!L665,Ingredients!$A$3:$A$119)+SUMIF($B$3:$B$725,L665,$V$3:$V$724)</f>
        <v>0</v>
      </c>
      <c r="U665" s="11">
        <f ca="1">SUMIF(Ingredients!$B$3:$B$230,'PH complex foods'!M665,Ingredients!$A$3:$A$119)+SUMIF($B$3:$B$725,M665,$V$3:$V$724)</f>
        <v>0</v>
      </c>
      <c r="V665" s="10">
        <f t="shared" ca="1" si="149"/>
        <v>1</v>
      </c>
      <c r="W665" s="10">
        <v>1</v>
      </c>
      <c r="X665" s="11">
        <v>1</v>
      </c>
      <c r="Y665" s="11">
        <f>COUNTIF(F665:M1389,B665)</f>
        <v>0</v>
      </c>
      <c r="Z665" s="44" t="str">
        <f t="shared" ca="1" si="150"/>
        <v>Yes</v>
      </c>
      <c r="AA665" s="34">
        <f>SUMIF(Ingredients!$B$3:$B$230,F665,Ingredients!$C$3:$C$230)+SUMIF($B$3:$B$725,F665,$AI$3:$AI$725)</f>
        <v>10</v>
      </c>
      <c r="AB665" s="30">
        <f>SUMIF(Ingredients!$B$3:$B$230,G665,Ingredients!$C$3:$C$230)+SUMIF($B$3:$B$725,G665,$AI$3:$AI$725)</f>
        <v>2</v>
      </c>
      <c r="AC665" s="30">
        <f>SUMIF(Ingredients!$B$3:$B$230,H665,Ingredients!$C$3:$C$230)+SUMIF($B$3:$B$725,H665,$AI$3:$AI$725)</f>
        <v>0</v>
      </c>
      <c r="AD665" s="30">
        <f>SUMIF(Ingredients!$B$3:$B$230,I665,Ingredients!$C$3:$C$230)+SUMIF($B$3:$B$725,I665,$AI$3:$AI$725)</f>
        <v>5</v>
      </c>
      <c r="AE665" s="30">
        <f>SUMIF(Ingredients!$B$3:$B$230,J665,Ingredients!$C$3:$C$230)+SUMIF($B$3:$B$725,J665,$AI$3:$AI$725)</f>
        <v>0</v>
      </c>
      <c r="AF665" s="30">
        <f>SUMIF(Ingredients!$B$3:$B$230,K665,Ingredients!$C$3:$C$230)+SUMIF($B$3:$B$725,K665,$AI$3:$AI$725)</f>
        <v>0</v>
      </c>
      <c r="AG665" s="30">
        <f>SUMIF(Ingredients!$B$3:$B$230,L665,Ingredients!$C$3:$C$230)+SUMIF($B$3:$B$725,L665,$AI$3:$AI$725)</f>
        <v>0</v>
      </c>
      <c r="AH665" s="30">
        <f>SUMIF(Ingredients!$B$3:$B$230,M665,Ingredients!$C$3:$C$230)+SUMIF($B$3:$B$725,M665,$AI$3:$AI$725)</f>
        <v>0</v>
      </c>
      <c r="AI665" s="29">
        <f t="shared" si="139"/>
        <v>17</v>
      </c>
      <c r="AJ665" s="30">
        <f>SUMIF(Ingredients!$B$3:$B$230,F665,Ingredients!$D$3:$D$230)+SUMIF($B$3:$B$725,F665,$AR$3:$AR$725)</f>
        <v>0</v>
      </c>
      <c r="AK665" s="30">
        <f>SUMIF(Ingredients!$B$3:$B$230,G665,Ingredients!$D$3:$D$230)+SUMIF($B$3:$B$725,G665,$AR$3:$AR$725)</f>
        <v>0</v>
      </c>
      <c r="AL665" s="30">
        <f>SUMIF(Ingredients!$B$3:$B$230,H665,Ingredients!$D$3:$D$230)+SUMIF($B$3:$B$725,H665,$AR$3:$AR$725)</f>
        <v>0</v>
      </c>
      <c r="AM665" s="30">
        <f>SUMIF(Ingredients!$B$3:$B$230,I665,Ingredients!$D$3:$D$230)+SUMIF($B$3:$B$725,I665,$AR$3:$AR$725)</f>
        <v>0</v>
      </c>
      <c r="AN665" s="30">
        <f>SUMIF(Ingredients!$B$3:$B$230,J665,Ingredients!$D$3:$D$230)+SUMIF($B$3:$B$725,J665,$AR$3:$AR$725)</f>
        <v>0</v>
      </c>
      <c r="AO665" s="30">
        <f>SUMIF(Ingredients!$B$3:$B$230,K665,Ingredients!$D$3:$D$230)+SUMIF($B$3:$B$725,K665,$AR$3:$AR$725)</f>
        <v>0</v>
      </c>
      <c r="AP665" s="30">
        <f>SUMIF(Ingredients!$B$3:$B$230,L665,Ingredients!$D$3:$D$230)+SUMIF($B$3:$B$725,L665,$AR$3:$AR$725)</f>
        <v>0</v>
      </c>
      <c r="AQ665" s="30">
        <f>SUMIF(Ingredients!$B$3:$B$230,M665,Ingredients!$D$3:$D$230)+SUMIF($B$3:$B$725,M665,$AR$3:$AR$725)</f>
        <v>0</v>
      </c>
      <c r="AR665" s="29">
        <f t="shared" si="140"/>
        <v>0</v>
      </c>
      <c r="AS665" s="30">
        <f>SUMIF(Ingredients!$B$3:$B$230,F665,Ingredients!$E$3:$E$230)+SUMIF($B$3:$B$725,F665,$BA$3:$BA$730)</f>
        <v>10</v>
      </c>
      <c r="AT665" s="30">
        <f>SUMIF(Ingredients!$B$3:$B$230,G665,Ingredients!$E$3:$E$230)+SUMIF($B$3:$B$725,G665,$BA$3:$BA$730)</f>
        <v>43</v>
      </c>
      <c r="AU665" s="30">
        <f>SUMIF(Ingredients!$B$3:$B$230,H665,Ingredients!$E$3:$E$230)+SUMIF($B$3:$B$725,H665,$BA$3:$BA$730)</f>
        <v>16</v>
      </c>
      <c r="AV665" s="30">
        <f>SUMIF(Ingredients!$B$3:$B$230,I665,Ingredients!$E$3:$E$230)+SUMIF($B$3:$B$725,I665,$BA$3:$BA$730)</f>
        <v>12</v>
      </c>
      <c r="AW665" s="30">
        <f>SUMIF(Ingredients!$B$3:$B$230,J665,Ingredients!$E$3:$E$230)+SUMIF($B$3:$B$725,J665,$BA$3:$BA$730)</f>
        <v>0</v>
      </c>
      <c r="AX665" s="30">
        <f>SUMIF(Ingredients!$B$3:$B$230,K665,Ingredients!$E$3:$E$230)+SUMIF($B$3:$B$725,K665,$BA$3:$BA$730)</f>
        <v>0</v>
      </c>
      <c r="AY665" s="30">
        <f>SUMIF(Ingredients!$B$3:$B$230,L665,Ingredients!$E$3:$E$230)+SUMIF($B$3:$B$725,L665,$BA$3:$BA$730)</f>
        <v>0</v>
      </c>
      <c r="AZ665" s="30">
        <f>SUMIF(Ingredients!$B$3:$B$230,M665,Ingredients!$E$3:$E$230)+SUMIF($B$3:$B$725,M665,$BA$3:$BA$730)</f>
        <v>0</v>
      </c>
      <c r="BA665" s="29">
        <f t="shared" si="141"/>
        <v>16.2</v>
      </c>
      <c r="BB665" s="30">
        <f>SUMIF(Ingredients!$B$3:$B$230,F665,Ingredients!$F$3:$F$230)+SUMIF($B$3:$B$725,F665,$BJ$3:$BJ$725)</f>
        <v>0</v>
      </c>
      <c r="BC665" s="30">
        <f>SUMIF(Ingredients!$B$3:$B$230,G665,Ingredients!$F$3:$F$230)+SUMIF($B$3:$B$725,G665,$BJ$3:$BJ$725)</f>
        <v>0</v>
      </c>
      <c r="BD665" s="30">
        <f>SUMIF(Ingredients!$B$3:$B$230,H665,Ingredients!$F$3:$F$230)+SUMIF($B$3:$B$725,H665,$BJ$3:$BJ$725)</f>
        <v>0</v>
      </c>
      <c r="BE665" s="30">
        <f>SUMIF(Ingredients!$B$3:$B$230,I665,Ingredients!$F$3:$F$230)+SUMIF($B$3:$B$725,I665,$BJ$3:$BJ$725)</f>
        <v>0</v>
      </c>
      <c r="BF665" s="30">
        <f>SUMIF(Ingredients!$B$3:$B$230,J665,Ingredients!$F$3:$F$230)+SUMIF($B$3:$B$725,J665,$BJ$3:$BJ$725)</f>
        <v>0</v>
      </c>
      <c r="BG665" s="30">
        <f>SUMIF(Ingredients!$B$3:$B$230,K665,Ingredients!$F$3:$F$230)+SUMIF($B$3:$B$725,K665,$BJ$3:$BJ$725)</f>
        <v>0</v>
      </c>
      <c r="BH665" s="30">
        <f>SUMIF(Ingredients!$B$3:$B$230,L665,Ingredients!$F$3:$F$230)+SUMIF($B$3:$B$725,L665,$BJ$3:$BJ$725)</f>
        <v>0</v>
      </c>
      <c r="BI665" s="30">
        <f>SUMIF(Ingredients!$B$3:$B$230,M665,Ingredients!$F$3:$F$230)+SUMIF($B$3:$B$725,M665,$BJ$3:$BJ$725)</f>
        <v>0</v>
      </c>
      <c r="BJ665" s="35">
        <f t="shared" si="142"/>
        <v>0</v>
      </c>
      <c r="BK665" s="30">
        <f>SUMIF(Ingredients!$B$3:$B$230,F665,Ingredients!$G$3:$G$230)+SUMIF($B$3:$B$725,F665,$BS$3:$BS$725)</f>
        <v>0</v>
      </c>
      <c r="BL665" s="30">
        <f>SUMIF(Ingredients!$B$3:$B$230,G665,Ingredients!$G$3:$G$230)+SUMIF($B$3:$B$725,G665,$BS$3:$BS$725)</f>
        <v>0</v>
      </c>
      <c r="BM665" s="30">
        <f>SUMIF(Ingredients!$B$3:$B$230,H665,Ingredients!$G$3:$G$230)+SUMIF($B$3:$B$725,H665,$BS$3:$BS$725)</f>
        <v>0</v>
      </c>
      <c r="BN665" s="30">
        <f>SUMIF(Ingredients!$B$3:$B$230,I665,Ingredients!$G$3:$G$230)+SUMIF($B$3:$B$725,I665,$BS$3:$BS$725)</f>
        <v>0</v>
      </c>
      <c r="BO665" s="30">
        <f>SUMIF(Ingredients!$B$3:$B$230,J665,Ingredients!$G$3:$G$230)+SUMIF($B$3:$B$725,J665,$BS$3:$BS$725)</f>
        <v>0</v>
      </c>
      <c r="BP665" s="30">
        <f>SUMIF(Ingredients!$B$3:$B$230,K665,Ingredients!$G$3:$G$230)+SUMIF($B$3:$B$725,K665,$BS$3:$BS$725)</f>
        <v>0</v>
      </c>
      <c r="BQ665" s="30">
        <f>SUMIF(Ingredients!$B$3:$B$230,L665,Ingredients!$G$3:$G$230)+SUMIF($B$3:$B$725,L665,$BS$3:$BS$725)</f>
        <v>0</v>
      </c>
      <c r="BR665" s="30">
        <f>SUMIF(Ingredients!$B$3:$B$230,M665,Ingredients!$G$3:$G$230)+SUMIF($B$3:$B$725,M665,$BS$3:$BS$725)</f>
        <v>0</v>
      </c>
      <c r="BS665" s="36">
        <f t="shared" si="143"/>
        <v>0</v>
      </c>
      <c r="BT665" s="30">
        <f>SUMIF(Ingredients!$B$3:$B$230,F665,Ingredients!$H$3:$H$230)+SUMIF($B$3:$B$725,F665,$CB$3:$CB$725)</f>
        <v>0</v>
      </c>
      <c r="BU665" s="30">
        <f>SUMIF(Ingredients!$B$3:$B$230,G665,Ingredients!$H$3:$H$230)+SUMIF($B$3:$B$725,G665,$CB$3:$CB$725)</f>
        <v>1</v>
      </c>
      <c r="BV665" s="30">
        <f>SUMIF(Ingredients!$B$3:$B$230,H665,Ingredients!$H$3:$H$230)+SUMIF($B$3:$B$725,H665,$CB$3:$CB$725)</f>
        <v>0</v>
      </c>
      <c r="BW665" s="30">
        <f>SUMIF(Ingredients!$B$3:$B$230,I665,Ingredients!$H$3:$H$230)+SUMIF($B$3:$B$725,I665,$CB$3:$CB$725)</f>
        <v>0</v>
      </c>
      <c r="BX665" s="30">
        <f>SUMIF(Ingredients!$B$3:$B$230,J665,Ingredients!$H$3:$H$230)+SUMIF($B$3:$B$725,J665,$CB$3:$CB$725)</f>
        <v>0</v>
      </c>
      <c r="BY665" s="30">
        <f>SUMIF(Ingredients!$B$3:$B$230,K665,Ingredients!$H$3:$H$230)+SUMIF($B$3:$B$725,K665,$CB$3:$CB$725)</f>
        <v>0</v>
      </c>
      <c r="BZ665" s="30">
        <f>SUMIF(Ingredients!$B$3:$B$230,L665,Ingredients!$H$3:$H$230)+SUMIF($B$3:$B$725,L665,$CB$3:$CB$725)</f>
        <v>0</v>
      </c>
      <c r="CA665" s="30">
        <f>SUMIF(Ingredients!$B$3:$B$230,M665,Ingredients!$H$3:$H$230)+SUMIF($B$3:$B$725,M665,$CB$3:$CB$725)</f>
        <v>0</v>
      </c>
      <c r="CB665" s="42">
        <f t="shared" si="144"/>
        <v>1</v>
      </c>
      <c r="CC665" s="30">
        <f>SUMIF(Ingredients!$B$3:$B$230,F665,Ingredients!$I$3:$I$230)+SUMIF($B$3:$B$725,F665,$CK$3:$CK$725)</f>
        <v>2</v>
      </c>
      <c r="CD665" s="30">
        <f>SUMIF(Ingredients!$B$3:$B$230,G665,Ingredients!$I$3:$I$230)+SUMIF($B$3:$B$725,G665,$CK$3:$CK$725)</f>
        <v>0</v>
      </c>
      <c r="CE665" s="30">
        <f>SUMIF(Ingredients!$B$3:$B$230,H665,Ingredients!$I$3:$I$230)+SUMIF($B$3:$B$725,H665,$CK$3:$CK$725)</f>
        <v>0</v>
      </c>
      <c r="CF665" s="30">
        <f>SUMIF(Ingredients!$B$3:$B$230,I665,Ingredients!$I$3:$I$230)+SUMIF($B$3:$B$725,I665,$CK$3:$CK$725)</f>
        <v>0</v>
      </c>
      <c r="CG665" s="30">
        <f>SUMIF(Ingredients!$B$3:$B$230,J665,Ingredients!$I$3:$I$230)+SUMIF($B$3:$B$725,J665,$CK$3:$CK$725)</f>
        <v>0</v>
      </c>
      <c r="CH665" s="30">
        <f>SUMIF(Ingredients!$B$3:$B$230,K665,Ingredients!$I$3:$I$230)+SUMIF($B$3:$B$725,K665,$CK$3:$CK$725)</f>
        <v>0</v>
      </c>
      <c r="CI665" s="30">
        <f>SUMIF(Ingredients!$B$3:$B$230,L665,Ingredients!$I$3:$I$230)+SUMIF($B$3:$B$725,L665,$CK$3:$CK$725)</f>
        <v>0</v>
      </c>
      <c r="CJ665" s="30">
        <f>SUMIF(Ingredients!$B$3:$B$230,M665,Ingredients!$I$3:$I$230)+SUMIF($B$3:$B$725,M665,$CK$3:$CK$725)</f>
        <v>0</v>
      </c>
      <c r="CK665" s="38">
        <f t="shared" si="145"/>
        <v>2</v>
      </c>
      <c r="CL665" s="30">
        <f>SUMIF(Ingredients!$B$3:$B$230,F665,Ingredients!$J$3:$J$230)+SUMIF($B$3:$B$725,F665,$CT$3:$CT$725)</f>
        <v>0</v>
      </c>
      <c r="CM665" s="30">
        <f>SUMIF(Ingredients!$B$3:$B$230,G665,Ingredients!$J$3:$J$230)+SUMIF($B$3:$B$725,G665,$CT$3:$CT$725)</f>
        <v>0</v>
      </c>
      <c r="CN665" s="30">
        <f>SUMIF(Ingredients!$B$3:$B$230,H665,Ingredients!$J$3:$J$230)+SUMIF($B$3:$B$725,H665,$CT$3:$CT$725)</f>
        <v>0</v>
      </c>
      <c r="CO665" s="30">
        <f>SUMIF(Ingredients!$B$3:$B$230,I665,Ingredients!$J$3:$J$230)+SUMIF($B$3:$B$725,I665,$CT$3:$CT$725)</f>
        <v>1</v>
      </c>
      <c r="CP665" s="30">
        <f>SUMIF(Ingredients!$B$3:$B$230,J665,Ingredients!$J$3:$J$230)+SUMIF($B$3:$B$725,J665,$CT$3:$CT$725)</f>
        <v>0</v>
      </c>
      <c r="CQ665" s="30">
        <f>SUMIF(Ingredients!$B$3:$B$230,K665,Ingredients!$J$3:$J$230)+SUMIF($B$3:$B$725,K665,$CT$3:$CT$725)</f>
        <v>0</v>
      </c>
      <c r="CR665" s="30">
        <f>SUMIF(Ingredients!$B$3:$B$230,L665,Ingredients!$J$3:$J$230)+SUMIF($B$3:$B$725,L665,$CT$3:$CT$725)</f>
        <v>0</v>
      </c>
      <c r="CS665" s="30">
        <f>SUMIF(Ingredients!$B$3:$B$230,M665,Ingredients!$J$3:$J$230)+SUMIF($B$3:$B$725,M665,$CT$3:$CT$725)</f>
        <v>0</v>
      </c>
      <c r="CT665" s="43">
        <f t="shared" si="146"/>
        <v>1</v>
      </c>
      <c r="CU665" s="34">
        <v>20</v>
      </c>
      <c r="CV665" s="30">
        <v>0</v>
      </c>
      <c r="CW665" s="30">
        <v>14</v>
      </c>
      <c r="CX665" s="35">
        <v>0</v>
      </c>
      <c r="CY665" s="36">
        <v>0</v>
      </c>
      <c r="CZ665" s="37">
        <v>1</v>
      </c>
      <c r="DA665" s="38">
        <v>2</v>
      </c>
      <c r="DB665" s="39">
        <v>1</v>
      </c>
      <c r="DC665" t="s">
        <v>202</v>
      </c>
      <c r="DD665" t="str">
        <f t="shared" ca="1" si="138"/>
        <v/>
      </c>
      <c r="DE665" t="str">
        <f t="shared" ca="1" si="147"/>
        <v>-</v>
      </c>
      <c r="DF665" t="s">
        <v>1261</v>
      </c>
      <c r="DG665" t="s">
        <v>200</v>
      </c>
      <c r="DH665" t="str">
        <f t="shared" ca="1" si="148"/>
        <v>SWEDISHMEATBALLSITEM(MEAL, ItemRegistry.swedishmeatballsItem, 4 ,4f,0f,0f,1f,0f,2f,1f,1.5f),</v>
      </c>
      <c r="DI665" t="s">
        <v>2661</v>
      </c>
    </row>
    <row r="666" spans="2:113" x14ac:dyDescent="0.3">
      <c r="B666" t="s">
        <v>993</v>
      </c>
      <c r="C666" t="str">
        <f>INDEX('PH Itemnames'!$B$1:$B$723,MATCH(B666,'PH Itemnames'!$A$1:$A$723),1)</f>
        <v>buttertartItem</v>
      </c>
      <c r="D666" t="s">
        <v>240</v>
      </c>
      <c r="E666" t="s">
        <v>1191</v>
      </c>
      <c r="F666" s="10" t="s">
        <v>209</v>
      </c>
      <c r="G666" s="11" t="s">
        <v>247</v>
      </c>
      <c r="H666" s="11" t="s">
        <v>261</v>
      </c>
      <c r="I666" s="11" t="s">
        <v>184</v>
      </c>
      <c r="J666" s="11" t="s">
        <v>226</v>
      </c>
      <c r="K666" s="11"/>
      <c r="L666" s="11"/>
      <c r="M666" s="11"/>
      <c r="N666" s="46">
        <f ca="1">SUMIF(Ingredients!$B$3:$B$230,'PH complex foods'!F666,Ingredients!$A$3:$A$119)+SUMIF($B$3:$B$725,F666,$V$3:$V$724)</f>
        <v>1</v>
      </c>
      <c r="O666" s="11">
        <f ca="1">SUMIF(Ingredients!$B$3:$B$230,'PH complex foods'!G666,Ingredients!$A$3:$A$119)+SUMIF($B$3:$B$725,G666,$V$3:$V$724)</f>
        <v>1</v>
      </c>
      <c r="P666" s="11">
        <f ca="1">SUMIF(Ingredients!$B$3:$B$230,'PH complex foods'!H666,Ingredients!$A$3:$A$119)+SUMIF($B$3:$B$725,H666,$V$3:$V$724)</f>
        <v>1</v>
      </c>
      <c r="Q666" s="11">
        <f ca="1">SUMIF(Ingredients!$B$3:$B$230,'PH complex foods'!I666,Ingredients!$A$3:$A$119)+SUMIF($B$3:$B$725,I666,$V$3:$V$724)</f>
        <v>1</v>
      </c>
      <c r="R666" s="11">
        <f ca="1">SUMIF(Ingredients!$B$3:$B$230,'PH complex foods'!J666,Ingredients!$A$3:$A$119)+SUMIF($B$3:$B$725,J666,$V$3:$V$724)</f>
        <v>1</v>
      </c>
      <c r="S666" s="11">
        <f ca="1">SUMIF(Ingredients!$B$3:$B$230,'PH complex foods'!K666,Ingredients!$A$3:$A$119)+SUMIF($B$3:$B$725,K666,$V$3:$V$724)</f>
        <v>0</v>
      </c>
      <c r="T666" s="11">
        <f ca="1">SUMIF(Ingredients!$B$3:$B$230,'PH complex foods'!L666,Ingredients!$A$3:$A$119)+SUMIF($B$3:$B$725,L666,$V$3:$V$724)</f>
        <v>0</v>
      </c>
      <c r="U666" s="11">
        <f ca="1">SUMIF(Ingredients!$B$3:$B$230,'PH complex foods'!M666,Ingredients!$A$3:$A$119)+SUMIF($B$3:$B$725,M666,$V$3:$V$724)</f>
        <v>0</v>
      </c>
      <c r="V666" s="10">
        <f t="shared" ca="1" si="149"/>
        <v>1</v>
      </c>
      <c r="W666" s="10">
        <v>1</v>
      </c>
      <c r="X666" s="11">
        <v>0</v>
      </c>
      <c r="Y666" s="11">
        <f>COUNTIF(F666:M1390,B666)</f>
        <v>0</v>
      </c>
      <c r="Z666" s="44" t="str">
        <f t="shared" ca="1" si="150"/>
        <v>Yes</v>
      </c>
      <c r="AA666" s="34">
        <f>SUMIF(Ingredients!$B$3:$B$230,F666,Ingredients!$C$3:$C$230)+SUMIF($B$3:$B$725,F666,$AI$3:$AI$725)</f>
        <v>5</v>
      </c>
      <c r="AB666" s="30">
        <f>SUMIF(Ingredients!$B$3:$B$230,G666,Ingredients!$C$3:$C$230)+SUMIF($B$3:$B$725,G666,$AI$3:$AI$725)</f>
        <v>5</v>
      </c>
      <c r="AC666" s="30">
        <f>SUMIF(Ingredients!$B$3:$B$230,H666,Ingredients!$C$3:$C$230)+SUMIF($B$3:$B$725,H666,$AI$3:$AI$725)</f>
        <v>2</v>
      </c>
      <c r="AD666" s="30">
        <f>SUMIF(Ingredients!$B$3:$B$230,I666,Ingredients!$C$3:$C$230)+SUMIF($B$3:$B$725,I666,$AI$3:$AI$725)</f>
        <v>1</v>
      </c>
      <c r="AE666" s="30">
        <f>SUMIF(Ingredients!$B$3:$B$230,J666,Ingredients!$C$3:$C$230)+SUMIF($B$3:$B$725,J666,$AI$3:$AI$725)</f>
        <v>0</v>
      </c>
      <c r="AF666" s="30">
        <f>SUMIF(Ingredients!$B$3:$B$230,K666,Ingredients!$C$3:$C$230)+SUMIF($B$3:$B$725,K666,$AI$3:$AI$725)</f>
        <v>0</v>
      </c>
      <c r="AG666" s="30">
        <f>SUMIF(Ingredients!$B$3:$B$230,L666,Ingredients!$C$3:$C$230)+SUMIF($B$3:$B$725,L666,$AI$3:$AI$725)</f>
        <v>0</v>
      </c>
      <c r="AH666" s="30">
        <f>SUMIF(Ingredients!$B$3:$B$230,M666,Ingredients!$C$3:$C$230)+SUMIF($B$3:$B$725,M666,$AI$3:$AI$725)</f>
        <v>0</v>
      </c>
      <c r="AI666" s="29">
        <f t="shared" si="139"/>
        <v>13</v>
      </c>
      <c r="AJ666" s="30">
        <f>SUMIF(Ingredients!$B$3:$B$230,F666,Ingredients!$D$3:$D$230)+SUMIF($B$3:$B$725,F666,$AR$3:$AR$725)</f>
        <v>0</v>
      </c>
      <c r="AK666" s="30">
        <f>SUMIF(Ingredients!$B$3:$B$230,G666,Ingredients!$D$3:$D$230)+SUMIF($B$3:$B$725,G666,$AR$3:$AR$725)</f>
        <v>0</v>
      </c>
      <c r="AL666" s="30">
        <f>SUMIF(Ingredients!$B$3:$B$230,H666,Ingredients!$D$3:$D$230)+SUMIF($B$3:$B$725,H666,$AR$3:$AR$725)</f>
        <v>0</v>
      </c>
      <c r="AM666" s="30">
        <f>SUMIF(Ingredients!$B$3:$B$230,I666,Ingredients!$D$3:$D$230)+SUMIF($B$3:$B$725,I666,$AR$3:$AR$725)</f>
        <v>0</v>
      </c>
      <c r="AN666" s="30">
        <f>SUMIF(Ingredients!$B$3:$B$230,J666,Ingredients!$D$3:$D$230)+SUMIF($B$3:$B$725,J666,$AR$3:$AR$725)</f>
        <v>0</v>
      </c>
      <c r="AO666" s="30">
        <f>SUMIF(Ingredients!$B$3:$B$230,K666,Ingredients!$D$3:$D$230)+SUMIF($B$3:$B$725,K666,$AR$3:$AR$725)</f>
        <v>0</v>
      </c>
      <c r="AP666" s="30">
        <f>SUMIF(Ingredients!$B$3:$B$230,L666,Ingredients!$D$3:$D$230)+SUMIF($B$3:$B$725,L666,$AR$3:$AR$725)</f>
        <v>0</v>
      </c>
      <c r="AQ666" s="30">
        <f>SUMIF(Ingredients!$B$3:$B$230,M666,Ingredients!$D$3:$D$230)+SUMIF($B$3:$B$725,M666,$AR$3:$AR$725)</f>
        <v>0</v>
      </c>
      <c r="AR666" s="29">
        <f t="shared" si="140"/>
        <v>0</v>
      </c>
      <c r="AS666" s="30">
        <f>SUMIF(Ingredients!$B$3:$B$230,F666,Ingredients!$E$3:$E$230)+SUMIF($B$3:$B$725,F666,$BA$3:$BA$730)</f>
        <v>7</v>
      </c>
      <c r="AT666" s="30">
        <f>SUMIF(Ingredients!$B$3:$B$230,G666,Ingredients!$E$3:$E$230)+SUMIF($B$3:$B$725,G666,$BA$3:$BA$730)</f>
        <v>12</v>
      </c>
      <c r="AU666" s="30">
        <f>SUMIF(Ingredients!$B$3:$B$230,H666,Ingredients!$E$3:$E$230)+SUMIF($B$3:$B$725,H666,$BA$3:$BA$730)</f>
        <v>12</v>
      </c>
      <c r="AV666" s="30">
        <f>SUMIF(Ingredients!$B$3:$B$230,I666,Ingredients!$E$3:$E$230)+SUMIF($B$3:$B$725,I666,$BA$3:$BA$730)</f>
        <v>21</v>
      </c>
      <c r="AW666" s="30">
        <f>SUMIF(Ingredients!$B$3:$B$230,J666,Ingredients!$E$3:$E$230)+SUMIF($B$3:$B$725,J666,$BA$3:$BA$730)</f>
        <v>16</v>
      </c>
      <c r="AX666" s="30">
        <f>SUMIF(Ingredients!$B$3:$B$230,K666,Ingredients!$E$3:$E$230)+SUMIF($B$3:$B$725,K666,$BA$3:$BA$730)</f>
        <v>0</v>
      </c>
      <c r="AY666" s="30">
        <f>SUMIF(Ingredients!$B$3:$B$230,L666,Ingredients!$E$3:$E$230)+SUMIF($B$3:$B$725,L666,$BA$3:$BA$730)</f>
        <v>0</v>
      </c>
      <c r="AZ666" s="30">
        <f>SUMIF(Ingredients!$B$3:$B$230,M666,Ingredients!$E$3:$E$230)+SUMIF($B$3:$B$725,M666,$BA$3:$BA$730)</f>
        <v>0</v>
      </c>
      <c r="BA666" s="29">
        <f t="shared" si="141"/>
        <v>13.6</v>
      </c>
      <c r="BB666" s="30">
        <f>SUMIF(Ingredients!$B$3:$B$230,F666,Ingredients!$F$3:$F$230)+SUMIF($B$3:$B$725,F666,$BJ$3:$BJ$725)</f>
        <v>1</v>
      </c>
      <c r="BC666" s="30">
        <f>SUMIF(Ingredients!$B$3:$B$230,G666,Ingredients!$F$3:$F$230)+SUMIF($B$3:$B$725,G666,$BJ$3:$BJ$725)</f>
        <v>0</v>
      </c>
      <c r="BD666" s="30">
        <f>SUMIF(Ingredients!$B$3:$B$230,H666,Ingredients!$F$3:$F$230)+SUMIF($B$3:$B$725,H666,$BJ$3:$BJ$725)</f>
        <v>0</v>
      </c>
      <c r="BE666" s="30">
        <f>SUMIF(Ingredients!$B$3:$B$230,I666,Ingredients!$F$3:$F$230)+SUMIF($B$3:$B$725,I666,$BJ$3:$BJ$725)</f>
        <v>0.3</v>
      </c>
      <c r="BF666" s="30">
        <f>SUMIF(Ingredients!$B$3:$B$230,J666,Ingredients!$F$3:$F$230)+SUMIF($B$3:$B$725,J666,$BJ$3:$BJ$725)</f>
        <v>0</v>
      </c>
      <c r="BG666" s="30">
        <f>SUMIF(Ingredients!$B$3:$B$230,K666,Ingredients!$F$3:$F$230)+SUMIF($B$3:$B$725,K666,$BJ$3:$BJ$725)</f>
        <v>0</v>
      </c>
      <c r="BH666" s="30">
        <f>SUMIF(Ingredients!$B$3:$B$230,L666,Ingredients!$F$3:$F$230)+SUMIF($B$3:$B$725,L666,$BJ$3:$BJ$725)</f>
        <v>0</v>
      </c>
      <c r="BI666" s="30">
        <f>SUMIF(Ingredients!$B$3:$B$230,M666,Ingredients!$F$3:$F$230)+SUMIF($B$3:$B$725,M666,$BJ$3:$BJ$725)</f>
        <v>0</v>
      </c>
      <c r="BJ666" s="35">
        <f t="shared" si="142"/>
        <v>1.3</v>
      </c>
      <c r="BK666" s="30">
        <f>SUMIF(Ingredients!$B$3:$B$230,F666,Ingredients!$G$3:$G$230)+SUMIF($B$3:$B$725,F666,$BS$3:$BS$725)</f>
        <v>0</v>
      </c>
      <c r="BL666" s="30">
        <f>SUMIF(Ingredients!$B$3:$B$230,G666,Ingredients!$G$3:$G$230)+SUMIF($B$3:$B$725,G666,$BS$3:$BS$725)</f>
        <v>0</v>
      </c>
      <c r="BM666" s="30">
        <f>SUMIF(Ingredients!$B$3:$B$230,H666,Ingredients!$G$3:$G$230)+SUMIF($B$3:$B$725,H666,$BS$3:$BS$725)</f>
        <v>1</v>
      </c>
      <c r="BN666" s="30">
        <f>SUMIF(Ingredients!$B$3:$B$230,I666,Ingredients!$G$3:$G$230)+SUMIF($B$3:$B$725,I666,$BS$3:$BS$725)</f>
        <v>0</v>
      </c>
      <c r="BO666" s="30">
        <f>SUMIF(Ingredients!$B$3:$B$230,J666,Ingredients!$G$3:$G$230)+SUMIF($B$3:$B$725,J666,$BS$3:$BS$725)</f>
        <v>0</v>
      </c>
      <c r="BP666" s="30">
        <f>SUMIF(Ingredients!$B$3:$B$230,K666,Ingredients!$G$3:$G$230)+SUMIF($B$3:$B$725,K666,$BS$3:$BS$725)</f>
        <v>0</v>
      </c>
      <c r="BQ666" s="30">
        <f>SUMIF(Ingredients!$B$3:$B$230,L666,Ingredients!$G$3:$G$230)+SUMIF($B$3:$B$725,L666,$BS$3:$BS$725)</f>
        <v>0</v>
      </c>
      <c r="BR666" s="30">
        <f>SUMIF(Ingredients!$B$3:$B$230,M666,Ingredients!$G$3:$G$230)+SUMIF($B$3:$B$725,M666,$BS$3:$BS$725)</f>
        <v>0</v>
      </c>
      <c r="BS666" s="36">
        <f t="shared" si="143"/>
        <v>1</v>
      </c>
      <c r="BT666" s="30">
        <f>SUMIF(Ingredients!$B$3:$B$230,F666,Ingredients!$H$3:$H$230)+SUMIF($B$3:$B$725,F666,$CB$3:$CB$725)</f>
        <v>0</v>
      </c>
      <c r="BU666" s="30">
        <f>SUMIF(Ingredients!$B$3:$B$230,G666,Ingredients!$H$3:$H$230)+SUMIF($B$3:$B$725,G666,$CB$3:$CB$725)</f>
        <v>0</v>
      </c>
      <c r="BV666" s="30">
        <f>SUMIF(Ingredients!$B$3:$B$230,H666,Ingredients!$H$3:$H$230)+SUMIF($B$3:$B$725,H666,$CB$3:$CB$725)</f>
        <v>0</v>
      </c>
      <c r="BW666" s="30">
        <f>SUMIF(Ingredients!$B$3:$B$230,I666,Ingredients!$H$3:$H$230)+SUMIF($B$3:$B$725,I666,$CB$3:$CB$725)</f>
        <v>0</v>
      </c>
      <c r="BX666" s="30">
        <f>SUMIF(Ingredients!$B$3:$B$230,J666,Ingredients!$H$3:$H$230)+SUMIF($B$3:$B$725,J666,$CB$3:$CB$725)</f>
        <v>0</v>
      </c>
      <c r="BY666" s="30">
        <f>SUMIF(Ingredients!$B$3:$B$230,K666,Ingredients!$H$3:$H$230)+SUMIF($B$3:$B$725,K666,$CB$3:$CB$725)</f>
        <v>0</v>
      </c>
      <c r="BZ666" s="30">
        <f>SUMIF(Ingredients!$B$3:$B$230,L666,Ingredients!$H$3:$H$230)+SUMIF($B$3:$B$725,L666,$CB$3:$CB$725)</f>
        <v>0</v>
      </c>
      <c r="CA666" s="30">
        <f>SUMIF(Ingredients!$B$3:$B$230,M666,Ingredients!$H$3:$H$230)+SUMIF($B$3:$B$725,M666,$CB$3:$CB$725)</f>
        <v>0</v>
      </c>
      <c r="CB666" s="42">
        <f t="shared" si="144"/>
        <v>0</v>
      </c>
      <c r="CC666" s="30">
        <f>SUMIF(Ingredients!$B$3:$B$230,F666,Ingredients!$I$3:$I$230)+SUMIF($B$3:$B$725,F666,$CK$3:$CK$725)</f>
        <v>0</v>
      </c>
      <c r="CD666" s="30">
        <f>SUMIF(Ingredients!$B$3:$B$230,G666,Ingredients!$I$3:$I$230)+SUMIF($B$3:$B$725,G666,$CK$3:$CK$725)</f>
        <v>0</v>
      </c>
      <c r="CE666" s="30">
        <f>SUMIF(Ingredients!$B$3:$B$230,H666,Ingredients!$I$3:$I$230)+SUMIF($B$3:$B$725,H666,$CK$3:$CK$725)</f>
        <v>0</v>
      </c>
      <c r="CF666" s="30">
        <f>SUMIF(Ingredients!$B$3:$B$230,I666,Ingredients!$I$3:$I$230)+SUMIF($B$3:$B$725,I666,$CK$3:$CK$725)</f>
        <v>0.1</v>
      </c>
      <c r="CG666" s="30">
        <f>SUMIF(Ingredients!$B$3:$B$230,J666,Ingredients!$I$3:$I$230)+SUMIF($B$3:$B$725,J666,$CK$3:$CK$725)</f>
        <v>0</v>
      </c>
      <c r="CH666" s="30">
        <f>SUMIF(Ingredients!$B$3:$B$230,K666,Ingredients!$I$3:$I$230)+SUMIF($B$3:$B$725,K666,$CK$3:$CK$725)</f>
        <v>0</v>
      </c>
      <c r="CI666" s="30">
        <f>SUMIF(Ingredients!$B$3:$B$230,L666,Ingredients!$I$3:$I$230)+SUMIF($B$3:$B$725,L666,$CK$3:$CK$725)</f>
        <v>0</v>
      </c>
      <c r="CJ666" s="30">
        <f>SUMIF(Ingredients!$B$3:$B$230,M666,Ingredients!$I$3:$I$230)+SUMIF($B$3:$B$725,M666,$CK$3:$CK$725)</f>
        <v>0</v>
      </c>
      <c r="CK666" s="38">
        <f t="shared" si="145"/>
        <v>0.1</v>
      </c>
      <c r="CL666" s="30">
        <f>SUMIF(Ingredients!$B$3:$B$230,F666,Ingredients!$J$3:$J$230)+SUMIF($B$3:$B$725,F666,$CT$3:$CT$725)</f>
        <v>0</v>
      </c>
      <c r="CM666" s="30">
        <f>SUMIF(Ingredients!$B$3:$B$230,G666,Ingredients!$J$3:$J$230)+SUMIF($B$3:$B$725,G666,$CT$3:$CT$725)</f>
        <v>1</v>
      </c>
      <c r="CN666" s="30">
        <f>SUMIF(Ingredients!$B$3:$B$230,H666,Ingredients!$J$3:$J$230)+SUMIF($B$3:$B$725,H666,$CT$3:$CT$725)</f>
        <v>0</v>
      </c>
      <c r="CO666" s="30">
        <f>SUMIF(Ingredients!$B$3:$B$230,I666,Ingredients!$J$3:$J$230)+SUMIF($B$3:$B$725,I666,$CT$3:$CT$725)</f>
        <v>0</v>
      </c>
      <c r="CP666" s="30">
        <f>SUMIF(Ingredients!$B$3:$B$230,J666,Ingredients!$J$3:$J$230)+SUMIF($B$3:$B$725,J666,$CT$3:$CT$725)</f>
        <v>0</v>
      </c>
      <c r="CQ666" s="30">
        <f>SUMIF(Ingredients!$B$3:$B$230,K666,Ingredients!$J$3:$J$230)+SUMIF($B$3:$B$725,K666,$CT$3:$CT$725)</f>
        <v>0</v>
      </c>
      <c r="CR666" s="30">
        <f>SUMIF(Ingredients!$B$3:$B$230,L666,Ingredients!$J$3:$J$230)+SUMIF($B$3:$B$725,L666,$CT$3:$CT$725)</f>
        <v>0</v>
      </c>
      <c r="CS666" s="30">
        <f>SUMIF(Ingredients!$B$3:$B$230,M666,Ingredients!$J$3:$J$230)+SUMIF($B$3:$B$725,M666,$CT$3:$CT$725)</f>
        <v>0</v>
      </c>
      <c r="CT666" s="43">
        <f t="shared" si="146"/>
        <v>1</v>
      </c>
      <c r="CU666" s="34">
        <v>10</v>
      </c>
      <c r="CV666" s="30">
        <v>0</v>
      </c>
      <c r="CW666" s="30">
        <v>14</v>
      </c>
      <c r="CX666" s="35">
        <v>1.3</v>
      </c>
      <c r="CY666" s="36">
        <v>1</v>
      </c>
      <c r="CZ666" s="37">
        <v>0</v>
      </c>
      <c r="DA666" s="38">
        <v>0.1</v>
      </c>
      <c r="DB666" s="39">
        <v>1</v>
      </c>
      <c r="DC666" t="s">
        <v>202</v>
      </c>
      <c r="DD666" t="str">
        <f t="shared" ca="1" si="138"/>
        <v/>
      </c>
      <c r="DE666" t="str">
        <f t="shared" ca="1" si="147"/>
        <v>-</v>
      </c>
      <c r="DG666" t="s">
        <v>200</v>
      </c>
      <c r="DH666" t="str">
        <f t="shared" ca="1" si="148"/>
        <v>BUTTERTARTITEM(MEAL, ItemRegistry.buttertartItem, 4 ,2f,0f,1.3f,0f,1f,0.1f,1f,1.5f),</v>
      </c>
      <c r="DI666" t="s">
        <v>2271</v>
      </c>
    </row>
    <row r="667" spans="2:113" x14ac:dyDescent="0.3">
      <c r="B667" t="s">
        <v>994</v>
      </c>
      <c r="C667" t="str">
        <f>INDEX('PH Itemnames'!$B$1:$B$723,MATCH(B667,'PH Itemnames'!$A$1:$A$723),1)</f>
        <v>battenbergItem</v>
      </c>
      <c r="D667" t="s">
        <v>240</v>
      </c>
      <c r="E667" t="s">
        <v>1191</v>
      </c>
      <c r="F667" s="10" t="s">
        <v>209</v>
      </c>
      <c r="G667" s="11" t="s">
        <v>210</v>
      </c>
      <c r="H667" s="11" t="s">
        <v>686</v>
      </c>
      <c r="I667" s="11" t="s">
        <v>563</v>
      </c>
      <c r="J667" s="11" t="s">
        <v>224</v>
      </c>
      <c r="K667" s="11" t="s">
        <v>995</v>
      </c>
      <c r="L667" s="11"/>
      <c r="M667" s="11"/>
      <c r="N667" s="46">
        <f ca="1">SUMIF(Ingredients!$B$3:$B$230,'PH complex foods'!F667,Ingredients!$A$3:$A$119)+SUMIF($B$3:$B$725,F667,$V$3:$V$724)</f>
        <v>1</v>
      </c>
      <c r="O667" s="11">
        <f ca="1">SUMIF(Ingredients!$B$3:$B$230,'PH complex foods'!G667,Ingredients!$A$3:$A$119)+SUMIF($B$3:$B$725,G667,$V$3:$V$724)</f>
        <v>1</v>
      </c>
      <c r="P667" s="11">
        <f ca="1">SUMIF(Ingredients!$B$3:$B$230,'PH complex foods'!H667,Ingredients!$A$3:$A$119)+SUMIF($B$3:$B$725,H667,$V$3:$V$724)</f>
        <v>0</v>
      </c>
      <c r="Q667" s="11">
        <f ca="1">SUMIF(Ingredients!$B$3:$B$230,'PH complex foods'!I667,Ingredients!$A$3:$A$119)+SUMIF($B$3:$B$725,I667,$V$3:$V$724)</f>
        <v>0</v>
      </c>
      <c r="R667" s="11">
        <f ca="1">SUMIF(Ingredients!$B$3:$B$230,'PH complex foods'!J667,Ingredients!$A$3:$A$119)+SUMIF($B$3:$B$725,J667,$V$3:$V$724)</f>
        <v>1</v>
      </c>
      <c r="S667" s="11">
        <f ca="1">SUMIF(Ingredients!$B$3:$B$230,'PH complex foods'!K667,Ingredients!$A$3:$A$119)+SUMIF($B$3:$B$725,K667,$V$3:$V$724)</f>
        <v>1</v>
      </c>
      <c r="T667" s="11">
        <f ca="1">SUMIF(Ingredients!$B$3:$B$230,'PH complex foods'!L667,Ingredients!$A$3:$A$119)+SUMIF($B$3:$B$725,L667,$V$3:$V$724)</f>
        <v>0</v>
      </c>
      <c r="U667" s="11">
        <f ca="1">SUMIF(Ingredients!$B$3:$B$230,'PH complex foods'!M667,Ingredients!$A$3:$A$119)+SUMIF($B$3:$B$725,M667,$V$3:$V$724)</f>
        <v>0</v>
      </c>
      <c r="V667" s="10">
        <f t="shared" ca="1" si="149"/>
        <v>-1</v>
      </c>
      <c r="W667" s="10">
        <v>-1</v>
      </c>
      <c r="X667" s="11">
        <v>-1</v>
      </c>
      <c r="Y667" s="11">
        <f>COUNTIF(F667:M1391,B667)</f>
        <v>0</v>
      </c>
      <c r="Z667" s="44" t="str">
        <f t="shared" ca="1" si="150"/>
        <v>No</v>
      </c>
      <c r="AA667" s="34">
        <f>SUMIF(Ingredients!$B$3:$B$230,F667,Ingredients!$C$3:$C$230)+SUMIF($B$3:$B$725,F667,$AI$3:$AI$725)</f>
        <v>5</v>
      </c>
      <c r="AB667" s="30">
        <f>SUMIF(Ingredients!$B$3:$B$230,G667,Ingredients!$C$3:$C$230)+SUMIF($B$3:$B$725,G667,$AI$3:$AI$725)</f>
        <v>0</v>
      </c>
      <c r="AC667" s="30">
        <f>SUMIF(Ingredients!$B$3:$B$230,H667,Ingredients!$C$3:$C$230)+SUMIF($B$3:$B$725,H667,$AI$3:$AI$725)</f>
        <v>1</v>
      </c>
      <c r="AD667" s="30">
        <f>SUMIF(Ingredients!$B$3:$B$230,I667,Ingredients!$C$3:$C$230)+SUMIF($B$3:$B$725,I667,$AI$3:$AI$725)</f>
        <v>0</v>
      </c>
      <c r="AE667" s="30">
        <f>SUMIF(Ingredients!$B$3:$B$230,J667,Ingredients!$C$3:$C$230)+SUMIF($B$3:$B$725,J667,$AI$3:$AI$725)</f>
        <v>0</v>
      </c>
      <c r="AF667" s="30">
        <f>SUMIF(Ingredients!$B$3:$B$230,K667,Ingredients!$C$3:$C$230)+SUMIF($B$3:$B$725,K667,$AI$3:$AI$725)</f>
        <v>0</v>
      </c>
      <c r="AG667" s="30">
        <f>SUMIF(Ingredients!$B$3:$B$230,L667,Ingredients!$C$3:$C$230)+SUMIF($B$3:$B$725,L667,$AI$3:$AI$725)</f>
        <v>0</v>
      </c>
      <c r="AH667" s="30">
        <f>SUMIF(Ingredients!$B$3:$B$230,M667,Ingredients!$C$3:$C$230)+SUMIF($B$3:$B$725,M667,$AI$3:$AI$725)</f>
        <v>0</v>
      </c>
      <c r="AI667" s="29">
        <f t="shared" si="139"/>
        <v>6</v>
      </c>
      <c r="AJ667" s="30">
        <f>SUMIF(Ingredients!$B$3:$B$230,F667,Ingredients!$D$3:$D$230)+SUMIF($B$3:$B$725,F667,$AR$3:$AR$725)</f>
        <v>0</v>
      </c>
      <c r="AK667" s="30">
        <f>SUMIF(Ingredients!$B$3:$B$230,G667,Ingredients!$D$3:$D$230)+SUMIF($B$3:$B$725,G667,$AR$3:$AR$725)</f>
        <v>0</v>
      </c>
      <c r="AL667" s="30">
        <f>SUMIF(Ingredients!$B$3:$B$230,H667,Ingredients!$D$3:$D$230)+SUMIF($B$3:$B$725,H667,$AR$3:$AR$725)</f>
        <v>0</v>
      </c>
      <c r="AM667" s="30">
        <f>SUMIF(Ingredients!$B$3:$B$230,I667,Ingredients!$D$3:$D$230)+SUMIF($B$3:$B$725,I667,$AR$3:$AR$725)</f>
        <v>0</v>
      </c>
      <c r="AN667" s="30">
        <f>SUMIF(Ingredients!$B$3:$B$230,J667,Ingredients!$D$3:$D$230)+SUMIF($B$3:$B$725,J667,$AR$3:$AR$725)</f>
        <v>0</v>
      </c>
      <c r="AO667" s="30">
        <f>SUMIF(Ingredients!$B$3:$B$230,K667,Ingredients!$D$3:$D$230)+SUMIF($B$3:$B$725,K667,$AR$3:$AR$725)</f>
        <v>0</v>
      </c>
      <c r="AP667" s="30">
        <f>SUMIF(Ingredients!$B$3:$B$230,L667,Ingredients!$D$3:$D$230)+SUMIF($B$3:$B$725,L667,$AR$3:$AR$725)</f>
        <v>0</v>
      </c>
      <c r="AQ667" s="30">
        <f>SUMIF(Ingredients!$B$3:$B$230,M667,Ingredients!$D$3:$D$230)+SUMIF($B$3:$B$725,M667,$AR$3:$AR$725)</f>
        <v>0</v>
      </c>
      <c r="AR667" s="29">
        <f t="shared" si="140"/>
        <v>0</v>
      </c>
      <c r="AS667" s="30">
        <f>SUMIF(Ingredients!$B$3:$B$230,F667,Ingredients!$E$3:$E$230)+SUMIF($B$3:$B$725,F667,$BA$3:$BA$730)</f>
        <v>7</v>
      </c>
      <c r="AT667" s="30">
        <f>SUMIF(Ingredients!$B$3:$B$230,G667,Ingredients!$E$3:$E$230)+SUMIF($B$3:$B$725,G667,$BA$3:$BA$730)</f>
        <v>30</v>
      </c>
      <c r="AU667" s="30">
        <f>SUMIF(Ingredients!$B$3:$B$230,H667,Ingredients!$E$3:$E$230)+SUMIF($B$3:$B$725,H667,$BA$3:$BA$730)</f>
        <v>15</v>
      </c>
      <c r="AV667" s="30">
        <f>SUMIF(Ingredients!$B$3:$B$230,I667,Ingredients!$E$3:$E$230)+SUMIF($B$3:$B$725,I667,$BA$3:$BA$730)</f>
        <v>0</v>
      </c>
      <c r="AW667" s="30">
        <f>SUMIF(Ingredients!$B$3:$B$230,J667,Ingredients!$E$3:$E$230)+SUMIF($B$3:$B$725,J667,$BA$3:$BA$730)</f>
        <v>0</v>
      </c>
      <c r="AX667" s="30">
        <f>SUMIF(Ingredients!$B$3:$B$230,K667,Ingredients!$E$3:$E$230)+SUMIF($B$3:$B$725,K667,$BA$3:$BA$730)</f>
        <v>0</v>
      </c>
      <c r="AY667" s="30">
        <f>SUMIF(Ingredients!$B$3:$B$230,L667,Ingredients!$E$3:$E$230)+SUMIF($B$3:$B$725,L667,$BA$3:$BA$730)</f>
        <v>0</v>
      </c>
      <c r="AZ667" s="30">
        <f>SUMIF(Ingredients!$B$3:$B$230,M667,Ingredients!$E$3:$E$230)+SUMIF($B$3:$B$725,M667,$BA$3:$BA$730)</f>
        <v>0</v>
      </c>
      <c r="BA667" s="29">
        <f t="shared" si="141"/>
        <v>8.6666666666666661</v>
      </c>
      <c r="BB667" s="30">
        <f>SUMIF(Ingredients!$B$3:$B$230,F667,Ingredients!$F$3:$F$230)+SUMIF($B$3:$B$725,F667,$BJ$3:$BJ$725)</f>
        <v>1</v>
      </c>
      <c r="BC667" s="30">
        <f>SUMIF(Ingredients!$B$3:$B$230,G667,Ingredients!$F$3:$F$230)+SUMIF($B$3:$B$725,G667,$BJ$3:$BJ$725)</f>
        <v>0</v>
      </c>
      <c r="BD667" s="30">
        <f>SUMIF(Ingredients!$B$3:$B$230,H667,Ingredients!$F$3:$F$230)+SUMIF($B$3:$B$725,H667,$BJ$3:$BJ$725)</f>
        <v>0</v>
      </c>
      <c r="BE667" s="30">
        <f>SUMIF(Ingredients!$B$3:$B$230,I667,Ingredients!$F$3:$F$230)+SUMIF($B$3:$B$725,I667,$BJ$3:$BJ$725)</f>
        <v>0</v>
      </c>
      <c r="BF667" s="30">
        <f>SUMIF(Ingredients!$B$3:$B$230,J667,Ingredients!$F$3:$F$230)+SUMIF($B$3:$B$725,J667,$BJ$3:$BJ$725)</f>
        <v>0</v>
      </c>
      <c r="BG667" s="30">
        <f>SUMIF(Ingredients!$B$3:$B$230,K667,Ingredients!$F$3:$F$230)+SUMIF($B$3:$B$725,K667,$BJ$3:$BJ$725)</f>
        <v>0</v>
      </c>
      <c r="BH667" s="30">
        <f>SUMIF(Ingredients!$B$3:$B$230,L667,Ingredients!$F$3:$F$230)+SUMIF($B$3:$B$725,L667,$BJ$3:$BJ$725)</f>
        <v>0</v>
      </c>
      <c r="BI667" s="30">
        <f>SUMIF(Ingredients!$B$3:$B$230,M667,Ingredients!$F$3:$F$230)+SUMIF($B$3:$B$725,M667,$BJ$3:$BJ$725)</f>
        <v>0</v>
      </c>
      <c r="BJ667" s="35">
        <f t="shared" si="142"/>
        <v>1</v>
      </c>
      <c r="BK667" s="30">
        <f>SUMIF(Ingredients!$B$3:$B$230,F667,Ingredients!$G$3:$G$230)+SUMIF($B$3:$B$725,F667,$BS$3:$BS$725)</f>
        <v>0</v>
      </c>
      <c r="BL667" s="30">
        <f>SUMIF(Ingredients!$B$3:$B$230,G667,Ingredients!$G$3:$G$230)+SUMIF($B$3:$B$725,G667,$BS$3:$BS$725)</f>
        <v>0</v>
      </c>
      <c r="BM667" s="30">
        <f>SUMIF(Ingredients!$B$3:$B$230,H667,Ingredients!$G$3:$G$230)+SUMIF($B$3:$B$725,H667,$BS$3:$BS$725)</f>
        <v>0</v>
      </c>
      <c r="BN667" s="30">
        <f>SUMIF(Ingredients!$B$3:$B$230,I667,Ingredients!$G$3:$G$230)+SUMIF($B$3:$B$725,I667,$BS$3:$BS$725)</f>
        <v>0</v>
      </c>
      <c r="BO667" s="30">
        <f>SUMIF(Ingredients!$B$3:$B$230,J667,Ingredients!$G$3:$G$230)+SUMIF($B$3:$B$725,J667,$BS$3:$BS$725)</f>
        <v>0</v>
      </c>
      <c r="BP667" s="30">
        <f>SUMIF(Ingredients!$B$3:$B$230,K667,Ingredients!$G$3:$G$230)+SUMIF($B$3:$B$725,K667,$BS$3:$BS$725)</f>
        <v>0</v>
      </c>
      <c r="BQ667" s="30">
        <f>SUMIF(Ingredients!$B$3:$B$230,L667,Ingredients!$G$3:$G$230)+SUMIF($B$3:$B$725,L667,$BS$3:$BS$725)</f>
        <v>0</v>
      </c>
      <c r="BR667" s="30">
        <f>SUMIF(Ingredients!$B$3:$B$230,M667,Ingredients!$G$3:$G$230)+SUMIF($B$3:$B$725,M667,$BS$3:$BS$725)</f>
        <v>0</v>
      </c>
      <c r="BS667" s="36">
        <f t="shared" si="143"/>
        <v>0</v>
      </c>
      <c r="BT667" s="30">
        <f>SUMIF(Ingredients!$B$3:$B$230,F667,Ingredients!$H$3:$H$230)+SUMIF($B$3:$B$725,F667,$CB$3:$CB$725)</f>
        <v>0</v>
      </c>
      <c r="BU667" s="30">
        <f>SUMIF(Ingredients!$B$3:$B$230,G667,Ingredients!$H$3:$H$230)+SUMIF($B$3:$B$725,G667,$CB$3:$CB$725)</f>
        <v>0</v>
      </c>
      <c r="BV667" s="30">
        <f>SUMIF(Ingredients!$B$3:$B$230,H667,Ingredients!$H$3:$H$230)+SUMIF($B$3:$B$725,H667,$CB$3:$CB$725)</f>
        <v>0</v>
      </c>
      <c r="BW667" s="30">
        <f>SUMIF(Ingredients!$B$3:$B$230,I667,Ingredients!$H$3:$H$230)+SUMIF($B$3:$B$725,I667,$CB$3:$CB$725)</f>
        <v>0</v>
      </c>
      <c r="BX667" s="30">
        <f>SUMIF(Ingredients!$B$3:$B$230,J667,Ingredients!$H$3:$H$230)+SUMIF($B$3:$B$725,J667,$CB$3:$CB$725)</f>
        <v>0</v>
      </c>
      <c r="BY667" s="30">
        <f>SUMIF(Ingredients!$B$3:$B$230,K667,Ingredients!$H$3:$H$230)+SUMIF($B$3:$B$725,K667,$CB$3:$CB$725)</f>
        <v>0</v>
      </c>
      <c r="BZ667" s="30">
        <f>SUMIF(Ingredients!$B$3:$B$230,L667,Ingredients!$H$3:$H$230)+SUMIF($B$3:$B$725,L667,$CB$3:$CB$725)</f>
        <v>0</v>
      </c>
      <c r="CA667" s="30">
        <f>SUMIF(Ingredients!$B$3:$B$230,M667,Ingredients!$H$3:$H$230)+SUMIF($B$3:$B$725,M667,$CB$3:$CB$725)</f>
        <v>0</v>
      </c>
      <c r="CB667" s="42">
        <f t="shared" si="144"/>
        <v>0</v>
      </c>
      <c r="CC667" s="30">
        <f>SUMIF(Ingredients!$B$3:$B$230,F667,Ingredients!$I$3:$I$230)+SUMIF($B$3:$B$725,F667,$CK$3:$CK$725)</f>
        <v>0</v>
      </c>
      <c r="CD667" s="30">
        <f>SUMIF(Ingredients!$B$3:$B$230,G667,Ingredients!$I$3:$I$230)+SUMIF($B$3:$B$725,G667,$CK$3:$CK$725)</f>
        <v>0</v>
      </c>
      <c r="CE667" s="30">
        <f>SUMIF(Ingredients!$B$3:$B$230,H667,Ingredients!$I$3:$I$230)+SUMIF($B$3:$B$725,H667,$CK$3:$CK$725)</f>
        <v>0</v>
      </c>
      <c r="CF667" s="30">
        <f>SUMIF(Ingredients!$B$3:$B$230,I667,Ingredients!$I$3:$I$230)+SUMIF($B$3:$B$725,I667,$CK$3:$CK$725)</f>
        <v>0</v>
      </c>
      <c r="CG667" s="30">
        <f>SUMIF(Ingredients!$B$3:$B$230,J667,Ingredients!$I$3:$I$230)+SUMIF($B$3:$B$725,J667,$CK$3:$CK$725)</f>
        <v>0</v>
      </c>
      <c r="CH667" s="30">
        <f>SUMIF(Ingredients!$B$3:$B$230,K667,Ingredients!$I$3:$I$230)+SUMIF($B$3:$B$725,K667,$CK$3:$CK$725)</f>
        <v>0</v>
      </c>
      <c r="CI667" s="30">
        <f>SUMIF(Ingredients!$B$3:$B$230,L667,Ingredients!$I$3:$I$230)+SUMIF($B$3:$B$725,L667,$CK$3:$CK$725)</f>
        <v>0</v>
      </c>
      <c r="CJ667" s="30">
        <f>SUMIF(Ingredients!$B$3:$B$230,M667,Ingredients!$I$3:$I$230)+SUMIF($B$3:$B$725,M667,$CK$3:$CK$725)</f>
        <v>0</v>
      </c>
      <c r="CK667" s="38">
        <f t="shared" si="145"/>
        <v>0</v>
      </c>
      <c r="CL667" s="30">
        <f>SUMIF(Ingredients!$B$3:$B$230,F667,Ingredients!$J$3:$J$230)+SUMIF($B$3:$B$725,F667,$CT$3:$CT$725)</f>
        <v>0</v>
      </c>
      <c r="CM667" s="30">
        <f>SUMIF(Ingredients!$B$3:$B$230,G667,Ingredients!$J$3:$J$230)+SUMIF($B$3:$B$725,G667,$CT$3:$CT$725)</f>
        <v>0</v>
      </c>
      <c r="CN667" s="30">
        <f>SUMIF(Ingredients!$B$3:$B$230,H667,Ingredients!$J$3:$J$230)+SUMIF($B$3:$B$725,H667,$CT$3:$CT$725)</f>
        <v>0</v>
      </c>
      <c r="CO667" s="30">
        <f>SUMIF(Ingredients!$B$3:$B$230,I667,Ingredients!$J$3:$J$230)+SUMIF($B$3:$B$725,I667,$CT$3:$CT$725)</f>
        <v>0</v>
      </c>
      <c r="CP667" s="30">
        <f>SUMIF(Ingredients!$B$3:$B$230,J667,Ingredients!$J$3:$J$230)+SUMIF($B$3:$B$725,J667,$CT$3:$CT$725)</f>
        <v>0</v>
      </c>
      <c r="CQ667" s="30">
        <f>SUMIF(Ingredients!$B$3:$B$230,K667,Ingredients!$J$3:$J$230)+SUMIF($B$3:$B$725,K667,$CT$3:$CT$725)</f>
        <v>0</v>
      </c>
      <c r="CR667" s="30">
        <f>SUMIF(Ingredients!$B$3:$B$230,L667,Ingredients!$J$3:$J$230)+SUMIF($B$3:$B$725,L667,$CT$3:$CT$725)</f>
        <v>0</v>
      </c>
      <c r="CS667" s="30">
        <f>SUMIF(Ingredients!$B$3:$B$230,M667,Ingredients!$J$3:$J$230)+SUMIF($B$3:$B$725,M667,$CT$3:$CT$725)</f>
        <v>0</v>
      </c>
      <c r="CT667" s="43">
        <f t="shared" si="146"/>
        <v>0</v>
      </c>
      <c r="CU667" s="34">
        <v>6</v>
      </c>
      <c r="CV667" s="30">
        <v>0</v>
      </c>
      <c r="CW667" s="30">
        <v>8.6666666666666661</v>
      </c>
      <c r="CX667" s="35">
        <v>1</v>
      </c>
      <c r="CY667" s="36">
        <v>0</v>
      </c>
      <c r="CZ667" s="37">
        <v>0</v>
      </c>
      <c r="DA667" s="38">
        <v>0</v>
      </c>
      <c r="DB667" s="39">
        <v>0</v>
      </c>
      <c r="DC667" t="s">
        <v>199</v>
      </c>
      <c r="DD667" t="str">
        <f t="shared" ca="1" si="138"/>
        <v/>
      </c>
      <c r="DE667" t="str">
        <f t="shared" ca="1" si="147"/>
        <v>No</v>
      </c>
      <c r="DG667" t="s">
        <v>200</v>
      </c>
      <c r="DH667" t="str">
        <f t="shared" ca="1" si="148"/>
        <v/>
      </c>
      <c r="DI667" t="s">
        <v>2271</v>
      </c>
    </row>
    <row r="668" spans="2:113" x14ac:dyDescent="0.3">
      <c r="B668" t="s">
        <v>996</v>
      </c>
      <c r="C668" t="str">
        <f>INDEX('PH Itemnames'!$B$1:$B$723,MATCH(B668,'PH Itemnames'!$A$1:$A$723),1)</f>
        <v>slawdogItem</v>
      </c>
      <c r="D668" t="s">
        <v>240</v>
      </c>
      <c r="E668" t="s">
        <v>1191</v>
      </c>
      <c r="F668" s="10" t="s">
        <v>291</v>
      </c>
      <c r="G668" s="11" t="s">
        <v>322</v>
      </c>
      <c r="H668" s="11" t="s">
        <v>427</v>
      </c>
      <c r="I668" s="11" t="s">
        <v>349</v>
      </c>
      <c r="J668" s="11"/>
      <c r="K668" s="11"/>
      <c r="L668" s="11"/>
      <c r="M668" s="11"/>
      <c r="N668" s="46">
        <f ca="1">SUMIF(Ingredients!$B$3:$B$230,'PH complex foods'!F668,Ingredients!$A$3:$A$119)+SUMIF($B$3:$B$725,F668,$V$3:$V$724)</f>
        <v>1</v>
      </c>
      <c r="O668" s="11">
        <f ca="1">SUMIF(Ingredients!$B$3:$B$230,'PH complex foods'!G668,Ingredients!$A$3:$A$119)+SUMIF($B$3:$B$725,G668,$V$3:$V$724)</f>
        <v>1</v>
      </c>
      <c r="P668" s="11">
        <f ca="1">SUMIF(Ingredients!$B$3:$B$230,'PH complex foods'!H668,Ingredients!$A$3:$A$119)+SUMIF($B$3:$B$725,H668,$V$3:$V$724)</f>
        <v>1</v>
      </c>
      <c r="Q668" s="11">
        <f ca="1">SUMIF(Ingredients!$B$3:$B$230,'PH complex foods'!I668,Ingredients!$A$3:$A$119)+SUMIF($B$3:$B$725,I668,$V$3:$V$724)</f>
        <v>1</v>
      </c>
      <c r="R668" s="11">
        <f ca="1">SUMIF(Ingredients!$B$3:$B$230,'PH complex foods'!J668,Ingredients!$A$3:$A$119)+SUMIF($B$3:$B$725,J668,$V$3:$V$724)</f>
        <v>0</v>
      </c>
      <c r="S668" s="11">
        <f ca="1">SUMIF(Ingredients!$B$3:$B$230,'PH complex foods'!K668,Ingredients!$A$3:$A$119)+SUMIF($B$3:$B$725,K668,$V$3:$V$724)</f>
        <v>0</v>
      </c>
      <c r="T668" s="11">
        <f ca="1">SUMIF(Ingredients!$B$3:$B$230,'PH complex foods'!L668,Ingredients!$A$3:$A$119)+SUMIF($B$3:$B$725,L668,$V$3:$V$724)</f>
        <v>0</v>
      </c>
      <c r="U668" s="11">
        <f ca="1">SUMIF(Ingredients!$B$3:$B$230,'PH complex foods'!M668,Ingredients!$A$3:$A$119)+SUMIF($B$3:$B$725,M668,$V$3:$V$724)</f>
        <v>0</v>
      </c>
      <c r="V668" s="10">
        <f t="shared" ca="1" si="149"/>
        <v>1</v>
      </c>
      <c r="W668" s="10">
        <v>1</v>
      </c>
      <c r="X668" s="11">
        <v>1</v>
      </c>
      <c r="Y668" s="11">
        <f>COUNTIF(F668:M1392,B668)</f>
        <v>0</v>
      </c>
      <c r="Z668" s="44" t="str">
        <f t="shared" ca="1" si="150"/>
        <v>Yes</v>
      </c>
      <c r="AA668" s="34">
        <f>SUMIF(Ingredients!$B$3:$B$230,F668,Ingredients!$C$3:$C$230)+SUMIF($B$3:$B$725,F668,$AI$3:$AI$725)</f>
        <v>15</v>
      </c>
      <c r="AB668" s="30">
        <f>SUMIF(Ingredients!$B$3:$B$230,G668,Ingredients!$C$3:$C$230)+SUMIF($B$3:$B$725,G668,$AI$3:$AI$725)</f>
        <v>2</v>
      </c>
      <c r="AC668" s="30">
        <f>SUMIF(Ingredients!$B$3:$B$230,H668,Ingredients!$C$3:$C$230)+SUMIF($B$3:$B$725,H668,$AI$3:$AI$725)</f>
        <v>0</v>
      </c>
      <c r="AD668" s="30">
        <f>SUMIF(Ingredients!$B$3:$B$230,I668,Ingredients!$C$3:$C$230)+SUMIF($B$3:$B$725,I668,$AI$3:$AI$725)</f>
        <v>2</v>
      </c>
      <c r="AE668" s="30">
        <f>SUMIF(Ingredients!$B$3:$B$230,J668,Ingredients!$C$3:$C$230)+SUMIF($B$3:$B$725,J668,$AI$3:$AI$725)</f>
        <v>0</v>
      </c>
      <c r="AF668" s="30">
        <f>SUMIF(Ingredients!$B$3:$B$230,K668,Ingredients!$C$3:$C$230)+SUMIF($B$3:$B$725,K668,$AI$3:$AI$725)</f>
        <v>0</v>
      </c>
      <c r="AG668" s="30">
        <f>SUMIF(Ingredients!$B$3:$B$230,L668,Ingredients!$C$3:$C$230)+SUMIF($B$3:$B$725,L668,$AI$3:$AI$725)</f>
        <v>0</v>
      </c>
      <c r="AH668" s="30">
        <f>SUMIF(Ingredients!$B$3:$B$230,M668,Ingredients!$C$3:$C$230)+SUMIF($B$3:$B$725,M668,$AI$3:$AI$725)</f>
        <v>0</v>
      </c>
      <c r="AI668" s="29">
        <f t="shared" si="139"/>
        <v>19</v>
      </c>
      <c r="AJ668" s="30">
        <f>SUMIF(Ingredients!$B$3:$B$230,F668,Ingredients!$D$3:$D$230)+SUMIF($B$3:$B$725,F668,$AR$3:$AR$725)</f>
        <v>0</v>
      </c>
      <c r="AK668" s="30">
        <f>SUMIF(Ingredients!$B$3:$B$230,G668,Ingredients!$D$3:$D$230)+SUMIF($B$3:$B$725,G668,$AR$3:$AR$725)</f>
        <v>5</v>
      </c>
      <c r="AL668" s="30">
        <f>SUMIF(Ingredients!$B$3:$B$230,H668,Ingredients!$D$3:$D$230)+SUMIF($B$3:$B$725,H668,$AR$3:$AR$725)</f>
        <v>0</v>
      </c>
      <c r="AM668" s="30">
        <f>SUMIF(Ingredients!$B$3:$B$230,I668,Ingredients!$D$3:$D$230)+SUMIF($B$3:$B$725,I668,$AR$3:$AR$725)</f>
        <v>5</v>
      </c>
      <c r="AN668" s="30">
        <f>SUMIF(Ingredients!$B$3:$B$230,J668,Ingredients!$D$3:$D$230)+SUMIF($B$3:$B$725,J668,$AR$3:$AR$725)</f>
        <v>0</v>
      </c>
      <c r="AO668" s="30">
        <f>SUMIF(Ingredients!$B$3:$B$230,K668,Ingredients!$D$3:$D$230)+SUMIF($B$3:$B$725,K668,$AR$3:$AR$725)</f>
        <v>0</v>
      </c>
      <c r="AP668" s="30">
        <f>SUMIF(Ingredients!$B$3:$B$230,L668,Ingredients!$D$3:$D$230)+SUMIF($B$3:$B$725,L668,$AR$3:$AR$725)</f>
        <v>0</v>
      </c>
      <c r="AQ668" s="30">
        <f>SUMIF(Ingredients!$B$3:$B$230,M668,Ingredients!$D$3:$D$230)+SUMIF($B$3:$B$725,M668,$AR$3:$AR$725)</f>
        <v>0</v>
      </c>
      <c r="AR668" s="29">
        <f t="shared" si="140"/>
        <v>10</v>
      </c>
      <c r="AS668" s="30">
        <f>SUMIF(Ingredients!$B$3:$B$230,F668,Ingredients!$E$3:$E$230)+SUMIF($B$3:$B$725,F668,$BA$3:$BA$730)</f>
        <v>15.5</v>
      </c>
      <c r="AT668" s="30">
        <f>SUMIF(Ingredients!$B$3:$B$230,G668,Ingredients!$E$3:$E$230)+SUMIF($B$3:$B$725,G668,$BA$3:$BA$730)</f>
        <v>5</v>
      </c>
      <c r="AU668" s="30">
        <f>SUMIF(Ingredients!$B$3:$B$230,H668,Ingredients!$E$3:$E$230)+SUMIF($B$3:$B$725,H668,$BA$3:$BA$730)</f>
        <v>48</v>
      </c>
      <c r="AV668" s="30">
        <f>SUMIF(Ingredients!$B$3:$B$230,I668,Ingredients!$E$3:$E$230)+SUMIF($B$3:$B$725,I668,$BA$3:$BA$730)</f>
        <v>22.333333333333332</v>
      </c>
      <c r="AW668" s="30">
        <f>SUMIF(Ingredients!$B$3:$B$230,J668,Ingredients!$E$3:$E$230)+SUMIF($B$3:$B$725,J668,$BA$3:$BA$730)</f>
        <v>0</v>
      </c>
      <c r="AX668" s="30">
        <f>SUMIF(Ingredients!$B$3:$B$230,K668,Ingredients!$E$3:$E$230)+SUMIF($B$3:$B$725,K668,$BA$3:$BA$730)</f>
        <v>0</v>
      </c>
      <c r="AY668" s="30">
        <f>SUMIF(Ingredients!$B$3:$B$230,L668,Ingredients!$E$3:$E$230)+SUMIF($B$3:$B$725,L668,$BA$3:$BA$730)</f>
        <v>0</v>
      </c>
      <c r="AZ668" s="30">
        <f>SUMIF(Ingredients!$B$3:$B$230,M668,Ingredients!$E$3:$E$230)+SUMIF($B$3:$B$725,M668,$BA$3:$BA$730)</f>
        <v>0</v>
      </c>
      <c r="BA668" s="29">
        <f t="shared" si="141"/>
        <v>22.708333333333332</v>
      </c>
      <c r="BB668" s="30">
        <f>SUMIF(Ingredients!$B$3:$B$230,F668,Ingredients!$F$3:$F$230)+SUMIF($B$3:$B$725,F668,$BJ$3:$BJ$725)</f>
        <v>1.5</v>
      </c>
      <c r="BC668" s="30">
        <f>SUMIF(Ingredients!$B$3:$B$230,G668,Ingredients!$F$3:$F$230)+SUMIF($B$3:$B$725,G668,$BJ$3:$BJ$725)</f>
        <v>0</v>
      </c>
      <c r="BD668" s="30">
        <f>SUMIF(Ingredients!$B$3:$B$230,H668,Ingredients!$F$3:$F$230)+SUMIF($B$3:$B$725,H668,$BJ$3:$BJ$725)</f>
        <v>0</v>
      </c>
      <c r="BE668" s="30">
        <f>SUMIF(Ingredients!$B$3:$B$230,I668,Ingredients!$F$3:$F$230)+SUMIF($B$3:$B$725,I668,$BJ$3:$BJ$725)</f>
        <v>0</v>
      </c>
      <c r="BF668" s="30">
        <f>SUMIF(Ingredients!$B$3:$B$230,J668,Ingredients!$F$3:$F$230)+SUMIF($B$3:$B$725,J668,$BJ$3:$BJ$725)</f>
        <v>0</v>
      </c>
      <c r="BG668" s="30">
        <f>SUMIF(Ingredients!$B$3:$B$230,K668,Ingredients!$F$3:$F$230)+SUMIF($B$3:$B$725,K668,$BJ$3:$BJ$725)</f>
        <v>0</v>
      </c>
      <c r="BH668" s="30">
        <f>SUMIF(Ingredients!$B$3:$B$230,L668,Ingredients!$F$3:$F$230)+SUMIF($B$3:$B$725,L668,$BJ$3:$BJ$725)</f>
        <v>0</v>
      </c>
      <c r="BI668" s="30">
        <f>SUMIF(Ingredients!$B$3:$B$230,M668,Ingredients!$F$3:$F$230)+SUMIF($B$3:$B$725,M668,$BJ$3:$BJ$725)</f>
        <v>0</v>
      </c>
      <c r="BJ668" s="35">
        <f t="shared" si="142"/>
        <v>1.5</v>
      </c>
      <c r="BK668" s="30">
        <f>SUMIF(Ingredients!$B$3:$B$230,F668,Ingredients!$G$3:$G$230)+SUMIF($B$3:$B$725,F668,$BS$3:$BS$725)</f>
        <v>0</v>
      </c>
      <c r="BL668" s="30">
        <f>SUMIF(Ingredients!$B$3:$B$230,G668,Ingredients!$G$3:$G$230)+SUMIF($B$3:$B$725,G668,$BS$3:$BS$725)</f>
        <v>0</v>
      </c>
      <c r="BM668" s="30">
        <f>SUMIF(Ingredients!$B$3:$B$230,H668,Ingredients!$G$3:$G$230)+SUMIF($B$3:$B$725,H668,$BS$3:$BS$725)</f>
        <v>0</v>
      </c>
      <c r="BN668" s="30">
        <f>SUMIF(Ingredients!$B$3:$B$230,I668,Ingredients!$G$3:$G$230)+SUMIF($B$3:$B$725,I668,$BS$3:$BS$725)</f>
        <v>0</v>
      </c>
      <c r="BO668" s="30">
        <f>SUMIF(Ingredients!$B$3:$B$230,J668,Ingredients!$G$3:$G$230)+SUMIF($B$3:$B$725,J668,$BS$3:$BS$725)</f>
        <v>0</v>
      </c>
      <c r="BP668" s="30">
        <f>SUMIF(Ingredients!$B$3:$B$230,K668,Ingredients!$G$3:$G$230)+SUMIF($B$3:$B$725,K668,$BS$3:$BS$725)</f>
        <v>0</v>
      </c>
      <c r="BQ668" s="30">
        <f>SUMIF(Ingredients!$B$3:$B$230,L668,Ingredients!$G$3:$G$230)+SUMIF($B$3:$B$725,L668,$BS$3:$BS$725)</f>
        <v>0</v>
      </c>
      <c r="BR668" s="30">
        <f>SUMIF(Ingredients!$B$3:$B$230,M668,Ingredients!$G$3:$G$230)+SUMIF($B$3:$B$725,M668,$BS$3:$BS$725)</f>
        <v>0</v>
      </c>
      <c r="BS668" s="36">
        <f t="shared" si="143"/>
        <v>0</v>
      </c>
      <c r="BT668" s="30">
        <f>SUMIF(Ingredients!$B$3:$B$230,F668,Ingredients!$H$3:$H$230)+SUMIF($B$3:$B$725,F668,$CB$3:$CB$725)</f>
        <v>0</v>
      </c>
      <c r="BU668" s="30">
        <f>SUMIF(Ingredients!$B$3:$B$230,G668,Ingredients!$H$3:$H$230)+SUMIF($B$3:$B$725,G668,$CB$3:$CB$725)</f>
        <v>1.5</v>
      </c>
      <c r="BV668" s="30">
        <f>SUMIF(Ingredients!$B$3:$B$230,H668,Ingredients!$H$3:$H$230)+SUMIF($B$3:$B$725,H668,$CB$3:$CB$725)</f>
        <v>0</v>
      </c>
      <c r="BW668" s="30">
        <f>SUMIF(Ingredients!$B$3:$B$230,I668,Ingredients!$H$3:$H$230)+SUMIF($B$3:$B$725,I668,$CB$3:$CB$725)</f>
        <v>1.5</v>
      </c>
      <c r="BX668" s="30">
        <f>SUMIF(Ingredients!$B$3:$B$230,J668,Ingredients!$H$3:$H$230)+SUMIF($B$3:$B$725,J668,$CB$3:$CB$725)</f>
        <v>0</v>
      </c>
      <c r="BY668" s="30">
        <f>SUMIF(Ingredients!$B$3:$B$230,K668,Ingredients!$H$3:$H$230)+SUMIF($B$3:$B$725,K668,$CB$3:$CB$725)</f>
        <v>0</v>
      </c>
      <c r="BZ668" s="30">
        <f>SUMIF(Ingredients!$B$3:$B$230,L668,Ingredients!$H$3:$H$230)+SUMIF($B$3:$B$725,L668,$CB$3:$CB$725)</f>
        <v>0</v>
      </c>
      <c r="CA668" s="30">
        <f>SUMIF(Ingredients!$B$3:$B$230,M668,Ingredients!$H$3:$H$230)+SUMIF($B$3:$B$725,M668,$CB$3:$CB$725)</f>
        <v>0</v>
      </c>
      <c r="CB668" s="42">
        <f t="shared" si="144"/>
        <v>3</v>
      </c>
      <c r="CC668" s="30">
        <f>SUMIF(Ingredients!$B$3:$B$230,F668,Ingredients!$I$3:$I$230)+SUMIF($B$3:$B$725,F668,$CK$3:$CK$725)</f>
        <v>1.5</v>
      </c>
      <c r="CD668" s="30">
        <f>SUMIF(Ingredients!$B$3:$B$230,G668,Ingredients!$I$3:$I$230)+SUMIF($B$3:$B$725,G668,$CK$3:$CK$725)</f>
        <v>0</v>
      </c>
      <c r="CE668" s="30">
        <f>SUMIF(Ingredients!$B$3:$B$230,H668,Ingredients!$I$3:$I$230)+SUMIF($B$3:$B$725,H668,$CK$3:$CK$725)</f>
        <v>0</v>
      </c>
      <c r="CF668" s="30">
        <f>SUMIF(Ingredients!$B$3:$B$230,I668,Ingredients!$I$3:$I$230)+SUMIF($B$3:$B$725,I668,$CK$3:$CK$725)</f>
        <v>0</v>
      </c>
      <c r="CG668" s="30">
        <f>SUMIF(Ingredients!$B$3:$B$230,J668,Ingredients!$I$3:$I$230)+SUMIF($B$3:$B$725,J668,$CK$3:$CK$725)</f>
        <v>0</v>
      </c>
      <c r="CH668" s="30">
        <f>SUMIF(Ingredients!$B$3:$B$230,K668,Ingredients!$I$3:$I$230)+SUMIF($B$3:$B$725,K668,$CK$3:$CK$725)</f>
        <v>0</v>
      </c>
      <c r="CI668" s="30">
        <f>SUMIF(Ingredients!$B$3:$B$230,L668,Ingredients!$I$3:$I$230)+SUMIF($B$3:$B$725,L668,$CK$3:$CK$725)</f>
        <v>0</v>
      </c>
      <c r="CJ668" s="30">
        <f>SUMIF(Ingredients!$B$3:$B$230,M668,Ingredients!$I$3:$I$230)+SUMIF($B$3:$B$725,M668,$CK$3:$CK$725)</f>
        <v>0</v>
      </c>
      <c r="CK668" s="38">
        <f t="shared" si="145"/>
        <v>1.5</v>
      </c>
      <c r="CL668" s="30">
        <f>SUMIF(Ingredients!$B$3:$B$230,F668,Ingredients!$J$3:$J$230)+SUMIF($B$3:$B$725,F668,$CT$3:$CT$725)</f>
        <v>0</v>
      </c>
      <c r="CM668" s="30">
        <f>SUMIF(Ingredients!$B$3:$B$230,G668,Ingredients!$J$3:$J$230)+SUMIF($B$3:$B$725,G668,$CT$3:$CT$725)</f>
        <v>0</v>
      </c>
      <c r="CN668" s="30">
        <f>SUMIF(Ingredients!$B$3:$B$230,H668,Ingredients!$J$3:$J$230)+SUMIF($B$3:$B$725,H668,$CT$3:$CT$725)</f>
        <v>0</v>
      </c>
      <c r="CO668" s="30">
        <f>SUMIF(Ingredients!$B$3:$B$230,I668,Ingredients!$J$3:$J$230)+SUMIF($B$3:$B$725,I668,$CT$3:$CT$725)</f>
        <v>0</v>
      </c>
      <c r="CP668" s="30">
        <f>SUMIF(Ingredients!$B$3:$B$230,J668,Ingredients!$J$3:$J$230)+SUMIF($B$3:$B$725,J668,$CT$3:$CT$725)</f>
        <v>0</v>
      </c>
      <c r="CQ668" s="30">
        <f>SUMIF(Ingredients!$B$3:$B$230,K668,Ingredients!$J$3:$J$230)+SUMIF($B$3:$B$725,K668,$CT$3:$CT$725)</f>
        <v>0</v>
      </c>
      <c r="CR668" s="30">
        <f>SUMIF(Ingredients!$B$3:$B$230,L668,Ingredients!$J$3:$J$230)+SUMIF($B$3:$B$725,L668,$CT$3:$CT$725)</f>
        <v>0</v>
      </c>
      <c r="CS668" s="30">
        <f>SUMIF(Ingredients!$B$3:$B$230,M668,Ingredients!$J$3:$J$230)+SUMIF($B$3:$B$725,M668,$CT$3:$CT$725)</f>
        <v>0</v>
      </c>
      <c r="CT668" s="43">
        <f t="shared" si="146"/>
        <v>0</v>
      </c>
      <c r="CU668" s="34">
        <v>20</v>
      </c>
      <c r="CV668" s="30">
        <v>0</v>
      </c>
      <c r="CW668" s="30">
        <v>10.708333333333332</v>
      </c>
      <c r="CX668" s="35">
        <v>1.5</v>
      </c>
      <c r="CY668" s="36">
        <v>0</v>
      </c>
      <c r="CZ668" s="37">
        <v>3</v>
      </c>
      <c r="DA668" s="38">
        <v>1.5</v>
      </c>
      <c r="DB668" s="39">
        <v>0</v>
      </c>
      <c r="DC668" t="s">
        <v>202</v>
      </c>
      <c r="DD668" t="str">
        <f t="shared" ca="1" si="138"/>
        <v/>
      </c>
      <c r="DE668" t="str">
        <f t="shared" ca="1" si="147"/>
        <v>-</v>
      </c>
      <c r="DG668" t="s">
        <v>200</v>
      </c>
      <c r="DH668" t="str">
        <f t="shared" ca="1" si="148"/>
        <v>SLAWDOGITEM(MEAL, ItemRegistry.slawdogItem, 4 ,4f,0f,1.5f,3f,0f,1.5f,0f,1.96f),</v>
      </c>
      <c r="DI668" t="s">
        <v>2662</v>
      </c>
    </row>
    <row r="669" spans="2:113" x14ac:dyDescent="0.3">
      <c r="B669" t="s">
        <v>997</v>
      </c>
      <c r="C669" t="str">
        <f>INDEX('PH Itemnames'!$B$1:$B$723,MATCH(B669,'PH Itemnames'!$A$1:$A$723),1)</f>
        <v>rivermudcakeItem</v>
      </c>
      <c r="D669" t="s">
        <v>245</v>
      </c>
      <c r="E669" t="s">
        <v>1191</v>
      </c>
      <c r="F669" s="10" t="s">
        <v>221</v>
      </c>
      <c r="G669" s="11" t="s">
        <v>184</v>
      </c>
      <c r="H669" s="11" t="s">
        <v>413</v>
      </c>
      <c r="I669" s="11" t="s">
        <v>264</v>
      </c>
      <c r="J669" s="11" t="s">
        <v>226</v>
      </c>
      <c r="K669" s="11" t="s">
        <v>247</v>
      </c>
      <c r="L669" s="11"/>
      <c r="M669" s="11"/>
      <c r="N669" s="46">
        <f ca="1">SUMIF(Ingredients!$B$3:$B$230,'PH complex foods'!F669,Ingredients!$A$3:$A$119)+SUMIF($B$3:$B$725,F669,$V$3:$V$724)</f>
        <v>1</v>
      </c>
      <c r="O669" s="11">
        <f ca="1">SUMIF(Ingredients!$B$3:$B$230,'PH complex foods'!G669,Ingredients!$A$3:$A$119)+SUMIF($B$3:$B$725,G669,$V$3:$V$724)</f>
        <v>1</v>
      </c>
      <c r="P669" s="11">
        <f ca="1">SUMIF(Ingredients!$B$3:$B$230,'PH complex foods'!H669,Ingredients!$A$3:$A$119)+SUMIF($B$3:$B$725,H669,$V$3:$V$724)</f>
        <v>1</v>
      </c>
      <c r="Q669" s="11">
        <f ca="1">SUMIF(Ingredients!$B$3:$B$230,'PH complex foods'!I669,Ingredients!$A$3:$A$119)+SUMIF($B$3:$B$725,I669,$V$3:$V$724)</f>
        <v>1</v>
      </c>
      <c r="R669" s="11">
        <f ca="1">SUMIF(Ingredients!$B$3:$B$230,'PH complex foods'!J669,Ingredients!$A$3:$A$119)+SUMIF($B$3:$B$725,J669,$V$3:$V$724)</f>
        <v>1</v>
      </c>
      <c r="S669" s="11">
        <f ca="1">SUMIF(Ingredients!$B$3:$B$230,'PH complex foods'!K669,Ingredients!$A$3:$A$119)+SUMIF($B$3:$B$725,K669,$V$3:$V$724)</f>
        <v>1</v>
      </c>
      <c r="T669" s="11">
        <f ca="1">SUMIF(Ingredients!$B$3:$B$230,'PH complex foods'!L669,Ingredients!$A$3:$A$119)+SUMIF($B$3:$B$725,L669,$V$3:$V$724)</f>
        <v>0</v>
      </c>
      <c r="U669" s="11">
        <f ca="1">SUMIF(Ingredients!$B$3:$B$230,'PH complex foods'!M669,Ingredients!$A$3:$A$119)+SUMIF($B$3:$B$725,M669,$V$3:$V$724)</f>
        <v>0</v>
      </c>
      <c r="V669" s="10">
        <f t="shared" ca="1" si="149"/>
        <v>1</v>
      </c>
      <c r="W669" s="10">
        <v>1</v>
      </c>
      <c r="X669" s="11">
        <v>-1</v>
      </c>
      <c r="Y669" s="11">
        <f>COUNTIF(F669:M1393,B669)</f>
        <v>0</v>
      </c>
      <c r="Z669" s="44" t="str">
        <f t="shared" ca="1" si="150"/>
        <v>Yes</v>
      </c>
      <c r="AA669" s="34">
        <f>SUMIF(Ingredients!$B$3:$B$230,F669,Ingredients!$C$3:$C$230)+SUMIF($B$3:$B$725,F669,$AI$3:$AI$725)</f>
        <v>0</v>
      </c>
      <c r="AB669" s="30">
        <f>SUMIF(Ingredients!$B$3:$B$230,G669,Ingredients!$C$3:$C$230)+SUMIF($B$3:$B$725,G669,$AI$3:$AI$725)</f>
        <v>1</v>
      </c>
      <c r="AC669" s="30">
        <f>SUMIF(Ingredients!$B$3:$B$230,H669,Ingredients!$C$3:$C$230)+SUMIF($B$3:$B$725,H669,$AI$3:$AI$725)</f>
        <v>0</v>
      </c>
      <c r="AD669" s="30">
        <f>SUMIF(Ingredients!$B$3:$B$230,I669,Ingredients!$C$3:$C$230)+SUMIF($B$3:$B$725,I669,$AI$3:$AI$725)</f>
        <v>5</v>
      </c>
      <c r="AE669" s="30">
        <f>SUMIF(Ingredients!$B$3:$B$230,J669,Ingredients!$C$3:$C$230)+SUMIF($B$3:$B$725,J669,$AI$3:$AI$725)</f>
        <v>0</v>
      </c>
      <c r="AF669" s="30">
        <f>SUMIF(Ingredients!$B$3:$B$230,K669,Ingredients!$C$3:$C$230)+SUMIF($B$3:$B$725,K669,$AI$3:$AI$725)</f>
        <v>5</v>
      </c>
      <c r="AG669" s="30">
        <f>SUMIF(Ingredients!$B$3:$B$230,L669,Ingredients!$C$3:$C$230)+SUMIF($B$3:$B$725,L669,$AI$3:$AI$725)</f>
        <v>0</v>
      </c>
      <c r="AH669" s="30">
        <f>SUMIF(Ingredients!$B$3:$B$230,M669,Ingredients!$C$3:$C$230)+SUMIF($B$3:$B$725,M669,$AI$3:$AI$725)</f>
        <v>0</v>
      </c>
      <c r="AI669" s="29">
        <f t="shared" si="139"/>
        <v>11</v>
      </c>
      <c r="AJ669" s="30">
        <f>SUMIF(Ingredients!$B$3:$B$230,F669,Ingredients!$D$3:$D$230)+SUMIF($B$3:$B$725,F669,$AR$3:$AR$725)</f>
        <v>0</v>
      </c>
      <c r="AK669" s="30">
        <f>SUMIF(Ingredients!$B$3:$B$230,G669,Ingredients!$D$3:$D$230)+SUMIF($B$3:$B$725,G669,$AR$3:$AR$725)</f>
        <v>0</v>
      </c>
      <c r="AL669" s="30">
        <f>SUMIF(Ingredients!$B$3:$B$230,H669,Ingredients!$D$3:$D$230)+SUMIF($B$3:$B$725,H669,$AR$3:$AR$725)</f>
        <v>10</v>
      </c>
      <c r="AM669" s="30">
        <f>SUMIF(Ingredients!$B$3:$B$230,I669,Ingredients!$D$3:$D$230)+SUMIF($B$3:$B$725,I669,$AR$3:$AR$725)</f>
        <v>0</v>
      </c>
      <c r="AN669" s="30">
        <f>SUMIF(Ingredients!$B$3:$B$230,J669,Ingredients!$D$3:$D$230)+SUMIF($B$3:$B$725,J669,$AR$3:$AR$725)</f>
        <v>0</v>
      </c>
      <c r="AO669" s="30">
        <f>SUMIF(Ingredients!$B$3:$B$230,K669,Ingredients!$D$3:$D$230)+SUMIF($B$3:$B$725,K669,$AR$3:$AR$725)</f>
        <v>0</v>
      </c>
      <c r="AP669" s="30">
        <f>SUMIF(Ingredients!$B$3:$B$230,L669,Ingredients!$D$3:$D$230)+SUMIF($B$3:$B$725,L669,$AR$3:$AR$725)</f>
        <v>0</v>
      </c>
      <c r="AQ669" s="30">
        <f>SUMIF(Ingredients!$B$3:$B$230,M669,Ingredients!$D$3:$D$230)+SUMIF($B$3:$B$725,M669,$AR$3:$AR$725)</f>
        <v>0</v>
      </c>
      <c r="AR669" s="29">
        <f t="shared" si="140"/>
        <v>10</v>
      </c>
      <c r="AS669" s="30">
        <f>SUMIF(Ingredients!$B$3:$B$230,F669,Ingredients!$E$3:$E$230)+SUMIF($B$3:$B$725,F669,$BA$3:$BA$730)</f>
        <v>21</v>
      </c>
      <c r="AT669" s="30">
        <f>SUMIF(Ingredients!$B$3:$B$230,G669,Ingredients!$E$3:$E$230)+SUMIF($B$3:$B$725,G669,$BA$3:$BA$730)</f>
        <v>21</v>
      </c>
      <c r="AU669" s="30">
        <f>SUMIF(Ingredients!$B$3:$B$230,H669,Ingredients!$E$3:$E$230)+SUMIF($B$3:$B$725,H669,$BA$3:$BA$730)</f>
        <v>15.333333333333334</v>
      </c>
      <c r="AV669" s="30">
        <f>SUMIF(Ingredients!$B$3:$B$230,I669,Ingredients!$E$3:$E$230)+SUMIF($B$3:$B$725,I669,$BA$3:$BA$730)</f>
        <v>43</v>
      </c>
      <c r="AW669" s="30">
        <f>SUMIF(Ingredients!$B$3:$B$230,J669,Ingredients!$E$3:$E$230)+SUMIF($B$3:$B$725,J669,$BA$3:$BA$730)</f>
        <v>16</v>
      </c>
      <c r="AX669" s="30">
        <f>SUMIF(Ingredients!$B$3:$B$230,K669,Ingredients!$E$3:$E$230)+SUMIF($B$3:$B$725,K669,$BA$3:$BA$730)</f>
        <v>12</v>
      </c>
      <c r="AY669" s="30">
        <f>SUMIF(Ingredients!$B$3:$B$230,L669,Ingredients!$E$3:$E$230)+SUMIF($B$3:$B$725,L669,$BA$3:$BA$730)</f>
        <v>0</v>
      </c>
      <c r="AZ669" s="30">
        <f>SUMIF(Ingredients!$B$3:$B$230,M669,Ingredients!$E$3:$E$230)+SUMIF($B$3:$B$725,M669,$BA$3:$BA$730)</f>
        <v>0</v>
      </c>
      <c r="BA669" s="29">
        <f t="shared" si="141"/>
        <v>21.388888888888889</v>
      </c>
      <c r="BB669" s="30">
        <f>SUMIF(Ingredients!$B$3:$B$230,F669,Ingredients!$F$3:$F$230)+SUMIF($B$3:$B$725,F669,$BJ$3:$BJ$725)</f>
        <v>0</v>
      </c>
      <c r="BC669" s="30">
        <f>SUMIF(Ingredients!$B$3:$B$230,G669,Ingredients!$F$3:$F$230)+SUMIF($B$3:$B$725,G669,$BJ$3:$BJ$725)</f>
        <v>0.3</v>
      </c>
      <c r="BD669" s="30">
        <f>SUMIF(Ingredients!$B$3:$B$230,H669,Ingredients!$F$3:$F$230)+SUMIF($B$3:$B$725,H669,$BJ$3:$BJ$725)</f>
        <v>0</v>
      </c>
      <c r="BE669" s="30">
        <f>SUMIF(Ingredients!$B$3:$B$230,I669,Ingredients!$F$3:$F$230)+SUMIF($B$3:$B$725,I669,$BJ$3:$BJ$725)</f>
        <v>1</v>
      </c>
      <c r="BF669" s="30">
        <f>SUMIF(Ingredients!$B$3:$B$230,J669,Ingredients!$F$3:$F$230)+SUMIF($B$3:$B$725,J669,$BJ$3:$BJ$725)</f>
        <v>0</v>
      </c>
      <c r="BG669" s="30">
        <f>SUMIF(Ingredients!$B$3:$B$230,K669,Ingredients!$F$3:$F$230)+SUMIF($B$3:$B$725,K669,$BJ$3:$BJ$725)</f>
        <v>0</v>
      </c>
      <c r="BH669" s="30">
        <f>SUMIF(Ingredients!$B$3:$B$230,L669,Ingredients!$F$3:$F$230)+SUMIF($B$3:$B$725,L669,$BJ$3:$BJ$725)</f>
        <v>0</v>
      </c>
      <c r="BI669" s="30">
        <f>SUMIF(Ingredients!$B$3:$B$230,M669,Ingredients!$F$3:$F$230)+SUMIF($B$3:$B$725,M669,$BJ$3:$BJ$725)</f>
        <v>0</v>
      </c>
      <c r="BJ669" s="35">
        <f t="shared" si="142"/>
        <v>1.3</v>
      </c>
      <c r="BK669" s="30">
        <f>SUMIF(Ingredients!$B$3:$B$230,F669,Ingredients!$G$3:$G$230)+SUMIF($B$3:$B$725,F669,$BS$3:$BS$725)</f>
        <v>0</v>
      </c>
      <c r="BL669" s="30">
        <f>SUMIF(Ingredients!$B$3:$B$230,G669,Ingredients!$G$3:$G$230)+SUMIF($B$3:$B$725,G669,$BS$3:$BS$725)</f>
        <v>0</v>
      </c>
      <c r="BM669" s="30">
        <f>SUMIF(Ingredients!$B$3:$B$230,H669,Ingredients!$G$3:$G$230)+SUMIF($B$3:$B$725,H669,$BS$3:$BS$725)</f>
        <v>0</v>
      </c>
      <c r="BN669" s="30">
        <f>SUMIF(Ingredients!$B$3:$B$230,I669,Ingredients!$G$3:$G$230)+SUMIF($B$3:$B$725,I669,$BS$3:$BS$725)</f>
        <v>0</v>
      </c>
      <c r="BO669" s="30">
        <f>SUMIF(Ingredients!$B$3:$B$230,J669,Ingredients!$G$3:$G$230)+SUMIF($B$3:$B$725,J669,$BS$3:$BS$725)</f>
        <v>0</v>
      </c>
      <c r="BP669" s="30">
        <f>SUMIF(Ingredients!$B$3:$B$230,K669,Ingredients!$G$3:$G$230)+SUMIF($B$3:$B$725,K669,$BS$3:$BS$725)</f>
        <v>0</v>
      </c>
      <c r="BQ669" s="30">
        <f>SUMIF(Ingredients!$B$3:$B$230,L669,Ingredients!$G$3:$G$230)+SUMIF($B$3:$B$725,L669,$BS$3:$BS$725)</f>
        <v>0</v>
      </c>
      <c r="BR669" s="30">
        <f>SUMIF(Ingredients!$B$3:$B$230,M669,Ingredients!$G$3:$G$230)+SUMIF($B$3:$B$725,M669,$BS$3:$BS$725)</f>
        <v>0</v>
      </c>
      <c r="BS669" s="36">
        <f t="shared" si="143"/>
        <v>0</v>
      </c>
      <c r="BT669" s="30">
        <f>SUMIF(Ingredients!$B$3:$B$230,F669,Ingredients!$H$3:$H$230)+SUMIF($B$3:$B$725,F669,$CB$3:$CB$725)</f>
        <v>0</v>
      </c>
      <c r="BU669" s="30">
        <f>SUMIF(Ingredients!$B$3:$B$230,G669,Ingredients!$H$3:$H$230)+SUMIF($B$3:$B$725,G669,$CB$3:$CB$725)</f>
        <v>0</v>
      </c>
      <c r="BV669" s="30">
        <f>SUMIF(Ingredients!$B$3:$B$230,H669,Ingredients!$H$3:$H$230)+SUMIF($B$3:$B$725,H669,$CB$3:$CB$725)</f>
        <v>0</v>
      </c>
      <c r="BW669" s="30">
        <f>SUMIF(Ingredients!$B$3:$B$230,I669,Ingredients!$H$3:$H$230)+SUMIF($B$3:$B$725,I669,$CB$3:$CB$725)</f>
        <v>0</v>
      </c>
      <c r="BX669" s="30">
        <f>SUMIF(Ingredients!$B$3:$B$230,J669,Ingredients!$H$3:$H$230)+SUMIF($B$3:$B$725,J669,$CB$3:$CB$725)</f>
        <v>0</v>
      </c>
      <c r="BY669" s="30">
        <f>SUMIF(Ingredients!$B$3:$B$230,K669,Ingredients!$H$3:$H$230)+SUMIF($B$3:$B$725,K669,$CB$3:$CB$725)</f>
        <v>0</v>
      </c>
      <c r="BZ669" s="30">
        <f>SUMIF(Ingredients!$B$3:$B$230,L669,Ingredients!$H$3:$H$230)+SUMIF($B$3:$B$725,L669,$CB$3:$CB$725)</f>
        <v>0</v>
      </c>
      <c r="CA669" s="30">
        <f>SUMIF(Ingredients!$B$3:$B$230,M669,Ingredients!$H$3:$H$230)+SUMIF($B$3:$B$725,M669,$CB$3:$CB$725)</f>
        <v>0</v>
      </c>
      <c r="CB669" s="42">
        <f t="shared" si="144"/>
        <v>0</v>
      </c>
      <c r="CC669" s="30">
        <f>SUMIF(Ingredients!$B$3:$B$230,F669,Ingredients!$I$3:$I$230)+SUMIF($B$3:$B$725,F669,$CK$3:$CK$725)</f>
        <v>0</v>
      </c>
      <c r="CD669" s="30">
        <f>SUMIF(Ingredients!$B$3:$B$230,G669,Ingredients!$I$3:$I$230)+SUMIF($B$3:$B$725,G669,$CK$3:$CK$725)</f>
        <v>0.1</v>
      </c>
      <c r="CE669" s="30">
        <f>SUMIF(Ingredients!$B$3:$B$230,H669,Ingredients!$I$3:$I$230)+SUMIF($B$3:$B$725,H669,$CK$3:$CK$725)</f>
        <v>0</v>
      </c>
      <c r="CF669" s="30">
        <f>SUMIF(Ingredients!$B$3:$B$230,I669,Ingredients!$I$3:$I$230)+SUMIF($B$3:$B$725,I669,$CK$3:$CK$725)</f>
        <v>0</v>
      </c>
      <c r="CG669" s="30">
        <f>SUMIF(Ingredients!$B$3:$B$230,J669,Ingredients!$I$3:$I$230)+SUMIF($B$3:$B$725,J669,$CK$3:$CK$725)</f>
        <v>0</v>
      </c>
      <c r="CH669" s="30">
        <f>SUMIF(Ingredients!$B$3:$B$230,K669,Ingredients!$I$3:$I$230)+SUMIF($B$3:$B$725,K669,$CK$3:$CK$725)</f>
        <v>0</v>
      </c>
      <c r="CI669" s="30">
        <f>SUMIF(Ingredients!$B$3:$B$230,L669,Ingredients!$I$3:$I$230)+SUMIF($B$3:$B$725,L669,$CK$3:$CK$725)</f>
        <v>0</v>
      </c>
      <c r="CJ669" s="30">
        <f>SUMIF(Ingredients!$B$3:$B$230,M669,Ingredients!$I$3:$I$230)+SUMIF($B$3:$B$725,M669,$CK$3:$CK$725)</f>
        <v>0</v>
      </c>
      <c r="CK669" s="38">
        <f t="shared" si="145"/>
        <v>0.1</v>
      </c>
      <c r="CL669" s="30">
        <f>SUMIF(Ingredients!$B$3:$B$230,F669,Ingredients!$J$3:$J$230)+SUMIF($B$3:$B$725,F669,$CT$3:$CT$725)</f>
        <v>0.2</v>
      </c>
      <c r="CM669" s="30">
        <f>SUMIF(Ingredients!$B$3:$B$230,G669,Ingredients!$J$3:$J$230)+SUMIF($B$3:$B$725,G669,$CT$3:$CT$725)</f>
        <v>0</v>
      </c>
      <c r="CN669" s="30">
        <f>SUMIF(Ingredients!$B$3:$B$230,H669,Ingredients!$J$3:$J$230)+SUMIF($B$3:$B$725,H669,$CT$3:$CT$725)</f>
        <v>0</v>
      </c>
      <c r="CO669" s="30">
        <f>SUMIF(Ingredients!$B$3:$B$230,I669,Ingredients!$J$3:$J$230)+SUMIF($B$3:$B$725,I669,$CT$3:$CT$725)</f>
        <v>0</v>
      </c>
      <c r="CP669" s="30">
        <f>SUMIF(Ingredients!$B$3:$B$230,J669,Ingredients!$J$3:$J$230)+SUMIF($B$3:$B$725,J669,$CT$3:$CT$725)</f>
        <v>0</v>
      </c>
      <c r="CQ669" s="30">
        <f>SUMIF(Ingredients!$B$3:$B$230,K669,Ingredients!$J$3:$J$230)+SUMIF($B$3:$B$725,K669,$CT$3:$CT$725)</f>
        <v>1</v>
      </c>
      <c r="CR669" s="30">
        <f>SUMIF(Ingredients!$B$3:$B$230,L669,Ingredients!$J$3:$J$230)+SUMIF($B$3:$B$725,L669,$CT$3:$CT$725)</f>
        <v>0</v>
      </c>
      <c r="CS669" s="30">
        <f>SUMIF(Ingredients!$B$3:$B$230,M669,Ingredients!$J$3:$J$230)+SUMIF($B$3:$B$725,M669,$CT$3:$CT$725)</f>
        <v>0</v>
      </c>
      <c r="CT669" s="43">
        <f t="shared" si="146"/>
        <v>1.2</v>
      </c>
      <c r="CU669" s="34">
        <v>10</v>
      </c>
      <c r="CV669" s="30">
        <v>0</v>
      </c>
      <c r="CW669" s="30">
        <v>21</v>
      </c>
      <c r="CX669" s="35">
        <v>1.3</v>
      </c>
      <c r="CY669" s="36">
        <v>0</v>
      </c>
      <c r="CZ669" s="37">
        <v>0</v>
      </c>
      <c r="DA669" s="38">
        <v>0.1</v>
      </c>
      <c r="DB669" s="39">
        <v>1</v>
      </c>
      <c r="DC669" t="s">
        <v>202</v>
      </c>
      <c r="DD669" t="str">
        <f t="shared" ca="1" si="138"/>
        <v/>
      </c>
      <c r="DE669" t="str">
        <f t="shared" ca="1" si="147"/>
        <v>-</v>
      </c>
      <c r="DG669" t="s">
        <v>200</v>
      </c>
      <c r="DH669" t="str">
        <f t="shared" ca="1" si="148"/>
        <v>RIVERMUDCAKEITEM(MEAL, ItemRegistry.rivermudcakeItem, 4 ,2f,0f,1.3f,0f,0f,0.1f,1f,1f),</v>
      </c>
      <c r="DI669" t="s">
        <v>2271</v>
      </c>
    </row>
    <row r="670" spans="2:113" x14ac:dyDescent="0.3">
      <c r="B670" t="s">
        <v>998</v>
      </c>
      <c r="C670" t="str">
        <f>INDEX('PH Itemnames'!$B$1:$B$723,MATCH(B670,'PH Itemnames'!$A$1:$A$723),1)</f>
        <v>fruitcakeItem</v>
      </c>
      <c r="D670" t="s">
        <v>245</v>
      </c>
      <c r="E670" t="s">
        <v>1191</v>
      </c>
      <c r="F670" s="10" t="s">
        <v>209</v>
      </c>
      <c r="G670" s="11" t="s">
        <v>186</v>
      </c>
      <c r="H670" s="11" t="s">
        <v>138</v>
      </c>
      <c r="I670" s="11" t="s">
        <v>261</v>
      </c>
      <c r="J670" s="11" t="s">
        <v>999</v>
      </c>
      <c r="K670" s="11" t="s">
        <v>161</v>
      </c>
      <c r="L670" s="11" t="s">
        <v>14</v>
      </c>
      <c r="M670" s="11"/>
      <c r="N670" s="46">
        <f ca="1">SUMIF(Ingredients!$B$3:$B$230,'PH complex foods'!F670,Ingredients!$A$3:$A$119)+SUMIF($B$3:$B$725,F670,$V$3:$V$724)</f>
        <v>1</v>
      </c>
      <c r="O670" s="11">
        <f ca="1">SUMIF(Ingredients!$B$3:$B$230,'PH complex foods'!G670,Ingredients!$A$3:$A$119)+SUMIF($B$3:$B$725,G670,$V$3:$V$724)</f>
        <v>0</v>
      </c>
      <c r="P670" s="11">
        <f ca="1">SUMIF(Ingredients!$B$3:$B$230,'PH complex foods'!H670,Ingredients!$A$3:$A$119)+SUMIF($B$3:$B$725,H670,$V$3:$V$724)</f>
        <v>1</v>
      </c>
      <c r="Q670" s="11">
        <f ca="1">SUMIF(Ingredients!$B$3:$B$230,'PH complex foods'!I670,Ingredients!$A$3:$A$119)+SUMIF($B$3:$B$725,I670,$V$3:$V$724)</f>
        <v>1</v>
      </c>
      <c r="R670" s="11">
        <f ca="1">SUMIF(Ingredients!$B$3:$B$230,'PH complex foods'!J670,Ingredients!$A$3:$A$119)+SUMIF($B$3:$B$725,J670,$V$3:$V$724)</f>
        <v>1</v>
      </c>
      <c r="S670" s="11">
        <f ca="1">SUMIF(Ingredients!$B$3:$B$230,'PH complex foods'!K670,Ingredients!$A$3:$A$119)+SUMIF($B$3:$B$725,K670,$V$3:$V$724)</f>
        <v>0</v>
      </c>
      <c r="T670" s="11">
        <f ca="1">SUMIF(Ingredients!$B$3:$B$230,'PH complex foods'!L670,Ingredients!$A$3:$A$119)+SUMIF($B$3:$B$725,L670,$V$3:$V$724)</f>
        <v>1</v>
      </c>
      <c r="U670" s="11">
        <f ca="1">SUMIF(Ingredients!$B$3:$B$230,'PH complex foods'!M670,Ingredients!$A$3:$A$119)+SUMIF($B$3:$B$725,M670,$V$3:$V$724)</f>
        <v>0</v>
      </c>
      <c r="V670" s="10">
        <f t="shared" ca="1" si="149"/>
        <v>-1</v>
      </c>
      <c r="W670" s="10">
        <v>-2</v>
      </c>
      <c r="X670" s="11">
        <v>-2</v>
      </c>
      <c r="Y670" s="11">
        <f>COUNTIF(F670:M1394,B670)</f>
        <v>0</v>
      </c>
      <c r="Z670" s="44" t="str">
        <f t="shared" ca="1" si="150"/>
        <v>No</v>
      </c>
      <c r="AA670" s="34">
        <f>SUMIF(Ingredients!$B$3:$B$230,F670,Ingredients!$C$3:$C$230)+SUMIF($B$3:$B$725,F670,$AI$3:$AI$725)</f>
        <v>5</v>
      </c>
      <c r="AB670" s="30">
        <f>SUMIF(Ingredients!$B$3:$B$230,G670,Ingredients!$C$3:$C$230)+SUMIF($B$3:$B$725,G670,$AI$3:$AI$725)</f>
        <v>0</v>
      </c>
      <c r="AC670" s="30">
        <f>SUMIF(Ingredients!$B$3:$B$230,H670,Ingredients!$C$3:$C$230)+SUMIF($B$3:$B$725,H670,$AI$3:$AI$725)</f>
        <v>20</v>
      </c>
      <c r="AD670" s="30">
        <f>SUMIF(Ingredients!$B$3:$B$230,I670,Ingredients!$C$3:$C$230)+SUMIF($B$3:$B$725,I670,$AI$3:$AI$725)</f>
        <v>2</v>
      </c>
      <c r="AE670" s="30">
        <f>SUMIF(Ingredients!$B$3:$B$230,J670,Ingredients!$C$3:$C$230)+SUMIF($B$3:$B$725,J670,$AI$3:$AI$725)</f>
        <v>3</v>
      </c>
      <c r="AF670" s="30">
        <f>SUMIF(Ingredients!$B$3:$B$230,K670,Ingredients!$C$3:$C$230)+SUMIF($B$3:$B$725,K670,$AI$3:$AI$725)</f>
        <v>0</v>
      </c>
      <c r="AG670" s="30">
        <f>SUMIF(Ingredients!$B$3:$B$230,L670,Ingredients!$C$3:$C$230)+SUMIF($B$3:$B$725,L670,$AI$3:$AI$725)</f>
        <v>1</v>
      </c>
      <c r="AH670" s="30">
        <f>SUMIF(Ingredients!$B$3:$B$230,M670,Ingredients!$C$3:$C$230)+SUMIF($B$3:$B$725,M670,$AI$3:$AI$725)</f>
        <v>0</v>
      </c>
      <c r="AI670" s="29">
        <f t="shared" si="139"/>
        <v>31</v>
      </c>
      <c r="AJ670" s="30">
        <f>SUMIF(Ingredients!$B$3:$B$230,F670,Ingredients!$D$3:$D$230)+SUMIF($B$3:$B$725,F670,$AR$3:$AR$725)</f>
        <v>0</v>
      </c>
      <c r="AK670" s="30">
        <f>SUMIF(Ingredients!$B$3:$B$230,G670,Ingredients!$D$3:$D$230)+SUMIF($B$3:$B$725,G670,$AR$3:$AR$725)</f>
        <v>0</v>
      </c>
      <c r="AL670" s="30">
        <f>SUMIF(Ingredients!$B$3:$B$230,H670,Ingredients!$D$3:$D$230)+SUMIF($B$3:$B$725,H670,$AR$3:$AR$725)</f>
        <v>0</v>
      </c>
      <c r="AM670" s="30">
        <f>SUMIF(Ingredients!$B$3:$B$230,I670,Ingredients!$D$3:$D$230)+SUMIF($B$3:$B$725,I670,$AR$3:$AR$725)</f>
        <v>0</v>
      </c>
      <c r="AN670" s="30">
        <f>SUMIF(Ingredients!$B$3:$B$230,J670,Ingredients!$D$3:$D$230)+SUMIF($B$3:$B$725,J670,$AR$3:$AR$725)</f>
        <v>9.5</v>
      </c>
      <c r="AO670" s="30">
        <f>SUMIF(Ingredients!$B$3:$B$230,K670,Ingredients!$D$3:$D$230)+SUMIF($B$3:$B$725,K670,$AR$3:$AR$725)</f>
        <v>0</v>
      </c>
      <c r="AP670" s="30">
        <f>SUMIF(Ingredients!$B$3:$B$230,L670,Ingredients!$D$3:$D$230)+SUMIF($B$3:$B$725,L670,$AR$3:$AR$725)</f>
        <v>5</v>
      </c>
      <c r="AQ670" s="30">
        <f>SUMIF(Ingredients!$B$3:$B$230,M670,Ingredients!$D$3:$D$230)+SUMIF($B$3:$B$725,M670,$AR$3:$AR$725)</f>
        <v>0</v>
      </c>
      <c r="AR670" s="29">
        <f t="shared" si="140"/>
        <v>14.5</v>
      </c>
      <c r="AS670" s="30">
        <f>SUMIF(Ingredients!$B$3:$B$230,F670,Ingredients!$E$3:$E$230)+SUMIF($B$3:$B$725,F670,$BA$3:$BA$730)</f>
        <v>7</v>
      </c>
      <c r="AT670" s="30">
        <f>SUMIF(Ingredients!$B$3:$B$230,G670,Ingredients!$E$3:$E$230)+SUMIF($B$3:$B$725,G670,$BA$3:$BA$730)</f>
        <v>0</v>
      </c>
      <c r="AU670" s="30">
        <f>SUMIF(Ingredients!$B$3:$B$230,H670,Ingredients!$E$3:$E$230)+SUMIF($B$3:$B$725,H670,$BA$3:$BA$730)</f>
        <v>4</v>
      </c>
      <c r="AV670" s="30">
        <f>SUMIF(Ingredients!$B$3:$B$230,I670,Ingredients!$E$3:$E$230)+SUMIF($B$3:$B$725,I670,$BA$3:$BA$730)</f>
        <v>12</v>
      </c>
      <c r="AW670" s="30">
        <f>SUMIF(Ingredients!$B$3:$B$230,J670,Ingredients!$E$3:$E$230)+SUMIF($B$3:$B$725,J670,$BA$3:$BA$730)</f>
        <v>6.65</v>
      </c>
      <c r="AX670" s="30">
        <f>SUMIF(Ingredients!$B$3:$B$230,K670,Ingredients!$E$3:$E$230)+SUMIF($B$3:$B$725,K670,$BA$3:$BA$730)</f>
        <v>0</v>
      </c>
      <c r="AY670" s="30">
        <f>SUMIF(Ingredients!$B$3:$B$230,L670,Ingredients!$E$3:$E$230)+SUMIF($B$3:$B$725,L670,$BA$3:$BA$730)</f>
        <v>5</v>
      </c>
      <c r="AZ670" s="30">
        <f>SUMIF(Ingredients!$B$3:$B$230,M670,Ingredients!$E$3:$E$230)+SUMIF($B$3:$B$725,M670,$BA$3:$BA$730)</f>
        <v>0</v>
      </c>
      <c r="BA670" s="29">
        <f t="shared" si="141"/>
        <v>4.95</v>
      </c>
      <c r="BB670" s="30">
        <f>SUMIF(Ingredients!$B$3:$B$230,F670,Ingredients!$F$3:$F$230)+SUMIF($B$3:$B$725,F670,$BJ$3:$BJ$725)</f>
        <v>1</v>
      </c>
      <c r="BC670" s="30">
        <f>SUMIF(Ingredients!$B$3:$B$230,G670,Ingredients!$F$3:$F$230)+SUMIF($B$3:$B$725,G670,$BJ$3:$BJ$725)</f>
        <v>0</v>
      </c>
      <c r="BD670" s="30">
        <f>SUMIF(Ingredients!$B$3:$B$230,H670,Ingredients!$F$3:$F$230)+SUMIF($B$3:$B$725,H670,$BJ$3:$BJ$725)</f>
        <v>0</v>
      </c>
      <c r="BE670" s="30">
        <f>SUMIF(Ingredients!$B$3:$B$230,I670,Ingredients!$F$3:$F$230)+SUMIF($B$3:$B$725,I670,$BJ$3:$BJ$725)</f>
        <v>0</v>
      </c>
      <c r="BF670" s="30">
        <f>SUMIF(Ingredients!$B$3:$B$230,J670,Ingredients!$F$3:$F$230)+SUMIF($B$3:$B$725,J670,$BJ$3:$BJ$725)</f>
        <v>0</v>
      </c>
      <c r="BG670" s="30">
        <f>SUMIF(Ingredients!$B$3:$B$230,K670,Ingredients!$F$3:$F$230)+SUMIF($B$3:$B$725,K670,$BJ$3:$BJ$725)</f>
        <v>0</v>
      </c>
      <c r="BH670" s="30">
        <f>SUMIF(Ingredients!$B$3:$B$230,L670,Ingredients!$F$3:$F$230)+SUMIF($B$3:$B$725,L670,$BJ$3:$BJ$725)</f>
        <v>0</v>
      </c>
      <c r="BI670" s="30">
        <f>SUMIF(Ingredients!$B$3:$B$230,M670,Ingredients!$F$3:$F$230)+SUMIF($B$3:$B$725,M670,$BJ$3:$BJ$725)</f>
        <v>0</v>
      </c>
      <c r="BJ670" s="35">
        <f t="shared" si="142"/>
        <v>1</v>
      </c>
      <c r="BK670" s="30">
        <f>SUMIF(Ingredients!$B$3:$B$230,F670,Ingredients!$G$3:$G$230)+SUMIF($B$3:$B$725,F670,$BS$3:$BS$725)</f>
        <v>0</v>
      </c>
      <c r="BL670" s="30">
        <f>SUMIF(Ingredients!$B$3:$B$230,G670,Ingredients!$G$3:$G$230)+SUMIF($B$3:$B$725,G670,$BS$3:$BS$725)</f>
        <v>0</v>
      </c>
      <c r="BM670" s="30">
        <f>SUMIF(Ingredients!$B$3:$B$230,H670,Ingredients!$G$3:$G$230)+SUMIF($B$3:$B$725,H670,$BS$3:$BS$725)</f>
        <v>0.8</v>
      </c>
      <c r="BN670" s="30">
        <f>SUMIF(Ingredients!$B$3:$B$230,I670,Ingredients!$G$3:$G$230)+SUMIF($B$3:$B$725,I670,$BS$3:$BS$725)</f>
        <v>1</v>
      </c>
      <c r="BO670" s="30">
        <f>SUMIF(Ingredients!$B$3:$B$230,J670,Ingredients!$G$3:$G$230)+SUMIF($B$3:$B$725,J670,$BS$3:$BS$725)</f>
        <v>1.6900000000000002</v>
      </c>
      <c r="BP670" s="30">
        <f>SUMIF(Ingredients!$B$3:$B$230,K670,Ingredients!$G$3:$G$230)+SUMIF($B$3:$B$725,K670,$BS$3:$BS$725)</f>
        <v>0</v>
      </c>
      <c r="BQ670" s="30">
        <f>SUMIF(Ingredients!$B$3:$B$230,L670,Ingredients!$G$3:$G$230)+SUMIF($B$3:$B$725,L670,$BS$3:$BS$725)</f>
        <v>1</v>
      </c>
      <c r="BR670" s="30">
        <f>SUMIF(Ingredients!$B$3:$B$230,M670,Ingredients!$G$3:$G$230)+SUMIF($B$3:$B$725,M670,$BS$3:$BS$725)</f>
        <v>0</v>
      </c>
      <c r="BS670" s="36">
        <f t="shared" si="143"/>
        <v>4.49</v>
      </c>
      <c r="BT670" s="30">
        <f>SUMIF(Ingredients!$B$3:$B$230,F670,Ingredients!$H$3:$H$230)+SUMIF($B$3:$B$725,F670,$CB$3:$CB$725)</f>
        <v>0</v>
      </c>
      <c r="BU670" s="30">
        <f>SUMIF(Ingredients!$B$3:$B$230,G670,Ingredients!$H$3:$H$230)+SUMIF($B$3:$B$725,G670,$CB$3:$CB$725)</f>
        <v>0</v>
      </c>
      <c r="BV670" s="30">
        <f>SUMIF(Ingredients!$B$3:$B$230,H670,Ingredients!$H$3:$H$230)+SUMIF($B$3:$B$725,H670,$CB$3:$CB$725)</f>
        <v>0</v>
      </c>
      <c r="BW670" s="30">
        <f>SUMIF(Ingredients!$B$3:$B$230,I670,Ingredients!$H$3:$H$230)+SUMIF($B$3:$B$725,I670,$CB$3:$CB$725)</f>
        <v>0</v>
      </c>
      <c r="BX670" s="30">
        <f>SUMIF(Ingredients!$B$3:$B$230,J670,Ingredients!$H$3:$H$230)+SUMIF($B$3:$B$725,J670,$CB$3:$CB$725)</f>
        <v>0</v>
      </c>
      <c r="BY670" s="30">
        <f>SUMIF(Ingredients!$B$3:$B$230,K670,Ingredients!$H$3:$H$230)+SUMIF($B$3:$B$725,K670,$CB$3:$CB$725)</f>
        <v>0</v>
      </c>
      <c r="BZ670" s="30">
        <f>SUMIF(Ingredients!$B$3:$B$230,L670,Ingredients!$H$3:$H$230)+SUMIF($B$3:$B$725,L670,$CB$3:$CB$725)</f>
        <v>0</v>
      </c>
      <c r="CA670" s="30">
        <f>SUMIF(Ingredients!$B$3:$B$230,M670,Ingredients!$H$3:$H$230)+SUMIF($B$3:$B$725,M670,$CB$3:$CB$725)</f>
        <v>0</v>
      </c>
      <c r="CB670" s="42">
        <f t="shared" si="144"/>
        <v>0</v>
      </c>
      <c r="CC670" s="30">
        <f>SUMIF(Ingredients!$B$3:$B$230,F670,Ingredients!$I$3:$I$230)+SUMIF($B$3:$B$725,F670,$CK$3:$CK$725)</f>
        <v>0</v>
      </c>
      <c r="CD670" s="30">
        <f>SUMIF(Ingredients!$B$3:$B$230,G670,Ingredients!$I$3:$I$230)+SUMIF($B$3:$B$725,G670,$CK$3:$CK$725)</f>
        <v>0</v>
      </c>
      <c r="CE670" s="30">
        <f>SUMIF(Ingredients!$B$3:$B$230,H670,Ingredients!$I$3:$I$230)+SUMIF($B$3:$B$725,H670,$CK$3:$CK$725)</f>
        <v>0</v>
      </c>
      <c r="CF670" s="30">
        <f>SUMIF(Ingredients!$B$3:$B$230,I670,Ingredients!$I$3:$I$230)+SUMIF($B$3:$B$725,I670,$CK$3:$CK$725)</f>
        <v>0</v>
      </c>
      <c r="CG670" s="30">
        <f>SUMIF(Ingredients!$B$3:$B$230,J670,Ingredients!$I$3:$I$230)+SUMIF($B$3:$B$725,J670,$CK$3:$CK$725)</f>
        <v>0</v>
      </c>
      <c r="CH670" s="30">
        <f>SUMIF(Ingredients!$B$3:$B$230,K670,Ingredients!$I$3:$I$230)+SUMIF($B$3:$B$725,K670,$CK$3:$CK$725)</f>
        <v>0</v>
      </c>
      <c r="CI670" s="30">
        <f>SUMIF(Ingredients!$B$3:$B$230,L670,Ingredients!$I$3:$I$230)+SUMIF($B$3:$B$725,L670,$CK$3:$CK$725)</f>
        <v>0</v>
      </c>
      <c r="CJ670" s="30">
        <f>SUMIF(Ingredients!$B$3:$B$230,M670,Ingredients!$I$3:$I$230)+SUMIF($B$3:$B$725,M670,$CK$3:$CK$725)</f>
        <v>0</v>
      </c>
      <c r="CK670" s="38">
        <f t="shared" si="145"/>
        <v>0</v>
      </c>
      <c r="CL670" s="30">
        <f>SUMIF(Ingredients!$B$3:$B$230,F670,Ingredients!$J$3:$J$230)+SUMIF($B$3:$B$725,F670,$CT$3:$CT$725)</f>
        <v>0</v>
      </c>
      <c r="CM670" s="30">
        <f>SUMIF(Ingredients!$B$3:$B$230,G670,Ingredients!$J$3:$J$230)+SUMIF($B$3:$B$725,G670,$CT$3:$CT$725)</f>
        <v>0</v>
      </c>
      <c r="CN670" s="30">
        <f>SUMIF(Ingredients!$B$3:$B$230,H670,Ingredients!$J$3:$J$230)+SUMIF($B$3:$B$725,H670,$CT$3:$CT$725)</f>
        <v>0</v>
      </c>
      <c r="CO670" s="30">
        <f>SUMIF(Ingredients!$B$3:$B$230,I670,Ingredients!$J$3:$J$230)+SUMIF($B$3:$B$725,I670,$CT$3:$CT$725)</f>
        <v>0</v>
      </c>
      <c r="CP670" s="30">
        <f>SUMIF(Ingredients!$B$3:$B$230,J670,Ingredients!$J$3:$J$230)+SUMIF($B$3:$B$725,J670,$CT$3:$CT$725)</f>
        <v>0</v>
      </c>
      <c r="CQ670" s="30">
        <f>SUMIF(Ingredients!$B$3:$B$230,K670,Ingredients!$J$3:$J$230)+SUMIF($B$3:$B$725,K670,$CT$3:$CT$725)</f>
        <v>0</v>
      </c>
      <c r="CR670" s="30">
        <f>SUMIF(Ingredients!$B$3:$B$230,L670,Ingredients!$J$3:$J$230)+SUMIF($B$3:$B$725,L670,$CT$3:$CT$725)</f>
        <v>0</v>
      </c>
      <c r="CS670" s="30">
        <f>SUMIF(Ingredients!$B$3:$B$230,M670,Ingredients!$J$3:$J$230)+SUMIF($B$3:$B$725,M670,$CT$3:$CT$725)</f>
        <v>0</v>
      </c>
      <c r="CT670" s="43">
        <f t="shared" si="146"/>
        <v>0</v>
      </c>
      <c r="CU670" s="34">
        <v>11</v>
      </c>
      <c r="CV670" s="30">
        <v>14.5</v>
      </c>
      <c r="CW670" s="30">
        <v>4.3785714285714281</v>
      </c>
      <c r="CX670" s="35">
        <v>1</v>
      </c>
      <c r="CY670" s="36">
        <v>3.6900000000000004</v>
      </c>
      <c r="CZ670" s="37">
        <v>0</v>
      </c>
      <c r="DA670" s="38">
        <v>0</v>
      </c>
      <c r="DB670" s="39">
        <v>0</v>
      </c>
      <c r="DC670" t="s">
        <v>199</v>
      </c>
      <c r="DD670" t="str">
        <f t="shared" ca="1" si="138"/>
        <v/>
      </c>
      <c r="DE670" t="str">
        <f t="shared" ca="1" si="147"/>
        <v>No</v>
      </c>
      <c r="DG670" t="s">
        <v>200</v>
      </c>
      <c r="DH670" t="str">
        <f t="shared" ca="1" si="148"/>
        <v/>
      </c>
      <c r="DI670" t="s">
        <v>2271</v>
      </c>
    </row>
    <row r="671" spans="2:113" x14ac:dyDescent="0.3">
      <c r="B671" t="s">
        <v>1000</v>
      </c>
      <c r="C671" t="str">
        <f>INDEX('PH Itemnames'!$B$1:$B$723,MATCH(B671,'PH Itemnames'!$A$1:$A$723),1)</f>
        <v>springfieldcashewchickenItem</v>
      </c>
      <c r="D671" t="s">
        <v>245</v>
      </c>
      <c r="E671" t="s">
        <v>1191</v>
      </c>
      <c r="F671" s="10" t="s">
        <v>498</v>
      </c>
      <c r="G671" s="11" t="s">
        <v>172</v>
      </c>
      <c r="H671" s="11" t="s">
        <v>841</v>
      </c>
      <c r="I671" s="11" t="s">
        <v>44</v>
      </c>
      <c r="J671" s="11"/>
      <c r="K671" s="11"/>
      <c r="L671" s="11"/>
      <c r="M671" s="11"/>
      <c r="N671" s="46">
        <f ca="1">SUMIF(Ingredients!$B$3:$B$230,'PH complex foods'!F671,Ingredients!$A$3:$A$119)+SUMIF($B$3:$B$725,F671,$V$3:$V$724)</f>
        <v>1</v>
      </c>
      <c r="O671" s="11">
        <f ca="1">SUMIF(Ingredients!$B$3:$B$230,'PH complex foods'!G671,Ingredients!$A$3:$A$119)+SUMIF($B$3:$B$725,G671,$V$3:$V$724)</f>
        <v>0</v>
      </c>
      <c r="P671" s="11">
        <f ca="1">SUMIF(Ingredients!$B$3:$B$230,'PH complex foods'!H671,Ingredients!$A$3:$A$119)+SUMIF($B$3:$B$725,H671,$V$3:$V$724)</f>
        <v>0</v>
      </c>
      <c r="Q671" s="11">
        <f ca="1">SUMIF(Ingredients!$B$3:$B$230,'PH complex foods'!I671,Ingredients!$A$3:$A$119)+SUMIF($B$3:$B$725,I671,$V$3:$V$724)</f>
        <v>1</v>
      </c>
      <c r="R671" s="11">
        <f ca="1">SUMIF(Ingredients!$B$3:$B$230,'PH complex foods'!J671,Ingredients!$A$3:$A$119)+SUMIF($B$3:$B$725,J671,$V$3:$V$724)</f>
        <v>0</v>
      </c>
      <c r="S671" s="11">
        <f ca="1">SUMIF(Ingredients!$B$3:$B$230,'PH complex foods'!K671,Ingredients!$A$3:$A$119)+SUMIF($B$3:$B$725,K671,$V$3:$V$724)</f>
        <v>0</v>
      </c>
      <c r="T671" s="11">
        <f ca="1">SUMIF(Ingredients!$B$3:$B$230,'PH complex foods'!L671,Ingredients!$A$3:$A$119)+SUMIF($B$3:$B$725,L671,$V$3:$V$724)</f>
        <v>0</v>
      </c>
      <c r="U671" s="11">
        <f ca="1">SUMIF(Ingredients!$B$3:$B$230,'PH complex foods'!M671,Ingredients!$A$3:$A$119)+SUMIF($B$3:$B$725,M671,$V$3:$V$724)</f>
        <v>0</v>
      </c>
      <c r="V671" s="10">
        <f t="shared" ca="1" si="149"/>
        <v>-1</v>
      </c>
      <c r="W671" s="10">
        <v>-1</v>
      </c>
      <c r="X671" s="11">
        <v>-1</v>
      </c>
      <c r="Y671" s="11">
        <f>COUNTIF(F671:M1395,B671)</f>
        <v>0</v>
      </c>
      <c r="Z671" s="44" t="str">
        <f t="shared" ca="1" si="150"/>
        <v>No</v>
      </c>
      <c r="AA671" s="34">
        <f>SUMIF(Ingredients!$B$3:$B$230,F671,Ingredients!$C$3:$C$230)+SUMIF($B$3:$B$725,F671,$AI$3:$AI$725)</f>
        <v>19</v>
      </c>
      <c r="AB671" s="30">
        <f>SUMIF(Ingredients!$B$3:$B$230,G671,Ingredients!$C$3:$C$230)+SUMIF($B$3:$B$725,G671,$AI$3:$AI$725)</f>
        <v>0</v>
      </c>
      <c r="AC671" s="30">
        <f>SUMIF(Ingredients!$B$3:$B$230,H671,Ingredients!$C$3:$C$230)+SUMIF($B$3:$B$725,H671,$AI$3:$AI$725)</f>
        <v>0</v>
      </c>
      <c r="AD671" s="30">
        <f>SUMIF(Ingredients!$B$3:$B$230,I671,Ingredients!$C$3:$C$230)+SUMIF($B$3:$B$725,I671,$AI$3:$AI$725)</f>
        <v>0</v>
      </c>
      <c r="AE671" s="30">
        <f>SUMIF(Ingredients!$B$3:$B$230,J671,Ingredients!$C$3:$C$230)+SUMIF($B$3:$B$725,J671,$AI$3:$AI$725)</f>
        <v>0</v>
      </c>
      <c r="AF671" s="30">
        <f>SUMIF(Ingredients!$B$3:$B$230,K671,Ingredients!$C$3:$C$230)+SUMIF($B$3:$B$725,K671,$AI$3:$AI$725)</f>
        <v>0</v>
      </c>
      <c r="AG671" s="30">
        <f>SUMIF(Ingredients!$B$3:$B$230,L671,Ingredients!$C$3:$C$230)+SUMIF($B$3:$B$725,L671,$AI$3:$AI$725)</f>
        <v>0</v>
      </c>
      <c r="AH671" s="30">
        <f>SUMIF(Ingredients!$B$3:$B$230,M671,Ingredients!$C$3:$C$230)+SUMIF($B$3:$B$725,M671,$AI$3:$AI$725)</f>
        <v>0</v>
      </c>
      <c r="AI671" s="29">
        <f t="shared" si="139"/>
        <v>19</v>
      </c>
      <c r="AJ671" s="30">
        <f>SUMIF(Ingredients!$B$3:$B$230,F671,Ingredients!$D$3:$D$230)+SUMIF($B$3:$B$725,F671,$AR$3:$AR$725)</f>
        <v>0</v>
      </c>
      <c r="AK671" s="30">
        <f>SUMIF(Ingredients!$B$3:$B$230,G671,Ingredients!$D$3:$D$230)+SUMIF($B$3:$B$725,G671,$AR$3:$AR$725)</f>
        <v>0</v>
      </c>
      <c r="AL671" s="30">
        <f>SUMIF(Ingredients!$B$3:$B$230,H671,Ingredients!$D$3:$D$230)+SUMIF($B$3:$B$725,H671,$AR$3:$AR$725)</f>
        <v>10</v>
      </c>
      <c r="AM671" s="30">
        <f>SUMIF(Ingredients!$B$3:$B$230,I671,Ingredients!$D$3:$D$230)+SUMIF($B$3:$B$725,I671,$AR$3:$AR$725)</f>
        <v>0</v>
      </c>
      <c r="AN671" s="30">
        <f>SUMIF(Ingredients!$B$3:$B$230,J671,Ingredients!$D$3:$D$230)+SUMIF($B$3:$B$725,J671,$AR$3:$AR$725)</f>
        <v>0</v>
      </c>
      <c r="AO671" s="30">
        <f>SUMIF(Ingredients!$B$3:$B$230,K671,Ingredients!$D$3:$D$230)+SUMIF($B$3:$B$725,K671,$AR$3:$AR$725)</f>
        <v>0</v>
      </c>
      <c r="AP671" s="30">
        <f>SUMIF(Ingredients!$B$3:$B$230,L671,Ingredients!$D$3:$D$230)+SUMIF($B$3:$B$725,L671,$AR$3:$AR$725)</f>
        <v>0</v>
      </c>
      <c r="AQ671" s="30">
        <f>SUMIF(Ingredients!$B$3:$B$230,M671,Ingredients!$D$3:$D$230)+SUMIF($B$3:$B$725,M671,$AR$3:$AR$725)</f>
        <v>0</v>
      </c>
      <c r="AR671" s="29">
        <f t="shared" si="140"/>
        <v>10</v>
      </c>
      <c r="AS671" s="30">
        <f>SUMIF(Ingredients!$B$3:$B$230,F671,Ingredients!$E$3:$E$230)+SUMIF($B$3:$B$725,F671,$BA$3:$BA$730)</f>
        <v>16.899999999999999</v>
      </c>
      <c r="AT671" s="30">
        <f>SUMIF(Ingredients!$B$3:$B$230,G671,Ingredients!$E$3:$E$230)+SUMIF($B$3:$B$725,G671,$BA$3:$BA$730)</f>
        <v>0</v>
      </c>
      <c r="AU671" s="30">
        <f>SUMIF(Ingredients!$B$3:$B$230,H671,Ingredients!$E$3:$E$230)+SUMIF($B$3:$B$725,H671,$BA$3:$BA$730)</f>
        <v>15</v>
      </c>
      <c r="AV671" s="30">
        <f>SUMIF(Ingredients!$B$3:$B$230,I671,Ingredients!$E$3:$E$230)+SUMIF($B$3:$B$725,I671,$BA$3:$BA$730)</f>
        <v>10</v>
      </c>
      <c r="AW671" s="30">
        <f>SUMIF(Ingredients!$B$3:$B$230,J671,Ingredients!$E$3:$E$230)+SUMIF($B$3:$B$725,J671,$BA$3:$BA$730)</f>
        <v>0</v>
      </c>
      <c r="AX671" s="30">
        <f>SUMIF(Ingredients!$B$3:$B$230,K671,Ingredients!$E$3:$E$230)+SUMIF($B$3:$B$725,K671,$BA$3:$BA$730)</f>
        <v>0</v>
      </c>
      <c r="AY671" s="30">
        <f>SUMIF(Ingredients!$B$3:$B$230,L671,Ingredients!$E$3:$E$230)+SUMIF($B$3:$B$725,L671,$BA$3:$BA$730)</f>
        <v>0</v>
      </c>
      <c r="AZ671" s="30">
        <f>SUMIF(Ingredients!$B$3:$B$230,M671,Ingredients!$E$3:$E$230)+SUMIF($B$3:$B$725,M671,$BA$3:$BA$730)</f>
        <v>0</v>
      </c>
      <c r="BA671" s="29">
        <f t="shared" si="141"/>
        <v>10.475</v>
      </c>
      <c r="BB671" s="30">
        <f>SUMIF(Ingredients!$B$3:$B$230,F671,Ingredients!$F$3:$F$230)+SUMIF($B$3:$B$725,F671,$BJ$3:$BJ$725)</f>
        <v>1</v>
      </c>
      <c r="BC671" s="30">
        <f>SUMIF(Ingredients!$B$3:$B$230,G671,Ingredients!$F$3:$F$230)+SUMIF($B$3:$B$725,G671,$BJ$3:$BJ$725)</f>
        <v>0</v>
      </c>
      <c r="BD671" s="30">
        <f>SUMIF(Ingredients!$B$3:$B$230,H671,Ingredients!$F$3:$F$230)+SUMIF($B$3:$B$725,H671,$BJ$3:$BJ$725)</f>
        <v>0</v>
      </c>
      <c r="BE671" s="30">
        <f>SUMIF(Ingredients!$B$3:$B$230,I671,Ingredients!$F$3:$F$230)+SUMIF($B$3:$B$725,I671,$BJ$3:$BJ$725)</f>
        <v>0</v>
      </c>
      <c r="BF671" s="30">
        <f>SUMIF(Ingredients!$B$3:$B$230,J671,Ingredients!$F$3:$F$230)+SUMIF($B$3:$B$725,J671,$BJ$3:$BJ$725)</f>
        <v>0</v>
      </c>
      <c r="BG671" s="30">
        <f>SUMIF(Ingredients!$B$3:$B$230,K671,Ingredients!$F$3:$F$230)+SUMIF($B$3:$B$725,K671,$BJ$3:$BJ$725)</f>
        <v>0</v>
      </c>
      <c r="BH671" s="30">
        <f>SUMIF(Ingredients!$B$3:$B$230,L671,Ingredients!$F$3:$F$230)+SUMIF($B$3:$B$725,L671,$BJ$3:$BJ$725)</f>
        <v>0</v>
      </c>
      <c r="BI671" s="30">
        <f>SUMIF(Ingredients!$B$3:$B$230,M671,Ingredients!$F$3:$F$230)+SUMIF($B$3:$B$725,M671,$BJ$3:$BJ$725)</f>
        <v>0</v>
      </c>
      <c r="BJ671" s="35">
        <f t="shared" si="142"/>
        <v>1</v>
      </c>
      <c r="BK671" s="30">
        <f>SUMIF(Ingredients!$B$3:$B$230,F671,Ingredients!$G$3:$G$230)+SUMIF($B$3:$B$725,F671,$BS$3:$BS$725)</f>
        <v>0</v>
      </c>
      <c r="BL671" s="30">
        <f>SUMIF(Ingredients!$B$3:$B$230,G671,Ingredients!$G$3:$G$230)+SUMIF($B$3:$B$725,G671,$BS$3:$BS$725)</f>
        <v>0</v>
      </c>
      <c r="BM671" s="30">
        <f>SUMIF(Ingredients!$B$3:$B$230,H671,Ingredients!$G$3:$G$230)+SUMIF($B$3:$B$725,H671,$BS$3:$BS$725)</f>
        <v>0</v>
      </c>
      <c r="BN671" s="30">
        <f>SUMIF(Ingredients!$B$3:$B$230,I671,Ingredients!$G$3:$G$230)+SUMIF($B$3:$B$725,I671,$BS$3:$BS$725)</f>
        <v>0</v>
      </c>
      <c r="BO671" s="30">
        <f>SUMIF(Ingredients!$B$3:$B$230,J671,Ingredients!$G$3:$G$230)+SUMIF($B$3:$B$725,J671,$BS$3:$BS$725)</f>
        <v>0</v>
      </c>
      <c r="BP671" s="30">
        <f>SUMIF(Ingredients!$B$3:$B$230,K671,Ingredients!$G$3:$G$230)+SUMIF($B$3:$B$725,K671,$BS$3:$BS$725)</f>
        <v>0</v>
      </c>
      <c r="BQ671" s="30">
        <f>SUMIF(Ingredients!$B$3:$B$230,L671,Ingredients!$G$3:$G$230)+SUMIF($B$3:$B$725,L671,$BS$3:$BS$725)</f>
        <v>0</v>
      </c>
      <c r="BR671" s="30">
        <f>SUMIF(Ingredients!$B$3:$B$230,M671,Ingredients!$G$3:$G$230)+SUMIF($B$3:$B$725,M671,$BS$3:$BS$725)</f>
        <v>0</v>
      </c>
      <c r="BS671" s="36">
        <f t="shared" si="143"/>
        <v>0</v>
      </c>
      <c r="BT671" s="30">
        <f>SUMIF(Ingredients!$B$3:$B$230,F671,Ingredients!$H$3:$H$230)+SUMIF($B$3:$B$725,F671,$CB$3:$CB$725)</f>
        <v>0</v>
      </c>
      <c r="BU671" s="30">
        <f>SUMIF(Ingredients!$B$3:$B$230,G671,Ingredients!$H$3:$H$230)+SUMIF($B$3:$B$725,G671,$CB$3:$CB$725)</f>
        <v>0</v>
      </c>
      <c r="BV671" s="30">
        <f>SUMIF(Ingredients!$B$3:$B$230,H671,Ingredients!$H$3:$H$230)+SUMIF($B$3:$B$725,H671,$CB$3:$CB$725)</f>
        <v>0</v>
      </c>
      <c r="BW671" s="30">
        <f>SUMIF(Ingredients!$B$3:$B$230,I671,Ingredients!$H$3:$H$230)+SUMIF($B$3:$B$725,I671,$CB$3:$CB$725)</f>
        <v>0</v>
      </c>
      <c r="BX671" s="30">
        <f>SUMIF(Ingredients!$B$3:$B$230,J671,Ingredients!$H$3:$H$230)+SUMIF($B$3:$B$725,J671,$CB$3:$CB$725)</f>
        <v>0</v>
      </c>
      <c r="BY671" s="30">
        <f>SUMIF(Ingredients!$B$3:$B$230,K671,Ingredients!$H$3:$H$230)+SUMIF($B$3:$B$725,K671,$CB$3:$CB$725)</f>
        <v>0</v>
      </c>
      <c r="BZ671" s="30">
        <f>SUMIF(Ingredients!$B$3:$B$230,L671,Ingredients!$H$3:$H$230)+SUMIF($B$3:$B$725,L671,$CB$3:$CB$725)</f>
        <v>0</v>
      </c>
      <c r="CA671" s="30">
        <f>SUMIF(Ingredients!$B$3:$B$230,M671,Ingredients!$H$3:$H$230)+SUMIF($B$3:$B$725,M671,$CB$3:$CB$725)</f>
        <v>0</v>
      </c>
      <c r="CB671" s="42">
        <f t="shared" si="144"/>
        <v>0</v>
      </c>
      <c r="CC671" s="30">
        <f>SUMIF(Ingredients!$B$3:$B$230,F671,Ingredients!$I$3:$I$230)+SUMIF($B$3:$B$725,F671,$CK$3:$CK$725)</f>
        <v>2.5</v>
      </c>
      <c r="CD671" s="30">
        <f>SUMIF(Ingredients!$B$3:$B$230,G671,Ingredients!$I$3:$I$230)+SUMIF($B$3:$B$725,G671,$CK$3:$CK$725)</f>
        <v>0</v>
      </c>
      <c r="CE671" s="30">
        <f>SUMIF(Ingredients!$B$3:$B$230,H671,Ingredients!$I$3:$I$230)+SUMIF($B$3:$B$725,H671,$CK$3:$CK$725)</f>
        <v>0</v>
      </c>
      <c r="CF671" s="30">
        <f>SUMIF(Ingredients!$B$3:$B$230,I671,Ingredients!$I$3:$I$230)+SUMIF($B$3:$B$725,I671,$CK$3:$CK$725)</f>
        <v>0</v>
      </c>
      <c r="CG671" s="30">
        <f>SUMIF(Ingredients!$B$3:$B$230,J671,Ingredients!$I$3:$I$230)+SUMIF($B$3:$B$725,J671,$CK$3:$CK$725)</f>
        <v>0</v>
      </c>
      <c r="CH671" s="30">
        <f>SUMIF(Ingredients!$B$3:$B$230,K671,Ingredients!$I$3:$I$230)+SUMIF($B$3:$B$725,K671,$CK$3:$CK$725)</f>
        <v>0</v>
      </c>
      <c r="CI671" s="30">
        <f>SUMIF(Ingredients!$B$3:$B$230,L671,Ingredients!$I$3:$I$230)+SUMIF($B$3:$B$725,L671,$CK$3:$CK$725)</f>
        <v>0</v>
      </c>
      <c r="CJ671" s="30">
        <f>SUMIF(Ingredients!$B$3:$B$230,M671,Ingredients!$I$3:$I$230)+SUMIF($B$3:$B$725,M671,$CK$3:$CK$725)</f>
        <v>0</v>
      </c>
      <c r="CK671" s="38">
        <f t="shared" si="145"/>
        <v>2.5</v>
      </c>
      <c r="CL671" s="30">
        <f>SUMIF(Ingredients!$B$3:$B$230,F671,Ingredients!$J$3:$J$230)+SUMIF($B$3:$B$725,F671,$CT$3:$CT$725)</f>
        <v>0</v>
      </c>
      <c r="CM671" s="30">
        <f>SUMIF(Ingredients!$B$3:$B$230,G671,Ingredients!$J$3:$J$230)+SUMIF($B$3:$B$725,G671,$CT$3:$CT$725)</f>
        <v>0</v>
      </c>
      <c r="CN671" s="30">
        <f>SUMIF(Ingredients!$B$3:$B$230,H671,Ingredients!$J$3:$J$230)+SUMIF($B$3:$B$725,H671,$CT$3:$CT$725)</f>
        <v>0</v>
      </c>
      <c r="CO671" s="30">
        <f>SUMIF(Ingredients!$B$3:$B$230,I671,Ingredients!$J$3:$J$230)+SUMIF($B$3:$B$725,I671,$CT$3:$CT$725)</f>
        <v>0</v>
      </c>
      <c r="CP671" s="30">
        <f>SUMIF(Ingredients!$B$3:$B$230,J671,Ingredients!$J$3:$J$230)+SUMIF($B$3:$B$725,J671,$CT$3:$CT$725)</f>
        <v>0</v>
      </c>
      <c r="CQ671" s="30">
        <f>SUMIF(Ingredients!$B$3:$B$230,K671,Ingredients!$J$3:$J$230)+SUMIF($B$3:$B$725,K671,$CT$3:$CT$725)</f>
        <v>0</v>
      </c>
      <c r="CR671" s="30">
        <f>SUMIF(Ingredients!$B$3:$B$230,L671,Ingredients!$J$3:$J$230)+SUMIF($B$3:$B$725,L671,$CT$3:$CT$725)</f>
        <v>0</v>
      </c>
      <c r="CS671" s="30">
        <f>SUMIF(Ingredients!$B$3:$B$230,M671,Ingredients!$J$3:$J$230)+SUMIF($B$3:$B$725,M671,$CT$3:$CT$725)</f>
        <v>0</v>
      </c>
      <c r="CT671" s="43">
        <f t="shared" si="146"/>
        <v>0</v>
      </c>
      <c r="CU671" s="34">
        <v>19</v>
      </c>
      <c r="CV671" s="30">
        <v>10</v>
      </c>
      <c r="CW671" s="30">
        <v>8.0749999999999993</v>
      </c>
      <c r="CX671" s="35">
        <v>1</v>
      </c>
      <c r="CY671" s="36">
        <v>0</v>
      </c>
      <c r="CZ671" s="37">
        <v>0</v>
      </c>
      <c r="DA671" s="38">
        <v>2.5</v>
      </c>
      <c r="DB671" s="39">
        <v>0</v>
      </c>
      <c r="DC671" t="s">
        <v>199</v>
      </c>
      <c r="DD671" t="str">
        <f t="shared" ca="1" si="138"/>
        <v/>
      </c>
      <c r="DE671" t="str">
        <f t="shared" ca="1" si="147"/>
        <v>No</v>
      </c>
      <c r="DG671" t="s">
        <v>200</v>
      </c>
      <c r="DH671" t="str">
        <f t="shared" ca="1" si="148"/>
        <v/>
      </c>
      <c r="DI671" t="s">
        <v>2271</v>
      </c>
    </row>
    <row r="672" spans="2:113" x14ac:dyDescent="0.3">
      <c r="B672" t="s">
        <v>1001</v>
      </c>
      <c r="C672" t="str">
        <f>INDEX('PH Itemnames'!$B$1:$B$723,MATCH(B672,'PH Itemnames'!$A$1:$A$723),1)</f>
        <v>enchiladaItem</v>
      </c>
      <c r="D672" t="s">
        <v>240</v>
      </c>
      <c r="E672" t="s">
        <v>1191</v>
      </c>
      <c r="F672" s="10" t="s">
        <v>335</v>
      </c>
      <c r="G672" s="11" t="s">
        <v>212</v>
      </c>
      <c r="H672" s="11" t="s">
        <v>70</v>
      </c>
      <c r="I672" s="11" t="s">
        <v>133</v>
      </c>
      <c r="J672" s="11" t="s">
        <v>62</v>
      </c>
      <c r="K672" s="11" t="s">
        <v>73</v>
      </c>
      <c r="L672" s="11" t="s">
        <v>122</v>
      </c>
      <c r="M672" s="11"/>
      <c r="N672" s="46">
        <f ca="1">SUMIF(Ingredients!$B$3:$B$230,'PH complex foods'!F672,Ingredients!$A$3:$A$119)+SUMIF($B$3:$B$725,F672,$V$3:$V$724)</f>
        <v>1</v>
      </c>
      <c r="O672" s="11">
        <f ca="1">SUMIF(Ingredients!$B$3:$B$230,'PH complex foods'!G672,Ingredients!$A$3:$A$119)+SUMIF($B$3:$B$725,G672,$V$3:$V$724)</f>
        <v>1</v>
      </c>
      <c r="P672" s="11">
        <f ca="1">SUMIF(Ingredients!$B$3:$B$230,'PH complex foods'!H672,Ingredients!$A$3:$A$119)+SUMIF($B$3:$B$725,H672,$V$3:$V$724)</f>
        <v>1</v>
      </c>
      <c r="Q672" s="11">
        <f ca="1">SUMIF(Ingredients!$B$3:$B$230,'PH complex foods'!I672,Ingredients!$A$3:$A$119)+SUMIF($B$3:$B$725,I672,$V$3:$V$724)</f>
        <v>1</v>
      </c>
      <c r="R672" s="11">
        <f ca="1">SUMIF(Ingredients!$B$3:$B$230,'PH complex foods'!J672,Ingredients!$A$3:$A$119)+SUMIF($B$3:$B$725,J672,$V$3:$V$724)</f>
        <v>1</v>
      </c>
      <c r="S672" s="11">
        <f ca="1">SUMIF(Ingredients!$B$3:$B$230,'PH complex foods'!K672,Ingredients!$A$3:$A$119)+SUMIF($B$3:$B$725,K672,$V$3:$V$724)</f>
        <v>1</v>
      </c>
      <c r="T672" s="11">
        <f ca="1">SUMIF(Ingredients!$B$3:$B$230,'PH complex foods'!L672,Ingredients!$A$3:$A$119)+SUMIF($B$3:$B$725,L672,$V$3:$V$724)</f>
        <v>1</v>
      </c>
      <c r="U672" s="11">
        <f ca="1">SUMIF(Ingredients!$B$3:$B$230,'PH complex foods'!M672,Ingredients!$A$3:$A$119)+SUMIF($B$3:$B$725,M672,$V$3:$V$724)</f>
        <v>0</v>
      </c>
      <c r="V672" s="10">
        <f t="shared" ca="1" si="149"/>
        <v>1</v>
      </c>
      <c r="W672" s="10">
        <v>1</v>
      </c>
      <c r="X672" s="11">
        <v>1</v>
      </c>
      <c r="Y672" s="11">
        <f>COUNTIF(F672:M1396,B672)</f>
        <v>0</v>
      </c>
      <c r="Z672" s="44" t="str">
        <f t="shared" ca="1" si="150"/>
        <v>Yes</v>
      </c>
      <c r="AA672" s="34">
        <f>SUMIF(Ingredients!$B$3:$B$230,F672,Ingredients!$C$3:$C$230)+SUMIF($B$3:$B$725,F672,$AI$3:$AI$725)</f>
        <v>0</v>
      </c>
      <c r="AB672" s="30">
        <f>SUMIF(Ingredients!$B$3:$B$230,G672,Ingredients!$C$3:$C$230)+SUMIF($B$3:$B$725,G672,$AI$3:$AI$725)</f>
        <v>7.166666666666667</v>
      </c>
      <c r="AC672" s="30">
        <f>SUMIF(Ingredients!$B$3:$B$230,H672,Ingredients!$C$3:$C$230)+SUMIF($B$3:$B$725,H672,$AI$3:$AI$725)</f>
        <v>2</v>
      </c>
      <c r="AD672" s="30">
        <f>SUMIF(Ingredients!$B$3:$B$230,I672,Ingredients!$C$3:$C$230)+SUMIF($B$3:$B$725,I672,$AI$3:$AI$725)</f>
        <v>1</v>
      </c>
      <c r="AE672" s="30">
        <f>SUMIF(Ingredients!$B$3:$B$230,J672,Ingredients!$C$3:$C$230)+SUMIF($B$3:$B$725,J672,$AI$3:$AI$725)</f>
        <v>2</v>
      </c>
      <c r="AF672" s="30">
        <f>SUMIF(Ingredients!$B$3:$B$230,K672,Ingredients!$C$3:$C$230)+SUMIF($B$3:$B$725,K672,$AI$3:$AI$725)</f>
        <v>10</v>
      </c>
      <c r="AG672" s="30">
        <f>SUMIF(Ingredients!$B$3:$B$230,L672,Ingredients!$C$3:$C$230)+SUMIF($B$3:$B$725,L672,$AI$3:$AI$725)</f>
        <v>0</v>
      </c>
      <c r="AH672" s="30">
        <f>SUMIF(Ingredients!$B$3:$B$230,M672,Ingredients!$C$3:$C$230)+SUMIF($B$3:$B$725,M672,$AI$3:$AI$725)</f>
        <v>0</v>
      </c>
      <c r="AI672" s="29">
        <f t="shared" si="139"/>
        <v>22.166666666666668</v>
      </c>
      <c r="AJ672" s="30">
        <f>SUMIF(Ingredients!$B$3:$B$230,F672,Ingredients!$D$3:$D$230)+SUMIF($B$3:$B$725,F672,$AR$3:$AR$725)</f>
        <v>10</v>
      </c>
      <c r="AK672" s="30">
        <f>SUMIF(Ingredients!$B$3:$B$230,G672,Ingredients!$D$3:$D$230)+SUMIF($B$3:$B$725,G672,$AR$3:$AR$725)</f>
        <v>0</v>
      </c>
      <c r="AL672" s="30">
        <f>SUMIF(Ingredients!$B$3:$B$230,H672,Ingredients!$D$3:$D$230)+SUMIF($B$3:$B$725,H672,$AR$3:$AR$725)</f>
        <v>5</v>
      </c>
      <c r="AM672" s="30">
        <f>SUMIF(Ingredients!$B$3:$B$230,I672,Ingredients!$D$3:$D$230)+SUMIF($B$3:$B$725,I672,$AR$3:$AR$725)</f>
        <v>0</v>
      </c>
      <c r="AN672" s="30">
        <f>SUMIF(Ingredients!$B$3:$B$230,J672,Ingredients!$D$3:$D$230)+SUMIF($B$3:$B$725,J672,$AR$3:$AR$725)</f>
        <v>0</v>
      </c>
      <c r="AO672" s="30">
        <f>SUMIF(Ingredients!$B$3:$B$230,K672,Ingredients!$D$3:$D$230)+SUMIF($B$3:$B$725,K672,$AR$3:$AR$725)</f>
        <v>0</v>
      </c>
      <c r="AP672" s="30">
        <f>SUMIF(Ingredients!$B$3:$B$230,L672,Ingredients!$D$3:$D$230)+SUMIF($B$3:$B$725,L672,$AR$3:$AR$725)</f>
        <v>0</v>
      </c>
      <c r="AQ672" s="30">
        <f>SUMIF(Ingredients!$B$3:$B$230,M672,Ingredients!$D$3:$D$230)+SUMIF($B$3:$B$725,M672,$AR$3:$AR$725)</f>
        <v>0</v>
      </c>
      <c r="AR672" s="29">
        <f t="shared" si="140"/>
        <v>15</v>
      </c>
      <c r="AS672" s="30">
        <f>SUMIF(Ingredients!$B$3:$B$230,F672,Ingredients!$E$3:$E$230)+SUMIF($B$3:$B$725,F672,$BA$3:$BA$730)</f>
        <v>21.5</v>
      </c>
      <c r="AT672" s="30">
        <f>SUMIF(Ingredients!$B$3:$B$230,G672,Ingredients!$E$3:$E$230)+SUMIF($B$3:$B$725,G672,$BA$3:$BA$730)</f>
        <v>12</v>
      </c>
      <c r="AU672" s="30">
        <f>SUMIF(Ingredients!$B$3:$B$230,H672,Ingredients!$E$3:$E$230)+SUMIF($B$3:$B$725,H672,$BA$3:$BA$730)</f>
        <v>5</v>
      </c>
      <c r="AV672" s="30">
        <f>SUMIF(Ingredients!$B$3:$B$230,I672,Ingredients!$E$3:$E$230)+SUMIF($B$3:$B$725,I672,$BA$3:$BA$730)</f>
        <v>32</v>
      </c>
      <c r="AW672" s="30">
        <f>SUMIF(Ingredients!$B$3:$B$230,J672,Ingredients!$E$3:$E$230)+SUMIF($B$3:$B$725,J672,$BA$3:$BA$730)</f>
        <v>54</v>
      </c>
      <c r="AX672" s="30">
        <f>SUMIF(Ingredients!$B$3:$B$230,K672,Ingredients!$E$3:$E$230)+SUMIF($B$3:$B$725,K672,$BA$3:$BA$730)</f>
        <v>73</v>
      </c>
      <c r="AY672" s="30">
        <f>SUMIF(Ingredients!$B$3:$B$230,L672,Ingredients!$E$3:$E$230)+SUMIF($B$3:$B$725,L672,$BA$3:$BA$730)</f>
        <v>48</v>
      </c>
      <c r="AZ672" s="30">
        <f>SUMIF(Ingredients!$B$3:$B$230,M672,Ingredients!$E$3:$E$230)+SUMIF($B$3:$B$725,M672,$BA$3:$BA$730)</f>
        <v>0</v>
      </c>
      <c r="BA672" s="29">
        <f t="shared" si="141"/>
        <v>35.071428571428569</v>
      </c>
      <c r="BB672" s="30">
        <f>SUMIF(Ingredients!$B$3:$B$230,F672,Ingredients!$F$3:$F$230)+SUMIF($B$3:$B$725,F672,$BJ$3:$BJ$725)</f>
        <v>0</v>
      </c>
      <c r="BC672" s="30">
        <f>SUMIF(Ingredients!$B$3:$B$230,G672,Ingredients!$F$3:$F$230)+SUMIF($B$3:$B$725,G672,$BJ$3:$BJ$725)</f>
        <v>0</v>
      </c>
      <c r="BD672" s="30">
        <f>SUMIF(Ingredients!$B$3:$B$230,H672,Ingredients!$F$3:$F$230)+SUMIF($B$3:$B$725,H672,$BJ$3:$BJ$725)</f>
        <v>0</v>
      </c>
      <c r="BE672" s="30">
        <f>SUMIF(Ingredients!$B$3:$B$230,I672,Ingredients!$F$3:$F$230)+SUMIF($B$3:$B$725,I672,$BJ$3:$BJ$725)</f>
        <v>0</v>
      </c>
      <c r="BF672" s="30">
        <f>SUMIF(Ingredients!$B$3:$B$230,J672,Ingredients!$F$3:$F$230)+SUMIF($B$3:$B$725,J672,$BJ$3:$BJ$725)</f>
        <v>0</v>
      </c>
      <c r="BG672" s="30">
        <f>SUMIF(Ingredients!$B$3:$B$230,K672,Ingredients!$F$3:$F$230)+SUMIF($B$3:$B$725,K672,$BJ$3:$BJ$725)</f>
        <v>0</v>
      </c>
      <c r="BH672" s="30">
        <f>SUMIF(Ingredients!$B$3:$B$230,L672,Ingredients!$F$3:$F$230)+SUMIF($B$3:$B$725,L672,$BJ$3:$BJ$725)</f>
        <v>0</v>
      </c>
      <c r="BI672" s="30">
        <f>SUMIF(Ingredients!$B$3:$B$230,M672,Ingredients!$F$3:$F$230)+SUMIF($B$3:$B$725,M672,$BJ$3:$BJ$725)</f>
        <v>0</v>
      </c>
      <c r="BJ672" s="35">
        <f t="shared" si="142"/>
        <v>0</v>
      </c>
      <c r="BK672" s="30">
        <f>SUMIF(Ingredients!$B$3:$B$230,F672,Ingredients!$G$3:$G$230)+SUMIF($B$3:$B$725,F672,$BS$3:$BS$725)</f>
        <v>0</v>
      </c>
      <c r="BL672" s="30">
        <f>SUMIF(Ingredients!$B$3:$B$230,G672,Ingredients!$G$3:$G$230)+SUMIF($B$3:$B$725,G672,$BS$3:$BS$725)</f>
        <v>0</v>
      </c>
      <c r="BM672" s="30">
        <f>SUMIF(Ingredients!$B$3:$B$230,H672,Ingredients!$G$3:$G$230)+SUMIF($B$3:$B$725,H672,$BS$3:$BS$725)</f>
        <v>0</v>
      </c>
      <c r="BN672" s="30">
        <f>SUMIF(Ingredients!$B$3:$B$230,I672,Ingredients!$G$3:$G$230)+SUMIF($B$3:$B$725,I672,$BS$3:$BS$725)</f>
        <v>0</v>
      </c>
      <c r="BO672" s="30">
        <f>SUMIF(Ingredients!$B$3:$B$230,J672,Ingredients!$G$3:$G$230)+SUMIF($B$3:$B$725,J672,$BS$3:$BS$725)</f>
        <v>0</v>
      </c>
      <c r="BP672" s="30">
        <f>SUMIF(Ingredients!$B$3:$B$230,K672,Ingredients!$G$3:$G$230)+SUMIF($B$3:$B$725,K672,$BS$3:$BS$725)</f>
        <v>0</v>
      </c>
      <c r="BQ672" s="30">
        <f>SUMIF(Ingredients!$B$3:$B$230,L672,Ingredients!$G$3:$G$230)+SUMIF($B$3:$B$725,L672,$BS$3:$BS$725)</f>
        <v>0</v>
      </c>
      <c r="BR672" s="30">
        <f>SUMIF(Ingredients!$B$3:$B$230,M672,Ingredients!$G$3:$G$230)+SUMIF($B$3:$B$725,M672,$BS$3:$BS$725)</f>
        <v>0</v>
      </c>
      <c r="BS672" s="36">
        <f t="shared" si="143"/>
        <v>0</v>
      </c>
      <c r="BT672" s="30">
        <f>SUMIF(Ingredients!$B$3:$B$230,F672,Ingredients!$H$3:$H$230)+SUMIF($B$3:$B$725,F672,$CB$3:$CB$725)</f>
        <v>0</v>
      </c>
      <c r="BU672" s="30">
        <f>SUMIF(Ingredients!$B$3:$B$230,G672,Ingredients!$H$3:$H$230)+SUMIF($B$3:$B$725,G672,$CB$3:$CB$725)</f>
        <v>0</v>
      </c>
      <c r="BV672" s="30">
        <f>SUMIF(Ingredients!$B$3:$B$230,H672,Ingredients!$H$3:$H$230)+SUMIF($B$3:$B$725,H672,$CB$3:$CB$725)</f>
        <v>1.5</v>
      </c>
      <c r="BW672" s="30">
        <f>SUMIF(Ingredients!$B$3:$B$230,I672,Ingredients!$H$3:$H$230)+SUMIF($B$3:$B$725,I672,$CB$3:$CB$725)</f>
        <v>0.5</v>
      </c>
      <c r="BX672" s="30">
        <f>SUMIF(Ingredients!$B$3:$B$230,J672,Ingredients!$H$3:$H$230)+SUMIF($B$3:$B$725,J672,$CB$3:$CB$725)</f>
        <v>2</v>
      </c>
      <c r="BY672" s="30">
        <f>SUMIF(Ingredients!$B$3:$B$230,K672,Ingredients!$H$3:$H$230)+SUMIF($B$3:$B$725,K672,$CB$3:$CB$725)</f>
        <v>0</v>
      </c>
      <c r="BZ672" s="30">
        <f>SUMIF(Ingredients!$B$3:$B$230,L672,Ingredients!$H$3:$H$230)+SUMIF($B$3:$B$725,L672,$CB$3:$CB$725)</f>
        <v>0</v>
      </c>
      <c r="CA672" s="30">
        <f>SUMIF(Ingredients!$B$3:$B$230,M672,Ingredients!$H$3:$H$230)+SUMIF($B$3:$B$725,M672,$CB$3:$CB$725)</f>
        <v>0</v>
      </c>
      <c r="CB672" s="42">
        <f t="shared" si="144"/>
        <v>4</v>
      </c>
      <c r="CC672" s="30">
        <f>SUMIF(Ingredients!$B$3:$B$230,F672,Ingredients!$I$3:$I$230)+SUMIF($B$3:$B$725,F672,$CK$3:$CK$725)</f>
        <v>0</v>
      </c>
      <c r="CD672" s="30">
        <f>SUMIF(Ingredients!$B$3:$B$230,G672,Ingredients!$I$3:$I$230)+SUMIF($B$3:$B$725,G672,$CK$3:$CK$725)</f>
        <v>2</v>
      </c>
      <c r="CE672" s="30">
        <f>SUMIF(Ingredients!$B$3:$B$230,H672,Ingredients!$I$3:$I$230)+SUMIF($B$3:$B$725,H672,$CK$3:$CK$725)</f>
        <v>0</v>
      </c>
      <c r="CF672" s="30">
        <f>SUMIF(Ingredients!$B$3:$B$230,I672,Ingredients!$I$3:$I$230)+SUMIF($B$3:$B$725,I672,$CK$3:$CK$725)</f>
        <v>0</v>
      </c>
      <c r="CG672" s="30">
        <f>SUMIF(Ingredients!$B$3:$B$230,J672,Ingredients!$I$3:$I$230)+SUMIF($B$3:$B$725,J672,$CK$3:$CK$725)</f>
        <v>0</v>
      </c>
      <c r="CH672" s="30">
        <f>SUMIF(Ingredients!$B$3:$B$230,K672,Ingredients!$I$3:$I$230)+SUMIF($B$3:$B$725,K672,$CK$3:$CK$725)</f>
        <v>0</v>
      </c>
      <c r="CI672" s="30">
        <f>SUMIF(Ingredients!$B$3:$B$230,L672,Ingredients!$I$3:$I$230)+SUMIF($B$3:$B$725,L672,$CK$3:$CK$725)</f>
        <v>0</v>
      </c>
      <c r="CJ672" s="30">
        <f>SUMIF(Ingredients!$B$3:$B$230,M672,Ingredients!$I$3:$I$230)+SUMIF($B$3:$B$725,M672,$CK$3:$CK$725)</f>
        <v>0</v>
      </c>
      <c r="CK672" s="38">
        <f t="shared" si="145"/>
        <v>2</v>
      </c>
      <c r="CL672" s="30">
        <f>SUMIF(Ingredients!$B$3:$B$230,F672,Ingredients!$J$3:$J$230)+SUMIF($B$3:$B$725,F672,$CT$3:$CT$725)</f>
        <v>0</v>
      </c>
      <c r="CM672" s="30">
        <f>SUMIF(Ingredients!$B$3:$B$230,G672,Ingredients!$J$3:$J$230)+SUMIF($B$3:$B$725,G672,$CT$3:$CT$725)</f>
        <v>0</v>
      </c>
      <c r="CN672" s="30">
        <f>SUMIF(Ingredients!$B$3:$B$230,H672,Ingredients!$J$3:$J$230)+SUMIF($B$3:$B$725,H672,$CT$3:$CT$725)</f>
        <v>0</v>
      </c>
      <c r="CO672" s="30">
        <f>SUMIF(Ingredients!$B$3:$B$230,I672,Ingredients!$J$3:$J$230)+SUMIF($B$3:$B$725,I672,$CT$3:$CT$725)</f>
        <v>0</v>
      </c>
      <c r="CP672" s="30">
        <f>SUMIF(Ingredients!$B$3:$B$230,J672,Ingredients!$J$3:$J$230)+SUMIF($B$3:$B$725,J672,$CT$3:$CT$725)</f>
        <v>0</v>
      </c>
      <c r="CQ672" s="30">
        <f>SUMIF(Ingredients!$B$3:$B$230,K672,Ingredients!$J$3:$J$230)+SUMIF($B$3:$B$725,K672,$CT$3:$CT$725)</f>
        <v>3</v>
      </c>
      <c r="CR672" s="30">
        <f>SUMIF(Ingredients!$B$3:$B$230,L672,Ingredients!$J$3:$J$230)+SUMIF($B$3:$B$725,L672,$CT$3:$CT$725)</f>
        <v>0</v>
      </c>
      <c r="CS672" s="30">
        <f>SUMIF(Ingredients!$B$3:$B$230,M672,Ingredients!$J$3:$J$230)+SUMIF($B$3:$B$725,M672,$CT$3:$CT$725)</f>
        <v>0</v>
      </c>
      <c r="CT672" s="43">
        <f t="shared" si="146"/>
        <v>3</v>
      </c>
      <c r="CU672" s="34">
        <v>25</v>
      </c>
      <c r="CV672" s="30">
        <v>0</v>
      </c>
      <c r="CW672" s="30">
        <v>12</v>
      </c>
      <c r="CX672" s="35">
        <v>0.5</v>
      </c>
      <c r="CY672" s="36">
        <v>0</v>
      </c>
      <c r="CZ672" s="37">
        <v>4</v>
      </c>
      <c r="DA672" s="38">
        <v>2</v>
      </c>
      <c r="DB672" s="39">
        <v>3</v>
      </c>
      <c r="DC672" t="s">
        <v>202</v>
      </c>
      <c r="DD672" t="str">
        <f t="shared" ca="1" si="138"/>
        <v/>
      </c>
      <c r="DE672" t="str">
        <f t="shared" ca="1" si="147"/>
        <v>-</v>
      </c>
      <c r="DG672" t="s">
        <v>200</v>
      </c>
      <c r="DH672" t="str">
        <f t="shared" ca="1" si="148"/>
        <v>ENCHILADAITEM(MEAL, ItemRegistry.enchiladaItem, 4 ,5f,0f,0.5f,4f,0f,2f,3f,1.75f),</v>
      </c>
      <c r="DI672" t="s">
        <v>2663</v>
      </c>
    </row>
    <row r="673" spans="2:113" x14ac:dyDescent="0.3">
      <c r="B673" t="s">
        <v>962</v>
      </c>
      <c r="C673" t="str">
        <f>INDEX('PH Itemnames'!$B$1:$B$723,MATCH(B673,'PH Itemnames'!$A$1:$A$723),1)</f>
        <v>pizzaItem</v>
      </c>
      <c r="D673" t="s">
        <v>245</v>
      </c>
      <c r="E673" t="s">
        <v>1191</v>
      </c>
      <c r="F673" s="10" t="s">
        <v>209</v>
      </c>
      <c r="G673" s="11" t="s">
        <v>70</v>
      </c>
      <c r="H673" s="11" t="s">
        <v>73</v>
      </c>
      <c r="I673" s="11" t="s">
        <v>623</v>
      </c>
      <c r="J673" s="11"/>
      <c r="K673" s="11"/>
      <c r="L673" s="11"/>
      <c r="M673" s="11"/>
      <c r="N673" s="46">
        <f ca="1">SUMIF(Ingredients!$B$3:$B$230,'PH complex foods'!F673,Ingredients!$A$3:$A$119)+SUMIF($B$3:$B$725,F673,$V$3:$V$724)</f>
        <v>1</v>
      </c>
      <c r="O673" s="11">
        <f ca="1">SUMIF(Ingredients!$B$3:$B$230,'PH complex foods'!G673,Ingredients!$A$3:$A$119)+SUMIF($B$3:$B$725,G673,$V$3:$V$724)</f>
        <v>1</v>
      </c>
      <c r="P673" s="11">
        <f ca="1">SUMIF(Ingredients!$B$3:$B$230,'PH complex foods'!H673,Ingredients!$A$3:$A$119)+SUMIF($B$3:$B$725,H673,$V$3:$V$724)</f>
        <v>1</v>
      </c>
      <c r="Q673" s="11">
        <f ca="1">SUMIF(Ingredients!$B$3:$B$230,'PH complex foods'!I673,Ingredients!$A$3:$A$119)+SUMIF($B$3:$B$725,I673,$V$3:$V$724)</f>
        <v>1</v>
      </c>
      <c r="R673" s="11">
        <f ca="1">SUMIF(Ingredients!$B$3:$B$230,'PH complex foods'!J673,Ingredients!$A$3:$A$119)+SUMIF($B$3:$B$725,J673,$V$3:$V$724)</f>
        <v>0</v>
      </c>
      <c r="S673" s="11">
        <f ca="1">SUMIF(Ingredients!$B$3:$B$230,'PH complex foods'!K673,Ingredients!$A$3:$A$119)+SUMIF($B$3:$B$725,K673,$V$3:$V$724)</f>
        <v>0</v>
      </c>
      <c r="T673" s="11">
        <f ca="1">SUMIF(Ingredients!$B$3:$B$230,'PH complex foods'!L673,Ingredients!$A$3:$A$119)+SUMIF($B$3:$B$725,L673,$V$3:$V$724)</f>
        <v>0</v>
      </c>
      <c r="U673" s="11">
        <f ca="1">SUMIF(Ingredients!$B$3:$B$230,'PH complex foods'!M673,Ingredients!$A$3:$A$119)+SUMIF($B$3:$B$725,M673,$V$3:$V$724)</f>
        <v>0</v>
      </c>
      <c r="V673" s="10">
        <f t="shared" ca="1" si="149"/>
        <v>1</v>
      </c>
      <c r="W673" s="10">
        <v>1</v>
      </c>
      <c r="X673" s="11">
        <v>1</v>
      </c>
      <c r="Y673" s="11">
        <f>COUNTIF(F673:M1397,B673)</f>
        <v>2</v>
      </c>
      <c r="Z673" s="44" t="str">
        <f t="shared" ca="1" si="150"/>
        <v>Yes</v>
      </c>
      <c r="AA673" s="34">
        <f>SUMIF(Ingredients!$B$3:$B$230,F673,Ingredients!$C$3:$C$230)+SUMIF($B$3:$B$725,F673,$AI$3:$AI$725)</f>
        <v>5</v>
      </c>
      <c r="AB673" s="30">
        <f>SUMIF(Ingredients!$B$3:$B$230,G673,Ingredients!$C$3:$C$230)+SUMIF($B$3:$B$725,G673,$AI$3:$AI$725)</f>
        <v>2</v>
      </c>
      <c r="AC673" s="30">
        <f>SUMIF(Ingredients!$B$3:$B$230,H673,Ingredients!$C$3:$C$230)+SUMIF($B$3:$B$725,H673,$AI$3:$AI$725)</f>
        <v>10</v>
      </c>
      <c r="AD673" s="30">
        <f>SUMIF(Ingredients!$B$3:$B$230,I673,Ingredients!$C$3:$C$230)+SUMIF($B$3:$B$725,I673,$AI$3:$AI$725)</f>
        <v>14</v>
      </c>
      <c r="AE673" s="30">
        <f>SUMIF(Ingredients!$B$3:$B$230,J673,Ingredients!$C$3:$C$230)+SUMIF($B$3:$B$725,J673,$AI$3:$AI$725)</f>
        <v>0</v>
      </c>
      <c r="AF673" s="30">
        <f>SUMIF(Ingredients!$B$3:$B$230,K673,Ingredients!$C$3:$C$230)+SUMIF($B$3:$B$725,K673,$AI$3:$AI$725)</f>
        <v>0</v>
      </c>
      <c r="AG673" s="30">
        <f>SUMIF(Ingredients!$B$3:$B$230,L673,Ingredients!$C$3:$C$230)+SUMIF($B$3:$B$725,L673,$AI$3:$AI$725)</f>
        <v>0</v>
      </c>
      <c r="AH673" s="30">
        <f>SUMIF(Ingredients!$B$3:$B$230,M673,Ingredients!$C$3:$C$230)+SUMIF($B$3:$B$725,M673,$AI$3:$AI$725)</f>
        <v>0</v>
      </c>
      <c r="AI673" s="29">
        <f t="shared" si="139"/>
        <v>31</v>
      </c>
      <c r="AJ673" s="30">
        <f>SUMIF(Ingredients!$B$3:$B$230,F673,Ingredients!$D$3:$D$230)+SUMIF($B$3:$B$725,F673,$AR$3:$AR$725)</f>
        <v>0</v>
      </c>
      <c r="AK673" s="30">
        <f>SUMIF(Ingredients!$B$3:$B$230,G673,Ingredients!$D$3:$D$230)+SUMIF($B$3:$B$725,G673,$AR$3:$AR$725)</f>
        <v>5</v>
      </c>
      <c r="AL673" s="30">
        <f>SUMIF(Ingredients!$B$3:$B$230,H673,Ingredients!$D$3:$D$230)+SUMIF($B$3:$B$725,H673,$AR$3:$AR$725)</f>
        <v>0</v>
      </c>
      <c r="AM673" s="30">
        <f>SUMIF(Ingredients!$B$3:$B$230,I673,Ingredients!$D$3:$D$230)+SUMIF($B$3:$B$725,I673,$AR$3:$AR$725)</f>
        <v>0</v>
      </c>
      <c r="AN673" s="30">
        <f>SUMIF(Ingredients!$B$3:$B$230,J673,Ingredients!$D$3:$D$230)+SUMIF($B$3:$B$725,J673,$AR$3:$AR$725)</f>
        <v>0</v>
      </c>
      <c r="AO673" s="30">
        <f>SUMIF(Ingredients!$B$3:$B$230,K673,Ingredients!$D$3:$D$230)+SUMIF($B$3:$B$725,K673,$AR$3:$AR$725)</f>
        <v>0</v>
      </c>
      <c r="AP673" s="30">
        <f>SUMIF(Ingredients!$B$3:$B$230,L673,Ingredients!$D$3:$D$230)+SUMIF($B$3:$B$725,L673,$AR$3:$AR$725)</f>
        <v>0</v>
      </c>
      <c r="AQ673" s="30">
        <f>SUMIF(Ingredients!$B$3:$B$230,M673,Ingredients!$D$3:$D$230)+SUMIF($B$3:$B$725,M673,$AR$3:$AR$725)</f>
        <v>0</v>
      </c>
      <c r="AR673" s="29">
        <f t="shared" si="140"/>
        <v>5</v>
      </c>
      <c r="AS673" s="30">
        <f>SUMIF(Ingredients!$B$3:$B$230,F673,Ingredients!$E$3:$E$230)+SUMIF($B$3:$B$725,F673,$BA$3:$BA$730)</f>
        <v>7</v>
      </c>
      <c r="AT673" s="30">
        <f>SUMIF(Ingredients!$B$3:$B$230,G673,Ingredients!$E$3:$E$230)+SUMIF($B$3:$B$725,G673,$BA$3:$BA$730)</f>
        <v>5</v>
      </c>
      <c r="AU673" s="30">
        <f>SUMIF(Ingredients!$B$3:$B$230,H673,Ingredients!$E$3:$E$230)+SUMIF($B$3:$B$725,H673,$BA$3:$BA$730)</f>
        <v>73</v>
      </c>
      <c r="AV673" s="30">
        <f>SUMIF(Ingredients!$B$3:$B$230,I673,Ingredients!$E$3:$E$230)+SUMIF($B$3:$B$725,I673,$BA$3:$BA$730)</f>
        <v>24.916666666666668</v>
      </c>
      <c r="AW673" s="30">
        <f>SUMIF(Ingredients!$B$3:$B$230,J673,Ingredients!$E$3:$E$230)+SUMIF($B$3:$B$725,J673,$BA$3:$BA$730)</f>
        <v>0</v>
      </c>
      <c r="AX673" s="30">
        <f>SUMIF(Ingredients!$B$3:$B$230,K673,Ingredients!$E$3:$E$230)+SUMIF($B$3:$B$725,K673,$BA$3:$BA$730)</f>
        <v>0</v>
      </c>
      <c r="AY673" s="30">
        <f>SUMIF(Ingredients!$B$3:$B$230,L673,Ingredients!$E$3:$E$230)+SUMIF($B$3:$B$725,L673,$BA$3:$BA$730)</f>
        <v>0</v>
      </c>
      <c r="AZ673" s="30">
        <f>SUMIF(Ingredients!$B$3:$B$230,M673,Ingredients!$E$3:$E$230)+SUMIF($B$3:$B$725,M673,$BA$3:$BA$730)</f>
        <v>0</v>
      </c>
      <c r="BA673" s="29">
        <f t="shared" si="141"/>
        <v>27.479166666666668</v>
      </c>
      <c r="BB673" s="30">
        <f>SUMIF(Ingredients!$B$3:$B$230,F673,Ingredients!$F$3:$F$230)+SUMIF($B$3:$B$725,F673,$BJ$3:$BJ$725)</f>
        <v>1</v>
      </c>
      <c r="BC673" s="30">
        <f>SUMIF(Ingredients!$B$3:$B$230,G673,Ingredients!$F$3:$F$230)+SUMIF($B$3:$B$725,G673,$BJ$3:$BJ$725)</f>
        <v>0</v>
      </c>
      <c r="BD673" s="30">
        <f>SUMIF(Ingredients!$B$3:$B$230,H673,Ingredients!$F$3:$F$230)+SUMIF($B$3:$B$725,H673,$BJ$3:$BJ$725)</f>
        <v>0</v>
      </c>
      <c r="BE673" s="30">
        <f>SUMIF(Ingredients!$B$3:$B$230,I673,Ingredients!$F$3:$F$230)+SUMIF($B$3:$B$725,I673,$BJ$3:$BJ$725)</f>
        <v>0</v>
      </c>
      <c r="BF673" s="30">
        <f>SUMIF(Ingredients!$B$3:$B$230,J673,Ingredients!$F$3:$F$230)+SUMIF($B$3:$B$725,J673,$BJ$3:$BJ$725)</f>
        <v>0</v>
      </c>
      <c r="BG673" s="30">
        <f>SUMIF(Ingredients!$B$3:$B$230,K673,Ingredients!$F$3:$F$230)+SUMIF($B$3:$B$725,K673,$BJ$3:$BJ$725)</f>
        <v>0</v>
      </c>
      <c r="BH673" s="30">
        <f>SUMIF(Ingredients!$B$3:$B$230,L673,Ingredients!$F$3:$F$230)+SUMIF($B$3:$B$725,L673,$BJ$3:$BJ$725)</f>
        <v>0</v>
      </c>
      <c r="BI673" s="30">
        <f>SUMIF(Ingredients!$B$3:$B$230,M673,Ingredients!$F$3:$F$230)+SUMIF($B$3:$B$725,M673,$BJ$3:$BJ$725)</f>
        <v>0</v>
      </c>
      <c r="BJ673" s="35">
        <f t="shared" si="142"/>
        <v>1</v>
      </c>
      <c r="BK673" s="30">
        <f>SUMIF(Ingredients!$B$3:$B$230,F673,Ingredients!$G$3:$G$230)+SUMIF($B$3:$B$725,F673,$BS$3:$BS$725)</f>
        <v>0</v>
      </c>
      <c r="BL673" s="30">
        <f>SUMIF(Ingredients!$B$3:$B$230,G673,Ingredients!$G$3:$G$230)+SUMIF($B$3:$B$725,G673,$BS$3:$BS$725)</f>
        <v>0</v>
      </c>
      <c r="BM673" s="30">
        <f>SUMIF(Ingredients!$B$3:$B$230,H673,Ingredients!$G$3:$G$230)+SUMIF($B$3:$B$725,H673,$BS$3:$BS$725)</f>
        <v>0</v>
      </c>
      <c r="BN673" s="30">
        <f>SUMIF(Ingredients!$B$3:$B$230,I673,Ingredients!$G$3:$G$230)+SUMIF($B$3:$B$725,I673,$BS$3:$BS$725)</f>
        <v>0</v>
      </c>
      <c r="BO673" s="30">
        <f>SUMIF(Ingredients!$B$3:$B$230,J673,Ingredients!$G$3:$G$230)+SUMIF($B$3:$B$725,J673,$BS$3:$BS$725)</f>
        <v>0</v>
      </c>
      <c r="BP673" s="30">
        <f>SUMIF(Ingredients!$B$3:$B$230,K673,Ingredients!$G$3:$G$230)+SUMIF($B$3:$B$725,K673,$BS$3:$BS$725)</f>
        <v>0</v>
      </c>
      <c r="BQ673" s="30">
        <f>SUMIF(Ingredients!$B$3:$B$230,L673,Ingredients!$G$3:$G$230)+SUMIF($B$3:$B$725,L673,$BS$3:$BS$725)</f>
        <v>0</v>
      </c>
      <c r="BR673" s="30">
        <f>SUMIF(Ingredients!$B$3:$B$230,M673,Ingredients!$G$3:$G$230)+SUMIF($B$3:$B$725,M673,$BS$3:$BS$725)</f>
        <v>0</v>
      </c>
      <c r="BS673" s="36">
        <f t="shared" si="143"/>
        <v>0</v>
      </c>
      <c r="BT673" s="30">
        <f>SUMIF(Ingredients!$B$3:$B$230,F673,Ingredients!$H$3:$H$230)+SUMIF($B$3:$B$725,F673,$CB$3:$CB$725)</f>
        <v>0</v>
      </c>
      <c r="BU673" s="30">
        <f>SUMIF(Ingredients!$B$3:$B$230,G673,Ingredients!$H$3:$H$230)+SUMIF($B$3:$B$725,G673,$CB$3:$CB$725)</f>
        <v>1.5</v>
      </c>
      <c r="BV673" s="30">
        <f>SUMIF(Ingredients!$B$3:$B$230,H673,Ingredients!$H$3:$H$230)+SUMIF($B$3:$B$725,H673,$CB$3:$CB$725)</f>
        <v>0</v>
      </c>
      <c r="BW673" s="30">
        <f>SUMIF(Ingredients!$B$3:$B$230,I673,Ingredients!$H$3:$H$230)+SUMIF($B$3:$B$725,I673,$CB$3:$CB$725)</f>
        <v>1</v>
      </c>
      <c r="BX673" s="30">
        <f>SUMIF(Ingredients!$B$3:$B$230,J673,Ingredients!$H$3:$H$230)+SUMIF($B$3:$B$725,J673,$CB$3:$CB$725)</f>
        <v>0</v>
      </c>
      <c r="BY673" s="30">
        <f>SUMIF(Ingredients!$B$3:$B$230,K673,Ingredients!$H$3:$H$230)+SUMIF($B$3:$B$725,K673,$CB$3:$CB$725)</f>
        <v>0</v>
      </c>
      <c r="BZ673" s="30">
        <f>SUMIF(Ingredients!$B$3:$B$230,L673,Ingredients!$H$3:$H$230)+SUMIF($B$3:$B$725,L673,$CB$3:$CB$725)</f>
        <v>0</v>
      </c>
      <c r="CA673" s="30">
        <f>SUMIF(Ingredients!$B$3:$B$230,M673,Ingredients!$H$3:$H$230)+SUMIF($B$3:$B$725,M673,$CB$3:$CB$725)</f>
        <v>0</v>
      </c>
      <c r="CB673" s="42">
        <f t="shared" si="144"/>
        <v>2.5</v>
      </c>
      <c r="CC673" s="30">
        <f>SUMIF(Ingredients!$B$3:$B$230,F673,Ingredients!$I$3:$I$230)+SUMIF($B$3:$B$725,F673,$CK$3:$CK$725)</f>
        <v>0</v>
      </c>
      <c r="CD673" s="30">
        <f>SUMIF(Ingredients!$B$3:$B$230,G673,Ingredients!$I$3:$I$230)+SUMIF($B$3:$B$725,G673,$CK$3:$CK$725)</f>
        <v>0</v>
      </c>
      <c r="CE673" s="30">
        <f>SUMIF(Ingredients!$B$3:$B$230,H673,Ingredients!$I$3:$I$230)+SUMIF($B$3:$B$725,H673,$CK$3:$CK$725)</f>
        <v>0</v>
      </c>
      <c r="CF673" s="30">
        <f>SUMIF(Ingredients!$B$3:$B$230,I673,Ingredients!$I$3:$I$230)+SUMIF($B$3:$B$725,I673,$CK$3:$CK$725)</f>
        <v>2.5</v>
      </c>
      <c r="CG673" s="30">
        <f>SUMIF(Ingredients!$B$3:$B$230,J673,Ingredients!$I$3:$I$230)+SUMIF($B$3:$B$725,J673,$CK$3:$CK$725)</f>
        <v>0</v>
      </c>
      <c r="CH673" s="30">
        <f>SUMIF(Ingredients!$B$3:$B$230,K673,Ingredients!$I$3:$I$230)+SUMIF($B$3:$B$725,K673,$CK$3:$CK$725)</f>
        <v>0</v>
      </c>
      <c r="CI673" s="30">
        <f>SUMIF(Ingredients!$B$3:$B$230,L673,Ingredients!$I$3:$I$230)+SUMIF($B$3:$B$725,L673,$CK$3:$CK$725)</f>
        <v>0</v>
      </c>
      <c r="CJ673" s="30">
        <f>SUMIF(Ingredients!$B$3:$B$230,M673,Ingredients!$I$3:$I$230)+SUMIF($B$3:$B$725,M673,$CK$3:$CK$725)</f>
        <v>0</v>
      </c>
      <c r="CK673" s="38">
        <f t="shared" si="145"/>
        <v>2.5</v>
      </c>
      <c r="CL673" s="30">
        <f>SUMIF(Ingredients!$B$3:$B$230,F673,Ingredients!$J$3:$J$230)+SUMIF($B$3:$B$725,F673,$CT$3:$CT$725)</f>
        <v>0</v>
      </c>
      <c r="CM673" s="30">
        <f>SUMIF(Ingredients!$B$3:$B$230,G673,Ingredients!$J$3:$J$230)+SUMIF($B$3:$B$725,G673,$CT$3:$CT$725)</f>
        <v>0</v>
      </c>
      <c r="CN673" s="30">
        <f>SUMIF(Ingredients!$B$3:$B$230,H673,Ingredients!$J$3:$J$230)+SUMIF($B$3:$B$725,H673,$CT$3:$CT$725)</f>
        <v>3</v>
      </c>
      <c r="CO673" s="30">
        <f>SUMIF(Ingredients!$B$3:$B$230,I673,Ingredients!$J$3:$J$230)+SUMIF($B$3:$B$725,I673,$CT$3:$CT$725)</f>
        <v>0</v>
      </c>
      <c r="CP673" s="30">
        <f>SUMIF(Ingredients!$B$3:$B$230,J673,Ingredients!$J$3:$J$230)+SUMIF($B$3:$B$725,J673,$CT$3:$CT$725)</f>
        <v>0</v>
      </c>
      <c r="CQ673" s="30">
        <f>SUMIF(Ingredients!$B$3:$B$230,K673,Ingredients!$J$3:$J$230)+SUMIF($B$3:$B$725,K673,$CT$3:$CT$725)</f>
        <v>0</v>
      </c>
      <c r="CR673" s="30">
        <f>SUMIF(Ingredients!$B$3:$B$230,L673,Ingredients!$J$3:$J$230)+SUMIF($B$3:$B$725,L673,$CT$3:$CT$725)</f>
        <v>0</v>
      </c>
      <c r="CS673" s="30">
        <f>SUMIF(Ingredients!$B$3:$B$230,M673,Ingredients!$J$3:$J$230)+SUMIF($B$3:$B$725,M673,$CT$3:$CT$725)</f>
        <v>0</v>
      </c>
      <c r="CT673" s="43">
        <f t="shared" si="146"/>
        <v>3</v>
      </c>
      <c r="CU673" s="34">
        <v>30</v>
      </c>
      <c r="CV673" s="30">
        <v>0</v>
      </c>
      <c r="CW673" s="30">
        <v>13</v>
      </c>
      <c r="CX673" s="35">
        <v>1</v>
      </c>
      <c r="CY673" s="36">
        <v>0</v>
      </c>
      <c r="CZ673" s="37">
        <v>2.5</v>
      </c>
      <c r="DA673" s="38">
        <v>2.5</v>
      </c>
      <c r="DB673" s="39">
        <v>3</v>
      </c>
      <c r="DC673" t="s">
        <v>202</v>
      </c>
      <c r="DD673" t="str">
        <f t="shared" ca="1" si="138"/>
        <v/>
      </c>
      <c r="DE673" t="str">
        <f t="shared" ca="1" si="147"/>
        <v>-</v>
      </c>
      <c r="DF673" t="s">
        <v>1175</v>
      </c>
      <c r="DG673" t="s">
        <v>200</v>
      </c>
      <c r="DH673" t="str">
        <f t="shared" ca="1" si="148"/>
        <v>PIZZAITEM(MEAL, ItemRegistry.pizzaItem, 4 ,6f,0f,1f,2.5f,0f,2.5f,3f,1.62f),</v>
      </c>
      <c r="DI673" t="s">
        <v>2664</v>
      </c>
    </row>
    <row r="674" spans="2:113" x14ac:dyDescent="0.3">
      <c r="B674" t="s">
        <v>1002</v>
      </c>
      <c r="C674" t="str">
        <f>INDEX('PH Itemnames'!$B$1:$B$723,MATCH(B674,'PH Itemnames'!$A$1:$A$723),1)</f>
        <v>onionsoupItem</v>
      </c>
      <c r="D674" t="s">
        <v>245</v>
      </c>
      <c r="E674" t="s">
        <v>1191</v>
      </c>
      <c r="F674" s="10" t="s">
        <v>64</v>
      </c>
      <c r="G674" s="11" t="s">
        <v>270</v>
      </c>
      <c r="H674" s="11" t="s">
        <v>251</v>
      </c>
      <c r="I674" s="11"/>
      <c r="J674" s="11"/>
      <c r="K674" s="11"/>
      <c r="L674" s="11"/>
      <c r="M674" s="11"/>
      <c r="N674" s="46">
        <f ca="1">SUMIF(Ingredients!$B$3:$B$230,'PH complex foods'!F674,Ingredients!$A$3:$A$119)+SUMIF($B$3:$B$725,F674,$V$3:$V$724)</f>
        <v>1</v>
      </c>
      <c r="O674" s="11">
        <f ca="1">SUMIF(Ingredients!$B$3:$B$230,'PH complex foods'!G674,Ingredients!$A$3:$A$119)+SUMIF($B$3:$B$725,G674,$V$3:$V$724)</f>
        <v>1</v>
      </c>
      <c r="P674" s="11">
        <f ca="1">SUMIF(Ingredients!$B$3:$B$230,'PH complex foods'!H674,Ingredients!$A$3:$A$119)+SUMIF($B$3:$B$725,H674,$V$3:$V$724)</f>
        <v>1</v>
      </c>
      <c r="Q674" s="11">
        <f ca="1">SUMIF(Ingredients!$B$3:$B$230,'PH complex foods'!I674,Ingredients!$A$3:$A$119)+SUMIF($B$3:$B$725,I674,$V$3:$V$724)</f>
        <v>0</v>
      </c>
      <c r="R674" s="11">
        <f ca="1">SUMIF(Ingredients!$B$3:$B$230,'PH complex foods'!J674,Ingredients!$A$3:$A$119)+SUMIF($B$3:$B$725,J674,$V$3:$V$724)</f>
        <v>0</v>
      </c>
      <c r="S674" s="11">
        <f ca="1">SUMIF(Ingredients!$B$3:$B$230,'PH complex foods'!K674,Ingredients!$A$3:$A$119)+SUMIF($B$3:$B$725,K674,$V$3:$V$724)</f>
        <v>0</v>
      </c>
      <c r="T674" s="11">
        <f ca="1">SUMIF(Ingredients!$B$3:$B$230,'PH complex foods'!L674,Ingredients!$A$3:$A$119)+SUMIF($B$3:$B$725,L674,$V$3:$V$724)</f>
        <v>0</v>
      </c>
      <c r="U674" s="11">
        <f ca="1">SUMIF(Ingredients!$B$3:$B$230,'PH complex foods'!M674,Ingredients!$A$3:$A$119)+SUMIF($B$3:$B$725,M674,$V$3:$V$724)</f>
        <v>0</v>
      </c>
      <c r="V674" s="10">
        <f t="shared" ca="1" si="149"/>
        <v>1</v>
      </c>
      <c r="W674" s="10">
        <v>1</v>
      </c>
      <c r="X674" s="11">
        <v>1</v>
      </c>
      <c r="Y674" s="11">
        <f>COUNTIF(F674:M1398,B674)</f>
        <v>1</v>
      </c>
      <c r="Z674" s="44" t="str">
        <f t="shared" ca="1" si="150"/>
        <v>Yes</v>
      </c>
      <c r="AA674" s="34">
        <f>SUMIF(Ingredients!$B$3:$B$230,F674,Ingredients!$C$3:$C$230)+SUMIF($B$3:$B$725,F674,$AI$3:$AI$725)</f>
        <v>2</v>
      </c>
      <c r="AB674" s="30">
        <f>SUMIF(Ingredients!$B$3:$B$230,G674,Ingredients!$C$3:$C$230)+SUMIF($B$3:$B$725,G674,$AI$3:$AI$725)</f>
        <v>12.30952380952381</v>
      </c>
      <c r="AC674" s="30">
        <f>SUMIF(Ingredients!$B$3:$B$230,H674,Ingredients!$C$3:$C$230)+SUMIF($B$3:$B$725,H674,$AI$3:$AI$725)</f>
        <v>25</v>
      </c>
      <c r="AD674" s="30">
        <f>SUMIF(Ingredients!$B$3:$B$230,I674,Ingredients!$C$3:$C$230)+SUMIF($B$3:$B$725,I674,$AI$3:$AI$725)</f>
        <v>0</v>
      </c>
      <c r="AE674" s="30">
        <f>SUMIF(Ingredients!$B$3:$B$230,J674,Ingredients!$C$3:$C$230)+SUMIF($B$3:$B$725,J674,$AI$3:$AI$725)</f>
        <v>0</v>
      </c>
      <c r="AF674" s="30">
        <f>SUMIF(Ingredients!$B$3:$B$230,K674,Ingredients!$C$3:$C$230)+SUMIF($B$3:$B$725,K674,$AI$3:$AI$725)</f>
        <v>0</v>
      </c>
      <c r="AG674" s="30">
        <f>SUMIF(Ingredients!$B$3:$B$230,L674,Ingredients!$C$3:$C$230)+SUMIF($B$3:$B$725,L674,$AI$3:$AI$725)</f>
        <v>0</v>
      </c>
      <c r="AH674" s="30">
        <f>SUMIF(Ingredients!$B$3:$B$230,M674,Ingredients!$C$3:$C$230)+SUMIF($B$3:$B$725,M674,$AI$3:$AI$725)</f>
        <v>0</v>
      </c>
      <c r="AI674" s="29">
        <f t="shared" si="139"/>
        <v>39.30952380952381</v>
      </c>
      <c r="AJ674" s="30">
        <f>SUMIF(Ingredients!$B$3:$B$230,F674,Ingredients!$D$3:$D$230)+SUMIF($B$3:$B$725,F674,$AR$3:$AR$725)</f>
        <v>0</v>
      </c>
      <c r="AK674" s="30">
        <f>SUMIF(Ingredients!$B$3:$B$230,G674,Ingredients!$D$3:$D$230)+SUMIF($B$3:$B$725,G674,$AR$3:$AR$725)</f>
        <v>0.35714285714285715</v>
      </c>
      <c r="AL674" s="30">
        <f>SUMIF(Ingredients!$B$3:$B$230,H674,Ingredients!$D$3:$D$230)+SUMIF($B$3:$B$725,H674,$AR$3:$AR$725)</f>
        <v>0</v>
      </c>
      <c r="AM674" s="30">
        <f>SUMIF(Ingredients!$B$3:$B$230,I674,Ingredients!$D$3:$D$230)+SUMIF($B$3:$B$725,I674,$AR$3:$AR$725)</f>
        <v>0</v>
      </c>
      <c r="AN674" s="30">
        <f>SUMIF(Ingredients!$B$3:$B$230,J674,Ingredients!$D$3:$D$230)+SUMIF($B$3:$B$725,J674,$AR$3:$AR$725)</f>
        <v>0</v>
      </c>
      <c r="AO674" s="30">
        <f>SUMIF(Ingredients!$B$3:$B$230,K674,Ingredients!$D$3:$D$230)+SUMIF($B$3:$B$725,K674,$AR$3:$AR$725)</f>
        <v>0</v>
      </c>
      <c r="AP674" s="30">
        <f>SUMIF(Ingredients!$B$3:$B$230,L674,Ingredients!$D$3:$D$230)+SUMIF($B$3:$B$725,L674,$AR$3:$AR$725)</f>
        <v>0</v>
      </c>
      <c r="AQ674" s="30">
        <f>SUMIF(Ingredients!$B$3:$B$230,M674,Ingredients!$D$3:$D$230)+SUMIF($B$3:$B$725,M674,$AR$3:$AR$725)</f>
        <v>0</v>
      </c>
      <c r="AR674" s="29">
        <f t="shared" si="140"/>
        <v>0.35714285714285715</v>
      </c>
      <c r="AS674" s="30">
        <f>SUMIF(Ingredients!$B$3:$B$230,F674,Ingredients!$E$3:$E$230)+SUMIF($B$3:$B$725,F674,$BA$3:$BA$730)</f>
        <v>43</v>
      </c>
      <c r="AT674" s="30">
        <f>SUMIF(Ingredients!$B$3:$B$230,G674,Ingredients!$E$3:$E$230)+SUMIF($B$3:$B$725,G674,$BA$3:$BA$730)</f>
        <v>10.428571428571429</v>
      </c>
      <c r="AU674" s="30">
        <f>SUMIF(Ingredients!$B$3:$B$230,H674,Ingredients!$E$3:$E$230)+SUMIF($B$3:$B$725,H674,$BA$3:$BA$730)</f>
        <v>33.833333333333336</v>
      </c>
      <c r="AV674" s="30">
        <f>SUMIF(Ingredients!$B$3:$B$230,I674,Ingredients!$E$3:$E$230)+SUMIF($B$3:$B$725,I674,$BA$3:$BA$730)</f>
        <v>0</v>
      </c>
      <c r="AW674" s="30">
        <f>SUMIF(Ingredients!$B$3:$B$230,J674,Ingredients!$E$3:$E$230)+SUMIF($B$3:$B$725,J674,$BA$3:$BA$730)</f>
        <v>0</v>
      </c>
      <c r="AX674" s="30">
        <f>SUMIF(Ingredients!$B$3:$B$230,K674,Ingredients!$E$3:$E$230)+SUMIF($B$3:$B$725,K674,$BA$3:$BA$730)</f>
        <v>0</v>
      </c>
      <c r="AY674" s="30">
        <f>SUMIF(Ingredients!$B$3:$B$230,L674,Ingredients!$E$3:$E$230)+SUMIF($B$3:$B$725,L674,$BA$3:$BA$730)</f>
        <v>0</v>
      </c>
      <c r="AZ674" s="30">
        <f>SUMIF(Ingredients!$B$3:$B$230,M674,Ingredients!$E$3:$E$230)+SUMIF($B$3:$B$725,M674,$BA$3:$BA$730)</f>
        <v>0</v>
      </c>
      <c r="BA674" s="29">
        <f t="shared" si="141"/>
        <v>29.087301587301585</v>
      </c>
      <c r="BB674" s="30">
        <f>SUMIF(Ingredients!$B$3:$B$230,F674,Ingredients!$F$3:$F$230)+SUMIF($B$3:$B$725,F674,$BJ$3:$BJ$725)</f>
        <v>0</v>
      </c>
      <c r="BC674" s="30">
        <f>SUMIF(Ingredients!$B$3:$B$230,G674,Ingredients!$F$3:$F$230)+SUMIF($B$3:$B$725,G674,$BJ$3:$BJ$725)</f>
        <v>0</v>
      </c>
      <c r="BD674" s="30">
        <f>SUMIF(Ingredients!$B$3:$B$230,H674,Ingredients!$F$3:$F$230)+SUMIF($B$3:$B$725,H674,$BJ$3:$BJ$725)</f>
        <v>1.5</v>
      </c>
      <c r="BE674" s="30">
        <f>SUMIF(Ingredients!$B$3:$B$230,I674,Ingredients!$F$3:$F$230)+SUMIF($B$3:$B$725,I674,$BJ$3:$BJ$725)</f>
        <v>0</v>
      </c>
      <c r="BF674" s="30">
        <f>SUMIF(Ingredients!$B$3:$B$230,J674,Ingredients!$F$3:$F$230)+SUMIF($B$3:$B$725,J674,$BJ$3:$BJ$725)</f>
        <v>0</v>
      </c>
      <c r="BG674" s="30">
        <f>SUMIF(Ingredients!$B$3:$B$230,K674,Ingredients!$F$3:$F$230)+SUMIF($B$3:$B$725,K674,$BJ$3:$BJ$725)</f>
        <v>0</v>
      </c>
      <c r="BH674" s="30">
        <f>SUMIF(Ingredients!$B$3:$B$230,L674,Ingredients!$F$3:$F$230)+SUMIF($B$3:$B$725,L674,$BJ$3:$BJ$725)</f>
        <v>0</v>
      </c>
      <c r="BI674" s="30">
        <f>SUMIF(Ingredients!$B$3:$B$230,M674,Ingredients!$F$3:$F$230)+SUMIF($B$3:$B$725,M674,$BJ$3:$BJ$725)</f>
        <v>0</v>
      </c>
      <c r="BJ674" s="35">
        <f t="shared" si="142"/>
        <v>1.5</v>
      </c>
      <c r="BK674" s="30">
        <f>SUMIF(Ingredients!$B$3:$B$230,F674,Ingredients!$G$3:$G$230)+SUMIF($B$3:$B$725,F674,$BS$3:$BS$725)</f>
        <v>0</v>
      </c>
      <c r="BL674" s="30">
        <f>SUMIF(Ingredients!$B$3:$B$230,G674,Ingredients!$G$3:$G$230)+SUMIF($B$3:$B$725,G674,$BS$3:$BS$725)</f>
        <v>0</v>
      </c>
      <c r="BM674" s="30">
        <f>SUMIF(Ingredients!$B$3:$B$230,H674,Ingredients!$G$3:$G$230)+SUMIF($B$3:$B$725,H674,$BS$3:$BS$725)</f>
        <v>0</v>
      </c>
      <c r="BN674" s="30">
        <f>SUMIF(Ingredients!$B$3:$B$230,I674,Ingredients!$G$3:$G$230)+SUMIF($B$3:$B$725,I674,$BS$3:$BS$725)</f>
        <v>0</v>
      </c>
      <c r="BO674" s="30">
        <f>SUMIF(Ingredients!$B$3:$B$230,J674,Ingredients!$G$3:$G$230)+SUMIF($B$3:$B$725,J674,$BS$3:$BS$725)</f>
        <v>0</v>
      </c>
      <c r="BP674" s="30">
        <f>SUMIF(Ingredients!$B$3:$B$230,K674,Ingredients!$G$3:$G$230)+SUMIF($B$3:$B$725,K674,$BS$3:$BS$725)</f>
        <v>0</v>
      </c>
      <c r="BQ674" s="30">
        <f>SUMIF(Ingredients!$B$3:$B$230,L674,Ingredients!$G$3:$G$230)+SUMIF($B$3:$B$725,L674,$BS$3:$BS$725)</f>
        <v>0</v>
      </c>
      <c r="BR674" s="30">
        <f>SUMIF(Ingredients!$B$3:$B$230,M674,Ingredients!$G$3:$G$230)+SUMIF($B$3:$B$725,M674,$BS$3:$BS$725)</f>
        <v>0</v>
      </c>
      <c r="BS674" s="36">
        <f t="shared" si="143"/>
        <v>0</v>
      </c>
      <c r="BT674" s="30">
        <f>SUMIF(Ingredients!$B$3:$B$230,F674,Ingredients!$H$3:$H$230)+SUMIF($B$3:$B$725,F674,$CB$3:$CB$725)</f>
        <v>1</v>
      </c>
      <c r="BU674" s="30">
        <f>SUMIF(Ingredients!$B$3:$B$230,G674,Ingredients!$H$3:$H$230)+SUMIF($B$3:$B$725,G674,$CB$3:$CB$725)</f>
        <v>1.1428571428571428</v>
      </c>
      <c r="BV674" s="30">
        <f>SUMIF(Ingredients!$B$3:$B$230,H674,Ingredients!$H$3:$H$230)+SUMIF($B$3:$B$725,H674,$CB$3:$CB$725)</f>
        <v>0</v>
      </c>
      <c r="BW674" s="30">
        <f>SUMIF(Ingredients!$B$3:$B$230,I674,Ingredients!$H$3:$H$230)+SUMIF($B$3:$B$725,I674,$CB$3:$CB$725)</f>
        <v>0</v>
      </c>
      <c r="BX674" s="30">
        <f>SUMIF(Ingredients!$B$3:$B$230,J674,Ingredients!$H$3:$H$230)+SUMIF($B$3:$B$725,J674,$CB$3:$CB$725)</f>
        <v>0</v>
      </c>
      <c r="BY674" s="30">
        <f>SUMIF(Ingredients!$B$3:$B$230,K674,Ingredients!$H$3:$H$230)+SUMIF($B$3:$B$725,K674,$CB$3:$CB$725)</f>
        <v>0</v>
      </c>
      <c r="BZ674" s="30">
        <f>SUMIF(Ingredients!$B$3:$B$230,L674,Ingredients!$H$3:$H$230)+SUMIF($B$3:$B$725,L674,$CB$3:$CB$725)</f>
        <v>0</v>
      </c>
      <c r="CA674" s="30">
        <f>SUMIF(Ingredients!$B$3:$B$230,M674,Ingredients!$H$3:$H$230)+SUMIF($B$3:$B$725,M674,$CB$3:$CB$725)</f>
        <v>0</v>
      </c>
      <c r="CB674" s="42">
        <f t="shared" si="144"/>
        <v>2.1428571428571428</v>
      </c>
      <c r="CC674" s="30">
        <f>SUMIF(Ingredients!$B$3:$B$230,F674,Ingredients!$I$3:$I$230)+SUMIF($B$3:$B$725,F674,$CK$3:$CK$725)</f>
        <v>0</v>
      </c>
      <c r="CD674" s="30">
        <f>SUMIF(Ingredients!$B$3:$B$230,G674,Ingredients!$I$3:$I$230)+SUMIF($B$3:$B$725,G674,$CK$3:$CK$725)</f>
        <v>2.5</v>
      </c>
      <c r="CE674" s="30">
        <f>SUMIF(Ingredients!$B$3:$B$230,H674,Ingredients!$I$3:$I$230)+SUMIF($B$3:$B$725,H674,$CK$3:$CK$725)</f>
        <v>0</v>
      </c>
      <c r="CF674" s="30">
        <f>SUMIF(Ingredients!$B$3:$B$230,I674,Ingredients!$I$3:$I$230)+SUMIF($B$3:$B$725,I674,$CK$3:$CK$725)</f>
        <v>0</v>
      </c>
      <c r="CG674" s="30">
        <f>SUMIF(Ingredients!$B$3:$B$230,J674,Ingredients!$I$3:$I$230)+SUMIF($B$3:$B$725,J674,$CK$3:$CK$725)</f>
        <v>0</v>
      </c>
      <c r="CH674" s="30">
        <f>SUMIF(Ingredients!$B$3:$B$230,K674,Ingredients!$I$3:$I$230)+SUMIF($B$3:$B$725,K674,$CK$3:$CK$725)</f>
        <v>0</v>
      </c>
      <c r="CI674" s="30">
        <f>SUMIF(Ingredients!$B$3:$B$230,L674,Ingredients!$I$3:$I$230)+SUMIF($B$3:$B$725,L674,$CK$3:$CK$725)</f>
        <v>0</v>
      </c>
      <c r="CJ674" s="30">
        <f>SUMIF(Ingredients!$B$3:$B$230,M674,Ingredients!$I$3:$I$230)+SUMIF($B$3:$B$725,M674,$CK$3:$CK$725)</f>
        <v>0</v>
      </c>
      <c r="CK674" s="38">
        <f t="shared" si="145"/>
        <v>2.5</v>
      </c>
      <c r="CL674" s="30">
        <f>SUMIF(Ingredients!$B$3:$B$230,F674,Ingredients!$J$3:$J$230)+SUMIF($B$3:$B$725,F674,$CT$3:$CT$725)</f>
        <v>0</v>
      </c>
      <c r="CM674" s="30">
        <f>SUMIF(Ingredients!$B$3:$B$230,G674,Ingredients!$J$3:$J$230)+SUMIF($B$3:$B$725,G674,$CT$3:$CT$725)</f>
        <v>0</v>
      </c>
      <c r="CN674" s="30">
        <f>SUMIF(Ingredients!$B$3:$B$230,H674,Ingredients!$J$3:$J$230)+SUMIF($B$3:$B$725,H674,$CT$3:$CT$725)</f>
        <v>5</v>
      </c>
      <c r="CO674" s="30">
        <f>SUMIF(Ingredients!$B$3:$B$230,I674,Ingredients!$J$3:$J$230)+SUMIF($B$3:$B$725,I674,$CT$3:$CT$725)</f>
        <v>0</v>
      </c>
      <c r="CP674" s="30">
        <f>SUMIF(Ingredients!$B$3:$B$230,J674,Ingredients!$J$3:$J$230)+SUMIF($B$3:$B$725,J674,$CT$3:$CT$725)</f>
        <v>0</v>
      </c>
      <c r="CQ674" s="30">
        <f>SUMIF(Ingredients!$B$3:$B$230,K674,Ingredients!$J$3:$J$230)+SUMIF($B$3:$B$725,K674,$CT$3:$CT$725)</f>
        <v>0</v>
      </c>
      <c r="CR674" s="30">
        <f>SUMIF(Ingredients!$B$3:$B$230,L674,Ingredients!$J$3:$J$230)+SUMIF($B$3:$B$725,L674,$CT$3:$CT$725)</f>
        <v>0</v>
      </c>
      <c r="CS674" s="30">
        <f>SUMIF(Ingredients!$B$3:$B$230,M674,Ingredients!$J$3:$J$230)+SUMIF($B$3:$B$725,M674,$CT$3:$CT$725)</f>
        <v>0</v>
      </c>
      <c r="CT674" s="43">
        <f t="shared" si="146"/>
        <v>5</v>
      </c>
      <c r="CU674" s="34">
        <v>40</v>
      </c>
      <c r="CV674" s="30">
        <v>15</v>
      </c>
      <c r="CW674" s="30">
        <v>6</v>
      </c>
      <c r="CX674" s="35">
        <v>1.5</v>
      </c>
      <c r="CY674" s="36">
        <v>0</v>
      </c>
      <c r="CZ674" s="37">
        <v>2</v>
      </c>
      <c r="DA674" s="38">
        <v>2.5</v>
      </c>
      <c r="DB674" s="39">
        <v>5</v>
      </c>
      <c r="DC674" t="s">
        <v>202</v>
      </c>
      <c r="DD674" t="str">
        <f t="shared" ca="1" si="138"/>
        <v/>
      </c>
      <c r="DE674" t="str">
        <f t="shared" ca="1" si="147"/>
        <v>-</v>
      </c>
      <c r="DG674" t="s">
        <v>200</v>
      </c>
      <c r="DH674" t="str">
        <f t="shared" ca="1" si="148"/>
        <v>ONIONSOUPITEM(MEAL, ItemRegistry.onionsoupItem, 4 ,8f,15f,1.5f,2f,0f,2.5f,5f,3.5f),</v>
      </c>
      <c r="DI674" t="s">
        <v>2665</v>
      </c>
    </row>
    <row r="675" spans="2:113" x14ac:dyDescent="0.3">
      <c r="B675" t="s">
        <v>1003</v>
      </c>
      <c r="C675" t="str">
        <f>INDEX('PH Itemnames'!$B$1:$B$723,MATCH(B675,'PH Itemnames'!$A$1:$A$723),1)</f>
        <v>baconmushroomburgerItem</v>
      </c>
      <c r="D675" t="s">
        <v>240</v>
      </c>
      <c r="E675" t="s">
        <v>1191</v>
      </c>
      <c r="F675" s="10" t="s">
        <v>965</v>
      </c>
      <c r="G675" s="11" t="s">
        <v>284</v>
      </c>
      <c r="H675" s="11"/>
      <c r="I675" s="11"/>
      <c r="J675" s="11"/>
      <c r="K675" s="11"/>
      <c r="L675" s="11"/>
      <c r="M675" s="11"/>
      <c r="N675" s="46">
        <f ca="1">SUMIF(Ingredients!$B$3:$B$230,'PH complex foods'!F675,Ingredients!$A$3:$A$119)+SUMIF($B$3:$B$725,F675,$V$3:$V$724)</f>
        <v>1</v>
      </c>
      <c r="O675" s="11">
        <f ca="1">SUMIF(Ingredients!$B$3:$B$230,'PH complex foods'!G675,Ingredients!$A$3:$A$119)+SUMIF($B$3:$B$725,G675,$V$3:$V$724)</f>
        <v>1</v>
      </c>
      <c r="P675" s="11">
        <f ca="1">SUMIF(Ingredients!$B$3:$B$230,'PH complex foods'!H675,Ingredients!$A$3:$A$119)+SUMIF($B$3:$B$725,H675,$V$3:$V$724)</f>
        <v>0</v>
      </c>
      <c r="Q675" s="11">
        <f ca="1">SUMIF(Ingredients!$B$3:$B$230,'PH complex foods'!I675,Ingredients!$A$3:$A$119)+SUMIF($B$3:$B$725,I675,$V$3:$V$724)</f>
        <v>0</v>
      </c>
      <c r="R675" s="11">
        <f ca="1">SUMIF(Ingredients!$B$3:$B$230,'PH complex foods'!J675,Ingredients!$A$3:$A$119)+SUMIF($B$3:$B$725,J675,$V$3:$V$724)</f>
        <v>0</v>
      </c>
      <c r="S675" s="11">
        <f ca="1">SUMIF(Ingredients!$B$3:$B$230,'PH complex foods'!K675,Ingredients!$A$3:$A$119)+SUMIF($B$3:$B$725,K675,$V$3:$V$724)</f>
        <v>0</v>
      </c>
      <c r="T675" s="11">
        <f ca="1">SUMIF(Ingredients!$B$3:$B$230,'PH complex foods'!L675,Ingredients!$A$3:$A$119)+SUMIF($B$3:$B$725,L675,$V$3:$V$724)</f>
        <v>0</v>
      </c>
      <c r="U675" s="11">
        <f ca="1">SUMIF(Ingredients!$B$3:$B$230,'PH complex foods'!M675,Ingredients!$A$3:$A$119)+SUMIF($B$3:$B$725,M675,$V$3:$V$724)</f>
        <v>0</v>
      </c>
      <c r="V675" s="10">
        <f t="shared" ca="1" si="149"/>
        <v>1</v>
      </c>
      <c r="W675" s="10">
        <v>1</v>
      </c>
      <c r="X675" s="11">
        <v>1</v>
      </c>
      <c r="Y675" s="11">
        <f>COUNTIF(F675:M1399,B675)</f>
        <v>0</v>
      </c>
      <c r="Z675" s="44" t="str">
        <f t="shared" ca="1" si="150"/>
        <v>Yes</v>
      </c>
      <c r="AA675" s="34">
        <f>SUMIF(Ingredients!$B$3:$B$230,F675,Ingredients!$C$3:$C$230)+SUMIF($B$3:$B$725,F675,$AI$3:$AI$725)</f>
        <v>40</v>
      </c>
      <c r="AB675" s="30">
        <f>SUMIF(Ingredients!$B$3:$B$230,G675,Ingredients!$C$3:$C$230)+SUMIF($B$3:$B$725,G675,$AI$3:$AI$725)</f>
        <v>2</v>
      </c>
      <c r="AC675" s="30">
        <f>SUMIF(Ingredients!$B$3:$B$230,H675,Ingredients!$C$3:$C$230)+SUMIF($B$3:$B$725,H675,$AI$3:$AI$725)</f>
        <v>0</v>
      </c>
      <c r="AD675" s="30">
        <f>SUMIF(Ingredients!$B$3:$B$230,I675,Ingredients!$C$3:$C$230)+SUMIF($B$3:$B$725,I675,$AI$3:$AI$725)</f>
        <v>0</v>
      </c>
      <c r="AE675" s="30">
        <f>SUMIF(Ingredients!$B$3:$B$230,J675,Ingredients!$C$3:$C$230)+SUMIF($B$3:$B$725,J675,$AI$3:$AI$725)</f>
        <v>0</v>
      </c>
      <c r="AF675" s="30">
        <f>SUMIF(Ingredients!$B$3:$B$230,K675,Ingredients!$C$3:$C$230)+SUMIF($B$3:$B$725,K675,$AI$3:$AI$725)</f>
        <v>0</v>
      </c>
      <c r="AG675" s="30">
        <f>SUMIF(Ingredients!$B$3:$B$230,L675,Ingredients!$C$3:$C$230)+SUMIF($B$3:$B$725,L675,$AI$3:$AI$725)</f>
        <v>0</v>
      </c>
      <c r="AH675" s="30">
        <f>SUMIF(Ingredients!$B$3:$B$230,M675,Ingredients!$C$3:$C$230)+SUMIF($B$3:$B$725,M675,$AI$3:$AI$725)</f>
        <v>0</v>
      </c>
      <c r="AI675" s="29">
        <f t="shared" si="139"/>
        <v>42</v>
      </c>
      <c r="AJ675" s="30">
        <f>SUMIF(Ingredients!$B$3:$B$230,F675,Ingredients!$D$3:$D$230)+SUMIF($B$3:$B$725,F675,$AR$3:$AR$725)</f>
        <v>0</v>
      </c>
      <c r="AK675" s="30">
        <f>SUMIF(Ingredients!$B$3:$B$230,G675,Ingredients!$D$3:$D$230)+SUMIF($B$3:$B$725,G675,$AR$3:$AR$725)</f>
        <v>0</v>
      </c>
      <c r="AL675" s="30">
        <f>SUMIF(Ingredients!$B$3:$B$230,H675,Ingredients!$D$3:$D$230)+SUMIF($B$3:$B$725,H675,$AR$3:$AR$725)</f>
        <v>0</v>
      </c>
      <c r="AM675" s="30">
        <f>SUMIF(Ingredients!$B$3:$B$230,I675,Ingredients!$D$3:$D$230)+SUMIF($B$3:$B$725,I675,$AR$3:$AR$725)</f>
        <v>0</v>
      </c>
      <c r="AN675" s="30">
        <f>SUMIF(Ingredients!$B$3:$B$230,J675,Ingredients!$D$3:$D$230)+SUMIF($B$3:$B$725,J675,$AR$3:$AR$725)</f>
        <v>0</v>
      </c>
      <c r="AO675" s="30">
        <f>SUMIF(Ingredients!$B$3:$B$230,K675,Ingredients!$D$3:$D$230)+SUMIF($B$3:$B$725,K675,$AR$3:$AR$725)</f>
        <v>0</v>
      </c>
      <c r="AP675" s="30">
        <f>SUMIF(Ingredients!$B$3:$B$230,L675,Ingredients!$D$3:$D$230)+SUMIF($B$3:$B$725,L675,$AR$3:$AR$725)</f>
        <v>0</v>
      </c>
      <c r="AQ675" s="30">
        <f>SUMIF(Ingredients!$B$3:$B$230,M675,Ingredients!$D$3:$D$230)+SUMIF($B$3:$B$725,M675,$AR$3:$AR$725)</f>
        <v>0</v>
      </c>
      <c r="AR675" s="29">
        <f t="shared" si="140"/>
        <v>0</v>
      </c>
      <c r="AS675" s="30">
        <f>SUMIF(Ingredients!$B$3:$B$230,F675,Ingredients!$E$3:$E$230)+SUMIF($B$3:$B$725,F675,$BA$3:$BA$730)</f>
        <v>28.5625</v>
      </c>
      <c r="AT675" s="30">
        <f>SUMIF(Ingredients!$B$3:$B$230,G675,Ingredients!$E$3:$E$230)+SUMIF($B$3:$B$725,G675,$BA$3:$BA$730)</f>
        <v>24</v>
      </c>
      <c r="AU675" s="30">
        <f>SUMIF(Ingredients!$B$3:$B$230,H675,Ingredients!$E$3:$E$230)+SUMIF($B$3:$B$725,H675,$BA$3:$BA$730)</f>
        <v>0</v>
      </c>
      <c r="AV675" s="30">
        <f>SUMIF(Ingredients!$B$3:$B$230,I675,Ingredients!$E$3:$E$230)+SUMIF($B$3:$B$725,I675,$BA$3:$BA$730)</f>
        <v>0</v>
      </c>
      <c r="AW675" s="30">
        <f>SUMIF(Ingredients!$B$3:$B$230,J675,Ingredients!$E$3:$E$230)+SUMIF($B$3:$B$725,J675,$BA$3:$BA$730)</f>
        <v>0</v>
      </c>
      <c r="AX675" s="30">
        <f>SUMIF(Ingredients!$B$3:$B$230,K675,Ingredients!$E$3:$E$230)+SUMIF($B$3:$B$725,K675,$BA$3:$BA$730)</f>
        <v>0</v>
      </c>
      <c r="AY675" s="30">
        <f>SUMIF(Ingredients!$B$3:$B$230,L675,Ingredients!$E$3:$E$230)+SUMIF($B$3:$B$725,L675,$BA$3:$BA$730)</f>
        <v>0</v>
      </c>
      <c r="AZ675" s="30">
        <f>SUMIF(Ingredients!$B$3:$B$230,M675,Ingredients!$E$3:$E$230)+SUMIF($B$3:$B$725,M675,$BA$3:$BA$730)</f>
        <v>0</v>
      </c>
      <c r="BA675" s="29">
        <f t="shared" si="141"/>
        <v>26.28125</v>
      </c>
      <c r="BB675" s="30">
        <f>SUMIF(Ingredients!$B$3:$B$230,F675,Ingredients!$F$3:$F$230)+SUMIF($B$3:$B$725,F675,$BJ$3:$BJ$725)</f>
        <v>1.5</v>
      </c>
      <c r="BC675" s="30">
        <f>SUMIF(Ingredients!$B$3:$B$230,G675,Ingredients!$F$3:$F$230)+SUMIF($B$3:$B$725,G675,$BJ$3:$BJ$725)</f>
        <v>0</v>
      </c>
      <c r="BD675" s="30">
        <f>SUMIF(Ingredients!$B$3:$B$230,H675,Ingredients!$F$3:$F$230)+SUMIF($B$3:$B$725,H675,$BJ$3:$BJ$725)</f>
        <v>0</v>
      </c>
      <c r="BE675" s="30">
        <f>SUMIF(Ingredients!$B$3:$B$230,I675,Ingredients!$F$3:$F$230)+SUMIF($B$3:$B$725,I675,$BJ$3:$BJ$725)</f>
        <v>0</v>
      </c>
      <c r="BF675" s="30">
        <f>SUMIF(Ingredients!$B$3:$B$230,J675,Ingredients!$F$3:$F$230)+SUMIF($B$3:$B$725,J675,$BJ$3:$BJ$725)</f>
        <v>0</v>
      </c>
      <c r="BG675" s="30">
        <f>SUMIF(Ingredients!$B$3:$B$230,K675,Ingredients!$F$3:$F$230)+SUMIF($B$3:$B$725,K675,$BJ$3:$BJ$725)</f>
        <v>0</v>
      </c>
      <c r="BH675" s="30">
        <f>SUMIF(Ingredients!$B$3:$B$230,L675,Ingredients!$F$3:$F$230)+SUMIF($B$3:$B$725,L675,$BJ$3:$BJ$725)</f>
        <v>0</v>
      </c>
      <c r="BI675" s="30">
        <f>SUMIF(Ingredients!$B$3:$B$230,M675,Ingredients!$F$3:$F$230)+SUMIF($B$3:$B$725,M675,$BJ$3:$BJ$725)</f>
        <v>0</v>
      </c>
      <c r="BJ675" s="35">
        <f t="shared" si="142"/>
        <v>1.5</v>
      </c>
      <c r="BK675" s="30">
        <f>SUMIF(Ingredients!$B$3:$B$230,F675,Ingredients!$G$3:$G$230)+SUMIF($B$3:$B$725,F675,$BS$3:$BS$725)</f>
        <v>0</v>
      </c>
      <c r="BL675" s="30">
        <f>SUMIF(Ingredients!$B$3:$B$230,G675,Ingredients!$G$3:$G$230)+SUMIF($B$3:$B$725,G675,$BS$3:$BS$725)</f>
        <v>0</v>
      </c>
      <c r="BM675" s="30">
        <f>SUMIF(Ingredients!$B$3:$B$230,H675,Ingredients!$G$3:$G$230)+SUMIF($B$3:$B$725,H675,$BS$3:$BS$725)</f>
        <v>0</v>
      </c>
      <c r="BN675" s="30">
        <f>SUMIF(Ingredients!$B$3:$B$230,I675,Ingredients!$G$3:$G$230)+SUMIF($B$3:$B$725,I675,$BS$3:$BS$725)</f>
        <v>0</v>
      </c>
      <c r="BO675" s="30">
        <f>SUMIF(Ingredients!$B$3:$B$230,J675,Ingredients!$G$3:$G$230)+SUMIF($B$3:$B$725,J675,$BS$3:$BS$725)</f>
        <v>0</v>
      </c>
      <c r="BP675" s="30">
        <f>SUMIF(Ingredients!$B$3:$B$230,K675,Ingredients!$G$3:$G$230)+SUMIF($B$3:$B$725,K675,$BS$3:$BS$725)</f>
        <v>0</v>
      </c>
      <c r="BQ675" s="30">
        <f>SUMIF(Ingredients!$B$3:$B$230,L675,Ingredients!$G$3:$G$230)+SUMIF($B$3:$B$725,L675,$BS$3:$BS$725)</f>
        <v>0</v>
      </c>
      <c r="BR675" s="30">
        <f>SUMIF(Ingredients!$B$3:$B$230,M675,Ingredients!$G$3:$G$230)+SUMIF($B$3:$B$725,M675,$BS$3:$BS$725)</f>
        <v>0</v>
      </c>
      <c r="BS675" s="36">
        <f t="shared" si="143"/>
        <v>0</v>
      </c>
      <c r="BT675" s="30">
        <f>SUMIF(Ingredients!$B$3:$B$230,F675,Ingredients!$H$3:$H$230)+SUMIF($B$3:$B$725,F675,$CB$3:$CB$725)</f>
        <v>0</v>
      </c>
      <c r="BU675" s="30">
        <f>SUMIF(Ingredients!$B$3:$B$230,G675,Ingredients!$H$3:$H$230)+SUMIF($B$3:$B$725,G675,$CB$3:$CB$725)</f>
        <v>0</v>
      </c>
      <c r="BV675" s="30">
        <f>SUMIF(Ingredients!$B$3:$B$230,H675,Ingredients!$H$3:$H$230)+SUMIF($B$3:$B$725,H675,$CB$3:$CB$725)</f>
        <v>0</v>
      </c>
      <c r="BW675" s="30">
        <f>SUMIF(Ingredients!$B$3:$B$230,I675,Ingredients!$H$3:$H$230)+SUMIF($B$3:$B$725,I675,$CB$3:$CB$725)</f>
        <v>0</v>
      </c>
      <c r="BX675" s="30">
        <f>SUMIF(Ingredients!$B$3:$B$230,J675,Ingredients!$H$3:$H$230)+SUMIF($B$3:$B$725,J675,$CB$3:$CB$725)</f>
        <v>0</v>
      </c>
      <c r="BY675" s="30">
        <f>SUMIF(Ingredients!$B$3:$B$230,K675,Ingredients!$H$3:$H$230)+SUMIF($B$3:$B$725,K675,$CB$3:$CB$725)</f>
        <v>0</v>
      </c>
      <c r="BZ675" s="30">
        <f>SUMIF(Ingredients!$B$3:$B$230,L675,Ingredients!$H$3:$H$230)+SUMIF($B$3:$B$725,L675,$CB$3:$CB$725)</f>
        <v>0</v>
      </c>
      <c r="CA675" s="30">
        <f>SUMIF(Ingredients!$B$3:$B$230,M675,Ingredients!$H$3:$H$230)+SUMIF($B$3:$B$725,M675,$CB$3:$CB$725)</f>
        <v>0</v>
      </c>
      <c r="CB675" s="42">
        <f t="shared" si="144"/>
        <v>0</v>
      </c>
      <c r="CC675" s="30">
        <f>SUMIF(Ingredients!$B$3:$B$230,F675,Ingredients!$I$3:$I$230)+SUMIF($B$3:$B$725,F675,$CK$3:$CK$725)</f>
        <v>4.5</v>
      </c>
      <c r="CD675" s="30">
        <f>SUMIF(Ingredients!$B$3:$B$230,G675,Ingredients!$I$3:$I$230)+SUMIF($B$3:$B$725,G675,$CK$3:$CK$725)</f>
        <v>0.5</v>
      </c>
      <c r="CE675" s="30">
        <f>SUMIF(Ingredients!$B$3:$B$230,H675,Ingredients!$I$3:$I$230)+SUMIF($B$3:$B$725,H675,$CK$3:$CK$725)</f>
        <v>0</v>
      </c>
      <c r="CF675" s="30">
        <f>SUMIF(Ingredients!$B$3:$B$230,I675,Ingredients!$I$3:$I$230)+SUMIF($B$3:$B$725,I675,$CK$3:$CK$725)</f>
        <v>0</v>
      </c>
      <c r="CG675" s="30">
        <f>SUMIF(Ingredients!$B$3:$B$230,J675,Ingredients!$I$3:$I$230)+SUMIF($B$3:$B$725,J675,$CK$3:$CK$725)</f>
        <v>0</v>
      </c>
      <c r="CH675" s="30">
        <f>SUMIF(Ingredients!$B$3:$B$230,K675,Ingredients!$I$3:$I$230)+SUMIF($B$3:$B$725,K675,$CK$3:$CK$725)</f>
        <v>0</v>
      </c>
      <c r="CI675" s="30">
        <f>SUMIF(Ingredients!$B$3:$B$230,L675,Ingredients!$I$3:$I$230)+SUMIF($B$3:$B$725,L675,$CK$3:$CK$725)</f>
        <v>0</v>
      </c>
      <c r="CJ675" s="30">
        <f>SUMIF(Ingredients!$B$3:$B$230,M675,Ingredients!$I$3:$I$230)+SUMIF($B$3:$B$725,M675,$CK$3:$CK$725)</f>
        <v>0</v>
      </c>
      <c r="CK675" s="38">
        <f t="shared" si="145"/>
        <v>5</v>
      </c>
      <c r="CL675" s="30">
        <f>SUMIF(Ingredients!$B$3:$B$230,F675,Ingredients!$J$3:$J$230)+SUMIF($B$3:$B$725,F675,$CT$3:$CT$725)</f>
        <v>4</v>
      </c>
      <c r="CM675" s="30">
        <f>SUMIF(Ingredients!$B$3:$B$230,G675,Ingredients!$J$3:$J$230)+SUMIF($B$3:$B$725,G675,$CT$3:$CT$725)</f>
        <v>0</v>
      </c>
      <c r="CN675" s="30">
        <f>SUMIF(Ingredients!$B$3:$B$230,H675,Ingredients!$J$3:$J$230)+SUMIF($B$3:$B$725,H675,$CT$3:$CT$725)</f>
        <v>0</v>
      </c>
      <c r="CO675" s="30">
        <f>SUMIF(Ingredients!$B$3:$B$230,I675,Ingredients!$J$3:$J$230)+SUMIF($B$3:$B$725,I675,$CT$3:$CT$725)</f>
        <v>0</v>
      </c>
      <c r="CP675" s="30">
        <f>SUMIF(Ingredients!$B$3:$B$230,J675,Ingredients!$J$3:$J$230)+SUMIF($B$3:$B$725,J675,$CT$3:$CT$725)</f>
        <v>0</v>
      </c>
      <c r="CQ675" s="30">
        <f>SUMIF(Ingredients!$B$3:$B$230,K675,Ingredients!$J$3:$J$230)+SUMIF($B$3:$B$725,K675,$CT$3:$CT$725)</f>
        <v>0</v>
      </c>
      <c r="CR675" s="30">
        <f>SUMIF(Ingredients!$B$3:$B$230,L675,Ingredients!$J$3:$J$230)+SUMIF($B$3:$B$725,L675,$CT$3:$CT$725)</f>
        <v>0</v>
      </c>
      <c r="CS675" s="30">
        <f>SUMIF(Ingredients!$B$3:$B$230,M675,Ingredients!$J$3:$J$230)+SUMIF($B$3:$B$725,M675,$CT$3:$CT$725)</f>
        <v>0</v>
      </c>
      <c r="CT675" s="43">
        <f t="shared" si="146"/>
        <v>4</v>
      </c>
      <c r="CU675" s="34">
        <v>40</v>
      </c>
      <c r="CV675" s="30">
        <v>0</v>
      </c>
      <c r="CW675" s="30">
        <v>12</v>
      </c>
      <c r="CX675" s="35">
        <v>1.5</v>
      </c>
      <c r="CY675" s="36">
        <v>0</v>
      </c>
      <c r="CZ675" s="37">
        <v>0</v>
      </c>
      <c r="DA675" s="38">
        <v>5</v>
      </c>
      <c r="DB675" s="39">
        <v>4</v>
      </c>
      <c r="DC675" t="s">
        <v>202</v>
      </c>
      <c r="DD675" t="str">
        <f t="shared" ca="1" si="138"/>
        <v/>
      </c>
      <c r="DE675" t="str">
        <f t="shared" ca="1" si="147"/>
        <v>-</v>
      </c>
      <c r="DG675" t="s">
        <v>200</v>
      </c>
      <c r="DH675" t="str">
        <f t="shared" ca="1" si="148"/>
        <v>BACONMUSHROOMBURGERITEM(MEAL, ItemRegistry.baconmushroomburgerItem, 4 ,8f,0f,1.5f,0f,0f,5f,4f,1.75f),</v>
      </c>
      <c r="DI675" t="s">
        <v>2666</v>
      </c>
    </row>
    <row r="676" spans="2:113" x14ac:dyDescent="0.3">
      <c r="B676" t="s">
        <v>1004</v>
      </c>
      <c r="C676" t="str">
        <f>INDEX('PH Itemnames'!$B$1:$B$723,MATCH(B676,'PH Itemnames'!$A$1:$A$723),1)</f>
        <v>toadintheholeItem</v>
      </c>
      <c r="D676" t="s">
        <v>240</v>
      </c>
      <c r="E676" t="s">
        <v>1191</v>
      </c>
      <c r="F676" s="10" t="s">
        <v>690</v>
      </c>
      <c r="G676" s="11" t="s">
        <v>664</v>
      </c>
      <c r="H676" s="11"/>
      <c r="I676" s="11"/>
      <c r="J676" s="11"/>
      <c r="K676" s="11"/>
      <c r="L676" s="11"/>
      <c r="M676" s="11"/>
      <c r="N676" s="46">
        <f ca="1">SUMIF(Ingredients!$B$3:$B$230,'PH complex foods'!F676,Ingredients!$A$3:$A$119)+SUMIF($B$3:$B$725,F676,$V$3:$V$724)</f>
        <v>1</v>
      </c>
      <c r="O676" s="11">
        <f ca="1">SUMIF(Ingredients!$B$3:$B$230,'PH complex foods'!G676,Ingredients!$A$3:$A$119)+SUMIF($B$3:$B$725,G676,$V$3:$V$724)</f>
        <v>1</v>
      </c>
      <c r="P676" s="11">
        <f ca="1">SUMIF(Ingredients!$B$3:$B$230,'PH complex foods'!H676,Ingredients!$A$3:$A$119)+SUMIF($B$3:$B$725,H676,$V$3:$V$724)</f>
        <v>0</v>
      </c>
      <c r="Q676" s="11">
        <f ca="1">SUMIF(Ingredients!$B$3:$B$230,'PH complex foods'!I676,Ingredients!$A$3:$A$119)+SUMIF($B$3:$B$725,I676,$V$3:$V$724)</f>
        <v>0</v>
      </c>
      <c r="R676" s="11">
        <f ca="1">SUMIF(Ingredients!$B$3:$B$230,'PH complex foods'!J676,Ingredients!$A$3:$A$119)+SUMIF($B$3:$B$725,J676,$V$3:$V$724)</f>
        <v>0</v>
      </c>
      <c r="S676" s="11">
        <f ca="1">SUMIF(Ingredients!$B$3:$B$230,'PH complex foods'!K676,Ingredients!$A$3:$A$119)+SUMIF($B$3:$B$725,K676,$V$3:$V$724)</f>
        <v>0</v>
      </c>
      <c r="T676" s="11">
        <f ca="1">SUMIF(Ingredients!$B$3:$B$230,'PH complex foods'!L676,Ingredients!$A$3:$A$119)+SUMIF($B$3:$B$725,L676,$V$3:$V$724)</f>
        <v>0</v>
      </c>
      <c r="U676" s="11">
        <f ca="1">SUMIF(Ingredients!$B$3:$B$230,'PH complex foods'!M676,Ingredients!$A$3:$A$119)+SUMIF($B$3:$B$725,M676,$V$3:$V$724)</f>
        <v>0</v>
      </c>
      <c r="V676" s="10">
        <f t="shared" ca="1" si="149"/>
        <v>1</v>
      </c>
      <c r="W676" s="10">
        <v>1</v>
      </c>
      <c r="X676" s="11">
        <v>1</v>
      </c>
      <c r="Y676" s="11">
        <f>COUNTIF(F676:M1400,B676)</f>
        <v>0</v>
      </c>
      <c r="Z676" s="44" t="str">
        <f t="shared" ca="1" si="150"/>
        <v>Yes</v>
      </c>
      <c r="AA676" s="34">
        <f>SUMIF(Ingredients!$B$3:$B$230,F676,Ingredients!$C$3:$C$230)+SUMIF($B$3:$B$725,F676,$AI$3:$AI$725)</f>
        <v>22.30952380952381</v>
      </c>
      <c r="AB676" s="30">
        <f>SUMIF(Ingredients!$B$3:$B$230,G676,Ingredients!$C$3:$C$230)+SUMIF($B$3:$B$725,G676,$AI$3:$AI$725)</f>
        <v>7.166666666666667</v>
      </c>
      <c r="AC676" s="30">
        <f>SUMIF(Ingredients!$B$3:$B$230,H676,Ingredients!$C$3:$C$230)+SUMIF($B$3:$B$725,H676,$AI$3:$AI$725)</f>
        <v>0</v>
      </c>
      <c r="AD676" s="30">
        <f>SUMIF(Ingredients!$B$3:$B$230,I676,Ingredients!$C$3:$C$230)+SUMIF($B$3:$B$725,I676,$AI$3:$AI$725)</f>
        <v>0</v>
      </c>
      <c r="AE676" s="30">
        <f>SUMIF(Ingredients!$B$3:$B$230,J676,Ingredients!$C$3:$C$230)+SUMIF($B$3:$B$725,J676,$AI$3:$AI$725)</f>
        <v>0</v>
      </c>
      <c r="AF676" s="30">
        <f>SUMIF(Ingredients!$B$3:$B$230,K676,Ingredients!$C$3:$C$230)+SUMIF($B$3:$B$725,K676,$AI$3:$AI$725)</f>
        <v>0</v>
      </c>
      <c r="AG676" s="30">
        <f>SUMIF(Ingredients!$B$3:$B$230,L676,Ingredients!$C$3:$C$230)+SUMIF($B$3:$B$725,L676,$AI$3:$AI$725)</f>
        <v>0</v>
      </c>
      <c r="AH676" s="30">
        <f>SUMIF(Ingredients!$B$3:$B$230,M676,Ingredients!$C$3:$C$230)+SUMIF($B$3:$B$725,M676,$AI$3:$AI$725)</f>
        <v>0</v>
      </c>
      <c r="AI676" s="29">
        <f t="shared" si="139"/>
        <v>29.476190476190478</v>
      </c>
      <c r="AJ676" s="30">
        <f>SUMIF(Ingredients!$B$3:$B$230,F676,Ingredients!$D$3:$D$230)+SUMIF($B$3:$B$725,F676,$AR$3:$AR$725)</f>
        <v>5.3571428571428568</v>
      </c>
      <c r="AK676" s="30">
        <f>SUMIF(Ingredients!$B$3:$B$230,G676,Ingredients!$D$3:$D$230)+SUMIF($B$3:$B$725,G676,$AR$3:$AR$725)</f>
        <v>0</v>
      </c>
      <c r="AL676" s="30">
        <f>SUMIF(Ingredients!$B$3:$B$230,H676,Ingredients!$D$3:$D$230)+SUMIF($B$3:$B$725,H676,$AR$3:$AR$725)</f>
        <v>0</v>
      </c>
      <c r="AM676" s="30">
        <f>SUMIF(Ingredients!$B$3:$B$230,I676,Ingredients!$D$3:$D$230)+SUMIF($B$3:$B$725,I676,$AR$3:$AR$725)</f>
        <v>0</v>
      </c>
      <c r="AN676" s="30">
        <f>SUMIF(Ingredients!$B$3:$B$230,J676,Ingredients!$D$3:$D$230)+SUMIF($B$3:$B$725,J676,$AR$3:$AR$725)</f>
        <v>0</v>
      </c>
      <c r="AO676" s="30">
        <f>SUMIF(Ingredients!$B$3:$B$230,K676,Ingredients!$D$3:$D$230)+SUMIF($B$3:$B$725,K676,$AR$3:$AR$725)</f>
        <v>0</v>
      </c>
      <c r="AP676" s="30">
        <f>SUMIF(Ingredients!$B$3:$B$230,L676,Ingredients!$D$3:$D$230)+SUMIF($B$3:$B$725,L676,$AR$3:$AR$725)</f>
        <v>0</v>
      </c>
      <c r="AQ676" s="30">
        <f>SUMIF(Ingredients!$B$3:$B$230,M676,Ingredients!$D$3:$D$230)+SUMIF($B$3:$B$725,M676,$AR$3:$AR$725)</f>
        <v>0</v>
      </c>
      <c r="AR676" s="29">
        <f t="shared" si="140"/>
        <v>5.3571428571428568</v>
      </c>
      <c r="AS676" s="30">
        <f>SUMIF(Ingredients!$B$3:$B$230,F676,Ingredients!$E$3:$E$230)+SUMIF($B$3:$B$725,F676,$BA$3:$BA$730)</f>
        <v>23.232142857142858</v>
      </c>
      <c r="AT676" s="30">
        <f>SUMIF(Ingredients!$B$3:$B$230,G676,Ingredients!$E$3:$E$230)+SUMIF($B$3:$B$725,G676,$BA$3:$BA$730)</f>
        <v>30</v>
      </c>
      <c r="AU676" s="30">
        <f>SUMIF(Ingredients!$B$3:$B$230,H676,Ingredients!$E$3:$E$230)+SUMIF($B$3:$B$725,H676,$BA$3:$BA$730)</f>
        <v>0</v>
      </c>
      <c r="AV676" s="30">
        <f>SUMIF(Ingredients!$B$3:$B$230,I676,Ingredients!$E$3:$E$230)+SUMIF($B$3:$B$725,I676,$BA$3:$BA$730)</f>
        <v>0</v>
      </c>
      <c r="AW676" s="30">
        <f>SUMIF(Ingredients!$B$3:$B$230,J676,Ingredients!$E$3:$E$230)+SUMIF($B$3:$B$725,J676,$BA$3:$BA$730)</f>
        <v>0</v>
      </c>
      <c r="AX676" s="30">
        <f>SUMIF(Ingredients!$B$3:$B$230,K676,Ingredients!$E$3:$E$230)+SUMIF($B$3:$B$725,K676,$BA$3:$BA$730)</f>
        <v>0</v>
      </c>
      <c r="AY676" s="30">
        <f>SUMIF(Ingredients!$B$3:$B$230,L676,Ingredients!$E$3:$E$230)+SUMIF($B$3:$B$725,L676,$BA$3:$BA$730)</f>
        <v>0</v>
      </c>
      <c r="AZ676" s="30">
        <f>SUMIF(Ingredients!$B$3:$B$230,M676,Ingredients!$E$3:$E$230)+SUMIF($B$3:$B$725,M676,$BA$3:$BA$730)</f>
        <v>0</v>
      </c>
      <c r="BA676" s="29">
        <f t="shared" si="141"/>
        <v>26.616071428571431</v>
      </c>
      <c r="BB676" s="30">
        <f>SUMIF(Ingredients!$B$3:$B$230,F676,Ingredients!$F$3:$F$230)+SUMIF($B$3:$B$725,F676,$BJ$3:$BJ$725)</f>
        <v>1</v>
      </c>
      <c r="BC676" s="30">
        <f>SUMIF(Ingredients!$B$3:$B$230,G676,Ingredients!$F$3:$F$230)+SUMIF($B$3:$B$725,G676,$BJ$3:$BJ$725)</f>
        <v>0</v>
      </c>
      <c r="BD676" s="30">
        <f>SUMIF(Ingredients!$B$3:$B$230,H676,Ingredients!$F$3:$F$230)+SUMIF($B$3:$B$725,H676,$BJ$3:$BJ$725)</f>
        <v>0</v>
      </c>
      <c r="BE676" s="30">
        <f>SUMIF(Ingredients!$B$3:$B$230,I676,Ingredients!$F$3:$F$230)+SUMIF($B$3:$B$725,I676,$BJ$3:$BJ$725)</f>
        <v>0</v>
      </c>
      <c r="BF676" s="30">
        <f>SUMIF(Ingredients!$B$3:$B$230,J676,Ingredients!$F$3:$F$230)+SUMIF($B$3:$B$725,J676,$BJ$3:$BJ$725)</f>
        <v>0</v>
      </c>
      <c r="BG676" s="30">
        <f>SUMIF(Ingredients!$B$3:$B$230,K676,Ingredients!$F$3:$F$230)+SUMIF($B$3:$B$725,K676,$BJ$3:$BJ$725)</f>
        <v>0</v>
      </c>
      <c r="BH676" s="30">
        <f>SUMIF(Ingredients!$B$3:$B$230,L676,Ingredients!$F$3:$F$230)+SUMIF($B$3:$B$725,L676,$BJ$3:$BJ$725)</f>
        <v>0</v>
      </c>
      <c r="BI676" s="30">
        <f>SUMIF(Ingredients!$B$3:$B$230,M676,Ingredients!$F$3:$F$230)+SUMIF($B$3:$B$725,M676,$BJ$3:$BJ$725)</f>
        <v>0</v>
      </c>
      <c r="BJ676" s="35">
        <f t="shared" si="142"/>
        <v>1</v>
      </c>
      <c r="BK676" s="30">
        <f>SUMIF(Ingredients!$B$3:$B$230,F676,Ingredients!$G$3:$G$230)+SUMIF($B$3:$B$725,F676,$BS$3:$BS$725)</f>
        <v>0</v>
      </c>
      <c r="BL676" s="30">
        <f>SUMIF(Ingredients!$B$3:$B$230,G676,Ingredients!$G$3:$G$230)+SUMIF($B$3:$B$725,G676,$BS$3:$BS$725)</f>
        <v>0</v>
      </c>
      <c r="BM676" s="30">
        <f>SUMIF(Ingredients!$B$3:$B$230,H676,Ingredients!$G$3:$G$230)+SUMIF($B$3:$B$725,H676,$BS$3:$BS$725)</f>
        <v>0</v>
      </c>
      <c r="BN676" s="30">
        <f>SUMIF(Ingredients!$B$3:$B$230,I676,Ingredients!$G$3:$G$230)+SUMIF($B$3:$B$725,I676,$BS$3:$BS$725)</f>
        <v>0</v>
      </c>
      <c r="BO676" s="30">
        <f>SUMIF(Ingredients!$B$3:$B$230,J676,Ingredients!$G$3:$G$230)+SUMIF($B$3:$B$725,J676,$BS$3:$BS$725)</f>
        <v>0</v>
      </c>
      <c r="BP676" s="30">
        <f>SUMIF(Ingredients!$B$3:$B$230,K676,Ingredients!$G$3:$G$230)+SUMIF($B$3:$B$725,K676,$BS$3:$BS$725)</f>
        <v>0</v>
      </c>
      <c r="BQ676" s="30">
        <f>SUMIF(Ingredients!$B$3:$B$230,L676,Ingredients!$G$3:$G$230)+SUMIF($B$3:$B$725,L676,$BS$3:$BS$725)</f>
        <v>0</v>
      </c>
      <c r="BR676" s="30">
        <f>SUMIF(Ingredients!$B$3:$B$230,M676,Ingredients!$G$3:$G$230)+SUMIF($B$3:$B$725,M676,$BS$3:$BS$725)</f>
        <v>0</v>
      </c>
      <c r="BS676" s="36">
        <f t="shared" si="143"/>
        <v>0</v>
      </c>
      <c r="BT676" s="30">
        <f>SUMIF(Ingredients!$B$3:$B$230,F676,Ingredients!$H$3:$H$230)+SUMIF($B$3:$B$725,F676,$CB$3:$CB$725)</f>
        <v>1.1428571428571428</v>
      </c>
      <c r="BU676" s="30">
        <f>SUMIF(Ingredients!$B$3:$B$230,G676,Ingredients!$H$3:$H$230)+SUMIF($B$3:$B$725,G676,$CB$3:$CB$725)</f>
        <v>0</v>
      </c>
      <c r="BV676" s="30">
        <f>SUMIF(Ingredients!$B$3:$B$230,H676,Ingredients!$H$3:$H$230)+SUMIF($B$3:$B$725,H676,$CB$3:$CB$725)</f>
        <v>0</v>
      </c>
      <c r="BW676" s="30">
        <f>SUMIF(Ingredients!$B$3:$B$230,I676,Ingredients!$H$3:$H$230)+SUMIF($B$3:$B$725,I676,$CB$3:$CB$725)</f>
        <v>0</v>
      </c>
      <c r="BX676" s="30">
        <f>SUMIF(Ingredients!$B$3:$B$230,J676,Ingredients!$H$3:$H$230)+SUMIF($B$3:$B$725,J676,$CB$3:$CB$725)</f>
        <v>0</v>
      </c>
      <c r="BY676" s="30">
        <f>SUMIF(Ingredients!$B$3:$B$230,K676,Ingredients!$H$3:$H$230)+SUMIF($B$3:$B$725,K676,$CB$3:$CB$725)</f>
        <v>0</v>
      </c>
      <c r="BZ676" s="30">
        <f>SUMIF(Ingredients!$B$3:$B$230,L676,Ingredients!$H$3:$H$230)+SUMIF($B$3:$B$725,L676,$CB$3:$CB$725)</f>
        <v>0</v>
      </c>
      <c r="CA676" s="30">
        <f>SUMIF(Ingredients!$B$3:$B$230,M676,Ingredients!$H$3:$H$230)+SUMIF($B$3:$B$725,M676,$CB$3:$CB$725)</f>
        <v>0</v>
      </c>
      <c r="CB676" s="42">
        <f t="shared" si="144"/>
        <v>1.1428571428571428</v>
      </c>
      <c r="CC676" s="30">
        <f>SUMIF(Ingredients!$B$3:$B$230,F676,Ingredients!$I$3:$I$230)+SUMIF($B$3:$B$725,F676,$CK$3:$CK$725)</f>
        <v>2.5</v>
      </c>
      <c r="CD676" s="30">
        <f>SUMIF(Ingredients!$B$3:$B$230,G676,Ingredients!$I$3:$I$230)+SUMIF($B$3:$B$725,G676,$CK$3:$CK$725)</f>
        <v>2</v>
      </c>
      <c r="CE676" s="30">
        <f>SUMIF(Ingredients!$B$3:$B$230,H676,Ingredients!$I$3:$I$230)+SUMIF($B$3:$B$725,H676,$CK$3:$CK$725)</f>
        <v>0</v>
      </c>
      <c r="CF676" s="30">
        <f>SUMIF(Ingredients!$B$3:$B$230,I676,Ingredients!$I$3:$I$230)+SUMIF($B$3:$B$725,I676,$CK$3:$CK$725)</f>
        <v>0</v>
      </c>
      <c r="CG676" s="30">
        <f>SUMIF(Ingredients!$B$3:$B$230,J676,Ingredients!$I$3:$I$230)+SUMIF($B$3:$B$725,J676,$CK$3:$CK$725)</f>
        <v>0</v>
      </c>
      <c r="CH676" s="30">
        <f>SUMIF(Ingredients!$B$3:$B$230,K676,Ingredients!$I$3:$I$230)+SUMIF($B$3:$B$725,K676,$CK$3:$CK$725)</f>
        <v>0</v>
      </c>
      <c r="CI676" s="30">
        <f>SUMIF(Ingredients!$B$3:$B$230,L676,Ingredients!$I$3:$I$230)+SUMIF($B$3:$B$725,L676,$CK$3:$CK$725)</f>
        <v>0</v>
      </c>
      <c r="CJ676" s="30">
        <f>SUMIF(Ingredients!$B$3:$B$230,M676,Ingredients!$I$3:$I$230)+SUMIF($B$3:$B$725,M676,$CK$3:$CK$725)</f>
        <v>0</v>
      </c>
      <c r="CK676" s="38">
        <f t="shared" si="145"/>
        <v>4.5</v>
      </c>
      <c r="CL676" s="30">
        <f>SUMIF(Ingredients!$B$3:$B$230,F676,Ingredients!$J$3:$J$230)+SUMIF($B$3:$B$725,F676,$CT$3:$CT$725)</f>
        <v>2</v>
      </c>
      <c r="CM676" s="30">
        <f>SUMIF(Ingredients!$B$3:$B$230,G676,Ingredients!$J$3:$J$230)+SUMIF($B$3:$B$725,G676,$CT$3:$CT$725)</f>
        <v>0</v>
      </c>
      <c r="CN676" s="30">
        <f>SUMIF(Ingredients!$B$3:$B$230,H676,Ingredients!$J$3:$J$230)+SUMIF($B$3:$B$725,H676,$CT$3:$CT$725)</f>
        <v>0</v>
      </c>
      <c r="CO676" s="30">
        <f>SUMIF(Ingredients!$B$3:$B$230,I676,Ingredients!$J$3:$J$230)+SUMIF($B$3:$B$725,I676,$CT$3:$CT$725)</f>
        <v>0</v>
      </c>
      <c r="CP676" s="30">
        <f>SUMIF(Ingredients!$B$3:$B$230,J676,Ingredients!$J$3:$J$230)+SUMIF($B$3:$B$725,J676,$CT$3:$CT$725)</f>
        <v>0</v>
      </c>
      <c r="CQ676" s="30">
        <f>SUMIF(Ingredients!$B$3:$B$230,K676,Ingredients!$J$3:$J$230)+SUMIF($B$3:$B$725,K676,$CT$3:$CT$725)</f>
        <v>0</v>
      </c>
      <c r="CR676" s="30">
        <f>SUMIF(Ingredients!$B$3:$B$230,L676,Ingredients!$J$3:$J$230)+SUMIF($B$3:$B$725,L676,$CT$3:$CT$725)</f>
        <v>0</v>
      </c>
      <c r="CS676" s="30">
        <f>SUMIF(Ingredients!$B$3:$B$230,M676,Ingredients!$J$3:$J$230)+SUMIF($B$3:$B$725,M676,$CT$3:$CT$725)</f>
        <v>0</v>
      </c>
      <c r="CT676" s="43">
        <f t="shared" si="146"/>
        <v>2</v>
      </c>
      <c r="CU676" s="34">
        <v>30</v>
      </c>
      <c r="CV676" s="30">
        <v>0</v>
      </c>
      <c r="CW676" s="30">
        <v>12</v>
      </c>
      <c r="CX676" s="35">
        <v>1</v>
      </c>
      <c r="CY676" s="36">
        <v>0</v>
      </c>
      <c r="CZ676" s="37">
        <v>1</v>
      </c>
      <c r="DA676" s="38">
        <v>4.5</v>
      </c>
      <c r="DB676" s="39">
        <v>2</v>
      </c>
      <c r="DC676" t="s">
        <v>202</v>
      </c>
      <c r="DD676" t="str">
        <f t="shared" ca="1" si="138"/>
        <v/>
      </c>
      <c r="DE676" t="str">
        <f t="shared" ca="1" si="147"/>
        <v>-</v>
      </c>
      <c r="DG676" t="s">
        <v>200</v>
      </c>
      <c r="DH676" t="str">
        <f t="shared" ca="1" si="148"/>
        <v>TOADINTHEHOLEITEM(MEAL, ItemRegistry.toadintheholeItem, 4 ,6f,0f,1f,1f,0f,4.5f,2f,1.75f),</v>
      </c>
      <c r="DI676" t="s">
        <v>2667</v>
      </c>
    </row>
    <row r="677" spans="2:113" x14ac:dyDescent="0.3">
      <c r="B677" t="s">
        <v>1005</v>
      </c>
      <c r="C677" t="str">
        <f>INDEX('PH Itemnames'!$B$1:$B$723,MATCH(B677,'PH Itemnames'!$A$1:$A$723),1)</f>
        <v>homestylelunchItem</v>
      </c>
      <c r="D677" t="s">
        <v>240</v>
      </c>
      <c r="E677" t="s">
        <v>1191</v>
      </c>
      <c r="F677" s="10" t="s">
        <v>251</v>
      </c>
      <c r="G677" s="11" t="s">
        <v>321</v>
      </c>
      <c r="H677" s="11"/>
      <c r="I677" s="11"/>
      <c r="J677" s="11"/>
      <c r="K677" s="11"/>
      <c r="L677" s="11"/>
      <c r="M677" s="11"/>
      <c r="N677" s="46">
        <f ca="1">SUMIF(Ingredients!$B$3:$B$230,'PH complex foods'!F677,Ingredients!$A$3:$A$119)+SUMIF($B$3:$B$725,F677,$V$3:$V$724)</f>
        <v>1</v>
      </c>
      <c r="O677" s="11">
        <f ca="1">SUMIF(Ingredients!$B$3:$B$230,'PH complex foods'!G677,Ingredients!$A$3:$A$119)+SUMIF($B$3:$B$725,G677,$V$3:$V$724)</f>
        <v>1</v>
      </c>
      <c r="P677" s="11">
        <f ca="1">SUMIF(Ingredients!$B$3:$B$230,'PH complex foods'!H677,Ingredients!$A$3:$A$119)+SUMIF($B$3:$B$725,H677,$V$3:$V$724)</f>
        <v>0</v>
      </c>
      <c r="Q677" s="11">
        <f ca="1">SUMIF(Ingredients!$B$3:$B$230,'PH complex foods'!I677,Ingredients!$A$3:$A$119)+SUMIF($B$3:$B$725,I677,$V$3:$V$724)</f>
        <v>0</v>
      </c>
      <c r="R677" s="11">
        <f ca="1">SUMIF(Ingredients!$B$3:$B$230,'PH complex foods'!J677,Ingredients!$A$3:$A$119)+SUMIF($B$3:$B$725,J677,$V$3:$V$724)</f>
        <v>0</v>
      </c>
      <c r="S677" s="11">
        <f ca="1">SUMIF(Ingredients!$B$3:$B$230,'PH complex foods'!K677,Ingredients!$A$3:$A$119)+SUMIF($B$3:$B$725,K677,$V$3:$V$724)</f>
        <v>0</v>
      </c>
      <c r="T677" s="11">
        <f ca="1">SUMIF(Ingredients!$B$3:$B$230,'PH complex foods'!L677,Ingredients!$A$3:$A$119)+SUMIF($B$3:$B$725,L677,$V$3:$V$724)</f>
        <v>0</v>
      </c>
      <c r="U677" s="11">
        <f ca="1">SUMIF(Ingredients!$B$3:$B$230,'PH complex foods'!M677,Ingredients!$A$3:$A$119)+SUMIF($B$3:$B$725,M677,$V$3:$V$724)</f>
        <v>0</v>
      </c>
      <c r="V677" s="10">
        <f t="shared" ca="1" si="149"/>
        <v>1</v>
      </c>
      <c r="W677" s="10">
        <v>1</v>
      </c>
      <c r="X677" s="11">
        <v>1</v>
      </c>
      <c r="Y677" s="11">
        <f>COUNTIF(F677:M1401,B677)</f>
        <v>0</v>
      </c>
      <c r="Z677" s="44" t="str">
        <f t="shared" ca="1" si="150"/>
        <v>Yes</v>
      </c>
      <c r="AA677" s="34">
        <f>SUMIF(Ingredients!$B$3:$B$230,F677,Ingredients!$C$3:$C$230)+SUMIF($B$3:$B$725,F677,$AI$3:$AI$725)</f>
        <v>25</v>
      </c>
      <c r="AB677" s="30">
        <f>SUMIF(Ingredients!$B$3:$B$230,G677,Ingredients!$C$3:$C$230)+SUMIF($B$3:$B$725,G677,$AI$3:$AI$725)</f>
        <v>14.30952380952381</v>
      </c>
      <c r="AC677" s="30">
        <f>SUMIF(Ingredients!$B$3:$B$230,H677,Ingredients!$C$3:$C$230)+SUMIF($B$3:$B$725,H677,$AI$3:$AI$725)</f>
        <v>0</v>
      </c>
      <c r="AD677" s="30">
        <f>SUMIF(Ingredients!$B$3:$B$230,I677,Ingredients!$C$3:$C$230)+SUMIF($B$3:$B$725,I677,$AI$3:$AI$725)</f>
        <v>0</v>
      </c>
      <c r="AE677" s="30">
        <f>SUMIF(Ingredients!$B$3:$B$230,J677,Ingredients!$C$3:$C$230)+SUMIF($B$3:$B$725,J677,$AI$3:$AI$725)</f>
        <v>0</v>
      </c>
      <c r="AF677" s="30">
        <f>SUMIF(Ingredients!$B$3:$B$230,K677,Ingredients!$C$3:$C$230)+SUMIF($B$3:$B$725,K677,$AI$3:$AI$725)</f>
        <v>0</v>
      </c>
      <c r="AG677" s="30">
        <f>SUMIF(Ingredients!$B$3:$B$230,L677,Ingredients!$C$3:$C$230)+SUMIF($B$3:$B$725,L677,$AI$3:$AI$725)</f>
        <v>0</v>
      </c>
      <c r="AH677" s="30">
        <f>SUMIF(Ingredients!$B$3:$B$230,M677,Ingredients!$C$3:$C$230)+SUMIF($B$3:$B$725,M677,$AI$3:$AI$725)</f>
        <v>0</v>
      </c>
      <c r="AI677" s="29">
        <f t="shared" si="139"/>
        <v>39.30952380952381</v>
      </c>
      <c r="AJ677" s="30">
        <f>SUMIF(Ingredients!$B$3:$B$230,F677,Ingredients!$D$3:$D$230)+SUMIF($B$3:$B$725,F677,$AR$3:$AR$725)</f>
        <v>0</v>
      </c>
      <c r="AK677" s="30">
        <f>SUMIF(Ingredients!$B$3:$B$230,G677,Ingredients!$D$3:$D$230)+SUMIF($B$3:$B$725,G677,$AR$3:$AR$725)</f>
        <v>5.3571428571428568</v>
      </c>
      <c r="AL677" s="30">
        <f>SUMIF(Ingredients!$B$3:$B$230,H677,Ingredients!$D$3:$D$230)+SUMIF($B$3:$B$725,H677,$AR$3:$AR$725)</f>
        <v>0</v>
      </c>
      <c r="AM677" s="30">
        <f>SUMIF(Ingredients!$B$3:$B$230,I677,Ingredients!$D$3:$D$230)+SUMIF($B$3:$B$725,I677,$AR$3:$AR$725)</f>
        <v>0</v>
      </c>
      <c r="AN677" s="30">
        <f>SUMIF(Ingredients!$B$3:$B$230,J677,Ingredients!$D$3:$D$230)+SUMIF($B$3:$B$725,J677,$AR$3:$AR$725)</f>
        <v>0</v>
      </c>
      <c r="AO677" s="30">
        <f>SUMIF(Ingredients!$B$3:$B$230,K677,Ingredients!$D$3:$D$230)+SUMIF($B$3:$B$725,K677,$AR$3:$AR$725)</f>
        <v>0</v>
      </c>
      <c r="AP677" s="30">
        <f>SUMIF(Ingredients!$B$3:$B$230,L677,Ingredients!$D$3:$D$230)+SUMIF($B$3:$B$725,L677,$AR$3:$AR$725)</f>
        <v>0</v>
      </c>
      <c r="AQ677" s="30">
        <f>SUMIF(Ingredients!$B$3:$B$230,M677,Ingredients!$D$3:$D$230)+SUMIF($B$3:$B$725,M677,$AR$3:$AR$725)</f>
        <v>0</v>
      </c>
      <c r="AR677" s="29">
        <f t="shared" si="140"/>
        <v>5.3571428571428568</v>
      </c>
      <c r="AS677" s="30">
        <f>SUMIF(Ingredients!$B$3:$B$230,F677,Ingredients!$E$3:$E$230)+SUMIF($B$3:$B$725,F677,$BA$3:$BA$730)</f>
        <v>33.833333333333336</v>
      </c>
      <c r="AT677" s="30">
        <f>SUMIF(Ingredients!$B$3:$B$230,G677,Ingredients!$E$3:$E$230)+SUMIF($B$3:$B$725,G677,$BA$3:$BA$730)</f>
        <v>7.7142857142857144</v>
      </c>
      <c r="AU677" s="30">
        <f>SUMIF(Ingredients!$B$3:$B$230,H677,Ingredients!$E$3:$E$230)+SUMIF($B$3:$B$725,H677,$BA$3:$BA$730)</f>
        <v>0</v>
      </c>
      <c r="AV677" s="30">
        <f>SUMIF(Ingredients!$B$3:$B$230,I677,Ingredients!$E$3:$E$230)+SUMIF($B$3:$B$725,I677,$BA$3:$BA$730)</f>
        <v>0</v>
      </c>
      <c r="AW677" s="30">
        <f>SUMIF(Ingredients!$B$3:$B$230,J677,Ingredients!$E$3:$E$230)+SUMIF($B$3:$B$725,J677,$BA$3:$BA$730)</f>
        <v>0</v>
      </c>
      <c r="AX677" s="30">
        <f>SUMIF(Ingredients!$B$3:$B$230,K677,Ingredients!$E$3:$E$230)+SUMIF($B$3:$B$725,K677,$BA$3:$BA$730)</f>
        <v>0</v>
      </c>
      <c r="AY677" s="30">
        <f>SUMIF(Ingredients!$B$3:$B$230,L677,Ingredients!$E$3:$E$230)+SUMIF($B$3:$B$725,L677,$BA$3:$BA$730)</f>
        <v>0</v>
      </c>
      <c r="AZ677" s="30">
        <f>SUMIF(Ingredients!$B$3:$B$230,M677,Ingredients!$E$3:$E$230)+SUMIF($B$3:$B$725,M677,$BA$3:$BA$730)</f>
        <v>0</v>
      </c>
      <c r="BA677" s="29">
        <f t="shared" si="141"/>
        <v>20.773809523809526</v>
      </c>
      <c r="BB677" s="30">
        <f>SUMIF(Ingredients!$B$3:$B$230,F677,Ingredients!$F$3:$F$230)+SUMIF($B$3:$B$725,F677,$BJ$3:$BJ$725)</f>
        <v>1.5</v>
      </c>
      <c r="BC677" s="30">
        <f>SUMIF(Ingredients!$B$3:$B$230,G677,Ingredients!$F$3:$F$230)+SUMIF($B$3:$B$725,G677,$BJ$3:$BJ$725)</f>
        <v>0</v>
      </c>
      <c r="BD677" s="30">
        <f>SUMIF(Ingredients!$B$3:$B$230,H677,Ingredients!$F$3:$F$230)+SUMIF($B$3:$B$725,H677,$BJ$3:$BJ$725)</f>
        <v>0</v>
      </c>
      <c r="BE677" s="30">
        <f>SUMIF(Ingredients!$B$3:$B$230,I677,Ingredients!$F$3:$F$230)+SUMIF($B$3:$B$725,I677,$BJ$3:$BJ$725)</f>
        <v>0</v>
      </c>
      <c r="BF677" s="30">
        <f>SUMIF(Ingredients!$B$3:$B$230,J677,Ingredients!$F$3:$F$230)+SUMIF($B$3:$B$725,J677,$BJ$3:$BJ$725)</f>
        <v>0</v>
      </c>
      <c r="BG677" s="30">
        <f>SUMIF(Ingredients!$B$3:$B$230,K677,Ingredients!$F$3:$F$230)+SUMIF($B$3:$B$725,K677,$BJ$3:$BJ$725)</f>
        <v>0</v>
      </c>
      <c r="BH677" s="30">
        <f>SUMIF(Ingredients!$B$3:$B$230,L677,Ingredients!$F$3:$F$230)+SUMIF($B$3:$B$725,L677,$BJ$3:$BJ$725)</f>
        <v>0</v>
      </c>
      <c r="BI677" s="30">
        <f>SUMIF(Ingredients!$B$3:$B$230,M677,Ingredients!$F$3:$F$230)+SUMIF($B$3:$B$725,M677,$BJ$3:$BJ$725)</f>
        <v>0</v>
      </c>
      <c r="BJ677" s="35">
        <f t="shared" si="142"/>
        <v>1.5</v>
      </c>
      <c r="BK677" s="30">
        <f>SUMIF(Ingredients!$B$3:$B$230,F677,Ingredients!$G$3:$G$230)+SUMIF($B$3:$B$725,F677,$BS$3:$BS$725)</f>
        <v>0</v>
      </c>
      <c r="BL677" s="30">
        <f>SUMIF(Ingredients!$B$3:$B$230,G677,Ingredients!$G$3:$G$230)+SUMIF($B$3:$B$725,G677,$BS$3:$BS$725)</f>
        <v>0</v>
      </c>
      <c r="BM677" s="30">
        <f>SUMIF(Ingredients!$B$3:$B$230,H677,Ingredients!$G$3:$G$230)+SUMIF($B$3:$B$725,H677,$BS$3:$BS$725)</f>
        <v>0</v>
      </c>
      <c r="BN677" s="30">
        <f>SUMIF(Ingredients!$B$3:$B$230,I677,Ingredients!$G$3:$G$230)+SUMIF($B$3:$B$725,I677,$BS$3:$BS$725)</f>
        <v>0</v>
      </c>
      <c r="BO677" s="30">
        <f>SUMIF(Ingredients!$B$3:$B$230,J677,Ingredients!$G$3:$G$230)+SUMIF($B$3:$B$725,J677,$BS$3:$BS$725)</f>
        <v>0</v>
      </c>
      <c r="BP677" s="30">
        <f>SUMIF(Ingredients!$B$3:$B$230,K677,Ingredients!$G$3:$G$230)+SUMIF($B$3:$B$725,K677,$BS$3:$BS$725)</f>
        <v>0</v>
      </c>
      <c r="BQ677" s="30">
        <f>SUMIF(Ingredients!$B$3:$B$230,L677,Ingredients!$G$3:$G$230)+SUMIF($B$3:$B$725,L677,$BS$3:$BS$725)</f>
        <v>0</v>
      </c>
      <c r="BR677" s="30">
        <f>SUMIF(Ingredients!$B$3:$B$230,M677,Ingredients!$G$3:$G$230)+SUMIF($B$3:$B$725,M677,$BS$3:$BS$725)</f>
        <v>0</v>
      </c>
      <c r="BS677" s="36">
        <f t="shared" si="143"/>
        <v>0</v>
      </c>
      <c r="BT677" s="30">
        <f>SUMIF(Ingredients!$B$3:$B$230,F677,Ingredients!$H$3:$H$230)+SUMIF($B$3:$B$725,F677,$CB$3:$CB$725)</f>
        <v>0</v>
      </c>
      <c r="BU677" s="30">
        <f>SUMIF(Ingredients!$B$3:$B$230,G677,Ingredients!$H$3:$H$230)+SUMIF($B$3:$B$725,G677,$CB$3:$CB$725)</f>
        <v>2.6428571428571428</v>
      </c>
      <c r="BV677" s="30">
        <f>SUMIF(Ingredients!$B$3:$B$230,H677,Ingredients!$H$3:$H$230)+SUMIF($B$3:$B$725,H677,$CB$3:$CB$725)</f>
        <v>0</v>
      </c>
      <c r="BW677" s="30">
        <f>SUMIF(Ingredients!$B$3:$B$230,I677,Ingredients!$H$3:$H$230)+SUMIF($B$3:$B$725,I677,$CB$3:$CB$725)</f>
        <v>0</v>
      </c>
      <c r="BX677" s="30">
        <f>SUMIF(Ingredients!$B$3:$B$230,J677,Ingredients!$H$3:$H$230)+SUMIF($B$3:$B$725,J677,$CB$3:$CB$725)</f>
        <v>0</v>
      </c>
      <c r="BY677" s="30">
        <f>SUMIF(Ingredients!$B$3:$B$230,K677,Ingredients!$H$3:$H$230)+SUMIF($B$3:$B$725,K677,$CB$3:$CB$725)</f>
        <v>0</v>
      </c>
      <c r="BZ677" s="30">
        <f>SUMIF(Ingredients!$B$3:$B$230,L677,Ingredients!$H$3:$H$230)+SUMIF($B$3:$B$725,L677,$CB$3:$CB$725)</f>
        <v>0</v>
      </c>
      <c r="CA677" s="30">
        <f>SUMIF(Ingredients!$B$3:$B$230,M677,Ingredients!$H$3:$H$230)+SUMIF($B$3:$B$725,M677,$CB$3:$CB$725)</f>
        <v>0</v>
      </c>
      <c r="CB677" s="42">
        <f t="shared" si="144"/>
        <v>2.6428571428571428</v>
      </c>
      <c r="CC677" s="30">
        <f>SUMIF(Ingredients!$B$3:$B$230,F677,Ingredients!$I$3:$I$230)+SUMIF($B$3:$B$725,F677,$CK$3:$CK$725)</f>
        <v>0</v>
      </c>
      <c r="CD677" s="30">
        <f>SUMIF(Ingredients!$B$3:$B$230,G677,Ingredients!$I$3:$I$230)+SUMIF($B$3:$B$725,G677,$CK$3:$CK$725)</f>
        <v>2.5</v>
      </c>
      <c r="CE677" s="30">
        <f>SUMIF(Ingredients!$B$3:$B$230,H677,Ingredients!$I$3:$I$230)+SUMIF($B$3:$B$725,H677,$CK$3:$CK$725)</f>
        <v>0</v>
      </c>
      <c r="CF677" s="30">
        <f>SUMIF(Ingredients!$B$3:$B$230,I677,Ingredients!$I$3:$I$230)+SUMIF($B$3:$B$725,I677,$CK$3:$CK$725)</f>
        <v>0</v>
      </c>
      <c r="CG677" s="30">
        <f>SUMIF(Ingredients!$B$3:$B$230,J677,Ingredients!$I$3:$I$230)+SUMIF($B$3:$B$725,J677,$CK$3:$CK$725)</f>
        <v>0</v>
      </c>
      <c r="CH677" s="30">
        <f>SUMIF(Ingredients!$B$3:$B$230,K677,Ingredients!$I$3:$I$230)+SUMIF($B$3:$B$725,K677,$CK$3:$CK$725)</f>
        <v>0</v>
      </c>
      <c r="CI677" s="30">
        <f>SUMIF(Ingredients!$B$3:$B$230,L677,Ingredients!$I$3:$I$230)+SUMIF($B$3:$B$725,L677,$CK$3:$CK$725)</f>
        <v>0</v>
      </c>
      <c r="CJ677" s="30">
        <f>SUMIF(Ingredients!$B$3:$B$230,M677,Ingredients!$I$3:$I$230)+SUMIF($B$3:$B$725,M677,$CK$3:$CK$725)</f>
        <v>0</v>
      </c>
      <c r="CK677" s="38">
        <f t="shared" si="145"/>
        <v>2.5</v>
      </c>
      <c r="CL677" s="30">
        <f>SUMIF(Ingredients!$B$3:$B$230,F677,Ingredients!$J$3:$J$230)+SUMIF($B$3:$B$725,F677,$CT$3:$CT$725)</f>
        <v>5</v>
      </c>
      <c r="CM677" s="30">
        <f>SUMIF(Ingredients!$B$3:$B$230,G677,Ingredients!$J$3:$J$230)+SUMIF($B$3:$B$725,G677,$CT$3:$CT$725)</f>
        <v>0</v>
      </c>
      <c r="CN677" s="30">
        <f>SUMIF(Ingredients!$B$3:$B$230,H677,Ingredients!$J$3:$J$230)+SUMIF($B$3:$B$725,H677,$CT$3:$CT$725)</f>
        <v>0</v>
      </c>
      <c r="CO677" s="30">
        <f>SUMIF(Ingredients!$B$3:$B$230,I677,Ingredients!$J$3:$J$230)+SUMIF($B$3:$B$725,I677,$CT$3:$CT$725)</f>
        <v>0</v>
      </c>
      <c r="CP677" s="30">
        <f>SUMIF(Ingredients!$B$3:$B$230,J677,Ingredients!$J$3:$J$230)+SUMIF($B$3:$B$725,J677,$CT$3:$CT$725)</f>
        <v>0</v>
      </c>
      <c r="CQ677" s="30">
        <f>SUMIF(Ingredients!$B$3:$B$230,K677,Ingredients!$J$3:$J$230)+SUMIF($B$3:$B$725,K677,$CT$3:$CT$725)</f>
        <v>0</v>
      </c>
      <c r="CR677" s="30">
        <f>SUMIF(Ingredients!$B$3:$B$230,L677,Ingredients!$J$3:$J$230)+SUMIF($B$3:$B$725,L677,$CT$3:$CT$725)</f>
        <v>0</v>
      </c>
      <c r="CS677" s="30">
        <f>SUMIF(Ingredients!$B$3:$B$230,M677,Ingredients!$J$3:$J$230)+SUMIF($B$3:$B$725,M677,$CT$3:$CT$725)</f>
        <v>0</v>
      </c>
      <c r="CT677" s="43">
        <f t="shared" si="146"/>
        <v>5</v>
      </c>
      <c r="CU677" s="34">
        <v>40</v>
      </c>
      <c r="CV677" s="30">
        <v>15</v>
      </c>
      <c r="CW677" s="30">
        <v>9</v>
      </c>
      <c r="CX677" s="35">
        <v>1.5</v>
      </c>
      <c r="CY677" s="36">
        <v>0</v>
      </c>
      <c r="CZ677" s="37">
        <v>2.6428571428571428</v>
      </c>
      <c r="DA677" s="38">
        <v>2.5</v>
      </c>
      <c r="DB677" s="39">
        <v>5</v>
      </c>
      <c r="DC677" t="s">
        <v>202</v>
      </c>
      <c r="DD677" t="str">
        <f t="shared" ca="1" si="138"/>
        <v/>
      </c>
      <c r="DE677" t="str">
        <f t="shared" ca="1" si="147"/>
        <v>-</v>
      </c>
      <c r="DG677" t="s">
        <v>200</v>
      </c>
      <c r="DH677" t="str">
        <f t="shared" ca="1" si="148"/>
        <v>HOMESTYLELUNCHITEM(MEAL, ItemRegistry.homestylelunchItem, 4 ,8f,15f,1.5f,2.64f,0f,2.5f,5f,2.33f),</v>
      </c>
      <c r="DI677" t="s">
        <v>2668</v>
      </c>
    </row>
    <row r="678" spans="2:113" x14ac:dyDescent="0.3">
      <c r="B678" t="s">
        <v>1006</v>
      </c>
      <c r="C678" t="str">
        <f>INDEX('PH Itemnames'!$B$1:$B$723,MATCH(B678,'PH Itemnames'!$A$1:$A$723),1)</f>
        <v>montecristosandwichItem</v>
      </c>
      <c r="D678" t="s">
        <v>240</v>
      </c>
      <c r="E678" t="s">
        <v>1191</v>
      </c>
      <c r="F678" s="10" t="s">
        <v>246</v>
      </c>
      <c r="G678" s="11" t="s">
        <v>91</v>
      </c>
      <c r="H678" s="11" t="s">
        <v>77</v>
      </c>
      <c r="I678" s="11" t="s">
        <v>73</v>
      </c>
      <c r="J678" s="11" t="s">
        <v>226</v>
      </c>
      <c r="K678" s="11" t="s">
        <v>238</v>
      </c>
      <c r="L678" s="11" t="s">
        <v>427</v>
      </c>
      <c r="M678" s="11"/>
      <c r="N678" s="46">
        <f ca="1">SUMIF(Ingredients!$B$3:$B$230,'PH complex foods'!F678,Ingredients!$A$3:$A$119)+SUMIF($B$3:$B$725,F678,$V$3:$V$724)</f>
        <v>1</v>
      </c>
      <c r="O678" s="11">
        <f ca="1">SUMIF(Ingredients!$B$3:$B$230,'PH complex foods'!G678,Ingredients!$A$3:$A$119)+SUMIF($B$3:$B$725,G678,$V$3:$V$724)</f>
        <v>1</v>
      </c>
      <c r="P678" s="11">
        <f ca="1">SUMIF(Ingredients!$B$3:$B$230,'PH complex foods'!H678,Ingredients!$A$3:$A$119)+SUMIF($B$3:$B$725,H678,$V$3:$V$724)</f>
        <v>1</v>
      </c>
      <c r="Q678" s="11">
        <f ca="1">SUMIF(Ingredients!$B$3:$B$230,'PH complex foods'!I678,Ingredients!$A$3:$A$119)+SUMIF($B$3:$B$725,I678,$V$3:$V$724)</f>
        <v>1</v>
      </c>
      <c r="R678" s="11">
        <f ca="1">SUMIF(Ingredients!$B$3:$B$230,'PH complex foods'!J678,Ingredients!$A$3:$A$119)+SUMIF($B$3:$B$725,J678,$V$3:$V$724)</f>
        <v>1</v>
      </c>
      <c r="S678" s="11">
        <f ca="1">SUMIF(Ingredients!$B$3:$B$230,'PH complex foods'!K678,Ingredients!$A$3:$A$119)+SUMIF($B$3:$B$725,K678,$V$3:$V$724)</f>
        <v>1</v>
      </c>
      <c r="T678" s="11">
        <f ca="1">SUMIF(Ingredients!$B$3:$B$230,'PH complex foods'!L678,Ingredients!$A$3:$A$119)+SUMIF($B$3:$B$725,L678,$V$3:$V$724)</f>
        <v>1</v>
      </c>
      <c r="U678" s="11">
        <f ca="1">SUMIF(Ingredients!$B$3:$B$230,'PH complex foods'!M678,Ingredients!$A$3:$A$119)+SUMIF($B$3:$B$725,M678,$V$3:$V$724)</f>
        <v>0</v>
      </c>
      <c r="V678" s="10">
        <f t="shared" ca="1" si="149"/>
        <v>1</v>
      </c>
      <c r="W678" s="10">
        <v>1</v>
      </c>
      <c r="X678" s="11">
        <v>1</v>
      </c>
      <c r="Y678" s="11">
        <f>COUNTIF(F678:M1402,B678)</f>
        <v>0</v>
      </c>
      <c r="Z678" s="44" t="str">
        <f t="shared" ca="1" si="150"/>
        <v>Yes</v>
      </c>
      <c r="AA678" s="34">
        <f>SUMIF(Ingredients!$B$3:$B$230,F678,Ingredients!$C$3:$C$230)+SUMIF($B$3:$B$725,F678,$AI$3:$AI$725)</f>
        <v>5</v>
      </c>
      <c r="AB678" s="30">
        <f>SUMIF(Ingredients!$B$3:$B$230,G678,Ingredients!$C$3:$C$230)+SUMIF($B$3:$B$725,G678,$AI$3:$AI$725)</f>
        <v>5</v>
      </c>
      <c r="AC678" s="30">
        <f>SUMIF(Ingredients!$B$3:$B$230,H678,Ingredients!$C$3:$C$230)+SUMIF($B$3:$B$725,H678,$AI$3:$AI$725)</f>
        <v>10</v>
      </c>
      <c r="AD678" s="30">
        <f>SUMIF(Ingredients!$B$3:$B$230,I678,Ingredients!$C$3:$C$230)+SUMIF($B$3:$B$725,I678,$AI$3:$AI$725)</f>
        <v>10</v>
      </c>
      <c r="AE678" s="30">
        <f>SUMIF(Ingredients!$B$3:$B$230,J678,Ingredients!$C$3:$C$230)+SUMIF($B$3:$B$725,J678,$AI$3:$AI$725)</f>
        <v>0</v>
      </c>
      <c r="AF678" s="30">
        <f>SUMIF(Ingredients!$B$3:$B$230,K678,Ingredients!$C$3:$C$230)+SUMIF($B$3:$B$725,K678,$AI$3:$AI$725)</f>
        <v>5</v>
      </c>
      <c r="AG678" s="30">
        <f>SUMIF(Ingredients!$B$3:$B$230,L678,Ingredients!$C$3:$C$230)+SUMIF($B$3:$B$725,L678,$AI$3:$AI$725)</f>
        <v>0</v>
      </c>
      <c r="AH678" s="30">
        <f>SUMIF(Ingredients!$B$3:$B$230,M678,Ingredients!$C$3:$C$230)+SUMIF($B$3:$B$725,M678,$AI$3:$AI$725)</f>
        <v>0</v>
      </c>
      <c r="AI678" s="29">
        <f t="shared" si="139"/>
        <v>35</v>
      </c>
      <c r="AJ678" s="30">
        <f>SUMIF(Ingredients!$B$3:$B$230,F678,Ingredients!$D$3:$D$230)+SUMIF($B$3:$B$725,F678,$AR$3:$AR$725)</f>
        <v>0</v>
      </c>
      <c r="AK678" s="30">
        <f>SUMIF(Ingredients!$B$3:$B$230,G678,Ingredients!$D$3:$D$230)+SUMIF($B$3:$B$725,G678,$AR$3:$AR$725)</f>
        <v>0</v>
      </c>
      <c r="AL678" s="30">
        <f>SUMIF(Ingredients!$B$3:$B$230,H678,Ingredients!$D$3:$D$230)+SUMIF($B$3:$B$725,H678,$AR$3:$AR$725)</f>
        <v>0</v>
      </c>
      <c r="AM678" s="30">
        <f>SUMIF(Ingredients!$B$3:$B$230,I678,Ingredients!$D$3:$D$230)+SUMIF($B$3:$B$725,I678,$AR$3:$AR$725)</f>
        <v>0</v>
      </c>
      <c r="AN678" s="30">
        <f>SUMIF(Ingredients!$B$3:$B$230,J678,Ingredients!$D$3:$D$230)+SUMIF($B$3:$B$725,J678,$AR$3:$AR$725)</f>
        <v>0</v>
      </c>
      <c r="AO678" s="30">
        <f>SUMIF(Ingredients!$B$3:$B$230,K678,Ingredients!$D$3:$D$230)+SUMIF($B$3:$B$725,K678,$AR$3:$AR$725)</f>
        <v>5</v>
      </c>
      <c r="AP678" s="30">
        <f>SUMIF(Ingredients!$B$3:$B$230,L678,Ingredients!$D$3:$D$230)+SUMIF($B$3:$B$725,L678,$AR$3:$AR$725)</f>
        <v>0</v>
      </c>
      <c r="AQ678" s="30">
        <f>SUMIF(Ingredients!$B$3:$B$230,M678,Ingredients!$D$3:$D$230)+SUMIF($B$3:$B$725,M678,$AR$3:$AR$725)</f>
        <v>0</v>
      </c>
      <c r="AR678" s="29">
        <f t="shared" si="140"/>
        <v>5</v>
      </c>
      <c r="AS678" s="30">
        <f>SUMIF(Ingredients!$B$3:$B$230,F678,Ingredients!$E$3:$E$230)+SUMIF($B$3:$B$725,F678,$BA$3:$BA$730)</f>
        <v>21</v>
      </c>
      <c r="AT678" s="30">
        <f>SUMIF(Ingredients!$B$3:$B$230,G678,Ingredients!$E$3:$E$230)+SUMIF($B$3:$B$725,G678,$BA$3:$BA$730)</f>
        <v>9</v>
      </c>
      <c r="AU678" s="30">
        <f>SUMIF(Ingredients!$B$3:$B$230,H678,Ingredients!$E$3:$E$230)+SUMIF($B$3:$B$725,H678,$BA$3:$BA$730)</f>
        <v>14</v>
      </c>
      <c r="AV678" s="30">
        <f>SUMIF(Ingredients!$B$3:$B$230,I678,Ingredients!$E$3:$E$230)+SUMIF($B$3:$B$725,I678,$BA$3:$BA$730)</f>
        <v>73</v>
      </c>
      <c r="AW678" s="30">
        <f>SUMIF(Ingredients!$B$3:$B$230,J678,Ingredients!$E$3:$E$230)+SUMIF($B$3:$B$725,J678,$BA$3:$BA$730)</f>
        <v>16</v>
      </c>
      <c r="AX678" s="30">
        <f>SUMIF(Ingredients!$B$3:$B$230,K678,Ingredients!$E$3:$E$230)+SUMIF($B$3:$B$725,K678,$BA$3:$BA$730)</f>
        <v>23</v>
      </c>
      <c r="AY678" s="30">
        <f>SUMIF(Ingredients!$B$3:$B$230,L678,Ingredients!$E$3:$E$230)+SUMIF($B$3:$B$725,L678,$BA$3:$BA$730)</f>
        <v>48</v>
      </c>
      <c r="AZ678" s="30">
        <f>SUMIF(Ingredients!$B$3:$B$230,M678,Ingredients!$E$3:$E$230)+SUMIF($B$3:$B$725,M678,$BA$3:$BA$730)</f>
        <v>0</v>
      </c>
      <c r="BA678" s="29">
        <f t="shared" si="141"/>
        <v>29.142857142857142</v>
      </c>
      <c r="BB678" s="30">
        <f>SUMIF(Ingredients!$B$3:$B$230,F678,Ingredients!$F$3:$F$230)+SUMIF($B$3:$B$725,F678,$BJ$3:$BJ$725)</f>
        <v>1.5</v>
      </c>
      <c r="BC678" s="30">
        <f>SUMIF(Ingredients!$B$3:$B$230,G678,Ingredients!$F$3:$F$230)+SUMIF($B$3:$B$725,G678,$BJ$3:$BJ$725)</f>
        <v>0</v>
      </c>
      <c r="BD678" s="30">
        <f>SUMIF(Ingredients!$B$3:$B$230,H678,Ingredients!$F$3:$F$230)+SUMIF($B$3:$B$725,H678,$BJ$3:$BJ$725)</f>
        <v>0</v>
      </c>
      <c r="BE678" s="30">
        <f>SUMIF(Ingredients!$B$3:$B$230,I678,Ingredients!$F$3:$F$230)+SUMIF($B$3:$B$725,I678,$BJ$3:$BJ$725)</f>
        <v>0</v>
      </c>
      <c r="BF678" s="30">
        <f>SUMIF(Ingredients!$B$3:$B$230,J678,Ingredients!$F$3:$F$230)+SUMIF($B$3:$B$725,J678,$BJ$3:$BJ$725)</f>
        <v>0</v>
      </c>
      <c r="BG678" s="30">
        <f>SUMIF(Ingredients!$B$3:$B$230,K678,Ingredients!$F$3:$F$230)+SUMIF($B$3:$B$725,K678,$BJ$3:$BJ$725)</f>
        <v>0</v>
      </c>
      <c r="BH678" s="30">
        <f>SUMIF(Ingredients!$B$3:$B$230,L678,Ingredients!$F$3:$F$230)+SUMIF($B$3:$B$725,L678,$BJ$3:$BJ$725)</f>
        <v>0</v>
      </c>
      <c r="BI678" s="30">
        <f>SUMIF(Ingredients!$B$3:$B$230,M678,Ingredients!$F$3:$F$230)+SUMIF($B$3:$B$725,M678,$BJ$3:$BJ$725)</f>
        <v>0</v>
      </c>
      <c r="BJ678" s="35">
        <f t="shared" si="142"/>
        <v>1.5</v>
      </c>
      <c r="BK678" s="30">
        <f>SUMIF(Ingredients!$B$3:$B$230,F678,Ingredients!$G$3:$G$230)+SUMIF($B$3:$B$725,F678,$BS$3:$BS$725)</f>
        <v>0</v>
      </c>
      <c r="BL678" s="30">
        <f>SUMIF(Ingredients!$B$3:$B$230,G678,Ingredients!$G$3:$G$230)+SUMIF($B$3:$B$725,G678,$BS$3:$BS$725)</f>
        <v>0</v>
      </c>
      <c r="BM678" s="30">
        <f>SUMIF(Ingredients!$B$3:$B$230,H678,Ingredients!$G$3:$G$230)+SUMIF($B$3:$B$725,H678,$BS$3:$BS$725)</f>
        <v>0</v>
      </c>
      <c r="BN678" s="30">
        <f>SUMIF(Ingredients!$B$3:$B$230,I678,Ingredients!$G$3:$G$230)+SUMIF($B$3:$B$725,I678,$BS$3:$BS$725)</f>
        <v>0</v>
      </c>
      <c r="BO678" s="30">
        <f>SUMIF(Ingredients!$B$3:$B$230,J678,Ingredients!$G$3:$G$230)+SUMIF($B$3:$B$725,J678,$BS$3:$BS$725)</f>
        <v>0</v>
      </c>
      <c r="BP678" s="30">
        <f>SUMIF(Ingredients!$B$3:$B$230,K678,Ingredients!$G$3:$G$230)+SUMIF($B$3:$B$725,K678,$BS$3:$BS$725)</f>
        <v>0</v>
      </c>
      <c r="BQ678" s="30">
        <f>SUMIF(Ingredients!$B$3:$B$230,L678,Ingredients!$G$3:$G$230)+SUMIF($B$3:$B$725,L678,$BS$3:$BS$725)</f>
        <v>0</v>
      </c>
      <c r="BR678" s="30">
        <f>SUMIF(Ingredients!$B$3:$B$230,M678,Ingredients!$G$3:$G$230)+SUMIF($B$3:$B$725,M678,$BS$3:$BS$725)</f>
        <v>0</v>
      </c>
      <c r="BS678" s="36">
        <f t="shared" si="143"/>
        <v>0</v>
      </c>
      <c r="BT678" s="30">
        <f>SUMIF(Ingredients!$B$3:$B$230,F678,Ingredients!$H$3:$H$230)+SUMIF($B$3:$B$725,F678,$CB$3:$CB$725)</f>
        <v>0</v>
      </c>
      <c r="BU678" s="30">
        <f>SUMIF(Ingredients!$B$3:$B$230,G678,Ingredients!$H$3:$H$230)+SUMIF($B$3:$B$725,G678,$CB$3:$CB$725)</f>
        <v>0</v>
      </c>
      <c r="BV678" s="30">
        <f>SUMIF(Ingredients!$B$3:$B$230,H678,Ingredients!$H$3:$H$230)+SUMIF($B$3:$B$725,H678,$CB$3:$CB$725)</f>
        <v>0</v>
      </c>
      <c r="BW678" s="30">
        <f>SUMIF(Ingredients!$B$3:$B$230,I678,Ingredients!$H$3:$H$230)+SUMIF($B$3:$B$725,I678,$CB$3:$CB$725)</f>
        <v>0</v>
      </c>
      <c r="BX678" s="30">
        <f>SUMIF(Ingredients!$B$3:$B$230,J678,Ingredients!$H$3:$H$230)+SUMIF($B$3:$B$725,J678,$CB$3:$CB$725)</f>
        <v>0</v>
      </c>
      <c r="BY678" s="30">
        <f>SUMIF(Ingredients!$B$3:$B$230,K678,Ingredients!$H$3:$H$230)+SUMIF($B$3:$B$725,K678,$CB$3:$CB$725)</f>
        <v>0</v>
      </c>
      <c r="BZ678" s="30">
        <f>SUMIF(Ingredients!$B$3:$B$230,L678,Ingredients!$H$3:$H$230)+SUMIF($B$3:$B$725,L678,$CB$3:$CB$725)</f>
        <v>0</v>
      </c>
      <c r="CA678" s="30">
        <f>SUMIF(Ingredients!$B$3:$B$230,M678,Ingredients!$H$3:$H$230)+SUMIF($B$3:$B$725,M678,$CB$3:$CB$725)</f>
        <v>0</v>
      </c>
      <c r="CB678" s="42">
        <f t="shared" si="144"/>
        <v>0</v>
      </c>
      <c r="CC678" s="30">
        <f>SUMIF(Ingredients!$B$3:$B$230,F678,Ingredients!$I$3:$I$230)+SUMIF($B$3:$B$725,F678,$CK$3:$CK$725)</f>
        <v>0</v>
      </c>
      <c r="CD678" s="30">
        <f>SUMIF(Ingredients!$B$3:$B$230,G678,Ingredients!$I$3:$I$230)+SUMIF($B$3:$B$725,G678,$CK$3:$CK$725)</f>
        <v>2.5</v>
      </c>
      <c r="CE678" s="30">
        <f>SUMIF(Ingredients!$B$3:$B$230,H678,Ingredients!$I$3:$I$230)+SUMIF($B$3:$B$725,H678,$CK$3:$CK$725)</f>
        <v>2.5</v>
      </c>
      <c r="CF678" s="30">
        <f>SUMIF(Ingredients!$B$3:$B$230,I678,Ingredients!$I$3:$I$230)+SUMIF($B$3:$B$725,I678,$CK$3:$CK$725)</f>
        <v>0</v>
      </c>
      <c r="CG678" s="30">
        <f>SUMIF(Ingredients!$B$3:$B$230,J678,Ingredients!$I$3:$I$230)+SUMIF($B$3:$B$725,J678,$CK$3:$CK$725)</f>
        <v>0</v>
      </c>
      <c r="CH678" s="30">
        <f>SUMIF(Ingredients!$B$3:$B$230,K678,Ingredients!$I$3:$I$230)+SUMIF($B$3:$B$725,K678,$CK$3:$CK$725)</f>
        <v>0</v>
      </c>
      <c r="CI678" s="30">
        <f>SUMIF(Ingredients!$B$3:$B$230,L678,Ingredients!$I$3:$I$230)+SUMIF($B$3:$B$725,L678,$CK$3:$CK$725)</f>
        <v>0</v>
      </c>
      <c r="CJ678" s="30">
        <f>SUMIF(Ingredients!$B$3:$B$230,M678,Ingredients!$I$3:$I$230)+SUMIF($B$3:$B$725,M678,$CK$3:$CK$725)</f>
        <v>0</v>
      </c>
      <c r="CK678" s="38">
        <f t="shared" si="145"/>
        <v>5</v>
      </c>
      <c r="CL678" s="30">
        <f>SUMIF(Ingredients!$B$3:$B$230,F678,Ingredients!$J$3:$J$230)+SUMIF($B$3:$B$725,F678,$CT$3:$CT$725)</f>
        <v>0</v>
      </c>
      <c r="CM678" s="30">
        <f>SUMIF(Ingredients!$B$3:$B$230,G678,Ingredients!$J$3:$J$230)+SUMIF($B$3:$B$725,G678,$CT$3:$CT$725)</f>
        <v>0</v>
      </c>
      <c r="CN678" s="30">
        <f>SUMIF(Ingredients!$B$3:$B$230,H678,Ingredients!$J$3:$J$230)+SUMIF($B$3:$B$725,H678,$CT$3:$CT$725)</f>
        <v>0</v>
      </c>
      <c r="CO678" s="30">
        <f>SUMIF(Ingredients!$B$3:$B$230,I678,Ingredients!$J$3:$J$230)+SUMIF($B$3:$B$725,I678,$CT$3:$CT$725)</f>
        <v>3</v>
      </c>
      <c r="CP678" s="30">
        <f>SUMIF(Ingredients!$B$3:$B$230,J678,Ingredients!$J$3:$J$230)+SUMIF($B$3:$B$725,J678,$CT$3:$CT$725)</f>
        <v>0</v>
      </c>
      <c r="CQ678" s="30">
        <f>SUMIF(Ingredients!$B$3:$B$230,K678,Ingredients!$J$3:$J$230)+SUMIF($B$3:$B$725,K678,$CT$3:$CT$725)</f>
        <v>2</v>
      </c>
      <c r="CR678" s="30">
        <f>SUMIF(Ingredients!$B$3:$B$230,L678,Ingredients!$J$3:$J$230)+SUMIF($B$3:$B$725,L678,$CT$3:$CT$725)</f>
        <v>0</v>
      </c>
      <c r="CS678" s="30">
        <f>SUMIF(Ingredients!$B$3:$B$230,M678,Ingredients!$J$3:$J$230)+SUMIF($B$3:$B$725,M678,$CT$3:$CT$725)</f>
        <v>0</v>
      </c>
      <c r="CT678" s="43">
        <f t="shared" si="146"/>
        <v>5</v>
      </c>
      <c r="CU678" s="34">
        <v>35</v>
      </c>
      <c r="CV678" s="30">
        <v>0</v>
      </c>
      <c r="CW678" s="30">
        <v>12</v>
      </c>
      <c r="CX678" s="35">
        <v>1.5</v>
      </c>
      <c r="CY678" s="36">
        <v>0</v>
      </c>
      <c r="CZ678" s="37">
        <v>0</v>
      </c>
      <c r="DA678" s="38">
        <v>5</v>
      </c>
      <c r="DB678" s="39">
        <v>5</v>
      </c>
      <c r="DC678" t="s">
        <v>202</v>
      </c>
      <c r="DD678" t="str">
        <f t="shared" ca="1" si="138"/>
        <v/>
      </c>
      <c r="DE678" t="str">
        <f t="shared" ca="1" si="147"/>
        <v>-</v>
      </c>
      <c r="DG678" t="s">
        <v>200</v>
      </c>
      <c r="DH678" t="str">
        <f t="shared" ca="1" si="148"/>
        <v>MONTECRISTOSANDWICHITEM(MEAL, ItemRegistry.montecristosandwichItem, 4 ,7f,0f,1.5f,0f,0f,5f,5f,1.75f),</v>
      </c>
      <c r="DI678" t="s">
        <v>2669</v>
      </c>
    </row>
    <row r="679" spans="2:113" x14ac:dyDescent="0.3">
      <c r="B679" t="s">
        <v>1007</v>
      </c>
      <c r="C679" t="str">
        <f>INDEX('PH Itemnames'!$B$1:$B$723,MATCH(B679,'PH Itemnames'!$A$1:$A$723),1)</f>
        <v>mobsoupItem</v>
      </c>
      <c r="D679" t="s">
        <v>245</v>
      </c>
      <c r="E679" t="s">
        <v>1191</v>
      </c>
      <c r="F679" s="10" t="s">
        <v>312</v>
      </c>
      <c r="G679" s="11" t="s">
        <v>305</v>
      </c>
      <c r="H679" s="11" t="s">
        <v>1008</v>
      </c>
      <c r="I679" s="11" t="s">
        <v>1009</v>
      </c>
      <c r="J679" s="11"/>
      <c r="K679" s="11"/>
      <c r="L679" s="11"/>
      <c r="M679" s="11"/>
      <c r="N679" s="46">
        <f ca="1">SUMIF(Ingredients!$B$3:$B$230,'PH complex foods'!F679,Ingredients!$A$3:$A$119)+SUMIF($B$3:$B$725,F679,$V$3:$V$724)</f>
        <v>1</v>
      </c>
      <c r="O679" s="11">
        <f ca="1">SUMIF(Ingredients!$B$3:$B$230,'PH complex foods'!G679,Ingredients!$A$3:$A$119)+SUMIF($B$3:$B$725,G679,$V$3:$V$724)</f>
        <v>0</v>
      </c>
      <c r="P679" s="11">
        <f ca="1">SUMIF(Ingredients!$B$3:$B$230,'PH complex foods'!H679,Ingredients!$A$3:$A$119)+SUMIF($B$3:$B$725,H679,$V$3:$V$724)</f>
        <v>0</v>
      </c>
      <c r="Q679" s="11">
        <f ca="1">SUMIF(Ingredients!$B$3:$B$230,'PH complex foods'!I679,Ingredients!$A$3:$A$119)+SUMIF($B$3:$B$725,I679,$V$3:$V$724)</f>
        <v>0</v>
      </c>
      <c r="R679" s="11">
        <f ca="1">SUMIF(Ingredients!$B$3:$B$230,'PH complex foods'!J679,Ingredients!$A$3:$A$119)+SUMIF($B$3:$B$725,J679,$V$3:$V$724)</f>
        <v>0</v>
      </c>
      <c r="S679" s="11">
        <f ca="1">SUMIF(Ingredients!$B$3:$B$230,'PH complex foods'!K679,Ingredients!$A$3:$A$119)+SUMIF($B$3:$B$725,K679,$V$3:$V$724)</f>
        <v>0</v>
      </c>
      <c r="T679" s="11">
        <f ca="1">SUMIF(Ingredients!$B$3:$B$230,'PH complex foods'!L679,Ingredients!$A$3:$A$119)+SUMIF($B$3:$B$725,L679,$V$3:$V$724)</f>
        <v>0</v>
      </c>
      <c r="U679" s="11">
        <f ca="1">SUMIF(Ingredients!$B$3:$B$230,'PH complex foods'!M679,Ingredients!$A$3:$A$119)+SUMIF($B$3:$B$725,M679,$V$3:$V$724)</f>
        <v>0</v>
      </c>
      <c r="V679" s="10">
        <f t="shared" ca="1" si="149"/>
        <v>-2</v>
      </c>
      <c r="W679" s="10">
        <v>-2</v>
      </c>
      <c r="X679" s="11">
        <v>-2</v>
      </c>
      <c r="Y679" s="11">
        <f>COUNTIF(F679:M1403,B679)</f>
        <v>0</v>
      </c>
      <c r="Z679" s="44" t="str">
        <f t="shared" ca="1" si="150"/>
        <v>No</v>
      </c>
      <c r="AA679" s="34">
        <f>SUMIF(Ingredients!$B$3:$B$230,F679,Ingredients!$C$3:$C$230)+SUMIF($B$3:$B$725,F679,$AI$3:$AI$725)</f>
        <v>0</v>
      </c>
      <c r="AB679" s="30">
        <f>SUMIF(Ingredients!$B$3:$B$230,G679,Ingredients!$C$3:$C$230)+SUMIF($B$3:$B$725,G679,$AI$3:$AI$725)</f>
        <v>0</v>
      </c>
      <c r="AC679" s="30">
        <f>SUMIF(Ingredients!$B$3:$B$230,H679,Ingredients!$C$3:$C$230)+SUMIF($B$3:$B$725,H679,$AI$3:$AI$725)</f>
        <v>0</v>
      </c>
      <c r="AD679" s="30">
        <f>SUMIF(Ingredients!$B$3:$B$230,I679,Ingredients!$C$3:$C$230)+SUMIF($B$3:$B$725,I679,$AI$3:$AI$725)</f>
        <v>0</v>
      </c>
      <c r="AE679" s="30">
        <f>SUMIF(Ingredients!$B$3:$B$230,J679,Ingredients!$C$3:$C$230)+SUMIF($B$3:$B$725,J679,$AI$3:$AI$725)</f>
        <v>0</v>
      </c>
      <c r="AF679" s="30">
        <f>SUMIF(Ingredients!$B$3:$B$230,K679,Ingredients!$C$3:$C$230)+SUMIF($B$3:$B$725,K679,$AI$3:$AI$725)</f>
        <v>0</v>
      </c>
      <c r="AG679" s="30">
        <f>SUMIF(Ingredients!$B$3:$B$230,L679,Ingredients!$C$3:$C$230)+SUMIF($B$3:$B$725,L679,$AI$3:$AI$725)</f>
        <v>0</v>
      </c>
      <c r="AH679" s="30">
        <f>SUMIF(Ingredients!$B$3:$B$230,M679,Ingredients!$C$3:$C$230)+SUMIF($B$3:$B$725,M679,$AI$3:$AI$725)</f>
        <v>0</v>
      </c>
      <c r="AI679" s="29">
        <f t="shared" si="139"/>
        <v>0</v>
      </c>
      <c r="AJ679" s="30">
        <f>SUMIF(Ingredients!$B$3:$B$230,F679,Ingredients!$D$3:$D$230)+SUMIF($B$3:$B$725,F679,$AR$3:$AR$725)</f>
        <v>0</v>
      </c>
      <c r="AK679" s="30">
        <f>SUMIF(Ingredients!$B$3:$B$230,G679,Ingredients!$D$3:$D$230)+SUMIF($B$3:$B$725,G679,$AR$3:$AR$725)</f>
        <v>0</v>
      </c>
      <c r="AL679" s="30">
        <f>SUMIF(Ingredients!$B$3:$B$230,H679,Ingredients!$D$3:$D$230)+SUMIF($B$3:$B$725,H679,$AR$3:$AR$725)</f>
        <v>0</v>
      </c>
      <c r="AM679" s="30">
        <f>SUMIF(Ingredients!$B$3:$B$230,I679,Ingredients!$D$3:$D$230)+SUMIF($B$3:$B$725,I679,$AR$3:$AR$725)</f>
        <v>0</v>
      </c>
      <c r="AN679" s="30">
        <f>SUMIF(Ingredients!$B$3:$B$230,J679,Ingredients!$D$3:$D$230)+SUMIF($B$3:$B$725,J679,$AR$3:$AR$725)</f>
        <v>0</v>
      </c>
      <c r="AO679" s="30">
        <f>SUMIF(Ingredients!$B$3:$B$230,K679,Ingredients!$D$3:$D$230)+SUMIF($B$3:$B$725,K679,$AR$3:$AR$725)</f>
        <v>0</v>
      </c>
      <c r="AP679" s="30">
        <f>SUMIF(Ingredients!$B$3:$B$230,L679,Ingredients!$D$3:$D$230)+SUMIF($B$3:$B$725,L679,$AR$3:$AR$725)</f>
        <v>0</v>
      </c>
      <c r="AQ679" s="30">
        <f>SUMIF(Ingredients!$B$3:$B$230,M679,Ingredients!$D$3:$D$230)+SUMIF($B$3:$B$725,M679,$AR$3:$AR$725)</f>
        <v>0</v>
      </c>
      <c r="AR679" s="29">
        <f t="shared" si="140"/>
        <v>0</v>
      </c>
      <c r="AS679" s="30">
        <f>SUMIF(Ingredients!$B$3:$B$230,F679,Ingredients!$E$3:$E$230)+SUMIF($B$3:$B$725,F679,$BA$3:$BA$730)</f>
        <v>0</v>
      </c>
      <c r="AT679" s="30">
        <f>SUMIF(Ingredients!$B$3:$B$230,G679,Ingredients!$E$3:$E$230)+SUMIF($B$3:$B$725,G679,$BA$3:$BA$730)</f>
        <v>0</v>
      </c>
      <c r="AU679" s="30">
        <f>SUMIF(Ingredients!$B$3:$B$230,H679,Ingredients!$E$3:$E$230)+SUMIF($B$3:$B$725,H679,$BA$3:$BA$730)</f>
        <v>0</v>
      </c>
      <c r="AV679" s="30">
        <f>SUMIF(Ingredients!$B$3:$B$230,I679,Ingredients!$E$3:$E$230)+SUMIF($B$3:$B$725,I679,$BA$3:$BA$730)</f>
        <v>0</v>
      </c>
      <c r="AW679" s="30">
        <f>SUMIF(Ingredients!$B$3:$B$230,J679,Ingredients!$E$3:$E$230)+SUMIF($B$3:$B$725,J679,$BA$3:$BA$730)</f>
        <v>0</v>
      </c>
      <c r="AX679" s="30">
        <f>SUMIF(Ingredients!$B$3:$B$230,K679,Ingredients!$E$3:$E$230)+SUMIF($B$3:$B$725,K679,$BA$3:$BA$730)</f>
        <v>0</v>
      </c>
      <c r="AY679" s="30">
        <f>SUMIF(Ingredients!$B$3:$B$230,L679,Ingredients!$E$3:$E$230)+SUMIF($B$3:$B$725,L679,$BA$3:$BA$730)</f>
        <v>0</v>
      </c>
      <c r="AZ679" s="30">
        <f>SUMIF(Ingredients!$B$3:$B$230,M679,Ingredients!$E$3:$E$230)+SUMIF($B$3:$B$725,M679,$BA$3:$BA$730)</f>
        <v>0</v>
      </c>
      <c r="BA679" s="29">
        <f t="shared" si="141"/>
        <v>0</v>
      </c>
      <c r="BB679" s="30">
        <f>SUMIF(Ingredients!$B$3:$B$230,F679,Ingredients!$F$3:$F$230)+SUMIF($B$3:$B$725,F679,$BJ$3:$BJ$725)</f>
        <v>0</v>
      </c>
      <c r="BC679" s="30">
        <f>SUMIF(Ingredients!$B$3:$B$230,G679,Ingredients!$F$3:$F$230)+SUMIF($B$3:$B$725,G679,$BJ$3:$BJ$725)</f>
        <v>0</v>
      </c>
      <c r="BD679" s="30">
        <f>SUMIF(Ingredients!$B$3:$B$230,H679,Ingredients!$F$3:$F$230)+SUMIF($B$3:$B$725,H679,$BJ$3:$BJ$725)</f>
        <v>0</v>
      </c>
      <c r="BE679" s="30">
        <f>SUMIF(Ingredients!$B$3:$B$230,I679,Ingredients!$F$3:$F$230)+SUMIF($B$3:$B$725,I679,$BJ$3:$BJ$725)</f>
        <v>0</v>
      </c>
      <c r="BF679" s="30">
        <f>SUMIF(Ingredients!$B$3:$B$230,J679,Ingredients!$F$3:$F$230)+SUMIF($B$3:$B$725,J679,$BJ$3:$BJ$725)</f>
        <v>0</v>
      </c>
      <c r="BG679" s="30">
        <f>SUMIF(Ingredients!$B$3:$B$230,K679,Ingredients!$F$3:$F$230)+SUMIF($B$3:$B$725,K679,$BJ$3:$BJ$725)</f>
        <v>0</v>
      </c>
      <c r="BH679" s="30">
        <f>SUMIF(Ingredients!$B$3:$B$230,L679,Ingredients!$F$3:$F$230)+SUMIF($B$3:$B$725,L679,$BJ$3:$BJ$725)</f>
        <v>0</v>
      </c>
      <c r="BI679" s="30">
        <f>SUMIF(Ingredients!$B$3:$B$230,M679,Ingredients!$F$3:$F$230)+SUMIF($B$3:$B$725,M679,$BJ$3:$BJ$725)</f>
        <v>0</v>
      </c>
      <c r="BJ679" s="35">
        <f t="shared" si="142"/>
        <v>0</v>
      </c>
      <c r="BK679" s="30">
        <f>SUMIF(Ingredients!$B$3:$B$230,F679,Ingredients!$G$3:$G$230)+SUMIF($B$3:$B$725,F679,$BS$3:$BS$725)</f>
        <v>0</v>
      </c>
      <c r="BL679" s="30">
        <f>SUMIF(Ingredients!$B$3:$B$230,G679,Ingredients!$G$3:$G$230)+SUMIF($B$3:$B$725,G679,$BS$3:$BS$725)</f>
        <v>0</v>
      </c>
      <c r="BM679" s="30">
        <f>SUMIF(Ingredients!$B$3:$B$230,H679,Ingredients!$G$3:$G$230)+SUMIF($B$3:$B$725,H679,$BS$3:$BS$725)</f>
        <v>0</v>
      </c>
      <c r="BN679" s="30">
        <f>SUMIF(Ingredients!$B$3:$B$230,I679,Ingredients!$G$3:$G$230)+SUMIF($B$3:$B$725,I679,$BS$3:$BS$725)</f>
        <v>0</v>
      </c>
      <c r="BO679" s="30">
        <f>SUMIF(Ingredients!$B$3:$B$230,J679,Ingredients!$G$3:$G$230)+SUMIF($B$3:$B$725,J679,$BS$3:$BS$725)</f>
        <v>0</v>
      </c>
      <c r="BP679" s="30">
        <f>SUMIF(Ingredients!$B$3:$B$230,K679,Ingredients!$G$3:$G$230)+SUMIF($B$3:$B$725,K679,$BS$3:$BS$725)</f>
        <v>0</v>
      </c>
      <c r="BQ679" s="30">
        <f>SUMIF(Ingredients!$B$3:$B$230,L679,Ingredients!$G$3:$G$230)+SUMIF($B$3:$B$725,L679,$BS$3:$BS$725)</f>
        <v>0</v>
      </c>
      <c r="BR679" s="30">
        <f>SUMIF(Ingredients!$B$3:$B$230,M679,Ingredients!$G$3:$G$230)+SUMIF($B$3:$B$725,M679,$BS$3:$BS$725)</f>
        <v>0</v>
      </c>
      <c r="BS679" s="36">
        <f t="shared" si="143"/>
        <v>0</v>
      </c>
      <c r="BT679" s="30">
        <f>SUMIF(Ingredients!$B$3:$B$230,F679,Ingredients!$H$3:$H$230)+SUMIF($B$3:$B$725,F679,$CB$3:$CB$725)</f>
        <v>0</v>
      </c>
      <c r="BU679" s="30">
        <f>SUMIF(Ingredients!$B$3:$B$230,G679,Ingredients!$H$3:$H$230)+SUMIF($B$3:$B$725,G679,$CB$3:$CB$725)</f>
        <v>0</v>
      </c>
      <c r="BV679" s="30">
        <f>SUMIF(Ingredients!$B$3:$B$230,H679,Ingredients!$H$3:$H$230)+SUMIF($B$3:$B$725,H679,$CB$3:$CB$725)</f>
        <v>0</v>
      </c>
      <c r="BW679" s="30">
        <f>SUMIF(Ingredients!$B$3:$B$230,I679,Ingredients!$H$3:$H$230)+SUMIF($B$3:$B$725,I679,$CB$3:$CB$725)</f>
        <v>0</v>
      </c>
      <c r="BX679" s="30">
        <f>SUMIF(Ingredients!$B$3:$B$230,J679,Ingredients!$H$3:$H$230)+SUMIF($B$3:$B$725,J679,$CB$3:$CB$725)</f>
        <v>0</v>
      </c>
      <c r="BY679" s="30">
        <f>SUMIF(Ingredients!$B$3:$B$230,K679,Ingredients!$H$3:$H$230)+SUMIF($B$3:$B$725,K679,$CB$3:$CB$725)</f>
        <v>0</v>
      </c>
      <c r="BZ679" s="30">
        <f>SUMIF(Ingredients!$B$3:$B$230,L679,Ingredients!$H$3:$H$230)+SUMIF($B$3:$B$725,L679,$CB$3:$CB$725)</f>
        <v>0</v>
      </c>
      <c r="CA679" s="30">
        <f>SUMIF(Ingredients!$B$3:$B$230,M679,Ingredients!$H$3:$H$230)+SUMIF($B$3:$B$725,M679,$CB$3:$CB$725)</f>
        <v>0</v>
      </c>
      <c r="CB679" s="42">
        <f t="shared" si="144"/>
        <v>0</v>
      </c>
      <c r="CC679" s="30">
        <f>SUMIF(Ingredients!$B$3:$B$230,F679,Ingredients!$I$3:$I$230)+SUMIF($B$3:$B$725,F679,$CK$3:$CK$725)</f>
        <v>0.5</v>
      </c>
      <c r="CD679" s="30">
        <f>SUMIF(Ingredients!$B$3:$B$230,G679,Ingredients!$I$3:$I$230)+SUMIF($B$3:$B$725,G679,$CK$3:$CK$725)</f>
        <v>0</v>
      </c>
      <c r="CE679" s="30">
        <f>SUMIF(Ingredients!$B$3:$B$230,H679,Ingredients!$I$3:$I$230)+SUMIF($B$3:$B$725,H679,$CK$3:$CK$725)</f>
        <v>0</v>
      </c>
      <c r="CF679" s="30">
        <f>SUMIF(Ingredients!$B$3:$B$230,I679,Ingredients!$I$3:$I$230)+SUMIF($B$3:$B$725,I679,$CK$3:$CK$725)</f>
        <v>0</v>
      </c>
      <c r="CG679" s="30">
        <f>SUMIF(Ingredients!$B$3:$B$230,J679,Ingredients!$I$3:$I$230)+SUMIF($B$3:$B$725,J679,$CK$3:$CK$725)</f>
        <v>0</v>
      </c>
      <c r="CH679" s="30">
        <f>SUMIF(Ingredients!$B$3:$B$230,K679,Ingredients!$I$3:$I$230)+SUMIF($B$3:$B$725,K679,$CK$3:$CK$725)</f>
        <v>0</v>
      </c>
      <c r="CI679" s="30">
        <f>SUMIF(Ingredients!$B$3:$B$230,L679,Ingredients!$I$3:$I$230)+SUMIF($B$3:$B$725,L679,$CK$3:$CK$725)</f>
        <v>0</v>
      </c>
      <c r="CJ679" s="30">
        <f>SUMIF(Ingredients!$B$3:$B$230,M679,Ingredients!$I$3:$I$230)+SUMIF($B$3:$B$725,M679,$CK$3:$CK$725)</f>
        <v>0</v>
      </c>
      <c r="CK679" s="38">
        <f t="shared" si="145"/>
        <v>0.5</v>
      </c>
      <c r="CL679" s="30">
        <f>SUMIF(Ingredients!$B$3:$B$230,F679,Ingredients!$J$3:$J$230)+SUMIF($B$3:$B$725,F679,$CT$3:$CT$725)</f>
        <v>0</v>
      </c>
      <c r="CM679" s="30">
        <f>SUMIF(Ingredients!$B$3:$B$230,G679,Ingredients!$J$3:$J$230)+SUMIF($B$3:$B$725,G679,$CT$3:$CT$725)</f>
        <v>0</v>
      </c>
      <c r="CN679" s="30">
        <f>SUMIF(Ingredients!$B$3:$B$230,H679,Ingredients!$J$3:$J$230)+SUMIF($B$3:$B$725,H679,$CT$3:$CT$725)</f>
        <v>0</v>
      </c>
      <c r="CO679" s="30">
        <f>SUMIF(Ingredients!$B$3:$B$230,I679,Ingredients!$J$3:$J$230)+SUMIF($B$3:$B$725,I679,$CT$3:$CT$725)</f>
        <v>0</v>
      </c>
      <c r="CP679" s="30">
        <f>SUMIF(Ingredients!$B$3:$B$230,J679,Ingredients!$J$3:$J$230)+SUMIF($B$3:$B$725,J679,$CT$3:$CT$725)</f>
        <v>0</v>
      </c>
      <c r="CQ679" s="30">
        <f>SUMIF(Ingredients!$B$3:$B$230,K679,Ingredients!$J$3:$J$230)+SUMIF($B$3:$B$725,K679,$CT$3:$CT$725)</f>
        <v>0</v>
      </c>
      <c r="CR679" s="30">
        <f>SUMIF(Ingredients!$B$3:$B$230,L679,Ingredients!$J$3:$J$230)+SUMIF($B$3:$B$725,L679,$CT$3:$CT$725)</f>
        <v>0</v>
      </c>
      <c r="CS679" s="30">
        <f>SUMIF(Ingredients!$B$3:$B$230,M679,Ingredients!$J$3:$J$230)+SUMIF($B$3:$B$725,M679,$CT$3:$CT$725)</f>
        <v>0</v>
      </c>
      <c r="CT679" s="43">
        <f t="shared" si="146"/>
        <v>0</v>
      </c>
      <c r="CU679" s="34">
        <v>0</v>
      </c>
      <c r="CV679" s="30">
        <v>0</v>
      </c>
      <c r="CW679" s="30">
        <v>0</v>
      </c>
      <c r="CX679" s="35">
        <v>0</v>
      </c>
      <c r="CY679" s="36">
        <v>0</v>
      </c>
      <c r="CZ679" s="37">
        <v>0</v>
      </c>
      <c r="DA679" s="38">
        <v>0.5</v>
      </c>
      <c r="DB679" s="39">
        <v>0</v>
      </c>
      <c r="DC679" t="s">
        <v>199</v>
      </c>
      <c r="DD679" t="str">
        <f t="shared" ca="1" si="138"/>
        <v/>
      </c>
      <c r="DE679" t="str">
        <f t="shared" ca="1" si="147"/>
        <v>No</v>
      </c>
      <c r="DF679" t="s">
        <v>1010</v>
      </c>
      <c r="DG679" t="s">
        <v>200</v>
      </c>
      <c r="DH679" t="str">
        <f t="shared" ca="1" si="148"/>
        <v/>
      </c>
      <c r="DI679" t="s">
        <v>2271</v>
      </c>
    </row>
    <row r="680" spans="2:113" x14ac:dyDescent="0.3">
      <c r="B680" t="s">
        <v>1011</v>
      </c>
      <c r="C680" t="str">
        <f>INDEX('PH Itemnames'!$B$1:$B$723,MATCH(B680,'PH Itemnames'!$A$1:$A$723),1)</f>
        <v>randomtacoItem</v>
      </c>
      <c r="D680" t="s">
        <v>240</v>
      </c>
      <c r="E680" t="s">
        <v>1191</v>
      </c>
      <c r="F680" s="10" t="s">
        <v>319</v>
      </c>
      <c r="G680" s="11" t="s">
        <v>64</v>
      </c>
      <c r="H680" s="11" t="s">
        <v>73</v>
      </c>
      <c r="I680" s="11" t="s">
        <v>175</v>
      </c>
      <c r="J680" s="11" t="s">
        <v>122</v>
      </c>
      <c r="K680" s="11" t="s">
        <v>534</v>
      </c>
      <c r="L680" s="11" t="s">
        <v>335</v>
      </c>
      <c r="M680" s="11"/>
      <c r="N680" s="46">
        <f ca="1">SUMIF(Ingredients!$B$3:$B$230,'PH complex foods'!F680,Ingredients!$A$3:$A$119)+SUMIF($B$3:$B$725,F680,$V$3:$V$724)</f>
        <v>1</v>
      </c>
      <c r="O680" s="11">
        <f ca="1">SUMIF(Ingredients!$B$3:$B$230,'PH complex foods'!G680,Ingredients!$A$3:$A$119)+SUMIF($B$3:$B$725,G680,$V$3:$V$724)</f>
        <v>1</v>
      </c>
      <c r="P680" s="11">
        <f ca="1">SUMIF(Ingredients!$B$3:$B$230,'PH complex foods'!H680,Ingredients!$A$3:$A$119)+SUMIF($B$3:$B$725,H680,$V$3:$V$724)</f>
        <v>1</v>
      </c>
      <c r="Q680" s="11">
        <f ca="1">SUMIF(Ingredients!$B$3:$B$230,'PH complex foods'!I680,Ingredients!$A$3:$A$119)+SUMIF($B$3:$B$725,I680,$V$3:$V$724)</f>
        <v>0</v>
      </c>
      <c r="R680" s="11">
        <f ca="1">SUMIF(Ingredients!$B$3:$B$230,'PH complex foods'!J680,Ingredients!$A$3:$A$119)+SUMIF($B$3:$B$725,J680,$V$3:$V$724)</f>
        <v>1</v>
      </c>
      <c r="S680" s="11">
        <f ca="1">SUMIF(Ingredients!$B$3:$B$230,'PH complex foods'!K680,Ingredients!$A$3:$A$119)+SUMIF($B$3:$B$725,K680,$V$3:$V$724)</f>
        <v>0</v>
      </c>
      <c r="T680" s="11">
        <f ca="1">SUMIF(Ingredients!$B$3:$B$230,'PH complex foods'!L680,Ingredients!$A$3:$A$119)+SUMIF($B$3:$B$725,L680,$V$3:$V$724)</f>
        <v>1</v>
      </c>
      <c r="U680" s="11">
        <f ca="1">SUMIF(Ingredients!$B$3:$B$230,'PH complex foods'!M680,Ingredients!$A$3:$A$119)+SUMIF($B$3:$B$725,M680,$V$3:$V$724)</f>
        <v>0</v>
      </c>
      <c r="V680" s="10">
        <f t="shared" ca="1" si="149"/>
        <v>-1</v>
      </c>
      <c r="W680" s="10">
        <v>-1</v>
      </c>
      <c r="X680" s="11">
        <v>-1</v>
      </c>
      <c r="Y680" s="11">
        <f>COUNTIF(F680:M1404,B680)</f>
        <v>0</v>
      </c>
      <c r="Z680" s="44" t="str">
        <f t="shared" ca="1" si="150"/>
        <v>No</v>
      </c>
      <c r="AA680" s="34">
        <f>SUMIF(Ingredients!$B$3:$B$230,F680,Ingredients!$C$3:$C$230)+SUMIF($B$3:$B$725,F680,$AI$3:$AI$725)</f>
        <v>10</v>
      </c>
      <c r="AB680" s="30">
        <f>SUMIF(Ingredients!$B$3:$B$230,G680,Ingredients!$C$3:$C$230)+SUMIF($B$3:$B$725,G680,$AI$3:$AI$725)</f>
        <v>2</v>
      </c>
      <c r="AC680" s="30">
        <f>SUMIF(Ingredients!$B$3:$B$230,H680,Ingredients!$C$3:$C$230)+SUMIF($B$3:$B$725,H680,$AI$3:$AI$725)</f>
        <v>10</v>
      </c>
      <c r="AD680" s="30">
        <f>SUMIF(Ingredients!$B$3:$B$230,I680,Ingredients!$C$3:$C$230)+SUMIF($B$3:$B$725,I680,$AI$3:$AI$725)</f>
        <v>0</v>
      </c>
      <c r="AE680" s="30">
        <f>SUMIF(Ingredients!$B$3:$B$230,J680,Ingredients!$C$3:$C$230)+SUMIF($B$3:$B$725,J680,$AI$3:$AI$725)</f>
        <v>0</v>
      </c>
      <c r="AF680" s="30">
        <f>SUMIF(Ingredients!$B$3:$B$230,K680,Ingredients!$C$3:$C$230)+SUMIF($B$3:$B$725,K680,$AI$3:$AI$725)</f>
        <v>0</v>
      </c>
      <c r="AG680" s="30">
        <f>SUMIF(Ingredients!$B$3:$B$230,L680,Ingredients!$C$3:$C$230)+SUMIF($B$3:$B$725,L680,$AI$3:$AI$725)</f>
        <v>0</v>
      </c>
      <c r="AH680" s="30">
        <f>SUMIF(Ingredients!$B$3:$B$230,M680,Ingredients!$C$3:$C$230)+SUMIF($B$3:$B$725,M680,$AI$3:$AI$725)</f>
        <v>0</v>
      </c>
      <c r="AI680" s="29">
        <f t="shared" si="139"/>
        <v>22</v>
      </c>
      <c r="AJ680" s="30">
        <f>SUMIF(Ingredients!$B$3:$B$230,F680,Ingredients!$D$3:$D$230)+SUMIF($B$3:$B$725,F680,$AR$3:$AR$725)</f>
        <v>0</v>
      </c>
      <c r="AK680" s="30">
        <f>SUMIF(Ingredients!$B$3:$B$230,G680,Ingredients!$D$3:$D$230)+SUMIF($B$3:$B$725,G680,$AR$3:$AR$725)</f>
        <v>0</v>
      </c>
      <c r="AL680" s="30">
        <f>SUMIF(Ingredients!$B$3:$B$230,H680,Ingredients!$D$3:$D$230)+SUMIF($B$3:$B$725,H680,$AR$3:$AR$725)</f>
        <v>0</v>
      </c>
      <c r="AM680" s="30">
        <f>SUMIF(Ingredients!$B$3:$B$230,I680,Ingredients!$D$3:$D$230)+SUMIF($B$3:$B$725,I680,$AR$3:$AR$725)</f>
        <v>0</v>
      </c>
      <c r="AN680" s="30">
        <f>SUMIF(Ingredients!$B$3:$B$230,J680,Ingredients!$D$3:$D$230)+SUMIF($B$3:$B$725,J680,$AR$3:$AR$725)</f>
        <v>0</v>
      </c>
      <c r="AO680" s="30">
        <f>SUMIF(Ingredients!$B$3:$B$230,K680,Ingredients!$D$3:$D$230)+SUMIF($B$3:$B$725,K680,$AR$3:$AR$725)</f>
        <v>0</v>
      </c>
      <c r="AP680" s="30">
        <f>SUMIF(Ingredients!$B$3:$B$230,L680,Ingredients!$D$3:$D$230)+SUMIF($B$3:$B$725,L680,$AR$3:$AR$725)</f>
        <v>10</v>
      </c>
      <c r="AQ680" s="30">
        <f>SUMIF(Ingredients!$B$3:$B$230,M680,Ingredients!$D$3:$D$230)+SUMIF($B$3:$B$725,M680,$AR$3:$AR$725)</f>
        <v>0</v>
      </c>
      <c r="AR680" s="29">
        <f t="shared" si="140"/>
        <v>10</v>
      </c>
      <c r="AS680" s="30">
        <f>SUMIF(Ingredients!$B$3:$B$230,F680,Ingredients!$E$3:$E$230)+SUMIF($B$3:$B$725,F680,$BA$3:$BA$730)</f>
        <v>14</v>
      </c>
      <c r="AT680" s="30">
        <f>SUMIF(Ingredients!$B$3:$B$230,G680,Ingredients!$E$3:$E$230)+SUMIF($B$3:$B$725,G680,$BA$3:$BA$730)</f>
        <v>43</v>
      </c>
      <c r="AU680" s="30">
        <f>SUMIF(Ingredients!$B$3:$B$230,H680,Ingredients!$E$3:$E$230)+SUMIF($B$3:$B$725,H680,$BA$3:$BA$730)</f>
        <v>73</v>
      </c>
      <c r="AV680" s="30">
        <f>SUMIF(Ingredients!$B$3:$B$230,I680,Ingredients!$E$3:$E$230)+SUMIF($B$3:$B$725,I680,$BA$3:$BA$730)</f>
        <v>0</v>
      </c>
      <c r="AW680" s="30">
        <f>SUMIF(Ingredients!$B$3:$B$230,J680,Ingredients!$E$3:$E$230)+SUMIF($B$3:$B$725,J680,$BA$3:$BA$730)</f>
        <v>48</v>
      </c>
      <c r="AX680" s="30">
        <f>SUMIF(Ingredients!$B$3:$B$230,K680,Ingredients!$E$3:$E$230)+SUMIF($B$3:$B$725,K680,$BA$3:$BA$730)</f>
        <v>0</v>
      </c>
      <c r="AY680" s="30">
        <f>SUMIF(Ingredients!$B$3:$B$230,L680,Ingredients!$E$3:$E$230)+SUMIF($B$3:$B$725,L680,$BA$3:$BA$730)</f>
        <v>21.5</v>
      </c>
      <c r="AZ680" s="30">
        <f>SUMIF(Ingredients!$B$3:$B$230,M680,Ingredients!$E$3:$E$230)+SUMIF($B$3:$B$725,M680,$BA$3:$BA$730)</f>
        <v>0</v>
      </c>
      <c r="BA680" s="29">
        <f t="shared" si="141"/>
        <v>28.5</v>
      </c>
      <c r="BB680" s="30">
        <f>SUMIF(Ingredients!$B$3:$B$230,F680,Ingredients!$F$3:$F$230)+SUMIF($B$3:$B$725,F680,$BJ$3:$BJ$725)</f>
        <v>0</v>
      </c>
      <c r="BC680" s="30">
        <f>SUMIF(Ingredients!$B$3:$B$230,G680,Ingredients!$F$3:$F$230)+SUMIF($B$3:$B$725,G680,$BJ$3:$BJ$725)</f>
        <v>0</v>
      </c>
      <c r="BD680" s="30">
        <f>SUMIF(Ingredients!$B$3:$B$230,H680,Ingredients!$F$3:$F$230)+SUMIF($B$3:$B$725,H680,$BJ$3:$BJ$725)</f>
        <v>0</v>
      </c>
      <c r="BE680" s="30">
        <f>SUMIF(Ingredients!$B$3:$B$230,I680,Ingredients!$F$3:$F$230)+SUMIF($B$3:$B$725,I680,$BJ$3:$BJ$725)</f>
        <v>0</v>
      </c>
      <c r="BF680" s="30">
        <f>SUMIF(Ingredients!$B$3:$B$230,J680,Ingredients!$F$3:$F$230)+SUMIF($B$3:$B$725,J680,$BJ$3:$BJ$725)</f>
        <v>0</v>
      </c>
      <c r="BG680" s="30">
        <f>SUMIF(Ingredients!$B$3:$B$230,K680,Ingredients!$F$3:$F$230)+SUMIF($B$3:$B$725,K680,$BJ$3:$BJ$725)</f>
        <v>0</v>
      </c>
      <c r="BH680" s="30">
        <f>SUMIF(Ingredients!$B$3:$B$230,L680,Ingredients!$F$3:$F$230)+SUMIF($B$3:$B$725,L680,$BJ$3:$BJ$725)</f>
        <v>0</v>
      </c>
      <c r="BI680" s="30">
        <f>SUMIF(Ingredients!$B$3:$B$230,M680,Ingredients!$F$3:$F$230)+SUMIF($B$3:$B$725,M680,$BJ$3:$BJ$725)</f>
        <v>0</v>
      </c>
      <c r="BJ680" s="35">
        <f t="shared" si="142"/>
        <v>0</v>
      </c>
      <c r="BK680" s="30">
        <f>SUMIF(Ingredients!$B$3:$B$230,F680,Ingredients!$G$3:$G$230)+SUMIF($B$3:$B$725,F680,$BS$3:$BS$725)</f>
        <v>0</v>
      </c>
      <c r="BL680" s="30">
        <f>SUMIF(Ingredients!$B$3:$B$230,G680,Ingredients!$G$3:$G$230)+SUMIF($B$3:$B$725,G680,$BS$3:$BS$725)</f>
        <v>0</v>
      </c>
      <c r="BM680" s="30">
        <f>SUMIF(Ingredients!$B$3:$B$230,H680,Ingredients!$G$3:$G$230)+SUMIF($B$3:$B$725,H680,$BS$3:$BS$725)</f>
        <v>0</v>
      </c>
      <c r="BN680" s="30">
        <f>SUMIF(Ingredients!$B$3:$B$230,I680,Ingredients!$G$3:$G$230)+SUMIF($B$3:$B$725,I680,$BS$3:$BS$725)</f>
        <v>0</v>
      </c>
      <c r="BO680" s="30">
        <f>SUMIF(Ingredients!$B$3:$B$230,J680,Ingredients!$G$3:$G$230)+SUMIF($B$3:$B$725,J680,$BS$3:$BS$725)</f>
        <v>0</v>
      </c>
      <c r="BP680" s="30">
        <f>SUMIF(Ingredients!$B$3:$B$230,K680,Ingredients!$G$3:$G$230)+SUMIF($B$3:$B$725,K680,$BS$3:$BS$725)</f>
        <v>0</v>
      </c>
      <c r="BQ680" s="30">
        <f>SUMIF(Ingredients!$B$3:$B$230,L680,Ingredients!$G$3:$G$230)+SUMIF($B$3:$B$725,L680,$BS$3:$BS$725)</f>
        <v>0</v>
      </c>
      <c r="BR680" s="30">
        <f>SUMIF(Ingredients!$B$3:$B$230,M680,Ingredients!$G$3:$G$230)+SUMIF($B$3:$B$725,M680,$BS$3:$BS$725)</f>
        <v>0</v>
      </c>
      <c r="BS680" s="36">
        <f t="shared" si="143"/>
        <v>0</v>
      </c>
      <c r="BT680" s="30">
        <f>SUMIF(Ingredients!$B$3:$B$230,F680,Ingredients!$H$3:$H$230)+SUMIF($B$3:$B$725,F680,$CB$3:$CB$725)</f>
        <v>0</v>
      </c>
      <c r="BU680" s="30">
        <f>SUMIF(Ingredients!$B$3:$B$230,G680,Ingredients!$H$3:$H$230)+SUMIF($B$3:$B$725,G680,$CB$3:$CB$725)</f>
        <v>1</v>
      </c>
      <c r="BV680" s="30">
        <f>SUMIF(Ingredients!$B$3:$B$230,H680,Ingredients!$H$3:$H$230)+SUMIF($B$3:$B$725,H680,$CB$3:$CB$725)</f>
        <v>0</v>
      </c>
      <c r="BW680" s="30">
        <f>SUMIF(Ingredients!$B$3:$B$230,I680,Ingredients!$H$3:$H$230)+SUMIF($B$3:$B$725,I680,$CB$3:$CB$725)</f>
        <v>0</v>
      </c>
      <c r="BX680" s="30">
        <f>SUMIF(Ingredients!$B$3:$B$230,J680,Ingredients!$H$3:$H$230)+SUMIF($B$3:$B$725,J680,$CB$3:$CB$725)</f>
        <v>0</v>
      </c>
      <c r="BY680" s="30">
        <f>SUMIF(Ingredients!$B$3:$B$230,K680,Ingredients!$H$3:$H$230)+SUMIF($B$3:$B$725,K680,$CB$3:$CB$725)</f>
        <v>0</v>
      </c>
      <c r="BZ680" s="30">
        <f>SUMIF(Ingredients!$B$3:$B$230,L680,Ingredients!$H$3:$H$230)+SUMIF($B$3:$B$725,L680,$CB$3:$CB$725)</f>
        <v>0</v>
      </c>
      <c r="CA680" s="30">
        <f>SUMIF(Ingredients!$B$3:$B$230,M680,Ingredients!$H$3:$H$230)+SUMIF($B$3:$B$725,M680,$CB$3:$CB$725)</f>
        <v>0</v>
      </c>
      <c r="CB680" s="42">
        <f t="shared" si="144"/>
        <v>1</v>
      </c>
      <c r="CC680" s="30">
        <f>SUMIF(Ingredients!$B$3:$B$230,F680,Ingredients!$I$3:$I$230)+SUMIF($B$3:$B$725,F680,$CK$3:$CK$725)</f>
        <v>2.5</v>
      </c>
      <c r="CD680" s="30">
        <f>SUMIF(Ingredients!$B$3:$B$230,G680,Ingredients!$I$3:$I$230)+SUMIF($B$3:$B$725,G680,$CK$3:$CK$725)</f>
        <v>0</v>
      </c>
      <c r="CE680" s="30">
        <f>SUMIF(Ingredients!$B$3:$B$230,H680,Ingredients!$I$3:$I$230)+SUMIF($B$3:$B$725,H680,$CK$3:$CK$725)</f>
        <v>0</v>
      </c>
      <c r="CF680" s="30">
        <f>SUMIF(Ingredients!$B$3:$B$230,I680,Ingredients!$I$3:$I$230)+SUMIF($B$3:$B$725,I680,$CK$3:$CK$725)</f>
        <v>0</v>
      </c>
      <c r="CG680" s="30">
        <f>SUMIF(Ingredients!$B$3:$B$230,J680,Ingredients!$I$3:$I$230)+SUMIF($B$3:$B$725,J680,$CK$3:$CK$725)</f>
        <v>0</v>
      </c>
      <c r="CH680" s="30">
        <f>SUMIF(Ingredients!$B$3:$B$230,K680,Ingredients!$I$3:$I$230)+SUMIF($B$3:$B$725,K680,$CK$3:$CK$725)</f>
        <v>0</v>
      </c>
      <c r="CI680" s="30">
        <f>SUMIF(Ingredients!$B$3:$B$230,L680,Ingredients!$I$3:$I$230)+SUMIF($B$3:$B$725,L680,$CK$3:$CK$725)</f>
        <v>0</v>
      </c>
      <c r="CJ680" s="30">
        <f>SUMIF(Ingredients!$B$3:$B$230,M680,Ingredients!$I$3:$I$230)+SUMIF($B$3:$B$725,M680,$CK$3:$CK$725)</f>
        <v>0</v>
      </c>
      <c r="CK680" s="38">
        <f t="shared" si="145"/>
        <v>2.5</v>
      </c>
      <c r="CL680" s="30">
        <f>SUMIF(Ingredients!$B$3:$B$230,F680,Ingredients!$J$3:$J$230)+SUMIF($B$3:$B$725,F680,$CT$3:$CT$725)</f>
        <v>0</v>
      </c>
      <c r="CM680" s="30">
        <f>SUMIF(Ingredients!$B$3:$B$230,G680,Ingredients!$J$3:$J$230)+SUMIF($B$3:$B$725,G680,$CT$3:$CT$725)</f>
        <v>0</v>
      </c>
      <c r="CN680" s="30">
        <f>SUMIF(Ingredients!$B$3:$B$230,H680,Ingredients!$J$3:$J$230)+SUMIF($B$3:$B$725,H680,$CT$3:$CT$725)</f>
        <v>3</v>
      </c>
      <c r="CO680" s="30">
        <f>SUMIF(Ingredients!$B$3:$B$230,I680,Ingredients!$J$3:$J$230)+SUMIF($B$3:$B$725,I680,$CT$3:$CT$725)</f>
        <v>0</v>
      </c>
      <c r="CP680" s="30">
        <f>SUMIF(Ingredients!$B$3:$B$230,J680,Ingredients!$J$3:$J$230)+SUMIF($B$3:$B$725,J680,$CT$3:$CT$725)</f>
        <v>0</v>
      </c>
      <c r="CQ680" s="30">
        <f>SUMIF(Ingredients!$B$3:$B$230,K680,Ingredients!$J$3:$J$230)+SUMIF($B$3:$B$725,K680,$CT$3:$CT$725)</f>
        <v>0</v>
      </c>
      <c r="CR680" s="30">
        <f>SUMIF(Ingredients!$B$3:$B$230,L680,Ingredients!$J$3:$J$230)+SUMIF($B$3:$B$725,L680,$CT$3:$CT$725)</f>
        <v>0</v>
      </c>
      <c r="CS680" s="30">
        <f>SUMIF(Ingredients!$B$3:$B$230,M680,Ingredients!$J$3:$J$230)+SUMIF($B$3:$B$725,M680,$CT$3:$CT$725)</f>
        <v>0</v>
      </c>
      <c r="CT680" s="43">
        <f t="shared" si="146"/>
        <v>3</v>
      </c>
      <c r="CU680" s="34">
        <v>22</v>
      </c>
      <c r="CV680" s="30">
        <v>10</v>
      </c>
      <c r="CW680" s="30">
        <v>21.642857142857142</v>
      </c>
      <c r="CX680" s="35">
        <v>0</v>
      </c>
      <c r="CY680" s="36">
        <v>0</v>
      </c>
      <c r="CZ680" s="37">
        <v>1</v>
      </c>
      <c r="DA680" s="38">
        <v>2.5</v>
      </c>
      <c r="DB680" s="39">
        <v>3</v>
      </c>
      <c r="DC680" t="s">
        <v>199</v>
      </c>
      <c r="DD680" t="str">
        <f t="shared" ca="1" si="138"/>
        <v/>
      </c>
      <c r="DE680" t="str">
        <f t="shared" ca="1" si="147"/>
        <v>No</v>
      </c>
      <c r="DG680" t="s">
        <v>200</v>
      </c>
      <c r="DH680" t="str">
        <f t="shared" ca="1" si="148"/>
        <v/>
      </c>
      <c r="DI680" t="s">
        <v>2271</v>
      </c>
    </row>
    <row r="681" spans="2:113" x14ac:dyDescent="0.3">
      <c r="B681" t="s">
        <v>1012</v>
      </c>
      <c r="C681" t="str">
        <f>INDEX('PH Itemnames'!$B$1:$B$723,MATCH(B681,'PH Itemnames'!$A$1:$A$723),1)</f>
        <v>hamsweetpicklesandwichItem</v>
      </c>
      <c r="D681" t="s">
        <v>240</v>
      </c>
      <c r="E681" t="s">
        <v>1191</v>
      </c>
      <c r="F681" s="10" t="s">
        <v>671</v>
      </c>
      <c r="G681" s="11" t="s">
        <v>246</v>
      </c>
      <c r="H681" s="11" t="s">
        <v>77</v>
      </c>
      <c r="I681" s="11" t="s">
        <v>280</v>
      </c>
      <c r="J681" s="11"/>
      <c r="K681" s="11"/>
      <c r="L681" s="11"/>
      <c r="M681" s="11"/>
      <c r="N681" s="46">
        <f ca="1">SUMIF(Ingredients!$B$3:$B$230,'PH complex foods'!F681,Ingredients!$A$3:$A$119)+SUMIF($B$3:$B$725,F681,$V$3:$V$724)</f>
        <v>1</v>
      </c>
      <c r="O681" s="11">
        <f ca="1">SUMIF(Ingredients!$B$3:$B$230,'PH complex foods'!G681,Ingredients!$A$3:$A$119)+SUMIF($B$3:$B$725,G681,$V$3:$V$724)</f>
        <v>1</v>
      </c>
      <c r="P681" s="11">
        <f ca="1">SUMIF(Ingredients!$B$3:$B$230,'PH complex foods'!H681,Ingredients!$A$3:$A$119)+SUMIF($B$3:$B$725,H681,$V$3:$V$724)</f>
        <v>1</v>
      </c>
      <c r="Q681" s="11">
        <f ca="1">SUMIF(Ingredients!$B$3:$B$230,'PH complex foods'!I681,Ingredients!$A$3:$A$119)+SUMIF($B$3:$B$725,I681,$V$3:$V$724)</f>
        <v>1</v>
      </c>
      <c r="R681" s="11">
        <f ca="1">SUMIF(Ingredients!$B$3:$B$230,'PH complex foods'!J681,Ingredients!$A$3:$A$119)+SUMIF($B$3:$B$725,J681,$V$3:$V$724)</f>
        <v>0</v>
      </c>
      <c r="S681" s="11">
        <f ca="1">SUMIF(Ingredients!$B$3:$B$230,'PH complex foods'!K681,Ingredients!$A$3:$A$119)+SUMIF($B$3:$B$725,K681,$V$3:$V$724)</f>
        <v>0</v>
      </c>
      <c r="T681" s="11">
        <f ca="1">SUMIF(Ingredients!$B$3:$B$230,'PH complex foods'!L681,Ingredients!$A$3:$A$119)+SUMIF($B$3:$B$725,L681,$V$3:$V$724)</f>
        <v>0</v>
      </c>
      <c r="U681" s="11">
        <f ca="1">SUMIF(Ingredients!$B$3:$B$230,'PH complex foods'!M681,Ingredients!$A$3:$A$119)+SUMIF($B$3:$B$725,M681,$V$3:$V$724)</f>
        <v>0</v>
      </c>
      <c r="V681" s="10">
        <f t="shared" ca="1" si="149"/>
        <v>1</v>
      </c>
      <c r="W681" s="10">
        <v>1</v>
      </c>
      <c r="X681" s="11">
        <v>1</v>
      </c>
      <c r="Y681" s="11">
        <f>COUNTIF(F681:M1405,B681)</f>
        <v>0</v>
      </c>
      <c r="Z681" s="44" t="str">
        <f t="shared" ca="1" si="150"/>
        <v>Yes</v>
      </c>
      <c r="AA681" s="34">
        <f>SUMIF(Ingredients!$B$3:$B$230,F681,Ingredients!$C$3:$C$230)+SUMIF($B$3:$B$725,F681,$AI$3:$AI$725)</f>
        <v>2</v>
      </c>
      <c r="AB681" s="30">
        <f>SUMIF(Ingredients!$B$3:$B$230,G681,Ingredients!$C$3:$C$230)+SUMIF($B$3:$B$725,G681,$AI$3:$AI$725)</f>
        <v>5</v>
      </c>
      <c r="AC681" s="30">
        <f>SUMIF(Ingredients!$B$3:$B$230,H681,Ingredients!$C$3:$C$230)+SUMIF($B$3:$B$725,H681,$AI$3:$AI$725)</f>
        <v>10</v>
      </c>
      <c r="AD681" s="30">
        <f>SUMIF(Ingredients!$B$3:$B$230,I681,Ingredients!$C$3:$C$230)+SUMIF($B$3:$B$725,I681,$AI$3:$AI$725)</f>
        <v>0</v>
      </c>
      <c r="AE681" s="30">
        <f>SUMIF(Ingredients!$B$3:$B$230,J681,Ingredients!$C$3:$C$230)+SUMIF($B$3:$B$725,J681,$AI$3:$AI$725)</f>
        <v>0</v>
      </c>
      <c r="AF681" s="30">
        <f>SUMIF(Ingredients!$B$3:$B$230,K681,Ingredients!$C$3:$C$230)+SUMIF($B$3:$B$725,K681,$AI$3:$AI$725)</f>
        <v>0</v>
      </c>
      <c r="AG681" s="30">
        <f>SUMIF(Ingredients!$B$3:$B$230,L681,Ingredients!$C$3:$C$230)+SUMIF($B$3:$B$725,L681,$AI$3:$AI$725)</f>
        <v>0</v>
      </c>
      <c r="AH681" s="30">
        <f>SUMIF(Ingredients!$B$3:$B$230,M681,Ingredients!$C$3:$C$230)+SUMIF($B$3:$B$725,M681,$AI$3:$AI$725)</f>
        <v>0</v>
      </c>
      <c r="AI681" s="29">
        <f t="shared" si="139"/>
        <v>17</v>
      </c>
      <c r="AJ681" s="30">
        <f>SUMIF(Ingredients!$B$3:$B$230,F681,Ingredients!$D$3:$D$230)+SUMIF($B$3:$B$725,F681,$AR$3:$AR$725)</f>
        <v>5</v>
      </c>
      <c r="AK681" s="30">
        <f>SUMIF(Ingredients!$B$3:$B$230,G681,Ingredients!$D$3:$D$230)+SUMIF($B$3:$B$725,G681,$AR$3:$AR$725)</f>
        <v>0</v>
      </c>
      <c r="AL681" s="30">
        <f>SUMIF(Ingredients!$B$3:$B$230,H681,Ingredients!$D$3:$D$230)+SUMIF($B$3:$B$725,H681,$AR$3:$AR$725)</f>
        <v>0</v>
      </c>
      <c r="AM681" s="30">
        <f>SUMIF(Ingredients!$B$3:$B$230,I681,Ingredients!$D$3:$D$230)+SUMIF($B$3:$B$725,I681,$AR$3:$AR$725)</f>
        <v>0</v>
      </c>
      <c r="AN681" s="30">
        <f>SUMIF(Ingredients!$B$3:$B$230,J681,Ingredients!$D$3:$D$230)+SUMIF($B$3:$B$725,J681,$AR$3:$AR$725)</f>
        <v>0</v>
      </c>
      <c r="AO681" s="30">
        <f>SUMIF(Ingredients!$B$3:$B$230,K681,Ingredients!$D$3:$D$230)+SUMIF($B$3:$B$725,K681,$AR$3:$AR$725)</f>
        <v>0</v>
      </c>
      <c r="AP681" s="30">
        <f>SUMIF(Ingredients!$B$3:$B$230,L681,Ingredients!$D$3:$D$230)+SUMIF($B$3:$B$725,L681,$AR$3:$AR$725)</f>
        <v>0</v>
      </c>
      <c r="AQ681" s="30">
        <f>SUMIF(Ingredients!$B$3:$B$230,M681,Ingredients!$D$3:$D$230)+SUMIF($B$3:$B$725,M681,$AR$3:$AR$725)</f>
        <v>0</v>
      </c>
      <c r="AR681" s="29">
        <f t="shared" si="140"/>
        <v>5</v>
      </c>
      <c r="AS681" s="30">
        <f>SUMIF(Ingredients!$B$3:$B$230,F681,Ingredients!$E$3:$E$230)+SUMIF($B$3:$B$725,F681,$BA$3:$BA$730)</f>
        <v>22.333333333333332</v>
      </c>
      <c r="AT681" s="30">
        <f>SUMIF(Ingredients!$B$3:$B$230,G681,Ingredients!$E$3:$E$230)+SUMIF($B$3:$B$725,G681,$BA$3:$BA$730)</f>
        <v>21</v>
      </c>
      <c r="AU681" s="30">
        <f>SUMIF(Ingredients!$B$3:$B$230,H681,Ingredients!$E$3:$E$230)+SUMIF($B$3:$B$725,H681,$BA$3:$BA$730)</f>
        <v>14</v>
      </c>
      <c r="AV681" s="30">
        <f>SUMIF(Ingredients!$B$3:$B$230,I681,Ingredients!$E$3:$E$230)+SUMIF($B$3:$B$725,I681,$BA$3:$BA$730)</f>
        <v>16</v>
      </c>
      <c r="AW681" s="30">
        <f>SUMIF(Ingredients!$B$3:$B$230,J681,Ingredients!$E$3:$E$230)+SUMIF($B$3:$B$725,J681,$BA$3:$BA$730)</f>
        <v>0</v>
      </c>
      <c r="AX681" s="30">
        <f>SUMIF(Ingredients!$B$3:$B$230,K681,Ingredients!$E$3:$E$230)+SUMIF($B$3:$B$725,K681,$BA$3:$BA$730)</f>
        <v>0</v>
      </c>
      <c r="AY681" s="30">
        <f>SUMIF(Ingredients!$B$3:$B$230,L681,Ingredients!$E$3:$E$230)+SUMIF($B$3:$B$725,L681,$BA$3:$BA$730)</f>
        <v>0</v>
      </c>
      <c r="AZ681" s="30">
        <f>SUMIF(Ingredients!$B$3:$B$230,M681,Ingredients!$E$3:$E$230)+SUMIF($B$3:$B$725,M681,$BA$3:$BA$730)</f>
        <v>0</v>
      </c>
      <c r="BA681" s="29">
        <f t="shared" si="141"/>
        <v>18.333333333333332</v>
      </c>
      <c r="BB681" s="30">
        <f>SUMIF(Ingredients!$B$3:$B$230,F681,Ingredients!$F$3:$F$230)+SUMIF($B$3:$B$725,F681,$BJ$3:$BJ$725)</f>
        <v>0</v>
      </c>
      <c r="BC681" s="30">
        <f>SUMIF(Ingredients!$B$3:$B$230,G681,Ingredients!$F$3:$F$230)+SUMIF($B$3:$B$725,G681,$BJ$3:$BJ$725)</f>
        <v>1.5</v>
      </c>
      <c r="BD681" s="30">
        <f>SUMIF(Ingredients!$B$3:$B$230,H681,Ingredients!$F$3:$F$230)+SUMIF($B$3:$B$725,H681,$BJ$3:$BJ$725)</f>
        <v>0</v>
      </c>
      <c r="BE681" s="30">
        <f>SUMIF(Ingredients!$B$3:$B$230,I681,Ingredients!$F$3:$F$230)+SUMIF($B$3:$B$725,I681,$BJ$3:$BJ$725)</f>
        <v>0</v>
      </c>
      <c r="BF681" s="30">
        <f>SUMIF(Ingredients!$B$3:$B$230,J681,Ingredients!$F$3:$F$230)+SUMIF($B$3:$B$725,J681,$BJ$3:$BJ$725)</f>
        <v>0</v>
      </c>
      <c r="BG681" s="30">
        <f>SUMIF(Ingredients!$B$3:$B$230,K681,Ingredients!$F$3:$F$230)+SUMIF($B$3:$B$725,K681,$BJ$3:$BJ$725)</f>
        <v>0</v>
      </c>
      <c r="BH681" s="30">
        <f>SUMIF(Ingredients!$B$3:$B$230,L681,Ingredients!$F$3:$F$230)+SUMIF($B$3:$B$725,L681,$BJ$3:$BJ$725)</f>
        <v>0</v>
      </c>
      <c r="BI681" s="30">
        <f>SUMIF(Ingredients!$B$3:$B$230,M681,Ingredients!$F$3:$F$230)+SUMIF($B$3:$B$725,M681,$BJ$3:$BJ$725)</f>
        <v>0</v>
      </c>
      <c r="BJ681" s="35">
        <f t="shared" si="142"/>
        <v>1.5</v>
      </c>
      <c r="BK681" s="30">
        <f>SUMIF(Ingredients!$B$3:$B$230,F681,Ingredients!$G$3:$G$230)+SUMIF($B$3:$B$725,F681,$BS$3:$BS$725)</f>
        <v>0</v>
      </c>
      <c r="BL681" s="30">
        <f>SUMIF(Ingredients!$B$3:$B$230,G681,Ingredients!$G$3:$G$230)+SUMIF($B$3:$B$725,G681,$BS$3:$BS$725)</f>
        <v>0</v>
      </c>
      <c r="BM681" s="30">
        <f>SUMIF(Ingredients!$B$3:$B$230,H681,Ingredients!$G$3:$G$230)+SUMIF($B$3:$B$725,H681,$BS$3:$BS$725)</f>
        <v>0</v>
      </c>
      <c r="BN681" s="30">
        <f>SUMIF(Ingredients!$B$3:$B$230,I681,Ingredients!$G$3:$G$230)+SUMIF($B$3:$B$725,I681,$BS$3:$BS$725)</f>
        <v>0</v>
      </c>
      <c r="BO681" s="30">
        <f>SUMIF(Ingredients!$B$3:$B$230,J681,Ingredients!$G$3:$G$230)+SUMIF($B$3:$B$725,J681,$BS$3:$BS$725)</f>
        <v>0</v>
      </c>
      <c r="BP681" s="30">
        <f>SUMIF(Ingredients!$B$3:$B$230,K681,Ingredients!$G$3:$G$230)+SUMIF($B$3:$B$725,K681,$BS$3:$BS$725)</f>
        <v>0</v>
      </c>
      <c r="BQ681" s="30">
        <f>SUMIF(Ingredients!$B$3:$B$230,L681,Ingredients!$G$3:$G$230)+SUMIF($B$3:$B$725,L681,$BS$3:$BS$725)</f>
        <v>0</v>
      </c>
      <c r="BR681" s="30">
        <f>SUMIF(Ingredients!$B$3:$B$230,M681,Ingredients!$G$3:$G$230)+SUMIF($B$3:$B$725,M681,$BS$3:$BS$725)</f>
        <v>0</v>
      </c>
      <c r="BS681" s="36">
        <f t="shared" si="143"/>
        <v>0</v>
      </c>
      <c r="BT681" s="30">
        <f>SUMIF(Ingredients!$B$3:$B$230,F681,Ingredients!$H$3:$H$230)+SUMIF($B$3:$B$725,F681,$CB$3:$CB$725)</f>
        <v>1.5</v>
      </c>
      <c r="BU681" s="30">
        <f>SUMIF(Ingredients!$B$3:$B$230,G681,Ingredients!$H$3:$H$230)+SUMIF($B$3:$B$725,G681,$CB$3:$CB$725)</f>
        <v>0</v>
      </c>
      <c r="BV681" s="30">
        <f>SUMIF(Ingredients!$B$3:$B$230,H681,Ingredients!$H$3:$H$230)+SUMIF($B$3:$B$725,H681,$CB$3:$CB$725)</f>
        <v>0</v>
      </c>
      <c r="BW681" s="30">
        <f>SUMIF(Ingredients!$B$3:$B$230,I681,Ingredients!$H$3:$H$230)+SUMIF($B$3:$B$725,I681,$CB$3:$CB$725)</f>
        <v>0</v>
      </c>
      <c r="BX681" s="30">
        <f>SUMIF(Ingredients!$B$3:$B$230,J681,Ingredients!$H$3:$H$230)+SUMIF($B$3:$B$725,J681,$CB$3:$CB$725)</f>
        <v>0</v>
      </c>
      <c r="BY681" s="30">
        <f>SUMIF(Ingredients!$B$3:$B$230,K681,Ingredients!$H$3:$H$230)+SUMIF($B$3:$B$725,K681,$CB$3:$CB$725)</f>
        <v>0</v>
      </c>
      <c r="BZ681" s="30">
        <f>SUMIF(Ingredients!$B$3:$B$230,L681,Ingredients!$H$3:$H$230)+SUMIF($B$3:$B$725,L681,$CB$3:$CB$725)</f>
        <v>0</v>
      </c>
      <c r="CA681" s="30">
        <f>SUMIF(Ingredients!$B$3:$B$230,M681,Ingredients!$H$3:$H$230)+SUMIF($B$3:$B$725,M681,$CB$3:$CB$725)</f>
        <v>0</v>
      </c>
      <c r="CB681" s="42">
        <f t="shared" si="144"/>
        <v>1.5</v>
      </c>
      <c r="CC681" s="30">
        <f>SUMIF(Ingredients!$B$3:$B$230,F681,Ingredients!$I$3:$I$230)+SUMIF($B$3:$B$725,F681,$CK$3:$CK$725)</f>
        <v>0</v>
      </c>
      <c r="CD681" s="30">
        <f>SUMIF(Ingredients!$B$3:$B$230,G681,Ingredients!$I$3:$I$230)+SUMIF($B$3:$B$725,G681,$CK$3:$CK$725)</f>
        <v>0</v>
      </c>
      <c r="CE681" s="30">
        <f>SUMIF(Ingredients!$B$3:$B$230,H681,Ingredients!$I$3:$I$230)+SUMIF($B$3:$B$725,H681,$CK$3:$CK$725)</f>
        <v>2.5</v>
      </c>
      <c r="CF681" s="30">
        <f>SUMIF(Ingredients!$B$3:$B$230,I681,Ingredients!$I$3:$I$230)+SUMIF($B$3:$B$725,I681,$CK$3:$CK$725)</f>
        <v>0</v>
      </c>
      <c r="CG681" s="30">
        <f>SUMIF(Ingredients!$B$3:$B$230,J681,Ingredients!$I$3:$I$230)+SUMIF($B$3:$B$725,J681,$CK$3:$CK$725)</f>
        <v>0</v>
      </c>
      <c r="CH681" s="30">
        <f>SUMIF(Ingredients!$B$3:$B$230,K681,Ingredients!$I$3:$I$230)+SUMIF($B$3:$B$725,K681,$CK$3:$CK$725)</f>
        <v>0</v>
      </c>
      <c r="CI681" s="30">
        <f>SUMIF(Ingredients!$B$3:$B$230,L681,Ingredients!$I$3:$I$230)+SUMIF($B$3:$B$725,L681,$CK$3:$CK$725)</f>
        <v>0</v>
      </c>
      <c r="CJ681" s="30">
        <f>SUMIF(Ingredients!$B$3:$B$230,M681,Ingredients!$I$3:$I$230)+SUMIF($B$3:$B$725,M681,$CK$3:$CK$725)</f>
        <v>0</v>
      </c>
      <c r="CK681" s="38">
        <f t="shared" si="145"/>
        <v>2.5</v>
      </c>
      <c r="CL681" s="30">
        <f>SUMIF(Ingredients!$B$3:$B$230,F681,Ingredients!$J$3:$J$230)+SUMIF($B$3:$B$725,F681,$CT$3:$CT$725)</f>
        <v>0</v>
      </c>
      <c r="CM681" s="30">
        <f>SUMIF(Ingredients!$B$3:$B$230,G681,Ingredients!$J$3:$J$230)+SUMIF($B$3:$B$725,G681,$CT$3:$CT$725)</f>
        <v>0</v>
      </c>
      <c r="CN681" s="30">
        <f>SUMIF(Ingredients!$B$3:$B$230,H681,Ingredients!$J$3:$J$230)+SUMIF($B$3:$B$725,H681,$CT$3:$CT$725)</f>
        <v>0</v>
      </c>
      <c r="CO681" s="30">
        <f>SUMIF(Ingredients!$B$3:$B$230,I681,Ingredients!$J$3:$J$230)+SUMIF($B$3:$B$725,I681,$CT$3:$CT$725)</f>
        <v>0</v>
      </c>
      <c r="CP681" s="30">
        <f>SUMIF(Ingredients!$B$3:$B$230,J681,Ingredients!$J$3:$J$230)+SUMIF($B$3:$B$725,J681,$CT$3:$CT$725)</f>
        <v>0</v>
      </c>
      <c r="CQ681" s="30">
        <f>SUMIF(Ingredients!$B$3:$B$230,K681,Ingredients!$J$3:$J$230)+SUMIF($B$3:$B$725,K681,$CT$3:$CT$725)</f>
        <v>0</v>
      </c>
      <c r="CR681" s="30">
        <f>SUMIF(Ingredients!$B$3:$B$230,L681,Ingredients!$J$3:$J$230)+SUMIF($B$3:$B$725,L681,$CT$3:$CT$725)</f>
        <v>0</v>
      </c>
      <c r="CS681" s="30">
        <f>SUMIF(Ingredients!$B$3:$B$230,M681,Ingredients!$J$3:$J$230)+SUMIF($B$3:$B$725,M681,$CT$3:$CT$725)</f>
        <v>0</v>
      </c>
      <c r="CT681" s="43">
        <f t="shared" si="146"/>
        <v>0</v>
      </c>
      <c r="CU681" s="34">
        <v>15</v>
      </c>
      <c r="CV681" s="30">
        <v>0</v>
      </c>
      <c r="CW681" s="30">
        <v>18.333333333333332</v>
      </c>
      <c r="CX681" s="35">
        <v>1.5</v>
      </c>
      <c r="CY681" s="36">
        <v>0</v>
      </c>
      <c r="CZ681" s="37">
        <v>1.5</v>
      </c>
      <c r="DA681" s="38">
        <v>2.5</v>
      </c>
      <c r="DB681" s="39">
        <v>0</v>
      </c>
      <c r="DC681" t="s">
        <v>202</v>
      </c>
      <c r="DD681" t="str">
        <f t="shared" ca="1" si="138"/>
        <v/>
      </c>
      <c r="DE681" t="str">
        <f t="shared" ca="1" si="147"/>
        <v>-</v>
      </c>
      <c r="DG681" t="s">
        <v>200</v>
      </c>
      <c r="DH681" t="str">
        <f t="shared" ca="1" si="148"/>
        <v>HAMSWEETPICKLESANDWICHITEM(MEAL, ItemRegistry.hamsweetpicklesandwichItem, 4 ,3f,0f,1.5f,1.5f,0f,2.5f,0f,1.15f),</v>
      </c>
      <c r="DI681" t="s">
        <v>2670</v>
      </c>
    </row>
    <row r="682" spans="2:113" x14ac:dyDescent="0.3">
      <c r="B682" t="s">
        <v>1013</v>
      </c>
      <c r="C682" t="str">
        <f>INDEX('PH Itemnames'!$B$1:$B$723,MATCH(B682,'PH Itemnames'!$A$1:$A$723),1)</f>
        <v>toastedwesternItem</v>
      </c>
      <c r="D682" t="s">
        <v>240</v>
      </c>
      <c r="E682" t="s">
        <v>1191</v>
      </c>
      <c r="F682" s="10" t="s">
        <v>77</v>
      </c>
      <c r="G682" s="11" t="s">
        <v>132</v>
      </c>
      <c r="H682" s="11" t="s">
        <v>64</v>
      </c>
      <c r="I682" s="11" t="s">
        <v>226</v>
      </c>
      <c r="J682" s="11" t="s">
        <v>247</v>
      </c>
      <c r="K682" s="11" t="s">
        <v>244</v>
      </c>
      <c r="L682" s="11"/>
      <c r="M682" s="11"/>
      <c r="N682" s="46">
        <f ca="1">SUMIF(Ingredients!$B$3:$B$230,'PH complex foods'!F682,Ingredients!$A$3:$A$119)+SUMIF($B$3:$B$725,F682,$V$3:$V$724)</f>
        <v>1</v>
      </c>
      <c r="O682" s="11">
        <f ca="1">SUMIF(Ingredients!$B$3:$B$230,'PH complex foods'!G682,Ingredients!$A$3:$A$119)+SUMIF($B$3:$B$725,G682,$V$3:$V$724)</f>
        <v>1</v>
      </c>
      <c r="P682" s="11">
        <f ca="1">SUMIF(Ingredients!$B$3:$B$230,'PH complex foods'!H682,Ingredients!$A$3:$A$119)+SUMIF($B$3:$B$725,H682,$V$3:$V$724)</f>
        <v>1</v>
      </c>
      <c r="Q682" s="11">
        <f ca="1">SUMIF(Ingredients!$B$3:$B$230,'PH complex foods'!I682,Ingredients!$A$3:$A$119)+SUMIF($B$3:$B$725,I682,$V$3:$V$724)</f>
        <v>1</v>
      </c>
      <c r="R682" s="11">
        <f ca="1">SUMIF(Ingredients!$B$3:$B$230,'PH complex foods'!J682,Ingredients!$A$3:$A$119)+SUMIF($B$3:$B$725,J682,$V$3:$V$724)</f>
        <v>1</v>
      </c>
      <c r="S682" s="11">
        <f ca="1">SUMIF(Ingredients!$B$3:$B$230,'PH complex foods'!K682,Ingredients!$A$3:$A$119)+SUMIF($B$3:$B$725,K682,$V$3:$V$724)</f>
        <v>1</v>
      </c>
      <c r="T682" s="11">
        <f ca="1">SUMIF(Ingredients!$B$3:$B$230,'PH complex foods'!L682,Ingredients!$A$3:$A$119)+SUMIF($B$3:$B$725,L682,$V$3:$V$724)</f>
        <v>0</v>
      </c>
      <c r="U682" s="11">
        <f ca="1">SUMIF(Ingredients!$B$3:$B$230,'PH complex foods'!M682,Ingredients!$A$3:$A$119)+SUMIF($B$3:$B$725,M682,$V$3:$V$724)</f>
        <v>0</v>
      </c>
      <c r="V682" s="10">
        <f t="shared" ca="1" si="149"/>
        <v>1</v>
      </c>
      <c r="W682" s="10">
        <v>1</v>
      </c>
      <c r="X682" s="11">
        <v>1</v>
      </c>
      <c r="Y682" s="11">
        <f>COUNTIF(F682:M1406,B682)</f>
        <v>0</v>
      </c>
      <c r="Z682" s="44" t="str">
        <f t="shared" ca="1" si="150"/>
        <v>Yes</v>
      </c>
      <c r="AA682" s="34">
        <f>SUMIF(Ingredients!$B$3:$B$230,F682,Ingredients!$C$3:$C$230)+SUMIF($B$3:$B$725,F682,$AI$3:$AI$725)</f>
        <v>10</v>
      </c>
      <c r="AB682" s="30">
        <f>SUMIF(Ingredients!$B$3:$B$230,G682,Ingredients!$C$3:$C$230)+SUMIF($B$3:$B$725,G682,$AI$3:$AI$725)</f>
        <v>4</v>
      </c>
      <c r="AC682" s="30">
        <f>SUMIF(Ingredients!$B$3:$B$230,H682,Ingredients!$C$3:$C$230)+SUMIF($B$3:$B$725,H682,$AI$3:$AI$725)</f>
        <v>2</v>
      </c>
      <c r="AD682" s="30">
        <f>SUMIF(Ingredients!$B$3:$B$230,I682,Ingredients!$C$3:$C$230)+SUMIF($B$3:$B$725,I682,$AI$3:$AI$725)</f>
        <v>0</v>
      </c>
      <c r="AE682" s="30">
        <f>SUMIF(Ingredients!$B$3:$B$230,J682,Ingredients!$C$3:$C$230)+SUMIF($B$3:$B$725,J682,$AI$3:$AI$725)</f>
        <v>5</v>
      </c>
      <c r="AF682" s="30">
        <f>SUMIF(Ingredients!$B$3:$B$230,K682,Ingredients!$C$3:$C$230)+SUMIF($B$3:$B$725,K682,$AI$3:$AI$725)</f>
        <v>10</v>
      </c>
      <c r="AG682" s="30">
        <f>SUMIF(Ingredients!$B$3:$B$230,L682,Ingredients!$C$3:$C$230)+SUMIF($B$3:$B$725,L682,$AI$3:$AI$725)</f>
        <v>0</v>
      </c>
      <c r="AH682" s="30">
        <f>SUMIF(Ingredients!$B$3:$B$230,M682,Ingredients!$C$3:$C$230)+SUMIF($B$3:$B$725,M682,$AI$3:$AI$725)</f>
        <v>0</v>
      </c>
      <c r="AI682" s="29">
        <f t="shared" si="139"/>
        <v>31</v>
      </c>
      <c r="AJ682" s="30">
        <f>SUMIF(Ingredients!$B$3:$B$230,F682,Ingredients!$D$3:$D$230)+SUMIF($B$3:$B$725,F682,$AR$3:$AR$725)</f>
        <v>0</v>
      </c>
      <c r="AK682" s="30">
        <f>SUMIF(Ingredients!$B$3:$B$230,G682,Ingredients!$D$3:$D$230)+SUMIF($B$3:$B$725,G682,$AR$3:$AR$725)</f>
        <v>0</v>
      </c>
      <c r="AL682" s="30">
        <f>SUMIF(Ingredients!$B$3:$B$230,H682,Ingredients!$D$3:$D$230)+SUMIF($B$3:$B$725,H682,$AR$3:$AR$725)</f>
        <v>0</v>
      </c>
      <c r="AM682" s="30">
        <f>SUMIF(Ingredients!$B$3:$B$230,I682,Ingredients!$D$3:$D$230)+SUMIF($B$3:$B$725,I682,$AR$3:$AR$725)</f>
        <v>0</v>
      </c>
      <c r="AN682" s="30">
        <f>SUMIF(Ingredients!$B$3:$B$230,J682,Ingredients!$D$3:$D$230)+SUMIF($B$3:$B$725,J682,$AR$3:$AR$725)</f>
        <v>0</v>
      </c>
      <c r="AO682" s="30">
        <f>SUMIF(Ingredients!$B$3:$B$230,K682,Ingredients!$D$3:$D$230)+SUMIF($B$3:$B$725,K682,$AR$3:$AR$725)</f>
        <v>0</v>
      </c>
      <c r="AP682" s="30">
        <f>SUMIF(Ingredients!$B$3:$B$230,L682,Ingredients!$D$3:$D$230)+SUMIF($B$3:$B$725,L682,$AR$3:$AR$725)</f>
        <v>0</v>
      </c>
      <c r="AQ682" s="30">
        <f>SUMIF(Ingredients!$B$3:$B$230,M682,Ingredients!$D$3:$D$230)+SUMIF($B$3:$B$725,M682,$AR$3:$AR$725)</f>
        <v>0</v>
      </c>
      <c r="AR682" s="29">
        <f t="shared" si="140"/>
        <v>0</v>
      </c>
      <c r="AS682" s="30">
        <f>SUMIF(Ingredients!$B$3:$B$230,F682,Ingredients!$E$3:$E$230)+SUMIF($B$3:$B$725,F682,$BA$3:$BA$730)</f>
        <v>14</v>
      </c>
      <c r="AT682" s="30">
        <f>SUMIF(Ingredients!$B$3:$B$230,G682,Ingredients!$E$3:$E$230)+SUMIF($B$3:$B$725,G682,$BA$3:$BA$730)</f>
        <v>7.666666666666667</v>
      </c>
      <c r="AU682" s="30">
        <f>SUMIF(Ingredients!$B$3:$B$230,H682,Ingredients!$E$3:$E$230)+SUMIF($B$3:$B$725,H682,$BA$3:$BA$730)</f>
        <v>43</v>
      </c>
      <c r="AV682" s="30">
        <f>SUMIF(Ingredients!$B$3:$B$230,I682,Ingredients!$E$3:$E$230)+SUMIF($B$3:$B$725,I682,$BA$3:$BA$730)</f>
        <v>16</v>
      </c>
      <c r="AW682" s="30">
        <f>SUMIF(Ingredients!$B$3:$B$230,J682,Ingredients!$E$3:$E$230)+SUMIF($B$3:$B$725,J682,$BA$3:$BA$730)</f>
        <v>12</v>
      </c>
      <c r="AX682" s="30">
        <f>SUMIF(Ingredients!$B$3:$B$230,K682,Ingredients!$E$3:$E$230)+SUMIF($B$3:$B$725,K682,$BA$3:$BA$730)</f>
        <v>16.5</v>
      </c>
      <c r="AY682" s="30">
        <f>SUMIF(Ingredients!$B$3:$B$230,L682,Ingredients!$E$3:$E$230)+SUMIF($B$3:$B$725,L682,$BA$3:$BA$730)</f>
        <v>0</v>
      </c>
      <c r="AZ682" s="30">
        <f>SUMIF(Ingredients!$B$3:$B$230,M682,Ingredients!$E$3:$E$230)+SUMIF($B$3:$B$725,M682,$BA$3:$BA$730)</f>
        <v>0</v>
      </c>
      <c r="BA682" s="29">
        <f t="shared" si="141"/>
        <v>18.194444444444446</v>
      </c>
      <c r="BB682" s="30">
        <f>SUMIF(Ingredients!$B$3:$B$230,F682,Ingredients!$F$3:$F$230)+SUMIF($B$3:$B$725,F682,$BJ$3:$BJ$725)</f>
        <v>0</v>
      </c>
      <c r="BC682" s="30">
        <f>SUMIF(Ingredients!$B$3:$B$230,G682,Ingredients!$F$3:$F$230)+SUMIF($B$3:$B$725,G682,$BJ$3:$BJ$725)</f>
        <v>0</v>
      </c>
      <c r="BD682" s="30">
        <f>SUMIF(Ingredients!$B$3:$B$230,H682,Ingredients!$F$3:$F$230)+SUMIF($B$3:$B$725,H682,$BJ$3:$BJ$725)</f>
        <v>0</v>
      </c>
      <c r="BE682" s="30">
        <f>SUMIF(Ingredients!$B$3:$B$230,I682,Ingredients!$F$3:$F$230)+SUMIF($B$3:$B$725,I682,$BJ$3:$BJ$725)</f>
        <v>0</v>
      </c>
      <c r="BF682" s="30">
        <f>SUMIF(Ingredients!$B$3:$B$230,J682,Ingredients!$F$3:$F$230)+SUMIF($B$3:$B$725,J682,$BJ$3:$BJ$725)</f>
        <v>0</v>
      </c>
      <c r="BG682" s="30">
        <f>SUMIF(Ingredients!$B$3:$B$230,K682,Ingredients!$F$3:$F$230)+SUMIF($B$3:$B$725,K682,$BJ$3:$BJ$725)</f>
        <v>1.5</v>
      </c>
      <c r="BH682" s="30">
        <f>SUMIF(Ingredients!$B$3:$B$230,L682,Ingredients!$F$3:$F$230)+SUMIF($B$3:$B$725,L682,$BJ$3:$BJ$725)</f>
        <v>0</v>
      </c>
      <c r="BI682" s="30">
        <f>SUMIF(Ingredients!$B$3:$B$230,M682,Ingredients!$F$3:$F$230)+SUMIF($B$3:$B$725,M682,$BJ$3:$BJ$725)</f>
        <v>0</v>
      </c>
      <c r="BJ682" s="35">
        <f t="shared" si="142"/>
        <v>1.5</v>
      </c>
      <c r="BK682" s="30">
        <f>SUMIF(Ingredients!$B$3:$B$230,F682,Ingredients!$G$3:$G$230)+SUMIF($B$3:$B$725,F682,$BS$3:$BS$725)</f>
        <v>0</v>
      </c>
      <c r="BL682" s="30">
        <f>SUMIF(Ingredients!$B$3:$B$230,G682,Ingredients!$G$3:$G$230)+SUMIF($B$3:$B$725,G682,$BS$3:$BS$725)</f>
        <v>0</v>
      </c>
      <c r="BM682" s="30">
        <f>SUMIF(Ingredients!$B$3:$B$230,H682,Ingredients!$G$3:$G$230)+SUMIF($B$3:$B$725,H682,$BS$3:$BS$725)</f>
        <v>0</v>
      </c>
      <c r="BN682" s="30">
        <f>SUMIF(Ingredients!$B$3:$B$230,I682,Ingredients!$G$3:$G$230)+SUMIF($B$3:$B$725,I682,$BS$3:$BS$725)</f>
        <v>0</v>
      </c>
      <c r="BO682" s="30">
        <f>SUMIF(Ingredients!$B$3:$B$230,J682,Ingredients!$G$3:$G$230)+SUMIF($B$3:$B$725,J682,$BS$3:$BS$725)</f>
        <v>0</v>
      </c>
      <c r="BP682" s="30">
        <f>SUMIF(Ingredients!$B$3:$B$230,K682,Ingredients!$G$3:$G$230)+SUMIF($B$3:$B$725,K682,$BS$3:$BS$725)</f>
        <v>0</v>
      </c>
      <c r="BQ682" s="30">
        <f>SUMIF(Ingredients!$B$3:$B$230,L682,Ingredients!$G$3:$G$230)+SUMIF($B$3:$B$725,L682,$BS$3:$BS$725)</f>
        <v>0</v>
      </c>
      <c r="BR682" s="30">
        <f>SUMIF(Ingredients!$B$3:$B$230,M682,Ingredients!$G$3:$G$230)+SUMIF($B$3:$B$725,M682,$BS$3:$BS$725)</f>
        <v>0</v>
      </c>
      <c r="BS682" s="36">
        <f t="shared" si="143"/>
        <v>0</v>
      </c>
      <c r="BT682" s="30">
        <f>SUMIF(Ingredients!$B$3:$B$230,F682,Ingredients!$H$3:$H$230)+SUMIF($B$3:$B$725,F682,$CB$3:$CB$725)</f>
        <v>0</v>
      </c>
      <c r="BU682" s="30">
        <f>SUMIF(Ingredients!$B$3:$B$230,G682,Ingredients!$H$3:$H$230)+SUMIF($B$3:$B$725,G682,$CB$3:$CB$725)</f>
        <v>1</v>
      </c>
      <c r="BV682" s="30">
        <f>SUMIF(Ingredients!$B$3:$B$230,H682,Ingredients!$H$3:$H$230)+SUMIF($B$3:$B$725,H682,$CB$3:$CB$725)</f>
        <v>1</v>
      </c>
      <c r="BW682" s="30">
        <f>SUMIF(Ingredients!$B$3:$B$230,I682,Ingredients!$H$3:$H$230)+SUMIF($B$3:$B$725,I682,$CB$3:$CB$725)</f>
        <v>0</v>
      </c>
      <c r="BX682" s="30">
        <f>SUMIF(Ingredients!$B$3:$B$230,J682,Ingredients!$H$3:$H$230)+SUMIF($B$3:$B$725,J682,$CB$3:$CB$725)</f>
        <v>0</v>
      </c>
      <c r="BY682" s="30">
        <f>SUMIF(Ingredients!$B$3:$B$230,K682,Ingredients!$H$3:$H$230)+SUMIF($B$3:$B$725,K682,$CB$3:$CB$725)</f>
        <v>0</v>
      </c>
      <c r="BZ682" s="30">
        <f>SUMIF(Ingredients!$B$3:$B$230,L682,Ingredients!$H$3:$H$230)+SUMIF($B$3:$B$725,L682,$CB$3:$CB$725)</f>
        <v>0</v>
      </c>
      <c r="CA682" s="30">
        <f>SUMIF(Ingredients!$B$3:$B$230,M682,Ingredients!$H$3:$H$230)+SUMIF($B$3:$B$725,M682,$CB$3:$CB$725)</f>
        <v>0</v>
      </c>
      <c r="CB682" s="42">
        <f t="shared" si="144"/>
        <v>2</v>
      </c>
      <c r="CC682" s="30">
        <f>SUMIF(Ingredients!$B$3:$B$230,F682,Ingredients!$I$3:$I$230)+SUMIF($B$3:$B$725,F682,$CK$3:$CK$725)</f>
        <v>2.5</v>
      </c>
      <c r="CD682" s="30">
        <f>SUMIF(Ingredients!$B$3:$B$230,G682,Ingredients!$I$3:$I$230)+SUMIF($B$3:$B$725,G682,$CK$3:$CK$725)</f>
        <v>0</v>
      </c>
      <c r="CE682" s="30">
        <f>SUMIF(Ingredients!$B$3:$B$230,H682,Ingredients!$I$3:$I$230)+SUMIF($B$3:$B$725,H682,$CK$3:$CK$725)</f>
        <v>0</v>
      </c>
      <c r="CF682" s="30">
        <f>SUMIF(Ingredients!$B$3:$B$230,I682,Ingredients!$I$3:$I$230)+SUMIF($B$3:$B$725,I682,$CK$3:$CK$725)</f>
        <v>0</v>
      </c>
      <c r="CG682" s="30">
        <f>SUMIF(Ingredients!$B$3:$B$230,J682,Ingredients!$I$3:$I$230)+SUMIF($B$3:$B$725,J682,$CK$3:$CK$725)</f>
        <v>0</v>
      </c>
      <c r="CH682" s="30">
        <f>SUMIF(Ingredients!$B$3:$B$230,K682,Ingredients!$I$3:$I$230)+SUMIF($B$3:$B$725,K682,$CK$3:$CK$725)</f>
        <v>0</v>
      </c>
      <c r="CI682" s="30">
        <f>SUMIF(Ingredients!$B$3:$B$230,L682,Ingredients!$I$3:$I$230)+SUMIF($B$3:$B$725,L682,$CK$3:$CK$725)</f>
        <v>0</v>
      </c>
      <c r="CJ682" s="30">
        <f>SUMIF(Ingredients!$B$3:$B$230,M682,Ingredients!$I$3:$I$230)+SUMIF($B$3:$B$725,M682,$CK$3:$CK$725)</f>
        <v>0</v>
      </c>
      <c r="CK682" s="38">
        <f t="shared" si="145"/>
        <v>2.5</v>
      </c>
      <c r="CL682" s="30">
        <f>SUMIF(Ingredients!$B$3:$B$230,F682,Ingredients!$J$3:$J$230)+SUMIF($B$3:$B$725,F682,$CT$3:$CT$725)</f>
        <v>0</v>
      </c>
      <c r="CM682" s="30">
        <f>SUMIF(Ingredients!$B$3:$B$230,G682,Ingredients!$J$3:$J$230)+SUMIF($B$3:$B$725,G682,$CT$3:$CT$725)</f>
        <v>0</v>
      </c>
      <c r="CN682" s="30">
        <f>SUMIF(Ingredients!$B$3:$B$230,H682,Ingredients!$J$3:$J$230)+SUMIF($B$3:$B$725,H682,$CT$3:$CT$725)</f>
        <v>0</v>
      </c>
      <c r="CO682" s="30">
        <f>SUMIF(Ingredients!$B$3:$B$230,I682,Ingredients!$J$3:$J$230)+SUMIF($B$3:$B$725,I682,$CT$3:$CT$725)</f>
        <v>0</v>
      </c>
      <c r="CP682" s="30">
        <f>SUMIF(Ingredients!$B$3:$B$230,J682,Ingredients!$J$3:$J$230)+SUMIF($B$3:$B$725,J682,$CT$3:$CT$725)</f>
        <v>1</v>
      </c>
      <c r="CQ682" s="30">
        <f>SUMIF(Ingredients!$B$3:$B$230,K682,Ingredients!$J$3:$J$230)+SUMIF($B$3:$B$725,K682,$CT$3:$CT$725)</f>
        <v>1</v>
      </c>
      <c r="CR682" s="30">
        <f>SUMIF(Ingredients!$B$3:$B$230,L682,Ingredients!$J$3:$J$230)+SUMIF($B$3:$B$725,L682,$CT$3:$CT$725)</f>
        <v>0</v>
      </c>
      <c r="CS682" s="30">
        <f>SUMIF(Ingredients!$B$3:$B$230,M682,Ingredients!$J$3:$J$230)+SUMIF($B$3:$B$725,M682,$CT$3:$CT$725)</f>
        <v>0</v>
      </c>
      <c r="CT682" s="43">
        <f t="shared" si="146"/>
        <v>2</v>
      </c>
      <c r="CU682" s="34">
        <v>30</v>
      </c>
      <c r="CV682" s="30">
        <v>0</v>
      </c>
      <c r="CW682" s="30">
        <v>12</v>
      </c>
      <c r="CX682" s="35">
        <v>1.5</v>
      </c>
      <c r="CY682" s="36">
        <v>0</v>
      </c>
      <c r="CZ682" s="37">
        <v>2</v>
      </c>
      <c r="DA682" s="38">
        <v>2.5</v>
      </c>
      <c r="DB682" s="39">
        <v>2</v>
      </c>
      <c r="DC682" t="s">
        <v>202</v>
      </c>
      <c r="DD682" t="str">
        <f t="shared" ca="1" si="138"/>
        <v/>
      </c>
      <c r="DE682" t="str">
        <f t="shared" ca="1" si="147"/>
        <v>-</v>
      </c>
      <c r="DG682" t="s">
        <v>200</v>
      </c>
      <c r="DH682" t="str">
        <f t="shared" ca="1" si="148"/>
        <v>TOASTEDWESTERNITEM(MEAL, ItemRegistry.toastedwesternItem, 4 ,6f,0f,1.5f,2f,0f,2.5f,2f,1.75f),</v>
      </c>
      <c r="DI682" t="s">
        <v>2671</v>
      </c>
    </row>
    <row r="683" spans="2:113" x14ac:dyDescent="0.3">
      <c r="B683" t="s">
        <v>1014</v>
      </c>
      <c r="C683" t="str">
        <f>INDEX('PH Itemnames'!$B$1:$B$723,MATCH(B683,'PH Itemnames'!$A$1:$A$723),1)</f>
        <v>eggsbenedictItem</v>
      </c>
      <c r="D683" t="s">
        <v>240</v>
      </c>
      <c r="E683" t="s">
        <v>1191</v>
      </c>
      <c r="F683" s="10" t="s">
        <v>226</v>
      </c>
      <c r="G683" s="11" t="s">
        <v>495</v>
      </c>
      <c r="H683" s="11" t="s">
        <v>77</v>
      </c>
      <c r="I683" s="11" t="s">
        <v>247</v>
      </c>
      <c r="J683" s="11" t="s">
        <v>20</v>
      </c>
      <c r="K683" s="11"/>
      <c r="L683" s="11"/>
      <c r="M683" s="11"/>
      <c r="N683" s="46">
        <f ca="1">SUMIF(Ingredients!$B$3:$B$230,'PH complex foods'!F683,Ingredients!$A$3:$A$119)+SUMIF($B$3:$B$725,F683,$V$3:$V$724)</f>
        <v>1</v>
      </c>
      <c r="O683" s="11">
        <f ca="1">SUMIF(Ingredients!$B$3:$B$230,'PH complex foods'!G683,Ingredients!$A$3:$A$119)+SUMIF($B$3:$B$725,G683,$V$3:$V$724)</f>
        <v>1</v>
      </c>
      <c r="P683" s="11">
        <f ca="1">SUMIF(Ingredients!$B$3:$B$230,'PH complex foods'!H683,Ingredients!$A$3:$A$119)+SUMIF($B$3:$B$725,H683,$V$3:$V$724)</f>
        <v>1</v>
      </c>
      <c r="Q683" s="11">
        <f ca="1">SUMIF(Ingredients!$B$3:$B$230,'PH complex foods'!I683,Ingredients!$A$3:$A$119)+SUMIF($B$3:$B$725,I683,$V$3:$V$724)</f>
        <v>1</v>
      </c>
      <c r="R683" s="11">
        <f ca="1">SUMIF(Ingredients!$B$3:$B$230,'PH complex foods'!J683,Ingredients!$A$3:$A$119)+SUMIF($B$3:$B$725,J683,$V$3:$V$724)</f>
        <v>1</v>
      </c>
      <c r="S683" s="11">
        <f ca="1">SUMIF(Ingredients!$B$3:$B$230,'PH complex foods'!K683,Ingredients!$A$3:$A$119)+SUMIF($B$3:$B$725,K683,$V$3:$V$724)</f>
        <v>0</v>
      </c>
      <c r="T683" s="11">
        <f ca="1">SUMIF(Ingredients!$B$3:$B$230,'PH complex foods'!L683,Ingredients!$A$3:$A$119)+SUMIF($B$3:$B$725,L683,$V$3:$V$724)</f>
        <v>0</v>
      </c>
      <c r="U683" s="11">
        <f ca="1">SUMIF(Ingredients!$B$3:$B$230,'PH complex foods'!M683,Ingredients!$A$3:$A$119)+SUMIF($B$3:$B$725,M683,$V$3:$V$724)</f>
        <v>0</v>
      </c>
      <c r="V683" s="10">
        <f t="shared" ca="1" si="149"/>
        <v>1</v>
      </c>
      <c r="W683" s="10">
        <v>1</v>
      </c>
      <c r="X683" s="11">
        <v>1</v>
      </c>
      <c r="Y683" s="11">
        <f>COUNTIF(F683:M1407,B683)</f>
        <v>0</v>
      </c>
      <c r="Z683" s="44" t="str">
        <f t="shared" ca="1" si="150"/>
        <v>Yes</v>
      </c>
      <c r="AA683" s="34">
        <f>SUMIF(Ingredients!$B$3:$B$230,F683,Ingredients!$C$3:$C$230)+SUMIF($B$3:$B$725,F683,$AI$3:$AI$725)</f>
        <v>0</v>
      </c>
      <c r="AB683" s="30">
        <f>SUMIF(Ingredients!$B$3:$B$230,G683,Ingredients!$C$3:$C$230)+SUMIF($B$3:$B$725,G683,$AI$3:$AI$725)</f>
        <v>10</v>
      </c>
      <c r="AC683" s="30">
        <f>SUMIF(Ingredients!$B$3:$B$230,H683,Ingredients!$C$3:$C$230)+SUMIF($B$3:$B$725,H683,$AI$3:$AI$725)</f>
        <v>10</v>
      </c>
      <c r="AD683" s="30">
        <f>SUMIF(Ingredients!$B$3:$B$230,I683,Ingredients!$C$3:$C$230)+SUMIF($B$3:$B$725,I683,$AI$3:$AI$725)</f>
        <v>5</v>
      </c>
      <c r="AE683" s="30">
        <f>SUMIF(Ingredients!$B$3:$B$230,J683,Ingredients!$C$3:$C$230)+SUMIF($B$3:$B$725,J683,$AI$3:$AI$725)</f>
        <v>1</v>
      </c>
      <c r="AF683" s="30">
        <f>SUMIF(Ingredients!$B$3:$B$230,K683,Ingredients!$C$3:$C$230)+SUMIF($B$3:$B$725,K683,$AI$3:$AI$725)</f>
        <v>0</v>
      </c>
      <c r="AG683" s="30">
        <f>SUMIF(Ingredients!$B$3:$B$230,L683,Ingredients!$C$3:$C$230)+SUMIF($B$3:$B$725,L683,$AI$3:$AI$725)</f>
        <v>0</v>
      </c>
      <c r="AH683" s="30">
        <f>SUMIF(Ingredients!$B$3:$B$230,M683,Ingredients!$C$3:$C$230)+SUMIF($B$3:$B$725,M683,$AI$3:$AI$725)</f>
        <v>0</v>
      </c>
      <c r="AI683" s="29">
        <f t="shared" si="139"/>
        <v>26</v>
      </c>
      <c r="AJ683" s="30">
        <f>SUMIF(Ingredients!$B$3:$B$230,F683,Ingredients!$D$3:$D$230)+SUMIF($B$3:$B$725,F683,$AR$3:$AR$725)</f>
        <v>0</v>
      </c>
      <c r="AK683" s="30">
        <f>SUMIF(Ingredients!$B$3:$B$230,G683,Ingredients!$D$3:$D$230)+SUMIF($B$3:$B$725,G683,$AR$3:$AR$725)</f>
        <v>0</v>
      </c>
      <c r="AL683" s="30">
        <f>SUMIF(Ingredients!$B$3:$B$230,H683,Ingredients!$D$3:$D$230)+SUMIF($B$3:$B$725,H683,$AR$3:$AR$725)</f>
        <v>0</v>
      </c>
      <c r="AM683" s="30">
        <f>SUMIF(Ingredients!$B$3:$B$230,I683,Ingredients!$D$3:$D$230)+SUMIF($B$3:$B$725,I683,$AR$3:$AR$725)</f>
        <v>0</v>
      </c>
      <c r="AN683" s="30">
        <f>SUMIF(Ingredients!$B$3:$B$230,J683,Ingredients!$D$3:$D$230)+SUMIF($B$3:$B$725,J683,$AR$3:$AR$725)</f>
        <v>5</v>
      </c>
      <c r="AO683" s="30">
        <f>SUMIF(Ingredients!$B$3:$B$230,K683,Ingredients!$D$3:$D$230)+SUMIF($B$3:$B$725,K683,$AR$3:$AR$725)</f>
        <v>0</v>
      </c>
      <c r="AP683" s="30">
        <f>SUMIF(Ingredients!$B$3:$B$230,L683,Ingredients!$D$3:$D$230)+SUMIF($B$3:$B$725,L683,$AR$3:$AR$725)</f>
        <v>0</v>
      </c>
      <c r="AQ683" s="30">
        <f>SUMIF(Ingredients!$B$3:$B$230,M683,Ingredients!$D$3:$D$230)+SUMIF($B$3:$B$725,M683,$AR$3:$AR$725)</f>
        <v>0</v>
      </c>
      <c r="AR683" s="29">
        <f t="shared" si="140"/>
        <v>5</v>
      </c>
      <c r="AS683" s="30">
        <f>SUMIF(Ingredients!$B$3:$B$230,F683,Ingredients!$E$3:$E$230)+SUMIF($B$3:$B$725,F683,$BA$3:$BA$730)</f>
        <v>16</v>
      </c>
      <c r="AT683" s="30">
        <f>SUMIF(Ingredients!$B$3:$B$230,G683,Ingredients!$E$3:$E$230)+SUMIF($B$3:$B$725,G683,$BA$3:$BA$730)</f>
        <v>9.5</v>
      </c>
      <c r="AU683" s="30">
        <f>SUMIF(Ingredients!$B$3:$B$230,H683,Ingredients!$E$3:$E$230)+SUMIF($B$3:$B$725,H683,$BA$3:$BA$730)</f>
        <v>14</v>
      </c>
      <c r="AV683" s="30">
        <f>SUMIF(Ingredients!$B$3:$B$230,I683,Ingredients!$E$3:$E$230)+SUMIF($B$3:$B$725,I683,$BA$3:$BA$730)</f>
        <v>12</v>
      </c>
      <c r="AW683" s="30">
        <f>SUMIF(Ingredients!$B$3:$B$230,J683,Ingredients!$E$3:$E$230)+SUMIF($B$3:$B$725,J683,$BA$3:$BA$730)</f>
        <v>10</v>
      </c>
      <c r="AX683" s="30">
        <f>SUMIF(Ingredients!$B$3:$B$230,K683,Ingredients!$E$3:$E$230)+SUMIF($B$3:$B$725,K683,$BA$3:$BA$730)</f>
        <v>0</v>
      </c>
      <c r="AY683" s="30">
        <f>SUMIF(Ingredients!$B$3:$B$230,L683,Ingredients!$E$3:$E$230)+SUMIF($B$3:$B$725,L683,$BA$3:$BA$730)</f>
        <v>0</v>
      </c>
      <c r="AZ683" s="30">
        <f>SUMIF(Ingredients!$B$3:$B$230,M683,Ingredients!$E$3:$E$230)+SUMIF($B$3:$B$725,M683,$BA$3:$BA$730)</f>
        <v>0</v>
      </c>
      <c r="BA683" s="29">
        <f t="shared" si="141"/>
        <v>12.3</v>
      </c>
      <c r="BB683" s="30">
        <f>SUMIF(Ingredients!$B$3:$B$230,F683,Ingredients!$F$3:$F$230)+SUMIF($B$3:$B$725,F683,$BJ$3:$BJ$725)</f>
        <v>0</v>
      </c>
      <c r="BC683" s="30">
        <f>SUMIF(Ingredients!$B$3:$B$230,G683,Ingredients!$F$3:$F$230)+SUMIF($B$3:$B$725,G683,$BJ$3:$BJ$725)</f>
        <v>1</v>
      </c>
      <c r="BD683" s="30">
        <f>SUMIF(Ingredients!$B$3:$B$230,H683,Ingredients!$F$3:$F$230)+SUMIF($B$3:$B$725,H683,$BJ$3:$BJ$725)</f>
        <v>0</v>
      </c>
      <c r="BE683" s="30">
        <f>SUMIF(Ingredients!$B$3:$B$230,I683,Ingredients!$F$3:$F$230)+SUMIF($B$3:$B$725,I683,$BJ$3:$BJ$725)</f>
        <v>0</v>
      </c>
      <c r="BF683" s="30">
        <f>SUMIF(Ingredients!$B$3:$B$230,J683,Ingredients!$F$3:$F$230)+SUMIF($B$3:$B$725,J683,$BJ$3:$BJ$725)</f>
        <v>0</v>
      </c>
      <c r="BG683" s="30">
        <f>SUMIF(Ingredients!$B$3:$B$230,K683,Ingredients!$F$3:$F$230)+SUMIF($B$3:$B$725,K683,$BJ$3:$BJ$725)</f>
        <v>0</v>
      </c>
      <c r="BH683" s="30">
        <f>SUMIF(Ingredients!$B$3:$B$230,L683,Ingredients!$F$3:$F$230)+SUMIF($B$3:$B$725,L683,$BJ$3:$BJ$725)</f>
        <v>0</v>
      </c>
      <c r="BI683" s="30">
        <f>SUMIF(Ingredients!$B$3:$B$230,M683,Ingredients!$F$3:$F$230)+SUMIF($B$3:$B$725,M683,$BJ$3:$BJ$725)</f>
        <v>0</v>
      </c>
      <c r="BJ683" s="35">
        <f t="shared" si="142"/>
        <v>1</v>
      </c>
      <c r="BK683" s="30">
        <f>SUMIF(Ingredients!$B$3:$B$230,F683,Ingredients!$G$3:$G$230)+SUMIF($B$3:$B$725,F683,$BS$3:$BS$725)</f>
        <v>0</v>
      </c>
      <c r="BL683" s="30">
        <f>SUMIF(Ingredients!$B$3:$B$230,G683,Ingredients!$G$3:$G$230)+SUMIF($B$3:$B$725,G683,$BS$3:$BS$725)</f>
        <v>0</v>
      </c>
      <c r="BM683" s="30">
        <f>SUMIF(Ingredients!$B$3:$B$230,H683,Ingredients!$G$3:$G$230)+SUMIF($B$3:$B$725,H683,$BS$3:$BS$725)</f>
        <v>0</v>
      </c>
      <c r="BN683" s="30">
        <f>SUMIF(Ingredients!$B$3:$B$230,I683,Ingredients!$G$3:$G$230)+SUMIF($B$3:$B$725,I683,$BS$3:$BS$725)</f>
        <v>0</v>
      </c>
      <c r="BO683" s="30">
        <f>SUMIF(Ingredients!$B$3:$B$230,J683,Ingredients!$G$3:$G$230)+SUMIF($B$3:$B$725,J683,$BS$3:$BS$725)</f>
        <v>0.8</v>
      </c>
      <c r="BP683" s="30">
        <f>SUMIF(Ingredients!$B$3:$B$230,K683,Ingredients!$G$3:$G$230)+SUMIF($B$3:$B$725,K683,$BS$3:$BS$725)</f>
        <v>0</v>
      </c>
      <c r="BQ683" s="30">
        <f>SUMIF(Ingredients!$B$3:$B$230,L683,Ingredients!$G$3:$G$230)+SUMIF($B$3:$B$725,L683,$BS$3:$BS$725)</f>
        <v>0</v>
      </c>
      <c r="BR683" s="30">
        <f>SUMIF(Ingredients!$B$3:$B$230,M683,Ingredients!$G$3:$G$230)+SUMIF($B$3:$B$725,M683,$BS$3:$BS$725)</f>
        <v>0</v>
      </c>
      <c r="BS683" s="36">
        <f t="shared" si="143"/>
        <v>0.8</v>
      </c>
      <c r="BT683" s="30">
        <f>SUMIF(Ingredients!$B$3:$B$230,F683,Ingredients!$H$3:$H$230)+SUMIF($B$3:$B$725,F683,$CB$3:$CB$725)</f>
        <v>0</v>
      </c>
      <c r="BU683" s="30">
        <f>SUMIF(Ingredients!$B$3:$B$230,G683,Ingredients!$H$3:$H$230)+SUMIF($B$3:$B$725,G683,$CB$3:$CB$725)</f>
        <v>0</v>
      </c>
      <c r="BV683" s="30">
        <f>SUMIF(Ingredients!$B$3:$B$230,H683,Ingredients!$H$3:$H$230)+SUMIF($B$3:$B$725,H683,$CB$3:$CB$725)</f>
        <v>0</v>
      </c>
      <c r="BW683" s="30">
        <f>SUMIF(Ingredients!$B$3:$B$230,I683,Ingredients!$H$3:$H$230)+SUMIF($B$3:$B$725,I683,$CB$3:$CB$725)</f>
        <v>0</v>
      </c>
      <c r="BX683" s="30">
        <f>SUMIF(Ingredients!$B$3:$B$230,J683,Ingredients!$H$3:$H$230)+SUMIF($B$3:$B$725,J683,$CB$3:$CB$725)</f>
        <v>0</v>
      </c>
      <c r="BY683" s="30">
        <f>SUMIF(Ingredients!$B$3:$B$230,K683,Ingredients!$H$3:$H$230)+SUMIF($B$3:$B$725,K683,$CB$3:$CB$725)</f>
        <v>0</v>
      </c>
      <c r="BZ683" s="30">
        <f>SUMIF(Ingredients!$B$3:$B$230,L683,Ingredients!$H$3:$H$230)+SUMIF($B$3:$B$725,L683,$CB$3:$CB$725)</f>
        <v>0</v>
      </c>
      <c r="CA683" s="30">
        <f>SUMIF(Ingredients!$B$3:$B$230,M683,Ingredients!$H$3:$H$230)+SUMIF($B$3:$B$725,M683,$CB$3:$CB$725)</f>
        <v>0</v>
      </c>
      <c r="CB683" s="42">
        <f t="shared" si="144"/>
        <v>0</v>
      </c>
      <c r="CC683" s="30">
        <f>SUMIF(Ingredients!$B$3:$B$230,F683,Ingredients!$I$3:$I$230)+SUMIF($B$3:$B$725,F683,$CK$3:$CK$725)</f>
        <v>0</v>
      </c>
      <c r="CD683" s="30">
        <f>SUMIF(Ingredients!$B$3:$B$230,G683,Ingredients!$I$3:$I$230)+SUMIF($B$3:$B$725,G683,$CK$3:$CK$725)</f>
        <v>0</v>
      </c>
      <c r="CE683" s="30">
        <f>SUMIF(Ingredients!$B$3:$B$230,H683,Ingredients!$I$3:$I$230)+SUMIF($B$3:$B$725,H683,$CK$3:$CK$725)</f>
        <v>2.5</v>
      </c>
      <c r="CF683" s="30">
        <f>SUMIF(Ingredients!$B$3:$B$230,I683,Ingredients!$I$3:$I$230)+SUMIF($B$3:$B$725,I683,$CK$3:$CK$725)</f>
        <v>0</v>
      </c>
      <c r="CG683" s="30">
        <f>SUMIF(Ingredients!$B$3:$B$230,J683,Ingredients!$I$3:$I$230)+SUMIF($B$3:$B$725,J683,$CK$3:$CK$725)</f>
        <v>0</v>
      </c>
      <c r="CH683" s="30">
        <f>SUMIF(Ingredients!$B$3:$B$230,K683,Ingredients!$I$3:$I$230)+SUMIF($B$3:$B$725,K683,$CK$3:$CK$725)</f>
        <v>0</v>
      </c>
      <c r="CI683" s="30">
        <f>SUMIF(Ingredients!$B$3:$B$230,L683,Ingredients!$I$3:$I$230)+SUMIF($B$3:$B$725,L683,$CK$3:$CK$725)</f>
        <v>0</v>
      </c>
      <c r="CJ683" s="30">
        <f>SUMIF(Ingredients!$B$3:$B$230,M683,Ingredients!$I$3:$I$230)+SUMIF($B$3:$B$725,M683,$CK$3:$CK$725)</f>
        <v>0</v>
      </c>
      <c r="CK683" s="38">
        <f t="shared" si="145"/>
        <v>2.5</v>
      </c>
      <c r="CL683" s="30">
        <f>SUMIF(Ingredients!$B$3:$B$230,F683,Ingredients!$J$3:$J$230)+SUMIF($B$3:$B$725,F683,$CT$3:$CT$725)</f>
        <v>0</v>
      </c>
      <c r="CM683" s="30">
        <f>SUMIF(Ingredients!$B$3:$B$230,G683,Ingredients!$J$3:$J$230)+SUMIF($B$3:$B$725,G683,$CT$3:$CT$725)</f>
        <v>1</v>
      </c>
      <c r="CN683" s="30">
        <f>SUMIF(Ingredients!$B$3:$B$230,H683,Ingredients!$J$3:$J$230)+SUMIF($B$3:$B$725,H683,$CT$3:$CT$725)</f>
        <v>0</v>
      </c>
      <c r="CO683" s="30">
        <f>SUMIF(Ingredients!$B$3:$B$230,I683,Ingredients!$J$3:$J$230)+SUMIF($B$3:$B$725,I683,$CT$3:$CT$725)</f>
        <v>1</v>
      </c>
      <c r="CP683" s="30">
        <f>SUMIF(Ingredients!$B$3:$B$230,J683,Ingredients!$J$3:$J$230)+SUMIF($B$3:$B$725,J683,$CT$3:$CT$725)</f>
        <v>0</v>
      </c>
      <c r="CQ683" s="30">
        <f>SUMIF(Ingredients!$B$3:$B$230,K683,Ingredients!$J$3:$J$230)+SUMIF($B$3:$B$725,K683,$CT$3:$CT$725)</f>
        <v>0</v>
      </c>
      <c r="CR683" s="30">
        <f>SUMIF(Ingredients!$B$3:$B$230,L683,Ingredients!$J$3:$J$230)+SUMIF($B$3:$B$725,L683,$CT$3:$CT$725)</f>
        <v>0</v>
      </c>
      <c r="CS683" s="30">
        <f>SUMIF(Ingredients!$B$3:$B$230,M683,Ingredients!$J$3:$J$230)+SUMIF($B$3:$B$725,M683,$CT$3:$CT$725)</f>
        <v>0</v>
      </c>
      <c r="CT683" s="43">
        <f t="shared" si="146"/>
        <v>2</v>
      </c>
      <c r="CU683" s="34">
        <v>25</v>
      </c>
      <c r="CV683" s="30">
        <v>0</v>
      </c>
      <c r="CW683" s="30">
        <v>12.3</v>
      </c>
      <c r="CX683" s="35">
        <v>1</v>
      </c>
      <c r="CY683" s="36">
        <v>1</v>
      </c>
      <c r="CZ683" s="37">
        <v>0</v>
      </c>
      <c r="DA683" s="38">
        <v>2.5</v>
      </c>
      <c r="DB683" s="39">
        <v>2</v>
      </c>
      <c r="DC683" t="s">
        <v>202</v>
      </c>
      <c r="DD683" t="str">
        <f t="shared" ca="1" si="138"/>
        <v/>
      </c>
      <c r="DE683" t="str">
        <f t="shared" ca="1" si="147"/>
        <v>-</v>
      </c>
      <c r="DG683" t="s">
        <v>200</v>
      </c>
      <c r="DH683" t="str">
        <f t="shared" ca="1" si="148"/>
        <v>EGGSBENEDICTITEM(MEAL, ItemRegistry.eggsbenedictItem, 4 ,5f,0f,1f,0f,1f,2.5f,2f,1.71f),</v>
      </c>
      <c r="DI683" t="s">
        <v>2672</v>
      </c>
    </row>
    <row r="684" spans="2:113" x14ac:dyDescent="0.3">
      <c r="B684" t="s">
        <v>1015</v>
      </c>
      <c r="C684" t="str">
        <f>INDEX('PH Itemnames'!$B$1:$B$723,MATCH(B684,'PH Itemnames'!$A$1:$A$723),1)</f>
        <v>glisteningsaladItem</v>
      </c>
      <c r="D684" t="s">
        <v>240</v>
      </c>
      <c r="E684" t="s">
        <v>1191</v>
      </c>
      <c r="F684" s="10" t="s">
        <v>1016</v>
      </c>
      <c r="G684" s="11" t="s">
        <v>1017</v>
      </c>
      <c r="H684" s="11" t="s">
        <v>1018</v>
      </c>
      <c r="I684" s="11"/>
      <c r="J684" s="11"/>
      <c r="K684" s="11"/>
      <c r="L684" s="11"/>
      <c r="M684" s="11"/>
      <c r="N684" s="46">
        <f ca="1">SUMIF(Ingredients!$B$3:$B$230,'PH complex foods'!F684,Ingredients!$A$3:$A$119)+SUMIF($B$3:$B$725,F684,$V$3:$V$724)</f>
        <v>0</v>
      </c>
      <c r="O684" s="11">
        <f ca="1">SUMIF(Ingredients!$B$3:$B$230,'PH complex foods'!G684,Ingredients!$A$3:$A$119)+SUMIF($B$3:$B$725,G684,$V$3:$V$724)</f>
        <v>0</v>
      </c>
      <c r="P684" s="11">
        <f ca="1">SUMIF(Ingredients!$B$3:$B$230,'PH complex foods'!H684,Ingredients!$A$3:$A$119)+SUMIF($B$3:$B$725,H684,$V$3:$V$724)</f>
        <v>0</v>
      </c>
      <c r="Q684" s="11">
        <f ca="1">SUMIF(Ingredients!$B$3:$B$230,'PH complex foods'!I684,Ingredients!$A$3:$A$119)+SUMIF($B$3:$B$725,I684,$V$3:$V$724)</f>
        <v>0</v>
      </c>
      <c r="R684" s="11">
        <f ca="1">SUMIF(Ingredients!$B$3:$B$230,'PH complex foods'!J684,Ingredients!$A$3:$A$119)+SUMIF($B$3:$B$725,J684,$V$3:$V$724)</f>
        <v>0</v>
      </c>
      <c r="S684" s="11">
        <f ca="1">SUMIF(Ingredients!$B$3:$B$230,'PH complex foods'!K684,Ingredients!$A$3:$A$119)+SUMIF($B$3:$B$725,K684,$V$3:$V$724)</f>
        <v>0</v>
      </c>
      <c r="T684" s="11">
        <f ca="1">SUMIF(Ingredients!$B$3:$B$230,'PH complex foods'!L684,Ingredients!$A$3:$A$119)+SUMIF($B$3:$B$725,L684,$V$3:$V$724)</f>
        <v>0</v>
      </c>
      <c r="U684" s="11">
        <f ca="1">SUMIF(Ingredients!$B$3:$B$230,'PH complex foods'!M684,Ingredients!$A$3:$A$119)+SUMIF($B$3:$B$725,M684,$V$3:$V$724)</f>
        <v>0</v>
      </c>
      <c r="V684" s="10">
        <f t="shared" ca="1" si="149"/>
        <v>-2</v>
      </c>
      <c r="W684" s="10">
        <v>-2</v>
      </c>
      <c r="X684" s="11">
        <v>-2</v>
      </c>
      <c r="Y684" s="11">
        <f>COUNTIF(F684:M1408,B684)</f>
        <v>0</v>
      </c>
      <c r="Z684" s="44" t="str">
        <f t="shared" ca="1" si="150"/>
        <v>No</v>
      </c>
      <c r="AA684" s="34">
        <f>SUMIF(Ingredients!$B$3:$B$230,F684,Ingredients!$C$3:$C$230)+SUMIF($B$3:$B$725,F684,$AI$3:$AI$725)</f>
        <v>0</v>
      </c>
      <c r="AB684" s="30">
        <f>SUMIF(Ingredients!$B$3:$B$230,G684,Ingredients!$C$3:$C$230)+SUMIF($B$3:$B$725,G684,$AI$3:$AI$725)</f>
        <v>0</v>
      </c>
      <c r="AC684" s="30">
        <f>SUMIF(Ingredients!$B$3:$B$230,H684,Ingredients!$C$3:$C$230)+SUMIF($B$3:$B$725,H684,$AI$3:$AI$725)</f>
        <v>0</v>
      </c>
      <c r="AD684" s="30">
        <f>SUMIF(Ingredients!$B$3:$B$230,I684,Ingredients!$C$3:$C$230)+SUMIF($B$3:$B$725,I684,$AI$3:$AI$725)</f>
        <v>0</v>
      </c>
      <c r="AE684" s="30">
        <f>SUMIF(Ingredients!$B$3:$B$230,J684,Ingredients!$C$3:$C$230)+SUMIF($B$3:$B$725,J684,$AI$3:$AI$725)</f>
        <v>0</v>
      </c>
      <c r="AF684" s="30">
        <f>SUMIF(Ingredients!$B$3:$B$230,K684,Ingredients!$C$3:$C$230)+SUMIF($B$3:$B$725,K684,$AI$3:$AI$725)</f>
        <v>0</v>
      </c>
      <c r="AG684" s="30">
        <f>SUMIF(Ingredients!$B$3:$B$230,L684,Ingredients!$C$3:$C$230)+SUMIF($B$3:$B$725,L684,$AI$3:$AI$725)</f>
        <v>0</v>
      </c>
      <c r="AH684" s="30">
        <f>SUMIF(Ingredients!$B$3:$B$230,M684,Ingredients!$C$3:$C$230)+SUMIF($B$3:$B$725,M684,$AI$3:$AI$725)</f>
        <v>0</v>
      </c>
      <c r="AI684" s="29">
        <f t="shared" si="139"/>
        <v>0</v>
      </c>
      <c r="AJ684" s="30">
        <f>SUMIF(Ingredients!$B$3:$B$230,F684,Ingredients!$D$3:$D$230)+SUMIF($B$3:$B$725,F684,$AR$3:$AR$725)</f>
        <v>0</v>
      </c>
      <c r="AK684" s="30">
        <f>SUMIF(Ingredients!$B$3:$B$230,G684,Ingredients!$D$3:$D$230)+SUMIF($B$3:$B$725,G684,$AR$3:$AR$725)</f>
        <v>0</v>
      </c>
      <c r="AL684" s="30">
        <f>SUMIF(Ingredients!$B$3:$B$230,H684,Ingredients!$D$3:$D$230)+SUMIF($B$3:$B$725,H684,$AR$3:$AR$725)</f>
        <v>0</v>
      </c>
      <c r="AM684" s="30">
        <f>SUMIF(Ingredients!$B$3:$B$230,I684,Ingredients!$D$3:$D$230)+SUMIF($B$3:$B$725,I684,$AR$3:$AR$725)</f>
        <v>0</v>
      </c>
      <c r="AN684" s="30">
        <f>SUMIF(Ingredients!$B$3:$B$230,J684,Ingredients!$D$3:$D$230)+SUMIF($B$3:$B$725,J684,$AR$3:$AR$725)</f>
        <v>0</v>
      </c>
      <c r="AO684" s="30">
        <f>SUMIF(Ingredients!$B$3:$B$230,K684,Ingredients!$D$3:$D$230)+SUMIF($B$3:$B$725,K684,$AR$3:$AR$725)</f>
        <v>0</v>
      </c>
      <c r="AP684" s="30">
        <f>SUMIF(Ingredients!$B$3:$B$230,L684,Ingredients!$D$3:$D$230)+SUMIF($B$3:$B$725,L684,$AR$3:$AR$725)</f>
        <v>0</v>
      </c>
      <c r="AQ684" s="30">
        <f>SUMIF(Ingredients!$B$3:$B$230,M684,Ingredients!$D$3:$D$230)+SUMIF($B$3:$B$725,M684,$AR$3:$AR$725)</f>
        <v>0</v>
      </c>
      <c r="AR684" s="29">
        <f t="shared" si="140"/>
        <v>0</v>
      </c>
      <c r="AS684" s="30">
        <f>SUMIF(Ingredients!$B$3:$B$230,F684,Ingredients!$E$3:$E$230)+SUMIF($B$3:$B$725,F684,$BA$3:$BA$730)</f>
        <v>0</v>
      </c>
      <c r="AT684" s="30">
        <f>SUMIF(Ingredients!$B$3:$B$230,G684,Ingredients!$E$3:$E$230)+SUMIF($B$3:$B$725,G684,$BA$3:$BA$730)</f>
        <v>0</v>
      </c>
      <c r="AU684" s="30">
        <f>SUMIF(Ingredients!$B$3:$B$230,H684,Ingredients!$E$3:$E$230)+SUMIF($B$3:$B$725,H684,$BA$3:$BA$730)</f>
        <v>0</v>
      </c>
      <c r="AV684" s="30">
        <f>SUMIF(Ingredients!$B$3:$B$230,I684,Ingredients!$E$3:$E$230)+SUMIF($B$3:$B$725,I684,$BA$3:$BA$730)</f>
        <v>0</v>
      </c>
      <c r="AW684" s="30">
        <f>SUMIF(Ingredients!$B$3:$B$230,J684,Ingredients!$E$3:$E$230)+SUMIF($B$3:$B$725,J684,$BA$3:$BA$730)</f>
        <v>0</v>
      </c>
      <c r="AX684" s="30">
        <f>SUMIF(Ingredients!$B$3:$B$230,K684,Ingredients!$E$3:$E$230)+SUMIF($B$3:$B$725,K684,$BA$3:$BA$730)</f>
        <v>0</v>
      </c>
      <c r="AY684" s="30">
        <f>SUMIF(Ingredients!$B$3:$B$230,L684,Ingredients!$E$3:$E$230)+SUMIF($B$3:$B$725,L684,$BA$3:$BA$730)</f>
        <v>0</v>
      </c>
      <c r="AZ684" s="30">
        <f>SUMIF(Ingredients!$B$3:$B$230,M684,Ingredients!$E$3:$E$230)+SUMIF($B$3:$B$725,M684,$BA$3:$BA$730)</f>
        <v>0</v>
      </c>
      <c r="BA684" s="29">
        <f t="shared" si="141"/>
        <v>0</v>
      </c>
      <c r="BB684" s="30">
        <f>SUMIF(Ingredients!$B$3:$B$230,F684,Ingredients!$F$3:$F$230)+SUMIF($B$3:$B$725,F684,$BJ$3:$BJ$725)</f>
        <v>0</v>
      </c>
      <c r="BC684" s="30">
        <f>SUMIF(Ingredients!$B$3:$B$230,G684,Ingredients!$F$3:$F$230)+SUMIF($B$3:$B$725,G684,$BJ$3:$BJ$725)</f>
        <v>0</v>
      </c>
      <c r="BD684" s="30">
        <f>SUMIF(Ingredients!$B$3:$B$230,H684,Ingredients!$F$3:$F$230)+SUMIF($B$3:$B$725,H684,$BJ$3:$BJ$725)</f>
        <v>0</v>
      </c>
      <c r="BE684" s="30">
        <f>SUMIF(Ingredients!$B$3:$B$230,I684,Ingredients!$F$3:$F$230)+SUMIF($B$3:$B$725,I684,$BJ$3:$BJ$725)</f>
        <v>0</v>
      </c>
      <c r="BF684" s="30">
        <f>SUMIF(Ingredients!$B$3:$B$230,J684,Ingredients!$F$3:$F$230)+SUMIF($B$3:$B$725,J684,$BJ$3:$BJ$725)</f>
        <v>0</v>
      </c>
      <c r="BG684" s="30">
        <f>SUMIF(Ingredients!$B$3:$B$230,K684,Ingredients!$F$3:$F$230)+SUMIF($B$3:$B$725,K684,$BJ$3:$BJ$725)</f>
        <v>0</v>
      </c>
      <c r="BH684" s="30">
        <f>SUMIF(Ingredients!$B$3:$B$230,L684,Ingredients!$F$3:$F$230)+SUMIF($B$3:$B$725,L684,$BJ$3:$BJ$725)</f>
        <v>0</v>
      </c>
      <c r="BI684" s="30">
        <f>SUMIF(Ingredients!$B$3:$B$230,M684,Ingredients!$F$3:$F$230)+SUMIF($B$3:$B$725,M684,$BJ$3:$BJ$725)</f>
        <v>0</v>
      </c>
      <c r="BJ684" s="35">
        <f t="shared" si="142"/>
        <v>0</v>
      </c>
      <c r="BK684" s="30">
        <f>SUMIF(Ingredients!$B$3:$B$230,F684,Ingredients!$G$3:$G$230)+SUMIF($B$3:$B$725,F684,$BS$3:$BS$725)</f>
        <v>0</v>
      </c>
      <c r="BL684" s="30">
        <f>SUMIF(Ingredients!$B$3:$B$230,G684,Ingredients!$G$3:$G$230)+SUMIF($B$3:$B$725,G684,$BS$3:$BS$725)</f>
        <v>0</v>
      </c>
      <c r="BM684" s="30">
        <f>SUMIF(Ingredients!$B$3:$B$230,H684,Ingredients!$G$3:$G$230)+SUMIF($B$3:$B$725,H684,$BS$3:$BS$725)</f>
        <v>0</v>
      </c>
      <c r="BN684" s="30">
        <f>SUMIF(Ingredients!$B$3:$B$230,I684,Ingredients!$G$3:$G$230)+SUMIF($B$3:$B$725,I684,$BS$3:$BS$725)</f>
        <v>0</v>
      </c>
      <c r="BO684" s="30">
        <f>SUMIF(Ingredients!$B$3:$B$230,J684,Ingredients!$G$3:$G$230)+SUMIF($B$3:$B$725,J684,$BS$3:$BS$725)</f>
        <v>0</v>
      </c>
      <c r="BP684" s="30">
        <f>SUMIF(Ingredients!$B$3:$B$230,K684,Ingredients!$G$3:$G$230)+SUMIF($B$3:$B$725,K684,$BS$3:$BS$725)</f>
        <v>0</v>
      </c>
      <c r="BQ684" s="30">
        <f>SUMIF(Ingredients!$B$3:$B$230,L684,Ingredients!$G$3:$G$230)+SUMIF($B$3:$B$725,L684,$BS$3:$BS$725)</f>
        <v>0</v>
      </c>
      <c r="BR684" s="30">
        <f>SUMIF(Ingredients!$B$3:$B$230,M684,Ingredients!$G$3:$G$230)+SUMIF($B$3:$B$725,M684,$BS$3:$BS$725)</f>
        <v>0</v>
      </c>
      <c r="BS684" s="36">
        <f t="shared" si="143"/>
        <v>0</v>
      </c>
      <c r="BT684" s="30">
        <f>SUMIF(Ingredients!$B$3:$B$230,F684,Ingredients!$H$3:$H$230)+SUMIF($B$3:$B$725,F684,$CB$3:$CB$725)</f>
        <v>0</v>
      </c>
      <c r="BU684" s="30">
        <f>SUMIF(Ingredients!$B$3:$B$230,G684,Ingredients!$H$3:$H$230)+SUMIF($B$3:$B$725,G684,$CB$3:$CB$725)</f>
        <v>0</v>
      </c>
      <c r="BV684" s="30">
        <f>SUMIF(Ingredients!$B$3:$B$230,H684,Ingredients!$H$3:$H$230)+SUMIF($B$3:$B$725,H684,$CB$3:$CB$725)</f>
        <v>0</v>
      </c>
      <c r="BW684" s="30">
        <f>SUMIF(Ingredients!$B$3:$B$230,I684,Ingredients!$H$3:$H$230)+SUMIF($B$3:$B$725,I684,$CB$3:$CB$725)</f>
        <v>0</v>
      </c>
      <c r="BX684" s="30">
        <f>SUMIF(Ingredients!$B$3:$B$230,J684,Ingredients!$H$3:$H$230)+SUMIF($B$3:$B$725,J684,$CB$3:$CB$725)</f>
        <v>0</v>
      </c>
      <c r="BY684" s="30">
        <f>SUMIF(Ingredients!$B$3:$B$230,K684,Ingredients!$H$3:$H$230)+SUMIF($B$3:$B$725,K684,$CB$3:$CB$725)</f>
        <v>0</v>
      </c>
      <c r="BZ684" s="30">
        <f>SUMIF(Ingredients!$B$3:$B$230,L684,Ingredients!$H$3:$H$230)+SUMIF($B$3:$B$725,L684,$CB$3:$CB$725)</f>
        <v>0</v>
      </c>
      <c r="CA684" s="30">
        <f>SUMIF(Ingredients!$B$3:$B$230,M684,Ingredients!$H$3:$H$230)+SUMIF($B$3:$B$725,M684,$CB$3:$CB$725)</f>
        <v>0</v>
      </c>
      <c r="CB684" s="42">
        <f t="shared" si="144"/>
        <v>0</v>
      </c>
      <c r="CC684" s="30">
        <f>SUMIF(Ingredients!$B$3:$B$230,F684,Ingredients!$I$3:$I$230)+SUMIF($B$3:$B$725,F684,$CK$3:$CK$725)</f>
        <v>0</v>
      </c>
      <c r="CD684" s="30">
        <f>SUMIF(Ingredients!$B$3:$B$230,G684,Ingredients!$I$3:$I$230)+SUMIF($B$3:$B$725,G684,$CK$3:$CK$725)</f>
        <v>0</v>
      </c>
      <c r="CE684" s="30">
        <f>SUMIF(Ingredients!$B$3:$B$230,H684,Ingredients!$I$3:$I$230)+SUMIF($B$3:$B$725,H684,$CK$3:$CK$725)</f>
        <v>0</v>
      </c>
      <c r="CF684" s="30">
        <f>SUMIF(Ingredients!$B$3:$B$230,I684,Ingredients!$I$3:$I$230)+SUMIF($B$3:$B$725,I684,$CK$3:$CK$725)</f>
        <v>0</v>
      </c>
      <c r="CG684" s="30">
        <f>SUMIF(Ingredients!$B$3:$B$230,J684,Ingredients!$I$3:$I$230)+SUMIF($B$3:$B$725,J684,$CK$3:$CK$725)</f>
        <v>0</v>
      </c>
      <c r="CH684" s="30">
        <f>SUMIF(Ingredients!$B$3:$B$230,K684,Ingredients!$I$3:$I$230)+SUMIF($B$3:$B$725,K684,$CK$3:$CK$725)</f>
        <v>0</v>
      </c>
      <c r="CI684" s="30">
        <f>SUMIF(Ingredients!$B$3:$B$230,L684,Ingredients!$I$3:$I$230)+SUMIF($B$3:$B$725,L684,$CK$3:$CK$725)</f>
        <v>0</v>
      </c>
      <c r="CJ684" s="30">
        <f>SUMIF(Ingredients!$B$3:$B$230,M684,Ingredients!$I$3:$I$230)+SUMIF($B$3:$B$725,M684,$CK$3:$CK$725)</f>
        <v>0</v>
      </c>
      <c r="CK684" s="38">
        <f t="shared" si="145"/>
        <v>0</v>
      </c>
      <c r="CL684" s="30">
        <f>SUMIF(Ingredients!$B$3:$B$230,F684,Ingredients!$J$3:$J$230)+SUMIF($B$3:$B$725,F684,$CT$3:$CT$725)</f>
        <v>0</v>
      </c>
      <c r="CM684" s="30">
        <f>SUMIF(Ingredients!$B$3:$B$230,G684,Ingredients!$J$3:$J$230)+SUMIF($B$3:$B$725,G684,$CT$3:$CT$725)</f>
        <v>0</v>
      </c>
      <c r="CN684" s="30">
        <f>SUMIF(Ingredients!$B$3:$B$230,H684,Ingredients!$J$3:$J$230)+SUMIF($B$3:$B$725,H684,$CT$3:$CT$725)</f>
        <v>0</v>
      </c>
      <c r="CO684" s="30">
        <f>SUMIF(Ingredients!$B$3:$B$230,I684,Ingredients!$J$3:$J$230)+SUMIF($B$3:$B$725,I684,$CT$3:$CT$725)</f>
        <v>0</v>
      </c>
      <c r="CP684" s="30">
        <f>SUMIF(Ingredients!$B$3:$B$230,J684,Ingredients!$J$3:$J$230)+SUMIF($B$3:$B$725,J684,$CT$3:$CT$725)</f>
        <v>0</v>
      </c>
      <c r="CQ684" s="30">
        <f>SUMIF(Ingredients!$B$3:$B$230,K684,Ingredients!$J$3:$J$230)+SUMIF($B$3:$B$725,K684,$CT$3:$CT$725)</f>
        <v>0</v>
      </c>
      <c r="CR684" s="30">
        <f>SUMIF(Ingredients!$B$3:$B$230,L684,Ingredients!$J$3:$J$230)+SUMIF($B$3:$B$725,L684,$CT$3:$CT$725)</f>
        <v>0</v>
      </c>
      <c r="CS684" s="30">
        <f>SUMIF(Ingredients!$B$3:$B$230,M684,Ingredients!$J$3:$J$230)+SUMIF($B$3:$B$725,M684,$CT$3:$CT$725)</f>
        <v>0</v>
      </c>
      <c r="CT684" s="43">
        <f t="shared" si="146"/>
        <v>0</v>
      </c>
      <c r="CU684" s="34">
        <v>0</v>
      </c>
      <c r="CV684" s="30">
        <v>0</v>
      </c>
      <c r="CW684" s="30">
        <v>0</v>
      </c>
      <c r="CX684" s="35">
        <v>0</v>
      </c>
      <c r="CY684" s="36">
        <v>0</v>
      </c>
      <c r="CZ684" s="37">
        <v>0</v>
      </c>
      <c r="DA684" s="38">
        <v>0</v>
      </c>
      <c r="DB684" s="39">
        <v>0</v>
      </c>
      <c r="DC684" t="s">
        <v>199</v>
      </c>
      <c r="DD684" t="str">
        <f t="shared" ca="1" si="138"/>
        <v/>
      </c>
      <c r="DE684" t="str">
        <f t="shared" ca="1" si="147"/>
        <v>No</v>
      </c>
      <c r="DF684" t="s">
        <v>1019</v>
      </c>
      <c r="DG684" t="s">
        <v>200</v>
      </c>
      <c r="DH684" t="str">
        <f t="shared" ca="1" si="148"/>
        <v/>
      </c>
      <c r="DI684" t="s">
        <v>2271</v>
      </c>
    </row>
    <row r="685" spans="2:113" x14ac:dyDescent="0.3">
      <c r="B685" t="s">
        <v>1020</v>
      </c>
      <c r="C685" t="str">
        <f>INDEX('PH Itemnames'!$B$1:$B$723,MATCH(B685,'PH Itemnames'!$A$1:$A$723),1)</f>
        <v>meatloafsandwichItem</v>
      </c>
      <c r="D685" t="s">
        <v>240</v>
      </c>
      <c r="E685" t="s">
        <v>1191</v>
      </c>
      <c r="F685" s="10" t="s">
        <v>734</v>
      </c>
      <c r="G685" s="11" t="s">
        <v>246</v>
      </c>
      <c r="H685" s="11" t="s">
        <v>322</v>
      </c>
      <c r="I685" s="11"/>
      <c r="J685" s="11"/>
      <c r="K685" s="11"/>
      <c r="L685" s="11"/>
      <c r="M685" s="11"/>
      <c r="N685" s="46">
        <f ca="1">SUMIF(Ingredients!$B$3:$B$230,'PH complex foods'!F685,Ingredients!$A$3:$A$119)+SUMIF($B$3:$B$725,F685,$V$3:$V$724)</f>
        <v>1</v>
      </c>
      <c r="O685" s="11">
        <f ca="1">SUMIF(Ingredients!$B$3:$B$230,'PH complex foods'!G685,Ingredients!$A$3:$A$119)+SUMIF($B$3:$B$725,G685,$V$3:$V$724)</f>
        <v>1</v>
      </c>
      <c r="P685" s="11">
        <f ca="1">SUMIF(Ingredients!$B$3:$B$230,'PH complex foods'!H685,Ingredients!$A$3:$A$119)+SUMIF($B$3:$B$725,H685,$V$3:$V$724)</f>
        <v>1</v>
      </c>
      <c r="Q685" s="11">
        <f ca="1">SUMIF(Ingredients!$B$3:$B$230,'PH complex foods'!I685,Ingredients!$A$3:$A$119)+SUMIF($B$3:$B$725,I685,$V$3:$V$724)</f>
        <v>0</v>
      </c>
      <c r="R685" s="11">
        <f ca="1">SUMIF(Ingredients!$B$3:$B$230,'PH complex foods'!J685,Ingredients!$A$3:$A$119)+SUMIF($B$3:$B$725,J685,$V$3:$V$724)</f>
        <v>0</v>
      </c>
      <c r="S685" s="11">
        <f ca="1">SUMIF(Ingredients!$B$3:$B$230,'PH complex foods'!K685,Ingredients!$A$3:$A$119)+SUMIF($B$3:$B$725,K685,$V$3:$V$724)</f>
        <v>0</v>
      </c>
      <c r="T685" s="11">
        <f ca="1">SUMIF(Ingredients!$B$3:$B$230,'PH complex foods'!L685,Ingredients!$A$3:$A$119)+SUMIF($B$3:$B$725,L685,$V$3:$V$724)</f>
        <v>0</v>
      </c>
      <c r="U685" s="11">
        <f ca="1">SUMIF(Ingredients!$B$3:$B$230,'PH complex foods'!M685,Ingredients!$A$3:$A$119)+SUMIF($B$3:$B$725,M685,$V$3:$V$724)</f>
        <v>0</v>
      </c>
      <c r="V685" s="10">
        <f t="shared" ca="1" si="149"/>
        <v>1</v>
      </c>
      <c r="W685" s="10">
        <v>1</v>
      </c>
      <c r="X685" s="11">
        <v>1</v>
      </c>
      <c r="Y685" s="11">
        <f>COUNTIF(F685:M1409,B685)</f>
        <v>0</v>
      </c>
      <c r="Z685" s="44" t="str">
        <f t="shared" ca="1" si="150"/>
        <v>Yes</v>
      </c>
      <c r="AA685" s="34">
        <f>SUMIF(Ingredients!$B$3:$B$230,F685,Ingredients!$C$3:$C$230)+SUMIF($B$3:$B$725,F685,$AI$3:$AI$725)</f>
        <v>21</v>
      </c>
      <c r="AB685" s="30">
        <f>SUMIF(Ingredients!$B$3:$B$230,G685,Ingredients!$C$3:$C$230)+SUMIF($B$3:$B$725,G685,$AI$3:$AI$725)</f>
        <v>5</v>
      </c>
      <c r="AC685" s="30">
        <f>SUMIF(Ingredients!$B$3:$B$230,H685,Ingredients!$C$3:$C$230)+SUMIF($B$3:$B$725,H685,$AI$3:$AI$725)</f>
        <v>2</v>
      </c>
      <c r="AD685" s="30">
        <f>SUMIF(Ingredients!$B$3:$B$230,I685,Ingredients!$C$3:$C$230)+SUMIF($B$3:$B$725,I685,$AI$3:$AI$725)</f>
        <v>0</v>
      </c>
      <c r="AE685" s="30">
        <f>SUMIF(Ingredients!$B$3:$B$230,J685,Ingredients!$C$3:$C$230)+SUMIF($B$3:$B$725,J685,$AI$3:$AI$725)</f>
        <v>0</v>
      </c>
      <c r="AF685" s="30">
        <f>SUMIF(Ingredients!$B$3:$B$230,K685,Ingredients!$C$3:$C$230)+SUMIF($B$3:$B$725,K685,$AI$3:$AI$725)</f>
        <v>0</v>
      </c>
      <c r="AG685" s="30">
        <f>SUMIF(Ingredients!$B$3:$B$230,L685,Ingredients!$C$3:$C$230)+SUMIF($B$3:$B$725,L685,$AI$3:$AI$725)</f>
        <v>0</v>
      </c>
      <c r="AH685" s="30">
        <f>SUMIF(Ingredients!$B$3:$B$230,M685,Ingredients!$C$3:$C$230)+SUMIF($B$3:$B$725,M685,$AI$3:$AI$725)</f>
        <v>0</v>
      </c>
      <c r="AI685" s="29">
        <f t="shared" si="139"/>
        <v>28</v>
      </c>
      <c r="AJ685" s="30">
        <f>SUMIF(Ingredients!$B$3:$B$230,F685,Ingredients!$D$3:$D$230)+SUMIF($B$3:$B$725,F685,$AR$3:$AR$725)</f>
        <v>5</v>
      </c>
      <c r="AK685" s="30">
        <f>SUMIF(Ingredients!$B$3:$B$230,G685,Ingredients!$D$3:$D$230)+SUMIF($B$3:$B$725,G685,$AR$3:$AR$725)</f>
        <v>0</v>
      </c>
      <c r="AL685" s="30">
        <f>SUMIF(Ingredients!$B$3:$B$230,H685,Ingredients!$D$3:$D$230)+SUMIF($B$3:$B$725,H685,$AR$3:$AR$725)</f>
        <v>5</v>
      </c>
      <c r="AM685" s="30">
        <f>SUMIF(Ingredients!$B$3:$B$230,I685,Ingredients!$D$3:$D$230)+SUMIF($B$3:$B$725,I685,$AR$3:$AR$725)</f>
        <v>0</v>
      </c>
      <c r="AN685" s="30">
        <f>SUMIF(Ingredients!$B$3:$B$230,J685,Ingredients!$D$3:$D$230)+SUMIF($B$3:$B$725,J685,$AR$3:$AR$725)</f>
        <v>0</v>
      </c>
      <c r="AO685" s="30">
        <f>SUMIF(Ingredients!$B$3:$B$230,K685,Ingredients!$D$3:$D$230)+SUMIF($B$3:$B$725,K685,$AR$3:$AR$725)</f>
        <v>0</v>
      </c>
      <c r="AP685" s="30">
        <f>SUMIF(Ingredients!$B$3:$B$230,L685,Ingredients!$D$3:$D$230)+SUMIF($B$3:$B$725,L685,$AR$3:$AR$725)</f>
        <v>0</v>
      </c>
      <c r="AQ685" s="30">
        <f>SUMIF(Ingredients!$B$3:$B$230,M685,Ingredients!$D$3:$D$230)+SUMIF($B$3:$B$725,M685,$AR$3:$AR$725)</f>
        <v>0</v>
      </c>
      <c r="AR685" s="29">
        <f t="shared" si="140"/>
        <v>10</v>
      </c>
      <c r="AS685" s="30">
        <f>SUMIF(Ingredients!$B$3:$B$230,F685,Ingredients!$E$3:$E$230)+SUMIF($B$3:$B$725,F685,$BA$3:$BA$730)</f>
        <v>26.6</v>
      </c>
      <c r="AT685" s="30">
        <f>SUMIF(Ingredients!$B$3:$B$230,G685,Ingredients!$E$3:$E$230)+SUMIF($B$3:$B$725,G685,$BA$3:$BA$730)</f>
        <v>21</v>
      </c>
      <c r="AU685" s="30">
        <f>SUMIF(Ingredients!$B$3:$B$230,H685,Ingredients!$E$3:$E$230)+SUMIF($B$3:$B$725,H685,$BA$3:$BA$730)</f>
        <v>5</v>
      </c>
      <c r="AV685" s="30">
        <f>SUMIF(Ingredients!$B$3:$B$230,I685,Ingredients!$E$3:$E$230)+SUMIF($B$3:$B$725,I685,$BA$3:$BA$730)</f>
        <v>0</v>
      </c>
      <c r="AW685" s="30">
        <f>SUMIF(Ingredients!$B$3:$B$230,J685,Ingredients!$E$3:$E$230)+SUMIF($B$3:$B$725,J685,$BA$3:$BA$730)</f>
        <v>0</v>
      </c>
      <c r="AX685" s="30">
        <f>SUMIF(Ingredients!$B$3:$B$230,K685,Ingredients!$E$3:$E$230)+SUMIF($B$3:$B$725,K685,$BA$3:$BA$730)</f>
        <v>0</v>
      </c>
      <c r="AY685" s="30">
        <f>SUMIF(Ingredients!$B$3:$B$230,L685,Ingredients!$E$3:$E$230)+SUMIF($B$3:$B$725,L685,$BA$3:$BA$730)</f>
        <v>0</v>
      </c>
      <c r="AZ685" s="30">
        <f>SUMIF(Ingredients!$B$3:$B$230,M685,Ingredients!$E$3:$E$230)+SUMIF($B$3:$B$725,M685,$BA$3:$BA$730)</f>
        <v>0</v>
      </c>
      <c r="BA685" s="29">
        <f t="shared" si="141"/>
        <v>17.533333333333335</v>
      </c>
      <c r="BB685" s="30">
        <f>SUMIF(Ingredients!$B$3:$B$230,F685,Ingredients!$F$3:$F$230)+SUMIF($B$3:$B$725,F685,$BJ$3:$BJ$725)</f>
        <v>1.5</v>
      </c>
      <c r="BC685" s="30">
        <f>SUMIF(Ingredients!$B$3:$B$230,G685,Ingredients!$F$3:$F$230)+SUMIF($B$3:$B$725,G685,$BJ$3:$BJ$725)</f>
        <v>1.5</v>
      </c>
      <c r="BD685" s="30">
        <f>SUMIF(Ingredients!$B$3:$B$230,H685,Ingredients!$F$3:$F$230)+SUMIF($B$3:$B$725,H685,$BJ$3:$BJ$725)</f>
        <v>0</v>
      </c>
      <c r="BE685" s="30">
        <f>SUMIF(Ingredients!$B$3:$B$230,I685,Ingredients!$F$3:$F$230)+SUMIF($B$3:$B$725,I685,$BJ$3:$BJ$725)</f>
        <v>0</v>
      </c>
      <c r="BF685" s="30">
        <f>SUMIF(Ingredients!$B$3:$B$230,J685,Ingredients!$F$3:$F$230)+SUMIF($B$3:$B$725,J685,$BJ$3:$BJ$725)</f>
        <v>0</v>
      </c>
      <c r="BG685" s="30">
        <f>SUMIF(Ingredients!$B$3:$B$230,K685,Ingredients!$F$3:$F$230)+SUMIF($B$3:$B$725,K685,$BJ$3:$BJ$725)</f>
        <v>0</v>
      </c>
      <c r="BH685" s="30">
        <f>SUMIF(Ingredients!$B$3:$B$230,L685,Ingredients!$F$3:$F$230)+SUMIF($B$3:$B$725,L685,$BJ$3:$BJ$725)</f>
        <v>0</v>
      </c>
      <c r="BI685" s="30">
        <f>SUMIF(Ingredients!$B$3:$B$230,M685,Ingredients!$F$3:$F$230)+SUMIF($B$3:$B$725,M685,$BJ$3:$BJ$725)</f>
        <v>0</v>
      </c>
      <c r="BJ685" s="35">
        <f t="shared" si="142"/>
        <v>3</v>
      </c>
      <c r="BK685" s="30">
        <f>SUMIF(Ingredients!$B$3:$B$230,F685,Ingredients!$G$3:$G$230)+SUMIF($B$3:$B$725,F685,$BS$3:$BS$725)</f>
        <v>0</v>
      </c>
      <c r="BL685" s="30">
        <f>SUMIF(Ingredients!$B$3:$B$230,G685,Ingredients!$G$3:$G$230)+SUMIF($B$3:$B$725,G685,$BS$3:$BS$725)</f>
        <v>0</v>
      </c>
      <c r="BM685" s="30">
        <f>SUMIF(Ingredients!$B$3:$B$230,H685,Ingredients!$G$3:$G$230)+SUMIF($B$3:$B$725,H685,$BS$3:$BS$725)</f>
        <v>0</v>
      </c>
      <c r="BN685" s="30">
        <f>SUMIF(Ingredients!$B$3:$B$230,I685,Ingredients!$G$3:$G$230)+SUMIF($B$3:$B$725,I685,$BS$3:$BS$725)</f>
        <v>0</v>
      </c>
      <c r="BO685" s="30">
        <f>SUMIF(Ingredients!$B$3:$B$230,J685,Ingredients!$G$3:$G$230)+SUMIF($B$3:$B$725,J685,$BS$3:$BS$725)</f>
        <v>0</v>
      </c>
      <c r="BP685" s="30">
        <f>SUMIF(Ingredients!$B$3:$B$230,K685,Ingredients!$G$3:$G$230)+SUMIF($B$3:$B$725,K685,$BS$3:$BS$725)</f>
        <v>0</v>
      </c>
      <c r="BQ685" s="30">
        <f>SUMIF(Ingredients!$B$3:$B$230,L685,Ingredients!$G$3:$G$230)+SUMIF($B$3:$B$725,L685,$BS$3:$BS$725)</f>
        <v>0</v>
      </c>
      <c r="BR685" s="30">
        <f>SUMIF(Ingredients!$B$3:$B$230,M685,Ingredients!$G$3:$G$230)+SUMIF($B$3:$B$725,M685,$BS$3:$BS$725)</f>
        <v>0</v>
      </c>
      <c r="BS685" s="36">
        <f t="shared" si="143"/>
        <v>0</v>
      </c>
      <c r="BT685" s="30">
        <f>SUMIF(Ingredients!$B$3:$B$230,F685,Ingredients!$H$3:$H$230)+SUMIF($B$3:$B$725,F685,$CB$3:$CB$725)</f>
        <v>4.5</v>
      </c>
      <c r="BU685" s="30">
        <f>SUMIF(Ingredients!$B$3:$B$230,G685,Ingredients!$H$3:$H$230)+SUMIF($B$3:$B$725,G685,$CB$3:$CB$725)</f>
        <v>0</v>
      </c>
      <c r="BV685" s="30">
        <f>SUMIF(Ingredients!$B$3:$B$230,H685,Ingredients!$H$3:$H$230)+SUMIF($B$3:$B$725,H685,$CB$3:$CB$725)</f>
        <v>1.5</v>
      </c>
      <c r="BW685" s="30">
        <f>SUMIF(Ingredients!$B$3:$B$230,I685,Ingredients!$H$3:$H$230)+SUMIF($B$3:$B$725,I685,$CB$3:$CB$725)</f>
        <v>0</v>
      </c>
      <c r="BX685" s="30">
        <f>SUMIF(Ingredients!$B$3:$B$230,J685,Ingredients!$H$3:$H$230)+SUMIF($B$3:$B$725,J685,$CB$3:$CB$725)</f>
        <v>0</v>
      </c>
      <c r="BY685" s="30">
        <f>SUMIF(Ingredients!$B$3:$B$230,K685,Ingredients!$H$3:$H$230)+SUMIF($B$3:$B$725,K685,$CB$3:$CB$725)</f>
        <v>0</v>
      </c>
      <c r="BZ685" s="30">
        <f>SUMIF(Ingredients!$B$3:$B$230,L685,Ingredients!$H$3:$H$230)+SUMIF($B$3:$B$725,L685,$CB$3:$CB$725)</f>
        <v>0</v>
      </c>
      <c r="CA685" s="30">
        <f>SUMIF(Ingredients!$B$3:$B$230,M685,Ingredients!$H$3:$H$230)+SUMIF($B$3:$B$725,M685,$CB$3:$CB$725)</f>
        <v>0</v>
      </c>
      <c r="CB685" s="42">
        <f t="shared" si="144"/>
        <v>6</v>
      </c>
      <c r="CC685" s="30">
        <f>SUMIF(Ingredients!$B$3:$B$230,F685,Ingredients!$I$3:$I$230)+SUMIF($B$3:$B$725,F685,$CK$3:$CK$725)</f>
        <v>2</v>
      </c>
      <c r="CD685" s="30">
        <f>SUMIF(Ingredients!$B$3:$B$230,G685,Ingredients!$I$3:$I$230)+SUMIF($B$3:$B$725,G685,$CK$3:$CK$725)</f>
        <v>0</v>
      </c>
      <c r="CE685" s="30">
        <f>SUMIF(Ingredients!$B$3:$B$230,H685,Ingredients!$I$3:$I$230)+SUMIF($B$3:$B$725,H685,$CK$3:$CK$725)</f>
        <v>0</v>
      </c>
      <c r="CF685" s="30">
        <f>SUMIF(Ingredients!$B$3:$B$230,I685,Ingredients!$I$3:$I$230)+SUMIF($B$3:$B$725,I685,$CK$3:$CK$725)</f>
        <v>0</v>
      </c>
      <c r="CG685" s="30">
        <f>SUMIF(Ingredients!$B$3:$B$230,J685,Ingredients!$I$3:$I$230)+SUMIF($B$3:$B$725,J685,$CK$3:$CK$725)</f>
        <v>0</v>
      </c>
      <c r="CH685" s="30">
        <f>SUMIF(Ingredients!$B$3:$B$230,K685,Ingredients!$I$3:$I$230)+SUMIF($B$3:$B$725,K685,$CK$3:$CK$725)</f>
        <v>0</v>
      </c>
      <c r="CI685" s="30">
        <f>SUMIF(Ingredients!$B$3:$B$230,L685,Ingredients!$I$3:$I$230)+SUMIF($B$3:$B$725,L685,$CK$3:$CK$725)</f>
        <v>0</v>
      </c>
      <c r="CJ685" s="30">
        <f>SUMIF(Ingredients!$B$3:$B$230,M685,Ingredients!$I$3:$I$230)+SUMIF($B$3:$B$725,M685,$CK$3:$CK$725)</f>
        <v>0</v>
      </c>
      <c r="CK685" s="38">
        <f t="shared" si="145"/>
        <v>2</v>
      </c>
      <c r="CL685" s="30">
        <f>SUMIF(Ingredients!$B$3:$B$230,F685,Ingredients!$J$3:$J$230)+SUMIF($B$3:$B$725,F685,$CT$3:$CT$725)</f>
        <v>0</v>
      </c>
      <c r="CM685" s="30">
        <f>SUMIF(Ingredients!$B$3:$B$230,G685,Ingredients!$J$3:$J$230)+SUMIF($B$3:$B$725,G685,$CT$3:$CT$725)</f>
        <v>0</v>
      </c>
      <c r="CN685" s="30">
        <f>SUMIF(Ingredients!$B$3:$B$230,H685,Ingredients!$J$3:$J$230)+SUMIF($B$3:$B$725,H685,$CT$3:$CT$725)</f>
        <v>0</v>
      </c>
      <c r="CO685" s="30">
        <f>SUMIF(Ingredients!$B$3:$B$230,I685,Ingredients!$J$3:$J$230)+SUMIF($B$3:$B$725,I685,$CT$3:$CT$725)</f>
        <v>0</v>
      </c>
      <c r="CP685" s="30">
        <f>SUMIF(Ingredients!$B$3:$B$230,J685,Ingredients!$J$3:$J$230)+SUMIF($B$3:$B$725,J685,$CT$3:$CT$725)</f>
        <v>0</v>
      </c>
      <c r="CQ685" s="30">
        <f>SUMIF(Ingredients!$B$3:$B$230,K685,Ingredients!$J$3:$J$230)+SUMIF($B$3:$B$725,K685,$CT$3:$CT$725)</f>
        <v>0</v>
      </c>
      <c r="CR685" s="30">
        <f>SUMIF(Ingredients!$B$3:$B$230,L685,Ingredients!$J$3:$J$230)+SUMIF($B$3:$B$725,L685,$CT$3:$CT$725)</f>
        <v>0</v>
      </c>
      <c r="CS685" s="30">
        <f>SUMIF(Ingredients!$B$3:$B$230,M685,Ingredients!$J$3:$J$230)+SUMIF($B$3:$B$725,M685,$CT$3:$CT$725)</f>
        <v>0</v>
      </c>
      <c r="CT685" s="43">
        <f t="shared" si="146"/>
        <v>0</v>
      </c>
      <c r="CU685" s="34">
        <v>30</v>
      </c>
      <c r="CV685" s="30">
        <v>0</v>
      </c>
      <c r="CW685" s="30">
        <v>18</v>
      </c>
      <c r="CX685" s="35">
        <v>3</v>
      </c>
      <c r="CY685" s="36">
        <v>0</v>
      </c>
      <c r="CZ685" s="37">
        <v>6</v>
      </c>
      <c r="DA685" s="38">
        <v>2</v>
      </c>
      <c r="DB685" s="39">
        <v>0</v>
      </c>
      <c r="DC685" t="s">
        <v>202</v>
      </c>
      <c r="DD685" t="str">
        <f t="shared" ca="1" si="138"/>
        <v/>
      </c>
      <c r="DE685" t="str">
        <f t="shared" ca="1" si="147"/>
        <v>-</v>
      </c>
      <c r="DG685" t="s">
        <v>200</v>
      </c>
      <c r="DH685" t="str">
        <f t="shared" ca="1" si="148"/>
        <v>MEATLOAFSANDWICHITEM(MEAL, ItemRegistry.meatloafsandwichItem, 4 ,6f,0f,3f,6f,0f,2f,0f,1.17f),</v>
      </c>
      <c r="DI685" t="s">
        <v>2673</v>
      </c>
    </row>
    <row r="686" spans="2:113" x14ac:dyDescent="0.3">
      <c r="B686" t="s">
        <v>1021</v>
      </c>
      <c r="C686" t="str">
        <f>INDEX('PH Itemnames'!$B$1:$B$723,MATCH(B686,'PH Itemnames'!$A$1:$A$723),1)</f>
        <v>mashedpotatoeschickenbiscuitItem</v>
      </c>
      <c r="D686" t="s">
        <v>245</v>
      </c>
      <c r="E686" t="s">
        <v>1191</v>
      </c>
      <c r="F686" s="10" t="s">
        <v>495</v>
      </c>
      <c r="G686" s="11" t="s">
        <v>346</v>
      </c>
      <c r="H686" s="11" t="s">
        <v>278</v>
      </c>
      <c r="I686" s="11" t="s">
        <v>287</v>
      </c>
      <c r="J686" s="11"/>
      <c r="K686" s="11"/>
      <c r="L686" s="11"/>
      <c r="M686" s="11"/>
      <c r="N686" s="46">
        <f ca="1">SUMIF(Ingredients!$B$3:$B$230,'PH complex foods'!F686,Ingredients!$A$3:$A$119)+SUMIF($B$3:$B$725,F686,$V$3:$V$724)</f>
        <v>1</v>
      </c>
      <c r="O686" s="11">
        <f ca="1">SUMIF(Ingredients!$B$3:$B$230,'PH complex foods'!G686,Ingredients!$A$3:$A$119)+SUMIF($B$3:$B$725,G686,$V$3:$V$724)</f>
        <v>1</v>
      </c>
      <c r="P686" s="11">
        <f ca="1">SUMIF(Ingredients!$B$3:$B$230,'PH complex foods'!H686,Ingredients!$A$3:$A$119)+SUMIF($B$3:$B$725,H686,$V$3:$V$724)</f>
        <v>1</v>
      </c>
      <c r="Q686" s="11">
        <f ca="1">SUMIF(Ingredients!$B$3:$B$230,'PH complex foods'!I686,Ingredients!$A$3:$A$119)+SUMIF($B$3:$B$725,I686,$V$3:$V$724)</f>
        <v>1</v>
      </c>
      <c r="R686" s="11">
        <f ca="1">SUMIF(Ingredients!$B$3:$B$230,'PH complex foods'!J686,Ingredients!$A$3:$A$119)+SUMIF($B$3:$B$725,J686,$V$3:$V$724)</f>
        <v>0</v>
      </c>
      <c r="S686" s="11">
        <f ca="1">SUMIF(Ingredients!$B$3:$B$230,'PH complex foods'!K686,Ingredients!$A$3:$A$119)+SUMIF($B$3:$B$725,K686,$V$3:$V$724)</f>
        <v>0</v>
      </c>
      <c r="T686" s="11">
        <f ca="1">SUMIF(Ingredients!$B$3:$B$230,'PH complex foods'!L686,Ingredients!$A$3:$A$119)+SUMIF($B$3:$B$725,L686,$V$3:$V$724)</f>
        <v>0</v>
      </c>
      <c r="U686" s="11">
        <f ca="1">SUMIF(Ingredients!$B$3:$B$230,'PH complex foods'!M686,Ingredients!$A$3:$A$119)+SUMIF($B$3:$B$725,M686,$V$3:$V$724)</f>
        <v>0</v>
      </c>
      <c r="V686" s="10">
        <f t="shared" ca="1" si="149"/>
        <v>1</v>
      </c>
      <c r="W686" s="10">
        <v>1</v>
      </c>
      <c r="X686" s="11">
        <v>1</v>
      </c>
      <c r="Y686" s="11">
        <f>COUNTIF(F686:M1410,B686)</f>
        <v>0</v>
      </c>
      <c r="Z686" s="44" t="str">
        <f t="shared" ca="1" si="150"/>
        <v>Yes</v>
      </c>
      <c r="AA686" s="34">
        <f>SUMIF(Ingredients!$B$3:$B$230,F686,Ingredients!$C$3:$C$230)+SUMIF($B$3:$B$725,F686,$AI$3:$AI$725)</f>
        <v>10</v>
      </c>
      <c r="AB686" s="30">
        <f>SUMIF(Ingredients!$B$3:$B$230,G686,Ingredients!$C$3:$C$230)+SUMIF($B$3:$B$725,G686,$AI$3:$AI$725)</f>
        <v>4</v>
      </c>
      <c r="AC686" s="30">
        <f>SUMIF(Ingredients!$B$3:$B$230,H686,Ingredients!$C$3:$C$230)+SUMIF($B$3:$B$725,H686,$AI$3:$AI$725)</f>
        <v>15</v>
      </c>
      <c r="AD686" s="30">
        <f>SUMIF(Ingredients!$B$3:$B$230,I686,Ingredients!$C$3:$C$230)+SUMIF($B$3:$B$725,I686,$AI$3:$AI$725)</f>
        <v>10</v>
      </c>
      <c r="AE686" s="30">
        <f>SUMIF(Ingredients!$B$3:$B$230,J686,Ingredients!$C$3:$C$230)+SUMIF($B$3:$B$725,J686,$AI$3:$AI$725)</f>
        <v>0</v>
      </c>
      <c r="AF686" s="30">
        <f>SUMIF(Ingredients!$B$3:$B$230,K686,Ingredients!$C$3:$C$230)+SUMIF($B$3:$B$725,K686,$AI$3:$AI$725)</f>
        <v>0</v>
      </c>
      <c r="AG686" s="30">
        <f>SUMIF(Ingredients!$B$3:$B$230,L686,Ingredients!$C$3:$C$230)+SUMIF($B$3:$B$725,L686,$AI$3:$AI$725)</f>
        <v>0</v>
      </c>
      <c r="AH686" s="30">
        <f>SUMIF(Ingredients!$B$3:$B$230,M686,Ingredients!$C$3:$C$230)+SUMIF($B$3:$B$725,M686,$AI$3:$AI$725)</f>
        <v>0</v>
      </c>
      <c r="AI686" s="29">
        <f t="shared" si="139"/>
        <v>39</v>
      </c>
      <c r="AJ686" s="30">
        <f>SUMIF(Ingredients!$B$3:$B$230,F686,Ingredients!$D$3:$D$230)+SUMIF($B$3:$B$725,F686,$AR$3:$AR$725)</f>
        <v>0</v>
      </c>
      <c r="AK686" s="30">
        <f>SUMIF(Ingredients!$B$3:$B$230,G686,Ingredients!$D$3:$D$230)+SUMIF($B$3:$B$725,G686,$AR$3:$AR$725)</f>
        <v>0</v>
      </c>
      <c r="AL686" s="30">
        <f>SUMIF(Ingredients!$B$3:$B$230,H686,Ingredients!$D$3:$D$230)+SUMIF($B$3:$B$725,H686,$AR$3:$AR$725)</f>
        <v>0</v>
      </c>
      <c r="AM686" s="30">
        <f>SUMIF(Ingredients!$B$3:$B$230,I686,Ingredients!$D$3:$D$230)+SUMIF($B$3:$B$725,I686,$AR$3:$AR$725)</f>
        <v>0</v>
      </c>
      <c r="AN686" s="30">
        <f>SUMIF(Ingredients!$B$3:$B$230,J686,Ingredients!$D$3:$D$230)+SUMIF($B$3:$B$725,J686,$AR$3:$AR$725)</f>
        <v>0</v>
      </c>
      <c r="AO686" s="30">
        <f>SUMIF(Ingredients!$B$3:$B$230,K686,Ingredients!$D$3:$D$230)+SUMIF($B$3:$B$725,K686,$AR$3:$AR$725)</f>
        <v>0</v>
      </c>
      <c r="AP686" s="30">
        <f>SUMIF(Ingredients!$B$3:$B$230,L686,Ingredients!$D$3:$D$230)+SUMIF($B$3:$B$725,L686,$AR$3:$AR$725)</f>
        <v>0</v>
      </c>
      <c r="AQ686" s="30">
        <f>SUMIF(Ingredients!$B$3:$B$230,M686,Ingredients!$D$3:$D$230)+SUMIF($B$3:$B$725,M686,$AR$3:$AR$725)</f>
        <v>0</v>
      </c>
      <c r="AR686" s="29">
        <f t="shared" si="140"/>
        <v>0</v>
      </c>
      <c r="AS686" s="30">
        <f>SUMIF(Ingredients!$B$3:$B$230,F686,Ingredients!$E$3:$E$230)+SUMIF($B$3:$B$725,F686,$BA$3:$BA$730)</f>
        <v>9.5</v>
      </c>
      <c r="AT686" s="30">
        <f>SUMIF(Ingredients!$B$3:$B$230,G686,Ingredients!$E$3:$E$230)+SUMIF($B$3:$B$725,G686,$BA$3:$BA$730)</f>
        <v>0</v>
      </c>
      <c r="AU686" s="30">
        <f>SUMIF(Ingredients!$B$3:$B$230,H686,Ingredients!$E$3:$E$230)+SUMIF($B$3:$B$725,H686,$BA$3:$BA$730)</f>
        <v>26</v>
      </c>
      <c r="AV686" s="30">
        <f>SUMIF(Ingredients!$B$3:$B$230,I686,Ingredients!$E$3:$E$230)+SUMIF($B$3:$B$725,I686,$BA$3:$BA$730)</f>
        <v>7</v>
      </c>
      <c r="AW686" s="30">
        <f>SUMIF(Ingredients!$B$3:$B$230,J686,Ingredients!$E$3:$E$230)+SUMIF($B$3:$B$725,J686,$BA$3:$BA$730)</f>
        <v>0</v>
      </c>
      <c r="AX686" s="30">
        <f>SUMIF(Ingredients!$B$3:$B$230,K686,Ingredients!$E$3:$E$230)+SUMIF($B$3:$B$725,K686,$BA$3:$BA$730)</f>
        <v>0</v>
      </c>
      <c r="AY686" s="30">
        <f>SUMIF(Ingredients!$B$3:$B$230,L686,Ingredients!$E$3:$E$230)+SUMIF($B$3:$B$725,L686,$BA$3:$BA$730)</f>
        <v>0</v>
      </c>
      <c r="AZ686" s="30">
        <f>SUMIF(Ingredients!$B$3:$B$230,M686,Ingredients!$E$3:$E$230)+SUMIF($B$3:$B$725,M686,$BA$3:$BA$730)</f>
        <v>0</v>
      </c>
      <c r="BA686" s="29">
        <f t="shared" si="141"/>
        <v>10.625</v>
      </c>
      <c r="BB686" s="30">
        <f>SUMIF(Ingredients!$B$3:$B$230,F686,Ingredients!$F$3:$F$230)+SUMIF($B$3:$B$725,F686,$BJ$3:$BJ$725)</f>
        <v>1</v>
      </c>
      <c r="BC686" s="30">
        <f>SUMIF(Ingredients!$B$3:$B$230,G686,Ingredients!$F$3:$F$230)+SUMIF($B$3:$B$725,G686,$BJ$3:$BJ$725)</f>
        <v>0</v>
      </c>
      <c r="BD686" s="30">
        <f>SUMIF(Ingredients!$B$3:$B$230,H686,Ingredients!$F$3:$F$230)+SUMIF($B$3:$B$725,H686,$BJ$3:$BJ$725)</f>
        <v>0</v>
      </c>
      <c r="BE686" s="30">
        <f>SUMIF(Ingredients!$B$3:$B$230,I686,Ingredients!$F$3:$F$230)+SUMIF($B$3:$B$725,I686,$BJ$3:$BJ$725)</f>
        <v>0</v>
      </c>
      <c r="BF686" s="30">
        <f>SUMIF(Ingredients!$B$3:$B$230,J686,Ingredients!$F$3:$F$230)+SUMIF($B$3:$B$725,J686,$BJ$3:$BJ$725)</f>
        <v>0</v>
      </c>
      <c r="BG686" s="30">
        <f>SUMIF(Ingredients!$B$3:$B$230,K686,Ingredients!$F$3:$F$230)+SUMIF($B$3:$B$725,K686,$BJ$3:$BJ$725)</f>
        <v>0</v>
      </c>
      <c r="BH686" s="30">
        <f>SUMIF(Ingredients!$B$3:$B$230,L686,Ingredients!$F$3:$F$230)+SUMIF($B$3:$B$725,L686,$BJ$3:$BJ$725)</f>
        <v>0</v>
      </c>
      <c r="BI686" s="30">
        <f>SUMIF(Ingredients!$B$3:$B$230,M686,Ingredients!$F$3:$F$230)+SUMIF($B$3:$B$725,M686,$BJ$3:$BJ$725)</f>
        <v>0</v>
      </c>
      <c r="BJ686" s="35">
        <f t="shared" si="142"/>
        <v>1</v>
      </c>
      <c r="BK686" s="30">
        <f>SUMIF(Ingredients!$B$3:$B$230,F686,Ingredients!$G$3:$G$230)+SUMIF($B$3:$B$725,F686,$BS$3:$BS$725)</f>
        <v>0</v>
      </c>
      <c r="BL686" s="30">
        <f>SUMIF(Ingredients!$B$3:$B$230,G686,Ingredients!$G$3:$G$230)+SUMIF($B$3:$B$725,G686,$BS$3:$BS$725)</f>
        <v>0</v>
      </c>
      <c r="BM686" s="30">
        <f>SUMIF(Ingredients!$B$3:$B$230,H686,Ingredients!$G$3:$G$230)+SUMIF($B$3:$B$725,H686,$BS$3:$BS$725)</f>
        <v>0</v>
      </c>
      <c r="BN686" s="30">
        <f>SUMIF(Ingredients!$B$3:$B$230,I686,Ingredients!$G$3:$G$230)+SUMIF($B$3:$B$725,I686,$BS$3:$BS$725)</f>
        <v>0</v>
      </c>
      <c r="BO686" s="30">
        <f>SUMIF(Ingredients!$B$3:$B$230,J686,Ingredients!$G$3:$G$230)+SUMIF($B$3:$B$725,J686,$BS$3:$BS$725)</f>
        <v>0</v>
      </c>
      <c r="BP686" s="30">
        <f>SUMIF(Ingredients!$B$3:$B$230,K686,Ingredients!$G$3:$G$230)+SUMIF($B$3:$B$725,K686,$BS$3:$BS$725)</f>
        <v>0</v>
      </c>
      <c r="BQ686" s="30">
        <f>SUMIF(Ingredients!$B$3:$B$230,L686,Ingredients!$G$3:$G$230)+SUMIF($B$3:$B$725,L686,$BS$3:$BS$725)</f>
        <v>0</v>
      </c>
      <c r="BR686" s="30">
        <f>SUMIF(Ingredients!$B$3:$B$230,M686,Ingredients!$G$3:$G$230)+SUMIF($B$3:$B$725,M686,$BS$3:$BS$725)</f>
        <v>0</v>
      </c>
      <c r="BS686" s="36">
        <f t="shared" si="143"/>
        <v>0</v>
      </c>
      <c r="BT686" s="30">
        <f>SUMIF(Ingredients!$B$3:$B$230,F686,Ingredients!$H$3:$H$230)+SUMIF($B$3:$B$725,F686,$CB$3:$CB$725)</f>
        <v>0</v>
      </c>
      <c r="BU686" s="30">
        <f>SUMIF(Ingredients!$B$3:$B$230,G686,Ingredients!$H$3:$H$230)+SUMIF($B$3:$B$725,G686,$CB$3:$CB$725)</f>
        <v>0</v>
      </c>
      <c r="BV686" s="30">
        <f>SUMIF(Ingredients!$B$3:$B$230,H686,Ingredients!$H$3:$H$230)+SUMIF($B$3:$B$725,H686,$CB$3:$CB$725)</f>
        <v>1.5</v>
      </c>
      <c r="BW686" s="30">
        <f>SUMIF(Ingredients!$B$3:$B$230,I686,Ingredients!$H$3:$H$230)+SUMIF($B$3:$B$725,I686,$CB$3:$CB$725)</f>
        <v>0</v>
      </c>
      <c r="BX686" s="30">
        <f>SUMIF(Ingredients!$B$3:$B$230,J686,Ingredients!$H$3:$H$230)+SUMIF($B$3:$B$725,J686,$CB$3:$CB$725)</f>
        <v>0</v>
      </c>
      <c r="BY686" s="30">
        <f>SUMIF(Ingredients!$B$3:$B$230,K686,Ingredients!$H$3:$H$230)+SUMIF($B$3:$B$725,K686,$CB$3:$CB$725)</f>
        <v>0</v>
      </c>
      <c r="BZ686" s="30">
        <f>SUMIF(Ingredients!$B$3:$B$230,L686,Ingredients!$H$3:$H$230)+SUMIF($B$3:$B$725,L686,$CB$3:$CB$725)</f>
        <v>0</v>
      </c>
      <c r="CA686" s="30">
        <f>SUMIF(Ingredients!$B$3:$B$230,M686,Ingredients!$H$3:$H$230)+SUMIF($B$3:$B$725,M686,$CB$3:$CB$725)</f>
        <v>0</v>
      </c>
      <c r="CB686" s="42">
        <f t="shared" si="144"/>
        <v>1.5</v>
      </c>
      <c r="CC686" s="30">
        <f>SUMIF(Ingredients!$B$3:$B$230,F686,Ingredients!$I$3:$I$230)+SUMIF($B$3:$B$725,F686,$CK$3:$CK$725)</f>
        <v>0</v>
      </c>
      <c r="CD686" s="30">
        <f>SUMIF(Ingredients!$B$3:$B$230,G686,Ingredients!$I$3:$I$230)+SUMIF($B$3:$B$725,G686,$CK$3:$CK$725)</f>
        <v>0</v>
      </c>
      <c r="CE686" s="30">
        <f>SUMIF(Ingredients!$B$3:$B$230,H686,Ingredients!$I$3:$I$230)+SUMIF($B$3:$B$725,H686,$CK$3:$CK$725)</f>
        <v>0</v>
      </c>
      <c r="CF686" s="30">
        <f>SUMIF(Ingredients!$B$3:$B$230,I686,Ingredients!$I$3:$I$230)+SUMIF($B$3:$B$725,I686,$CK$3:$CK$725)</f>
        <v>2.5</v>
      </c>
      <c r="CG686" s="30">
        <f>SUMIF(Ingredients!$B$3:$B$230,J686,Ingredients!$I$3:$I$230)+SUMIF($B$3:$B$725,J686,$CK$3:$CK$725)</f>
        <v>0</v>
      </c>
      <c r="CH686" s="30">
        <f>SUMIF(Ingredients!$B$3:$B$230,K686,Ingredients!$I$3:$I$230)+SUMIF($B$3:$B$725,K686,$CK$3:$CK$725)</f>
        <v>0</v>
      </c>
      <c r="CI686" s="30">
        <f>SUMIF(Ingredients!$B$3:$B$230,L686,Ingredients!$I$3:$I$230)+SUMIF($B$3:$B$725,L686,$CK$3:$CK$725)</f>
        <v>0</v>
      </c>
      <c r="CJ686" s="30">
        <f>SUMIF(Ingredients!$B$3:$B$230,M686,Ingredients!$I$3:$I$230)+SUMIF($B$3:$B$725,M686,$CK$3:$CK$725)</f>
        <v>0</v>
      </c>
      <c r="CK686" s="38">
        <f t="shared" si="145"/>
        <v>2.5</v>
      </c>
      <c r="CL686" s="30">
        <f>SUMIF(Ingredients!$B$3:$B$230,F686,Ingredients!$J$3:$J$230)+SUMIF($B$3:$B$725,F686,$CT$3:$CT$725)</f>
        <v>1</v>
      </c>
      <c r="CM686" s="30">
        <f>SUMIF(Ingredients!$B$3:$B$230,G686,Ingredients!$J$3:$J$230)+SUMIF($B$3:$B$725,G686,$CT$3:$CT$725)</f>
        <v>0</v>
      </c>
      <c r="CN686" s="30">
        <f>SUMIF(Ingredients!$B$3:$B$230,H686,Ingredients!$J$3:$J$230)+SUMIF($B$3:$B$725,H686,$CT$3:$CT$725)</f>
        <v>1</v>
      </c>
      <c r="CO686" s="30">
        <f>SUMIF(Ingredients!$B$3:$B$230,I686,Ingredients!$J$3:$J$230)+SUMIF($B$3:$B$725,I686,$CT$3:$CT$725)</f>
        <v>0</v>
      </c>
      <c r="CP686" s="30">
        <f>SUMIF(Ingredients!$B$3:$B$230,J686,Ingredients!$J$3:$J$230)+SUMIF($B$3:$B$725,J686,$CT$3:$CT$725)</f>
        <v>0</v>
      </c>
      <c r="CQ686" s="30">
        <f>SUMIF(Ingredients!$B$3:$B$230,K686,Ingredients!$J$3:$J$230)+SUMIF($B$3:$B$725,K686,$CT$3:$CT$725)</f>
        <v>0</v>
      </c>
      <c r="CR686" s="30">
        <f>SUMIF(Ingredients!$B$3:$B$230,L686,Ingredients!$J$3:$J$230)+SUMIF($B$3:$B$725,L686,$CT$3:$CT$725)</f>
        <v>0</v>
      </c>
      <c r="CS686" s="30">
        <f>SUMIF(Ingredients!$B$3:$B$230,M686,Ingredients!$J$3:$J$230)+SUMIF($B$3:$B$725,M686,$CT$3:$CT$725)</f>
        <v>0</v>
      </c>
      <c r="CT686" s="43">
        <f t="shared" si="146"/>
        <v>2</v>
      </c>
      <c r="CU686" s="34">
        <v>40</v>
      </c>
      <c r="CV686" s="30">
        <v>0</v>
      </c>
      <c r="CW686" s="30">
        <v>12</v>
      </c>
      <c r="CX686" s="35">
        <v>1</v>
      </c>
      <c r="CY686" s="36">
        <v>0</v>
      </c>
      <c r="CZ686" s="37">
        <v>1.5</v>
      </c>
      <c r="DA686" s="38">
        <v>2.5</v>
      </c>
      <c r="DB686" s="39">
        <v>2</v>
      </c>
      <c r="DC686" t="s">
        <v>202</v>
      </c>
      <c r="DD686" t="str">
        <f t="shared" ca="1" si="138"/>
        <v/>
      </c>
      <c r="DE686" t="str">
        <f t="shared" ca="1" si="147"/>
        <v>-</v>
      </c>
      <c r="DG686" t="s">
        <v>200</v>
      </c>
      <c r="DH686" t="str">
        <f t="shared" ca="1" si="148"/>
        <v>MASHEDPOTATOESCHICKENBISCUITITEM(MEAL, ItemRegistry.mashedpotatoeschickenbiscuitItem, 4 ,8f,0f,1f,1.5f,0f,2.5f,2f,1.75f),</v>
      </c>
      <c r="DI686" t="s">
        <v>2674</v>
      </c>
    </row>
    <row r="687" spans="2:113" x14ac:dyDescent="0.3">
      <c r="B687" t="s">
        <v>1022</v>
      </c>
      <c r="C687" t="str">
        <f>INDEX('PH Itemnames'!$B$1:$B$723,MATCH(B687,'PH Itemnames'!$A$1:$A$723),1)</f>
        <v>cassouletItem</v>
      </c>
      <c r="D687" t="s">
        <v>245</v>
      </c>
      <c r="E687" t="s">
        <v>1191</v>
      </c>
      <c r="F687" s="10" t="s">
        <v>814</v>
      </c>
      <c r="G687" s="11" t="s">
        <v>664</v>
      </c>
      <c r="H687" s="11" t="s">
        <v>76</v>
      </c>
      <c r="I687" s="11" t="s">
        <v>131</v>
      </c>
      <c r="J687" s="11" t="s">
        <v>64</v>
      </c>
      <c r="K687" s="11" t="s">
        <v>122</v>
      </c>
      <c r="L687" s="11" t="s">
        <v>62</v>
      </c>
      <c r="M687" s="11" t="s">
        <v>61</v>
      </c>
      <c r="N687" s="46">
        <f ca="1">SUMIF(Ingredients!$B$3:$B$230,'PH complex foods'!F687,Ingredients!$A$3:$A$119)+SUMIF($B$3:$B$725,F687,$V$3:$V$724)</f>
        <v>1</v>
      </c>
      <c r="O687" s="11">
        <f ca="1">SUMIF(Ingredients!$B$3:$B$230,'PH complex foods'!G687,Ingredients!$A$3:$A$119)+SUMIF($B$3:$B$725,G687,$V$3:$V$724)</f>
        <v>1</v>
      </c>
      <c r="P687" s="11">
        <f ca="1">SUMIF(Ingredients!$B$3:$B$230,'PH complex foods'!H687,Ingredients!$A$3:$A$119)+SUMIF($B$3:$B$725,H687,$V$3:$V$724)</f>
        <v>1</v>
      </c>
      <c r="Q687" s="11">
        <f ca="1">SUMIF(Ingredients!$B$3:$B$230,'PH complex foods'!I687,Ingredients!$A$3:$A$119)+SUMIF($B$3:$B$725,I687,$V$3:$V$724)</f>
        <v>1</v>
      </c>
      <c r="R687" s="11">
        <f ca="1">SUMIF(Ingredients!$B$3:$B$230,'PH complex foods'!J687,Ingredients!$A$3:$A$119)+SUMIF($B$3:$B$725,J687,$V$3:$V$724)</f>
        <v>1</v>
      </c>
      <c r="S687" s="11">
        <f ca="1">SUMIF(Ingredients!$B$3:$B$230,'PH complex foods'!K687,Ingredients!$A$3:$A$119)+SUMIF($B$3:$B$725,K687,$V$3:$V$724)</f>
        <v>1</v>
      </c>
      <c r="T687" s="11">
        <f ca="1">SUMIF(Ingredients!$B$3:$B$230,'PH complex foods'!L687,Ingredients!$A$3:$A$119)+SUMIF($B$3:$B$725,L687,$V$3:$V$724)</f>
        <v>1</v>
      </c>
      <c r="U687" s="11">
        <f ca="1">SUMIF(Ingredients!$B$3:$B$230,'PH complex foods'!M687,Ingredients!$A$3:$A$119)+SUMIF($B$3:$B$725,M687,$V$3:$V$724)</f>
        <v>1</v>
      </c>
      <c r="V687" s="10">
        <f t="shared" ca="1" si="149"/>
        <v>1</v>
      </c>
      <c r="W687" s="10">
        <v>1</v>
      </c>
      <c r="X687" s="11">
        <v>1</v>
      </c>
      <c r="Y687" s="11">
        <f>COUNTIF(F687:M1411,B687)</f>
        <v>0</v>
      </c>
      <c r="Z687" s="44" t="str">
        <f t="shared" ca="1" si="150"/>
        <v>Yes</v>
      </c>
      <c r="AA687" s="34">
        <f>SUMIF(Ingredients!$B$3:$B$230,F687,Ingredients!$C$3:$C$230)+SUMIF($B$3:$B$725,F687,$AI$3:$AI$725)</f>
        <v>0</v>
      </c>
      <c r="AB687" s="30">
        <f>SUMIF(Ingredients!$B$3:$B$230,G687,Ingredients!$C$3:$C$230)+SUMIF($B$3:$B$725,G687,$AI$3:$AI$725)</f>
        <v>7.166666666666667</v>
      </c>
      <c r="AC687" s="30">
        <f>SUMIF(Ingredients!$B$3:$B$230,H687,Ingredients!$C$3:$C$230)+SUMIF($B$3:$B$725,H687,$AI$3:$AI$725)</f>
        <v>10</v>
      </c>
      <c r="AD687" s="30">
        <f>SUMIF(Ingredients!$B$3:$B$230,I687,Ingredients!$C$3:$C$230)+SUMIF($B$3:$B$725,I687,$AI$3:$AI$725)</f>
        <v>2</v>
      </c>
      <c r="AE687" s="30">
        <f>SUMIF(Ingredients!$B$3:$B$230,J687,Ingredients!$C$3:$C$230)+SUMIF($B$3:$B$725,J687,$AI$3:$AI$725)</f>
        <v>2</v>
      </c>
      <c r="AF687" s="30">
        <f>SUMIF(Ingredients!$B$3:$B$230,K687,Ingredients!$C$3:$C$230)+SUMIF($B$3:$B$725,K687,$AI$3:$AI$725)</f>
        <v>0</v>
      </c>
      <c r="AG687" s="30">
        <f>SUMIF(Ingredients!$B$3:$B$230,L687,Ingredients!$C$3:$C$230)+SUMIF($B$3:$B$725,L687,$AI$3:$AI$725)</f>
        <v>2</v>
      </c>
      <c r="AH687" s="30">
        <f>SUMIF(Ingredients!$B$3:$B$230,M687,Ingredients!$C$3:$C$230)+SUMIF($B$3:$B$725,M687,$AI$3:$AI$725)</f>
        <v>10</v>
      </c>
      <c r="AI687" s="29">
        <f t="shared" si="139"/>
        <v>33.166666666666671</v>
      </c>
      <c r="AJ687" s="30">
        <f>SUMIF(Ingredients!$B$3:$B$230,F687,Ingredients!$D$3:$D$230)+SUMIF($B$3:$B$725,F687,$AR$3:$AR$725)</f>
        <v>0</v>
      </c>
      <c r="AK687" s="30">
        <f>SUMIF(Ingredients!$B$3:$B$230,G687,Ingredients!$D$3:$D$230)+SUMIF($B$3:$B$725,G687,$AR$3:$AR$725)</f>
        <v>0</v>
      </c>
      <c r="AL687" s="30">
        <f>SUMIF(Ingredients!$B$3:$B$230,H687,Ingredients!$D$3:$D$230)+SUMIF($B$3:$B$725,H687,$AR$3:$AR$725)</f>
        <v>0</v>
      </c>
      <c r="AM687" s="30">
        <f>SUMIF(Ingredients!$B$3:$B$230,I687,Ingredients!$D$3:$D$230)+SUMIF($B$3:$B$725,I687,$AR$3:$AR$725)</f>
        <v>0</v>
      </c>
      <c r="AN687" s="30">
        <f>SUMIF(Ingredients!$B$3:$B$230,J687,Ingredients!$D$3:$D$230)+SUMIF($B$3:$B$725,J687,$AR$3:$AR$725)</f>
        <v>0</v>
      </c>
      <c r="AO687" s="30">
        <f>SUMIF(Ingredients!$B$3:$B$230,K687,Ingredients!$D$3:$D$230)+SUMIF($B$3:$B$725,K687,$AR$3:$AR$725)</f>
        <v>0</v>
      </c>
      <c r="AP687" s="30">
        <f>SUMIF(Ingredients!$B$3:$B$230,L687,Ingredients!$D$3:$D$230)+SUMIF($B$3:$B$725,L687,$AR$3:$AR$725)</f>
        <v>0</v>
      </c>
      <c r="AQ687" s="30">
        <f>SUMIF(Ingredients!$B$3:$B$230,M687,Ingredients!$D$3:$D$230)+SUMIF($B$3:$B$725,M687,$AR$3:$AR$725)</f>
        <v>0</v>
      </c>
      <c r="AR687" s="29">
        <f t="shared" si="140"/>
        <v>0</v>
      </c>
      <c r="AS687" s="30">
        <f>SUMIF(Ingredients!$B$3:$B$230,F687,Ingredients!$E$3:$E$230)+SUMIF($B$3:$B$725,F687,$BA$3:$BA$730)</f>
        <v>6</v>
      </c>
      <c r="AT687" s="30">
        <f>SUMIF(Ingredients!$B$3:$B$230,G687,Ingredients!$E$3:$E$230)+SUMIF($B$3:$B$725,G687,$BA$3:$BA$730)</f>
        <v>30</v>
      </c>
      <c r="AU687" s="30">
        <f>SUMIF(Ingredients!$B$3:$B$230,H687,Ingredients!$E$3:$E$230)+SUMIF($B$3:$B$725,H687,$BA$3:$BA$730)</f>
        <v>10</v>
      </c>
      <c r="AV687" s="30">
        <f>SUMIF(Ingredients!$B$3:$B$230,I687,Ingredients!$E$3:$E$230)+SUMIF($B$3:$B$725,I687,$BA$3:$BA$730)</f>
        <v>5</v>
      </c>
      <c r="AW687" s="30">
        <f>SUMIF(Ingredients!$B$3:$B$230,J687,Ingredients!$E$3:$E$230)+SUMIF($B$3:$B$725,J687,$BA$3:$BA$730)</f>
        <v>43</v>
      </c>
      <c r="AX687" s="30">
        <f>SUMIF(Ingredients!$B$3:$B$230,K687,Ingredients!$E$3:$E$230)+SUMIF($B$3:$B$725,K687,$BA$3:$BA$730)</f>
        <v>48</v>
      </c>
      <c r="AY687" s="30">
        <f>SUMIF(Ingredients!$B$3:$B$230,L687,Ingredients!$E$3:$E$230)+SUMIF($B$3:$B$725,L687,$BA$3:$BA$730)</f>
        <v>54</v>
      </c>
      <c r="AZ687" s="30">
        <f>SUMIF(Ingredients!$B$3:$B$230,M687,Ingredients!$E$3:$E$230)+SUMIF($B$3:$B$725,M687,$BA$3:$BA$730)</f>
        <v>31</v>
      </c>
      <c r="BA687" s="29">
        <f t="shared" si="141"/>
        <v>28.375</v>
      </c>
      <c r="BB687" s="30">
        <f>SUMIF(Ingredients!$B$3:$B$230,F687,Ingredients!$F$3:$F$230)+SUMIF($B$3:$B$725,F687,$BJ$3:$BJ$725)</f>
        <v>0</v>
      </c>
      <c r="BC687" s="30">
        <f>SUMIF(Ingredients!$B$3:$B$230,G687,Ingredients!$F$3:$F$230)+SUMIF($B$3:$B$725,G687,$BJ$3:$BJ$725)</f>
        <v>0</v>
      </c>
      <c r="BD687" s="30">
        <f>SUMIF(Ingredients!$B$3:$B$230,H687,Ingredients!$F$3:$F$230)+SUMIF($B$3:$B$725,H687,$BJ$3:$BJ$725)</f>
        <v>0</v>
      </c>
      <c r="BE687" s="30">
        <f>SUMIF(Ingredients!$B$3:$B$230,I687,Ingredients!$F$3:$F$230)+SUMIF($B$3:$B$725,I687,$BJ$3:$BJ$725)</f>
        <v>0</v>
      </c>
      <c r="BF687" s="30">
        <f>SUMIF(Ingredients!$B$3:$B$230,J687,Ingredients!$F$3:$F$230)+SUMIF($B$3:$B$725,J687,$BJ$3:$BJ$725)</f>
        <v>0</v>
      </c>
      <c r="BG687" s="30">
        <f>SUMIF(Ingredients!$B$3:$B$230,K687,Ingredients!$F$3:$F$230)+SUMIF($B$3:$B$725,K687,$BJ$3:$BJ$725)</f>
        <v>0</v>
      </c>
      <c r="BH687" s="30">
        <f>SUMIF(Ingredients!$B$3:$B$230,L687,Ingredients!$F$3:$F$230)+SUMIF($B$3:$B$725,L687,$BJ$3:$BJ$725)</f>
        <v>0</v>
      </c>
      <c r="BI687" s="30">
        <f>SUMIF(Ingredients!$B$3:$B$230,M687,Ingredients!$F$3:$F$230)+SUMIF($B$3:$B$725,M687,$BJ$3:$BJ$725)</f>
        <v>0</v>
      </c>
      <c r="BJ687" s="35">
        <f t="shared" si="142"/>
        <v>0</v>
      </c>
      <c r="BK687" s="30">
        <f>SUMIF(Ingredients!$B$3:$B$230,F687,Ingredients!$G$3:$G$230)+SUMIF($B$3:$B$725,F687,$BS$3:$BS$725)</f>
        <v>0</v>
      </c>
      <c r="BL687" s="30">
        <f>SUMIF(Ingredients!$B$3:$B$230,G687,Ingredients!$G$3:$G$230)+SUMIF($B$3:$B$725,G687,$BS$3:$BS$725)</f>
        <v>0</v>
      </c>
      <c r="BM687" s="30">
        <f>SUMIF(Ingredients!$B$3:$B$230,H687,Ingredients!$G$3:$G$230)+SUMIF($B$3:$B$725,H687,$BS$3:$BS$725)</f>
        <v>0</v>
      </c>
      <c r="BN687" s="30">
        <f>SUMIF(Ingredients!$B$3:$B$230,I687,Ingredients!$G$3:$G$230)+SUMIF($B$3:$B$725,I687,$BS$3:$BS$725)</f>
        <v>0</v>
      </c>
      <c r="BO687" s="30">
        <f>SUMIF(Ingredients!$B$3:$B$230,J687,Ingredients!$G$3:$G$230)+SUMIF($B$3:$B$725,J687,$BS$3:$BS$725)</f>
        <v>0</v>
      </c>
      <c r="BP687" s="30">
        <f>SUMIF(Ingredients!$B$3:$B$230,K687,Ingredients!$G$3:$G$230)+SUMIF($B$3:$B$725,K687,$BS$3:$BS$725)</f>
        <v>0</v>
      </c>
      <c r="BQ687" s="30">
        <f>SUMIF(Ingredients!$B$3:$B$230,L687,Ingredients!$G$3:$G$230)+SUMIF($B$3:$B$725,L687,$BS$3:$BS$725)</f>
        <v>0</v>
      </c>
      <c r="BR687" s="30">
        <f>SUMIF(Ingredients!$B$3:$B$230,M687,Ingredients!$G$3:$G$230)+SUMIF($B$3:$B$725,M687,$BS$3:$BS$725)</f>
        <v>0</v>
      </c>
      <c r="BS687" s="36">
        <f t="shared" si="143"/>
        <v>0</v>
      </c>
      <c r="BT687" s="30">
        <f>SUMIF(Ingredients!$B$3:$B$230,F687,Ingredients!$H$3:$H$230)+SUMIF($B$3:$B$725,F687,$CB$3:$CB$725)</f>
        <v>0</v>
      </c>
      <c r="BU687" s="30">
        <f>SUMIF(Ingredients!$B$3:$B$230,G687,Ingredients!$H$3:$H$230)+SUMIF($B$3:$B$725,G687,$CB$3:$CB$725)</f>
        <v>0</v>
      </c>
      <c r="BV687" s="30">
        <f>SUMIF(Ingredients!$B$3:$B$230,H687,Ingredients!$H$3:$H$230)+SUMIF($B$3:$B$725,H687,$CB$3:$CB$725)</f>
        <v>0</v>
      </c>
      <c r="BW687" s="30">
        <f>SUMIF(Ingredients!$B$3:$B$230,I687,Ingredients!$H$3:$H$230)+SUMIF($B$3:$B$725,I687,$CB$3:$CB$725)</f>
        <v>1</v>
      </c>
      <c r="BX687" s="30">
        <f>SUMIF(Ingredients!$B$3:$B$230,J687,Ingredients!$H$3:$H$230)+SUMIF($B$3:$B$725,J687,$CB$3:$CB$725)</f>
        <v>1</v>
      </c>
      <c r="BY687" s="30">
        <f>SUMIF(Ingredients!$B$3:$B$230,K687,Ingredients!$H$3:$H$230)+SUMIF($B$3:$B$725,K687,$CB$3:$CB$725)</f>
        <v>0</v>
      </c>
      <c r="BZ687" s="30">
        <f>SUMIF(Ingredients!$B$3:$B$230,L687,Ingredients!$H$3:$H$230)+SUMIF($B$3:$B$725,L687,$CB$3:$CB$725)</f>
        <v>2</v>
      </c>
      <c r="CA687" s="30">
        <f>SUMIF(Ingredients!$B$3:$B$230,M687,Ingredients!$H$3:$H$230)+SUMIF($B$3:$B$725,M687,$CB$3:$CB$725)</f>
        <v>1</v>
      </c>
      <c r="CB687" s="42">
        <f t="shared" si="144"/>
        <v>5</v>
      </c>
      <c r="CC687" s="30">
        <f>SUMIF(Ingredients!$B$3:$B$230,F687,Ingredients!$I$3:$I$230)+SUMIF($B$3:$B$725,F687,$CK$3:$CK$725)</f>
        <v>1.5</v>
      </c>
      <c r="CD687" s="30">
        <f>SUMIF(Ingredients!$B$3:$B$230,G687,Ingredients!$I$3:$I$230)+SUMIF($B$3:$B$725,G687,$CK$3:$CK$725)</f>
        <v>2</v>
      </c>
      <c r="CE687" s="30">
        <f>SUMIF(Ingredients!$B$3:$B$230,H687,Ingredients!$I$3:$I$230)+SUMIF($B$3:$B$725,H687,$CK$3:$CK$725)</f>
        <v>1.5</v>
      </c>
      <c r="CF687" s="30">
        <f>SUMIF(Ingredients!$B$3:$B$230,I687,Ingredients!$I$3:$I$230)+SUMIF($B$3:$B$725,I687,$CK$3:$CK$725)</f>
        <v>0</v>
      </c>
      <c r="CG687" s="30">
        <f>SUMIF(Ingredients!$B$3:$B$230,J687,Ingredients!$I$3:$I$230)+SUMIF($B$3:$B$725,J687,$CK$3:$CK$725)</f>
        <v>0</v>
      </c>
      <c r="CH687" s="30">
        <f>SUMIF(Ingredients!$B$3:$B$230,K687,Ingredients!$I$3:$I$230)+SUMIF($B$3:$B$725,K687,$CK$3:$CK$725)</f>
        <v>0</v>
      </c>
      <c r="CI687" s="30">
        <f>SUMIF(Ingredients!$B$3:$B$230,L687,Ingredients!$I$3:$I$230)+SUMIF($B$3:$B$725,L687,$CK$3:$CK$725)</f>
        <v>0</v>
      </c>
      <c r="CJ687" s="30">
        <f>SUMIF(Ingredients!$B$3:$B$230,M687,Ingredients!$I$3:$I$230)+SUMIF($B$3:$B$725,M687,$CK$3:$CK$725)</f>
        <v>0</v>
      </c>
      <c r="CK687" s="38">
        <f t="shared" si="145"/>
        <v>5</v>
      </c>
      <c r="CL687" s="30">
        <f>SUMIF(Ingredients!$B$3:$B$230,F687,Ingredients!$J$3:$J$230)+SUMIF($B$3:$B$725,F687,$CT$3:$CT$725)</f>
        <v>0</v>
      </c>
      <c r="CM687" s="30">
        <f>SUMIF(Ingredients!$B$3:$B$230,G687,Ingredients!$J$3:$J$230)+SUMIF($B$3:$B$725,G687,$CT$3:$CT$725)</f>
        <v>0</v>
      </c>
      <c r="CN687" s="30">
        <f>SUMIF(Ingredients!$B$3:$B$230,H687,Ingredients!$J$3:$J$230)+SUMIF($B$3:$B$725,H687,$CT$3:$CT$725)</f>
        <v>0</v>
      </c>
      <c r="CO687" s="30">
        <f>SUMIF(Ingredients!$B$3:$B$230,I687,Ingredients!$J$3:$J$230)+SUMIF($B$3:$B$725,I687,$CT$3:$CT$725)</f>
        <v>0</v>
      </c>
      <c r="CP687" s="30">
        <f>SUMIF(Ingredients!$B$3:$B$230,J687,Ingredients!$J$3:$J$230)+SUMIF($B$3:$B$725,J687,$CT$3:$CT$725)</f>
        <v>0</v>
      </c>
      <c r="CQ687" s="30">
        <f>SUMIF(Ingredients!$B$3:$B$230,K687,Ingredients!$J$3:$J$230)+SUMIF($B$3:$B$725,K687,$CT$3:$CT$725)</f>
        <v>0</v>
      </c>
      <c r="CR687" s="30">
        <f>SUMIF(Ingredients!$B$3:$B$230,L687,Ingredients!$J$3:$J$230)+SUMIF($B$3:$B$725,L687,$CT$3:$CT$725)</f>
        <v>0</v>
      </c>
      <c r="CS687" s="30">
        <f>SUMIF(Ingredients!$B$3:$B$230,M687,Ingredients!$J$3:$J$230)+SUMIF($B$3:$B$725,M687,$CT$3:$CT$725)</f>
        <v>0</v>
      </c>
      <c r="CT687" s="43">
        <f t="shared" si="146"/>
        <v>0</v>
      </c>
      <c r="CU687" s="34">
        <v>40</v>
      </c>
      <c r="CV687" s="30">
        <v>0</v>
      </c>
      <c r="CW687" s="30">
        <v>11</v>
      </c>
      <c r="CX687" s="35">
        <v>0</v>
      </c>
      <c r="CY687" s="36">
        <v>0</v>
      </c>
      <c r="CZ687" s="37">
        <v>5</v>
      </c>
      <c r="DA687" s="38">
        <v>5</v>
      </c>
      <c r="DB687" s="39">
        <v>0</v>
      </c>
      <c r="DC687" t="s">
        <v>202</v>
      </c>
      <c r="DD687" t="str">
        <f t="shared" ca="1" si="138"/>
        <v/>
      </c>
      <c r="DE687" t="str">
        <f t="shared" ca="1" si="147"/>
        <v>-</v>
      </c>
      <c r="DG687" t="s">
        <v>200</v>
      </c>
      <c r="DH687" t="str">
        <f t="shared" ca="1" si="148"/>
        <v>CASSOULETITEM(MEAL, ItemRegistry.cassouletItem, 4 ,8f,0f,0f,5f,0f,5f,0f,1.91f),</v>
      </c>
      <c r="DI687" t="s">
        <v>2675</v>
      </c>
    </row>
    <row r="688" spans="2:113" x14ac:dyDescent="0.3">
      <c r="B688" t="s">
        <v>1023</v>
      </c>
      <c r="C688" t="str">
        <f>INDEX('PH Itemnames'!$B$1:$B$723,MATCH(B688,'PH Itemnames'!$A$1:$A$723),1)</f>
        <v>bratwurstItem</v>
      </c>
      <c r="D688" t="s">
        <v>240</v>
      </c>
      <c r="E688" t="s">
        <v>1191</v>
      </c>
      <c r="F688" s="10" t="s">
        <v>614</v>
      </c>
      <c r="G688" s="12" t="s">
        <v>246</v>
      </c>
      <c r="H688" s="11"/>
      <c r="I688" s="11"/>
      <c r="J688" s="11"/>
      <c r="K688" s="11"/>
      <c r="L688" s="11"/>
      <c r="M688" s="11"/>
      <c r="N688" s="46">
        <f ca="1">SUMIF(Ingredients!$B$3:$B$230,'PH complex foods'!F688,Ingredients!$A$3:$A$119)+SUMIF($B$3:$B$725,F688,$V$3:$V$724)</f>
        <v>1</v>
      </c>
      <c r="O688" s="11">
        <f ca="1">SUMIF(Ingredients!$B$3:$B$230,'PH complex foods'!G688,Ingredients!$A$3:$A$119)+SUMIF($B$3:$B$725,G688,$V$3:$V$724)</f>
        <v>1</v>
      </c>
      <c r="P688" s="11">
        <f ca="1">SUMIF(Ingredients!$B$3:$B$230,'PH complex foods'!H688,Ingredients!$A$3:$A$119)+SUMIF($B$3:$B$725,H688,$V$3:$V$724)</f>
        <v>0</v>
      </c>
      <c r="Q688" s="11">
        <f ca="1">SUMIF(Ingredients!$B$3:$B$230,'PH complex foods'!I688,Ingredients!$A$3:$A$119)+SUMIF($B$3:$B$725,I688,$V$3:$V$724)</f>
        <v>0</v>
      </c>
      <c r="R688" s="11">
        <f ca="1">SUMIF(Ingredients!$B$3:$B$230,'PH complex foods'!J688,Ingredients!$A$3:$A$119)+SUMIF($B$3:$B$725,J688,$V$3:$V$724)</f>
        <v>0</v>
      </c>
      <c r="S688" s="11">
        <f ca="1">SUMIF(Ingredients!$B$3:$B$230,'PH complex foods'!K688,Ingredients!$A$3:$A$119)+SUMIF($B$3:$B$725,K688,$V$3:$V$724)</f>
        <v>0</v>
      </c>
      <c r="T688" s="11">
        <f ca="1">SUMIF(Ingredients!$B$3:$B$230,'PH complex foods'!L688,Ingredients!$A$3:$A$119)+SUMIF($B$3:$B$725,L688,$V$3:$V$724)</f>
        <v>0</v>
      </c>
      <c r="U688" s="11">
        <f ca="1">SUMIF(Ingredients!$B$3:$B$230,'PH complex foods'!M688,Ingredients!$A$3:$A$119)+SUMIF($B$3:$B$725,M688,$V$3:$V$724)</f>
        <v>0</v>
      </c>
      <c r="V688" s="10">
        <f t="shared" ca="1" si="149"/>
        <v>1</v>
      </c>
      <c r="W688" s="10">
        <v>1</v>
      </c>
      <c r="X688" s="11">
        <v>1</v>
      </c>
      <c r="Y688" s="11">
        <f>COUNTIF(F688:M1412,B688)</f>
        <v>0</v>
      </c>
      <c r="Z688" s="44" t="str">
        <f t="shared" ca="1" si="150"/>
        <v>Yes</v>
      </c>
      <c r="AA688" s="34">
        <f>SUMIF(Ingredients!$B$3:$B$230,F688,Ingredients!$C$3:$C$230)+SUMIF($B$3:$B$725,F688,$AI$3:$AI$725)</f>
        <v>10</v>
      </c>
      <c r="AB688" s="30">
        <f>SUMIF(Ingredients!$B$3:$B$230,G688,Ingredients!$C$3:$C$230)+SUMIF($B$3:$B$725,G688,$AI$3:$AI$725)</f>
        <v>5</v>
      </c>
      <c r="AC688" s="30">
        <f>SUMIF(Ingredients!$B$3:$B$230,H688,Ingredients!$C$3:$C$230)+SUMIF($B$3:$B$725,H688,$AI$3:$AI$725)</f>
        <v>0</v>
      </c>
      <c r="AD688" s="30">
        <f>SUMIF(Ingredients!$B$3:$B$230,I688,Ingredients!$C$3:$C$230)+SUMIF($B$3:$B$725,I688,$AI$3:$AI$725)</f>
        <v>0</v>
      </c>
      <c r="AE688" s="30">
        <f>SUMIF(Ingredients!$B$3:$B$230,J688,Ingredients!$C$3:$C$230)+SUMIF($B$3:$B$725,J688,$AI$3:$AI$725)</f>
        <v>0</v>
      </c>
      <c r="AF688" s="30">
        <f>SUMIF(Ingredients!$B$3:$B$230,K688,Ingredients!$C$3:$C$230)+SUMIF($B$3:$B$725,K688,$AI$3:$AI$725)</f>
        <v>0</v>
      </c>
      <c r="AG688" s="30">
        <f>SUMIF(Ingredients!$B$3:$B$230,L688,Ingredients!$C$3:$C$230)+SUMIF($B$3:$B$725,L688,$AI$3:$AI$725)</f>
        <v>0</v>
      </c>
      <c r="AH688" s="30">
        <f>SUMIF(Ingredients!$B$3:$B$230,M688,Ingredients!$C$3:$C$230)+SUMIF($B$3:$B$725,M688,$AI$3:$AI$725)</f>
        <v>0</v>
      </c>
      <c r="AI688" s="29">
        <f t="shared" si="139"/>
        <v>15</v>
      </c>
      <c r="AJ688" s="30">
        <f>SUMIF(Ingredients!$B$3:$B$230,F688,Ingredients!$D$3:$D$230)+SUMIF($B$3:$B$725,F688,$AR$3:$AR$725)</f>
        <v>0</v>
      </c>
      <c r="AK688" s="30">
        <f>SUMIF(Ingredients!$B$3:$B$230,G688,Ingredients!$D$3:$D$230)+SUMIF($B$3:$B$725,G688,$AR$3:$AR$725)</f>
        <v>0</v>
      </c>
      <c r="AL688" s="30">
        <f>SUMIF(Ingredients!$B$3:$B$230,H688,Ingredients!$D$3:$D$230)+SUMIF($B$3:$B$725,H688,$AR$3:$AR$725)</f>
        <v>0</v>
      </c>
      <c r="AM688" s="30">
        <f>SUMIF(Ingredients!$B$3:$B$230,I688,Ingredients!$D$3:$D$230)+SUMIF($B$3:$B$725,I688,$AR$3:$AR$725)</f>
        <v>0</v>
      </c>
      <c r="AN688" s="30">
        <f>SUMIF(Ingredients!$B$3:$B$230,J688,Ingredients!$D$3:$D$230)+SUMIF($B$3:$B$725,J688,$AR$3:$AR$725)</f>
        <v>0</v>
      </c>
      <c r="AO688" s="30">
        <f>SUMIF(Ingredients!$B$3:$B$230,K688,Ingredients!$D$3:$D$230)+SUMIF($B$3:$B$725,K688,$AR$3:$AR$725)</f>
        <v>0</v>
      </c>
      <c r="AP688" s="30">
        <f>SUMIF(Ingredients!$B$3:$B$230,L688,Ingredients!$D$3:$D$230)+SUMIF($B$3:$B$725,L688,$AR$3:$AR$725)</f>
        <v>0</v>
      </c>
      <c r="AQ688" s="30">
        <f>SUMIF(Ingredients!$B$3:$B$230,M688,Ingredients!$D$3:$D$230)+SUMIF($B$3:$B$725,M688,$AR$3:$AR$725)</f>
        <v>0</v>
      </c>
      <c r="AR688" s="29">
        <f t="shared" si="140"/>
        <v>0</v>
      </c>
      <c r="AS688" s="30">
        <f>SUMIF(Ingredients!$B$3:$B$230,F688,Ingredients!$E$3:$E$230)+SUMIF($B$3:$B$725,F688,$BA$3:$BA$730)</f>
        <v>30.666666666666668</v>
      </c>
      <c r="AT688" s="30">
        <f>SUMIF(Ingredients!$B$3:$B$230,G688,Ingredients!$E$3:$E$230)+SUMIF($B$3:$B$725,G688,$BA$3:$BA$730)</f>
        <v>21</v>
      </c>
      <c r="AU688" s="30">
        <f>SUMIF(Ingredients!$B$3:$B$230,H688,Ingredients!$E$3:$E$230)+SUMIF($B$3:$B$725,H688,$BA$3:$BA$730)</f>
        <v>0</v>
      </c>
      <c r="AV688" s="30">
        <f>SUMIF(Ingredients!$B$3:$B$230,I688,Ingredients!$E$3:$E$230)+SUMIF($B$3:$B$725,I688,$BA$3:$BA$730)</f>
        <v>0</v>
      </c>
      <c r="AW688" s="30">
        <f>SUMIF(Ingredients!$B$3:$B$230,J688,Ingredients!$E$3:$E$230)+SUMIF($B$3:$B$725,J688,$BA$3:$BA$730)</f>
        <v>0</v>
      </c>
      <c r="AX688" s="30">
        <f>SUMIF(Ingredients!$B$3:$B$230,K688,Ingredients!$E$3:$E$230)+SUMIF($B$3:$B$725,K688,$BA$3:$BA$730)</f>
        <v>0</v>
      </c>
      <c r="AY688" s="30">
        <f>SUMIF(Ingredients!$B$3:$B$230,L688,Ingredients!$E$3:$E$230)+SUMIF($B$3:$B$725,L688,$BA$3:$BA$730)</f>
        <v>0</v>
      </c>
      <c r="AZ688" s="30">
        <f>SUMIF(Ingredients!$B$3:$B$230,M688,Ingredients!$E$3:$E$230)+SUMIF($B$3:$B$725,M688,$BA$3:$BA$730)</f>
        <v>0</v>
      </c>
      <c r="BA688" s="29">
        <f t="shared" si="141"/>
        <v>25.833333333333336</v>
      </c>
      <c r="BB688" s="30">
        <f>SUMIF(Ingredients!$B$3:$B$230,F688,Ingredients!$F$3:$F$230)+SUMIF($B$3:$B$725,F688,$BJ$3:$BJ$725)</f>
        <v>0</v>
      </c>
      <c r="BC688" s="30">
        <f>SUMIF(Ingredients!$B$3:$B$230,G688,Ingredients!$F$3:$F$230)+SUMIF($B$3:$B$725,G688,$BJ$3:$BJ$725)</f>
        <v>1.5</v>
      </c>
      <c r="BD688" s="30">
        <f>SUMIF(Ingredients!$B$3:$B$230,H688,Ingredients!$F$3:$F$230)+SUMIF($B$3:$B$725,H688,$BJ$3:$BJ$725)</f>
        <v>0</v>
      </c>
      <c r="BE688" s="30">
        <f>SUMIF(Ingredients!$B$3:$B$230,I688,Ingredients!$F$3:$F$230)+SUMIF($B$3:$B$725,I688,$BJ$3:$BJ$725)</f>
        <v>0</v>
      </c>
      <c r="BF688" s="30">
        <f>SUMIF(Ingredients!$B$3:$B$230,J688,Ingredients!$F$3:$F$230)+SUMIF($B$3:$B$725,J688,$BJ$3:$BJ$725)</f>
        <v>0</v>
      </c>
      <c r="BG688" s="30">
        <f>SUMIF(Ingredients!$B$3:$B$230,K688,Ingredients!$F$3:$F$230)+SUMIF($B$3:$B$725,K688,$BJ$3:$BJ$725)</f>
        <v>0</v>
      </c>
      <c r="BH688" s="30">
        <f>SUMIF(Ingredients!$B$3:$B$230,L688,Ingredients!$F$3:$F$230)+SUMIF($B$3:$B$725,L688,$BJ$3:$BJ$725)</f>
        <v>0</v>
      </c>
      <c r="BI688" s="30">
        <f>SUMIF(Ingredients!$B$3:$B$230,M688,Ingredients!$F$3:$F$230)+SUMIF($B$3:$B$725,M688,$BJ$3:$BJ$725)</f>
        <v>0</v>
      </c>
      <c r="BJ688" s="35">
        <f t="shared" si="142"/>
        <v>1.5</v>
      </c>
      <c r="BK688" s="30">
        <f>SUMIF(Ingredients!$B$3:$B$230,F688,Ingredients!$G$3:$G$230)+SUMIF($B$3:$B$725,F688,$BS$3:$BS$725)</f>
        <v>0</v>
      </c>
      <c r="BL688" s="30">
        <f>SUMIF(Ingredients!$B$3:$B$230,G688,Ingredients!$G$3:$G$230)+SUMIF($B$3:$B$725,G688,$BS$3:$BS$725)</f>
        <v>0</v>
      </c>
      <c r="BM688" s="30">
        <f>SUMIF(Ingredients!$B$3:$B$230,H688,Ingredients!$G$3:$G$230)+SUMIF($B$3:$B$725,H688,$BS$3:$BS$725)</f>
        <v>0</v>
      </c>
      <c r="BN688" s="30">
        <f>SUMIF(Ingredients!$B$3:$B$230,I688,Ingredients!$G$3:$G$230)+SUMIF($B$3:$B$725,I688,$BS$3:$BS$725)</f>
        <v>0</v>
      </c>
      <c r="BO688" s="30">
        <f>SUMIF(Ingredients!$B$3:$B$230,J688,Ingredients!$G$3:$G$230)+SUMIF($B$3:$B$725,J688,$BS$3:$BS$725)</f>
        <v>0</v>
      </c>
      <c r="BP688" s="30">
        <f>SUMIF(Ingredients!$B$3:$B$230,K688,Ingredients!$G$3:$G$230)+SUMIF($B$3:$B$725,K688,$BS$3:$BS$725)</f>
        <v>0</v>
      </c>
      <c r="BQ688" s="30">
        <f>SUMIF(Ingredients!$B$3:$B$230,L688,Ingredients!$G$3:$G$230)+SUMIF($B$3:$B$725,L688,$BS$3:$BS$725)</f>
        <v>0</v>
      </c>
      <c r="BR688" s="30">
        <f>SUMIF(Ingredients!$B$3:$B$230,M688,Ingredients!$G$3:$G$230)+SUMIF($B$3:$B$725,M688,$BS$3:$BS$725)</f>
        <v>0</v>
      </c>
      <c r="BS688" s="36">
        <f t="shared" si="143"/>
        <v>0</v>
      </c>
      <c r="BT688" s="30">
        <f>SUMIF(Ingredients!$B$3:$B$230,F688,Ingredients!$H$3:$H$230)+SUMIF($B$3:$B$725,F688,$CB$3:$CB$725)</f>
        <v>0</v>
      </c>
      <c r="BU688" s="30">
        <f>SUMIF(Ingredients!$B$3:$B$230,G688,Ingredients!$H$3:$H$230)+SUMIF($B$3:$B$725,G688,$CB$3:$CB$725)</f>
        <v>0</v>
      </c>
      <c r="BV688" s="30">
        <f>SUMIF(Ingredients!$B$3:$B$230,H688,Ingredients!$H$3:$H$230)+SUMIF($B$3:$B$725,H688,$CB$3:$CB$725)</f>
        <v>0</v>
      </c>
      <c r="BW688" s="30">
        <f>SUMIF(Ingredients!$B$3:$B$230,I688,Ingredients!$H$3:$H$230)+SUMIF($B$3:$B$725,I688,$CB$3:$CB$725)</f>
        <v>0</v>
      </c>
      <c r="BX688" s="30">
        <f>SUMIF(Ingredients!$B$3:$B$230,J688,Ingredients!$H$3:$H$230)+SUMIF($B$3:$B$725,J688,$CB$3:$CB$725)</f>
        <v>0</v>
      </c>
      <c r="BY688" s="30">
        <f>SUMIF(Ingredients!$B$3:$B$230,K688,Ingredients!$H$3:$H$230)+SUMIF($B$3:$B$725,K688,$CB$3:$CB$725)</f>
        <v>0</v>
      </c>
      <c r="BZ688" s="30">
        <f>SUMIF(Ingredients!$B$3:$B$230,L688,Ingredients!$H$3:$H$230)+SUMIF($B$3:$B$725,L688,$CB$3:$CB$725)</f>
        <v>0</v>
      </c>
      <c r="CA688" s="30">
        <f>SUMIF(Ingredients!$B$3:$B$230,M688,Ingredients!$H$3:$H$230)+SUMIF($B$3:$B$725,M688,$CB$3:$CB$725)</f>
        <v>0</v>
      </c>
      <c r="CB688" s="42">
        <f t="shared" si="144"/>
        <v>0</v>
      </c>
      <c r="CC688" s="30">
        <f>SUMIF(Ingredients!$B$3:$B$230,F688,Ingredients!$I$3:$I$230)+SUMIF($B$3:$B$725,F688,$CK$3:$CK$725)</f>
        <v>2.5</v>
      </c>
      <c r="CD688" s="30">
        <f>SUMIF(Ingredients!$B$3:$B$230,G688,Ingredients!$I$3:$I$230)+SUMIF($B$3:$B$725,G688,$CK$3:$CK$725)</f>
        <v>0</v>
      </c>
      <c r="CE688" s="30">
        <f>SUMIF(Ingredients!$B$3:$B$230,H688,Ingredients!$I$3:$I$230)+SUMIF($B$3:$B$725,H688,$CK$3:$CK$725)</f>
        <v>0</v>
      </c>
      <c r="CF688" s="30">
        <f>SUMIF(Ingredients!$B$3:$B$230,I688,Ingredients!$I$3:$I$230)+SUMIF($B$3:$B$725,I688,$CK$3:$CK$725)</f>
        <v>0</v>
      </c>
      <c r="CG688" s="30">
        <f>SUMIF(Ingredients!$B$3:$B$230,J688,Ingredients!$I$3:$I$230)+SUMIF($B$3:$B$725,J688,$CK$3:$CK$725)</f>
        <v>0</v>
      </c>
      <c r="CH688" s="30">
        <f>SUMIF(Ingredients!$B$3:$B$230,K688,Ingredients!$I$3:$I$230)+SUMIF($B$3:$B$725,K688,$CK$3:$CK$725)</f>
        <v>0</v>
      </c>
      <c r="CI688" s="30">
        <f>SUMIF(Ingredients!$B$3:$B$230,L688,Ingredients!$I$3:$I$230)+SUMIF($B$3:$B$725,L688,$CK$3:$CK$725)</f>
        <v>0</v>
      </c>
      <c r="CJ688" s="30">
        <f>SUMIF(Ingredients!$B$3:$B$230,M688,Ingredients!$I$3:$I$230)+SUMIF($B$3:$B$725,M688,$CK$3:$CK$725)</f>
        <v>0</v>
      </c>
      <c r="CK688" s="38">
        <f t="shared" si="145"/>
        <v>2.5</v>
      </c>
      <c r="CL688" s="30">
        <f>SUMIF(Ingredients!$B$3:$B$230,F688,Ingredients!$J$3:$J$230)+SUMIF($B$3:$B$725,F688,$CT$3:$CT$725)</f>
        <v>0</v>
      </c>
      <c r="CM688" s="30">
        <f>SUMIF(Ingredients!$B$3:$B$230,G688,Ingredients!$J$3:$J$230)+SUMIF($B$3:$B$725,G688,$CT$3:$CT$725)</f>
        <v>0</v>
      </c>
      <c r="CN688" s="30">
        <f>SUMIF(Ingredients!$B$3:$B$230,H688,Ingredients!$J$3:$J$230)+SUMIF($B$3:$B$725,H688,$CT$3:$CT$725)</f>
        <v>0</v>
      </c>
      <c r="CO688" s="30">
        <f>SUMIF(Ingredients!$B$3:$B$230,I688,Ingredients!$J$3:$J$230)+SUMIF($B$3:$B$725,I688,$CT$3:$CT$725)</f>
        <v>0</v>
      </c>
      <c r="CP688" s="30">
        <f>SUMIF(Ingredients!$B$3:$B$230,J688,Ingredients!$J$3:$J$230)+SUMIF($B$3:$B$725,J688,$CT$3:$CT$725)</f>
        <v>0</v>
      </c>
      <c r="CQ688" s="30">
        <f>SUMIF(Ingredients!$B$3:$B$230,K688,Ingredients!$J$3:$J$230)+SUMIF($B$3:$B$725,K688,$CT$3:$CT$725)</f>
        <v>0</v>
      </c>
      <c r="CR688" s="30">
        <f>SUMIF(Ingredients!$B$3:$B$230,L688,Ingredients!$J$3:$J$230)+SUMIF($B$3:$B$725,L688,$CT$3:$CT$725)</f>
        <v>0</v>
      </c>
      <c r="CS688" s="30">
        <f>SUMIF(Ingredients!$B$3:$B$230,M688,Ingredients!$J$3:$J$230)+SUMIF($B$3:$B$725,M688,$CT$3:$CT$725)</f>
        <v>0</v>
      </c>
      <c r="CT688" s="43">
        <f t="shared" si="146"/>
        <v>0</v>
      </c>
      <c r="CU688" s="34">
        <v>15</v>
      </c>
      <c r="CV688" s="30">
        <v>0</v>
      </c>
      <c r="CW688" s="30">
        <v>12</v>
      </c>
      <c r="CX688" s="35">
        <v>1.5</v>
      </c>
      <c r="CY688" s="36">
        <v>0</v>
      </c>
      <c r="CZ688" s="37">
        <v>0</v>
      </c>
      <c r="DA688" s="38">
        <v>2.5</v>
      </c>
      <c r="DB688" s="39">
        <v>0</v>
      </c>
      <c r="DC688" t="s">
        <v>202</v>
      </c>
      <c r="DD688" t="str">
        <f t="shared" ca="1" si="138"/>
        <v/>
      </c>
      <c r="DE688" t="str">
        <f t="shared" ca="1" si="147"/>
        <v>-</v>
      </c>
      <c r="DF688" t="s">
        <v>1261</v>
      </c>
      <c r="DG688" t="s">
        <v>200</v>
      </c>
      <c r="DH688" t="str">
        <f t="shared" ca="1" si="148"/>
        <v>BRATWURSTITEM(MEAL, ItemRegistry.bratwurstItem, 4 ,3f,0f,1.5f,0f,0f,2.5f,0f,1.75f),</v>
      </c>
      <c r="DI688" t="s">
        <v>2676</v>
      </c>
    </row>
    <row r="689" spans="2:113" x14ac:dyDescent="0.3">
      <c r="B689" t="s">
        <v>1024</v>
      </c>
      <c r="C689" t="str">
        <f>INDEX('PH Itemnames'!$B$1:$B$723,MATCH(B689,'PH Itemnames'!$A$1:$A$723),1)</f>
        <v>chickenbiscuitItem</v>
      </c>
      <c r="D689" t="s">
        <v>240</v>
      </c>
      <c r="E689" t="s">
        <v>1191</v>
      </c>
      <c r="F689" s="10" t="s">
        <v>498</v>
      </c>
      <c r="G689" s="11" t="s">
        <v>495</v>
      </c>
      <c r="H689" s="11"/>
      <c r="I689" s="11"/>
      <c r="J689" s="11"/>
      <c r="K689" s="11"/>
      <c r="L689" s="11"/>
      <c r="M689" s="11"/>
      <c r="N689" s="46">
        <f ca="1">SUMIF(Ingredients!$B$3:$B$230,'PH complex foods'!F689,Ingredients!$A$3:$A$119)+SUMIF($B$3:$B$725,F689,$V$3:$V$724)</f>
        <v>1</v>
      </c>
      <c r="O689" s="11">
        <f ca="1">SUMIF(Ingredients!$B$3:$B$230,'PH complex foods'!G689,Ingredients!$A$3:$A$119)+SUMIF($B$3:$B$725,G689,$V$3:$V$724)</f>
        <v>1</v>
      </c>
      <c r="P689" s="11">
        <f ca="1">SUMIF(Ingredients!$B$3:$B$230,'PH complex foods'!H689,Ingredients!$A$3:$A$119)+SUMIF($B$3:$B$725,H689,$V$3:$V$724)</f>
        <v>0</v>
      </c>
      <c r="Q689" s="11">
        <f ca="1">SUMIF(Ingredients!$B$3:$B$230,'PH complex foods'!I689,Ingredients!$A$3:$A$119)+SUMIF($B$3:$B$725,I689,$V$3:$V$724)</f>
        <v>0</v>
      </c>
      <c r="R689" s="11">
        <f ca="1">SUMIF(Ingredients!$B$3:$B$230,'PH complex foods'!J689,Ingredients!$A$3:$A$119)+SUMIF($B$3:$B$725,J689,$V$3:$V$724)</f>
        <v>0</v>
      </c>
      <c r="S689" s="11">
        <f ca="1">SUMIF(Ingredients!$B$3:$B$230,'PH complex foods'!K689,Ingredients!$A$3:$A$119)+SUMIF($B$3:$B$725,K689,$V$3:$V$724)</f>
        <v>0</v>
      </c>
      <c r="T689" s="11">
        <f ca="1">SUMIF(Ingredients!$B$3:$B$230,'PH complex foods'!L689,Ingredients!$A$3:$A$119)+SUMIF($B$3:$B$725,L689,$V$3:$V$724)</f>
        <v>0</v>
      </c>
      <c r="U689" s="11">
        <f ca="1">SUMIF(Ingredients!$B$3:$B$230,'PH complex foods'!M689,Ingredients!$A$3:$A$119)+SUMIF($B$3:$B$725,M689,$V$3:$V$724)</f>
        <v>0</v>
      </c>
      <c r="V689" s="10">
        <f t="shared" ca="1" si="149"/>
        <v>1</v>
      </c>
      <c r="W689" s="10">
        <v>1</v>
      </c>
      <c r="X689" s="11">
        <v>1</v>
      </c>
      <c r="Y689" s="11">
        <f>COUNTIF(F689:M1413,B689)</f>
        <v>1</v>
      </c>
      <c r="Z689" s="44" t="str">
        <f t="shared" ca="1" si="150"/>
        <v>Yes</v>
      </c>
      <c r="AA689" s="34">
        <f>SUMIF(Ingredients!$B$3:$B$230,F689,Ingredients!$C$3:$C$230)+SUMIF($B$3:$B$725,F689,$AI$3:$AI$725)</f>
        <v>19</v>
      </c>
      <c r="AB689" s="30">
        <f>SUMIF(Ingredients!$B$3:$B$230,G689,Ingredients!$C$3:$C$230)+SUMIF($B$3:$B$725,G689,$AI$3:$AI$725)</f>
        <v>10</v>
      </c>
      <c r="AC689" s="30">
        <f>SUMIF(Ingredients!$B$3:$B$230,H689,Ingredients!$C$3:$C$230)+SUMIF($B$3:$B$725,H689,$AI$3:$AI$725)</f>
        <v>0</v>
      </c>
      <c r="AD689" s="30">
        <f>SUMIF(Ingredients!$B$3:$B$230,I689,Ingredients!$C$3:$C$230)+SUMIF($B$3:$B$725,I689,$AI$3:$AI$725)</f>
        <v>0</v>
      </c>
      <c r="AE689" s="30">
        <f>SUMIF(Ingredients!$B$3:$B$230,J689,Ingredients!$C$3:$C$230)+SUMIF($B$3:$B$725,J689,$AI$3:$AI$725)</f>
        <v>0</v>
      </c>
      <c r="AF689" s="30">
        <f>SUMIF(Ingredients!$B$3:$B$230,K689,Ingredients!$C$3:$C$230)+SUMIF($B$3:$B$725,K689,$AI$3:$AI$725)</f>
        <v>0</v>
      </c>
      <c r="AG689" s="30">
        <f>SUMIF(Ingredients!$B$3:$B$230,L689,Ingredients!$C$3:$C$230)+SUMIF($B$3:$B$725,L689,$AI$3:$AI$725)</f>
        <v>0</v>
      </c>
      <c r="AH689" s="30">
        <f>SUMIF(Ingredients!$B$3:$B$230,M689,Ingredients!$C$3:$C$230)+SUMIF($B$3:$B$725,M689,$AI$3:$AI$725)</f>
        <v>0</v>
      </c>
      <c r="AI689" s="29">
        <f t="shared" si="139"/>
        <v>29</v>
      </c>
      <c r="AJ689" s="30">
        <f>SUMIF(Ingredients!$B$3:$B$230,F689,Ingredients!$D$3:$D$230)+SUMIF($B$3:$B$725,F689,$AR$3:$AR$725)</f>
        <v>0</v>
      </c>
      <c r="AK689" s="30">
        <f>SUMIF(Ingredients!$B$3:$B$230,G689,Ingredients!$D$3:$D$230)+SUMIF($B$3:$B$725,G689,$AR$3:$AR$725)</f>
        <v>0</v>
      </c>
      <c r="AL689" s="30">
        <f>SUMIF(Ingredients!$B$3:$B$230,H689,Ingredients!$D$3:$D$230)+SUMIF($B$3:$B$725,H689,$AR$3:$AR$725)</f>
        <v>0</v>
      </c>
      <c r="AM689" s="30">
        <f>SUMIF(Ingredients!$B$3:$B$230,I689,Ingredients!$D$3:$D$230)+SUMIF($B$3:$B$725,I689,$AR$3:$AR$725)</f>
        <v>0</v>
      </c>
      <c r="AN689" s="30">
        <f>SUMIF(Ingredients!$B$3:$B$230,J689,Ingredients!$D$3:$D$230)+SUMIF($B$3:$B$725,J689,$AR$3:$AR$725)</f>
        <v>0</v>
      </c>
      <c r="AO689" s="30">
        <f>SUMIF(Ingredients!$B$3:$B$230,K689,Ingredients!$D$3:$D$230)+SUMIF($B$3:$B$725,K689,$AR$3:$AR$725)</f>
        <v>0</v>
      </c>
      <c r="AP689" s="30">
        <f>SUMIF(Ingredients!$B$3:$B$230,L689,Ingredients!$D$3:$D$230)+SUMIF($B$3:$B$725,L689,$AR$3:$AR$725)</f>
        <v>0</v>
      </c>
      <c r="AQ689" s="30">
        <f>SUMIF(Ingredients!$B$3:$B$230,M689,Ingredients!$D$3:$D$230)+SUMIF($B$3:$B$725,M689,$AR$3:$AR$725)</f>
        <v>0</v>
      </c>
      <c r="AR689" s="29">
        <f t="shared" si="140"/>
        <v>0</v>
      </c>
      <c r="AS689" s="30">
        <f>SUMIF(Ingredients!$B$3:$B$230,F689,Ingredients!$E$3:$E$230)+SUMIF($B$3:$B$725,F689,$BA$3:$BA$730)</f>
        <v>16.899999999999999</v>
      </c>
      <c r="AT689" s="30">
        <f>SUMIF(Ingredients!$B$3:$B$230,G689,Ingredients!$E$3:$E$230)+SUMIF($B$3:$B$725,G689,$BA$3:$BA$730)</f>
        <v>9.5</v>
      </c>
      <c r="AU689" s="30">
        <f>SUMIF(Ingredients!$B$3:$B$230,H689,Ingredients!$E$3:$E$230)+SUMIF($B$3:$B$725,H689,$BA$3:$BA$730)</f>
        <v>0</v>
      </c>
      <c r="AV689" s="30">
        <f>SUMIF(Ingredients!$B$3:$B$230,I689,Ingredients!$E$3:$E$230)+SUMIF($B$3:$B$725,I689,$BA$3:$BA$730)</f>
        <v>0</v>
      </c>
      <c r="AW689" s="30">
        <f>SUMIF(Ingredients!$B$3:$B$230,J689,Ingredients!$E$3:$E$230)+SUMIF($B$3:$B$725,J689,$BA$3:$BA$730)</f>
        <v>0</v>
      </c>
      <c r="AX689" s="30">
        <f>SUMIF(Ingredients!$B$3:$B$230,K689,Ingredients!$E$3:$E$230)+SUMIF($B$3:$B$725,K689,$BA$3:$BA$730)</f>
        <v>0</v>
      </c>
      <c r="AY689" s="30">
        <f>SUMIF(Ingredients!$B$3:$B$230,L689,Ingredients!$E$3:$E$230)+SUMIF($B$3:$B$725,L689,$BA$3:$BA$730)</f>
        <v>0</v>
      </c>
      <c r="AZ689" s="30">
        <f>SUMIF(Ingredients!$B$3:$B$230,M689,Ingredients!$E$3:$E$230)+SUMIF($B$3:$B$725,M689,$BA$3:$BA$730)</f>
        <v>0</v>
      </c>
      <c r="BA689" s="29">
        <f t="shared" si="141"/>
        <v>13.2</v>
      </c>
      <c r="BB689" s="30">
        <f>SUMIF(Ingredients!$B$3:$B$230,F689,Ingredients!$F$3:$F$230)+SUMIF($B$3:$B$725,F689,$BJ$3:$BJ$725)</f>
        <v>1</v>
      </c>
      <c r="BC689" s="30">
        <f>SUMIF(Ingredients!$B$3:$B$230,G689,Ingredients!$F$3:$F$230)+SUMIF($B$3:$B$725,G689,$BJ$3:$BJ$725)</f>
        <v>1</v>
      </c>
      <c r="BD689" s="30">
        <f>SUMIF(Ingredients!$B$3:$B$230,H689,Ingredients!$F$3:$F$230)+SUMIF($B$3:$B$725,H689,$BJ$3:$BJ$725)</f>
        <v>0</v>
      </c>
      <c r="BE689" s="30">
        <f>SUMIF(Ingredients!$B$3:$B$230,I689,Ingredients!$F$3:$F$230)+SUMIF($B$3:$B$725,I689,$BJ$3:$BJ$725)</f>
        <v>0</v>
      </c>
      <c r="BF689" s="30">
        <f>SUMIF(Ingredients!$B$3:$B$230,J689,Ingredients!$F$3:$F$230)+SUMIF($B$3:$B$725,J689,$BJ$3:$BJ$725)</f>
        <v>0</v>
      </c>
      <c r="BG689" s="30">
        <f>SUMIF(Ingredients!$B$3:$B$230,K689,Ingredients!$F$3:$F$230)+SUMIF($B$3:$B$725,K689,$BJ$3:$BJ$725)</f>
        <v>0</v>
      </c>
      <c r="BH689" s="30">
        <f>SUMIF(Ingredients!$B$3:$B$230,L689,Ingredients!$F$3:$F$230)+SUMIF($B$3:$B$725,L689,$BJ$3:$BJ$725)</f>
        <v>0</v>
      </c>
      <c r="BI689" s="30">
        <f>SUMIF(Ingredients!$B$3:$B$230,M689,Ingredients!$F$3:$F$230)+SUMIF($B$3:$B$725,M689,$BJ$3:$BJ$725)</f>
        <v>0</v>
      </c>
      <c r="BJ689" s="35">
        <f t="shared" si="142"/>
        <v>2</v>
      </c>
      <c r="BK689" s="30">
        <f>SUMIF(Ingredients!$B$3:$B$230,F689,Ingredients!$G$3:$G$230)+SUMIF($B$3:$B$725,F689,$BS$3:$BS$725)</f>
        <v>0</v>
      </c>
      <c r="BL689" s="30">
        <f>SUMIF(Ingredients!$B$3:$B$230,G689,Ingredients!$G$3:$G$230)+SUMIF($B$3:$B$725,G689,$BS$3:$BS$725)</f>
        <v>0</v>
      </c>
      <c r="BM689" s="30">
        <f>SUMIF(Ingredients!$B$3:$B$230,H689,Ingredients!$G$3:$G$230)+SUMIF($B$3:$B$725,H689,$BS$3:$BS$725)</f>
        <v>0</v>
      </c>
      <c r="BN689" s="30">
        <f>SUMIF(Ingredients!$B$3:$B$230,I689,Ingredients!$G$3:$G$230)+SUMIF($B$3:$B$725,I689,$BS$3:$BS$725)</f>
        <v>0</v>
      </c>
      <c r="BO689" s="30">
        <f>SUMIF(Ingredients!$B$3:$B$230,J689,Ingredients!$G$3:$G$230)+SUMIF($B$3:$B$725,J689,$BS$3:$BS$725)</f>
        <v>0</v>
      </c>
      <c r="BP689" s="30">
        <f>SUMIF(Ingredients!$B$3:$B$230,K689,Ingredients!$G$3:$G$230)+SUMIF($B$3:$B$725,K689,$BS$3:$BS$725)</f>
        <v>0</v>
      </c>
      <c r="BQ689" s="30">
        <f>SUMIF(Ingredients!$B$3:$B$230,L689,Ingredients!$G$3:$G$230)+SUMIF($B$3:$B$725,L689,$BS$3:$BS$725)</f>
        <v>0</v>
      </c>
      <c r="BR689" s="30">
        <f>SUMIF(Ingredients!$B$3:$B$230,M689,Ingredients!$G$3:$G$230)+SUMIF($B$3:$B$725,M689,$BS$3:$BS$725)</f>
        <v>0</v>
      </c>
      <c r="BS689" s="36">
        <f t="shared" si="143"/>
        <v>0</v>
      </c>
      <c r="BT689" s="30">
        <f>SUMIF(Ingredients!$B$3:$B$230,F689,Ingredients!$H$3:$H$230)+SUMIF($B$3:$B$725,F689,$CB$3:$CB$725)</f>
        <v>0</v>
      </c>
      <c r="BU689" s="30">
        <f>SUMIF(Ingredients!$B$3:$B$230,G689,Ingredients!$H$3:$H$230)+SUMIF($B$3:$B$725,G689,$CB$3:$CB$725)</f>
        <v>0</v>
      </c>
      <c r="BV689" s="30">
        <f>SUMIF(Ingredients!$B$3:$B$230,H689,Ingredients!$H$3:$H$230)+SUMIF($B$3:$B$725,H689,$CB$3:$CB$725)</f>
        <v>0</v>
      </c>
      <c r="BW689" s="30">
        <f>SUMIF(Ingredients!$B$3:$B$230,I689,Ingredients!$H$3:$H$230)+SUMIF($B$3:$B$725,I689,$CB$3:$CB$725)</f>
        <v>0</v>
      </c>
      <c r="BX689" s="30">
        <f>SUMIF(Ingredients!$B$3:$B$230,J689,Ingredients!$H$3:$H$230)+SUMIF($B$3:$B$725,J689,$CB$3:$CB$725)</f>
        <v>0</v>
      </c>
      <c r="BY689" s="30">
        <f>SUMIF(Ingredients!$B$3:$B$230,K689,Ingredients!$H$3:$H$230)+SUMIF($B$3:$B$725,K689,$CB$3:$CB$725)</f>
        <v>0</v>
      </c>
      <c r="BZ689" s="30">
        <f>SUMIF(Ingredients!$B$3:$B$230,L689,Ingredients!$H$3:$H$230)+SUMIF($B$3:$B$725,L689,$CB$3:$CB$725)</f>
        <v>0</v>
      </c>
      <c r="CA689" s="30">
        <f>SUMIF(Ingredients!$B$3:$B$230,M689,Ingredients!$H$3:$H$230)+SUMIF($B$3:$B$725,M689,$CB$3:$CB$725)</f>
        <v>0</v>
      </c>
      <c r="CB689" s="42">
        <f t="shared" si="144"/>
        <v>0</v>
      </c>
      <c r="CC689" s="30">
        <f>SUMIF(Ingredients!$B$3:$B$230,F689,Ingredients!$I$3:$I$230)+SUMIF($B$3:$B$725,F689,$CK$3:$CK$725)</f>
        <v>2.5</v>
      </c>
      <c r="CD689" s="30">
        <f>SUMIF(Ingredients!$B$3:$B$230,G689,Ingredients!$I$3:$I$230)+SUMIF($B$3:$B$725,G689,$CK$3:$CK$725)</f>
        <v>0</v>
      </c>
      <c r="CE689" s="30">
        <f>SUMIF(Ingredients!$B$3:$B$230,H689,Ingredients!$I$3:$I$230)+SUMIF($B$3:$B$725,H689,$CK$3:$CK$725)</f>
        <v>0</v>
      </c>
      <c r="CF689" s="30">
        <f>SUMIF(Ingredients!$B$3:$B$230,I689,Ingredients!$I$3:$I$230)+SUMIF($B$3:$B$725,I689,$CK$3:$CK$725)</f>
        <v>0</v>
      </c>
      <c r="CG689" s="30">
        <f>SUMIF(Ingredients!$B$3:$B$230,J689,Ingredients!$I$3:$I$230)+SUMIF($B$3:$B$725,J689,$CK$3:$CK$725)</f>
        <v>0</v>
      </c>
      <c r="CH689" s="30">
        <f>SUMIF(Ingredients!$B$3:$B$230,K689,Ingredients!$I$3:$I$230)+SUMIF($B$3:$B$725,K689,$CK$3:$CK$725)</f>
        <v>0</v>
      </c>
      <c r="CI689" s="30">
        <f>SUMIF(Ingredients!$B$3:$B$230,L689,Ingredients!$I$3:$I$230)+SUMIF($B$3:$B$725,L689,$CK$3:$CK$725)</f>
        <v>0</v>
      </c>
      <c r="CJ689" s="30">
        <f>SUMIF(Ingredients!$B$3:$B$230,M689,Ingredients!$I$3:$I$230)+SUMIF($B$3:$B$725,M689,$CK$3:$CK$725)</f>
        <v>0</v>
      </c>
      <c r="CK689" s="38">
        <f t="shared" si="145"/>
        <v>2.5</v>
      </c>
      <c r="CL689" s="30">
        <f>SUMIF(Ingredients!$B$3:$B$230,F689,Ingredients!$J$3:$J$230)+SUMIF($B$3:$B$725,F689,$CT$3:$CT$725)</f>
        <v>0</v>
      </c>
      <c r="CM689" s="30">
        <f>SUMIF(Ingredients!$B$3:$B$230,G689,Ingredients!$J$3:$J$230)+SUMIF($B$3:$B$725,G689,$CT$3:$CT$725)</f>
        <v>1</v>
      </c>
      <c r="CN689" s="30">
        <f>SUMIF(Ingredients!$B$3:$B$230,H689,Ingredients!$J$3:$J$230)+SUMIF($B$3:$B$725,H689,$CT$3:$CT$725)</f>
        <v>0</v>
      </c>
      <c r="CO689" s="30">
        <f>SUMIF(Ingredients!$B$3:$B$230,I689,Ingredients!$J$3:$J$230)+SUMIF($B$3:$B$725,I689,$CT$3:$CT$725)</f>
        <v>0</v>
      </c>
      <c r="CP689" s="30">
        <f>SUMIF(Ingredients!$B$3:$B$230,J689,Ingredients!$J$3:$J$230)+SUMIF($B$3:$B$725,J689,$CT$3:$CT$725)</f>
        <v>0</v>
      </c>
      <c r="CQ689" s="30">
        <f>SUMIF(Ingredients!$B$3:$B$230,K689,Ingredients!$J$3:$J$230)+SUMIF($B$3:$B$725,K689,$CT$3:$CT$725)</f>
        <v>0</v>
      </c>
      <c r="CR689" s="30">
        <f>SUMIF(Ingredients!$B$3:$B$230,L689,Ingredients!$J$3:$J$230)+SUMIF($B$3:$B$725,L689,$CT$3:$CT$725)</f>
        <v>0</v>
      </c>
      <c r="CS689" s="30">
        <f>SUMIF(Ingredients!$B$3:$B$230,M689,Ingredients!$J$3:$J$230)+SUMIF($B$3:$B$725,M689,$CT$3:$CT$725)</f>
        <v>0</v>
      </c>
      <c r="CT689" s="43">
        <f t="shared" si="146"/>
        <v>1</v>
      </c>
      <c r="CU689" s="34">
        <v>30</v>
      </c>
      <c r="CV689" s="30">
        <v>0</v>
      </c>
      <c r="CW689" s="30">
        <v>18</v>
      </c>
      <c r="CX689" s="35">
        <v>2</v>
      </c>
      <c r="CY689" s="36">
        <v>0</v>
      </c>
      <c r="CZ689" s="37">
        <v>0</v>
      </c>
      <c r="DA689" s="38">
        <v>2.5</v>
      </c>
      <c r="DB689" s="39">
        <v>1</v>
      </c>
      <c r="DC689" t="s">
        <v>202</v>
      </c>
      <c r="DD689" t="str">
        <f t="shared" ca="1" si="138"/>
        <v/>
      </c>
      <c r="DE689" t="str">
        <f t="shared" ca="1" si="147"/>
        <v>-</v>
      </c>
      <c r="DG689" t="s">
        <v>200</v>
      </c>
      <c r="DH689" t="str">
        <f t="shared" ca="1" si="148"/>
        <v>CHICKENBISCUITITEM(MEAL, ItemRegistry.chickenbiscuitItem, 4 ,6f,0f,2f,0f,0f,2.5f,1f,1.17f),</v>
      </c>
      <c r="DI689" t="s">
        <v>2677</v>
      </c>
    </row>
    <row r="690" spans="2:113" x14ac:dyDescent="0.3">
      <c r="B690" t="s">
        <v>1025</v>
      </c>
      <c r="C690" t="str">
        <f>INDEX('PH Itemnames'!$B$1:$B$723,MATCH(B690,'PH Itemnames'!$A$1:$A$723),1)</f>
        <v>epicbltItem</v>
      </c>
      <c r="D690" t="s">
        <v>240</v>
      </c>
      <c r="E690" t="s">
        <v>1191</v>
      </c>
      <c r="F690" s="10" t="s">
        <v>128</v>
      </c>
      <c r="G690" s="11" t="s">
        <v>70</v>
      </c>
      <c r="H690" s="11" t="s">
        <v>589</v>
      </c>
      <c r="I690" s="11" t="s">
        <v>244</v>
      </c>
      <c r="J690" s="11"/>
      <c r="K690" s="11"/>
      <c r="L690" s="11"/>
      <c r="M690" s="11"/>
      <c r="N690" s="46">
        <f ca="1">SUMIF(Ingredients!$B$3:$B$230,'PH complex foods'!F690,Ingredients!$A$3:$A$119)+SUMIF($B$3:$B$725,F690,$V$3:$V$724)</f>
        <v>1</v>
      </c>
      <c r="O690" s="11">
        <f ca="1">SUMIF(Ingredients!$B$3:$B$230,'PH complex foods'!G690,Ingredients!$A$3:$A$119)+SUMIF($B$3:$B$725,G690,$V$3:$V$724)</f>
        <v>1</v>
      </c>
      <c r="P690" s="11">
        <f ca="1">SUMIF(Ingredients!$B$3:$B$230,'PH complex foods'!H690,Ingredients!$A$3:$A$119)+SUMIF($B$3:$B$725,H690,$V$3:$V$724)</f>
        <v>1</v>
      </c>
      <c r="Q690" s="11">
        <f ca="1">SUMIF(Ingredients!$B$3:$B$230,'PH complex foods'!I690,Ingredients!$A$3:$A$119)+SUMIF($B$3:$B$725,I690,$V$3:$V$724)</f>
        <v>1</v>
      </c>
      <c r="R690" s="11">
        <f ca="1">SUMIF(Ingredients!$B$3:$B$230,'PH complex foods'!J690,Ingredients!$A$3:$A$119)+SUMIF($B$3:$B$725,J690,$V$3:$V$724)</f>
        <v>0</v>
      </c>
      <c r="S690" s="11">
        <f ca="1">SUMIF(Ingredients!$B$3:$B$230,'PH complex foods'!K690,Ingredients!$A$3:$A$119)+SUMIF($B$3:$B$725,K690,$V$3:$V$724)</f>
        <v>0</v>
      </c>
      <c r="T690" s="11">
        <f ca="1">SUMIF(Ingredients!$B$3:$B$230,'PH complex foods'!L690,Ingredients!$A$3:$A$119)+SUMIF($B$3:$B$725,L690,$V$3:$V$724)</f>
        <v>0</v>
      </c>
      <c r="U690" s="11">
        <f ca="1">SUMIF(Ingredients!$B$3:$B$230,'PH complex foods'!M690,Ingredients!$A$3:$A$119)+SUMIF($B$3:$B$725,M690,$V$3:$V$724)</f>
        <v>0</v>
      </c>
      <c r="V690" s="10">
        <f t="shared" ca="1" si="149"/>
        <v>1</v>
      </c>
      <c r="W690" s="10">
        <v>1</v>
      </c>
      <c r="X690" s="11">
        <v>1</v>
      </c>
      <c r="Y690" s="11">
        <f>COUNTIF(F690:M1414,B690)</f>
        <v>0</v>
      </c>
      <c r="Z690" s="44" t="s">
        <v>199</v>
      </c>
      <c r="AA690" s="34">
        <f>SUMIF(Ingredients!$B$3:$B$230,F690,Ingredients!$C$3:$C$230)+SUMIF($B$3:$B$725,F690,$AI$3:$AI$725)</f>
        <v>2</v>
      </c>
      <c r="AB690" s="30">
        <f>SUMIF(Ingredients!$B$3:$B$230,G690,Ingredients!$C$3:$C$230)+SUMIF($B$3:$B$725,G690,$AI$3:$AI$725)</f>
        <v>2</v>
      </c>
      <c r="AC690" s="30">
        <f>SUMIF(Ingredients!$B$3:$B$230,H690,Ingredients!$C$3:$C$230)+SUMIF($B$3:$B$725,H690,$AI$3:$AI$725)</f>
        <v>10</v>
      </c>
      <c r="AD690" s="30">
        <f>SUMIF(Ingredients!$B$3:$B$230,I690,Ingredients!$C$3:$C$230)+SUMIF($B$3:$B$725,I690,$AI$3:$AI$725)</f>
        <v>10</v>
      </c>
      <c r="AE690" s="30">
        <f>SUMIF(Ingredients!$B$3:$B$230,J690,Ingredients!$C$3:$C$230)+SUMIF($B$3:$B$725,J690,$AI$3:$AI$725)</f>
        <v>0</v>
      </c>
      <c r="AF690" s="30">
        <f>SUMIF(Ingredients!$B$3:$B$230,K690,Ingredients!$C$3:$C$230)+SUMIF($B$3:$B$725,K690,$AI$3:$AI$725)</f>
        <v>0</v>
      </c>
      <c r="AG690" s="30">
        <f>SUMIF(Ingredients!$B$3:$B$230,L690,Ingredients!$C$3:$C$230)+SUMIF($B$3:$B$725,L690,$AI$3:$AI$725)</f>
        <v>0</v>
      </c>
      <c r="AH690" s="30">
        <f>SUMIF(Ingredients!$B$3:$B$230,M690,Ingredients!$C$3:$C$230)+SUMIF($B$3:$B$725,M690,$AI$3:$AI$725)</f>
        <v>0</v>
      </c>
      <c r="AI690" s="29">
        <f t="shared" si="139"/>
        <v>24</v>
      </c>
      <c r="AJ690" s="30">
        <f>SUMIF(Ingredients!$B$3:$B$230,F690,Ingredients!$D$3:$D$230)+SUMIF($B$3:$B$725,F690,$AR$3:$AR$725)</f>
        <v>0</v>
      </c>
      <c r="AK690" s="30">
        <f>SUMIF(Ingredients!$B$3:$B$230,G690,Ingredients!$D$3:$D$230)+SUMIF($B$3:$B$725,G690,$AR$3:$AR$725)</f>
        <v>5</v>
      </c>
      <c r="AL690" s="30">
        <f>SUMIF(Ingredients!$B$3:$B$230,H690,Ingredients!$D$3:$D$230)+SUMIF($B$3:$B$725,H690,$AR$3:$AR$725)</f>
        <v>0</v>
      </c>
      <c r="AM690" s="30">
        <f>SUMIF(Ingredients!$B$3:$B$230,I690,Ingredients!$D$3:$D$230)+SUMIF($B$3:$B$725,I690,$AR$3:$AR$725)</f>
        <v>0</v>
      </c>
      <c r="AN690" s="30">
        <f>SUMIF(Ingredients!$B$3:$B$230,J690,Ingredients!$D$3:$D$230)+SUMIF($B$3:$B$725,J690,$AR$3:$AR$725)</f>
        <v>0</v>
      </c>
      <c r="AO690" s="30">
        <f>SUMIF(Ingredients!$B$3:$B$230,K690,Ingredients!$D$3:$D$230)+SUMIF($B$3:$B$725,K690,$AR$3:$AR$725)</f>
        <v>0</v>
      </c>
      <c r="AP690" s="30">
        <f>SUMIF(Ingredients!$B$3:$B$230,L690,Ingredients!$D$3:$D$230)+SUMIF($B$3:$B$725,L690,$AR$3:$AR$725)</f>
        <v>0</v>
      </c>
      <c r="AQ690" s="30">
        <f>SUMIF(Ingredients!$B$3:$B$230,M690,Ingredients!$D$3:$D$230)+SUMIF($B$3:$B$725,M690,$AR$3:$AR$725)</f>
        <v>0</v>
      </c>
      <c r="AR690" s="29">
        <f t="shared" si="140"/>
        <v>5</v>
      </c>
      <c r="AS690" s="30">
        <f>SUMIF(Ingredients!$B$3:$B$230,F690,Ingredients!$E$3:$E$230)+SUMIF($B$3:$B$725,F690,$BA$3:$BA$730)</f>
        <v>18</v>
      </c>
      <c r="AT690" s="30">
        <f>SUMIF(Ingredients!$B$3:$B$230,G690,Ingredients!$E$3:$E$230)+SUMIF($B$3:$B$725,G690,$BA$3:$BA$730)</f>
        <v>5</v>
      </c>
      <c r="AU690" s="30">
        <f>SUMIF(Ingredients!$B$3:$B$230,H690,Ingredients!$E$3:$E$230)+SUMIF($B$3:$B$725,H690,$BA$3:$BA$730)</f>
        <v>1.75</v>
      </c>
      <c r="AV690" s="30">
        <f>SUMIF(Ingredients!$B$3:$B$230,I690,Ingredients!$E$3:$E$230)+SUMIF($B$3:$B$725,I690,$BA$3:$BA$730)</f>
        <v>16.5</v>
      </c>
      <c r="AW690" s="30">
        <f>SUMIF(Ingredients!$B$3:$B$230,J690,Ingredients!$E$3:$E$230)+SUMIF($B$3:$B$725,J690,$BA$3:$BA$730)</f>
        <v>0</v>
      </c>
      <c r="AX690" s="30">
        <f>SUMIF(Ingredients!$B$3:$B$230,K690,Ingredients!$E$3:$E$230)+SUMIF($B$3:$B$725,K690,$BA$3:$BA$730)</f>
        <v>0</v>
      </c>
      <c r="AY690" s="30">
        <f>SUMIF(Ingredients!$B$3:$B$230,L690,Ingredients!$E$3:$E$230)+SUMIF($B$3:$B$725,L690,$BA$3:$BA$730)</f>
        <v>0</v>
      </c>
      <c r="AZ690" s="30">
        <f>SUMIF(Ingredients!$B$3:$B$230,M690,Ingredients!$E$3:$E$230)+SUMIF($B$3:$B$725,M690,$BA$3:$BA$730)</f>
        <v>0</v>
      </c>
      <c r="BA690" s="29">
        <f t="shared" si="141"/>
        <v>10.3125</v>
      </c>
      <c r="BB690" s="30">
        <f>SUMIF(Ingredients!$B$3:$B$230,F690,Ingredients!$F$3:$F$230)+SUMIF($B$3:$B$725,F690,$BJ$3:$BJ$725)</f>
        <v>0</v>
      </c>
      <c r="BC690" s="30">
        <f>SUMIF(Ingredients!$B$3:$B$230,G690,Ingredients!$F$3:$F$230)+SUMIF($B$3:$B$725,G690,$BJ$3:$BJ$725)</f>
        <v>0</v>
      </c>
      <c r="BD690" s="30">
        <f>SUMIF(Ingredients!$B$3:$B$230,H690,Ingredients!$F$3:$F$230)+SUMIF($B$3:$B$725,H690,$BJ$3:$BJ$725)</f>
        <v>0</v>
      </c>
      <c r="BE690" s="30">
        <f>SUMIF(Ingredients!$B$3:$B$230,I690,Ingredients!$F$3:$F$230)+SUMIF($B$3:$B$725,I690,$BJ$3:$BJ$725)</f>
        <v>1.5</v>
      </c>
      <c r="BF690" s="30">
        <f>SUMIF(Ingredients!$B$3:$B$230,J690,Ingredients!$F$3:$F$230)+SUMIF($B$3:$B$725,J690,$BJ$3:$BJ$725)</f>
        <v>0</v>
      </c>
      <c r="BG690" s="30">
        <f>SUMIF(Ingredients!$B$3:$B$230,K690,Ingredients!$F$3:$F$230)+SUMIF($B$3:$B$725,K690,$BJ$3:$BJ$725)</f>
        <v>0</v>
      </c>
      <c r="BH690" s="30">
        <f>SUMIF(Ingredients!$B$3:$B$230,L690,Ingredients!$F$3:$F$230)+SUMIF($B$3:$B$725,L690,$BJ$3:$BJ$725)</f>
        <v>0</v>
      </c>
      <c r="BI690" s="30">
        <f>SUMIF(Ingredients!$B$3:$B$230,M690,Ingredients!$F$3:$F$230)+SUMIF($B$3:$B$725,M690,$BJ$3:$BJ$725)</f>
        <v>0</v>
      </c>
      <c r="BJ690" s="35">
        <f t="shared" si="142"/>
        <v>1.5</v>
      </c>
      <c r="BK690" s="30">
        <f>SUMIF(Ingredients!$B$3:$B$230,F690,Ingredients!$G$3:$G$230)+SUMIF($B$3:$B$725,F690,$BS$3:$BS$725)</f>
        <v>0</v>
      </c>
      <c r="BL690" s="30">
        <f>SUMIF(Ingredients!$B$3:$B$230,G690,Ingredients!$G$3:$G$230)+SUMIF($B$3:$B$725,G690,$BS$3:$BS$725)</f>
        <v>0</v>
      </c>
      <c r="BM690" s="30">
        <f>SUMIF(Ingredients!$B$3:$B$230,H690,Ingredients!$G$3:$G$230)+SUMIF($B$3:$B$725,H690,$BS$3:$BS$725)</f>
        <v>0</v>
      </c>
      <c r="BN690" s="30">
        <f>SUMIF(Ingredients!$B$3:$B$230,I690,Ingredients!$G$3:$G$230)+SUMIF($B$3:$B$725,I690,$BS$3:$BS$725)</f>
        <v>0</v>
      </c>
      <c r="BO690" s="30">
        <f>SUMIF(Ingredients!$B$3:$B$230,J690,Ingredients!$G$3:$G$230)+SUMIF($B$3:$B$725,J690,$BS$3:$BS$725)</f>
        <v>0</v>
      </c>
      <c r="BP690" s="30">
        <f>SUMIF(Ingredients!$B$3:$B$230,K690,Ingredients!$G$3:$G$230)+SUMIF($B$3:$B$725,K690,$BS$3:$BS$725)</f>
        <v>0</v>
      </c>
      <c r="BQ690" s="30">
        <f>SUMIF(Ingredients!$B$3:$B$230,L690,Ingredients!$G$3:$G$230)+SUMIF($B$3:$B$725,L690,$BS$3:$BS$725)</f>
        <v>0</v>
      </c>
      <c r="BR690" s="30">
        <f>SUMIF(Ingredients!$B$3:$B$230,M690,Ingredients!$G$3:$G$230)+SUMIF($B$3:$B$725,M690,$BS$3:$BS$725)</f>
        <v>0</v>
      </c>
      <c r="BS690" s="36">
        <f t="shared" si="143"/>
        <v>0</v>
      </c>
      <c r="BT690" s="30">
        <f>SUMIF(Ingredients!$B$3:$B$230,F690,Ingredients!$H$3:$H$230)+SUMIF($B$3:$B$725,F690,$CB$3:$CB$725)</f>
        <v>1</v>
      </c>
      <c r="BU690" s="30">
        <f>SUMIF(Ingredients!$B$3:$B$230,G690,Ingredients!$H$3:$H$230)+SUMIF($B$3:$B$725,G690,$CB$3:$CB$725)</f>
        <v>1.5</v>
      </c>
      <c r="BV690" s="30">
        <f>SUMIF(Ingredients!$B$3:$B$230,H690,Ingredients!$H$3:$H$230)+SUMIF($B$3:$B$725,H690,$CB$3:$CB$725)</f>
        <v>0</v>
      </c>
      <c r="BW690" s="30">
        <f>SUMIF(Ingredients!$B$3:$B$230,I690,Ingredients!$H$3:$H$230)+SUMIF($B$3:$B$725,I690,$CB$3:$CB$725)</f>
        <v>0</v>
      </c>
      <c r="BX690" s="30">
        <f>SUMIF(Ingredients!$B$3:$B$230,J690,Ingredients!$H$3:$H$230)+SUMIF($B$3:$B$725,J690,$CB$3:$CB$725)</f>
        <v>0</v>
      </c>
      <c r="BY690" s="30">
        <f>SUMIF(Ingredients!$B$3:$B$230,K690,Ingredients!$H$3:$H$230)+SUMIF($B$3:$B$725,K690,$CB$3:$CB$725)</f>
        <v>0</v>
      </c>
      <c r="BZ690" s="30">
        <f>SUMIF(Ingredients!$B$3:$B$230,L690,Ingredients!$H$3:$H$230)+SUMIF($B$3:$B$725,L690,$CB$3:$CB$725)</f>
        <v>0</v>
      </c>
      <c r="CA690" s="30">
        <f>SUMIF(Ingredients!$B$3:$B$230,M690,Ingredients!$H$3:$H$230)+SUMIF($B$3:$B$725,M690,$CB$3:$CB$725)</f>
        <v>0</v>
      </c>
      <c r="CB690" s="42">
        <f t="shared" si="144"/>
        <v>2.5</v>
      </c>
      <c r="CC690" s="30">
        <f>SUMIF(Ingredients!$B$3:$B$230,F690,Ingredients!$I$3:$I$230)+SUMIF($B$3:$B$725,F690,$CK$3:$CK$725)</f>
        <v>0</v>
      </c>
      <c r="CD690" s="30">
        <f>SUMIF(Ingredients!$B$3:$B$230,G690,Ingredients!$I$3:$I$230)+SUMIF($B$3:$B$725,G690,$CK$3:$CK$725)</f>
        <v>0</v>
      </c>
      <c r="CE690" s="30">
        <f>SUMIF(Ingredients!$B$3:$B$230,H690,Ingredients!$I$3:$I$230)+SUMIF($B$3:$B$725,H690,$CK$3:$CK$725)</f>
        <v>2.5</v>
      </c>
      <c r="CF690" s="30">
        <f>SUMIF(Ingredients!$B$3:$B$230,I690,Ingredients!$I$3:$I$230)+SUMIF($B$3:$B$725,I690,$CK$3:$CK$725)</f>
        <v>0</v>
      </c>
      <c r="CG690" s="30">
        <f>SUMIF(Ingredients!$B$3:$B$230,J690,Ingredients!$I$3:$I$230)+SUMIF($B$3:$B$725,J690,$CK$3:$CK$725)</f>
        <v>0</v>
      </c>
      <c r="CH690" s="30">
        <f>SUMIF(Ingredients!$B$3:$B$230,K690,Ingredients!$I$3:$I$230)+SUMIF($B$3:$B$725,K690,$CK$3:$CK$725)</f>
        <v>0</v>
      </c>
      <c r="CI690" s="30">
        <f>SUMIF(Ingredients!$B$3:$B$230,L690,Ingredients!$I$3:$I$230)+SUMIF($B$3:$B$725,L690,$CK$3:$CK$725)</f>
        <v>0</v>
      </c>
      <c r="CJ690" s="30">
        <f>SUMIF(Ingredients!$B$3:$B$230,M690,Ingredients!$I$3:$I$230)+SUMIF($B$3:$B$725,M690,$CK$3:$CK$725)</f>
        <v>0</v>
      </c>
      <c r="CK690" s="38">
        <f t="shared" si="145"/>
        <v>2.5</v>
      </c>
      <c r="CL690" s="30">
        <f>SUMIF(Ingredients!$B$3:$B$230,F690,Ingredients!$J$3:$J$230)+SUMIF($B$3:$B$725,F690,$CT$3:$CT$725)</f>
        <v>0</v>
      </c>
      <c r="CM690" s="30">
        <f>SUMIF(Ingredients!$B$3:$B$230,G690,Ingredients!$J$3:$J$230)+SUMIF($B$3:$B$725,G690,$CT$3:$CT$725)</f>
        <v>0</v>
      </c>
      <c r="CN690" s="30">
        <f>SUMIF(Ingredients!$B$3:$B$230,H690,Ingredients!$J$3:$J$230)+SUMIF($B$3:$B$725,H690,$CT$3:$CT$725)</f>
        <v>0</v>
      </c>
      <c r="CO690" s="30">
        <f>SUMIF(Ingredients!$B$3:$B$230,I690,Ingredients!$J$3:$J$230)+SUMIF($B$3:$B$725,I690,$CT$3:$CT$725)</f>
        <v>1</v>
      </c>
      <c r="CP690" s="30">
        <f>SUMIF(Ingredients!$B$3:$B$230,J690,Ingredients!$J$3:$J$230)+SUMIF($B$3:$B$725,J690,$CT$3:$CT$725)</f>
        <v>0</v>
      </c>
      <c r="CQ690" s="30">
        <f>SUMIF(Ingredients!$B$3:$B$230,K690,Ingredients!$J$3:$J$230)+SUMIF($B$3:$B$725,K690,$CT$3:$CT$725)</f>
        <v>0</v>
      </c>
      <c r="CR690" s="30">
        <f>SUMIF(Ingredients!$B$3:$B$230,L690,Ingredients!$J$3:$J$230)+SUMIF($B$3:$B$725,L690,$CT$3:$CT$725)</f>
        <v>0</v>
      </c>
      <c r="CS690" s="30">
        <f>SUMIF(Ingredients!$B$3:$B$230,M690,Ingredients!$J$3:$J$230)+SUMIF($B$3:$B$725,M690,$CT$3:$CT$725)</f>
        <v>0</v>
      </c>
      <c r="CT690" s="43">
        <f t="shared" si="146"/>
        <v>1</v>
      </c>
      <c r="CU690" s="34">
        <v>24</v>
      </c>
      <c r="CV690" s="30">
        <v>5</v>
      </c>
      <c r="CW690" s="30">
        <v>10.3125</v>
      </c>
      <c r="CX690" s="35">
        <v>1.5</v>
      </c>
      <c r="CY690" s="36">
        <v>0</v>
      </c>
      <c r="CZ690" s="37">
        <v>2.5</v>
      </c>
      <c r="DA690" s="38">
        <v>2.5</v>
      </c>
      <c r="DB690" s="39">
        <v>1</v>
      </c>
      <c r="DC690" t="s">
        <v>199</v>
      </c>
      <c r="DD690" t="str">
        <f t="shared" ca="1" si="138"/>
        <v>NB</v>
      </c>
      <c r="DE690" t="str">
        <f t="shared" si="147"/>
        <v>No</v>
      </c>
      <c r="DF690" t="s">
        <v>1163</v>
      </c>
      <c r="DG690" t="s">
        <v>200</v>
      </c>
      <c r="DH690" t="str">
        <f t="shared" si="148"/>
        <v/>
      </c>
      <c r="DI690" t="s">
        <v>2271</v>
      </c>
    </row>
    <row r="691" spans="2:113" x14ac:dyDescent="0.3">
      <c r="B691" t="s">
        <v>1026</v>
      </c>
      <c r="C691" t="str">
        <f>INDEX('PH Itemnames'!$B$1:$B$723,MATCH(B691,'PH Itemnames'!$A$1:$A$723),1)</f>
        <v>kohlundpinkelItem</v>
      </c>
      <c r="D691" t="s">
        <v>245</v>
      </c>
      <c r="E691" t="s">
        <v>1191</v>
      </c>
      <c r="F691" s="10" t="s">
        <v>76</v>
      </c>
      <c r="G691" s="11" t="s">
        <v>872</v>
      </c>
      <c r="H691" s="11" t="s">
        <v>65</v>
      </c>
      <c r="I691" s="11" t="s">
        <v>400</v>
      </c>
      <c r="J691" s="11" t="s">
        <v>614</v>
      </c>
      <c r="K691" s="11" t="s">
        <v>144</v>
      </c>
      <c r="L691" s="11"/>
      <c r="M691" s="11"/>
      <c r="N691" s="46">
        <f ca="1">SUMIF(Ingredients!$B$3:$B$230,'PH complex foods'!F691,Ingredients!$A$3:$A$119)+SUMIF($B$3:$B$725,F691,$V$3:$V$724)</f>
        <v>1</v>
      </c>
      <c r="O691" s="11">
        <f ca="1">SUMIF(Ingredients!$B$3:$B$230,'PH complex foods'!G691,Ingredients!$A$3:$A$119)+SUMIF($B$3:$B$725,G691,$V$3:$V$724)</f>
        <v>1</v>
      </c>
      <c r="P691" s="11">
        <f ca="1">SUMIF(Ingredients!$B$3:$B$230,'PH complex foods'!H691,Ingredients!$A$3:$A$119)+SUMIF($B$3:$B$725,H691,$V$3:$V$724)</f>
        <v>1</v>
      </c>
      <c r="Q691" s="11">
        <f ca="1">SUMIF(Ingredients!$B$3:$B$230,'PH complex foods'!I691,Ingredients!$A$3:$A$119)+SUMIF($B$3:$B$725,I691,$V$3:$V$724)</f>
        <v>1</v>
      </c>
      <c r="R691" s="11">
        <f ca="1">SUMIF(Ingredients!$B$3:$B$230,'PH complex foods'!J691,Ingredients!$A$3:$A$119)+SUMIF($B$3:$B$725,J691,$V$3:$V$724)</f>
        <v>1</v>
      </c>
      <c r="S691" s="11">
        <f ca="1">SUMIF(Ingredients!$B$3:$B$230,'PH complex foods'!K691,Ingredients!$A$3:$A$119)+SUMIF($B$3:$B$725,K691,$V$3:$V$724)</f>
        <v>0</v>
      </c>
      <c r="T691" s="11">
        <f ca="1">SUMIF(Ingredients!$B$3:$B$230,'PH complex foods'!L691,Ingredients!$A$3:$A$119)+SUMIF($B$3:$B$725,L691,$V$3:$V$724)</f>
        <v>0</v>
      </c>
      <c r="U691" s="11">
        <f ca="1">SUMIF(Ingredients!$B$3:$B$230,'PH complex foods'!M691,Ingredients!$A$3:$A$119)+SUMIF($B$3:$B$725,M691,$V$3:$V$724)</f>
        <v>0</v>
      </c>
      <c r="V691" s="10">
        <f t="shared" ca="1" si="149"/>
        <v>0</v>
      </c>
      <c r="W691" s="10">
        <v>0</v>
      </c>
      <c r="X691" s="11">
        <v>0</v>
      </c>
      <c r="Y691" s="11">
        <f>COUNTIF(F691:M1415,B691)</f>
        <v>0</v>
      </c>
      <c r="Z691" s="44" t="str">
        <f t="shared" ca="1" si="150"/>
        <v>No</v>
      </c>
      <c r="AA691" s="34">
        <f>SUMIF(Ingredients!$B$3:$B$230,F691,Ingredients!$C$3:$C$230)+SUMIF($B$3:$B$725,F691,$AI$3:$AI$725)</f>
        <v>10</v>
      </c>
      <c r="AB691" s="30">
        <f>SUMIF(Ingredients!$B$3:$B$230,G691,Ingredients!$C$3:$C$230)+SUMIF($B$3:$B$725,G691,$AI$3:$AI$725)</f>
        <v>12</v>
      </c>
      <c r="AC691" s="30">
        <f>SUMIF(Ingredients!$B$3:$B$230,H691,Ingredients!$C$3:$C$230)+SUMIF($B$3:$B$725,H691,$AI$3:$AI$725)</f>
        <v>10</v>
      </c>
      <c r="AD691" s="30">
        <f>SUMIF(Ingredients!$B$3:$B$230,I691,Ingredients!$C$3:$C$230)+SUMIF($B$3:$B$725,I691,$AI$3:$AI$725)</f>
        <v>0</v>
      </c>
      <c r="AE691" s="30">
        <f>SUMIF(Ingredients!$B$3:$B$230,J691,Ingredients!$C$3:$C$230)+SUMIF($B$3:$B$725,J691,$AI$3:$AI$725)</f>
        <v>10</v>
      </c>
      <c r="AF691" s="30">
        <f>SUMIF(Ingredients!$B$3:$B$230,K691,Ingredients!$C$3:$C$230)+SUMIF($B$3:$B$725,K691,$AI$3:$AI$725)</f>
        <v>0</v>
      </c>
      <c r="AG691" s="30">
        <f>SUMIF(Ingredients!$B$3:$B$230,L691,Ingredients!$C$3:$C$230)+SUMIF($B$3:$B$725,L691,$AI$3:$AI$725)</f>
        <v>0</v>
      </c>
      <c r="AH691" s="30">
        <f>SUMIF(Ingredients!$B$3:$B$230,M691,Ingredients!$C$3:$C$230)+SUMIF($B$3:$B$725,M691,$AI$3:$AI$725)</f>
        <v>0</v>
      </c>
      <c r="AI691" s="29">
        <f t="shared" si="139"/>
        <v>42</v>
      </c>
      <c r="AJ691" s="30">
        <f>SUMIF(Ingredients!$B$3:$B$230,F691,Ingredients!$D$3:$D$230)+SUMIF($B$3:$B$725,F691,$AR$3:$AR$725)</f>
        <v>0</v>
      </c>
      <c r="AK691" s="30">
        <f>SUMIF(Ingredients!$B$3:$B$230,G691,Ingredients!$D$3:$D$230)+SUMIF($B$3:$B$725,G691,$AR$3:$AR$725)</f>
        <v>0</v>
      </c>
      <c r="AL691" s="30">
        <f>SUMIF(Ingredients!$B$3:$B$230,H691,Ingredients!$D$3:$D$230)+SUMIF($B$3:$B$725,H691,$AR$3:$AR$725)</f>
        <v>0</v>
      </c>
      <c r="AM691" s="30">
        <f>SUMIF(Ingredients!$B$3:$B$230,I691,Ingredients!$D$3:$D$230)+SUMIF($B$3:$B$725,I691,$AR$3:$AR$725)</f>
        <v>0</v>
      </c>
      <c r="AN691" s="30">
        <f>SUMIF(Ingredients!$B$3:$B$230,J691,Ingredients!$D$3:$D$230)+SUMIF($B$3:$B$725,J691,$AR$3:$AR$725)</f>
        <v>0</v>
      </c>
      <c r="AO691" s="30">
        <f>SUMIF(Ingredients!$B$3:$B$230,K691,Ingredients!$D$3:$D$230)+SUMIF($B$3:$B$725,K691,$AR$3:$AR$725)</f>
        <v>0</v>
      </c>
      <c r="AP691" s="30">
        <f>SUMIF(Ingredients!$B$3:$B$230,L691,Ingredients!$D$3:$D$230)+SUMIF($B$3:$B$725,L691,$AR$3:$AR$725)</f>
        <v>0</v>
      </c>
      <c r="AQ691" s="30">
        <f>SUMIF(Ingredients!$B$3:$B$230,M691,Ingredients!$D$3:$D$230)+SUMIF($B$3:$B$725,M691,$AR$3:$AR$725)</f>
        <v>0</v>
      </c>
      <c r="AR691" s="29">
        <f t="shared" si="140"/>
        <v>0</v>
      </c>
      <c r="AS691" s="30">
        <f>SUMIF(Ingredients!$B$3:$B$230,F691,Ingredients!$E$3:$E$230)+SUMIF($B$3:$B$725,F691,$BA$3:$BA$730)</f>
        <v>10</v>
      </c>
      <c r="AT691" s="30">
        <f>SUMIF(Ingredients!$B$3:$B$230,G691,Ingredients!$E$3:$E$230)+SUMIF($B$3:$B$725,G691,$BA$3:$BA$730)</f>
        <v>21</v>
      </c>
      <c r="AU691" s="30">
        <f>SUMIF(Ingredients!$B$3:$B$230,H691,Ingredients!$E$3:$E$230)+SUMIF($B$3:$B$725,H691,$BA$3:$BA$730)</f>
        <v>32</v>
      </c>
      <c r="AV691" s="30">
        <f>SUMIF(Ingredients!$B$3:$B$230,I691,Ingredients!$E$3:$E$230)+SUMIF($B$3:$B$725,I691,$BA$3:$BA$730)</f>
        <v>0</v>
      </c>
      <c r="AW691" s="30">
        <f>SUMIF(Ingredients!$B$3:$B$230,J691,Ingredients!$E$3:$E$230)+SUMIF($B$3:$B$725,J691,$BA$3:$BA$730)</f>
        <v>30.666666666666668</v>
      </c>
      <c r="AX691" s="30">
        <f>SUMIF(Ingredients!$B$3:$B$230,K691,Ingredients!$E$3:$E$230)+SUMIF($B$3:$B$725,K691,$BA$3:$BA$730)</f>
        <v>0</v>
      </c>
      <c r="AY691" s="30">
        <f>SUMIF(Ingredients!$B$3:$B$230,L691,Ingredients!$E$3:$E$230)+SUMIF($B$3:$B$725,L691,$BA$3:$BA$730)</f>
        <v>0</v>
      </c>
      <c r="AZ691" s="30">
        <f>SUMIF(Ingredients!$B$3:$B$230,M691,Ingredients!$E$3:$E$230)+SUMIF($B$3:$B$725,M691,$BA$3:$BA$730)</f>
        <v>0</v>
      </c>
      <c r="BA691" s="29">
        <f t="shared" si="141"/>
        <v>15.611111111111112</v>
      </c>
      <c r="BB691" s="30">
        <f>SUMIF(Ingredients!$B$3:$B$230,F691,Ingredients!$F$3:$F$230)+SUMIF($B$3:$B$725,F691,$BJ$3:$BJ$725)</f>
        <v>0</v>
      </c>
      <c r="BC691" s="30">
        <f>SUMIF(Ingredients!$B$3:$B$230,G691,Ingredients!$F$3:$F$230)+SUMIF($B$3:$B$725,G691,$BJ$3:$BJ$725)</f>
        <v>0</v>
      </c>
      <c r="BD691" s="30">
        <f>SUMIF(Ingredients!$B$3:$B$230,H691,Ingredients!$F$3:$F$230)+SUMIF($B$3:$B$725,H691,$BJ$3:$BJ$725)</f>
        <v>0</v>
      </c>
      <c r="BE691" s="30">
        <f>SUMIF(Ingredients!$B$3:$B$230,I691,Ingredients!$F$3:$F$230)+SUMIF($B$3:$B$725,I691,$BJ$3:$BJ$725)</f>
        <v>0</v>
      </c>
      <c r="BF691" s="30">
        <f>SUMIF(Ingredients!$B$3:$B$230,J691,Ingredients!$F$3:$F$230)+SUMIF($B$3:$B$725,J691,$BJ$3:$BJ$725)</f>
        <v>0</v>
      </c>
      <c r="BG691" s="30">
        <f>SUMIF(Ingredients!$B$3:$B$230,K691,Ingredients!$F$3:$F$230)+SUMIF($B$3:$B$725,K691,$BJ$3:$BJ$725)</f>
        <v>0</v>
      </c>
      <c r="BH691" s="30">
        <f>SUMIF(Ingredients!$B$3:$B$230,L691,Ingredients!$F$3:$F$230)+SUMIF($B$3:$B$725,L691,$BJ$3:$BJ$725)</f>
        <v>0</v>
      </c>
      <c r="BI691" s="30">
        <f>SUMIF(Ingredients!$B$3:$B$230,M691,Ingredients!$F$3:$F$230)+SUMIF($B$3:$B$725,M691,$BJ$3:$BJ$725)</f>
        <v>0</v>
      </c>
      <c r="BJ691" s="35">
        <f t="shared" si="142"/>
        <v>0</v>
      </c>
      <c r="BK691" s="30">
        <f>SUMIF(Ingredients!$B$3:$B$230,F691,Ingredients!$G$3:$G$230)+SUMIF($B$3:$B$725,F691,$BS$3:$BS$725)</f>
        <v>0</v>
      </c>
      <c r="BL691" s="30">
        <f>SUMIF(Ingredients!$B$3:$B$230,G691,Ingredients!$G$3:$G$230)+SUMIF($B$3:$B$725,G691,$BS$3:$BS$725)</f>
        <v>0</v>
      </c>
      <c r="BM691" s="30">
        <f>SUMIF(Ingredients!$B$3:$B$230,H691,Ingredients!$G$3:$G$230)+SUMIF($B$3:$B$725,H691,$BS$3:$BS$725)</f>
        <v>0</v>
      </c>
      <c r="BN691" s="30">
        <f>SUMIF(Ingredients!$B$3:$B$230,I691,Ingredients!$G$3:$G$230)+SUMIF($B$3:$B$725,I691,$BS$3:$BS$725)</f>
        <v>0</v>
      </c>
      <c r="BO691" s="30">
        <f>SUMIF(Ingredients!$B$3:$B$230,J691,Ingredients!$G$3:$G$230)+SUMIF($B$3:$B$725,J691,$BS$3:$BS$725)</f>
        <v>0</v>
      </c>
      <c r="BP691" s="30">
        <f>SUMIF(Ingredients!$B$3:$B$230,K691,Ingredients!$G$3:$G$230)+SUMIF($B$3:$B$725,K691,$BS$3:$BS$725)</f>
        <v>0</v>
      </c>
      <c r="BQ691" s="30">
        <f>SUMIF(Ingredients!$B$3:$B$230,L691,Ingredients!$G$3:$G$230)+SUMIF($B$3:$B$725,L691,$BS$3:$BS$725)</f>
        <v>0</v>
      </c>
      <c r="BR691" s="30">
        <f>SUMIF(Ingredients!$B$3:$B$230,M691,Ingredients!$G$3:$G$230)+SUMIF($B$3:$B$725,M691,$BS$3:$BS$725)</f>
        <v>0</v>
      </c>
      <c r="BS691" s="36">
        <f t="shared" si="143"/>
        <v>0</v>
      </c>
      <c r="BT691" s="30">
        <f>SUMIF(Ingredients!$B$3:$B$230,F691,Ingredients!$H$3:$H$230)+SUMIF($B$3:$B$725,F691,$CB$3:$CB$725)</f>
        <v>0</v>
      </c>
      <c r="BU691" s="30">
        <f>SUMIF(Ingredients!$B$3:$B$230,G691,Ingredients!$H$3:$H$230)+SUMIF($B$3:$B$725,G691,$CB$3:$CB$725)</f>
        <v>1</v>
      </c>
      <c r="BV691" s="30">
        <f>SUMIF(Ingredients!$B$3:$B$230,H691,Ingredients!$H$3:$H$230)+SUMIF($B$3:$B$725,H691,$CB$3:$CB$725)</f>
        <v>1.5</v>
      </c>
      <c r="BW691" s="30">
        <f>SUMIF(Ingredients!$B$3:$B$230,I691,Ingredients!$H$3:$H$230)+SUMIF($B$3:$B$725,I691,$CB$3:$CB$725)</f>
        <v>0</v>
      </c>
      <c r="BX691" s="30">
        <f>SUMIF(Ingredients!$B$3:$B$230,J691,Ingredients!$H$3:$H$230)+SUMIF($B$3:$B$725,J691,$CB$3:$CB$725)</f>
        <v>0</v>
      </c>
      <c r="BY691" s="30">
        <f>SUMIF(Ingredients!$B$3:$B$230,K691,Ingredients!$H$3:$H$230)+SUMIF($B$3:$B$725,K691,$CB$3:$CB$725)</f>
        <v>0</v>
      </c>
      <c r="BZ691" s="30">
        <f>SUMIF(Ingredients!$B$3:$B$230,L691,Ingredients!$H$3:$H$230)+SUMIF($B$3:$B$725,L691,$CB$3:$CB$725)</f>
        <v>0</v>
      </c>
      <c r="CA691" s="30">
        <f>SUMIF(Ingredients!$B$3:$B$230,M691,Ingredients!$H$3:$H$230)+SUMIF($B$3:$B$725,M691,$CB$3:$CB$725)</f>
        <v>0</v>
      </c>
      <c r="CB691" s="42">
        <f t="shared" si="144"/>
        <v>2.5</v>
      </c>
      <c r="CC691" s="30">
        <f>SUMIF(Ingredients!$B$3:$B$230,F691,Ingredients!$I$3:$I$230)+SUMIF($B$3:$B$725,F691,$CK$3:$CK$725)</f>
        <v>1.5</v>
      </c>
      <c r="CD691" s="30">
        <f>SUMIF(Ingredients!$B$3:$B$230,G691,Ingredients!$I$3:$I$230)+SUMIF($B$3:$B$725,G691,$CK$3:$CK$725)</f>
        <v>1.5</v>
      </c>
      <c r="CE691" s="30">
        <f>SUMIF(Ingredients!$B$3:$B$230,H691,Ingredients!$I$3:$I$230)+SUMIF($B$3:$B$725,H691,$CK$3:$CK$725)</f>
        <v>0</v>
      </c>
      <c r="CF691" s="30">
        <f>SUMIF(Ingredients!$B$3:$B$230,I691,Ingredients!$I$3:$I$230)+SUMIF($B$3:$B$725,I691,$CK$3:$CK$725)</f>
        <v>0</v>
      </c>
      <c r="CG691" s="30">
        <f>SUMIF(Ingredients!$B$3:$B$230,J691,Ingredients!$I$3:$I$230)+SUMIF($B$3:$B$725,J691,$CK$3:$CK$725)</f>
        <v>2.5</v>
      </c>
      <c r="CH691" s="30">
        <f>SUMIF(Ingredients!$B$3:$B$230,K691,Ingredients!$I$3:$I$230)+SUMIF($B$3:$B$725,K691,$CK$3:$CK$725)</f>
        <v>0</v>
      </c>
      <c r="CI691" s="30">
        <f>SUMIF(Ingredients!$B$3:$B$230,L691,Ingredients!$I$3:$I$230)+SUMIF($B$3:$B$725,L691,$CK$3:$CK$725)</f>
        <v>0</v>
      </c>
      <c r="CJ691" s="30">
        <f>SUMIF(Ingredients!$B$3:$B$230,M691,Ingredients!$I$3:$I$230)+SUMIF($B$3:$B$725,M691,$CK$3:$CK$725)</f>
        <v>0</v>
      </c>
      <c r="CK691" s="38">
        <f t="shared" si="145"/>
        <v>5.5</v>
      </c>
      <c r="CL691" s="30">
        <f>SUMIF(Ingredients!$B$3:$B$230,F691,Ingredients!$J$3:$J$230)+SUMIF($B$3:$B$725,F691,$CT$3:$CT$725)</f>
        <v>0</v>
      </c>
      <c r="CM691" s="30">
        <f>SUMIF(Ingredients!$B$3:$B$230,G691,Ingredients!$J$3:$J$230)+SUMIF($B$3:$B$725,G691,$CT$3:$CT$725)</f>
        <v>0</v>
      </c>
      <c r="CN691" s="30">
        <f>SUMIF(Ingredients!$B$3:$B$230,H691,Ingredients!$J$3:$J$230)+SUMIF($B$3:$B$725,H691,$CT$3:$CT$725)</f>
        <v>0</v>
      </c>
      <c r="CO691" s="30">
        <f>SUMIF(Ingredients!$B$3:$B$230,I691,Ingredients!$J$3:$J$230)+SUMIF($B$3:$B$725,I691,$CT$3:$CT$725)</f>
        <v>0</v>
      </c>
      <c r="CP691" s="30">
        <f>SUMIF(Ingredients!$B$3:$B$230,J691,Ingredients!$J$3:$J$230)+SUMIF($B$3:$B$725,J691,$CT$3:$CT$725)</f>
        <v>0</v>
      </c>
      <c r="CQ691" s="30">
        <f>SUMIF(Ingredients!$B$3:$B$230,K691,Ingredients!$J$3:$J$230)+SUMIF($B$3:$B$725,K691,$CT$3:$CT$725)</f>
        <v>0</v>
      </c>
      <c r="CR691" s="30">
        <f>SUMIF(Ingredients!$B$3:$B$230,L691,Ingredients!$J$3:$J$230)+SUMIF($B$3:$B$725,L691,$CT$3:$CT$725)</f>
        <v>0</v>
      </c>
      <c r="CS691" s="30">
        <f>SUMIF(Ingredients!$B$3:$B$230,M691,Ingredients!$J$3:$J$230)+SUMIF($B$3:$B$725,M691,$CT$3:$CT$725)</f>
        <v>0</v>
      </c>
      <c r="CT691" s="43">
        <f t="shared" si="146"/>
        <v>0</v>
      </c>
      <c r="CU691" s="34">
        <v>42</v>
      </c>
      <c r="CV691" s="30">
        <v>0</v>
      </c>
      <c r="CW691" s="30">
        <v>12.944444444444445</v>
      </c>
      <c r="CX691" s="35">
        <v>0</v>
      </c>
      <c r="CY691" s="36">
        <v>0</v>
      </c>
      <c r="CZ691" s="37">
        <v>2.5</v>
      </c>
      <c r="DA691" s="38">
        <v>5.5</v>
      </c>
      <c r="DB691" s="39">
        <v>0</v>
      </c>
      <c r="DC691" t="s">
        <v>199</v>
      </c>
      <c r="DD691" t="str">
        <f t="shared" ca="1" si="138"/>
        <v/>
      </c>
      <c r="DE691" t="str">
        <f t="shared" ca="1" si="147"/>
        <v>No</v>
      </c>
      <c r="DG691" t="s">
        <v>200</v>
      </c>
      <c r="DH691" t="str">
        <f t="shared" ca="1" si="148"/>
        <v/>
      </c>
      <c r="DI691" t="s">
        <v>2271</v>
      </c>
    </row>
    <row r="692" spans="2:113" x14ac:dyDescent="0.3">
      <c r="B692" t="s">
        <v>1027</v>
      </c>
      <c r="C692" t="str">
        <f>INDEX('PH Itemnames'!$B$1:$B$723,MATCH(B692,'PH Itemnames'!$A$1:$A$723),1)</f>
        <v>beetburgerItem</v>
      </c>
      <c r="D692" t="s">
        <v>240</v>
      </c>
      <c r="E692" t="s">
        <v>1191</v>
      </c>
      <c r="F692" s="10" t="s">
        <v>319</v>
      </c>
      <c r="G692" s="11" t="s">
        <v>59</v>
      </c>
      <c r="H692" s="11" t="s">
        <v>1028</v>
      </c>
      <c r="I692" s="11" t="s">
        <v>77</v>
      </c>
      <c r="J692" s="11" t="s">
        <v>138</v>
      </c>
      <c r="K692" s="11" t="s">
        <v>244</v>
      </c>
      <c r="L692" s="11"/>
      <c r="M692" s="11"/>
      <c r="N692" s="46">
        <f ca="1">SUMIF(Ingredients!$B$3:$B$230,'PH complex foods'!F692,Ingredients!$A$3:$A$119)+SUMIF($B$3:$B$725,F692,$V$3:$V$724)</f>
        <v>1</v>
      </c>
      <c r="O692" s="11">
        <f ca="1">SUMIF(Ingredients!$B$3:$B$230,'PH complex foods'!G692,Ingredients!$A$3:$A$119)+SUMIF($B$3:$B$725,G692,$V$3:$V$724)</f>
        <v>1</v>
      </c>
      <c r="P692" s="11">
        <f ca="1">SUMIF(Ingredients!$B$3:$B$230,'PH complex foods'!H692,Ingredients!$A$3:$A$119)+SUMIF($B$3:$B$725,H692,$V$3:$V$724)</f>
        <v>1</v>
      </c>
      <c r="Q692" s="11">
        <f ca="1">SUMIF(Ingredients!$B$3:$B$230,'PH complex foods'!I692,Ingredients!$A$3:$A$119)+SUMIF($B$3:$B$725,I692,$V$3:$V$724)</f>
        <v>1</v>
      </c>
      <c r="R692" s="11">
        <f ca="1">SUMIF(Ingredients!$B$3:$B$230,'PH complex foods'!J692,Ingredients!$A$3:$A$119)+SUMIF($B$3:$B$725,J692,$V$3:$V$724)</f>
        <v>1</v>
      </c>
      <c r="S692" s="11">
        <f ca="1">SUMIF(Ingredients!$B$3:$B$230,'PH complex foods'!K692,Ingredients!$A$3:$A$119)+SUMIF($B$3:$B$725,K692,$V$3:$V$724)</f>
        <v>1</v>
      </c>
      <c r="T692" s="11">
        <f ca="1">SUMIF(Ingredients!$B$3:$B$230,'PH complex foods'!L692,Ingredients!$A$3:$A$119)+SUMIF($B$3:$B$725,L692,$V$3:$V$724)</f>
        <v>0</v>
      </c>
      <c r="U692" s="11">
        <f ca="1">SUMIF(Ingredients!$B$3:$B$230,'PH complex foods'!M692,Ingredients!$A$3:$A$119)+SUMIF($B$3:$B$725,M692,$V$3:$V$724)</f>
        <v>0</v>
      </c>
      <c r="V692" s="10">
        <f t="shared" ca="1" si="149"/>
        <v>1</v>
      </c>
      <c r="W692" s="10">
        <v>0</v>
      </c>
      <c r="X692" s="11">
        <v>0</v>
      </c>
      <c r="Y692" s="11">
        <f>COUNTIF(F692:M1416,B692)</f>
        <v>0</v>
      </c>
      <c r="Z692" s="44" t="str">
        <f t="shared" ca="1" si="150"/>
        <v>Yes</v>
      </c>
      <c r="AA692" s="34">
        <f>SUMIF(Ingredients!$B$3:$B$230,F692,Ingredients!$C$3:$C$230)+SUMIF($B$3:$B$725,F692,$AI$3:$AI$725)</f>
        <v>10</v>
      </c>
      <c r="AB692" s="30">
        <f>SUMIF(Ingredients!$B$3:$B$230,G692,Ingredients!$C$3:$C$230)+SUMIF($B$3:$B$725,G692,$AI$3:$AI$725)</f>
        <v>10</v>
      </c>
      <c r="AC692" s="30">
        <f>SUMIF(Ingredients!$B$3:$B$230,H692,Ingredients!$C$3:$C$230)+SUMIF($B$3:$B$725,H692,$AI$3:$AI$725)</f>
        <v>2</v>
      </c>
      <c r="AD692" s="30">
        <f>SUMIF(Ingredients!$B$3:$B$230,I692,Ingredients!$C$3:$C$230)+SUMIF($B$3:$B$725,I692,$AI$3:$AI$725)</f>
        <v>10</v>
      </c>
      <c r="AE692" s="30">
        <f>SUMIF(Ingredients!$B$3:$B$230,J692,Ingredients!$C$3:$C$230)+SUMIF($B$3:$B$725,J692,$AI$3:$AI$725)</f>
        <v>20</v>
      </c>
      <c r="AF692" s="30">
        <f>SUMIF(Ingredients!$B$3:$B$230,K692,Ingredients!$C$3:$C$230)+SUMIF($B$3:$B$725,K692,$AI$3:$AI$725)</f>
        <v>10</v>
      </c>
      <c r="AG692" s="30">
        <f>SUMIF(Ingredients!$B$3:$B$230,L692,Ingredients!$C$3:$C$230)+SUMIF($B$3:$B$725,L692,$AI$3:$AI$725)</f>
        <v>0</v>
      </c>
      <c r="AH692" s="30">
        <f>SUMIF(Ingredients!$B$3:$B$230,M692,Ingredients!$C$3:$C$230)+SUMIF($B$3:$B$725,M692,$AI$3:$AI$725)</f>
        <v>0</v>
      </c>
      <c r="AI692" s="29">
        <f t="shared" si="139"/>
        <v>62</v>
      </c>
      <c r="AJ692" s="30">
        <f>SUMIF(Ingredients!$B$3:$B$230,F692,Ingredients!$D$3:$D$230)+SUMIF($B$3:$B$725,F692,$AR$3:$AR$725)</f>
        <v>0</v>
      </c>
      <c r="AK692" s="30">
        <f>SUMIF(Ingredients!$B$3:$B$230,G692,Ingredients!$D$3:$D$230)+SUMIF($B$3:$B$725,G692,$AR$3:$AR$725)</f>
        <v>0</v>
      </c>
      <c r="AL692" s="30">
        <f>SUMIF(Ingredients!$B$3:$B$230,H692,Ingredients!$D$3:$D$230)+SUMIF($B$3:$B$725,H692,$AR$3:$AR$725)</f>
        <v>0</v>
      </c>
      <c r="AM692" s="30">
        <f>SUMIF(Ingredients!$B$3:$B$230,I692,Ingredients!$D$3:$D$230)+SUMIF($B$3:$B$725,I692,$AR$3:$AR$725)</f>
        <v>0</v>
      </c>
      <c r="AN692" s="30">
        <f>SUMIF(Ingredients!$B$3:$B$230,J692,Ingredients!$D$3:$D$230)+SUMIF($B$3:$B$725,J692,$AR$3:$AR$725)</f>
        <v>0</v>
      </c>
      <c r="AO692" s="30">
        <f>SUMIF(Ingredients!$B$3:$B$230,K692,Ingredients!$D$3:$D$230)+SUMIF($B$3:$B$725,K692,$AR$3:$AR$725)</f>
        <v>0</v>
      </c>
      <c r="AP692" s="30">
        <f>SUMIF(Ingredients!$B$3:$B$230,L692,Ingredients!$D$3:$D$230)+SUMIF($B$3:$B$725,L692,$AR$3:$AR$725)</f>
        <v>0</v>
      </c>
      <c r="AQ692" s="30">
        <f>SUMIF(Ingredients!$B$3:$B$230,M692,Ingredients!$D$3:$D$230)+SUMIF($B$3:$B$725,M692,$AR$3:$AR$725)</f>
        <v>0</v>
      </c>
      <c r="AR692" s="29">
        <f t="shared" si="140"/>
        <v>0</v>
      </c>
      <c r="AS692" s="30">
        <f>SUMIF(Ingredients!$B$3:$B$230,F692,Ingredients!$E$3:$E$230)+SUMIF($B$3:$B$725,F692,$BA$3:$BA$730)</f>
        <v>14</v>
      </c>
      <c r="AT692" s="30">
        <f>SUMIF(Ingredients!$B$3:$B$230,G692,Ingredients!$E$3:$E$230)+SUMIF($B$3:$B$725,G692,$BA$3:$BA$730)</f>
        <v>31</v>
      </c>
      <c r="AU692" s="30">
        <f>SUMIF(Ingredients!$B$3:$B$230,H692,Ingredients!$E$3:$E$230)+SUMIF($B$3:$B$725,H692,$BA$3:$BA$730)</f>
        <v>5</v>
      </c>
      <c r="AV692" s="30">
        <f>SUMIF(Ingredients!$B$3:$B$230,I692,Ingredients!$E$3:$E$230)+SUMIF($B$3:$B$725,I692,$BA$3:$BA$730)</f>
        <v>14</v>
      </c>
      <c r="AW692" s="30">
        <f>SUMIF(Ingredients!$B$3:$B$230,J692,Ingredients!$E$3:$E$230)+SUMIF($B$3:$B$725,J692,$BA$3:$BA$730)</f>
        <v>4</v>
      </c>
      <c r="AX692" s="30">
        <f>SUMIF(Ingredients!$B$3:$B$230,K692,Ingredients!$E$3:$E$230)+SUMIF($B$3:$B$725,K692,$BA$3:$BA$730)</f>
        <v>16.5</v>
      </c>
      <c r="AY692" s="30">
        <f>SUMIF(Ingredients!$B$3:$B$230,L692,Ingredients!$E$3:$E$230)+SUMIF($B$3:$B$725,L692,$BA$3:$BA$730)</f>
        <v>0</v>
      </c>
      <c r="AZ692" s="30">
        <f>SUMIF(Ingredients!$B$3:$B$230,M692,Ingredients!$E$3:$E$230)+SUMIF($B$3:$B$725,M692,$BA$3:$BA$730)</f>
        <v>0</v>
      </c>
      <c r="BA692" s="29">
        <f t="shared" si="141"/>
        <v>14.083333333333334</v>
      </c>
      <c r="BB692" s="30">
        <f>SUMIF(Ingredients!$B$3:$B$230,F692,Ingredients!$F$3:$F$230)+SUMIF($B$3:$B$725,F692,$BJ$3:$BJ$725)</f>
        <v>0</v>
      </c>
      <c r="BC692" s="30">
        <f>SUMIF(Ingredients!$B$3:$B$230,G692,Ingredients!$F$3:$F$230)+SUMIF($B$3:$B$725,G692,$BJ$3:$BJ$725)</f>
        <v>0</v>
      </c>
      <c r="BD692" s="30">
        <f>SUMIF(Ingredients!$B$3:$B$230,H692,Ingredients!$F$3:$F$230)+SUMIF($B$3:$B$725,H692,$BJ$3:$BJ$725)</f>
        <v>0</v>
      </c>
      <c r="BE692" s="30">
        <f>SUMIF(Ingredients!$B$3:$B$230,I692,Ingredients!$F$3:$F$230)+SUMIF($B$3:$B$725,I692,$BJ$3:$BJ$725)</f>
        <v>0</v>
      </c>
      <c r="BF692" s="30">
        <f>SUMIF(Ingredients!$B$3:$B$230,J692,Ingredients!$F$3:$F$230)+SUMIF($B$3:$B$725,J692,$BJ$3:$BJ$725)</f>
        <v>0</v>
      </c>
      <c r="BG692" s="30">
        <f>SUMIF(Ingredients!$B$3:$B$230,K692,Ingredients!$F$3:$F$230)+SUMIF($B$3:$B$725,K692,$BJ$3:$BJ$725)</f>
        <v>1.5</v>
      </c>
      <c r="BH692" s="30">
        <f>SUMIF(Ingredients!$B$3:$B$230,L692,Ingredients!$F$3:$F$230)+SUMIF($B$3:$B$725,L692,$BJ$3:$BJ$725)</f>
        <v>0</v>
      </c>
      <c r="BI692" s="30">
        <f>SUMIF(Ingredients!$B$3:$B$230,M692,Ingredients!$F$3:$F$230)+SUMIF($B$3:$B$725,M692,$BJ$3:$BJ$725)</f>
        <v>0</v>
      </c>
      <c r="BJ692" s="35">
        <f t="shared" si="142"/>
        <v>1.5</v>
      </c>
      <c r="BK692" s="30">
        <f>SUMIF(Ingredients!$B$3:$B$230,F692,Ingredients!$G$3:$G$230)+SUMIF($B$3:$B$725,F692,$BS$3:$BS$725)</f>
        <v>0</v>
      </c>
      <c r="BL692" s="30">
        <f>SUMIF(Ingredients!$B$3:$B$230,G692,Ingredients!$G$3:$G$230)+SUMIF($B$3:$B$725,G692,$BS$3:$BS$725)</f>
        <v>0</v>
      </c>
      <c r="BM692" s="30">
        <f>SUMIF(Ingredients!$B$3:$B$230,H692,Ingredients!$G$3:$G$230)+SUMIF($B$3:$B$725,H692,$BS$3:$BS$725)</f>
        <v>0</v>
      </c>
      <c r="BN692" s="30">
        <f>SUMIF(Ingredients!$B$3:$B$230,I692,Ingredients!$G$3:$G$230)+SUMIF($B$3:$B$725,I692,$BS$3:$BS$725)</f>
        <v>0</v>
      </c>
      <c r="BO692" s="30">
        <f>SUMIF(Ingredients!$B$3:$B$230,J692,Ingredients!$G$3:$G$230)+SUMIF($B$3:$B$725,J692,$BS$3:$BS$725)</f>
        <v>0.8</v>
      </c>
      <c r="BP692" s="30">
        <f>SUMIF(Ingredients!$B$3:$B$230,K692,Ingredients!$G$3:$G$230)+SUMIF($B$3:$B$725,K692,$BS$3:$BS$725)</f>
        <v>0</v>
      </c>
      <c r="BQ692" s="30">
        <f>SUMIF(Ingredients!$B$3:$B$230,L692,Ingredients!$G$3:$G$230)+SUMIF($B$3:$B$725,L692,$BS$3:$BS$725)</f>
        <v>0</v>
      </c>
      <c r="BR692" s="30">
        <f>SUMIF(Ingredients!$B$3:$B$230,M692,Ingredients!$G$3:$G$230)+SUMIF($B$3:$B$725,M692,$BS$3:$BS$725)</f>
        <v>0</v>
      </c>
      <c r="BS692" s="36">
        <f t="shared" si="143"/>
        <v>0.8</v>
      </c>
      <c r="BT692" s="30">
        <f>SUMIF(Ingredients!$B$3:$B$230,F692,Ingredients!$H$3:$H$230)+SUMIF($B$3:$B$725,F692,$CB$3:$CB$725)</f>
        <v>0</v>
      </c>
      <c r="BU692" s="30">
        <f>SUMIF(Ingredients!$B$3:$B$230,G692,Ingredients!$H$3:$H$230)+SUMIF($B$3:$B$725,G692,$CB$3:$CB$725)</f>
        <v>1</v>
      </c>
      <c r="BV692" s="30">
        <f>SUMIF(Ingredients!$B$3:$B$230,H692,Ingredients!$H$3:$H$230)+SUMIF($B$3:$B$725,H692,$CB$3:$CB$725)</f>
        <v>0</v>
      </c>
      <c r="BW692" s="30">
        <f>SUMIF(Ingredients!$B$3:$B$230,I692,Ingredients!$H$3:$H$230)+SUMIF($B$3:$B$725,I692,$CB$3:$CB$725)</f>
        <v>0</v>
      </c>
      <c r="BX692" s="30">
        <f>SUMIF(Ingredients!$B$3:$B$230,J692,Ingredients!$H$3:$H$230)+SUMIF($B$3:$B$725,J692,$CB$3:$CB$725)</f>
        <v>0</v>
      </c>
      <c r="BY692" s="30">
        <f>SUMIF(Ingredients!$B$3:$B$230,K692,Ingredients!$H$3:$H$230)+SUMIF($B$3:$B$725,K692,$CB$3:$CB$725)</f>
        <v>0</v>
      </c>
      <c r="BZ692" s="30">
        <f>SUMIF(Ingredients!$B$3:$B$230,L692,Ingredients!$H$3:$H$230)+SUMIF($B$3:$B$725,L692,$CB$3:$CB$725)</f>
        <v>0</v>
      </c>
      <c r="CA692" s="30">
        <f>SUMIF(Ingredients!$B$3:$B$230,M692,Ingredients!$H$3:$H$230)+SUMIF($B$3:$B$725,M692,$CB$3:$CB$725)</f>
        <v>0</v>
      </c>
      <c r="CB692" s="42">
        <f t="shared" si="144"/>
        <v>1</v>
      </c>
      <c r="CC692" s="30">
        <f>SUMIF(Ingredients!$B$3:$B$230,F692,Ingredients!$I$3:$I$230)+SUMIF($B$3:$B$725,F692,$CK$3:$CK$725)</f>
        <v>2.5</v>
      </c>
      <c r="CD692" s="30">
        <f>SUMIF(Ingredients!$B$3:$B$230,G692,Ingredients!$I$3:$I$230)+SUMIF($B$3:$B$725,G692,$CK$3:$CK$725)</f>
        <v>0</v>
      </c>
      <c r="CE692" s="30">
        <f>SUMIF(Ingredients!$B$3:$B$230,H692,Ingredients!$I$3:$I$230)+SUMIF($B$3:$B$725,H692,$CK$3:$CK$725)</f>
        <v>0.8</v>
      </c>
      <c r="CF692" s="30">
        <f>SUMIF(Ingredients!$B$3:$B$230,I692,Ingredients!$I$3:$I$230)+SUMIF($B$3:$B$725,I692,$CK$3:$CK$725)</f>
        <v>2.5</v>
      </c>
      <c r="CG692" s="30">
        <f>SUMIF(Ingredients!$B$3:$B$230,J692,Ingredients!$I$3:$I$230)+SUMIF($B$3:$B$725,J692,$CK$3:$CK$725)</f>
        <v>0</v>
      </c>
      <c r="CH692" s="30">
        <f>SUMIF(Ingredients!$B$3:$B$230,K692,Ingredients!$I$3:$I$230)+SUMIF($B$3:$B$725,K692,$CK$3:$CK$725)</f>
        <v>0</v>
      </c>
      <c r="CI692" s="30">
        <f>SUMIF(Ingredients!$B$3:$B$230,L692,Ingredients!$I$3:$I$230)+SUMIF($B$3:$B$725,L692,$CK$3:$CK$725)</f>
        <v>0</v>
      </c>
      <c r="CJ692" s="30">
        <f>SUMIF(Ingredients!$B$3:$B$230,M692,Ingredients!$I$3:$I$230)+SUMIF($B$3:$B$725,M692,$CK$3:$CK$725)</f>
        <v>0</v>
      </c>
      <c r="CK692" s="38">
        <f t="shared" si="145"/>
        <v>5.8</v>
      </c>
      <c r="CL692" s="30">
        <f>SUMIF(Ingredients!$B$3:$B$230,F692,Ingredients!$J$3:$J$230)+SUMIF($B$3:$B$725,F692,$CT$3:$CT$725)</f>
        <v>0</v>
      </c>
      <c r="CM692" s="30">
        <f>SUMIF(Ingredients!$B$3:$B$230,G692,Ingredients!$J$3:$J$230)+SUMIF($B$3:$B$725,G692,$CT$3:$CT$725)</f>
        <v>0</v>
      </c>
      <c r="CN692" s="30">
        <f>SUMIF(Ingredients!$B$3:$B$230,H692,Ingredients!$J$3:$J$230)+SUMIF($B$3:$B$725,H692,$CT$3:$CT$725)</f>
        <v>0.3</v>
      </c>
      <c r="CO692" s="30">
        <f>SUMIF(Ingredients!$B$3:$B$230,I692,Ingredients!$J$3:$J$230)+SUMIF($B$3:$B$725,I692,$CT$3:$CT$725)</f>
        <v>0</v>
      </c>
      <c r="CP692" s="30">
        <f>SUMIF(Ingredients!$B$3:$B$230,J692,Ingredients!$J$3:$J$230)+SUMIF($B$3:$B$725,J692,$CT$3:$CT$725)</f>
        <v>0</v>
      </c>
      <c r="CQ692" s="30">
        <f>SUMIF(Ingredients!$B$3:$B$230,K692,Ingredients!$J$3:$J$230)+SUMIF($B$3:$B$725,K692,$CT$3:$CT$725)</f>
        <v>1</v>
      </c>
      <c r="CR692" s="30">
        <f>SUMIF(Ingredients!$B$3:$B$230,L692,Ingredients!$J$3:$J$230)+SUMIF($B$3:$B$725,L692,$CT$3:$CT$725)</f>
        <v>0</v>
      </c>
      <c r="CS692" s="30">
        <f>SUMIF(Ingredients!$B$3:$B$230,M692,Ingredients!$J$3:$J$230)+SUMIF($B$3:$B$725,M692,$CT$3:$CT$725)</f>
        <v>0</v>
      </c>
      <c r="CT692" s="43">
        <f t="shared" si="146"/>
        <v>1.3</v>
      </c>
      <c r="CU692" s="34">
        <v>60</v>
      </c>
      <c r="CV692" s="30">
        <v>0</v>
      </c>
      <c r="CW692" s="30">
        <v>13.416666666666666</v>
      </c>
      <c r="CX692" s="35">
        <v>1.5</v>
      </c>
      <c r="CY692" s="36">
        <v>0.8</v>
      </c>
      <c r="CZ692" s="37">
        <v>1</v>
      </c>
      <c r="DA692" s="38">
        <v>5.8</v>
      </c>
      <c r="DB692" s="39">
        <v>1.3</v>
      </c>
      <c r="DC692" t="s">
        <v>202</v>
      </c>
      <c r="DD692" t="str">
        <f t="shared" ca="1" si="138"/>
        <v/>
      </c>
      <c r="DE692" t="str">
        <f t="shared" ca="1" si="147"/>
        <v>-</v>
      </c>
      <c r="DG692" t="s">
        <v>200</v>
      </c>
      <c r="DH692" t="str">
        <f t="shared" ca="1" si="148"/>
        <v>BEETBURGERITEM(MEAL, ItemRegistry.beetburgerItem, 4 ,12f,0f,1.5f,1f,0.8f,5.8f,1.3f,1.57f),</v>
      </c>
      <c r="DI692" t="s">
        <v>2271</v>
      </c>
    </row>
    <row r="693" spans="2:113" x14ac:dyDescent="0.3">
      <c r="B693" t="s">
        <v>1029</v>
      </c>
      <c r="C693" t="str">
        <f>INDEX('PH Itemnames'!$B$1:$B$723,MATCH(B693,'PH Itemnames'!$A$1:$A$723),1)</f>
        <v>anchovypepperonipizzaItem</v>
      </c>
      <c r="D693" t="s">
        <v>245</v>
      </c>
      <c r="E693" t="s">
        <v>1191</v>
      </c>
      <c r="F693" s="10" t="s">
        <v>209</v>
      </c>
      <c r="G693" s="11" t="s">
        <v>70</v>
      </c>
      <c r="H693" s="11" t="s">
        <v>73</v>
      </c>
      <c r="I693" s="11" t="s">
        <v>623</v>
      </c>
      <c r="J693" s="11" t="s">
        <v>1030</v>
      </c>
      <c r="K693" s="11"/>
      <c r="L693" s="11"/>
      <c r="M693" s="11"/>
      <c r="N693" s="46">
        <f ca="1">SUMIF(Ingredients!$B$3:$B$230,'PH complex foods'!F693,Ingredients!$A$3:$A$119)+SUMIF($B$3:$B$725,F693,$V$3:$V$724)</f>
        <v>1</v>
      </c>
      <c r="O693" s="11">
        <f ca="1">SUMIF(Ingredients!$B$3:$B$230,'PH complex foods'!G693,Ingredients!$A$3:$A$119)+SUMIF($B$3:$B$725,G693,$V$3:$V$724)</f>
        <v>1</v>
      </c>
      <c r="P693" s="11">
        <f ca="1">SUMIF(Ingredients!$B$3:$B$230,'PH complex foods'!H693,Ingredients!$A$3:$A$119)+SUMIF($B$3:$B$725,H693,$V$3:$V$724)</f>
        <v>1</v>
      </c>
      <c r="Q693" s="11">
        <f ca="1">SUMIF(Ingredients!$B$3:$B$230,'PH complex foods'!I693,Ingredients!$A$3:$A$119)+SUMIF($B$3:$B$725,I693,$V$3:$V$724)</f>
        <v>1</v>
      </c>
      <c r="R693" s="11">
        <f ca="1">SUMIF(Ingredients!$B$3:$B$230,'PH complex foods'!J693,Ingredients!$A$3:$A$119)+SUMIF($B$3:$B$725,J693,$V$3:$V$724)</f>
        <v>0</v>
      </c>
      <c r="S693" s="11">
        <f ca="1">SUMIF(Ingredients!$B$3:$B$230,'PH complex foods'!K693,Ingredients!$A$3:$A$119)+SUMIF($B$3:$B$725,K693,$V$3:$V$724)</f>
        <v>0</v>
      </c>
      <c r="T693" s="11">
        <f ca="1">SUMIF(Ingredients!$B$3:$B$230,'PH complex foods'!L693,Ingredients!$A$3:$A$119)+SUMIF($B$3:$B$725,L693,$V$3:$V$724)</f>
        <v>0</v>
      </c>
      <c r="U693" s="11">
        <f ca="1">SUMIF(Ingredients!$B$3:$B$230,'PH complex foods'!M693,Ingredients!$A$3:$A$119)+SUMIF($B$3:$B$725,M693,$V$3:$V$724)</f>
        <v>0</v>
      </c>
      <c r="V693" s="10">
        <f t="shared" ca="1" si="149"/>
        <v>0</v>
      </c>
      <c r="W693" s="10">
        <v>0</v>
      </c>
      <c r="X693" s="11">
        <v>0</v>
      </c>
      <c r="Y693" s="11">
        <f>COUNTIF(F693:M1417,B693)</f>
        <v>0</v>
      </c>
      <c r="Z693" s="44" t="str">
        <f t="shared" ca="1" si="150"/>
        <v>No</v>
      </c>
      <c r="AA693" s="34">
        <f>SUMIF(Ingredients!$B$3:$B$230,F693,Ingredients!$C$3:$C$230)+SUMIF($B$3:$B$725,F693,$AI$3:$AI$725)</f>
        <v>5</v>
      </c>
      <c r="AB693" s="30">
        <f>SUMIF(Ingredients!$B$3:$B$230,G693,Ingredients!$C$3:$C$230)+SUMIF($B$3:$B$725,G693,$AI$3:$AI$725)</f>
        <v>2</v>
      </c>
      <c r="AC693" s="30">
        <f>SUMIF(Ingredients!$B$3:$B$230,H693,Ingredients!$C$3:$C$230)+SUMIF($B$3:$B$725,H693,$AI$3:$AI$725)</f>
        <v>10</v>
      </c>
      <c r="AD693" s="30">
        <f>SUMIF(Ingredients!$B$3:$B$230,I693,Ingredients!$C$3:$C$230)+SUMIF($B$3:$B$725,I693,$AI$3:$AI$725)</f>
        <v>14</v>
      </c>
      <c r="AE693" s="30">
        <f>SUMIF(Ingredients!$B$3:$B$230,J693,Ingredients!$C$3:$C$230)+SUMIF($B$3:$B$725,J693,$AI$3:$AI$725)</f>
        <v>5</v>
      </c>
      <c r="AF693" s="30">
        <f>SUMIF(Ingredients!$B$3:$B$230,K693,Ingredients!$C$3:$C$230)+SUMIF($B$3:$B$725,K693,$AI$3:$AI$725)</f>
        <v>0</v>
      </c>
      <c r="AG693" s="30">
        <f>SUMIF(Ingredients!$B$3:$B$230,L693,Ingredients!$C$3:$C$230)+SUMIF($B$3:$B$725,L693,$AI$3:$AI$725)</f>
        <v>0</v>
      </c>
      <c r="AH693" s="30">
        <f>SUMIF(Ingredients!$B$3:$B$230,M693,Ingredients!$C$3:$C$230)+SUMIF($B$3:$B$725,M693,$AI$3:$AI$725)</f>
        <v>0</v>
      </c>
      <c r="AI693" s="29">
        <f t="shared" si="139"/>
        <v>36</v>
      </c>
      <c r="AJ693" s="30">
        <f>SUMIF(Ingredients!$B$3:$B$230,F693,Ingredients!$D$3:$D$230)+SUMIF($B$3:$B$725,F693,$AR$3:$AR$725)</f>
        <v>0</v>
      </c>
      <c r="AK693" s="30">
        <f>SUMIF(Ingredients!$B$3:$B$230,G693,Ingredients!$D$3:$D$230)+SUMIF($B$3:$B$725,G693,$AR$3:$AR$725)</f>
        <v>5</v>
      </c>
      <c r="AL693" s="30">
        <f>SUMIF(Ingredients!$B$3:$B$230,H693,Ingredients!$D$3:$D$230)+SUMIF($B$3:$B$725,H693,$AR$3:$AR$725)</f>
        <v>0</v>
      </c>
      <c r="AM693" s="30">
        <f>SUMIF(Ingredients!$B$3:$B$230,I693,Ingredients!$D$3:$D$230)+SUMIF($B$3:$B$725,I693,$AR$3:$AR$725)</f>
        <v>0</v>
      </c>
      <c r="AN693" s="30">
        <f>SUMIF(Ingredients!$B$3:$B$230,J693,Ingredients!$D$3:$D$230)+SUMIF($B$3:$B$725,J693,$AR$3:$AR$725)</f>
        <v>0</v>
      </c>
      <c r="AO693" s="30">
        <f>SUMIF(Ingredients!$B$3:$B$230,K693,Ingredients!$D$3:$D$230)+SUMIF($B$3:$B$725,K693,$AR$3:$AR$725)</f>
        <v>0</v>
      </c>
      <c r="AP693" s="30">
        <f>SUMIF(Ingredients!$B$3:$B$230,L693,Ingredients!$D$3:$D$230)+SUMIF($B$3:$B$725,L693,$AR$3:$AR$725)</f>
        <v>0</v>
      </c>
      <c r="AQ693" s="30">
        <f>SUMIF(Ingredients!$B$3:$B$230,M693,Ingredients!$D$3:$D$230)+SUMIF($B$3:$B$725,M693,$AR$3:$AR$725)</f>
        <v>0</v>
      </c>
      <c r="AR693" s="29">
        <f t="shared" si="140"/>
        <v>5</v>
      </c>
      <c r="AS693" s="30">
        <f>SUMIF(Ingredients!$B$3:$B$230,F693,Ingredients!$E$3:$E$230)+SUMIF($B$3:$B$725,F693,$BA$3:$BA$730)</f>
        <v>7</v>
      </c>
      <c r="AT693" s="30">
        <f>SUMIF(Ingredients!$B$3:$B$230,G693,Ingredients!$E$3:$E$230)+SUMIF($B$3:$B$725,G693,$BA$3:$BA$730)</f>
        <v>5</v>
      </c>
      <c r="AU693" s="30">
        <f>SUMIF(Ingredients!$B$3:$B$230,H693,Ingredients!$E$3:$E$230)+SUMIF($B$3:$B$725,H693,$BA$3:$BA$730)</f>
        <v>73</v>
      </c>
      <c r="AV693" s="30">
        <f>SUMIF(Ingredients!$B$3:$B$230,I693,Ingredients!$E$3:$E$230)+SUMIF($B$3:$B$725,I693,$BA$3:$BA$730)</f>
        <v>24.916666666666668</v>
      </c>
      <c r="AW693" s="30">
        <f>SUMIF(Ingredients!$B$3:$B$230,J693,Ingredients!$E$3:$E$230)+SUMIF($B$3:$B$725,J693,$BA$3:$BA$730)</f>
        <v>7</v>
      </c>
      <c r="AX693" s="30">
        <f>SUMIF(Ingredients!$B$3:$B$230,K693,Ingredients!$E$3:$E$230)+SUMIF($B$3:$B$725,K693,$BA$3:$BA$730)</f>
        <v>0</v>
      </c>
      <c r="AY693" s="30">
        <f>SUMIF(Ingredients!$B$3:$B$230,L693,Ingredients!$E$3:$E$230)+SUMIF($B$3:$B$725,L693,$BA$3:$BA$730)</f>
        <v>0</v>
      </c>
      <c r="AZ693" s="30">
        <f>SUMIF(Ingredients!$B$3:$B$230,M693,Ingredients!$E$3:$E$230)+SUMIF($B$3:$B$725,M693,$BA$3:$BA$730)</f>
        <v>0</v>
      </c>
      <c r="BA693" s="29">
        <f t="shared" si="141"/>
        <v>23.383333333333333</v>
      </c>
      <c r="BB693" s="30">
        <f>SUMIF(Ingredients!$B$3:$B$230,F693,Ingredients!$F$3:$F$230)+SUMIF($B$3:$B$725,F693,$BJ$3:$BJ$725)</f>
        <v>1</v>
      </c>
      <c r="BC693" s="30">
        <f>SUMIF(Ingredients!$B$3:$B$230,G693,Ingredients!$F$3:$F$230)+SUMIF($B$3:$B$725,G693,$BJ$3:$BJ$725)</f>
        <v>0</v>
      </c>
      <c r="BD693" s="30">
        <f>SUMIF(Ingredients!$B$3:$B$230,H693,Ingredients!$F$3:$F$230)+SUMIF($B$3:$B$725,H693,$BJ$3:$BJ$725)</f>
        <v>0</v>
      </c>
      <c r="BE693" s="30">
        <f>SUMIF(Ingredients!$B$3:$B$230,I693,Ingredients!$F$3:$F$230)+SUMIF($B$3:$B$725,I693,$BJ$3:$BJ$725)</f>
        <v>0</v>
      </c>
      <c r="BF693" s="30">
        <f>SUMIF(Ingredients!$B$3:$B$230,J693,Ingredients!$F$3:$F$230)+SUMIF($B$3:$B$725,J693,$BJ$3:$BJ$725)</f>
        <v>0</v>
      </c>
      <c r="BG693" s="30">
        <f>SUMIF(Ingredients!$B$3:$B$230,K693,Ingredients!$F$3:$F$230)+SUMIF($B$3:$B$725,K693,$BJ$3:$BJ$725)</f>
        <v>0</v>
      </c>
      <c r="BH693" s="30">
        <f>SUMIF(Ingredients!$B$3:$B$230,L693,Ingredients!$F$3:$F$230)+SUMIF($B$3:$B$725,L693,$BJ$3:$BJ$725)</f>
        <v>0</v>
      </c>
      <c r="BI693" s="30">
        <f>SUMIF(Ingredients!$B$3:$B$230,M693,Ingredients!$F$3:$F$230)+SUMIF($B$3:$B$725,M693,$BJ$3:$BJ$725)</f>
        <v>0</v>
      </c>
      <c r="BJ693" s="35">
        <f t="shared" si="142"/>
        <v>1</v>
      </c>
      <c r="BK693" s="30">
        <f>SUMIF(Ingredients!$B$3:$B$230,F693,Ingredients!$G$3:$G$230)+SUMIF($B$3:$B$725,F693,$BS$3:$BS$725)</f>
        <v>0</v>
      </c>
      <c r="BL693" s="30">
        <f>SUMIF(Ingredients!$B$3:$B$230,G693,Ingredients!$G$3:$G$230)+SUMIF($B$3:$B$725,G693,$BS$3:$BS$725)</f>
        <v>0</v>
      </c>
      <c r="BM693" s="30">
        <f>SUMIF(Ingredients!$B$3:$B$230,H693,Ingredients!$G$3:$G$230)+SUMIF($B$3:$B$725,H693,$BS$3:$BS$725)</f>
        <v>0</v>
      </c>
      <c r="BN693" s="30">
        <f>SUMIF(Ingredients!$B$3:$B$230,I693,Ingredients!$G$3:$G$230)+SUMIF($B$3:$B$725,I693,$BS$3:$BS$725)</f>
        <v>0</v>
      </c>
      <c r="BO693" s="30">
        <f>SUMIF(Ingredients!$B$3:$B$230,J693,Ingredients!$G$3:$G$230)+SUMIF($B$3:$B$725,J693,$BS$3:$BS$725)</f>
        <v>0</v>
      </c>
      <c r="BP693" s="30">
        <f>SUMIF(Ingredients!$B$3:$B$230,K693,Ingredients!$G$3:$G$230)+SUMIF($B$3:$B$725,K693,$BS$3:$BS$725)</f>
        <v>0</v>
      </c>
      <c r="BQ693" s="30">
        <f>SUMIF(Ingredients!$B$3:$B$230,L693,Ingredients!$G$3:$G$230)+SUMIF($B$3:$B$725,L693,$BS$3:$BS$725)</f>
        <v>0</v>
      </c>
      <c r="BR693" s="30">
        <f>SUMIF(Ingredients!$B$3:$B$230,M693,Ingredients!$G$3:$G$230)+SUMIF($B$3:$B$725,M693,$BS$3:$BS$725)</f>
        <v>0</v>
      </c>
      <c r="BS693" s="36">
        <f t="shared" si="143"/>
        <v>0</v>
      </c>
      <c r="BT693" s="30">
        <f>SUMIF(Ingredients!$B$3:$B$230,F693,Ingredients!$H$3:$H$230)+SUMIF($B$3:$B$725,F693,$CB$3:$CB$725)</f>
        <v>0</v>
      </c>
      <c r="BU693" s="30">
        <f>SUMIF(Ingredients!$B$3:$B$230,G693,Ingredients!$H$3:$H$230)+SUMIF($B$3:$B$725,G693,$CB$3:$CB$725)</f>
        <v>1.5</v>
      </c>
      <c r="BV693" s="30">
        <f>SUMIF(Ingredients!$B$3:$B$230,H693,Ingredients!$H$3:$H$230)+SUMIF($B$3:$B$725,H693,$CB$3:$CB$725)</f>
        <v>0</v>
      </c>
      <c r="BW693" s="30">
        <f>SUMIF(Ingredients!$B$3:$B$230,I693,Ingredients!$H$3:$H$230)+SUMIF($B$3:$B$725,I693,$CB$3:$CB$725)</f>
        <v>1</v>
      </c>
      <c r="BX693" s="30">
        <f>SUMIF(Ingredients!$B$3:$B$230,J693,Ingredients!$H$3:$H$230)+SUMIF($B$3:$B$725,J693,$CB$3:$CB$725)</f>
        <v>0</v>
      </c>
      <c r="BY693" s="30">
        <f>SUMIF(Ingredients!$B$3:$B$230,K693,Ingredients!$H$3:$H$230)+SUMIF($B$3:$B$725,K693,$CB$3:$CB$725)</f>
        <v>0</v>
      </c>
      <c r="BZ693" s="30">
        <f>SUMIF(Ingredients!$B$3:$B$230,L693,Ingredients!$H$3:$H$230)+SUMIF($B$3:$B$725,L693,$CB$3:$CB$725)</f>
        <v>0</v>
      </c>
      <c r="CA693" s="30">
        <f>SUMIF(Ingredients!$B$3:$B$230,M693,Ingredients!$H$3:$H$230)+SUMIF($B$3:$B$725,M693,$CB$3:$CB$725)</f>
        <v>0</v>
      </c>
      <c r="CB693" s="42">
        <f t="shared" si="144"/>
        <v>2.5</v>
      </c>
      <c r="CC693" s="30">
        <f>SUMIF(Ingredients!$B$3:$B$230,F693,Ingredients!$I$3:$I$230)+SUMIF($B$3:$B$725,F693,$CK$3:$CK$725)</f>
        <v>0</v>
      </c>
      <c r="CD693" s="30">
        <f>SUMIF(Ingredients!$B$3:$B$230,G693,Ingredients!$I$3:$I$230)+SUMIF($B$3:$B$725,G693,$CK$3:$CK$725)</f>
        <v>0</v>
      </c>
      <c r="CE693" s="30">
        <f>SUMIF(Ingredients!$B$3:$B$230,H693,Ingredients!$I$3:$I$230)+SUMIF($B$3:$B$725,H693,$CK$3:$CK$725)</f>
        <v>0</v>
      </c>
      <c r="CF693" s="30">
        <f>SUMIF(Ingredients!$B$3:$B$230,I693,Ingredients!$I$3:$I$230)+SUMIF($B$3:$B$725,I693,$CK$3:$CK$725)</f>
        <v>2.5</v>
      </c>
      <c r="CG693" s="30">
        <f>SUMIF(Ingredients!$B$3:$B$230,J693,Ingredients!$I$3:$I$230)+SUMIF($B$3:$B$725,J693,$CK$3:$CK$725)</f>
        <v>1</v>
      </c>
      <c r="CH693" s="30">
        <f>SUMIF(Ingredients!$B$3:$B$230,K693,Ingredients!$I$3:$I$230)+SUMIF($B$3:$B$725,K693,$CK$3:$CK$725)</f>
        <v>0</v>
      </c>
      <c r="CI693" s="30">
        <f>SUMIF(Ingredients!$B$3:$B$230,L693,Ingredients!$I$3:$I$230)+SUMIF($B$3:$B$725,L693,$CK$3:$CK$725)</f>
        <v>0</v>
      </c>
      <c r="CJ693" s="30">
        <f>SUMIF(Ingredients!$B$3:$B$230,M693,Ingredients!$I$3:$I$230)+SUMIF($B$3:$B$725,M693,$CK$3:$CK$725)</f>
        <v>0</v>
      </c>
      <c r="CK693" s="38">
        <f t="shared" si="145"/>
        <v>3.5</v>
      </c>
      <c r="CL693" s="30">
        <f>SUMIF(Ingredients!$B$3:$B$230,F693,Ingredients!$J$3:$J$230)+SUMIF($B$3:$B$725,F693,$CT$3:$CT$725)</f>
        <v>0</v>
      </c>
      <c r="CM693" s="30">
        <f>SUMIF(Ingredients!$B$3:$B$230,G693,Ingredients!$J$3:$J$230)+SUMIF($B$3:$B$725,G693,$CT$3:$CT$725)</f>
        <v>0</v>
      </c>
      <c r="CN693" s="30">
        <f>SUMIF(Ingredients!$B$3:$B$230,H693,Ingredients!$J$3:$J$230)+SUMIF($B$3:$B$725,H693,$CT$3:$CT$725)</f>
        <v>3</v>
      </c>
      <c r="CO693" s="30">
        <f>SUMIF(Ingredients!$B$3:$B$230,I693,Ingredients!$J$3:$J$230)+SUMIF($B$3:$B$725,I693,$CT$3:$CT$725)</f>
        <v>0</v>
      </c>
      <c r="CP693" s="30">
        <f>SUMIF(Ingredients!$B$3:$B$230,J693,Ingredients!$J$3:$J$230)+SUMIF($B$3:$B$725,J693,$CT$3:$CT$725)</f>
        <v>0</v>
      </c>
      <c r="CQ693" s="30">
        <f>SUMIF(Ingredients!$B$3:$B$230,K693,Ingredients!$J$3:$J$230)+SUMIF($B$3:$B$725,K693,$CT$3:$CT$725)</f>
        <v>0</v>
      </c>
      <c r="CR693" s="30">
        <f>SUMIF(Ingredients!$B$3:$B$230,L693,Ingredients!$J$3:$J$230)+SUMIF($B$3:$B$725,L693,$CT$3:$CT$725)</f>
        <v>0</v>
      </c>
      <c r="CS693" s="30">
        <f>SUMIF(Ingredients!$B$3:$B$230,M693,Ingredients!$J$3:$J$230)+SUMIF($B$3:$B$725,M693,$CT$3:$CT$725)</f>
        <v>0</v>
      </c>
      <c r="CT693" s="43">
        <f t="shared" si="146"/>
        <v>3</v>
      </c>
      <c r="CU693" s="34">
        <v>35</v>
      </c>
      <c r="CV693" s="30">
        <v>0</v>
      </c>
      <c r="CW693" s="30">
        <v>12</v>
      </c>
      <c r="CX693" s="35">
        <v>1</v>
      </c>
      <c r="CY693" s="36">
        <v>0</v>
      </c>
      <c r="CZ693" s="37">
        <v>2.5</v>
      </c>
      <c r="DA693" s="38">
        <v>3.5</v>
      </c>
      <c r="DB693" s="39">
        <v>3</v>
      </c>
      <c r="DC693" t="s">
        <v>202</v>
      </c>
      <c r="DD693" t="str">
        <f t="shared" ca="1" si="138"/>
        <v/>
      </c>
      <c r="DE693" t="str">
        <f t="shared" ca="1" si="147"/>
        <v>No</v>
      </c>
      <c r="DF693" t="s">
        <v>1176</v>
      </c>
      <c r="DG693" t="s">
        <v>200</v>
      </c>
      <c r="DH693" t="str">
        <f t="shared" ca="1" si="148"/>
        <v/>
      </c>
      <c r="DI693" t="s">
        <v>2271</v>
      </c>
    </row>
    <row r="694" spans="2:113" x14ac:dyDescent="0.3">
      <c r="B694" t="s">
        <v>1031</v>
      </c>
      <c r="C694" t="str">
        <f>INDEX('PH Itemnames'!$B$1:$B$723,MATCH(B694,'PH Itemnames'!$A$1:$A$723),1)</f>
        <v>spaghettidinnerItem</v>
      </c>
      <c r="D694" t="s">
        <v>245</v>
      </c>
      <c r="E694" t="s">
        <v>1191</v>
      </c>
      <c r="F694" s="10" t="s">
        <v>318</v>
      </c>
      <c r="G694" s="11" t="s">
        <v>433</v>
      </c>
      <c r="H694" s="11" t="s">
        <v>238</v>
      </c>
      <c r="I694" s="11"/>
      <c r="J694" s="11"/>
      <c r="K694" s="11"/>
      <c r="L694" s="11"/>
      <c r="M694" s="11"/>
      <c r="N694" s="46">
        <f ca="1">SUMIF(Ingredients!$B$3:$B$230,'PH complex foods'!F694,Ingredients!$A$3:$A$119)+SUMIF($B$3:$B$725,F694,$V$3:$V$724)</f>
        <v>1</v>
      </c>
      <c r="O694" s="11">
        <f ca="1">SUMIF(Ingredients!$B$3:$B$230,'PH complex foods'!G694,Ingredients!$A$3:$A$119)+SUMIF($B$3:$B$725,G694,$V$3:$V$724)</f>
        <v>1</v>
      </c>
      <c r="P694" s="11">
        <f ca="1">SUMIF(Ingredients!$B$3:$B$230,'PH complex foods'!H694,Ingredients!$A$3:$A$119)+SUMIF($B$3:$B$725,H694,$V$3:$V$724)</f>
        <v>1</v>
      </c>
      <c r="Q694" s="11">
        <f ca="1">SUMIF(Ingredients!$B$3:$B$230,'PH complex foods'!I694,Ingredients!$A$3:$A$119)+SUMIF($B$3:$B$725,I694,$V$3:$V$724)</f>
        <v>0</v>
      </c>
      <c r="R694" s="11">
        <f ca="1">SUMIF(Ingredients!$B$3:$B$230,'PH complex foods'!J694,Ingredients!$A$3:$A$119)+SUMIF($B$3:$B$725,J694,$V$3:$V$724)</f>
        <v>0</v>
      </c>
      <c r="S694" s="11">
        <f ca="1">SUMIF(Ingredients!$B$3:$B$230,'PH complex foods'!K694,Ingredients!$A$3:$A$119)+SUMIF($B$3:$B$725,K694,$V$3:$V$724)</f>
        <v>0</v>
      </c>
      <c r="T694" s="11">
        <f ca="1">SUMIF(Ingredients!$B$3:$B$230,'PH complex foods'!L694,Ingredients!$A$3:$A$119)+SUMIF($B$3:$B$725,L694,$V$3:$V$724)</f>
        <v>0</v>
      </c>
      <c r="U694" s="11">
        <f ca="1">SUMIF(Ingredients!$B$3:$B$230,'PH complex foods'!M694,Ingredients!$A$3:$A$119)+SUMIF($B$3:$B$725,M694,$V$3:$V$724)</f>
        <v>0</v>
      </c>
      <c r="V694" s="10">
        <f t="shared" ca="1" si="149"/>
        <v>1</v>
      </c>
      <c r="W694" s="10">
        <v>1</v>
      </c>
      <c r="X694" s="11">
        <v>1</v>
      </c>
      <c r="Y694" s="11">
        <f>COUNTIF(F694:M1418,B694)</f>
        <v>0</v>
      </c>
      <c r="Z694" s="44" t="str">
        <f t="shared" ca="1" si="150"/>
        <v>Yes</v>
      </c>
      <c r="AA694" s="34">
        <f>SUMIF(Ingredients!$B$3:$B$230,F694,Ingredients!$C$3:$C$230)+SUMIF($B$3:$B$725,F694,$AI$3:$AI$725)</f>
        <v>22</v>
      </c>
      <c r="AB694" s="30">
        <f>SUMIF(Ingredients!$B$3:$B$230,G694,Ingredients!$C$3:$C$230)+SUMIF($B$3:$B$725,G694,$AI$3:$AI$725)</f>
        <v>17</v>
      </c>
      <c r="AC694" s="30">
        <f>SUMIF(Ingredients!$B$3:$B$230,H694,Ingredients!$C$3:$C$230)+SUMIF($B$3:$B$725,H694,$AI$3:$AI$725)</f>
        <v>5</v>
      </c>
      <c r="AD694" s="30">
        <f>SUMIF(Ingredients!$B$3:$B$230,I694,Ingredients!$C$3:$C$230)+SUMIF($B$3:$B$725,I694,$AI$3:$AI$725)</f>
        <v>0</v>
      </c>
      <c r="AE694" s="30">
        <f>SUMIF(Ingredients!$B$3:$B$230,J694,Ingredients!$C$3:$C$230)+SUMIF($B$3:$B$725,J694,$AI$3:$AI$725)</f>
        <v>0</v>
      </c>
      <c r="AF694" s="30">
        <f>SUMIF(Ingredients!$B$3:$B$230,K694,Ingredients!$C$3:$C$230)+SUMIF($B$3:$B$725,K694,$AI$3:$AI$725)</f>
        <v>0</v>
      </c>
      <c r="AG694" s="30">
        <f>SUMIF(Ingredients!$B$3:$B$230,L694,Ingredients!$C$3:$C$230)+SUMIF($B$3:$B$725,L694,$AI$3:$AI$725)</f>
        <v>0</v>
      </c>
      <c r="AH694" s="30">
        <f>SUMIF(Ingredients!$B$3:$B$230,M694,Ingredients!$C$3:$C$230)+SUMIF($B$3:$B$725,M694,$AI$3:$AI$725)</f>
        <v>0</v>
      </c>
      <c r="AI694" s="29">
        <f t="shared" si="139"/>
        <v>44</v>
      </c>
      <c r="AJ694" s="30">
        <f>SUMIF(Ingredients!$B$3:$B$230,F694,Ingredients!$D$3:$D$230)+SUMIF($B$3:$B$725,F694,$AR$3:$AR$725)</f>
        <v>5</v>
      </c>
      <c r="AK694" s="30">
        <f>SUMIF(Ingredients!$B$3:$B$230,G694,Ingredients!$D$3:$D$230)+SUMIF($B$3:$B$725,G694,$AR$3:$AR$725)</f>
        <v>0</v>
      </c>
      <c r="AL694" s="30">
        <f>SUMIF(Ingredients!$B$3:$B$230,H694,Ingredients!$D$3:$D$230)+SUMIF($B$3:$B$725,H694,$AR$3:$AR$725)</f>
        <v>5</v>
      </c>
      <c r="AM694" s="30">
        <f>SUMIF(Ingredients!$B$3:$B$230,I694,Ingredients!$D$3:$D$230)+SUMIF($B$3:$B$725,I694,$AR$3:$AR$725)</f>
        <v>0</v>
      </c>
      <c r="AN694" s="30">
        <f>SUMIF(Ingredients!$B$3:$B$230,J694,Ingredients!$D$3:$D$230)+SUMIF($B$3:$B$725,J694,$AR$3:$AR$725)</f>
        <v>0</v>
      </c>
      <c r="AO694" s="30">
        <f>SUMIF(Ingredients!$B$3:$B$230,K694,Ingredients!$D$3:$D$230)+SUMIF($B$3:$B$725,K694,$AR$3:$AR$725)</f>
        <v>0</v>
      </c>
      <c r="AP694" s="30">
        <f>SUMIF(Ingredients!$B$3:$B$230,L694,Ingredients!$D$3:$D$230)+SUMIF($B$3:$B$725,L694,$AR$3:$AR$725)</f>
        <v>0</v>
      </c>
      <c r="AQ694" s="30">
        <f>SUMIF(Ingredients!$B$3:$B$230,M694,Ingredients!$D$3:$D$230)+SUMIF($B$3:$B$725,M694,$AR$3:$AR$725)</f>
        <v>0</v>
      </c>
      <c r="AR694" s="29">
        <f t="shared" si="140"/>
        <v>10</v>
      </c>
      <c r="AS694" s="30">
        <f>SUMIF(Ingredients!$B$3:$B$230,F694,Ingredients!$E$3:$E$230)+SUMIF($B$3:$B$725,F694,$BA$3:$BA$730)</f>
        <v>17.416666666666664</v>
      </c>
      <c r="AT694" s="30">
        <f>SUMIF(Ingredients!$B$3:$B$230,G694,Ingredients!$E$3:$E$230)+SUMIF($B$3:$B$725,G694,$BA$3:$BA$730)</f>
        <v>27.5</v>
      </c>
      <c r="AU694" s="30">
        <f>SUMIF(Ingredients!$B$3:$B$230,H694,Ingredients!$E$3:$E$230)+SUMIF($B$3:$B$725,H694,$BA$3:$BA$730)</f>
        <v>23</v>
      </c>
      <c r="AV694" s="30">
        <f>SUMIF(Ingredients!$B$3:$B$230,I694,Ingredients!$E$3:$E$230)+SUMIF($B$3:$B$725,I694,$BA$3:$BA$730)</f>
        <v>0</v>
      </c>
      <c r="AW694" s="30">
        <f>SUMIF(Ingredients!$B$3:$B$230,J694,Ingredients!$E$3:$E$230)+SUMIF($B$3:$B$725,J694,$BA$3:$BA$730)</f>
        <v>0</v>
      </c>
      <c r="AX694" s="30">
        <f>SUMIF(Ingredients!$B$3:$B$230,K694,Ingredients!$E$3:$E$230)+SUMIF($B$3:$B$725,K694,$BA$3:$BA$730)</f>
        <v>0</v>
      </c>
      <c r="AY694" s="30">
        <f>SUMIF(Ingredients!$B$3:$B$230,L694,Ingredients!$E$3:$E$230)+SUMIF($B$3:$B$725,L694,$BA$3:$BA$730)</f>
        <v>0</v>
      </c>
      <c r="AZ694" s="30">
        <f>SUMIF(Ingredients!$B$3:$B$230,M694,Ingredients!$E$3:$E$230)+SUMIF($B$3:$B$725,M694,$BA$3:$BA$730)</f>
        <v>0</v>
      </c>
      <c r="BA694" s="29">
        <f t="shared" si="141"/>
        <v>22.638888888888886</v>
      </c>
      <c r="BB694" s="30">
        <f>SUMIF(Ingredients!$B$3:$B$230,F694,Ingredients!$F$3:$F$230)+SUMIF($B$3:$B$725,F694,$BJ$3:$BJ$725)</f>
        <v>1</v>
      </c>
      <c r="BC694" s="30">
        <f>SUMIF(Ingredients!$B$3:$B$230,G694,Ingredients!$F$3:$F$230)+SUMIF($B$3:$B$725,G694,$BJ$3:$BJ$725)</f>
        <v>1.5</v>
      </c>
      <c r="BD694" s="30">
        <f>SUMIF(Ingredients!$B$3:$B$230,H694,Ingredients!$F$3:$F$230)+SUMIF($B$3:$B$725,H694,$BJ$3:$BJ$725)</f>
        <v>0</v>
      </c>
      <c r="BE694" s="30">
        <f>SUMIF(Ingredients!$B$3:$B$230,I694,Ingredients!$F$3:$F$230)+SUMIF($B$3:$B$725,I694,$BJ$3:$BJ$725)</f>
        <v>0</v>
      </c>
      <c r="BF694" s="30">
        <f>SUMIF(Ingredients!$B$3:$B$230,J694,Ingredients!$F$3:$F$230)+SUMIF($B$3:$B$725,J694,$BJ$3:$BJ$725)</f>
        <v>0</v>
      </c>
      <c r="BG694" s="30">
        <f>SUMIF(Ingredients!$B$3:$B$230,K694,Ingredients!$F$3:$F$230)+SUMIF($B$3:$B$725,K694,$BJ$3:$BJ$725)</f>
        <v>0</v>
      </c>
      <c r="BH694" s="30">
        <f>SUMIF(Ingredients!$B$3:$B$230,L694,Ingredients!$F$3:$F$230)+SUMIF($B$3:$B$725,L694,$BJ$3:$BJ$725)</f>
        <v>0</v>
      </c>
      <c r="BI694" s="30">
        <f>SUMIF(Ingredients!$B$3:$B$230,M694,Ingredients!$F$3:$F$230)+SUMIF($B$3:$B$725,M694,$BJ$3:$BJ$725)</f>
        <v>0</v>
      </c>
      <c r="BJ694" s="35">
        <f t="shared" si="142"/>
        <v>2.5</v>
      </c>
      <c r="BK694" s="30">
        <f>SUMIF(Ingredients!$B$3:$B$230,F694,Ingredients!$G$3:$G$230)+SUMIF($B$3:$B$725,F694,$BS$3:$BS$725)</f>
        <v>0</v>
      </c>
      <c r="BL694" s="30">
        <f>SUMIF(Ingredients!$B$3:$B$230,G694,Ingredients!$G$3:$G$230)+SUMIF($B$3:$B$725,G694,$BS$3:$BS$725)</f>
        <v>0</v>
      </c>
      <c r="BM694" s="30">
        <f>SUMIF(Ingredients!$B$3:$B$230,H694,Ingredients!$G$3:$G$230)+SUMIF($B$3:$B$725,H694,$BS$3:$BS$725)</f>
        <v>0</v>
      </c>
      <c r="BN694" s="30">
        <f>SUMIF(Ingredients!$B$3:$B$230,I694,Ingredients!$G$3:$G$230)+SUMIF($B$3:$B$725,I694,$BS$3:$BS$725)</f>
        <v>0</v>
      </c>
      <c r="BO694" s="30">
        <f>SUMIF(Ingredients!$B$3:$B$230,J694,Ingredients!$G$3:$G$230)+SUMIF($B$3:$B$725,J694,$BS$3:$BS$725)</f>
        <v>0</v>
      </c>
      <c r="BP694" s="30">
        <f>SUMIF(Ingredients!$B$3:$B$230,K694,Ingredients!$G$3:$G$230)+SUMIF($B$3:$B$725,K694,$BS$3:$BS$725)</f>
        <v>0</v>
      </c>
      <c r="BQ694" s="30">
        <f>SUMIF(Ingredients!$B$3:$B$230,L694,Ingredients!$G$3:$G$230)+SUMIF($B$3:$B$725,L694,$BS$3:$BS$725)</f>
        <v>0</v>
      </c>
      <c r="BR694" s="30">
        <f>SUMIF(Ingredients!$B$3:$B$230,M694,Ingredients!$G$3:$G$230)+SUMIF($B$3:$B$725,M694,$BS$3:$BS$725)</f>
        <v>0</v>
      </c>
      <c r="BS694" s="36">
        <f t="shared" si="143"/>
        <v>0</v>
      </c>
      <c r="BT694" s="30">
        <f>SUMIF(Ingredients!$B$3:$B$230,F694,Ingredients!$H$3:$H$230)+SUMIF($B$3:$B$725,F694,$CB$3:$CB$725)</f>
        <v>1.5</v>
      </c>
      <c r="BU694" s="30">
        <f>SUMIF(Ingredients!$B$3:$B$230,G694,Ingredients!$H$3:$H$230)+SUMIF($B$3:$B$725,G694,$CB$3:$CB$725)</f>
        <v>2</v>
      </c>
      <c r="BV694" s="30">
        <f>SUMIF(Ingredients!$B$3:$B$230,H694,Ingredients!$H$3:$H$230)+SUMIF($B$3:$B$725,H694,$CB$3:$CB$725)</f>
        <v>0</v>
      </c>
      <c r="BW694" s="30">
        <f>SUMIF(Ingredients!$B$3:$B$230,I694,Ingredients!$H$3:$H$230)+SUMIF($B$3:$B$725,I694,$CB$3:$CB$725)</f>
        <v>0</v>
      </c>
      <c r="BX694" s="30">
        <f>SUMIF(Ingredients!$B$3:$B$230,J694,Ingredients!$H$3:$H$230)+SUMIF($B$3:$B$725,J694,$CB$3:$CB$725)</f>
        <v>0</v>
      </c>
      <c r="BY694" s="30">
        <f>SUMIF(Ingredients!$B$3:$B$230,K694,Ingredients!$H$3:$H$230)+SUMIF($B$3:$B$725,K694,$CB$3:$CB$725)</f>
        <v>0</v>
      </c>
      <c r="BZ694" s="30">
        <f>SUMIF(Ingredients!$B$3:$B$230,L694,Ingredients!$H$3:$H$230)+SUMIF($B$3:$B$725,L694,$CB$3:$CB$725)</f>
        <v>0</v>
      </c>
      <c r="CA694" s="30">
        <f>SUMIF(Ingredients!$B$3:$B$230,M694,Ingredients!$H$3:$H$230)+SUMIF($B$3:$B$725,M694,$CB$3:$CB$725)</f>
        <v>0</v>
      </c>
      <c r="CB694" s="42">
        <f t="shared" si="144"/>
        <v>3.5</v>
      </c>
      <c r="CC694" s="30">
        <f>SUMIF(Ingredients!$B$3:$B$230,F694,Ingredients!$I$3:$I$230)+SUMIF($B$3:$B$725,F694,$CK$3:$CK$725)</f>
        <v>2.5</v>
      </c>
      <c r="CD694" s="30">
        <f>SUMIF(Ingredients!$B$3:$B$230,G694,Ingredients!$I$3:$I$230)+SUMIF($B$3:$B$725,G694,$CK$3:$CK$725)</f>
        <v>0</v>
      </c>
      <c r="CE694" s="30">
        <f>SUMIF(Ingredients!$B$3:$B$230,H694,Ingredients!$I$3:$I$230)+SUMIF($B$3:$B$725,H694,$CK$3:$CK$725)</f>
        <v>0</v>
      </c>
      <c r="CF694" s="30">
        <f>SUMIF(Ingredients!$B$3:$B$230,I694,Ingredients!$I$3:$I$230)+SUMIF($B$3:$B$725,I694,$CK$3:$CK$725)</f>
        <v>0</v>
      </c>
      <c r="CG694" s="30">
        <f>SUMIF(Ingredients!$B$3:$B$230,J694,Ingredients!$I$3:$I$230)+SUMIF($B$3:$B$725,J694,$CK$3:$CK$725)</f>
        <v>0</v>
      </c>
      <c r="CH694" s="30">
        <f>SUMIF(Ingredients!$B$3:$B$230,K694,Ingredients!$I$3:$I$230)+SUMIF($B$3:$B$725,K694,$CK$3:$CK$725)</f>
        <v>0</v>
      </c>
      <c r="CI694" s="30">
        <f>SUMIF(Ingredients!$B$3:$B$230,L694,Ingredients!$I$3:$I$230)+SUMIF($B$3:$B$725,L694,$CK$3:$CK$725)</f>
        <v>0</v>
      </c>
      <c r="CJ694" s="30">
        <f>SUMIF(Ingredients!$B$3:$B$230,M694,Ingredients!$I$3:$I$230)+SUMIF($B$3:$B$725,M694,$CK$3:$CK$725)</f>
        <v>0</v>
      </c>
      <c r="CK694" s="38">
        <f t="shared" si="145"/>
        <v>2.5</v>
      </c>
      <c r="CL694" s="30">
        <f>SUMIF(Ingredients!$B$3:$B$230,F694,Ingredients!$J$3:$J$230)+SUMIF($B$3:$B$725,F694,$CT$3:$CT$725)</f>
        <v>1</v>
      </c>
      <c r="CM694" s="30">
        <f>SUMIF(Ingredients!$B$3:$B$230,G694,Ingredients!$J$3:$J$230)+SUMIF($B$3:$B$725,G694,$CT$3:$CT$725)</f>
        <v>2</v>
      </c>
      <c r="CN694" s="30">
        <f>SUMIF(Ingredients!$B$3:$B$230,H694,Ingredients!$J$3:$J$230)+SUMIF($B$3:$B$725,H694,$CT$3:$CT$725)</f>
        <v>2</v>
      </c>
      <c r="CO694" s="30">
        <f>SUMIF(Ingredients!$B$3:$B$230,I694,Ingredients!$J$3:$J$230)+SUMIF($B$3:$B$725,I694,$CT$3:$CT$725)</f>
        <v>0</v>
      </c>
      <c r="CP694" s="30">
        <f>SUMIF(Ingredients!$B$3:$B$230,J694,Ingredients!$J$3:$J$230)+SUMIF($B$3:$B$725,J694,$CT$3:$CT$725)</f>
        <v>0</v>
      </c>
      <c r="CQ694" s="30">
        <f>SUMIF(Ingredients!$B$3:$B$230,K694,Ingredients!$J$3:$J$230)+SUMIF($B$3:$B$725,K694,$CT$3:$CT$725)</f>
        <v>0</v>
      </c>
      <c r="CR694" s="30">
        <f>SUMIF(Ingredients!$B$3:$B$230,L694,Ingredients!$J$3:$J$230)+SUMIF($B$3:$B$725,L694,$CT$3:$CT$725)</f>
        <v>0</v>
      </c>
      <c r="CS694" s="30">
        <f>SUMIF(Ingredients!$B$3:$B$230,M694,Ingredients!$J$3:$J$230)+SUMIF($B$3:$B$725,M694,$CT$3:$CT$725)</f>
        <v>0</v>
      </c>
      <c r="CT694" s="43">
        <f t="shared" si="146"/>
        <v>5</v>
      </c>
      <c r="CU694" s="34">
        <v>45</v>
      </c>
      <c r="CV694" s="30">
        <v>10</v>
      </c>
      <c r="CW694" s="30">
        <v>12</v>
      </c>
      <c r="CX694" s="35">
        <v>2.5</v>
      </c>
      <c r="CY694" s="36">
        <v>0</v>
      </c>
      <c r="CZ694" s="37">
        <v>3.5</v>
      </c>
      <c r="DA694" s="38">
        <v>2.5</v>
      </c>
      <c r="DB694" s="39">
        <v>5</v>
      </c>
      <c r="DC694" t="s">
        <v>202</v>
      </c>
      <c r="DD694" t="str">
        <f t="shared" ca="1" si="138"/>
        <v/>
      </c>
      <c r="DE694" t="str">
        <f t="shared" ca="1" si="147"/>
        <v>-</v>
      </c>
      <c r="DG694" t="s">
        <v>200</v>
      </c>
      <c r="DH694" t="str">
        <f t="shared" ca="1" si="148"/>
        <v>SPAGHETTIDINNERITEM(MEAL, ItemRegistry.spaghettidinnerItem, 4 ,9f,10f,2.5f,3.5f,0f,2.5f,5f,1.75f),</v>
      </c>
      <c r="DI694" t="s">
        <v>2678</v>
      </c>
    </row>
    <row r="695" spans="2:113" x14ac:dyDescent="0.3">
      <c r="B695" t="s">
        <v>1032</v>
      </c>
      <c r="C695" t="str">
        <f>INDEX('PH Itemnames'!$B$1:$B$723,MATCH(B695,'PH Itemnames'!$A$1:$A$723),1)</f>
        <v>gumboItem</v>
      </c>
      <c r="D695" t="s">
        <v>245</v>
      </c>
      <c r="E695" t="s">
        <v>1191</v>
      </c>
      <c r="F695" s="10" t="s">
        <v>9</v>
      </c>
      <c r="G695" s="11" t="s">
        <v>664</v>
      </c>
      <c r="H695" s="11" t="s">
        <v>70</v>
      </c>
      <c r="I695" s="11" t="s">
        <v>1033</v>
      </c>
      <c r="J695" s="11" t="s">
        <v>376</v>
      </c>
      <c r="K695" s="11" t="s">
        <v>471</v>
      </c>
      <c r="L695" s="11" t="s">
        <v>122</v>
      </c>
      <c r="M695" s="11" t="s">
        <v>128</v>
      </c>
      <c r="N695" s="46">
        <f ca="1">SUMIF(Ingredients!$B$3:$B$230,'PH complex foods'!F695,Ingredients!$A$3:$A$119)+SUMIF($B$3:$B$725,F695,$V$3:$V$724)</f>
        <v>1</v>
      </c>
      <c r="O695" s="11">
        <f ca="1">SUMIF(Ingredients!$B$3:$B$230,'PH complex foods'!G695,Ingredients!$A$3:$A$119)+SUMIF($B$3:$B$725,G695,$V$3:$V$724)</f>
        <v>1</v>
      </c>
      <c r="P695" s="11">
        <f ca="1">SUMIF(Ingredients!$B$3:$B$230,'PH complex foods'!H695,Ingredients!$A$3:$A$119)+SUMIF($B$3:$B$725,H695,$V$3:$V$724)</f>
        <v>1</v>
      </c>
      <c r="Q695" s="11">
        <f ca="1">SUMIF(Ingredients!$B$3:$B$230,'PH complex foods'!I695,Ingredients!$A$3:$A$119)+SUMIF($B$3:$B$725,I695,$V$3:$V$724)</f>
        <v>0</v>
      </c>
      <c r="R695" s="11">
        <f ca="1">SUMIF(Ingredients!$B$3:$B$230,'PH complex foods'!J695,Ingredients!$A$3:$A$119)+SUMIF($B$3:$B$725,J695,$V$3:$V$724)</f>
        <v>1</v>
      </c>
      <c r="S695" s="11">
        <f ca="1">SUMIF(Ingredients!$B$3:$B$230,'PH complex foods'!K695,Ingredients!$A$3:$A$119)+SUMIF($B$3:$B$725,K695,$V$3:$V$724)</f>
        <v>0</v>
      </c>
      <c r="T695" s="11">
        <f ca="1">SUMIF(Ingredients!$B$3:$B$230,'PH complex foods'!L695,Ingredients!$A$3:$A$119)+SUMIF($B$3:$B$725,L695,$V$3:$V$724)</f>
        <v>1</v>
      </c>
      <c r="U695" s="11">
        <f ca="1">SUMIF(Ingredients!$B$3:$B$230,'PH complex foods'!M695,Ingredients!$A$3:$A$119)+SUMIF($B$3:$B$725,M695,$V$3:$V$724)</f>
        <v>1</v>
      </c>
      <c r="V695" s="10">
        <f t="shared" ca="1" si="149"/>
        <v>-1</v>
      </c>
      <c r="W695" s="10">
        <v>-1</v>
      </c>
      <c r="X695" s="11">
        <v>-1</v>
      </c>
      <c r="Y695" s="11">
        <f>COUNTIF(F695:M1419,B695)</f>
        <v>0</v>
      </c>
      <c r="Z695" s="44" t="str">
        <f t="shared" ca="1" si="150"/>
        <v>No</v>
      </c>
      <c r="AA695" s="34">
        <f>SUMIF(Ingredients!$B$3:$B$230,F695,Ingredients!$C$3:$C$230)+SUMIF($B$3:$B$725,F695,$AI$3:$AI$725)</f>
        <v>0</v>
      </c>
      <c r="AB695" s="30">
        <f>SUMIF(Ingredients!$B$3:$B$230,G695,Ingredients!$C$3:$C$230)+SUMIF($B$3:$B$725,G695,$AI$3:$AI$725)</f>
        <v>7.166666666666667</v>
      </c>
      <c r="AC695" s="30">
        <f>SUMIF(Ingredients!$B$3:$B$230,H695,Ingredients!$C$3:$C$230)+SUMIF($B$3:$B$725,H695,$AI$3:$AI$725)</f>
        <v>2</v>
      </c>
      <c r="AD695" s="30">
        <f>SUMIF(Ingredients!$B$3:$B$230,I695,Ingredients!$C$3:$C$230)+SUMIF($B$3:$B$725,I695,$AI$3:$AI$725)</f>
        <v>0</v>
      </c>
      <c r="AE695" s="30">
        <f>SUMIF(Ingredients!$B$3:$B$230,J695,Ingredients!$C$3:$C$230)+SUMIF($B$3:$B$725,J695,$AI$3:$AI$725)</f>
        <v>3</v>
      </c>
      <c r="AF695" s="30">
        <f>SUMIF(Ingredients!$B$3:$B$230,K695,Ingredients!$C$3:$C$230)+SUMIF($B$3:$B$725,K695,$AI$3:$AI$725)</f>
        <v>0</v>
      </c>
      <c r="AG695" s="30">
        <f>SUMIF(Ingredients!$B$3:$B$230,L695,Ingredients!$C$3:$C$230)+SUMIF($B$3:$B$725,L695,$AI$3:$AI$725)</f>
        <v>0</v>
      </c>
      <c r="AH695" s="30">
        <f>SUMIF(Ingredients!$B$3:$B$230,M695,Ingredients!$C$3:$C$230)+SUMIF($B$3:$B$725,M695,$AI$3:$AI$725)</f>
        <v>2</v>
      </c>
      <c r="AI695" s="29">
        <f t="shared" si="139"/>
        <v>14.166666666666668</v>
      </c>
      <c r="AJ695" s="30">
        <f>SUMIF(Ingredients!$B$3:$B$230,F695,Ingredients!$D$3:$D$230)+SUMIF($B$3:$B$725,F695,$AR$3:$AR$725)</f>
        <v>10</v>
      </c>
      <c r="AK695" s="30">
        <f>SUMIF(Ingredients!$B$3:$B$230,G695,Ingredients!$D$3:$D$230)+SUMIF($B$3:$B$725,G695,$AR$3:$AR$725)</f>
        <v>0</v>
      </c>
      <c r="AL695" s="30">
        <f>SUMIF(Ingredients!$B$3:$B$230,H695,Ingredients!$D$3:$D$230)+SUMIF($B$3:$B$725,H695,$AR$3:$AR$725)</f>
        <v>5</v>
      </c>
      <c r="AM695" s="30">
        <f>SUMIF(Ingredients!$B$3:$B$230,I695,Ingredients!$D$3:$D$230)+SUMIF($B$3:$B$725,I695,$AR$3:$AR$725)</f>
        <v>0</v>
      </c>
      <c r="AN695" s="30">
        <f>SUMIF(Ingredients!$B$3:$B$230,J695,Ingredients!$D$3:$D$230)+SUMIF($B$3:$B$725,J695,$AR$3:$AR$725)</f>
        <v>10</v>
      </c>
      <c r="AO695" s="30">
        <f>SUMIF(Ingredients!$B$3:$B$230,K695,Ingredients!$D$3:$D$230)+SUMIF($B$3:$B$725,K695,$AR$3:$AR$725)</f>
        <v>0</v>
      </c>
      <c r="AP695" s="30">
        <f>SUMIF(Ingredients!$B$3:$B$230,L695,Ingredients!$D$3:$D$230)+SUMIF($B$3:$B$725,L695,$AR$3:$AR$725)</f>
        <v>0</v>
      </c>
      <c r="AQ695" s="30">
        <f>SUMIF(Ingredients!$B$3:$B$230,M695,Ingredients!$D$3:$D$230)+SUMIF($B$3:$B$725,M695,$AR$3:$AR$725)</f>
        <v>0</v>
      </c>
      <c r="AR695" s="29">
        <f t="shared" si="140"/>
        <v>25</v>
      </c>
      <c r="AS695" s="30">
        <f>SUMIF(Ingredients!$B$3:$B$230,F695,Ingredients!$E$3:$E$230)+SUMIF($B$3:$B$725,F695,$BA$3:$BA$730)</f>
        <v>0</v>
      </c>
      <c r="AT695" s="30">
        <f>SUMIF(Ingredients!$B$3:$B$230,G695,Ingredients!$E$3:$E$230)+SUMIF($B$3:$B$725,G695,$BA$3:$BA$730)</f>
        <v>30</v>
      </c>
      <c r="AU695" s="30">
        <f>SUMIF(Ingredients!$B$3:$B$230,H695,Ingredients!$E$3:$E$230)+SUMIF($B$3:$B$725,H695,$BA$3:$BA$730)</f>
        <v>5</v>
      </c>
      <c r="AV695" s="30">
        <f>SUMIF(Ingredients!$B$3:$B$230,I695,Ingredients!$E$3:$E$230)+SUMIF($B$3:$B$725,I695,$BA$3:$BA$730)</f>
        <v>0</v>
      </c>
      <c r="AW695" s="30">
        <f>SUMIF(Ingredients!$B$3:$B$230,J695,Ingredients!$E$3:$E$230)+SUMIF($B$3:$B$725,J695,$BA$3:$BA$730)</f>
        <v>29.2</v>
      </c>
      <c r="AX695" s="30">
        <f>SUMIF(Ingredients!$B$3:$B$230,K695,Ingredients!$E$3:$E$230)+SUMIF($B$3:$B$725,K695,$BA$3:$BA$730)</f>
        <v>0</v>
      </c>
      <c r="AY695" s="30">
        <f>SUMIF(Ingredients!$B$3:$B$230,L695,Ingredients!$E$3:$E$230)+SUMIF($B$3:$B$725,L695,$BA$3:$BA$730)</f>
        <v>48</v>
      </c>
      <c r="AZ695" s="30">
        <f>SUMIF(Ingredients!$B$3:$B$230,M695,Ingredients!$E$3:$E$230)+SUMIF($B$3:$B$725,M695,$BA$3:$BA$730)</f>
        <v>18</v>
      </c>
      <c r="BA695" s="29">
        <f t="shared" si="141"/>
        <v>16.274999999999999</v>
      </c>
      <c r="BB695" s="30">
        <f>SUMIF(Ingredients!$B$3:$B$230,F695,Ingredients!$F$3:$F$230)+SUMIF($B$3:$B$725,F695,$BJ$3:$BJ$725)</f>
        <v>0</v>
      </c>
      <c r="BC695" s="30">
        <f>SUMIF(Ingredients!$B$3:$B$230,G695,Ingredients!$F$3:$F$230)+SUMIF($B$3:$B$725,G695,$BJ$3:$BJ$725)</f>
        <v>0</v>
      </c>
      <c r="BD695" s="30">
        <f>SUMIF(Ingredients!$B$3:$B$230,H695,Ingredients!$F$3:$F$230)+SUMIF($B$3:$B$725,H695,$BJ$3:$BJ$725)</f>
        <v>0</v>
      </c>
      <c r="BE695" s="30">
        <f>SUMIF(Ingredients!$B$3:$B$230,I695,Ingredients!$F$3:$F$230)+SUMIF($B$3:$B$725,I695,$BJ$3:$BJ$725)</f>
        <v>0</v>
      </c>
      <c r="BF695" s="30">
        <f>SUMIF(Ingredients!$B$3:$B$230,J695,Ingredients!$F$3:$F$230)+SUMIF($B$3:$B$725,J695,$BJ$3:$BJ$725)</f>
        <v>0</v>
      </c>
      <c r="BG695" s="30">
        <f>SUMIF(Ingredients!$B$3:$B$230,K695,Ingredients!$F$3:$F$230)+SUMIF($B$3:$B$725,K695,$BJ$3:$BJ$725)</f>
        <v>0</v>
      </c>
      <c r="BH695" s="30">
        <f>SUMIF(Ingredients!$B$3:$B$230,L695,Ingredients!$F$3:$F$230)+SUMIF($B$3:$B$725,L695,$BJ$3:$BJ$725)</f>
        <v>0</v>
      </c>
      <c r="BI695" s="30">
        <f>SUMIF(Ingredients!$B$3:$B$230,M695,Ingredients!$F$3:$F$230)+SUMIF($B$3:$B$725,M695,$BJ$3:$BJ$725)</f>
        <v>0</v>
      </c>
      <c r="BJ695" s="35">
        <f t="shared" si="142"/>
        <v>0</v>
      </c>
      <c r="BK695" s="30">
        <f>SUMIF(Ingredients!$B$3:$B$230,F695,Ingredients!$G$3:$G$230)+SUMIF($B$3:$B$725,F695,$BS$3:$BS$725)</f>
        <v>0</v>
      </c>
      <c r="BL695" s="30">
        <f>SUMIF(Ingredients!$B$3:$B$230,G695,Ingredients!$G$3:$G$230)+SUMIF($B$3:$B$725,G695,$BS$3:$BS$725)</f>
        <v>0</v>
      </c>
      <c r="BM695" s="30">
        <f>SUMIF(Ingredients!$B$3:$B$230,H695,Ingredients!$G$3:$G$230)+SUMIF($B$3:$B$725,H695,$BS$3:$BS$725)</f>
        <v>0</v>
      </c>
      <c r="BN695" s="30">
        <f>SUMIF(Ingredients!$B$3:$B$230,I695,Ingredients!$G$3:$G$230)+SUMIF($B$3:$B$725,I695,$BS$3:$BS$725)</f>
        <v>0</v>
      </c>
      <c r="BO695" s="30">
        <f>SUMIF(Ingredients!$B$3:$B$230,J695,Ingredients!$G$3:$G$230)+SUMIF($B$3:$B$725,J695,$BS$3:$BS$725)</f>
        <v>0</v>
      </c>
      <c r="BP695" s="30">
        <f>SUMIF(Ingredients!$B$3:$B$230,K695,Ingredients!$G$3:$G$230)+SUMIF($B$3:$B$725,K695,$BS$3:$BS$725)</f>
        <v>0</v>
      </c>
      <c r="BQ695" s="30">
        <f>SUMIF(Ingredients!$B$3:$B$230,L695,Ingredients!$G$3:$G$230)+SUMIF($B$3:$B$725,L695,$BS$3:$BS$725)</f>
        <v>0</v>
      </c>
      <c r="BR695" s="30">
        <f>SUMIF(Ingredients!$B$3:$B$230,M695,Ingredients!$G$3:$G$230)+SUMIF($B$3:$B$725,M695,$BS$3:$BS$725)</f>
        <v>0</v>
      </c>
      <c r="BS695" s="36">
        <f t="shared" si="143"/>
        <v>0</v>
      </c>
      <c r="BT695" s="30">
        <f>SUMIF(Ingredients!$B$3:$B$230,F695,Ingredients!$H$3:$H$230)+SUMIF($B$3:$B$725,F695,$CB$3:$CB$725)</f>
        <v>0</v>
      </c>
      <c r="BU695" s="30">
        <f>SUMIF(Ingredients!$B$3:$B$230,G695,Ingredients!$H$3:$H$230)+SUMIF($B$3:$B$725,G695,$CB$3:$CB$725)</f>
        <v>0</v>
      </c>
      <c r="BV695" s="30">
        <f>SUMIF(Ingredients!$B$3:$B$230,H695,Ingredients!$H$3:$H$230)+SUMIF($B$3:$B$725,H695,$CB$3:$CB$725)</f>
        <v>1.5</v>
      </c>
      <c r="BW695" s="30">
        <f>SUMIF(Ingredients!$B$3:$B$230,I695,Ingredients!$H$3:$H$230)+SUMIF($B$3:$B$725,I695,$CB$3:$CB$725)</f>
        <v>0</v>
      </c>
      <c r="BX695" s="30">
        <f>SUMIF(Ingredients!$B$3:$B$230,J695,Ingredients!$H$3:$H$230)+SUMIF($B$3:$B$725,J695,$CB$3:$CB$725)</f>
        <v>2.5</v>
      </c>
      <c r="BY695" s="30">
        <f>SUMIF(Ingredients!$B$3:$B$230,K695,Ingredients!$H$3:$H$230)+SUMIF($B$3:$B$725,K695,$CB$3:$CB$725)</f>
        <v>0</v>
      </c>
      <c r="BZ695" s="30">
        <f>SUMIF(Ingredients!$B$3:$B$230,L695,Ingredients!$H$3:$H$230)+SUMIF($B$3:$B$725,L695,$CB$3:$CB$725)</f>
        <v>0</v>
      </c>
      <c r="CA695" s="30">
        <f>SUMIF(Ingredients!$B$3:$B$230,M695,Ingredients!$H$3:$H$230)+SUMIF($B$3:$B$725,M695,$CB$3:$CB$725)</f>
        <v>1</v>
      </c>
      <c r="CB695" s="42">
        <f t="shared" si="144"/>
        <v>5</v>
      </c>
      <c r="CC695" s="30">
        <f>SUMIF(Ingredients!$B$3:$B$230,F695,Ingredients!$I$3:$I$230)+SUMIF($B$3:$B$725,F695,$CK$3:$CK$725)</f>
        <v>0</v>
      </c>
      <c r="CD695" s="30">
        <f>SUMIF(Ingredients!$B$3:$B$230,G695,Ingredients!$I$3:$I$230)+SUMIF($B$3:$B$725,G695,$CK$3:$CK$725)</f>
        <v>2</v>
      </c>
      <c r="CE695" s="30">
        <f>SUMIF(Ingredients!$B$3:$B$230,H695,Ingredients!$I$3:$I$230)+SUMIF($B$3:$B$725,H695,$CK$3:$CK$725)</f>
        <v>0</v>
      </c>
      <c r="CF695" s="30">
        <f>SUMIF(Ingredients!$B$3:$B$230,I695,Ingredients!$I$3:$I$230)+SUMIF($B$3:$B$725,I695,$CK$3:$CK$725)</f>
        <v>0</v>
      </c>
      <c r="CG695" s="30">
        <f>SUMIF(Ingredients!$B$3:$B$230,J695,Ingredients!$I$3:$I$230)+SUMIF($B$3:$B$725,J695,$CK$3:$CK$725)</f>
        <v>0</v>
      </c>
      <c r="CH695" s="30">
        <f>SUMIF(Ingredients!$B$3:$B$230,K695,Ingredients!$I$3:$I$230)+SUMIF($B$3:$B$725,K695,$CK$3:$CK$725)</f>
        <v>0</v>
      </c>
      <c r="CI695" s="30">
        <f>SUMIF(Ingredients!$B$3:$B$230,L695,Ingredients!$I$3:$I$230)+SUMIF($B$3:$B$725,L695,$CK$3:$CK$725)</f>
        <v>0</v>
      </c>
      <c r="CJ695" s="30">
        <f>SUMIF(Ingredients!$B$3:$B$230,M695,Ingredients!$I$3:$I$230)+SUMIF($B$3:$B$725,M695,$CK$3:$CK$725)</f>
        <v>0</v>
      </c>
      <c r="CK695" s="38">
        <f t="shared" si="145"/>
        <v>2</v>
      </c>
      <c r="CL695" s="30">
        <f>SUMIF(Ingredients!$B$3:$B$230,F695,Ingredients!$J$3:$J$230)+SUMIF($B$3:$B$725,F695,$CT$3:$CT$725)</f>
        <v>0</v>
      </c>
      <c r="CM695" s="30">
        <f>SUMIF(Ingredients!$B$3:$B$230,G695,Ingredients!$J$3:$J$230)+SUMIF($B$3:$B$725,G695,$CT$3:$CT$725)</f>
        <v>0</v>
      </c>
      <c r="CN695" s="30">
        <f>SUMIF(Ingredients!$B$3:$B$230,H695,Ingredients!$J$3:$J$230)+SUMIF($B$3:$B$725,H695,$CT$3:$CT$725)</f>
        <v>0</v>
      </c>
      <c r="CO695" s="30">
        <f>SUMIF(Ingredients!$B$3:$B$230,I695,Ingredients!$J$3:$J$230)+SUMIF($B$3:$B$725,I695,$CT$3:$CT$725)</f>
        <v>0</v>
      </c>
      <c r="CP695" s="30">
        <f>SUMIF(Ingredients!$B$3:$B$230,J695,Ingredients!$J$3:$J$230)+SUMIF($B$3:$B$725,J695,$CT$3:$CT$725)</f>
        <v>0</v>
      </c>
      <c r="CQ695" s="30">
        <f>SUMIF(Ingredients!$B$3:$B$230,K695,Ingredients!$J$3:$J$230)+SUMIF($B$3:$B$725,K695,$CT$3:$CT$725)</f>
        <v>0</v>
      </c>
      <c r="CR695" s="30">
        <f>SUMIF(Ingredients!$B$3:$B$230,L695,Ingredients!$J$3:$J$230)+SUMIF($B$3:$B$725,L695,$CT$3:$CT$725)</f>
        <v>0</v>
      </c>
      <c r="CS695" s="30">
        <f>SUMIF(Ingredients!$B$3:$B$230,M695,Ingredients!$J$3:$J$230)+SUMIF($B$3:$B$725,M695,$CT$3:$CT$725)</f>
        <v>0</v>
      </c>
      <c r="CT695" s="43">
        <f t="shared" si="146"/>
        <v>0</v>
      </c>
      <c r="CU695" s="34">
        <v>14.166666666666668</v>
      </c>
      <c r="CV695" s="30">
        <v>25</v>
      </c>
      <c r="CW695" s="30">
        <v>8.2750000000000004</v>
      </c>
      <c r="CX695" s="35">
        <v>0</v>
      </c>
      <c r="CY695" s="36">
        <v>0</v>
      </c>
      <c r="CZ695" s="37">
        <v>5</v>
      </c>
      <c r="DA695" s="38">
        <v>2</v>
      </c>
      <c r="DB695" s="39">
        <v>0</v>
      </c>
      <c r="DC695" t="s">
        <v>199</v>
      </c>
      <c r="DD695" t="str">
        <f t="shared" ca="1" si="138"/>
        <v/>
      </c>
      <c r="DE695" t="str">
        <f t="shared" ca="1" si="147"/>
        <v>No</v>
      </c>
      <c r="DG695" t="s">
        <v>200</v>
      </c>
      <c r="DH695" t="str">
        <f t="shared" ca="1" si="148"/>
        <v/>
      </c>
      <c r="DI695" t="s">
        <v>2271</v>
      </c>
    </row>
    <row r="696" spans="2:113" x14ac:dyDescent="0.3">
      <c r="B696" t="s">
        <v>1034</v>
      </c>
      <c r="C696" t="str">
        <f>INDEX('PH Itemnames'!$B$1:$B$723,MATCH(B696,'PH Itemnames'!$A$1:$A$723),1)</f>
        <v>jambalayaItem</v>
      </c>
      <c r="D696" t="s">
        <v>245</v>
      </c>
      <c r="E696" t="s">
        <v>1191</v>
      </c>
      <c r="F696" s="10" t="s">
        <v>270</v>
      </c>
      <c r="G696" s="11" t="s">
        <v>664</v>
      </c>
      <c r="H696" s="11" t="s">
        <v>287</v>
      </c>
      <c r="I696" s="11" t="s">
        <v>64</v>
      </c>
      <c r="J696" s="11" t="s">
        <v>132</v>
      </c>
      <c r="K696" s="11" t="s">
        <v>70</v>
      </c>
      <c r="L696" s="11" t="s">
        <v>122</v>
      </c>
      <c r="M696" s="11" t="s">
        <v>400</v>
      </c>
      <c r="N696" s="46">
        <f ca="1">SUMIF(Ingredients!$B$3:$B$230,'PH complex foods'!F696,Ingredients!$A$3:$A$119)+SUMIF($B$3:$B$725,F696,$V$3:$V$724)</f>
        <v>1</v>
      </c>
      <c r="O696" s="11">
        <f ca="1">SUMIF(Ingredients!$B$3:$B$230,'PH complex foods'!G696,Ingredients!$A$3:$A$119)+SUMIF($B$3:$B$725,G696,$V$3:$V$724)</f>
        <v>1</v>
      </c>
      <c r="P696" s="11">
        <f ca="1">SUMIF(Ingredients!$B$3:$B$230,'PH complex foods'!H696,Ingredients!$A$3:$A$119)+SUMIF($B$3:$B$725,H696,$V$3:$V$724)</f>
        <v>1</v>
      </c>
      <c r="Q696" s="11">
        <f ca="1">SUMIF(Ingredients!$B$3:$B$230,'PH complex foods'!I696,Ingredients!$A$3:$A$119)+SUMIF($B$3:$B$725,I696,$V$3:$V$724)</f>
        <v>1</v>
      </c>
      <c r="R696" s="11">
        <f ca="1">SUMIF(Ingredients!$B$3:$B$230,'PH complex foods'!J696,Ingredients!$A$3:$A$119)+SUMIF($B$3:$B$725,J696,$V$3:$V$724)</f>
        <v>1</v>
      </c>
      <c r="S696" s="11">
        <f ca="1">SUMIF(Ingredients!$B$3:$B$230,'PH complex foods'!K696,Ingredients!$A$3:$A$119)+SUMIF($B$3:$B$725,K696,$V$3:$V$724)</f>
        <v>1</v>
      </c>
      <c r="T696" s="11">
        <f ca="1">SUMIF(Ingredients!$B$3:$B$230,'PH complex foods'!L696,Ingredients!$A$3:$A$119)+SUMIF($B$3:$B$725,L696,$V$3:$V$724)</f>
        <v>1</v>
      </c>
      <c r="U696" s="11">
        <f ca="1">SUMIF(Ingredients!$B$3:$B$230,'PH complex foods'!M696,Ingredients!$A$3:$A$119)+SUMIF($B$3:$B$725,M696,$V$3:$V$724)</f>
        <v>1</v>
      </c>
      <c r="V696" s="10">
        <f t="shared" ca="1" si="149"/>
        <v>1</v>
      </c>
      <c r="W696" s="10">
        <v>1</v>
      </c>
      <c r="X696" s="11">
        <v>1</v>
      </c>
      <c r="Y696" s="11">
        <f>COUNTIF(F696:M1420,B696)</f>
        <v>0</v>
      </c>
      <c r="Z696" s="44" t="str">
        <f t="shared" ca="1" si="150"/>
        <v>Yes</v>
      </c>
      <c r="AA696" s="34">
        <f>SUMIF(Ingredients!$B$3:$B$230,F696,Ingredients!$C$3:$C$230)+SUMIF($B$3:$B$725,F696,$AI$3:$AI$725)</f>
        <v>12.30952380952381</v>
      </c>
      <c r="AB696" s="30">
        <f>SUMIF(Ingredients!$B$3:$B$230,G696,Ingredients!$C$3:$C$230)+SUMIF($B$3:$B$725,G696,$AI$3:$AI$725)</f>
        <v>7.166666666666667</v>
      </c>
      <c r="AC696" s="30">
        <f>SUMIF(Ingredients!$B$3:$B$230,H696,Ingredients!$C$3:$C$230)+SUMIF($B$3:$B$725,H696,$AI$3:$AI$725)</f>
        <v>10</v>
      </c>
      <c r="AD696" s="30">
        <f>SUMIF(Ingredients!$B$3:$B$230,I696,Ingredients!$C$3:$C$230)+SUMIF($B$3:$B$725,I696,$AI$3:$AI$725)</f>
        <v>2</v>
      </c>
      <c r="AE696" s="30">
        <f>SUMIF(Ingredients!$B$3:$B$230,J696,Ingredients!$C$3:$C$230)+SUMIF($B$3:$B$725,J696,$AI$3:$AI$725)</f>
        <v>4</v>
      </c>
      <c r="AF696" s="30">
        <f>SUMIF(Ingredients!$B$3:$B$230,K696,Ingredients!$C$3:$C$230)+SUMIF($B$3:$B$725,K696,$AI$3:$AI$725)</f>
        <v>2</v>
      </c>
      <c r="AG696" s="30">
        <f>SUMIF(Ingredients!$B$3:$B$230,L696,Ingredients!$C$3:$C$230)+SUMIF($B$3:$B$725,L696,$AI$3:$AI$725)</f>
        <v>0</v>
      </c>
      <c r="AH696" s="30">
        <f>SUMIF(Ingredients!$B$3:$B$230,M696,Ingredients!$C$3:$C$230)+SUMIF($B$3:$B$725,M696,$AI$3:$AI$725)</f>
        <v>0</v>
      </c>
      <c r="AI696" s="29">
        <f t="shared" si="139"/>
        <v>37.476190476190482</v>
      </c>
      <c r="AJ696" s="30">
        <f>SUMIF(Ingredients!$B$3:$B$230,F696,Ingredients!$D$3:$D$230)+SUMIF($B$3:$B$725,F696,$AR$3:$AR$725)</f>
        <v>0.35714285714285715</v>
      </c>
      <c r="AK696" s="30">
        <f>SUMIF(Ingredients!$B$3:$B$230,G696,Ingredients!$D$3:$D$230)+SUMIF($B$3:$B$725,G696,$AR$3:$AR$725)</f>
        <v>0</v>
      </c>
      <c r="AL696" s="30">
        <f>SUMIF(Ingredients!$B$3:$B$230,H696,Ingredients!$D$3:$D$230)+SUMIF($B$3:$B$725,H696,$AR$3:$AR$725)</f>
        <v>0</v>
      </c>
      <c r="AM696" s="30">
        <f>SUMIF(Ingredients!$B$3:$B$230,I696,Ingredients!$D$3:$D$230)+SUMIF($B$3:$B$725,I696,$AR$3:$AR$725)</f>
        <v>0</v>
      </c>
      <c r="AN696" s="30">
        <f>SUMIF(Ingredients!$B$3:$B$230,J696,Ingredients!$D$3:$D$230)+SUMIF($B$3:$B$725,J696,$AR$3:$AR$725)</f>
        <v>0</v>
      </c>
      <c r="AO696" s="30">
        <f>SUMIF(Ingredients!$B$3:$B$230,K696,Ingredients!$D$3:$D$230)+SUMIF($B$3:$B$725,K696,$AR$3:$AR$725)</f>
        <v>5</v>
      </c>
      <c r="AP696" s="30">
        <f>SUMIF(Ingredients!$B$3:$B$230,L696,Ingredients!$D$3:$D$230)+SUMIF($B$3:$B$725,L696,$AR$3:$AR$725)</f>
        <v>0</v>
      </c>
      <c r="AQ696" s="30">
        <f>SUMIF(Ingredients!$B$3:$B$230,M696,Ingredients!$D$3:$D$230)+SUMIF($B$3:$B$725,M696,$AR$3:$AR$725)</f>
        <v>0</v>
      </c>
      <c r="AR696" s="29">
        <f t="shared" si="140"/>
        <v>5.3571428571428568</v>
      </c>
      <c r="AS696" s="30">
        <f>SUMIF(Ingredients!$B$3:$B$230,F696,Ingredients!$E$3:$E$230)+SUMIF($B$3:$B$725,F696,$BA$3:$BA$730)</f>
        <v>10.428571428571429</v>
      </c>
      <c r="AT696" s="30">
        <f>SUMIF(Ingredients!$B$3:$B$230,G696,Ingredients!$E$3:$E$230)+SUMIF($B$3:$B$725,G696,$BA$3:$BA$730)</f>
        <v>30</v>
      </c>
      <c r="AU696" s="30">
        <f>SUMIF(Ingredients!$B$3:$B$230,H696,Ingredients!$E$3:$E$230)+SUMIF($B$3:$B$725,H696,$BA$3:$BA$730)</f>
        <v>7</v>
      </c>
      <c r="AV696" s="30">
        <f>SUMIF(Ingredients!$B$3:$B$230,I696,Ingredients!$E$3:$E$230)+SUMIF($B$3:$B$725,I696,$BA$3:$BA$730)</f>
        <v>43</v>
      </c>
      <c r="AW696" s="30">
        <f>SUMIF(Ingredients!$B$3:$B$230,J696,Ingredients!$E$3:$E$230)+SUMIF($B$3:$B$725,J696,$BA$3:$BA$730)</f>
        <v>7.666666666666667</v>
      </c>
      <c r="AX696" s="30">
        <f>SUMIF(Ingredients!$B$3:$B$230,K696,Ingredients!$E$3:$E$230)+SUMIF($B$3:$B$725,K696,$BA$3:$BA$730)</f>
        <v>5</v>
      </c>
      <c r="AY696" s="30">
        <f>SUMIF(Ingredients!$B$3:$B$230,L696,Ingredients!$E$3:$E$230)+SUMIF($B$3:$B$725,L696,$BA$3:$BA$730)</f>
        <v>48</v>
      </c>
      <c r="AZ696" s="30">
        <f>SUMIF(Ingredients!$B$3:$B$230,M696,Ingredients!$E$3:$E$230)+SUMIF($B$3:$B$725,M696,$BA$3:$BA$730)</f>
        <v>0</v>
      </c>
      <c r="BA696" s="29">
        <f t="shared" si="141"/>
        <v>18.886904761904763</v>
      </c>
      <c r="BB696" s="30">
        <f>SUMIF(Ingredients!$B$3:$B$230,F696,Ingredients!$F$3:$F$230)+SUMIF($B$3:$B$725,F696,$BJ$3:$BJ$725)</f>
        <v>0</v>
      </c>
      <c r="BC696" s="30">
        <f>SUMIF(Ingredients!$B$3:$B$230,G696,Ingredients!$F$3:$F$230)+SUMIF($B$3:$B$725,G696,$BJ$3:$BJ$725)</f>
        <v>0</v>
      </c>
      <c r="BD696" s="30">
        <f>SUMIF(Ingredients!$B$3:$B$230,H696,Ingredients!$F$3:$F$230)+SUMIF($B$3:$B$725,H696,$BJ$3:$BJ$725)</f>
        <v>0</v>
      </c>
      <c r="BE696" s="30">
        <f>SUMIF(Ingredients!$B$3:$B$230,I696,Ingredients!$F$3:$F$230)+SUMIF($B$3:$B$725,I696,$BJ$3:$BJ$725)</f>
        <v>0</v>
      </c>
      <c r="BF696" s="30">
        <f>SUMIF(Ingredients!$B$3:$B$230,J696,Ingredients!$F$3:$F$230)+SUMIF($B$3:$B$725,J696,$BJ$3:$BJ$725)</f>
        <v>0</v>
      </c>
      <c r="BG696" s="30">
        <f>SUMIF(Ingredients!$B$3:$B$230,K696,Ingredients!$F$3:$F$230)+SUMIF($B$3:$B$725,K696,$BJ$3:$BJ$725)</f>
        <v>0</v>
      </c>
      <c r="BH696" s="30">
        <f>SUMIF(Ingredients!$B$3:$B$230,L696,Ingredients!$F$3:$F$230)+SUMIF($B$3:$B$725,L696,$BJ$3:$BJ$725)</f>
        <v>0</v>
      </c>
      <c r="BI696" s="30">
        <f>SUMIF(Ingredients!$B$3:$B$230,M696,Ingredients!$F$3:$F$230)+SUMIF($B$3:$B$725,M696,$BJ$3:$BJ$725)</f>
        <v>0</v>
      </c>
      <c r="BJ696" s="35">
        <f t="shared" si="142"/>
        <v>0</v>
      </c>
      <c r="BK696" s="30">
        <f>SUMIF(Ingredients!$B$3:$B$230,F696,Ingredients!$G$3:$G$230)+SUMIF($B$3:$B$725,F696,$BS$3:$BS$725)</f>
        <v>0</v>
      </c>
      <c r="BL696" s="30">
        <f>SUMIF(Ingredients!$B$3:$B$230,G696,Ingredients!$G$3:$G$230)+SUMIF($B$3:$B$725,G696,$BS$3:$BS$725)</f>
        <v>0</v>
      </c>
      <c r="BM696" s="30">
        <f>SUMIF(Ingredients!$B$3:$B$230,H696,Ingredients!$G$3:$G$230)+SUMIF($B$3:$B$725,H696,$BS$3:$BS$725)</f>
        <v>0</v>
      </c>
      <c r="BN696" s="30">
        <f>SUMIF(Ingredients!$B$3:$B$230,I696,Ingredients!$G$3:$G$230)+SUMIF($B$3:$B$725,I696,$BS$3:$BS$725)</f>
        <v>0</v>
      </c>
      <c r="BO696" s="30">
        <f>SUMIF(Ingredients!$B$3:$B$230,J696,Ingredients!$G$3:$G$230)+SUMIF($B$3:$B$725,J696,$BS$3:$BS$725)</f>
        <v>0</v>
      </c>
      <c r="BP696" s="30">
        <f>SUMIF(Ingredients!$B$3:$B$230,K696,Ingredients!$G$3:$G$230)+SUMIF($B$3:$B$725,K696,$BS$3:$BS$725)</f>
        <v>0</v>
      </c>
      <c r="BQ696" s="30">
        <f>SUMIF(Ingredients!$B$3:$B$230,L696,Ingredients!$G$3:$G$230)+SUMIF($B$3:$B$725,L696,$BS$3:$BS$725)</f>
        <v>0</v>
      </c>
      <c r="BR696" s="30">
        <f>SUMIF(Ingredients!$B$3:$B$230,M696,Ingredients!$G$3:$G$230)+SUMIF($B$3:$B$725,M696,$BS$3:$BS$725)</f>
        <v>0</v>
      </c>
      <c r="BS696" s="36">
        <f t="shared" si="143"/>
        <v>0</v>
      </c>
      <c r="BT696" s="30">
        <f>SUMIF(Ingredients!$B$3:$B$230,F696,Ingredients!$H$3:$H$230)+SUMIF($B$3:$B$725,F696,$CB$3:$CB$725)</f>
        <v>1.1428571428571428</v>
      </c>
      <c r="BU696" s="30">
        <f>SUMIF(Ingredients!$B$3:$B$230,G696,Ingredients!$H$3:$H$230)+SUMIF($B$3:$B$725,G696,$CB$3:$CB$725)</f>
        <v>0</v>
      </c>
      <c r="BV696" s="30">
        <f>SUMIF(Ingredients!$B$3:$B$230,H696,Ingredients!$H$3:$H$230)+SUMIF($B$3:$B$725,H696,$CB$3:$CB$725)</f>
        <v>0</v>
      </c>
      <c r="BW696" s="30">
        <f>SUMIF(Ingredients!$B$3:$B$230,I696,Ingredients!$H$3:$H$230)+SUMIF($B$3:$B$725,I696,$CB$3:$CB$725)</f>
        <v>1</v>
      </c>
      <c r="BX696" s="30">
        <f>SUMIF(Ingredients!$B$3:$B$230,J696,Ingredients!$H$3:$H$230)+SUMIF($B$3:$B$725,J696,$CB$3:$CB$725)</f>
        <v>1</v>
      </c>
      <c r="BY696" s="30">
        <f>SUMIF(Ingredients!$B$3:$B$230,K696,Ingredients!$H$3:$H$230)+SUMIF($B$3:$B$725,K696,$CB$3:$CB$725)</f>
        <v>1.5</v>
      </c>
      <c r="BZ696" s="30">
        <f>SUMIF(Ingredients!$B$3:$B$230,L696,Ingredients!$H$3:$H$230)+SUMIF($B$3:$B$725,L696,$CB$3:$CB$725)</f>
        <v>0</v>
      </c>
      <c r="CA696" s="30">
        <f>SUMIF(Ingredients!$B$3:$B$230,M696,Ingredients!$H$3:$H$230)+SUMIF($B$3:$B$725,M696,$CB$3:$CB$725)</f>
        <v>0</v>
      </c>
      <c r="CB696" s="42">
        <f t="shared" si="144"/>
        <v>4.6428571428571423</v>
      </c>
      <c r="CC696" s="30">
        <f>SUMIF(Ingredients!$B$3:$B$230,F696,Ingredients!$I$3:$I$230)+SUMIF($B$3:$B$725,F696,$CK$3:$CK$725)</f>
        <v>2.5</v>
      </c>
      <c r="CD696" s="30">
        <f>SUMIF(Ingredients!$B$3:$B$230,G696,Ingredients!$I$3:$I$230)+SUMIF($B$3:$B$725,G696,$CK$3:$CK$725)</f>
        <v>2</v>
      </c>
      <c r="CE696" s="30">
        <f>SUMIF(Ingredients!$B$3:$B$230,H696,Ingredients!$I$3:$I$230)+SUMIF($B$3:$B$725,H696,$CK$3:$CK$725)</f>
        <v>2.5</v>
      </c>
      <c r="CF696" s="30">
        <f>SUMIF(Ingredients!$B$3:$B$230,I696,Ingredients!$I$3:$I$230)+SUMIF($B$3:$B$725,I696,$CK$3:$CK$725)</f>
        <v>0</v>
      </c>
      <c r="CG696" s="30">
        <f>SUMIF(Ingredients!$B$3:$B$230,J696,Ingredients!$I$3:$I$230)+SUMIF($B$3:$B$725,J696,$CK$3:$CK$725)</f>
        <v>0</v>
      </c>
      <c r="CH696" s="30">
        <f>SUMIF(Ingredients!$B$3:$B$230,K696,Ingredients!$I$3:$I$230)+SUMIF($B$3:$B$725,K696,$CK$3:$CK$725)</f>
        <v>0</v>
      </c>
      <c r="CI696" s="30">
        <f>SUMIF(Ingredients!$B$3:$B$230,L696,Ingredients!$I$3:$I$230)+SUMIF($B$3:$B$725,L696,$CK$3:$CK$725)</f>
        <v>0</v>
      </c>
      <c r="CJ696" s="30">
        <f>SUMIF(Ingredients!$B$3:$B$230,M696,Ingredients!$I$3:$I$230)+SUMIF($B$3:$B$725,M696,$CK$3:$CK$725)</f>
        <v>0</v>
      </c>
      <c r="CK696" s="38">
        <f t="shared" si="145"/>
        <v>7</v>
      </c>
      <c r="CL696" s="30">
        <f>SUMIF(Ingredients!$B$3:$B$230,F696,Ingredients!$J$3:$J$230)+SUMIF($B$3:$B$725,F696,$CT$3:$CT$725)</f>
        <v>0</v>
      </c>
      <c r="CM696" s="30">
        <f>SUMIF(Ingredients!$B$3:$B$230,G696,Ingredients!$J$3:$J$230)+SUMIF($B$3:$B$725,G696,$CT$3:$CT$725)</f>
        <v>0</v>
      </c>
      <c r="CN696" s="30">
        <f>SUMIF(Ingredients!$B$3:$B$230,H696,Ingredients!$J$3:$J$230)+SUMIF($B$3:$B$725,H696,$CT$3:$CT$725)</f>
        <v>0</v>
      </c>
      <c r="CO696" s="30">
        <f>SUMIF(Ingredients!$B$3:$B$230,I696,Ingredients!$J$3:$J$230)+SUMIF($B$3:$B$725,I696,$CT$3:$CT$725)</f>
        <v>0</v>
      </c>
      <c r="CP696" s="30">
        <f>SUMIF(Ingredients!$B$3:$B$230,J696,Ingredients!$J$3:$J$230)+SUMIF($B$3:$B$725,J696,$CT$3:$CT$725)</f>
        <v>0</v>
      </c>
      <c r="CQ696" s="30">
        <f>SUMIF(Ingredients!$B$3:$B$230,K696,Ingredients!$J$3:$J$230)+SUMIF($B$3:$B$725,K696,$CT$3:$CT$725)</f>
        <v>0</v>
      </c>
      <c r="CR696" s="30">
        <f>SUMIF(Ingredients!$B$3:$B$230,L696,Ingredients!$J$3:$J$230)+SUMIF($B$3:$B$725,L696,$CT$3:$CT$725)</f>
        <v>0</v>
      </c>
      <c r="CS696" s="30">
        <f>SUMIF(Ingredients!$B$3:$B$230,M696,Ingredients!$J$3:$J$230)+SUMIF($B$3:$B$725,M696,$CT$3:$CT$725)</f>
        <v>0</v>
      </c>
      <c r="CT696" s="43">
        <f t="shared" si="146"/>
        <v>0</v>
      </c>
      <c r="CU696" s="34">
        <v>35</v>
      </c>
      <c r="CV696" s="30">
        <v>0</v>
      </c>
      <c r="CW696" s="30">
        <v>10.886904761904763</v>
      </c>
      <c r="CX696" s="35">
        <v>0</v>
      </c>
      <c r="CY696" s="36">
        <v>0</v>
      </c>
      <c r="CZ696" s="37">
        <v>4.5</v>
      </c>
      <c r="DA696" s="38">
        <v>5</v>
      </c>
      <c r="DB696" s="39">
        <v>0</v>
      </c>
      <c r="DC696" t="s">
        <v>202</v>
      </c>
      <c r="DD696" t="str">
        <f t="shared" ca="1" si="138"/>
        <v/>
      </c>
      <c r="DE696" t="str">
        <f t="shared" ca="1" si="147"/>
        <v>-</v>
      </c>
      <c r="DG696" t="s">
        <v>200</v>
      </c>
      <c r="DH696" t="str">
        <f t="shared" ca="1" si="148"/>
        <v>JAMBALAYAITEM(MEAL, ItemRegistry.jambalayaItem, 4 ,7f,0f,0f,4.5f,0f,5f,0f,1.93f),</v>
      </c>
      <c r="DI696" t="s">
        <v>2679</v>
      </c>
    </row>
    <row r="697" spans="2:113" x14ac:dyDescent="0.3">
      <c r="B697" t="s">
        <v>1035</v>
      </c>
      <c r="C697" t="str">
        <f>INDEX('PH Itemnames'!$B$1:$B$723,MATCH(B697,'PH Itemnames'!$A$1:$A$723),1)</f>
        <v>supremepizzaItem</v>
      </c>
      <c r="D697" t="s">
        <v>245</v>
      </c>
      <c r="E697" t="s">
        <v>1191</v>
      </c>
      <c r="F697" s="10" t="s">
        <v>962</v>
      </c>
      <c r="G697" s="11" t="s">
        <v>132</v>
      </c>
      <c r="H697" s="11" t="s">
        <v>64</v>
      </c>
      <c r="I697" s="11" t="s">
        <v>122</v>
      </c>
      <c r="J697" s="11"/>
      <c r="K697" s="11"/>
      <c r="L697" s="11"/>
      <c r="M697" s="11"/>
      <c r="N697" s="46">
        <f ca="1">SUMIF(Ingredients!$B$3:$B$230,'PH complex foods'!F697,Ingredients!$A$3:$A$119)+SUMIF($B$3:$B$725,F697,$V$3:$V$724)</f>
        <v>1</v>
      </c>
      <c r="O697" s="11">
        <f ca="1">SUMIF(Ingredients!$B$3:$B$230,'PH complex foods'!G697,Ingredients!$A$3:$A$119)+SUMIF($B$3:$B$725,G697,$V$3:$V$724)</f>
        <v>1</v>
      </c>
      <c r="P697" s="11">
        <f ca="1">SUMIF(Ingredients!$B$3:$B$230,'PH complex foods'!H697,Ingredients!$A$3:$A$119)+SUMIF($B$3:$B$725,H697,$V$3:$V$724)</f>
        <v>1</v>
      </c>
      <c r="Q697" s="11">
        <f ca="1">SUMIF(Ingredients!$B$3:$B$230,'PH complex foods'!I697,Ingredients!$A$3:$A$119)+SUMIF($B$3:$B$725,I697,$V$3:$V$724)</f>
        <v>1</v>
      </c>
      <c r="R697" s="11">
        <f ca="1">SUMIF(Ingredients!$B$3:$B$230,'PH complex foods'!J697,Ingredients!$A$3:$A$119)+SUMIF($B$3:$B$725,J697,$V$3:$V$724)</f>
        <v>0</v>
      </c>
      <c r="S697" s="11">
        <f ca="1">SUMIF(Ingredients!$B$3:$B$230,'PH complex foods'!K697,Ingredients!$A$3:$A$119)+SUMIF($B$3:$B$725,K697,$V$3:$V$724)</f>
        <v>0</v>
      </c>
      <c r="T697" s="11">
        <f ca="1">SUMIF(Ingredients!$B$3:$B$230,'PH complex foods'!L697,Ingredients!$A$3:$A$119)+SUMIF($B$3:$B$725,L697,$V$3:$V$724)</f>
        <v>0</v>
      </c>
      <c r="U697" s="11">
        <f ca="1">SUMIF(Ingredients!$B$3:$B$230,'PH complex foods'!M697,Ingredients!$A$3:$A$119)+SUMIF($B$3:$B$725,M697,$V$3:$V$724)</f>
        <v>0</v>
      </c>
      <c r="V697" s="10">
        <f t="shared" ca="1" si="149"/>
        <v>1</v>
      </c>
      <c r="W697" s="10">
        <v>1</v>
      </c>
      <c r="X697" s="11">
        <v>1</v>
      </c>
      <c r="Y697" s="11">
        <f>COUNTIF(F697:M1421,B697)</f>
        <v>0</v>
      </c>
      <c r="Z697" s="44" t="str">
        <f t="shared" ca="1" si="150"/>
        <v>Yes</v>
      </c>
      <c r="AA697" s="34">
        <f>SUMIF(Ingredients!$B$3:$B$230,F697,Ingredients!$C$3:$C$230)+SUMIF($B$3:$B$725,F697,$AI$3:$AI$725)</f>
        <v>31</v>
      </c>
      <c r="AB697" s="30">
        <f>SUMIF(Ingredients!$B$3:$B$230,G697,Ingredients!$C$3:$C$230)+SUMIF($B$3:$B$725,G697,$AI$3:$AI$725)</f>
        <v>4</v>
      </c>
      <c r="AC697" s="30">
        <f>SUMIF(Ingredients!$B$3:$B$230,H697,Ingredients!$C$3:$C$230)+SUMIF($B$3:$B$725,H697,$AI$3:$AI$725)</f>
        <v>2</v>
      </c>
      <c r="AD697" s="30">
        <f>SUMIF(Ingredients!$B$3:$B$230,I697,Ingredients!$C$3:$C$230)+SUMIF($B$3:$B$725,I697,$AI$3:$AI$725)</f>
        <v>0</v>
      </c>
      <c r="AE697" s="30">
        <f>SUMIF(Ingredients!$B$3:$B$230,J697,Ingredients!$C$3:$C$230)+SUMIF($B$3:$B$725,J697,$AI$3:$AI$725)</f>
        <v>0</v>
      </c>
      <c r="AF697" s="30">
        <f>SUMIF(Ingredients!$B$3:$B$230,K697,Ingredients!$C$3:$C$230)+SUMIF($B$3:$B$725,K697,$AI$3:$AI$725)</f>
        <v>0</v>
      </c>
      <c r="AG697" s="30">
        <f>SUMIF(Ingredients!$B$3:$B$230,L697,Ingredients!$C$3:$C$230)+SUMIF($B$3:$B$725,L697,$AI$3:$AI$725)</f>
        <v>0</v>
      </c>
      <c r="AH697" s="30">
        <f>SUMIF(Ingredients!$B$3:$B$230,M697,Ingredients!$C$3:$C$230)+SUMIF($B$3:$B$725,M697,$AI$3:$AI$725)</f>
        <v>0</v>
      </c>
      <c r="AI697" s="29">
        <f t="shared" si="139"/>
        <v>37</v>
      </c>
      <c r="AJ697" s="30">
        <f>SUMIF(Ingredients!$B$3:$B$230,F697,Ingredients!$D$3:$D$230)+SUMIF($B$3:$B$725,F697,$AR$3:$AR$725)</f>
        <v>5</v>
      </c>
      <c r="AK697" s="30">
        <f>SUMIF(Ingredients!$B$3:$B$230,G697,Ingredients!$D$3:$D$230)+SUMIF($B$3:$B$725,G697,$AR$3:$AR$725)</f>
        <v>0</v>
      </c>
      <c r="AL697" s="30">
        <f>SUMIF(Ingredients!$B$3:$B$230,H697,Ingredients!$D$3:$D$230)+SUMIF($B$3:$B$725,H697,$AR$3:$AR$725)</f>
        <v>0</v>
      </c>
      <c r="AM697" s="30">
        <f>SUMIF(Ingredients!$B$3:$B$230,I697,Ingredients!$D$3:$D$230)+SUMIF($B$3:$B$725,I697,$AR$3:$AR$725)</f>
        <v>0</v>
      </c>
      <c r="AN697" s="30">
        <f>SUMIF(Ingredients!$B$3:$B$230,J697,Ingredients!$D$3:$D$230)+SUMIF($B$3:$B$725,J697,$AR$3:$AR$725)</f>
        <v>0</v>
      </c>
      <c r="AO697" s="30">
        <f>SUMIF(Ingredients!$B$3:$B$230,K697,Ingredients!$D$3:$D$230)+SUMIF($B$3:$B$725,K697,$AR$3:$AR$725)</f>
        <v>0</v>
      </c>
      <c r="AP697" s="30">
        <f>SUMIF(Ingredients!$B$3:$B$230,L697,Ingredients!$D$3:$D$230)+SUMIF($B$3:$B$725,L697,$AR$3:$AR$725)</f>
        <v>0</v>
      </c>
      <c r="AQ697" s="30">
        <f>SUMIF(Ingredients!$B$3:$B$230,M697,Ingredients!$D$3:$D$230)+SUMIF($B$3:$B$725,M697,$AR$3:$AR$725)</f>
        <v>0</v>
      </c>
      <c r="AR697" s="29">
        <f t="shared" si="140"/>
        <v>5</v>
      </c>
      <c r="AS697" s="30">
        <f>SUMIF(Ingredients!$B$3:$B$230,F697,Ingredients!$E$3:$E$230)+SUMIF($B$3:$B$725,F697,$BA$3:$BA$730)</f>
        <v>27.479166666666668</v>
      </c>
      <c r="AT697" s="30">
        <f>SUMIF(Ingredients!$B$3:$B$230,G697,Ingredients!$E$3:$E$230)+SUMIF($B$3:$B$725,G697,$BA$3:$BA$730)</f>
        <v>7.666666666666667</v>
      </c>
      <c r="AU697" s="30">
        <f>SUMIF(Ingredients!$B$3:$B$230,H697,Ingredients!$E$3:$E$230)+SUMIF($B$3:$B$725,H697,$BA$3:$BA$730)</f>
        <v>43</v>
      </c>
      <c r="AV697" s="30">
        <f>SUMIF(Ingredients!$B$3:$B$230,I697,Ingredients!$E$3:$E$230)+SUMIF($B$3:$B$725,I697,$BA$3:$BA$730)</f>
        <v>48</v>
      </c>
      <c r="AW697" s="30">
        <f>SUMIF(Ingredients!$B$3:$B$230,J697,Ingredients!$E$3:$E$230)+SUMIF($B$3:$B$725,J697,$BA$3:$BA$730)</f>
        <v>0</v>
      </c>
      <c r="AX697" s="30">
        <f>SUMIF(Ingredients!$B$3:$B$230,K697,Ingredients!$E$3:$E$230)+SUMIF($B$3:$B$725,K697,$BA$3:$BA$730)</f>
        <v>0</v>
      </c>
      <c r="AY697" s="30">
        <f>SUMIF(Ingredients!$B$3:$B$230,L697,Ingredients!$E$3:$E$230)+SUMIF($B$3:$B$725,L697,$BA$3:$BA$730)</f>
        <v>0</v>
      </c>
      <c r="AZ697" s="30">
        <f>SUMIF(Ingredients!$B$3:$B$230,M697,Ingredients!$E$3:$E$230)+SUMIF($B$3:$B$725,M697,$BA$3:$BA$730)</f>
        <v>0</v>
      </c>
      <c r="BA697" s="29">
        <f t="shared" si="141"/>
        <v>31.536458333333336</v>
      </c>
      <c r="BB697" s="30">
        <f>SUMIF(Ingredients!$B$3:$B$230,F697,Ingredients!$F$3:$F$230)+SUMIF($B$3:$B$725,F697,$BJ$3:$BJ$725)</f>
        <v>1</v>
      </c>
      <c r="BC697" s="30">
        <f>SUMIF(Ingredients!$B$3:$B$230,G697,Ingredients!$F$3:$F$230)+SUMIF($B$3:$B$725,G697,$BJ$3:$BJ$725)</f>
        <v>0</v>
      </c>
      <c r="BD697" s="30">
        <f>SUMIF(Ingredients!$B$3:$B$230,H697,Ingredients!$F$3:$F$230)+SUMIF($B$3:$B$725,H697,$BJ$3:$BJ$725)</f>
        <v>0</v>
      </c>
      <c r="BE697" s="30">
        <f>SUMIF(Ingredients!$B$3:$B$230,I697,Ingredients!$F$3:$F$230)+SUMIF($B$3:$B$725,I697,$BJ$3:$BJ$725)</f>
        <v>0</v>
      </c>
      <c r="BF697" s="30">
        <f>SUMIF(Ingredients!$B$3:$B$230,J697,Ingredients!$F$3:$F$230)+SUMIF($B$3:$B$725,J697,$BJ$3:$BJ$725)</f>
        <v>0</v>
      </c>
      <c r="BG697" s="30">
        <f>SUMIF(Ingredients!$B$3:$B$230,K697,Ingredients!$F$3:$F$230)+SUMIF($B$3:$B$725,K697,$BJ$3:$BJ$725)</f>
        <v>0</v>
      </c>
      <c r="BH697" s="30">
        <f>SUMIF(Ingredients!$B$3:$B$230,L697,Ingredients!$F$3:$F$230)+SUMIF($B$3:$B$725,L697,$BJ$3:$BJ$725)</f>
        <v>0</v>
      </c>
      <c r="BI697" s="30">
        <f>SUMIF(Ingredients!$B$3:$B$230,M697,Ingredients!$F$3:$F$230)+SUMIF($B$3:$B$725,M697,$BJ$3:$BJ$725)</f>
        <v>0</v>
      </c>
      <c r="BJ697" s="35">
        <f t="shared" si="142"/>
        <v>1</v>
      </c>
      <c r="BK697" s="30">
        <f>SUMIF(Ingredients!$B$3:$B$230,F697,Ingredients!$G$3:$G$230)+SUMIF($B$3:$B$725,F697,$BS$3:$BS$725)</f>
        <v>0</v>
      </c>
      <c r="BL697" s="30">
        <f>SUMIF(Ingredients!$B$3:$B$230,G697,Ingredients!$G$3:$G$230)+SUMIF($B$3:$B$725,G697,$BS$3:$BS$725)</f>
        <v>0</v>
      </c>
      <c r="BM697" s="30">
        <f>SUMIF(Ingredients!$B$3:$B$230,H697,Ingredients!$G$3:$G$230)+SUMIF($B$3:$B$725,H697,$BS$3:$BS$725)</f>
        <v>0</v>
      </c>
      <c r="BN697" s="30">
        <f>SUMIF(Ingredients!$B$3:$B$230,I697,Ingredients!$G$3:$G$230)+SUMIF($B$3:$B$725,I697,$BS$3:$BS$725)</f>
        <v>0</v>
      </c>
      <c r="BO697" s="30">
        <f>SUMIF(Ingredients!$B$3:$B$230,J697,Ingredients!$G$3:$G$230)+SUMIF($B$3:$B$725,J697,$BS$3:$BS$725)</f>
        <v>0</v>
      </c>
      <c r="BP697" s="30">
        <f>SUMIF(Ingredients!$B$3:$B$230,K697,Ingredients!$G$3:$G$230)+SUMIF($B$3:$B$725,K697,$BS$3:$BS$725)</f>
        <v>0</v>
      </c>
      <c r="BQ697" s="30">
        <f>SUMIF(Ingredients!$B$3:$B$230,L697,Ingredients!$G$3:$G$230)+SUMIF($B$3:$B$725,L697,$BS$3:$BS$725)</f>
        <v>0</v>
      </c>
      <c r="BR697" s="30">
        <f>SUMIF(Ingredients!$B$3:$B$230,M697,Ingredients!$G$3:$G$230)+SUMIF($B$3:$B$725,M697,$BS$3:$BS$725)</f>
        <v>0</v>
      </c>
      <c r="BS697" s="36">
        <f t="shared" si="143"/>
        <v>0</v>
      </c>
      <c r="BT697" s="30">
        <f>SUMIF(Ingredients!$B$3:$B$230,F697,Ingredients!$H$3:$H$230)+SUMIF($B$3:$B$725,F697,$CB$3:$CB$725)</f>
        <v>2.5</v>
      </c>
      <c r="BU697" s="30">
        <f>SUMIF(Ingredients!$B$3:$B$230,G697,Ingredients!$H$3:$H$230)+SUMIF($B$3:$B$725,G697,$CB$3:$CB$725)</f>
        <v>1</v>
      </c>
      <c r="BV697" s="30">
        <f>SUMIF(Ingredients!$B$3:$B$230,H697,Ingredients!$H$3:$H$230)+SUMIF($B$3:$B$725,H697,$CB$3:$CB$725)</f>
        <v>1</v>
      </c>
      <c r="BW697" s="30">
        <f>SUMIF(Ingredients!$B$3:$B$230,I697,Ingredients!$H$3:$H$230)+SUMIF($B$3:$B$725,I697,$CB$3:$CB$725)</f>
        <v>0</v>
      </c>
      <c r="BX697" s="30">
        <f>SUMIF(Ingredients!$B$3:$B$230,J697,Ingredients!$H$3:$H$230)+SUMIF($B$3:$B$725,J697,$CB$3:$CB$725)</f>
        <v>0</v>
      </c>
      <c r="BY697" s="30">
        <f>SUMIF(Ingredients!$B$3:$B$230,K697,Ingredients!$H$3:$H$230)+SUMIF($B$3:$B$725,K697,$CB$3:$CB$725)</f>
        <v>0</v>
      </c>
      <c r="BZ697" s="30">
        <f>SUMIF(Ingredients!$B$3:$B$230,L697,Ingredients!$H$3:$H$230)+SUMIF($B$3:$B$725,L697,$CB$3:$CB$725)</f>
        <v>0</v>
      </c>
      <c r="CA697" s="30">
        <f>SUMIF(Ingredients!$B$3:$B$230,M697,Ingredients!$H$3:$H$230)+SUMIF($B$3:$B$725,M697,$CB$3:$CB$725)</f>
        <v>0</v>
      </c>
      <c r="CB697" s="42">
        <f t="shared" si="144"/>
        <v>4.5</v>
      </c>
      <c r="CC697" s="30">
        <f>SUMIF(Ingredients!$B$3:$B$230,F697,Ingredients!$I$3:$I$230)+SUMIF($B$3:$B$725,F697,$CK$3:$CK$725)</f>
        <v>2.5</v>
      </c>
      <c r="CD697" s="30">
        <f>SUMIF(Ingredients!$B$3:$B$230,G697,Ingredients!$I$3:$I$230)+SUMIF($B$3:$B$725,G697,$CK$3:$CK$725)</f>
        <v>0</v>
      </c>
      <c r="CE697" s="30">
        <f>SUMIF(Ingredients!$B$3:$B$230,H697,Ingredients!$I$3:$I$230)+SUMIF($B$3:$B$725,H697,$CK$3:$CK$725)</f>
        <v>0</v>
      </c>
      <c r="CF697" s="30">
        <f>SUMIF(Ingredients!$B$3:$B$230,I697,Ingredients!$I$3:$I$230)+SUMIF($B$3:$B$725,I697,$CK$3:$CK$725)</f>
        <v>0</v>
      </c>
      <c r="CG697" s="30">
        <f>SUMIF(Ingredients!$B$3:$B$230,J697,Ingredients!$I$3:$I$230)+SUMIF($B$3:$B$725,J697,$CK$3:$CK$725)</f>
        <v>0</v>
      </c>
      <c r="CH697" s="30">
        <f>SUMIF(Ingredients!$B$3:$B$230,K697,Ingredients!$I$3:$I$230)+SUMIF($B$3:$B$725,K697,$CK$3:$CK$725)</f>
        <v>0</v>
      </c>
      <c r="CI697" s="30">
        <f>SUMIF(Ingredients!$B$3:$B$230,L697,Ingredients!$I$3:$I$230)+SUMIF($B$3:$B$725,L697,$CK$3:$CK$725)</f>
        <v>0</v>
      </c>
      <c r="CJ697" s="30">
        <f>SUMIF(Ingredients!$B$3:$B$230,M697,Ingredients!$I$3:$I$230)+SUMIF($B$3:$B$725,M697,$CK$3:$CK$725)</f>
        <v>0</v>
      </c>
      <c r="CK697" s="38">
        <f t="shared" si="145"/>
        <v>2.5</v>
      </c>
      <c r="CL697" s="30">
        <f>SUMIF(Ingredients!$B$3:$B$230,F697,Ingredients!$J$3:$J$230)+SUMIF($B$3:$B$725,F697,$CT$3:$CT$725)</f>
        <v>3</v>
      </c>
      <c r="CM697" s="30">
        <f>SUMIF(Ingredients!$B$3:$B$230,G697,Ingredients!$J$3:$J$230)+SUMIF($B$3:$B$725,G697,$CT$3:$CT$725)</f>
        <v>0</v>
      </c>
      <c r="CN697" s="30">
        <f>SUMIF(Ingredients!$B$3:$B$230,H697,Ingredients!$J$3:$J$230)+SUMIF($B$3:$B$725,H697,$CT$3:$CT$725)</f>
        <v>0</v>
      </c>
      <c r="CO697" s="30">
        <f>SUMIF(Ingredients!$B$3:$B$230,I697,Ingredients!$J$3:$J$230)+SUMIF($B$3:$B$725,I697,$CT$3:$CT$725)</f>
        <v>0</v>
      </c>
      <c r="CP697" s="30">
        <f>SUMIF(Ingredients!$B$3:$B$230,J697,Ingredients!$J$3:$J$230)+SUMIF($B$3:$B$725,J697,$CT$3:$CT$725)</f>
        <v>0</v>
      </c>
      <c r="CQ697" s="30">
        <f>SUMIF(Ingredients!$B$3:$B$230,K697,Ingredients!$J$3:$J$230)+SUMIF($B$3:$B$725,K697,$CT$3:$CT$725)</f>
        <v>0</v>
      </c>
      <c r="CR697" s="30">
        <f>SUMIF(Ingredients!$B$3:$B$230,L697,Ingredients!$J$3:$J$230)+SUMIF($B$3:$B$725,L697,$CT$3:$CT$725)</f>
        <v>0</v>
      </c>
      <c r="CS697" s="30">
        <f>SUMIF(Ingredients!$B$3:$B$230,M697,Ingredients!$J$3:$J$230)+SUMIF($B$3:$B$725,M697,$CT$3:$CT$725)</f>
        <v>0</v>
      </c>
      <c r="CT697" s="43">
        <f t="shared" si="146"/>
        <v>3</v>
      </c>
      <c r="CU697" s="34">
        <v>35</v>
      </c>
      <c r="CV697" s="30">
        <v>0</v>
      </c>
      <c r="CW697" s="30">
        <v>12</v>
      </c>
      <c r="CX697" s="35">
        <v>1</v>
      </c>
      <c r="CY697" s="36">
        <v>0</v>
      </c>
      <c r="CZ697" s="37">
        <v>4.5</v>
      </c>
      <c r="DA697" s="38">
        <v>2.5</v>
      </c>
      <c r="DB697" s="39">
        <v>3</v>
      </c>
      <c r="DC697" t="s">
        <v>202</v>
      </c>
      <c r="DD697" t="str">
        <f t="shared" ca="1" si="138"/>
        <v/>
      </c>
      <c r="DE697" t="str">
        <f t="shared" ca="1" si="147"/>
        <v>-</v>
      </c>
      <c r="DF697" t="s">
        <v>1176</v>
      </c>
      <c r="DG697" t="s">
        <v>200</v>
      </c>
      <c r="DH697" t="str">
        <f t="shared" ca="1" si="148"/>
        <v>SUPREMEPIZZAITEM(MEAL, ItemRegistry.supremepizzaItem, 4 ,7f,0f,1f,4.5f,0f,2.5f,3f,1.75f),</v>
      </c>
      <c r="DI697" t="s">
        <v>2680</v>
      </c>
    </row>
    <row r="698" spans="2:113" x14ac:dyDescent="0.3">
      <c r="B698" t="s">
        <v>1036</v>
      </c>
      <c r="C698" t="str">
        <f>INDEX('PH Itemnames'!$B$1:$B$723,MATCH(B698,'PH Itemnames'!$A$1:$A$723),1)</f>
        <v>bbqplatterItem</v>
      </c>
      <c r="D698" t="s">
        <v>245</v>
      </c>
      <c r="E698" t="s">
        <v>1191</v>
      </c>
      <c r="F698" s="10" t="s">
        <v>293</v>
      </c>
      <c r="G698" s="11" t="s">
        <v>291</v>
      </c>
      <c r="H698" s="11" t="s">
        <v>1037</v>
      </c>
      <c r="I698" s="11"/>
      <c r="J698" s="11"/>
      <c r="K698" s="11"/>
      <c r="L698" s="11"/>
      <c r="M698" s="11"/>
      <c r="N698" s="46">
        <f ca="1">SUMIF(Ingredients!$B$3:$B$230,'PH complex foods'!F698,Ingredients!$A$3:$A$119)+SUMIF($B$3:$B$725,F698,$V$3:$V$724)</f>
        <v>1</v>
      </c>
      <c r="O698" s="11">
        <f ca="1">SUMIF(Ingredients!$B$3:$B$230,'PH complex foods'!G698,Ingredients!$A$3:$A$119)+SUMIF($B$3:$B$725,G698,$V$3:$V$724)</f>
        <v>1</v>
      </c>
      <c r="P698" s="11">
        <f ca="1">SUMIF(Ingredients!$B$3:$B$230,'PH complex foods'!H698,Ingredients!$A$3:$A$119)+SUMIF($B$3:$B$725,H698,$V$3:$V$724)</f>
        <v>1</v>
      </c>
      <c r="Q698" s="11">
        <f ca="1">SUMIF(Ingredients!$B$3:$B$230,'PH complex foods'!I698,Ingredients!$A$3:$A$119)+SUMIF($B$3:$B$725,I698,$V$3:$V$724)</f>
        <v>0</v>
      </c>
      <c r="R698" s="11">
        <f ca="1">SUMIF(Ingredients!$B$3:$B$230,'PH complex foods'!J698,Ingredients!$A$3:$A$119)+SUMIF($B$3:$B$725,J698,$V$3:$V$724)</f>
        <v>0</v>
      </c>
      <c r="S698" s="11">
        <f ca="1">SUMIF(Ingredients!$B$3:$B$230,'PH complex foods'!K698,Ingredients!$A$3:$A$119)+SUMIF($B$3:$B$725,K698,$V$3:$V$724)</f>
        <v>0</v>
      </c>
      <c r="T698" s="11">
        <f ca="1">SUMIF(Ingredients!$B$3:$B$230,'PH complex foods'!L698,Ingredients!$A$3:$A$119)+SUMIF($B$3:$B$725,L698,$V$3:$V$724)</f>
        <v>0</v>
      </c>
      <c r="U698" s="11">
        <f ca="1">SUMIF(Ingredients!$B$3:$B$230,'PH complex foods'!M698,Ingredients!$A$3:$A$119)+SUMIF($B$3:$B$725,M698,$V$3:$V$724)</f>
        <v>0</v>
      </c>
      <c r="V698" s="10">
        <f t="shared" ca="1" si="149"/>
        <v>1</v>
      </c>
      <c r="W698" s="10">
        <v>1</v>
      </c>
      <c r="X698" s="11">
        <v>1</v>
      </c>
      <c r="Y698" s="11">
        <f>COUNTIF(F698:M1422,B698)</f>
        <v>0</v>
      </c>
      <c r="Z698" s="44" t="str">
        <f t="shared" ca="1" si="150"/>
        <v>Yes</v>
      </c>
      <c r="AA698" s="34">
        <f>SUMIF(Ingredients!$B$3:$B$230,F698,Ingredients!$C$3:$C$230)+SUMIF($B$3:$B$725,F698,$AI$3:$AI$725)</f>
        <v>20</v>
      </c>
      <c r="AB698" s="30">
        <f>SUMIF(Ingredients!$B$3:$B$230,G698,Ingredients!$C$3:$C$230)+SUMIF($B$3:$B$725,G698,$AI$3:$AI$725)</f>
        <v>15</v>
      </c>
      <c r="AC698" s="30">
        <f>SUMIF(Ingredients!$B$3:$B$230,H698,Ingredients!$C$3:$C$230)+SUMIF($B$3:$B$725,H698,$AI$3:$AI$725)</f>
        <v>0</v>
      </c>
      <c r="AD698" s="30">
        <f>SUMIF(Ingredients!$B$3:$B$230,I698,Ingredients!$C$3:$C$230)+SUMIF($B$3:$B$725,I698,$AI$3:$AI$725)</f>
        <v>0</v>
      </c>
      <c r="AE698" s="30">
        <f>SUMIF(Ingredients!$B$3:$B$230,J698,Ingredients!$C$3:$C$230)+SUMIF($B$3:$B$725,J698,$AI$3:$AI$725)</f>
        <v>0</v>
      </c>
      <c r="AF698" s="30">
        <f>SUMIF(Ingredients!$B$3:$B$230,K698,Ingredients!$C$3:$C$230)+SUMIF($B$3:$B$725,K698,$AI$3:$AI$725)</f>
        <v>0</v>
      </c>
      <c r="AG698" s="30">
        <f>SUMIF(Ingredients!$B$3:$B$230,L698,Ingredients!$C$3:$C$230)+SUMIF($B$3:$B$725,L698,$AI$3:$AI$725)</f>
        <v>0</v>
      </c>
      <c r="AH698" s="30">
        <f>SUMIF(Ingredients!$B$3:$B$230,M698,Ingredients!$C$3:$C$230)+SUMIF($B$3:$B$725,M698,$AI$3:$AI$725)</f>
        <v>0</v>
      </c>
      <c r="AI698" s="29">
        <f t="shared" si="139"/>
        <v>35</v>
      </c>
      <c r="AJ698" s="30">
        <f>SUMIF(Ingredients!$B$3:$B$230,F698,Ingredients!$D$3:$D$230)+SUMIF($B$3:$B$725,F698,$AR$3:$AR$725)</f>
        <v>0</v>
      </c>
      <c r="AK698" s="30">
        <f>SUMIF(Ingredients!$B$3:$B$230,G698,Ingredients!$D$3:$D$230)+SUMIF($B$3:$B$725,G698,$AR$3:$AR$725)</f>
        <v>0</v>
      </c>
      <c r="AL698" s="30">
        <f>SUMIF(Ingredients!$B$3:$B$230,H698,Ingredients!$D$3:$D$230)+SUMIF($B$3:$B$725,H698,$AR$3:$AR$725)</f>
        <v>20</v>
      </c>
      <c r="AM698" s="30">
        <f>SUMIF(Ingredients!$B$3:$B$230,I698,Ingredients!$D$3:$D$230)+SUMIF($B$3:$B$725,I698,$AR$3:$AR$725)</f>
        <v>0</v>
      </c>
      <c r="AN698" s="30">
        <f>SUMIF(Ingredients!$B$3:$B$230,J698,Ingredients!$D$3:$D$230)+SUMIF($B$3:$B$725,J698,$AR$3:$AR$725)</f>
        <v>0</v>
      </c>
      <c r="AO698" s="30">
        <f>SUMIF(Ingredients!$B$3:$B$230,K698,Ingredients!$D$3:$D$230)+SUMIF($B$3:$B$725,K698,$AR$3:$AR$725)</f>
        <v>0</v>
      </c>
      <c r="AP698" s="30">
        <f>SUMIF(Ingredients!$B$3:$B$230,L698,Ingredients!$D$3:$D$230)+SUMIF($B$3:$B$725,L698,$AR$3:$AR$725)</f>
        <v>0</v>
      </c>
      <c r="AQ698" s="30">
        <f>SUMIF(Ingredients!$B$3:$B$230,M698,Ingredients!$D$3:$D$230)+SUMIF($B$3:$B$725,M698,$AR$3:$AR$725)</f>
        <v>0</v>
      </c>
      <c r="AR698" s="29">
        <f t="shared" si="140"/>
        <v>20</v>
      </c>
      <c r="AS698" s="30">
        <f>SUMIF(Ingredients!$B$3:$B$230,F698,Ingredients!$E$3:$E$230)+SUMIF($B$3:$B$725,F698,$BA$3:$BA$730)</f>
        <v>13.25</v>
      </c>
      <c r="AT698" s="30">
        <f>SUMIF(Ingredients!$B$3:$B$230,G698,Ingredients!$E$3:$E$230)+SUMIF($B$3:$B$725,G698,$BA$3:$BA$730)</f>
        <v>15.5</v>
      </c>
      <c r="AU698" s="30">
        <f>SUMIF(Ingredients!$B$3:$B$230,H698,Ingredients!$E$3:$E$230)+SUMIF($B$3:$B$725,H698,$BA$3:$BA$730)</f>
        <v>30</v>
      </c>
      <c r="AV698" s="30">
        <f>SUMIF(Ingredients!$B$3:$B$230,I698,Ingredients!$E$3:$E$230)+SUMIF($B$3:$B$725,I698,$BA$3:$BA$730)</f>
        <v>0</v>
      </c>
      <c r="AW698" s="30">
        <f>SUMIF(Ingredients!$B$3:$B$230,J698,Ingredients!$E$3:$E$230)+SUMIF($B$3:$B$725,J698,$BA$3:$BA$730)</f>
        <v>0</v>
      </c>
      <c r="AX698" s="30">
        <f>SUMIF(Ingredients!$B$3:$B$230,K698,Ingredients!$E$3:$E$230)+SUMIF($B$3:$B$725,K698,$BA$3:$BA$730)</f>
        <v>0</v>
      </c>
      <c r="AY698" s="30">
        <f>SUMIF(Ingredients!$B$3:$B$230,L698,Ingredients!$E$3:$E$230)+SUMIF($B$3:$B$725,L698,$BA$3:$BA$730)</f>
        <v>0</v>
      </c>
      <c r="AZ698" s="30">
        <f>SUMIF(Ingredients!$B$3:$B$230,M698,Ingredients!$E$3:$E$230)+SUMIF($B$3:$B$725,M698,$BA$3:$BA$730)</f>
        <v>0</v>
      </c>
      <c r="BA698" s="29">
        <f t="shared" si="141"/>
        <v>19.583333333333332</v>
      </c>
      <c r="BB698" s="30">
        <f>SUMIF(Ingredients!$B$3:$B$230,F698,Ingredients!$F$3:$F$230)+SUMIF($B$3:$B$725,F698,$BJ$3:$BJ$725)</f>
        <v>1.5</v>
      </c>
      <c r="BC698" s="30">
        <f>SUMIF(Ingredients!$B$3:$B$230,G698,Ingredients!$F$3:$F$230)+SUMIF($B$3:$B$725,G698,$BJ$3:$BJ$725)</f>
        <v>1.5</v>
      </c>
      <c r="BD698" s="30">
        <f>SUMIF(Ingredients!$B$3:$B$230,H698,Ingredients!$F$3:$F$230)+SUMIF($B$3:$B$725,H698,$BJ$3:$BJ$725)</f>
        <v>0</v>
      </c>
      <c r="BE698" s="30">
        <f>SUMIF(Ingredients!$B$3:$B$230,I698,Ingredients!$F$3:$F$230)+SUMIF($B$3:$B$725,I698,$BJ$3:$BJ$725)</f>
        <v>0</v>
      </c>
      <c r="BF698" s="30">
        <f>SUMIF(Ingredients!$B$3:$B$230,J698,Ingredients!$F$3:$F$230)+SUMIF($B$3:$B$725,J698,$BJ$3:$BJ$725)</f>
        <v>0</v>
      </c>
      <c r="BG698" s="30">
        <f>SUMIF(Ingredients!$B$3:$B$230,K698,Ingredients!$F$3:$F$230)+SUMIF($B$3:$B$725,K698,$BJ$3:$BJ$725)</f>
        <v>0</v>
      </c>
      <c r="BH698" s="30">
        <f>SUMIF(Ingredients!$B$3:$B$230,L698,Ingredients!$F$3:$F$230)+SUMIF($B$3:$B$725,L698,$BJ$3:$BJ$725)</f>
        <v>0</v>
      </c>
      <c r="BI698" s="30">
        <f>SUMIF(Ingredients!$B$3:$B$230,M698,Ingredients!$F$3:$F$230)+SUMIF($B$3:$B$725,M698,$BJ$3:$BJ$725)</f>
        <v>0</v>
      </c>
      <c r="BJ698" s="35">
        <f t="shared" si="142"/>
        <v>3</v>
      </c>
      <c r="BK698" s="30">
        <f>SUMIF(Ingredients!$B$3:$B$230,F698,Ingredients!$G$3:$G$230)+SUMIF($B$3:$B$725,F698,$BS$3:$BS$725)</f>
        <v>0</v>
      </c>
      <c r="BL698" s="30">
        <f>SUMIF(Ingredients!$B$3:$B$230,G698,Ingredients!$G$3:$G$230)+SUMIF($B$3:$B$725,G698,$BS$3:$BS$725)</f>
        <v>0</v>
      </c>
      <c r="BM698" s="30">
        <f>SUMIF(Ingredients!$B$3:$B$230,H698,Ingredients!$G$3:$G$230)+SUMIF($B$3:$B$725,H698,$BS$3:$BS$725)</f>
        <v>0</v>
      </c>
      <c r="BN698" s="30">
        <f>SUMIF(Ingredients!$B$3:$B$230,I698,Ingredients!$G$3:$G$230)+SUMIF($B$3:$B$725,I698,$BS$3:$BS$725)</f>
        <v>0</v>
      </c>
      <c r="BO698" s="30">
        <f>SUMIF(Ingredients!$B$3:$B$230,J698,Ingredients!$G$3:$G$230)+SUMIF($B$3:$B$725,J698,$BS$3:$BS$725)</f>
        <v>0</v>
      </c>
      <c r="BP698" s="30">
        <f>SUMIF(Ingredients!$B$3:$B$230,K698,Ingredients!$G$3:$G$230)+SUMIF($B$3:$B$725,K698,$BS$3:$BS$725)</f>
        <v>0</v>
      </c>
      <c r="BQ698" s="30">
        <f>SUMIF(Ingredients!$B$3:$B$230,L698,Ingredients!$G$3:$G$230)+SUMIF($B$3:$B$725,L698,$BS$3:$BS$725)</f>
        <v>0</v>
      </c>
      <c r="BR698" s="30">
        <f>SUMIF(Ingredients!$B$3:$B$230,M698,Ingredients!$G$3:$G$230)+SUMIF($B$3:$B$725,M698,$BS$3:$BS$725)</f>
        <v>0</v>
      </c>
      <c r="BS698" s="36">
        <f t="shared" si="143"/>
        <v>0</v>
      </c>
      <c r="BT698" s="30">
        <f>SUMIF(Ingredients!$B$3:$B$230,F698,Ingredients!$H$3:$H$230)+SUMIF($B$3:$B$725,F698,$CB$3:$CB$725)</f>
        <v>0</v>
      </c>
      <c r="BU698" s="30">
        <f>SUMIF(Ingredients!$B$3:$B$230,G698,Ingredients!$H$3:$H$230)+SUMIF($B$3:$B$725,G698,$CB$3:$CB$725)</f>
        <v>0</v>
      </c>
      <c r="BV698" s="30">
        <f>SUMIF(Ingredients!$B$3:$B$230,H698,Ingredients!$H$3:$H$230)+SUMIF($B$3:$B$725,H698,$CB$3:$CB$725)</f>
        <v>0</v>
      </c>
      <c r="BW698" s="30">
        <f>SUMIF(Ingredients!$B$3:$B$230,I698,Ingredients!$H$3:$H$230)+SUMIF($B$3:$B$725,I698,$CB$3:$CB$725)</f>
        <v>0</v>
      </c>
      <c r="BX698" s="30">
        <f>SUMIF(Ingredients!$B$3:$B$230,J698,Ingredients!$H$3:$H$230)+SUMIF($B$3:$B$725,J698,$CB$3:$CB$725)</f>
        <v>0</v>
      </c>
      <c r="BY698" s="30">
        <f>SUMIF(Ingredients!$B$3:$B$230,K698,Ingredients!$H$3:$H$230)+SUMIF($B$3:$B$725,K698,$CB$3:$CB$725)</f>
        <v>0</v>
      </c>
      <c r="BZ698" s="30">
        <f>SUMIF(Ingredients!$B$3:$B$230,L698,Ingredients!$H$3:$H$230)+SUMIF($B$3:$B$725,L698,$CB$3:$CB$725)</f>
        <v>0</v>
      </c>
      <c r="CA698" s="30">
        <f>SUMIF(Ingredients!$B$3:$B$230,M698,Ingredients!$H$3:$H$230)+SUMIF($B$3:$B$725,M698,$CB$3:$CB$725)</f>
        <v>0</v>
      </c>
      <c r="CB698" s="42">
        <f t="shared" si="144"/>
        <v>0</v>
      </c>
      <c r="CC698" s="30">
        <f>SUMIF(Ingredients!$B$3:$B$230,F698,Ingredients!$I$3:$I$230)+SUMIF($B$3:$B$725,F698,$CK$3:$CK$725)</f>
        <v>2</v>
      </c>
      <c r="CD698" s="30">
        <f>SUMIF(Ingredients!$B$3:$B$230,G698,Ingredients!$I$3:$I$230)+SUMIF($B$3:$B$725,G698,$CK$3:$CK$725)</f>
        <v>1.5</v>
      </c>
      <c r="CE698" s="30">
        <f>SUMIF(Ingredients!$B$3:$B$230,H698,Ingredients!$I$3:$I$230)+SUMIF($B$3:$B$725,H698,$CK$3:$CK$725)</f>
        <v>0</v>
      </c>
      <c r="CF698" s="30">
        <f>SUMIF(Ingredients!$B$3:$B$230,I698,Ingredients!$I$3:$I$230)+SUMIF($B$3:$B$725,I698,$CK$3:$CK$725)</f>
        <v>0</v>
      </c>
      <c r="CG698" s="30">
        <f>SUMIF(Ingredients!$B$3:$B$230,J698,Ingredients!$I$3:$I$230)+SUMIF($B$3:$B$725,J698,$CK$3:$CK$725)</f>
        <v>0</v>
      </c>
      <c r="CH698" s="30">
        <f>SUMIF(Ingredients!$B$3:$B$230,K698,Ingredients!$I$3:$I$230)+SUMIF($B$3:$B$725,K698,$CK$3:$CK$725)</f>
        <v>0</v>
      </c>
      <c r="CI698" s="30">
        <f>SUMIF(Ingredients!$B$3:$B$230,L698,Ingredients!$I$3:$I$230)+SUMIF($B$3:$B$725,L698,$CK$3:$CK$725)</f>
        <v>0</v>
      </c>
      <c r="CJ698" s="30">
        <f>SUMIF(Ingredients!$B$3:$B$230,M698,Ingredients!$I$3:$I$230)+SUMIF($B$3:$B$725,M698,$CK$3:$CK$725)</f>
        <v>0</v>
      </c>
      <c r="CK698" s="38">
        <f t="shared" si="145"/>
        <v>3.5</v>
      </c>
      <c r="CL698" s="30">
        <f>SUMIF(Ingredients!$B$3:$B$230,F698,Ingredients!$J$3:$J$230)+SUMIF($B$3:$B$725,F698,$CT$3:$CT$725)</f>
        <v>1</v>
      </c>
      <c r="CM698" s="30">
        <f>SUMIF(Ingredients!$B$3:$B$230,G698,Ingredients!$J$3:$J$230)+SUMIF($B$3:$B$725,G698,$CT$3:$CT$725)</f>
        <v>0</v>
      </c>
      <c r="CN698" s="30">
        <f>SUMIF(Ingredients!$B$3:$B$230,H698,Ingredients!$J$3:$J$230)+SUMIF($B$3:$B$725,H698,$CT$3:$CT$725)</f>
        <v>0</v>
      </c>
      <c r="CO698" s="30">
        <f>SUMIF(Ingredients!$B$3:$B$230,I698,Ingredients!$J$3:$J$230)+SUMIF($B$3:$B$725,I698,$CT$3:$CT$725)</f>
        <v>0</v>
      </c>
      <c r="CP698" s="30">
        <f>SUMIF(Ingredients!$B$3:$B$230,J698,Ingredients!$J$3:$J$230)+SUMIF($B$3:$B$725,J698,$CT$3:$CT$725)</f>
        <v>0</v>
      </c>
      <c r="CQ698" s="30">
        <f>SUMIF(Ingredients!$B$3:$B$230,K698,Ingredients!$J$3:$J$230)+SUMIF($B$3:$B$725,K698,$CT$3:$CT$725)</f>
        <v>0</v>
      </c>
      <c r="CR698" s="30">
        <f>SUMIF(Ingredients!$B$3:$B$230,L698,Ingredients!$J$3:$J$230)+SUMIF($B$3:$B$725,L698,$CT$3:$CT$725)</f>
        <v>0</v>
      </c>
      <c r="CS698" s="30">
        <f>SUMIF(Ingredients!$B$3:$B$230,M698,Ingredients!$J$3:$J$230)+SUMIF($B$3:$B$725,M698,$CT$3:$CT$725)</f>
        <v>0</v>
      </c>
      <c r="CT698" s="43">
        <f t="shared" si="146"/>
        <v>1</v>
      </c>
      <c r="CU698" s="34">
        <v>35</v>
      </c>
      <c r="CV698" s="30">
        <v>20</v>
      </c>
      <c r="CW698" s="30">
        <v>14</v>
      </c>
      <c r="CX698" s="35">
        <v>3</v>
      </c>
      <c r="CY698" s="36">
        <v>0</v>
      </c>
      <c r="CZ698" s="37">
        <v>0</v>
      </c>
      <c r="DA698" s="38">
        <v>3.5</v>
      </c>
      <c r="DB698" s="39">
        <v>1</v>
      </c>
      <c r="DC698" t="s">
        <v>202</v>
      </c>
      <c r="DD698" t="str">
        <f t="shared" ca="1" si="138"/>
        <v/>
      </c>
      <c r="DE698" t="str">
        <f t="shared" ca="1" si="147"/>
        <v>-</v>
      </c>
      <c r="DG698" t="s">
        <v>200</v>
      </c>
      <c r="DH698" t="str">
        <f t="shared" ca="1" si="148"/>
        <v>BBQPLATTERITEM(MEAL, ItemRegistry.bbqplatterItem, 4 ,7f,20f,3f,0f,0f,3.5f,1f,1.5f),</v>
      </c>
      <c r="DI698" t="s">
        <v>2681</v>
      </c>
    </row>
    <row r="699" spans="2:113" x14ac:dyDescent="0.3">
      <c r="B699" t="s">
        <v>1038</v>
      </c>
      <c r="C699" t="str">
        <f>INDEX('PH Itemnames'!$B$1:$B$723,MATCH(B699,'PH Itemnames'!$A$1:$A$723),1)</f>
        <v>chickenandwafflesItem</v>
      </c>
      <c r="D699" t="s">
        <v>245</v>
      </c>
      <c r="E699" t="s">
        <v>1191</v>
      </c>
      <c r="F699" s="10" t="s">
        <v>498</v>
      </c>
      <c r="G699" s="11" t="s">
        <v>492</v>
      </c>
      <c r="H699" s="11"/>
      <c r="I699" s="11"/>
      <c r="J699" s="11"/>
      <c r="K699" s="11"/>
      <c r="L699" s="11"/>
      <c r="M699" s="11"/>
      <c r="N699" s="46">
        <f ca="1">SUMIF(Ingredients!$B$3:$B$230,'PH complex foods'!F699,Ingredients!$A$3:$A$119)+SUMIF($B$3:$B$725,F699,$V$3:$V$724)</f>
        <v>1</v>
      </c>
      <c r="O699" s="11">
        <f ca="1">SUMIF(Ingredients!$B$3:$B$230,'PH complex foods'!G699,Ingredients!$A$3:$A$119)+SUMIF($B$3:$B$725,G699,$V$3:$V$724)</f>
        <v>1</v>
      </c>
      <c r="P699" s="11">
        <f ca="1">SUMIF(Ingredients!$B$3:$B$230,'PH complex foods'!H699,Ingredients!$A$3:$A$119)+SUMIF($B$3:$B$725,H699,$V$3:$V$724)</f>
        <v>0</v>
      </c>
      <c r="Q699" s="11">
        <f ca="1">SUMIF(Ingredients!$B$3:$B$230,'PH complex foods'!I699,Ingredients!$A$3:$A$119)+SUMIF($B$3:$B$725,I699,$V$3:$V$724)</f>
        <v>0</v>
      </c>
      <c r="R699" s="11">
        <f ca="1">SUMIF(Ingredients!$B$3:$B$230,'PH complex foods'!J699,Ingredients!$A$3:$A$119)+SUMIF($B$3:$B$725,J699,$V$3:$V$724)</f>
        <v>0</v>
      </c>
      <c r="S699" s="11">
        <f ca="1">SUMIF(Ingredients!$B$3:$B$230,'PH complex foods'!K699,Ingredients!$A$3:$A$119)+SUMIF($B$3:$B$725,K699,$V$3:$V$724)</f>
        <v>0</v>
      </c>
      <c r="T699" s="11">
        <f ca="1">SUMIF(Ingredients!$B$3:$B$230,'PH complex foods'!L699,Ingredients!$A$3:$A$119)+SUMIF($B$3:$B$725,L699,$V$3:$V$724)</f>
        <v>0</v>
      </c>
      <c r="U699" s="11">
        <f ca="1">SUMIF(Ingredients!$B$3:$B$230,'PH complex foods'!M699,Ingredients!$A$3:$A$119)+SUMIF($B$3:$B$725,M699,$V$3:$V$724)</f>
        <v>0</v>
      </c>
      <c r="V699" s="10">
        <f t="shared" ca="1" si="149"/>
        <v>1</v>
      </c>
      <c r="W699" s="10">
        <v>1</v>
      </c>
      <c r="X699" s="11">
        <v>1</v>
      </c>
      <c r="Y699" s="11">
        <f>COUNTIF(F699:M1423,B699)</f>
        <v>0</v>
      </c>
      <c r="Z699" s="44" t="str">
        <f t="shared" ca="1" si="150"/>
        <v>Yes</v>
      </c>
      <c r="AA699" s="34">
        <f>SUMIF(Ingredients!$B$3:$B$230,F699,Ingredients!$C$3:$C$230)+SUMIF($B$3:$B$725,F699,$AI$3:$AI$725)</f>
        <v>19</v>
      </c>
      <c r="AB699" s="30">
        <f>SUMIF(Ingredients!$B$3:$B$230,G699,Ingredients!$C$3:$C$230)+SUMIF($B$3:$B$725,G699,$AI$3:$AI$725)</f>
        <v>15</v>
      </c>
      <c r="AC699" s="30">
        <f>SUMIF(Ingredients!$B$3:$B$230,H699,Ingredients!$C$3:$C$230)+SUMIF($B$3:$B$725,H699,$AI$3:$AI$725)</f>
        <v>0</v>
      </c>
      <c r="AD699" s="30">
        <f>SUMIF(Ingredients!$B$3:$B$230,I699,Ingredients!$C$3:$C$230)+SUMIF($B$3:$B$725,I699,$AI$3:$AI$725)</f>
        <v>0</v>
      </c>
      <c r="AE699" s="30">
        <f>SUMIF(Ingredients!$B$3:$B$230,J699,Ingredients!$C$3:$C$230)+SUMIF($B$3:$B$725,J699,$AI$3:$AI$725)</f>
        <v>0</v>
      </c>
      <c r="AF699" s="30">
        <f>SUMIF(Ingredients!$B$3:$B$230,K699,Ingredients!$C$3:$C$230)+SUMIF($B$3:$B$725,K699,$AI$3:$AI$725)</f>
        <v>0</v>
      </c>
      <c r="AG699" s="30">
        <f>SUMIF(Ingredients!$B$3:$B$230,L699,Ingredients!$C$3:$C$230)+SUMIF($B$3:$B$725,L699,$AI$3:$AI$725)</f>
        <v>0</v>
      </c>
      <c r="AH699" s="30">
        <f>SUMIF(Ingredients!$B$3:$B$230,M699,Ingredients!$C$3:$C$230)+SUMIF($B$3:$B$725,M699,$AI$3:$AI$725)</f>
        <v>0</v>
      </c>
      <c r="AI699" s="29">
        <f t="shared" si="139"/>
        <v>34</v>
      </c>
      <c r="AJ699" s="30">
        <f>SUMIF(Ingredients!$B$3:$B$230,F699,Ingredients!$D$3:$D$230)+SUMIF($B$3:$B$725,F699,$AR$3:$AR$725)</f>
        <v>0</v>
      </c>
      <c r="AK699" s="30">
        <f>SUMIF(Ingredients!$B$3:$B$230,G699,Ingredients!$D$3:$D$230)+SUMIF($B$3:$B$725,G699,$AR$3:$AR$725)</f>
        <v>5</v>
      </c>
      <c r="AL699" s="30">
        <f>SUMIF(Ingredients!$B$3:$B$230,H699,Ingredients!$D$3:$D$230)+SUMIF($B$3:$B$725,H699,$AR$3:$AR$725)</f>
        <v>0</v>
      </c>
      <c r="AM699" s="30">
        <f>SUMIF(Ingredients!$B$3:$B$230,I699,Ingredients!$D$3:$D$230)+SUMIF($B$3:$B$725,I699,$AR$3:$AR$725)</f>
        <v>0</v>
      </c>
      <c r="AN699" s="30">
        <f>SUMIF(Ingredients!$B$3:$B$230,J699,Ingredients!$D$3:$D$230)+SUMIF($B$3:$B$725,J699,$AR$3:$AR$725)</f>
        <v>0</v>
      </c>
      <c r="AO699" s="30">
        <f>SUMIF(Ingredients!$B$3:$B$230,K699,Ingredients!$D$3:$D$230)+SUMIF($B$3:$B$725,K699,$AR$3:$AR$725)</f>
        <v>0</v>
      </c>
      <c r="AP699" s="30">
        <f>SUMIF(Ingredients!$B$3:$B$230,L699,Ingredients!$D$3:$D$230)+SUMIF($B$3:$B$725,L699,$AR$3:$AR$725)</f>
        <v>0</v>
      </c>
      <c r="AQ699" s="30">
        <f>SUMIF(Ingredients!$B$3:$B$230,M699,Ingredients!$D$3:$D$230)+SUMIF($B$3:$B$725,M699,$AR$3:$AR$725)</f>
        <v>0</v>
      </c>
      <c r="AR699" s="29">
        <f t="shared" si="140"/>
        <v>5</v>
      </c>
      <c r="AS699" s="30">
        <f>SUMIF(Ingredients!$B$3:$B$230,F699,Ingredients!$E$3:$E$230)+SUMIF($B$3:$B$725,F699,$BA$3:$BA$730)</f>
        <v>16.899999999999999</v>
      </c>
      <c r="AT699" s="30">
        <f>SUMIF(Ingredients!$B$3:$B$230,G699,Ingredients!$E$3:$E$230)+SUMIF($B$3:$B$725,G699,$BA$3:$BA$730)</f>
        <v>21.5</v>
      </c>
      <c r="AU699" s="30">
        <f>SUMIF(Ingredients!$B$3:$B$230,H699,Ingredients!$E$3:$E$230)+SUMIF($B$3:$B$725,H699,$BA$3:$BA$730)</f>
        <v>0</v>
      </c>
      <c r="AV699" s="30">
        <f>SUMIF(Ingredients!$B$3:$B$230,I699,Ingredients!$E$3:$E$230)+SUMIF($B$3:$B$725,I699,$BA$3:$BA$730)</f>
        <v>0</v>
      </c>
      <c r="AW699" s="30">
        <f>SUMIF(Ingredients!$B$3:$B$230,J699,Ingredients!$E$3:$E$230)+SUMIF($B$3:$B$725,J699,$BA$3:$BA$730)</f>
        <v>0</v>
      </c>
      <c r="AX699" s="30">
        <f>SUMIF(Ingredients!$B$3:$B$230,K699,Ingredients!$E$3:$E$230)+SUMIF($B$3:$B$725,K699,$BA$3:$BA$730)</f>
        <v>0</v>
      </c>
      <c r="AY699" s="30">
        <f>SUMIF(Ingredients!$B$3:$B$230,L699,Ingredients!$E$3:$E$230)+SUMIF($B$3:$B$725,L699,$BA$3:$BA$730)</f>
        <v>0</v>
      </c>
      <c r="AZ699" s="30">
        <f>SUMIF(Ingredients!$B$3:$B$230,M699,Ingredients!$E$3:$E$230)+SUMIF($B$3:$B$725,M699,$BA$3:$BA$730)</f>
        <v>0</v>
      </c>
      <c r="BA699" s="29">
        <f t="shared" si="141"/>
        <v>19.2</v>
      </c>
      <c r="BB699" s="30">
        <f>SUMIF(Ingredients!$B$3:$B$230,F699,Ingredients!$F$3:$F$230)+SUMIF($B$3:$B$725,F699,$BJ$3:$BJ$725)</f>
        <v>1</v>
      </c>
      <c r="BC699" s="30">
        <f>SUMIF(Ingredients!$B$3:$B$230,G699,Ingredients!$F$3:$F$230)+SUMIF($B$3:$B$725,G699,$BJ$3:$BJ$725)</f>
        <v>1</v>
      </c>
      <c r="BD699" s="30">
        <f>SUMIF(Ingredients!$B$3:$B$230,H699,Ingredients!$F$3:$F$230)+SUMIF($B$3:$B$725,H699,$BJ$3:$BJ$725)</f>
        <v>0</v>
      </c>
      <c r="BE699" s="30">
        <f>SUMIF(Ingredients!$B$3:$B$230,I699,Ingredients!$F$3:$F$230)+SUMIF($B$3:$B$725,I699,$BJ$3:$BJ$725)</f>
        <v>0</v>
      </c>
      <c r="BF699" s="30">
        <f>SUMIF(Ingredients!$B$3:$B$230,J699,Ingredients!$F$3:$F$230)+SUMIF($B$3:$B$725,J699,$BJ$3:$BJ$725)</f>
        <v>0</v>
      </c>
      <c r="BG699" s="30">
        <f>SUMIF(Ingredients!$B$3:$B$230,K699,Ingredients!$F$3:$F$230)+SUMIF($B$3:$B$725,K699,$BJ$3:$BJ$725)</f>
        <v>0</v>
      </c>
      <c r="BH699" s="30">
        <f>SUMIF(Ingredients!$B$3:$B$230,L699,Ingredients!$F$3:$F$230)+SUMIF($B$3:$B$725,L699,$BJ$3:$BJ$725)</f>
        <v>0</v>
      </c>
      <c r="BI699" s="30">
        <f>SUMIF(Ingredients!$B$3:$B$230,M699,Ingredients!$F$3:$F$230)+SUMIF($B$3:$B$725,M699,$BJ$3:$BJ$725)</f>
        <v>0</v>
      </c>
      <c r="BJ699" s="35">
        <f t="shared" si="142"/>
        <v>2</v>
      </c>
      <c r="BK699" s="30">
        <f>SUMIF(Ingredients!$B$3:$B$230,F699,Ingredients!$G$3:$G$230)+SUMIF($B$3:$B$725,F699,$BS$3:$BS$725)</f>
        <v>0</v>
      </c>
      <c r="BL699" s="30">
        <f>SUMIF(Ingredients!$B$3:$B$230,G699,Ingredients!$G$3:$G$230)+SUMIF($B$3:$B$725,G699,$BS$3:$BS$725)</f>
        <v>0</v>
      </c>
      <c r="BM699" s="30">
        <f>SUMIF(Ingredients!$B$3:$B$230,H699,Ingredients!$G$3:$G$230)+SUMIF($B$3:$B$725,H699,$BS$3:$BS$725)</f>
        <v>0</v>
      </c>
      <c r="BN699" s="30">
        <f>SUMIF(Ingredients!$B$3:$B$230,I699,Ingredients!$G$3:$G$230)+SUMIF($B$3:$B$725,I699,$BS$3:$BS$725)</f>
        <v>0</v>
      </c>
      <c r="BO699" s="30">
        <f>SUMIF(Ingredients!$B$3:$B$230,J699,Ingredients!$G$3:$G$230)+SUMIF($B$3:$B$725,J699,$BS$3:$BS$725)</f>
        <v>0</v>
      </c>
      <c r="BP699" s="30">
        <f>SUMIF(Ingredients!$B$3:$B$230,K699,Ingredients!$G$3:$G$230)+SUMIF($B$3:$B$725,K699,$BS$3:$BS$725)</f>
        <v>0</v>
      </c>
      <c r="BQ699" s="30">
        <f>SUMIF(Ingredients!$B$3:$B$230,L699,Ingredients!$G$3:$G$230)+SUMIF($B$3:$B$725,L699,$BS$3:$BS$725)</f>
        <v>0</v>
      </c>
      <c r="BR699" s="30">
        <f>SUMIF(Ingredients!$B$3:$B$230,M699,Ingredients!$G$3:$G$230)+SUMIF($B$3:$B$725,M699,$BS$3:$BS$725)</f>
        <v>0</v>
      </c>
      <c r="BS699" s="36">
        <f t="shared" si="143"/>
        <v>0</v>
      </c>
      <c r="BT699" s="30">
        <f>SUMIF(Ingredients!$B$3:$B$230,F699,Ingredients!$H$3:$H$230)+SUMIF($B$3:$B$725,F699,$CB$3:$CB$725)</f>
        <v>0</v>
      </c>
      <c r="BU699" s="30">
        <f>SUMIF(Ingredients!$B$3:$B$230,G699,Ingredients!$H$3:$H$230)+SUMIF($B$3:$B$725,G699,$CB$3:$CB$725)</f>
        <v>0</v>
      </c>
      <c r="BV699" s="30">
        <f>SUMIF(Ingredients!$B$3:$B$230,H699,Ingredients!$H$3:$H$230)+SUMIF($B$3:$B$725,H699,$CB$3:$CB$725)</f>
        <v>0</v>
      </c>
      <c r="BW699" s="30">
        <f>SUMIF(Ingredients!$B$3:$B$230,I699,Ingredients!$H$3:$H$230)+SUMIF($B$3:$B$725,I699,$CB$3:$CB$725)</f>
        <v>0</v>
      </c>
      <c r="BX699" s="30">
        <f>SUMIF(Ingredients!$B$3:$B$230,J699,Ingredients!$H$3:$H$230)+SUMIF($B$3:$B$725,J699,$CB$3:$CB$725)</f>
        <v>0</v>
      </c>
      <c r="BY699" s="30">
        <f>SUMIF(Ingredients!$B$3:$B$230,K699,Ingredients!$H$3:$H$230)+SUMIF($B$3:$B$725,K699,$CB$3:$CB$725)</f>
        <v>0</v>
      </c>
      <c r="BZ699" s="30">
        <f>SUMIF(Ingredients!$B$3:$B$230,L699,Ingredients!$H$3:$H$230)+SUMIF($B$3:$B$725,L699,$CB$3:$CB$725)</f>
        <v>0</v>
      </c>
      <c r="CA699" s="30">
        <f>SUMIF(Ingredients!$B$3:$B$230,M699,Ingredients!$H$3:$H$230)+SUMIF($B$3:$B$725,M699,$CB$3:$CB$725)</f>
        <v>0</v>
      </c>
      <c r="CB699" s="42">
        <f t="shared" si="144"/>
        <v>0</v>
      </c>
      <c r="CC699" s="30">
        <f>SUMIF(Ingredients!$B$3:$B$230,F699,Ingredients!$I$3:$I$230)+SUMIF($B$3:$B$725,F699,$CK$3:$CK$725)</f>
        <v>2.5</v>
      </c>
      <c r="CD699" s="30">
        <f>SUMIF(Ingredients!$B$3:$B$230,G699,Ingredients!$I$3:$I$230)+SUMIF($B$3:$B$725,G699,$CK$3:$CK$725)</f>
        <v>0</v>
      </c>
      <c r="CE699" s="30">
        <f>SUMIF(Ingredients!$B$3:$B$230,H699,Ingredients!$I$3:$I$230)+SUMIF($B$3:$B$725,H699,$CK$3:$CK$725)</f>
        <v>0</v>
      </c>
      <c r="CF699" s="30">
        <f>SUMIF(Ingredients!$B$3:$B$230,I699,Ingredients!$I$3:$I$230)+SUMIF($B$3:$B$725,I699,$CK$3:$CK$725)</f>
        <v>0</v>
      </c>
      <c r="CG699" s="30">
        <f>SUMIF(Ingredients!$B$3:$B$230,J699,Ingredients!$I$3:$I$230)+SUMIF($B$3:$B$725,J699,$CK$3:$CK$725)</f>
        <v>0</v>
      </c>
      <c r="CH699" s="30">
        <f>SUMIF(Ingredients!$B$3:$B$230,K699,Ingredients!$I$3:$I$230)+SUMIF($B$3:$B$725,K699,$CK$3:$CK$725)</f>
        <v>0</v>
      </c>
      <c r="CI699" s="30">
        <f>SUMIF(Ingredients!$B$3:$B$230,L699,Ingredients!$I$3:$I$230)+SUMIF($B$3:$B$725,L699,$CK$3:$CK$725)</f>
        <v>0</v>
      </c>
      <c r="CJ699" s="30">
        <f>SUMIF(Ingredients!$B$3:$B$230,M699,Ingredients!$I$3:$I$230)+SUMIF($B$3:$B$725,M699,$CK$3:$CK$725)</f>
        <v>0</v>
      </c>
      <c r="CK699" s="38">
        <f t="shared" si="145"/>
        <v>2.5</v>
      </c>
      <c r="CL699" s="30">
        <f>SUMIF(Ingredients!$B$3:$B$230,F699,Ingredients!$J$3:$J$230)+SUMIF($B$3:$B$725,F699,$CT$3:$CT$725)</f>
        <v>0</v>
      </c>
      <c r="CM699" s="30">
        <f>SUMIF(Ingredients!$B$3:$B$230,G699,Ingredients!$J$3:$J$230)+SUMIF($B$3:$B$725,G699,$CT$3:$CT$725)</f>
        <v>3</v>
      </c>
      <c r="CN699" s="30">
        <f>SUMIF(Ingredients!$B$3:$B$230,H699,Ingredients!$J$3:$J$230)+SUMIF($B$3:$B$725,H699,$CT$3:$CT$725)</f>
        <v>0</v>
      </c>
      <c r="CO699" s="30">
        <f>SUMIF(Ingredients!$B$3:$B$230,I699,Ingredients!$J$3:$J$230)+SUMIF($B$3:$B$725,I699,$CT$3:$CT$725)</f>
        <v>0</v>
      </c>
      <c r="CP699" s="30">
        <f>SUMIF(Ingredients!$B$3:$B$230,J699,Ingredients!$J$3:$J$230)+SUMIF($B$3:$B$725,J699,$CT$3:$CT$725)</f>
        <v>0</v>
      </c>
      <c r="CQ699" s="30">
        <f>SUMIF(Ingredients!$B$3:$B$230,K699,Ingredients!$J$3:$J$230)+SUMIF($B$3:$B$725,K699,$CT$3:$CT$725)</f>
        <v>0</v>
      </c>
      <c r="CR699" s="30">
        <f>SUMIF(Ingredients!$B$3:$B$230,L699,Ingredients!$J$3:$J$230)+SUMIF($B$3:$B$725,L699,$CT$3:$CT$725)</f>
        <v>0</v>
      </c>
      <c r="CS699" s="30">
        <f>SUMIF(Ingredients!$B$3:$B$230,M699,Ingredients!$J$3:$J$230)+SUMIF($B$3:$B$725,M699,$CT$3:$CT$725)</f>
        <v>0</v>
      </c>
      <c r="CT699" s="43">
        <f t="shared" si="146"/>
        <v>3</v>
      </c>
      <c r="CU699" s="34">
        <v>30</v>
      </c>
      <c r="CV699" s="30">
        <v>0</v>
      </c>
      <c r="CW699" s="30">
        <v>14.4</v>
      </c>
      <c r="CX699" s="35">
        <v>2</v>
      </c>
      <c r="CY699" s="36">
        <v>0</v>
      </c>
      <c r="CZ699" s="37">
        <v>0</v>
      </c>
      <c r="DA699" s="38">
        <v>2.5</v>
      </c>
      <c r="DB699" s="39">
        <v>3</v>
      </c>
      <c r="DC699" t="s">
        <v>202</v>
      </c>
      <c r="DD699" t="str">
        <f t="shared" ca="1" si="138"/>
        <v/>
      </c>
      <c r="DE699" t="str">
        <f t="shared" ca="1" si="147"/>
        <v>-</v>
      </c>
      <c r="DG699" t="s">
        <v>200</v>
      </c>
      <c r="DH699" t="str">
        <f t="shared" ca="1" si="148"/>
        <v>CHICKENANDWAFFLESITEM(MEAL, ItemRegistry.chickenandwafflesItem, 4 ,6f,0f,2f,0f,0f,2.5f,3f,1.46f),</v>
      </c>
      <c r="DI699" t="s">
        <v>2682</v>
      </c>
    </row>
    <row r="700" spans="2:113" x14ac:dyDescent="0.3">
      <c r="B700" t="s">
        <v>1039</v>
      </c>
      <c r="C700" t="str">
        <f>INDEX('PH Itemnames'!$B$1:$B$723,MATCH(B700,'PH Itemnames'!$A$1:$A$723),1)</f>
        <v>gourmetporkburgerItem</v>
      </c>
      <c r="D700" t="s">
        <v>245</v>
      </c>
      <c r="E700" t="s">
        <v>1191</v>
      </c>
      <c r="F700" s="10" t="s">
        <v>1121</v>
      </c>
      <c r="G700" s="11" t="s">
        <v>857</v>
      </c>
      <c r="H700" s="11" t="s">
        <v>70</v>
      </c>
      <c r="I700" s="11" t="s">
        <v>128</v>
      </c>
      <c r="J700" s="11" t="s">
        <v>175</v>
      </c>
      <c r="K700" s="11" t="s">
        <v>620</v>
      </c>
      <c r="L700" s="11"/>
      <c r="M700" s="11"/>
      <c r="N700" s="46">
        <f ca="1">SUMIF(Ingredients!$B$3:$B$230,'PH complex foods'!F700,Ingredients!$A$3:$A$119)+SUMIF($B$3:$B$725,F700,$V$3:$V$724)</f>
        <v>1</v>
      </c>
      <c r="O700" s="11">
        <f ca="1">SUMIF(Ingredients!$B$3:$B$230,'PH complex foods'!G700,Ingredients!$A$3:$A$119)+SUMIF($B$3:$B$725,G700,$V$3:$V$724)</f>
        <v>1</v>
      </c>
      <c r="P700" s="11">
        <f ca="1">SUMIF(Ingredients!$B$3:$B$230,'PH complex foods'!H700,Ingredients!$A$3:$A$119)+SUMIF($B$3:$B$725,H700,$V$3:$V$724)</f>
        <v>1</v>
      </c>
      <c r="Q700" s="11">
        <f ca="1">SUMIF(Ingredients!$B$3:$B$230,'PH complex foods'!I700,Ingredients!$A$3:$A$119)+SUMIF($B$3:$B$725,I700,$V$3:$V$724)</f>
        <v>1</v>
      </c>
      <c r="R700" s="11">
        <f ca="1">SUMIF(Ingredients!$B$3:$B$230,'PH complex foods'!J700,Ingredients!$A$3:$A$119)+SUMIF($B$3:$B$725,J700,$V$3:$V$724)</f>
        <v>0</v>
      </c>
      <c r="S700" s="11">
        <f ca="1">SUMIF(Ingredients!$B$3:$B$230,'PH complex foods'!K700,Ingredients!$A$3:$A$119)+SUMIF($B$3:$B$725,K700,$V$3:$V$724)</f>
        <v>1</v>
      </c>
      <c r="T700" s="11">
        <f ca="1">SUMIF(Ingredients!$B$3:$B$230,'PH complex foods'!L700,Ingredients!$A$3:$A$119)+SUMIF($B$3:$B$725,L700,$V$3:$V$724)</f>
        <v>0</v>
      </c>
      <c r="U700" s="11">
        <f ca="1">SUMIF(Ingredients!$B$3:$B$230,'PH complex foods'!M700,Ingredients!$A$3:$A$119)+SUMIF($B$3:$B$725,M700,$V$3:$V$724)</f>
        <v>0</v>
      </c>
      <c r="V700" s="10">
        <f t="shared" ca="1" si="149"/>
        <v>0</v>
      </c>
      <c r="W700" s="10">
        <v>0</v>
      </c>
      <c r="X700" s="11">
        <v>0</v>
      </c>
      <c r="Y700" s="11">
        <f>COUNTIF(F700:M1424,B700)</f>
        <v>0</v>
      </c>
      <c r="Z700" s="44" t="str">
        <f t="shared" ca="1" si="150"/>
        <v>No</v>
      </c>
      <c r="AA700" s="34">
        <f>SUMIF(Ingredients!$B$3:$B$230,F700,Ingredients!$C$3:$C$230)+SUMIF($B$3:$B$725,F700,$AI$3:$AI$725)</f>
        <v>10</v>
      </c>
      <c r="AB700" s="30">
        <f>SUMIF(Ingredients!$B$3:$B$230,G700,Ingredients!$C$3:$C$230)+SUMIF($B$3:$B$725,G700,$AI$3:$AI$725)</f>
        <v>20</v>
      </c>
      <c r="AC700" s="30">
        <f>SUMIF(Ingredients!$B$3:$B$230,H700,Ingredients!$C$3:$C$230)+SUMIF($B$3:$B$725,H700,$AI$3:$AI$725)</f>
        <v>2</v>
      </c>
      <c r="AD700" s="30">
        <f>SUMIF(Ingredients!$B$3:$B$230,I700,Ingredients!$C$3:$C$230)+SUMIF($B$3:$B$725,I700,$AI$3:$AI$725)</f>
        <v>2</v>
      </c>
      <c r="AE700" s="30">
        <f>SUMIF(Ingredients!$B$3:$B$230,J700,Ingredients!$C$3:$C$230)+SUMIF($B$3:$B$725,J700,$AI$3:$AI$725)</f>
        <v>0</v>
      </c>
      <c r="AF700" s="30">
        <f>SUMIF(Ingredients!$B$3:$B$230,K700,Ingredients!$C$3:$C$230)+SUMIF($B$3:$B$725,K700,$AI$3:$AI$725)</f>
        <v>6</v>
      </c>
      <c r="AG700" s="30">
        <f>SUMIF(Ingredients!$B$3:$B$230,L700,Ingredients!$C$3:$C$230)+SUMIF($B$3:$B$725,L700,$AI$3:$AI$725)</f>
        <v>0</v>
      </c>
      <c r="AH700" s="30">
        <f>SUMIF(Ingredients!$B$3:$B$230,M700,Ingredients!$C$3:$C$230)+SUMIF($B$3:$B$725,M700,$AI$3:$AI$725)</f>
        <v>0</v>
      </c>
      <c r="AI700" s="29">
        <f t="shared" si="139"/>
        <v>40</v>
      </c>
      <c r="AJ700" s="30">
        <f>SUMIF(Ingredients!$B$3:$B$230,F700,Ingredients!$D$3:$D$230)+SUMIF($B$3:$B$725,F700,$AR$3:$AR$725)</f>
        <v>0</v>
      </c>
      <c r="AK700" s="30">
        <f>SUMIF(Ingredients!$B$3:$B$230,G700,Ingredients!$D$3:$D$230)+SUMIF($B$3:$B$725,G700,$AR$3:$AR$725)</f>
        <v>15</v>
      </c>
      <c r="AL700" s="30">
        <f>SUMIF(Ingredients!$B$3:$B$230,H700,Ingredients!$D$3:$D$230)+SUMIF($B$3:$B$725,H700,$AR$3:$AR$725)</f>
        <v>5</v>
      </c>
      <c r="AM700" s="30">
        <f>SUMIF(Ingredients!$B$3:$B$230,I700,Ingredients!$D$3:$D$230)+SUMIF($B$3:$B$725,I700,$AR$3:$AR$725)</f>
        <v>0</v>
      </c>
      <c r="AN700" s="30">
        <f>SUMIF(Ingredients!$B$3:$B$230,J700,Ingredients!$D$3:$D$230)+SUMIF($B$3:$B$725,J700,$AR$3:$AR$725)</f>
        <v>0</v>
      </c>
      <c r="AO700" s="30">
        <f>SUMIF(Ingredients!$B$3:$B$230,K700,Ingredients!$D$3:$D$230)+SUMIF($B$3:$B$725,K700,$AR$3:$AR$725)</f>
        <v>0</v>
      </c>
      <c r="AP700" s="30">
        <f>SUMIF(Ingredients!$B$3:$B$230,L700,Ingredients!$D$3:$D$230)+SUMIF($B$3:$B$725,L700,$AR$3:$AR$725)</f>
        <v>0</v>
      </c>
      <c r="AQ700" s="30">
        <f>SUMIF(Ingredients!$B$3:$B$230,M700,Ingredients!$D$3:$D$230)+SUMIF($B$3:$B$725,M700,$AR$3:$AR$725)</f>
        <v>0</v>
      </c>
      <c r="AR700" s="29">
        <f t="shared" si="140"/>
        <v>20</v>
      </c>
      <c r="AS700" s="30">
        <f>SUMIF(Ingredients!$B$3:$B$230,F700,Ingredients!$E$3:$E$230)+SUMIF($B$3:$B$725,F700,$BA$3:$BA$730)</f>
        <v>14</v>
      </c>
      <c r="AT700" s="30">
        <f>SUMIF(Ingredients!$B$3:$B$230,G700,Ingredients!$E$3:$E$230)+SUMIF($B$3:$B$725,G700,$BA$3:$BA$730)</f>
        <v>18.714285714285715</v>
      </c>
      <c r="AU700" s="30">
        <f>SUMIF(Ingredients!$B$3:$B$230,H700,Ingredients!$E$3:$E$230)+SUMIF($B$3:$B$725,H700,$BA$3:$BA$730)</f>
        <v>5</v>
      </c>
      <c r="AV700" s="30">
        <f>SUMIF(Ingredients!$B$3:$B$230,I700,Ingredients!$E$3:$E$230)+SUMIF($B$3:$B$725,I700,$BA$3:$BA$730)</f>
        <v>18</v>
      </c>
      <c r="AW700" s="30">
        <f>SUMIF(Ingredients!$B$3:$B$230,J700,Ingredients!$E$3:$E$230)+SUMIF($B$3:$B$725,J700,$BA$3:$BA$730)</f>
        <v>0</v>
      </c>
      <c r="AX700" s="30">
        <f>SUMIF(Ingredients!$B$3:$B$230,K700,Ingredients!$E$3:$E$230)+SUMIF($B$3:$B$725,K700,$BA$3:$BA$730)</f>
        <v>21.5</v>
      </c>
      <c r="AY700" s="30">
        <f>SUMIF(Ingredients!$B$3:$B$230,L700,Ingredients!$E$3:$E$230)+SUMIF($B$3:$B$725,L700,$BA$3:$BA$730)</f>
        <v>0</v>
      </c>
      <c r="AZ700" s="30">
        <f>SUMIF(Ingredients!$B$3:$B$230,M700,Ingredients!$E$3:$E$230)+SUMIF($B$3:$B$725,M700,$BA$3:$BA$730)</f>
        <v>0</v>
      </c>
      <c r="BA700" s="29">
        <f t="shared" si="141"/>
        <v>12.86904761904762</v>
      </c>
      <c r="BB700" s="30">
        <f>SUMIF(Ingredients!$B$3:$B$230,F700,Ingredients!$F$3:$F$230)+SUMIF($B$3:$B$725,F700,$BJ$3:$BJ$725)</f>
        <v>0</v>
      </c>
      <c r="BC700" s="30">
        <f>SUMIF(Ingredients!$B$3:$B$230,G700,Ingredients!$F$3:$F$230)+SUMIF($B$3:$B$725,G700,$BJ$3:$BJ$725)</f>
        <v>1</v>
      </c>
      <c r="BD700" s="30">
        <f>SUMIF(Ingredients!$B$3:$B$230,H700,Ingredients!$F$3:$F$230)+SUMIF($B$3:$B$725,H700,$BJ$3:$BJ$725)</f>
        <v>0</v>
      </c>
      <c r="BE700" s="30">
        <f>SUMIF(Ingredients!$B$3:$B$230,I700,Ingredients!$F$3:$F$230)+SUMIF($B$3:$B$725,I700,$BJ$3:$BJ$725)</f>
        <v>0</v>
      </c>
      <c r="BF700" s="30">
        <f>SUMIF(Ingredients!$B$3:$B$230,J700,Ingredients!$F$3:$F$230)+SUMIF($B$3:$B$725,J700,$BJ$3:$BJ$725)</f>
        <v>0</v>
      </c>
      <c r="BG700" s="30">
        <f>SUMIF(Ingredients!$B$3:$B$230,K700,Ingredients!$F$3:$F$230)+SUMIF($B$3:$B$725,K700,$BJ$3:$BJ$725)</f>
        <v>0</v>
      </c>
      <c r="BH700" s="30">
        <f>SUMIF(Ingredients!$B$3:$B$230,L700,Ingredients!$F$3:$F$230)+SUMIF($B$3:$B$725,L700,$BJ$3:$BJ$725)</f>
        <v>0</v>
      </c>
      <c r="BI700" s="30">
        <f>SUMIF(Ingredients!$B$3:$B$230,M700,Ingredients!$F$3:$F$230)+SUMIF($B$3:$B$725,M700,$BJ$3:$BJ$725)</f>
        <v>0</v>
      </c>
      <c r="BJ700" s="35">
        <f t="shared" si="142"/>
        <v>1</v>
      </c>
      <c r="BK700" s="30">
        <f>SUMIF(Ingredients!$B$3:$B$230,F700,Ingredients!$G$3:$G$230)+SUMIF($B$3:$B$725,F700,$BS$3:$BS$725)</f>
        <v>0</v>
      </c>
      <c r="BL700" s="30">
        <f>SUMIF(Ingredients!$B$3:$B$230,G700,Ingredients!$G$3:$G$230)+SUMIF($B$3:$B$725,G700,$BS$3:$BS$725)</f>
        <v>0</v>
      </c>
      <c r="BM700" s="30">
        <f>SUMIF(Ingredients!$B$3:$B$230,H700,Ingredients!$G$3:$G$230)+SUMIF($B$3:$B$725,H700,$BS$3:$BS$725)</f>
        <v>0</v>
      </c>
      <c r="BN700" s="30">
        <f>SUMIF(Ingredients!$B$3:$B$230,I700,Ingredients!$G$3:$G$230)+SUMIF($B$3:$B$725,I700,$BS$3:$BS$725)</f>
        <v>0</v>
      </c>
      <c r="BO700" s="30">
        <f>SUMIF(Ingredients!$B$3:$B$230,J700,Ingredients!$G$3:$G$230)+SUMIF($B$3:$B$725,J700,$BS$3:$BS$725)</f>
        <v>0</v>
      </c>
      <c r="BP700" s="30">
        <f>SUMIF(Ingredients!$B$3:$B$230,K700,Ingredients!$G$3:$G$230)+SUMIF($B$3:$B$725,K700,$BS$3:$BS$725)</f>
        <v>0</v>
      </c>
      <c r="BQ700" s="30">
        <f>SUMIF(Ingredients!$B$3:$B$230,L700,Ingredients!$G$3:$G$230)+SUMIF($B$3:$B$725,L700,$BS$3:$BS$725)</f>
        <v>0</v>
      </c>
      <c r="BR700" s="30">
        <f>SUMIF(Ingredients!$B$3:$B$230,M700,Ingredients!$G$3:$G$230)+SUMIF($B$3:$B$725,M700,$BS$3:$BS$725)</f>
        <v>0</v>
      </c>
      <c r="BS700" s="36">
        <f t="shared" si="143"/>
        <v>0</v>
      </c>
      <c r="BT700" s="30">
        <f>SUMIF(Ingredients!$B$3:$B$230,F700,Ingredients!$H$3:$H$230)+SUMIF($B$3:$B$725,F700,$CB$3:$CB$725)</f>
        <v>0</v>
      </c>
      <c r="BU700" s="30">
        <f>SUMIF(Ingredients!$B$3:$B$230,G700,Ingredients!$H$3:$H$230)+SUMIF($B$3:$B$725,G700,$CB$3:$CB$725)</f>
        <v>0</v>
      </c>
      <c r="BV700" s="30">
        <f>SUMIF(Ingredients!$B$3:$B$230,H700,Ingredients!$H$3:$H$230)+SUMIF($B$3:$B$725,H700,$CB$3:$CB$725)</f>
        <v>1.5</v>
      </c>
      <c r="BW700" s="30">
        <f>SUMIF(Ingredients!$B$3:$B$230,I700,Ingredients!$H$3:$H$230)+SUMIF($B$3:$B$725,I700,$CB$3:$CB$725)</f>
        <v>1</v>
      </c>
      <c r="BX700" s="30">
        <f>SUMIF(Ingredients!$B$3:$B$230,J700,Ingredients!$H$3:$H$230)+SUMIF($B$3:$B$725,J700,$CB$3:$CB$725)</f>
        <v>0</v>
      </c>
      <c r="BY700" s="30">
        <f>SUMIF(Ingredients!$B$3:$B$230,K700,Ingredients!$H$3:$H$230)+SUMIF($B$3:$B$725,K700,$CB$3:$CB$725)</f>
        <v>1</v>
      </c>
      <c r="BZ700" s="30">
        <f>SUMIF(Ingredients!$B$3:$B$230,L700,Ingredients!$H$3:$H$230)+SUMIF($B$3:$B$725,L700,$CB$3:$CB$725)</f>
        <v>0</v>
      </c>
      <c r="CA700" s="30">
        <f>SUMIF(Ingredients!$B$3:$B$230,M700,Ingredients!$H$3:$H$230)+SUMIF($B$3:$B$725,M700,$CB$3:$CB$725)</f>
        <v>0</v>
      </c>
      <c r="CB700" s="42">
        <f t="shared" si="144"/>
        <v>3.5</v>
      </c>
      <c r="CC700" s="30">
        <f>SUMIF(Ingredients!$B$3:$B$230,F700,Ingredients!$I$3:$I$230)+SUMIF($B$3:$B$725,F700,$CK$3:$CK$725)</f>
        <v>1.5</v>
      </c>
      <c r="CD700" s="30">
        <f>SUMIF(Ingredients!$B$3:$B$230,G700,Ingredients!$I$3:$I$230)+SUMIF($B$3:$B$725,G700,$CK$3:$CK$725)</f>
        <v>0</v>
      </c>
      <c r="CE700" s="30">
        <f>SUMIF(Ingredients!$B$3:$B$230,H700,Ingredients!$I$3:$I$230)+SUMIF($B$3:$B$725,H700,$CK$3:$CK$725)</f>
        <v>0</v>
      </c>
      <c r="CF700" s="30">
        <f>SUMIF(Ingredients!$B$3:$B$230,I700,Ingredients!$I$3:$I$230)+SUMIF($B$3:$B$725,I700,$CK$3:$CK$725)</f>
        <v>0</v>
      </c>
      <c r="CG700" s="30">
        <f>SUMIF(Ingredients!$B$3:$B$230,J700,Ingredients!$I$3:$I$230)+SUMIF($B$3:$B$725,J700,$CK$3:$CK$725)</f>
        <v>0</v>
      </c>
      <c r="CH700" s="30">
        <f>SUMIF(Ingredients!$B$3:$B$230,K700,Ingredients!$I$3:$I$230)+SUMIF($B$3:$B$725,K700,$CK$3:$CK$725)</f>
        <v>0</v>
      </c>
      <c r="CI700" s="30">
        <f>SUMIF(Ingredients!$B$3:$B$230,L700,Ingredients!$I$3:$I$230)+SUMIF($B$3:$B$725,L700,$CK$3:$CK$725)</f>
        <v>0</v>
      </c>
      <c r="CJ700" s="30">
        <f>SUMIF(Ingredients!$B$3:$B$230,M700,Ingredients!$I$3:$I$230)+SUMIF($B$3:$B$725,M700,$CK$3:$CK$725)</f>
        <v>0</v>
      </c>
      <c r="CK700" s="38">
        <f t="shared" si="145"/>
        <v>1.5</v>
      </c>
      <c r="CL700" s="30">
        <f>SUMIF(Ingredients!$B$3:$B$230,F700,Ingredients!$J$3:$J$230)+SUMIF($B$3:$B$725,F700,$CT$3:$CT$725)</f>
        <v>0</v>
      </c>
      <c r="CM700" s="30">
        <f>SUMIF(Ingredients!$B$3:$B$230,G700,Ingredients!$J$3:$J$230)+SUMIF($B$3:$B$725,G700,$CT$3:$CT$725)</f>
        <v>4</v>
      </c>
      <c r="CN700" s="30">
        <f>SUMIF(Ingredients!$B$3:$B$230,H700,Ingredients!$J$3:$J$230)+SUMIF($B$3:$B$725,H700,$CT$3:$CT$725)</f>
        <v>0</v>
      </c>
      <c r="CO700" s="30">
        <f>SUMIF(Ingredients!$B$3:$B$230,I700,Ingredients!$J$3:$J$230)+SUMIF($B$3:$B$725,I700,$CT$3:$CT$725)</f>
        <v>0</v>
      </c>
      <c r="CP700" s="30">
        <f>SUMIF(Ingredients!$B$3:$B$230,J700,Ingredients!$J$3:$J$230)+SUMIF($B$3:$B$725,J700,$CT$3:$CT$725)</f>
        <v>0</v>
      </c>
      <c r="CQ700" s="30">
        <f>SUMIF(Ingredients!$B$3:$B$230,K700,Ingredients!$J$3:$J$230)+SUMIF($B$3:$B$725,K700,$CT$3:$CT$725)</f>
        <v>0</v>
      </c>
      <c r="CR700" s="30">
        <f>SUMIF(Ingredients!$B$3:$B$230,L700,Ingredients!$J$3:$J$230)+SUMIF($B$3:$B$725,L700,$CT$3:$CT$725)</f>
        <v>0</v>
      </c>
      <c r="CS700" s="30">
        <f>SUMIF(Ingredients!$B$3:$B$230,M700,Ingredients!$J$3:$J$230)+SUMIF($B$3:$B$725,M700,$CT$3:$CT$725)</f>
        <v>0</v>
      </c>
      <c r="CT700" s="43">
        <f t="shared" si="146"/>
        <v>4</v>
      </c>
      <c r="CU700" s="34">
        <v>40</v>
      </c>
      <c r="CV700" s="30">
        <v>20</v>
      </c>
      <c r="CW700" s="30">
        <v>12.86904761904762</v>
      </c>
      <c r="CX700" s="35">
        <v>1</v>
      </c>
      <c r="CY700" s="36">
        <v>0</v>
      </c>
      <c r="CZ700" s="37">
        <v>3.5</v>
      </c>
      <c r="DA700" s="38">
        <v>1.5</v>
      </c>
      <c r="DB700" s="39">
        <v>4</v>
      </c>
      <c r="DC700" t="s">
        <v>199</v>
      </c>
      <c r="DD700" t="str">
        <f t="shared" ca="1" si="138"/>
        <v/>
      </c>
      <c r="DE700" t="str">
        <f t="shared" ca="1" si="147"/>
        <v>No</v>
      </c>
      <c r="DG700" t="s">
        <v>200</v>
      </c>
      <c r="DH700" t="str">
        <f t="shared" ca="1" si="148"/>
        <v/>
      </c>
      <c r="DI700" t="s">
        <v>2271</v>
      </c>
    </row>
    <row r="701" spans="2:113" x14ac:dyDescent="0.3">
      <c r="B701" t="s">
        <v>1040</v>
      </c>
      <c r="C701" t="str">
        <f>INDEX('PH Itemnames'!$B$1:$B$723,MATCH(B701,'PH Itemnames'!$A$1:$A$723),1)</f>
        <v>bbqchickenbiscuitItem</v>
      </c>
      <c r="D701" t="s">
        <v>240</v>
      </c>
      <c r="E701" t="s">
        <v>1191</v>
      </c>
      <c r="F701" s="10" t="s">
        <v>1024</v>
      </c>
      <c r="G701" s="11" t="s">
        <v>883</v>
      </c>
      <c r="H701" s="11"/>
      <c r="I701" s="11"/>
      <c r="J701" s="11"/>
      <c r="K701" s="11"/>
      <c r="L701" s="11"/>
      <c r="M701" s="11"/>
      <c r="N701" s="46">
        <f ca="1">SUMIF(Ingredients!$B$3:$B$230,'PH complex foods'!F701,Ingredients!$A$3:$A$119)+SUMIF($B$3:$B$725,F701,$V$3:$V$724)</f>
        <v>1</v>
      </c>
      <c r="O701" s="11">
        <f ca="1">SUMIF(Ingredients!$B$3:$B$230,'PH complex foods'!G701,Ingredients!$A$3:$A$119)+SUMIF($B$3:$B$725,G701,$V$3:$V$724)</f>
        <v>1</v>
      </c>
      <c r="P701" s="11">
        <f ca="1">SUMIF(Ingredients!$B$3:$B$230,'PH complex foods'!H701,Ingredients!$A$3:$A$119)+SUMIF($B$3:$B$725,H701,$V$3:$V$724)</f>
        <v>0</v>
      </c>
      <c r="Q701" s="11">
        <f ca="1">SUMIF(Ingredients!$B$3:$B$230,'PH complex foods'!I701,Ingredients!$A$3:$A$119)+SUMIF($B$3:$B$725,I701,$V$3:$V$724)</f>
        <v>0</v>
      </c>
      <c r="R701" s="11">
        <f ca="1">SUMIF(Ingredients!$B$3:$B$230,'PH complex foods'!J701,Ingredients!$A$3:$A$119)+SUMIF($B$3:$B$725,J701,$V$3:$V$724)</f>
        <v>0</v>
      </c>
      <c r="S701" s="11">
        <f ca="1">SUMIF(Ingredients!$B$3:$B$230,'PH complex foods'!K701,Ingredients!$A$3:$A$119)+SUMIF($B$3:$B$725,K701,$V$3:$V$724)</f>
        <v>0</v>
      </c>
      <c r="T701" s="11">
        <f ca="1">SUMIF(Ingredients!$B$3:$B$230,'PH complex foods'!L701,Ingredients!$A$3:$A$119)+SUMIF($B$3:$B$725,L701,$V$3:$V$724)</f>
        <v>0</v>
      </c>
      <c r="U701" s="11">
        <f ca="1">SUMIF(Ingredients!$B$3:$B$230,'PH complex foods'!M701,Ingredients!$A$3:$A$119)+SUMIF($B$3:$B$725,M701,$V$3:$V$724)</f>
        <v>0</v>
      </c>
      <c r="V701" s="10">
        <f t="shared" ca="1" si="149"/>
        <v>1</v>
      </c>
      <c r="W701" s="10">
        <v>1</v>
      </c>
      <c r="X701" s="11">
        <v>1</v>
      </c>
      <c r="Y701" s="11">
        <f>COUNTIF(F701:M1425,B701)</f>
        <v>0</v>
      </c>
      <c r="Z701" s="44" t="str">
        <f t="shared" ca="1" si="150"/>
        <v>Yes</v>
      </c>
      <c r="AA701" s="34">
        <f>SUMIF(Ingredients!$B$3:$B$230,F701,Ingredients!$C$3:$C$230)+SUMIF($B$3:$B$725,F701,$AI$3:$AI$725)</f>
        <v>29</v>
      </c>
      <c r="AB701" s="30">
        <f>SUMIF(Ingredients!$B$3:$B$230,G701,Ingredients!$C$3:$C$230)+SUMIF($B$3:$B$725,G701,$AI$3:$AI$725)</f>
        <v>2</v>
      </c>
      <c r="AC701" s="30">
        <f>SUMIF(Ingredients!$B$3:$B$230,H701,Ingredients!$C$3:$C$230)+SUMIF($B$3:$B$725,H701,$AI$3:$AI$725)</f>
        <v>0</v>
      </c>
      <c r="AD701" s="30">
        <f>SUMIF(Ingredients!$B$3:$B$230,I701,Ingredients!$C$3:$C$230)+SUMIF($B$3:$B$725,I701,$AI$3:$AI$725)</f>
        <v>0</v>
      </c>
      <c r="AE701" s="30">
        <f>SUMIF(Ingredients!$B$3:$B$230,J701,Ingredients!$C$3:$C$230)+SUMIF($B$3:$B$725,J701,$AI$3:$AI$725)</f>
        <v>0</v>
      </c>
      <c r="AF701" s="30">
        <f>SUMIF(Ingredients!$B$3:$B$230,K701,Ingredients!$C$3:$C$230)+SUMIF($B$3:$B$725,K701,$AI$3:$AI$725)</f>
        <v>0</v>
      </c>
      <c r="AG701" s="30">
        <f>SUMIF(Ingredients!$B$3:$B$230,L701,Ingredients!$C$3:$C$230)+SUMIF($B$3:$B$725,L701,$AI$3:$AI$725)</f>
        <v>0</v>
      </c>
      <c r="AH701" s="30">
        <f>SUMIF(Ingredients!$B$3:$B$230,M701,Ingredients!$C$3:$C$230)+SUMIF($B$3:$B$725,M701,$AI$3:$AI$725)</f>
        <v>0</v>
      </c>
      <c r="AI701" s="29">
        <f t="shared" si="139"/>
        <v>31</v>
      </c>
      <c r="AJ701" s="30">
        <f>SUMIF(Ingredients!$B$3:$B$230,F701,Ingredients!$D$3:$D$230)+SUMIF($B$3:$B$725,F701,$AR$3:$AR$725)</f>
        <v>0</v>
      </c>
      <c r="AK701" s="30">
        <f>SUMIF(Ingredients!$B$3:$B$230,G701,Ingredients!$D$3:$D$230)+SUMIF($B$3:$B$725,G701,$AR$3:$AR$725)</f>
        <v>5</v>
      </c>
      <c r="AL701" s="30">
        <f>SUMIF(Ingredients!$B$3:$B$230,H701,Ingredients!$D$3:$D$230)+SUMIF($B$3:$B$725,H701,$AR$3:$AR$725)</f>
        <v>0</v>
      </c>
      <c r="AM701" s="30">
        <f>SUMIF(Ingredients!$B$3:$B$230,I701,Ingredients!$D$3:$D$230)+SUMIF($B$3:$B$725,I701,$AR$3:$AR$725)</f>
        <v>0</v>
      </c>
      <c r="AN701" s="30">
        <f>SUMIF(Ingredients!$B$3:$B$230,J701,Ingredients!$D$3:$D$230)+SUMIF($B$3:$B$725,J701,$AR$3:$AR$725)</f>
        <v>0</v>
      </c>
      <c r="AO701" s="30">
        <f>SUMIF(Ingredients!$B$3:$B$230,K701,Ingredients!$D$3:$D$230)+SUMIF($B$3:$B$725,K701,$AR$3:$AR$725)</f>
        <v>0</v>
      </c>
      <c r="AP701" s="30">
        <f>SUMIF(Ingredients!$B$3:$B$230,L701,Ingredients!$D$3:$D$230)+SUMIF($B$3:$B$725,L701,$AR$3:$AR$725)</f>
        <v>0</v>
      </c>
      <c r="AQ701" s="30">
        <f>SUMIF(Ingredients!$B$3:$B$230,M701,Ingredients!$D$3:$D$230)+SUMIF($B$3:$B$725,M701,$AR$3:$AR$725)</f>
        <v>0</v>
      </c>
      <c r="AR701" s="29">
        <f t="shared" si="140"/>
        <v>5</v>
      </c>
      <c r="AS701" s="30">
        <f>SUMIF(Ingredients!$B$3:$B$230,F701,Ingredients!$E$3:$E$230)+SUMIF($B$3:$B$725,F701,$BA$3:$BA$730)</f>
        <v>13.2</v>
      </c>
      <c r="AT701" s="30">
        <f>SUMIF(Ingredients!$B$3:$B$230,G701,Ingredients!$E$3:$E$230)+SUMIF($B$3:$B$725,G701,$BA$3:$BA$730)</f>
        <v>22.6</v>
      </c>
      <c r="AU701" s="30">
        <f>SUMIF(Ingredients!$B$3:$B$230,H701,Ingredients!$E$3:$E$230)+SUMIF($B$3:$B$725,H701,$BA$3:$BA$730)</f>
        <v>0</v>
      </c>
      <c r="AV701" s="30">
        <f>SUMIF(Ingredients!$B$3:$B$230,I701,Ingredients!$E$3:$E$230)+SUMIF($B$3:$B$725,I701,$BA$3:$BA$730)</f>
        <v>0</v>
      </c>
      <c r="AW701" s="30">
        <f>SUMIF(Ingredients!$B$3:$B$230,J701,Ingredients!$E$3:$E$230)+SUMIF($B$3:$B$725,J701,$BA$3:$BA$730)</f>
        <v>0</v>
      </c>
      <c r="AX701" s="30">
        <f>SUMIF(Ingredients!$B$3:$B$230,K701,Ingredients!$E$3:$E$230)+SUMIF($B$3:$B$725,K701,$BA$3:$BA$730)</f>
        <v>0</v>
      </c>
      <c r="AY701" s="30">
        <f>SUMIF(Ingredients!$B$3:$B$230,L701,Ingredients!$E$3:$E$230)+SUMIF($B$3:$B$725,L701,$BA$3:$BA$730)</f>
        <v>0</v>
      </c>
      <c r="AZ701" s="30">
        <f>SUMIF(Ingredients!$B$3:$B$230,M701,Ingredients!$E$3:$E$230)+SUMIF($B$3:$B$725,M701,$BA$3:$BA$730)</f>
        <v>0</v>
      </c>
      <c r="BA701" s="29">
        <f t="shared" si="141"/>
        <v>17.899999999999999</v>
      </c>
      <c r="BB701" s="30">
        <f>SUMIF(Ingredients!$B$3:$B$230,F701,Ingredients!$F$3:$F$230)+SUMIF($B$3:$B$725,F701,$BJ$3:$BJ$725)</f>
        <v>2</v>
      </c>
      <c r="BC701" s="30">
        <f>SUMIF(Ingredients!$B$3:$B$230,G701,Ingredients!$F$3:$F$230)+SUMIF($B$3:$B$725,G701,$BJ$3:$BJ$725)</f>
        <v>0</v>
      </c>
      <c r="BD701" s="30">
        <f>SUMIF(Ingredients!$B$3:$B$230,H701,Ingredients!$F$3:$F$230)+SUMIF($B$3:$B$725,H701,$BJ$3:$BJ$725)</f>
        <v>0</v>
      </c>
      <c r="BE701" s="30">
        <f>SUMIF(Ingredients!$B$3:$B$230,I701,Ingredients!$F$3:$F$230)+SUMIF($B$3:$B$725,I701,$BJ$3:$BJ$725)</f>
        <v>0</v>
      </c>
      <c r="BF701" s="30">
        <f>SUMIF(Ingredients!$B$3:$B$230,J701,Ingredients!$F$3:$F$230)+SUMIF($B$3:$B$725,J701,$BJ$3:$BJ$725)</f>
        <v>0</v>
      </c>
      <c r="BG701" s="30">
        <f>SUMIF(Ingredients!$B$3:$B$230,K701,Ingredients!$F$3:$F$230)+SUMIF($B$3:$B$725,K701,$BJ$3:$BJ$725)</f>
        <v>0</v>
      </c>
      <c r="BH701" s="30">
        <f>SUMIF(Ingredients!$B$3:$B$230,L701,Ingredients!$F$3:$F$230)+SUMIF($B$3:$B$725,L701,$BJ$3:$BJ$725)</f>
        <v>0</v>
      </c>
      <c r="BI701" s="30">
        <f>SUMIF(Ingredients!$B$3:$B$230,M701,Ingredients!$F$3:$F$230)+SUMIF($B$3:$B$725,M701,$BJ$3:$BJ$725)</f>
        <v>0</v>
      </c>
      <c r="BJ701" s="35">
        <f t="shared" si="142"/>
        <v>2</v>
      </c>
      <c r="BK701" s="30">
        <f>SUMIF(Ingredients!$B$3:$B$230,F701,Ingredients!$G$3:$G$230)+SUMIF($B$3:$B$725,F701,$BS$3:$BS$725)</f>
        <v>0</v>
      </c>
      <c r="BL701" s="30">
        <f>SUMIF(Ingredients!$B$3:$B$230,G701,Ingredients!$G$3:$G$230)+SUMIF($B$3:$B$725,G701,$BS$3:$BS$725)</f>
        <v>0</v>
      </c>
      <c r="BM701" s="30">
        <f>SUMIF(Ingredients!$B$3:$B$230,H701,Ingredients!$G$3:$G$230)+SUMIF($B$3:$B$725,H701,$BS$3:$BS$725)</f>
        <v>0</v>
      </c>
      <c r="BN701" s="30">
        <f>SUMIF(Ingredients!$B$3:$B$230,I701,Ingredients!$G$3:$G$230)+SUMIF($B$3:$B$725,I701,$BS$3:$BS$725)</f>
        <v>0</v>
      </c>
      <c r="BO701" s="30">
        <f>SUMIF(Ingredients!$B$3:$B$230,J701,Ingredients!$G$3:$G$230)+SUMIF($B$3:$B$725,J701,$BS$3:$BS$725)</f>
        <v>0</v>
      </c>
      <c r="BP701" s="30">
        <f>SUMIF(Ingredients!$B$3:$B$230,K701,Ingredients!$G$3:$G$230)+SUMIF($B$3:$B$725,K701,$BS$3:$BS$725)</f>
        <v>0</v>
      </c>
      <c r="BQ701" s="30">
        <f>SUMIF(Ingredients!$B$3:$B$230,L701,Ingredients!$G$3:$G$230)+SUMIF($B$3:$B$725,L701,$BS$3:$BS$725)</f>
        <v>0</v>
      </c>
      <c r="BR701" s="30">
        <f>SUMIF(Ingredients!$B$3:$B$230,M701,Ingredients!$G$3:$G$230)+SUMIF($B$3:$B$725,M701,$BS$3:$BS$725)</f>
        <v>0</v>
      </c>
      <c r="BS701" s="36">
        <f t="shared" si="143"/>
        <v>0</v>
      </c>
      <c r="BT701" s="30">
        <f>SUMIF(Ingredients!$B$3:$B$230,F701,Ingredients!$H$3:$H$230)+SUMIF($B$3:$B$725,F701,$CB$3:$CB$725)</f>
        <v>0</v>
      </c>
      <c r="BU701" s="30">
        <f>SUMIF(Ingredients!$B$3:$B$230,G701,Ingredients!$H$3:$H$230)+SUMIF($B$3:$B$725,G701,$CB$3:$CB$725)</f>
        <v>1.5</v>
      </c>
      <c r="BV701" s="30">
        <f>SUMIF(Ingredients!$B$3:$B$230,H701,Ingredients!$H$3:$H$230)+SUMIF($B$3:$B$725,H701,$CB$3:$CB$725)</f>
        <v>0</v>
      </c>
      <c r="BW701" s="30">
        <f>SUMIF(Ingredients!$B$3:$B$230,I701,Ingredients!$H$3:$H$230)+SUMIF($B$3:$B$725,I701,$CB$3:$CB$725)</f>
        <v>0</v>
      </c>
      <c r="BX701" s="30">
        <f>SUMIF(Ingredients!$B$3:$B$230,J701,Ingredients!$H$3:$H$230)+SUMIF($B$3:$B$725,J701,$CB$3:$CB$725)</f>
        <v>0</v>
      </c>
      <c r="BY701" s="30">
        <f>SUMIF(Ingredients!$B$3:$B$230,K701,Ingredients!$H$3:$H$230)+SUMIF($B$3:$B$725,K701,$CB$3:$CB$725)</f>
        <v>0</v>
      </c>
      <c r="BZ701" s="30">
        <f>SUMIF(Ingredients!$B$3:$B$230,L701,Ingredients!$H$3:$H$230)+SUMIF($B$3:$B$725,L701,$CB$3:$CB$725)</f>
        <v>0</v>
      </c>
      <c r="CA701" s="30">
        <f>SUMIF(Ingredients!$B$3:$B$230,M701,Ingredients!$H$3:$H$230)+SUMIF($B$3:$B$725,M701,$CB$3:$CB$725)</f>
        <v>0</v>
      </c>
      <c r="CB701" s="42">
        <f t="shared" si="144"/>
        <v>1.5</v>
      </c>
      <c r="CC701" s="30">
        <f>SUMIF(Ingredients!$B$3:$B$230,F701,Ingredients!$I$3:$I$230)+SUMIF($B$3:$B$725,F701,$CK$3:$CK$725)</f>
        <v>2.5</v>
      </c>
      <c r="CD701" s="30">
        <f>SUMIF(Ingredients!$B$3:$B$230,G701,Ingredients!$I$3:$I$230)+SUMIF($B$3:$B$725,G701,$CK$3:$CK$725)</f>
        <v>0</v>
      </c>
      <c r="CE701" s="30">
        <f>SUMIF(Ingredients!$B$3:$B$230,H701,Ingredients!$I$3:$I$230)+SUMIF($B$3:$B$725,H701,$CK$3:$CK$725)</f>
        <v>0</v>
      </c>
      <c r="CF701" s="30">
        <f>SUMIF(Ingredients!$B$3:$B$230,I701,Ingredients!$I$3:$I$230)+SUMIF($B$3:$B$725,I701,$CK$3:$CK$725)</f>
        <v>0</v>
      </c>
      <c r="CG701" s="30">
        <f>SUMIF(Ingredients!$B$3:$B$230,J701,Ingredients!$I$3:$I$230)+SUMIF($B$3:$B$725,J701,$CK$3:$CK$725)</f>
        <v>0</v>
      </c>
      <c r="CH701" s="30">
        <f>SUMIF(Ingredients!$B$3:$B$230,K701,Ingredients!$I$3:$I$230)+SUMIF($B$3:$B$725,K701,$CK$3:$CK$725)</f>
        <v>0</v>
      </c>
      <c r="CI701" s="30">
        <f>SUMIF(Ingredients!$B$3:$B$230,L701,Ingredients!$I$3:$I$230)+SUMIF($B$3:$B$725,L701,$CK$3:$CK$725)</f>
        <v>0</v>
      </c>
      <c r="CJ701" s="30">
        <f>SUMIF(Ingredients!$B$3:$B$230,M701,Ingredients!$I$3:$I$230)+SUMIF($B$3:$B$725,M701,$CK$3:$CK$725)</f>
        <v>0</v>
      </c>
      <c r="CK701" s="38">
        <f t="shared" si="145"/>
        <v>2.5</v>
      </c>
      <c r="CL701" s="30">
        <f>SUMIF(Ingredients!$B$3:$B$230,F701,Ingredients!$J$3:$J$230)+SUMIF($B$3:$B$725,F701,$CT$3:$CT$725)</f>
        <v>1</v>
      </c>
      <c r="CM701" s="30">
        <f>SUMIF(Ingredients!$B$3:$B$230,G701,Ingredients!$J$3:$J$230)+SUMIF($B$3:$B$725,G701,$CT$3:$CT$725)</f>
        <v>0</v>
      </c>
      <c r="CN701" s="30">
        <f>SUMIF(Ingredients!$B$3:$B$230,H701,Ingredients!$J$3:$J$230)+SUMIF($B$3:$B$725,H701,$CT$3:$CT$725)</f>
        <v>0</v>
      </c>
      <c r="CO701" s="30">
        <f>SUMIF(Ingredients!$B$3:$B$230,I701,Ingredients!$J$3:$J$230)+SUMIF($B$3:$B$725,I701,$CT$3:$CT$725)</f>
        <v>0</v>
      </c>
      <c r="CP701" s="30">
        <f>SUMIF(Ingredients!$B$3:$B$230,J701,Ingredients!$J$3:$J$230)+SUMIF($B$3:$B$725,J701,$CT$3:$CT$725)</f>
        <v>0</v>
      </c>
      <c r="CQ701" s="30">
        <f>SUMIF(Ingredients!$B$3:$B$230,K701,Ingredients!$J$3:$J$230)+SUMIF($B$3:$B$725,K701,$CT$3:$CT$725)</f>
        <v>0</v>
      </c>
      <c r="CR701" s="30">
        <f>SUMIF(Ingredients!$B$3:$B$230,L701,Ingredients!$J$3:$J$230)+SUMIF($B$3:$B$725,L701,$CT$3:$CT$725)</f>
        <v>0</v>
      </c>
      <c r="CS701" s="30">
        <f>SUMIF(Ingredients!$B$3:$B$230,M701,Ingredients!$J$3:$J$230)+SUMIF($B$3:$B$725,M701,$CT$3:$CT$725)</f>
        <v>0</v>
      </c>
      <c r="CT701" s="43">
        <f t="shared" si="146"/>
        <v>1</v>
      </c>
      <c r="CU701" s="34">
        <v>30</v>
      </c>
      <c r="CV701" s="30">
        <v>0</v>
      </c>
      <c r="CW701" s="30">
        <v>10.7</v>
      </c>
      <c r="CX701" s="35">
        <v>2</v>
      </c>
      <c r="CY701" s="36">
        <v>0</v>
      </c>
      <c r="CZ701" s="37">
        <v>1.5</v>
      </c>
      <c r="DA701" s="38">
        <v>2.5</v>
      </c>
      <c r="DB701" s="39">
        <v>1</v>
      </c>
      <c r="DC701" t="s">
        <v>202</v>
      </c>
      <c r="DD701" t="str">
        <f t="shared" ca="1" si="138"/>
        <v/>
      </c>
      <c r="DE701" t="str">
        <f t="shared" ca="1" si="147"/>
        <v>-</v>
      </c>
      <c r="DG701" t="s">
        <v>200</v>
      </c>
      <c r="DH701" t="str">
        <f t="shared" ca="1" si="148"/>
        <v>BBQCHICKENBISCUITITEM(MEAL, ItemRegistry.bbqchickenbiscuitItem, 4 ,6f,0f,2f,1.5f,0f,2.5f,1f,1.96f),</v>
      </c>
      <c r="DI701" t="s">
        <v>2683</v>
      </c>
    </row>
    <row r="702" spans="2:113" x14ac:dyDescent="0.3">
      <c r="B702" t="s">
        <v>1041</v>
      </c>
      <c r="C702" t="str">
        <f>INDEX('PH Itemnames'!$B$1:$B$723,MATCH(B702,'PH Itemnames'!$A$1:$A$723),1)</f>
        <v>delightedmealItem</v>
      </c>
      <c r="D702" t="s">
        <v>245</v>
      </c>
      <c r="E702" t="s">
        <v>1191</v>
      </c>
      <c r="F702" s="10" t="s">
        <v>967</v>
      </c>
      <c r="G702" s="11" t="s">
        <v>282</v>
      </c>
      <c r="H702" s="11" t="s">
        <v>1042</v>
      </c>
      <c r="I702" s="11"/>
      <c r="J702" s="11"/>
      <c r="K702" s="11"/>
      <c r="L702" s="11"/>
      <c r="M702" s="11"/>
      <c r="N702" s="46">
        <f ca="1">SUMIF(Ingredients!$B$3:$B$230,'PH complex foods'!F702,Ingredients!$A$3:$A$119)+SUMIF($B$3:$B$725,F702,$V$3:$V$724)</f>
        <v>1</v>
      </c>
      <c r="O702" s="11">
        <f ca="1">SUMIF(Ingredients!$B$3:$B$230,'PH complex foods'!G702,Ingredients!$A$3:$A$119)+SUMIF($B$3:$B$725,G702,$V$3:$V$724)</f>
        <v>1</v>
      </c>
      <c r="P702" s="11">
        <f ca="1">SUMIF(Ingredients!$B$3:$B$230,'PH complex foods'!H702,Ingredients!$A$3:$A$119)+SUMIF($B$3:$B$725,H702,$V$3:$V$724)</f>
        <v>1</v>
      </c>
      <c r="Q702" s="11">
        <f ca="1">SUMIF(Ingredients!$B$3:$B$230,'PH complex foods'!I702,Ingredients!$A$3:$A$119)+SUMIF($B$3:$B$725,I702,$V$3:$V$724)</f>
        <v>0</v>
      </c>
      <c r="R702" s="11">
        <f ca="1">SUMIF(Ingredients!$B$3:$B$230,'PH complex foods'!J702,Ingredients!$A$3:$A$119)+SUMIF($B$3:$B$725,J702,$V$3:$V$724)</f>
        <v>0</v>
      </c>
      <c r="S702" s="11">
        <f ca="1">SUMIF(Ingredients!$B$3:$B$230,'PH complex foods'!K702,Ingredients!$A$3:$A$119)+SUMIF($B$3:$B$725,K702,$V$3:$V$724)</f>
        <v>0</v>
      </c>
      <c r="T702" s="11">
        <f ca="1">SUMIF(Ingredients!$B$3:$B$230,'PH complex foods'!L702,Ingredients!$A$3:$A$119)+SUMIF($B$3:$B$725,L702,$V$3:$V$724)</f>
        <v>0</v>
      </c>
      <c r="U702" s="11">
        <f ca="1">SUMIF(Ingredients!$B$3:$B$230,'PH complex foods'!M702,Ingredients!$A$3:$A$119)+SUMIF($B$3:$B$725,M702,$V$3:$V$724)</f>
        <v>0</v>
      </c>
      <c r="V702" s="10">
        <f t="shared" ca="1" si="149"/>
        <v>1</v>
      </c>
      <c r="W702" s="10">
        <v>1</v>
      </c>
      <c r="X702" s="11">
        <v>1</v>
      </c>
      <c r="Y702" s="11">
        <f>COUNTIF(F702:M1426,B702)</f>
        <v>0</v>
      </c>
      <c r="Z702" s="44" t="str">
        <f t="shared" ca="1" si="150"/>
        <v>Yes</v>
      </c>
      <c r="AA702" s="34">
        <f>SUMIF(Ingredients!$B$3:$B$230,F702,Ingredients!$C$3:$C$230)+SUMIF($B$3:$B$725,F702,$AI$3:$AI$725)</f>
        <v>34</v>
      </c>
      <c r="AB702" s="30">
        <f>SUMIF(Ingredients!$B$3:$B$230,G702,Ingredients!$C$3:$C$230)+SUMIF($B$3:$B$725,G702,$AI$3:$AI$725)</f>
        <v>10</v>
      </c>
      <c r="AC702" s="30">
        <f>SUMIF(Ingredients!$B$3:$B$230,H702,Ingredients!$C$3:$C$230)+SUMIF($B$3:$B$725,H702,$AI$3:$AI$725)</f>
        <v>3</v>
      </c>
      <c r="AD702" s="30">
        <f>SUMIF(Ingredients!$B$3:$B$230,I702,Ingredients!$C$3:$C$230)+SUMIF($B$3:$B$725,I702,$AI$3:$AI$725)</f>
        <v>0</v>
      </c>
      <c r="AE702" s="30">
        <f>SUMIF(Ingredients!$B$3:$B$230,J702,Ingredients!$C$3:$C$230)+SUMIF($B$3:$B$725,J702,$AI$3:$AI$725)</f>
        <v>0</v>
      </c>
      <c r="AF702" s="30">
        <f>SUMIF(Ingredients!$B$3:$B$230,K702,Ingredients!$C$3:$C$230)+SUMIF($B$3:$B$725,K702,$AI$3:$AI$725)</f>
        <v>0</v>
      </c>
      <c r="AG702" s="30">
        <f>SUMIF(Ingredients!$B$3:$B$230,L702,Ingredients!$C$3:$C$230)+SUMIF($B$3:$B$725,L702,$AI$3:$AI$725)</f>
        <v>0</v>
      </c>
      <c r="AH702" s="30">
        <f>SUMIF(Ingredients!$B$3:$B$230,M702,Ingredients!$C$3:$C$230)+SUMIF($B$3:$B$725,M702,$AI$3:$AI$725)</f>
        <v>0</v>
      </c>
      <c r="AI702" s="29">
        <f t="shared" si="139"/>
        <v>47</v>
      </c>
      <c r="AJ702" s="30">
        <f>SUMIF(Ingredients!$B$3:$B$230,F702,Ingredients!$D$3:$D$230)+SUMIF($B$3:$B$725,F702,$AR$3:$AR$725)</f>
        <v>5</v>
      </c>
      <c r="AK702" s="30">
        <f>SUMIF(Ingredients!$B$3:$B$230,G702,Ingredients!$D$3:$D$230)+SUMIF($B$3:$B$725,G702,$AR$3:$AR$725)</f>
        <v>0</v>
      </c>
      <c r="AL702" s="30">
        <f>SUMIF(Ingredients!$B$3:$B$230,H702,Ingredients!$D$3:$D$230)+SUMIF($B$3:$B$725,H702,$AR$3:$AR$725)</f>
        <v>14.5</v>
      </c>
      <c r="AM702" s="30">
        <f>SUMIF(Ingredients!$B$3:$B$230,I702,Ingredients!$D$3:$D$230)+SUMIF($B$3:$B$725,I702,$AR$3:$AR$725)</f>
        <v>0</v>
      </c>
      <c r="AN702" s="30">
        <f>SUMIF(Ingredients!$B$3:$B$230,J702,Ingredients!$D$3:$D$230)+SUMIF($B$3:$B$725,J702,$AR$3:$AR$725)</f>
        <v>0</v>
      </c>
      <c r="AO702" s="30">
        <f>SUMIF(Ingredients!$B$3:$B$230,K702,Ingredients!$D$3:$D$230)+SUMIF($B$3:$B$725,K702,$AR$3:$AR$725)</f>
        <v>0</v>
      </c>
      <c r="AP702" s="30">
        <f>SUMIF(Ingredients!$B$3:$B$230,L702,Ingredients!$D$3:$D$230)+SUMIF($B$3:$B$725,L702,$AR$3:$AR$725)</f>
        <v>0</v>
      </c>
      <c r="AQ702" s="30">
        <f>SUMIF(Ingredients!$B$3:$B$230,M702,Ingredients!$D$3:$D$230)+SUMIF($B$3:$B$725,M702,$AR$3:$AR$725)</f>
        <v>0</v>
      </c>
      <c r="AR702" s="29">
        <f t="shared" si="140"/>
        <v>19.5</v>
      </c>
      <c r="AS702" s="30">
        <f>SUMIF(Ingredients!$B$3:$B$230,F702,Ingredients!$E$3:$E$230)+SUMIF($B$3:$B$725,F702,$BA$3:$BA$730)</f>
        <v>22.041666666666668</v>
      </c>
      <c r="AT702" s="30">
        <f>SUMIF(Ingredients!$B$3:$B$230,G702,Ingredients!$E$3:$E$230)+SUMIF($B$3:$B$725,G702,$BA$3:$BA$730)</f>
        <v>31</v>
      </c>
      <c r="AU702" s="30">
        <f>SUMIF(Ingredients!$B$3:$B$230,H702,Ingredients!$E$3:$E$230)+SUMIF($B$3:$B$725,H702,$BA$3:$BA$730)</f>
        <v>4.4333333333333336</v>
      </c>
      <c r="AV702" s="30">
        <f>SUMIF(Ingredients!$B$3:$B$230,I702,Ingredients!$E$3:$E$230)+SUMIF($B$3:$B$725,I702,$BA$3:$BA$730)</f>
        <v>0</v>
      </c>
      <c r="AW702" s="30">
        <f>SUMIF(Ingredients!$B$3:$B$230,J702,Ingredients!$E$3:$E$230)+SUMIF($B$3:$B$725,J702,$BA$3:$BA$730)</f>
        <v>0</v>
      </c>
      <c r="AX702" s="30">
        <f>SUMIF(Ingredients!$B$3:$B$230,K702,Ingredients!$E$3:$E$230)+SUMIF($B$3:$B$725,K702,$BA$3:$BA$730)</f>
        <v>0</v>
      </c>
      <c r="AY702" s="30">
        <f>SUMIF(Ingredients!$B$3:$B$230,L702,Ingredients!$E$3:$E$230)+SUMIF($B$3:$B$725,L702,$BA$3:$BA$730)</f>
        <v>0</v>
      </c>
      <c r="AZ702" s="30">
        <f>SUMIF(Ingredients!$B$3:$B$230,M702,Ingredients!$E$3:$E$230)+SUMIF($B$3:$B$725,M702,$BA$3:$BA$730)</f>
        <v>0</v>
      </c>
      <c r="BA702" s="29">
        <f t="shared" si="141"/>
        <v>19.158333333333335</v>
      </c>
      <c r="BB702" s="30">
        <f>SUMIF(Ingredients!$B$3:$B$230,F702,Ingredients!$F$3:$F$230)+SUMIF($B$3:$B$725,F702,$BJ$3:$BJ$725)</f>
        <v>1.5</v>
      </c>
      <c r="BC702" s="30">
        <f>SUMIF(Ingredients!$B$3:$B$230,G702,Ingredients!$F$3:$F$230)+SUMIF($B$3:$B$725,G702,$BJ$3:$BJ$725)</f>
        <v>0</v>
      </c>
      <c r="BD702" s="30">
        <f>SUMIF(Ingredients!$B$3:$B$230,H702,Ingredients!$F$3:$F$230)+SUMIF($B$3:$B$725,H702,$BJ$3:$BJ$725)</f>
        <v>0</v>
      </c>
      <c r="BE702" s="30">
        <f>SUMIF(Ingredients!$B$3:$B$230,I702,Ingredients!$F$3:$F$230)+SUMIF($B$3:$B$725,I702,$BJ$3:$BJ$725)</f>
        <v>0</v>
      </c>
      <c r="BF702" s="30">
        <f>SUMIF(Ingredients!$B$3:$B$230,J702,Ingredients!$F$3:$F$230)+SUMIF($B$3:$B$725,J702,$BJ$3:$BJ$725)</f>
        <v>0</v>
      </c>
      <c r="BG702" s="30">
        <f>SUMIF(Ingredients!$B$3:$B$230,K702,Ingredients!$F$3:$F$230)+SUMIF($B$3:$B$725,K702,$BJ$3:$BJ$725)</f>
        <v>0</v>
      </c>
      <c r="BH702" s="30">
        <f>SUMIF(Ingredients!$B$3:$B$230,L702,Ingredients!$F$3:$F$230)+SUMIF($B$3:$B$725,L702,$BJ$3:$BJ$725)</f>
        <v>0</v>
      </c>
      <c r="BI702" s="30">
        <f>SUMIF(Ingredients!$B$3:$B$230,M702,Ingredients!$F$3:$F$230)+SUMIF($B$3:$B$725,M702,$BJ$3:$BJ$725)</f>
        <v>0</v>
      </c>
      <c r="BJ702" s="35">
        <f t="shared" si="142"/>
        <v>1.5</v>
      </c>
      <c r="BK702" s="30">
        <f>SUMIF(Ingredients!$B$3:$B$230,F702,Ingredients!$G$3:$G$230)+SUMIF($B$3:$B$725,F702,$BS$3:$BS$725)</f>
        <v>0</v>
      </c>
      <c r="BL702" s="30">
        <f>SUMIF(Ingredients!$B$3:$B$230,G702,Ingredients!$G$3:$G$230)+SUMIF($B$3:$B$725,G702,$BS$3:$BS$725)</f>
        <v>0</v>
      </c>
      <c r="BM702" s="30">
        <f>SUMIF(Ingredients!$B$3:$B$230,H702,Ingredients!$G$3:$G$230)+SUMIF($B$3:$B$725,H702,$BS$3:$BS$725)</f>
        <v>1.6900000000000002</v>
      </c>
      <c r="BN702" s="30">
        <f>SUMIF(Ingredients!$B$3:$B$230,I702,Ingredients!$G$3:$G$230)+SUMIF($B$3:$B$725,I702,$BS$3:$BS$725)</f>
        <v>0</v>
      </c>
      <c r="BO702" s="30">
        <f>SUMIF(Ingredients!$B$3:$B$230,J702,Ingredients!$G$3:$G$230)+SUMIF($B$3:$B$725,J702,$BS$3:$BS$725)</f>
        <v>0</v>
      </c>
      <c r="BP702" s="30">
        <f>SUMIF(Ingredients!$B$3:$B$230,K702,Ingredients!$G$3:$G$230)+SUMIF($B$3:$B$725,K702,$BS$3:$BS$725)</f>
        <v>0</v>
      </c>
      <c r="BQ702" s="30">
        <f>SUMIF(Ingredients!$B$3:$B$230,L702,Ingredients!$G$3:$G$230)+SUMIF($B$3:$B$725,L702,$BS$3:$BS$725)</f>
        <v>0</v>
      </c>
      <c r="BR702" s="30">
        <f>SUMIF(Ingredients!$B$3:$B$230,M702,Ingredients!$G$3:$G$230)+SUMIF($B$3:$B$725,M702,$BS$3:$BS$725)</f>
        <v>0</v>
      </c>
      <c r="BS702" s="36">
        <f t="shared" si="143"/>
        <v>1.6900000000000002</v>
      </c>
      <c r="BT702" s="30">
        <f>SUMIF(Ingredients!$B$3:$B$230,F702,Ingredients!$H$3:$H$230)+SUMIF($B$3:$B$725,F702,$CB$3:$CB$725)</f>
        <v>2.5</v>
      </c>
      <c r="BU702" s="30">
        <f>SUMIF(Ingredients!$B$3:$B$230,G702,Ingredients!$H$3:$H$230)+SUMIF($B$3:$B$725,G702,$CB$3:$CB$725)</f>
        <v>1.5</v>
      </c>
      <c r="BV702" s="30">
        <f>SUMIF(Ingredients!$B$3:$B$230,H702,Ingredients!$H$3:$H$230)+SUMIF($B$3:$B$725,H702,$CB$3:$CB$725)</f>
        <v>0</v>
      </c>
      <c r="BW702" s="30">
        <f>SUMIF(Ingredients!$B$3:$B$230,I702,Ingredients!$H$3:$H$230)+SUMIF($B$3:$B$725,I702,$CB$3:$CB$725)</f>
        <v>0</v>
      </c>
      <c r="BX702" s="30">
        <f>SUMIF(Ingredients!$B$3:$B$230,J702,Ingredients!$H$3:$H$230)+SUMIF($B$3:$B$725,J702,$CB$3:$CB$725)</f>
        <v>0</v>
      </c>
      <c r="BY702" s="30">
        <f>SUMIF(Ingredients!$B$3:$B$230,K702,Ingredients!$H$3:$H$230)+SUMIF($B$3:$B$725,K702,$CB$3:$CB$725)</f>
        <v>0</v>
      </c>
      <c r="BZ702" s="30">
        <f>SUMIF(Ingredients!$B$3:$B$230,L702,Ingredients!$H$3:$H$230)+SUMIF($B$3:$B$725,L702,$CB$3:$CB$725)</f>
        <v>0</v>
      </c>
      <c r="CA702" s="30">
        <f>SUMIF(Ingredients!$B$3:$B$230,M702,Ingredients!$H$3:$H$230)+SUMIF($B$3:$B$725,M702,$CB$3:$CB$725)</f>
        <v>0</v>
      </c>
      <c r="CB702" s="42">
        <f t="shared" si="144"/>
        <v>4</v>
      </c>
      <c r="CC702" s="30">
        <f>SUMIF(Ingredients!$B$3:$B$230,F702,Ingredients!$I$3:$I$230)+SUMIF($B$3:$B$725,F702,$CK$3:$CK$725)</f>
        <v>2</v>
      </c>
      <c r="CD702" s="30">
        <f>SUMIF(Ingredients!$B$3:$B$230,G702,Ingredients!$I$3:$I$230)+SUMIF($B$3:$B$725,G702,$CK$3:$CK$725)</f>
        <v>0</v>
      </c>
      <c r="CE702" s="30">
        <f>SUMIF(Ingredients!$B$3:$B$230,H702,Ingredients!$I$3:$I$230)+SUMIF($B$3:$B$725,H702,$CK$3:$CK$725)</f>
        <v>0</v>
      </c>
      <c r="CF702" s="30">
        <f>SUMIF(Ingredients!$B$3:$B$230,I702,Ingredients!$I$3:$I$230)+SUMIF($B$3:$B$725,I702,$CK$3:$CK$725)</f>
        <v>0</v>
      </c>
      <c r="CG702" s="30">
        <f>SUMIF(Ingredients!$B$3:$B$230,J702,Ingredients!$I$3:$I$230)+SUMIF($B$3:$B$725,J702,$CK$3:$CK$725)</f>
        <v>0</v>
      </c>
      <c r="CH702" s="30">
        <f>SUMIF(Ingredients!$B$3:$B$230,K702,Ingredients!$I$3:$I$230)+SUMIF($B$3:$B$725,K702,$CK$3:$CK$725)</f>
        <v>0</v>
      </c>
      <c r="CI702" s="30">
        <f>SUMIF(Ingredients!$B$3:$B$230,L702,Ingredients!$I$3:$I$230)+SUMIF($B$3:$B$725,L702,$CK$3:$CK$725)</f>
        <v>0</v>
      </c>
      <c r="CJ702" s="30">
        <f>SUMIF(Ingredients!$B$3:$B$230,M702,Ingredients!$I$3:$I$230)+SUMIF($B$3:$B$725,M702,$CK$3:$CK$725)</f>
        <v>0</v>
      </c>
      <c r="CK702" s="38">
        <f t="shared" si="145"/>
        <v>2</v>
      </c>
      <c r="CL702" s="30">
        <f>SUMIF(Ingredients!$B$3:$B$230,F702,Ingredients!$J$3:$J$230)+SUMIF($B$3:$B$725,F702,$CT$3:$CT$725)</f>
        <v>4</v>
      </c>
      <c r="CM702" s="30">
        <f>SUMIF(Ingredients!$B$3:$B$230,G702,Ingredients!$J$3:$J$230)+SUMIF($B$3:$B$725,G702,$CT$3:$CT$725)</f>
        <v>0</v>
      </c>
      <c r="CN702" s="30">
        <f>SUMIF(Ingredients!$B$3:$B$230,H702,Ingredients!$J$3:$J$230)+SUMIF($B$3:$B$725,H702,$CT$3:$CT$725)</f>
        <v>0</v>
      </c>
      <c r="CO702" s="30">
        <f>SUMIF(Ingredients!$B$3:$B$230,I702,Ingredients!$J$3:$J$230)+SUMIF($B$3:$B$725,I702,$CT$3:$CT$725)</f>
        <v>0</v>
      </c>
      <c r="CP702" s="30">
        <f>SUMIF(Ingredients!$B$3:$B$230,J702,Ingredients!$J$3:$J$230)+SUMIF($B$3:$B$725,J702,$CT$3:$CT$725)</f>
        <v>0</v>
      </c>
      <c r="CQ702" s="30">
        <f>SUMIF(Ingredients!$B$3:$B$230,K702,Ingredients!$J$3:$J$230)+SUMIF($B$3:$B$725,K702,$CT$3:$CT$725)</f>
        <v>0</v>
      </c>
      <c r="CR702" s="30">
        <f>SUMIF(Ingredients!$B$3:$B$230,L702,Ingredients!$J$3:$J$230)+SUMIF($B$3:$B$725,L702,$CT$3:$CT$725)</f>
        <v>0</v>
      </c>
      <c r="CS702" s="30">
        <f>SUMIF(Ingredients!$B$3:$B$230,M702,Ingredients!$J$3:$J$230)+SUMIF($B$3:$B$725,M702,$CT$3:$CT$725)</f>
        <v>0</v>
      </c>
      <c r="CT702" s="43">
        <f t="shared" si="146"/>
        <v>4</v>
      </c>
      <c r="CU702" s="34">
        <v>45</v>
      </c>
      <c r="CV702" s="30">
        <v>19.5</v>
      </c>
      <c r="CW702" s="30">
        <v>9</v>
      </c>
      <c r="CX702" s="35">
        <v>1.5</v>
      </c>
      <c r="CY702" s="36">
        <v>1.5</v>
      </c>
      <c r="CZ702" s="37">
        <v>4</v>
      </c>
      <c r="DA702" s="38">
        <v>2</v>
      </c>
      <c r="DB702" s="39">
        <v>4</v>
      </c>
      <c r="DC702" t="s">
        <v>202</v>
      </c>
      <c r="DD702" t="str">
        <f t="shared" ca="1" si="138"/>
        <v/>
      </c>
      <c r="DE702" t="str">
        <f t="shared" ca="1" si="147"/>
        <v>-</v>
      </c>
      <c r="DF702" t="s">
        <v>1177</v>
      </c>
      <c r="DG702" t="s">
        <v>200</v>
      </c>
      <c r="DH702" t="str">
        <f t="shared" ca="1" si="148"/>
        <v>DELIGHTEDMEALITEM(MEAL, ItemRegistry.delightedmealItem, 4 ,9f,19.5f,1.5f,4f,1.5f,2f,4f,2.33f),</v>
      </c>
      <c r="DI702" t="s">
        <v>2684</v>
      </c>
    </row>
    <row r="703" spans="2:113" x14ac:dyDescent="0.3">
      <c r="B703" t="s">
        <v>1043</v>
      </c>
      <c r="C703" t="str">
        <f>INDEX('PH Itemnames'!$B$1:$B$723,MATCH(B703,'PH Itemnames'!$A$1:$A$723),1)</f>
        <v>heartybreakfastItem</v>
      </c>
      <c r="D703" t="s">
        <v>245</v>
      </c>
      <c r="E703" t="s">
        <v>1191</v>
      </c>
      <c r="F703" s="10" t="s">
        <v>77</v>
      </c>
      <c r="G703" s="11" t="s">
        <v>1028</v>
      </c>
      <c r="H703" s="11" t="s">
        <v>244</v>
      </c>
      <c r="I703" s="11" t="s">
        <v>331</v>
      </c>
      <c r="J703" s="11" t="s">
        <v>501</v>
      </c>
      <c r="K703" s="11"/>
      <c r="L703" s="11"/>
      <c r="M703" s="11"/>
      <c r="N703" s="46">
        <f ca="1">SUMIF(Ingredients!$B$3:$B$230,'PH complex foods'!F703,Ingredients!$A$3:$A$119)+SUMIF($B$3:$B$725,F703,$V$3:$V$724)</f>
        <v>1</v>
      </c>
      <c r="O703" s="11">
        <f ca="1">SUMIF(Ingredients!$B$3:$B$230,'PH complex foods'!G703,Ingredients!$A$3:$A$119)+SUMIF($B$3:$B$725,G703,$V$3:$V$724)</f>
        <v>1</v>
      </c>
      <c r="P703" s="11">
        <f ca="1">SUMIF(Ingredients!$B$3:$B$230,'PH complex foods'!H703,Ingredients!$A$3:$A$119)+SUMIF($B$3:$B$725,H703,$V$3:$V$724)</f>
        <v>1</v>
      </c>
      <c r="Q703" s="11">
        <f ca="1">SUMIF(Ingredients!$B$3:$B$230,'PH complex foods'!I703,Ingredients!$A$3:$A$119)+SUMIF($B$3:$B$725,I703,$V$3:$V$724)</f>
        <v>1</v>
      </c>
      <c r="R703" s="11">
        <f ca="1">SUMIF(Ingredients!$B$3:$B$230,'PH complex foods'!J703,Ingredients!$A$3:$A$119)+SUMIF($B$3:$B$725,J703,$V$3:$V$724)</f>
        <v>1</v>
      </c>
      <c r="S703" s="11">
        <f ca="1">SUMIF(Ingredients!$B$3:$B$230,'PH complex foods'!K703,Ingredients!$A$3:$A$119)+SUMIF($B$3:$B$725,K703,$V$3:$V$724)</f>
        <v>0</v>
      </c>
      <c r="T703" s="11">
        <f ca="1">SUMIF(Ingredients!$B$3:$B$230,'PH complex foods'!L703,Ingredients!$A$3:$A$119)+SUMIF($B$3:$B$725,L703,$V$3:$V$724)</f>
        <v>0</v>
      </c>
      <c r="U703" s="11">
        <f ca="1">SUMIF(Ingredients!$B$3:$B$230,'PH complex foods'!M703,Ingredients!$A$3:$A$119)+SUMIF($B$3:$B$725,M703,$V$3:$V$724)</f>
        <v>0</v>
      </c>
      <c r="V703" s="10">
        <f t="shared" ca="1" si="149"/>
        <v>1</v>
      </c>
      <c r="W703" s="10">
        <v>1</v>
      </c>
      <c r="X703" s="11">
        <v>0</v>
      </c>
      <c r="Y703" s="11">
        <f>COUNTIF(F703:M1427,B703)</f>
        <v>0</v>
      </c>
      <c r="Z703" s="44" t="str">
        <f t="shared" ca="1" si="150"/>
        <v>Yes</v>
      </c>
      <c r="AA703" s="34">
        <f>SUMIF(Ingredients!$B$3:$B$230,F703,Ingredients!$C$3:$C$230)+SUMIF($B$3:$B$725,F703,$AI$3:$AI$725)</f>
        <v>10</v>
      </c>
      <c r="AB703" s="30">
        <f>SUMIF(Ingredients!$B$3:$B$230,G703,Ingredients!$C$3:$C$230)+SUMIF($B$3:$B$725,G703,$AI$3:$AI$725)</f>
        <v>2</v>
      </c>
      <c r="AC703" s="30">
        <f>SUMIF(Ingredients!$B$3:$B$230,H703,Ingredients!$C$3:$C$230)+SUMIF($B$3:$B$725,H703,$AI$3:$AI$725)</f>
        <v>10</v>
      </c>
      <c r="AD703" s="30">
        <f>SUMIF(Ingredients!$B$3:$B$230,I703,Ingredients!$C$3:$C$230)+SUMIF($B$3:$B$725,I703,$AI$3:$AI$725)</f>
        <v>17</v>
      </c>
      <c r="AE703" s="30">
        <f>SUMIF(Ingredients!$B$3:$B$230,J703,Ingredients!$C$3:$C$230)+SUMIF($B$3:$B$725,J703,$AI$3:$AI$725)</f>
        <v>5</v>
      </c>
      <c r="AF703" s="30">
        <f>SUMIF(Ingredients!$B$3:$B$230,K703,Ingredients!$C$3:$C$230)+SUMIF($B$3:$B$725,K703,$AI$3:$AI$725)</f>
        <v>0</v>
      </c>
      <c r="AG703" s="30">
        <f>SUMIF(Ingredients!$B$3:$B$230,L703,Ingredients!$C$3:$C$230)+SUMIF($B$3:$B$725,L703,$AI$3:$AI$725)</f>
        <v>0</v>
      </c>
      <c r="AH703" s="30">
        <f>SUMIF(Ingredients!$B$3:$B$230,M703,Ingredients!$C$3:$C$230)+SUMIF($B$3:$B$725,M703,$AI$3:$AI$725)</f>
        <v>0</v>
      </c>
      <c r="AI703" s="29">
        <f t="shared" si="139"/>
        <v>44</v>
      </c>
      <c r="AJ703" s="30">
        <f>SUMIF(Ingredients!$B$3:$B$230,F703,Ingredients!$D$3:$D$230)+SUMIF($B$3:$B$725,F703,$AR$3:$AR$725)</f>
        <v>0</v>
      </c>
      <c r="AK703" s="30">
        <f>SUMIF(Ingredients!$B$3:$B$230,G703,Ingredients!$D$3:$D$230)+SUMIF($B$3:$B$725,G703,$AR$3:$AR$725)</f>
        <v>0</v>
      </c>
      <c r="AL703" s="30">
        <f>SUMIF(Ingredients!$B$3:$B$230,H703,Ingredients!$D$3:$D$230)+SUMIF($B$3:$B$725,H703,$AR$3:$AR$725)</f>
        <v>0</v>
      </c>
      <c r="AM703" s="30">
        <f>SUMIF(Ingredients!$B$3:$B$230,I703,Ingredients!$D$3:$D$230)+SUMIF($B$3:$B$725,I703,$AR$3:$AR$725)</f>
        <v>0</v>
      </c>
      <c r="AN703" s="30">
        <f>SUMIF(Ingredients!$B$3:$B$230,J703,Ingredients!$D$3:$D$230)+SUMIF($B$3:$B$725,J703,$AR$3:$AR$725)</f>
        <v>5</v>
      </c>
      <c r="AO703" s="30">
        <f>SUMIF(Ingredients!$B$3:$B$230,K703,Ingredients!$D$3:$D$230)+SUMIF($B$3:$B$725,K703,$AR$3:$AR$725)</f>
        <v>0</v>
      </c>
      <c r="AP703" s="30">
        <f>SUMIF(Ingredients!$B$3:$B$230,L703,Ingredients!$D$3:$D$230)+SUMIF($B$3:$B$725,L703,$AR$3:$AR$725)</f>
        <v>0</v>
      </c>
      <c r="AQ703" s="30">
        <f>SUMIF(Ingredients!$B$3:$B$230,M703,Ingredients!$D$3:$D$230)+SUMIF($B$3:$B$725,M703,$AR$3:$AR$725)</f>
        <v>0</v>
      </c>
      <c r="AR703" s="29">
        <f t="shared" si="140"/>
        <v>5</v>
      </c>
      <c r="AS703" s="30">
        <f>SUMIF(Ingredients!$B$3:$B$230,F703,Ingredients!$E$3:$E$230)+SUMIF($B$3:$B$725,F703,$BA$3:$BA$730)</f>
        <v>14</v>
      </c>
      <c r="AT703" s="30">
        <f>SUMIF(Ingredients!$B$3:$B$230,G703,Ingredients!$E$3:$E$230)+SUMIF($B$3:$B$725,G703,$BA$3:$BA$730)</f>
        <v>5</v>
      </c>
      <c r="AU703" s="30">
        <f>SUMIF(Ingredients!$B$3:$B$230,H703,Ingredients!$E$3:$E$230)+SUMIF($B$3:$B$725,H703,$BA$3:$BA$730)</f>
        <v>16.5</v>
      </c>
      <c r="AV703" s="30">
        <f>SUMIF(Ingredients!$B$3:$B$230,I703,Ingredients!$E$3:$E$230)+SUMIF($B$3:$B$725,I703,$BA$3:$BA$730)</f>
        <v>29</v>
      </c>
      <c r="AW703" s="30">
        <f>SUMIF(Ingredients!$B$3:$B$230,J703,Ingredients!$E$3:$E$230)+SUMIF($B$3:$B$725,J703,$BA$3:$BA$730)</f>
        <v>22</v>
      </c>
      <c r="AX703" s="30">
        <f>SUMIF(Ingredients!$B$3:$B$230,K703,Ingredients!$E$3:$E$230)+SUMIF($B$3:$B$725,K703,$BA$3:$BA$730)</f>
        <v>0</v>
      </c>
      <c r="AY703" s="30">
        <f>SUMIF(Ingredients!$B$3:$B$230,L703,Ingredients!$E$3:$E$230)+SUMIF($B$3:$B$725,L703,$BA$3:$BA$730)</f>
        <v>0</v>
      </c>
      <c r="AZ703" s="30">
        <f>SUMIF(Ingredients!$B$3:$B$230,M703,Ingredients!$E$3:$E$230)+SUMIF($B$3:$B$725,M703,$BA$3:$BA$730)</f>
        <v>0</v>
      </c>
      <c r="BA703" s="29">
        <f t="shared" si="141"/>
        <v>17.3</v>
      </c>
      <c r="BB703" s="30">
        <f>SUMIF(Ingredients!$B$3:$B$230,F703,Ingredients!$F$3:$F$230)+SUMIF($B$3:$B$725,F703,$BJ$3:$BJ$725)</f>
        <v>0</v>
      </c>
      <c r="BC703" s="30">
        <f>SUMIF(Ingredients!$B$3:$B$230,G703,Ingredients!$F$3:$F$230)+SUMIF($B$3:$B$725,G703,$BJ$3:$BJ$725)</f>
        <v>0</v>
      </c>
      <c r="BD703" s="30">
        <f>SUMIF(Ingredients!$B$3:$B$230,H703,Ingredients!$F$3:$F$230)+SUMIF($B$3:$B$725,H703,$BJ$3:$BJ$725)</f>
        <v>1.5</v>
      </c>
      <c r="BE703" s="30">
        <f>SUMIF(Ingredients!$B$3:$B$230,I703,Ingredients!$F$3:$F$230)+SUMIF($B$3:$B$725,I703,$BJ$3:$BJ$725)</f>
        <v>0</v>
      </c>
      <c r="BF703" s="30">
        <f>SUMIF(Ingredients!$B$3:$B$230,J703,Ingredients!$F$3:$F$230)+SUMIF($B$3:$B$725,J703,$BJ$3:$BJ$725)</f>
        <v>0</v>
      </c>
      <c r="BG703" s="30">
        <f>SUMIF(Ingredients!$B$3:$B$230,K703,Ingredients!$F$3:$F$230)+SUMIF($B$3:$B$725,K703,$BJ$3:$BJ$725)</f>
        <v>0</v>
      </c>
      <c r="BH703" s="30">
        <f>SUMIF(Ingredients!$B$3:$B$230,L703,Ingredients!$F$3:$F$230)+SUMIF($B$3:$B$725,L703,$BJ$3:$BJ$725)</f>
        <v>0</v>
      </c>
      <c r="BI703" s="30">
        <f>SUMIF(Ingredients!$B$3:$B$230,M703,Ingredients!$F$3:$F$230)+SUMIF($B$3:$B$725,M703,$BJ$3:$BJ$725)</f>
        <v>0</v>
      </c>
      <c r="BJ703" s="35">
        <f t="shared" si="142"/>
        <v>1.5</v>
      </c>
      <c r="BK703" s="30">
        <f>SUMIF(Ingredients!$B$3:$B$230,F703,Ingredients!$G$3:$G$230)+SUMIF($B$3:$B$725,F703,$BS$3:$BS$725)</f>
        <v>0</v>
      </c>
      <c r="BL703" s="30">
        <f>SUMIF(Ingredients!$B$3:$B$230,G703,Ingredients!$G$3:$G$230)+SUMIF($B$3:$B$725,G703,$BS$3:$BS$725)</f>
        <v>0</v>
      </c>
      <c r="BM703" s="30">
        <f>SUMIF(Ingredients!$B$3:$B$230,H703,Ingredients!$G$3:$G$230)+SUMIF($B$3:$B$725,H703,$BS$3:$BS$725)</f>
        <v>0</v>
      </c>
      <c r="BN703" s="30">
        <f>SUMIF(Ingredients!$B$3:$B$230,I703,Ingredients!$G$3:$G$230)+SUMIF($B$3:$B$725,I703,$BS$3:$BS$725)</f>
        <v>0</v>
      </c>
      <c r="BO703" s="30">
        <f>SUMIF(Ingredients!$B$3:$B$230,J703,Ingredients!$G$3:$G$230)+SUMIF($B$3:$B$725,J703,$BS$3:$BS$725)</f>
        <v>0</v>
      </c>
      <c r="BP703" s="30">
        <f>SUMIF(Ingredients!$B$3:$B$230,K703,Ingredients!$G$3:$G$230)+SUMIF($B$3:$B$725,K703,$BS$3:$BS$725)</f>
        <v>0</v>
      </c>
      <c r="BQ703" s="30">
        <f>SUMIF(Ingredients!$B$3:$B$230,L703,Ingredients!$G$3:$G$230)+SUMIF($B$3:$B$725,L703,$BS$3:$BS$725)</f>
        <v>0</v>
      </c>
      <c r="BR703" s="30">
        <f>SUMIF(Ingredients!$B$3:$B$230,M703,Ingredients!$G$3:$G$230)+SUMIF($B$3:$B$725,M703,$BS$3:$BS$725)</f>
        <v>0</v>
      </c>
      <c r="BS703" s="36">
        <f t="shared" si="143"/>
        <v>0</v>
      </c>
      <c r="BT703" s="30">
        <f>SUMIF(Ingredients!$B$3:$B$230,F703,Ingredients!$H$3:$H$230)+SUMIF($B$3:$B$725,F703,$CB$3:$CB$725)</f>
        <v>0</v>
      </c>
      <c r="BU703" s="30">
        <f>SUMIF(Ingredients!$B$3:$B$230,G703,Ingredients!$H$3:$H$230)+SUMIF($B$3:$B$725,G703,$CB$3:$CB$725)</f>
        <v>0</v>
      </c>
      <c r="BV703" s="30">
        <f>SUMIF(Ingredients!$B$3:$B$230,H703,Ingredients!$H$3:$H$230)+SUMIF($B$3:$B$725,H703,$CB$3:$CB$725)</f>
        <v>0</v>
      </c>
      <c r="BW703" s="30">
        <f>SUMIF(Ingredients!$B$3:$B$230,I703,Ingredients!$H$3:$H$230)+SUMIF($B$3:$B$725,I703,$CB$3:$CB$725)</f>
        <v>2.5</v>
      </c>
      <c r="BX703" s="30">
        <f>SUMIF(Ingredients!$B$3:$B$230,J703,Ingredients!$H$3:$H$230)+SUMIF($B$3:$B$725,J703,$CB$3:$CB$725)</f>
        <v>0</v>
      </c>
      <c r="BY703" s="30">
        <f>SUMIF(Ingredients!$B$3:$B$230,K703,Ingredients!$H$3:$H$230)+SUMIF($B$3:$B$725,K703,$CB$3:$CB$725)</f>
        <v>0</v>
      </c>
      <c r="BZ703" s="30">
        <f>SUMIF(Ingredients!$B$3:$B$230,L703,Ingredients!$H$3:$H$230)+SUMIF($B$3:$B$725,L703,$CB$3:$CB$725)</f>
        <v>0</v>
      </c>
      <c r="CA703" s="30">
        <f>SUMIF(Ingredients!$B$3:$B$230,M703,Ingredients!$H$3:$H$230)+SUMIF($B$3:$B$725,M703,$CB$3:$CB$725)</f>
        <v>0</v>
      </c>
      <c r="CB703" s="42">
        <f t="shared" si="144"/>
        <v>2.5</v>
      </c>
      <c r="CC703" s="30">
        <f>SUMIF(Ingredients!$B$3:$B$230,F703,Ingredients!$I$3:$I$230)+SUMIF($B$3:$B$725,F703,$CK$3:$CK$725)</f>
        <v>2.5</v>
      </c>
      <c r="CD703" s="30">
        <f>SUMIF(Ingredients!$B$3:$B$230,G703,Ingredients!$I$3:$I$230)+SUMIF($B$3:$B$725,G703,$CK$3:$CK$725)</f>
        <v>0.8</v>
      </c>
      <c r="CE703" s="30">
        <f>SUMIF(Ingredients!$B$3:$B$230,H703,Ingredients!$I$3:$I$230)+SUMIF($B$3:$B$725,H703,$CK$3:$CK$725)</f>
        <v>0</v>
      </c>
      <c r="CF703" s="30">
        <f>SUMIF(Ingredients!$B$3:$B$230,I703,Ingredients!$I$3:$I$230)+SUMIF($B$3:$B$725,I703,$CK$3:$CK$725)</f>
        <v>0</v>
      </c>
      <c r="CG703" s="30">
        <f>SUMIF(Ingredients!$B$3:$B$230,J703,Ingredients!$I$3:$I$230)+SUMIF($B$3:$B$725,J703,$CK$3:$CK$725)</f>
        <v>0</v>
      </c>
      <c r="CH703" s="30">
        <f>SUMIF(Ingredients!$B$3:$B$230,K703,Ingredients!$I$3:$I$230)+SUMIF($B$3:$B$725,K703,$CK$3:$CK$725)</f>
        <v>0</v>
      </c>
      <c r="CI703" s="30">
        <f>SUMIF(Ingredients!$B$3:$B$230,L703,Ingredients!$I$3:$I$230)+SUMIF($B$3:$B$725,L703,$CK$3:$CK$725)</f>
        <v>0</v>
      </c>
      <c r="CJ703" s="30">
        <f>SUMIF(Ingredients!$B$3:$B$230,M703,Ingredients!$I$3:$I$230)+SUMIF($B$3:$B$725,M703,$CK$3:$CK$725)</f>
        <v>0</v>
      </c>
      <c r="CK703" s="38">
        <f t="shared" si="145"/>
        <v>3.3</v>
      </c>
      <c r="CL703" s="30">
        <f>SUMIF(Ingredients!$B$3:$B$230,F703,Ingredients!$J$3:$J$230)+SUMIF($B$3:$B$725,F703,$CT$3:$CT$725)</f>
        <v>0</v>
      </c>
      <c r="CM703" s="30">
        <f>SUMIF(Ingredients!$B$3:$B$230,G703,Ingredients!$J$3:$J$230)+SUMIF($B$3:$B$725,G703,$CT$3:$CT$725)</f>
        <v>0.3</v>
      </c>
      <c r="CN703" s="30">
        <f>SUMIF(Ingredients!$B$3:$B$230,H703,Ingredients!$J$3:$J$230)+SUMIF($B$3:$B$725,H703,$CT$3:$CT$725)</f>
        <v>1</v>
      </c>
      <c r="CO703" s="30">
        <f>SUMIF(Ingredients!$B$3:$B$230,I703,Ingredients!$J$3:$J$230)+SUMIF($B$3:$B$725,I703,$CT$3:$CT$725)</f>
        <v>1</v>
      </c>
      <c r="CP703" s="30">
        <f>SUMIF(Ingredients!$B$3:$B$230,J703,Ingredients!$J$3:$J$230)+SUMIF($B$3:$B$725,J703,$CT$3:$CT$725)</f>
        <v>2.2000000000000002</v>
      </c>
      <c r="CQ703" s="30">
        <f>SUMIF(Ingredients!$B$3:$B$230,K703,Ingredients!$J$3:$J$230)+SUMIF($B$3:$B$725,K703,$CT$3:$CT$725)</f>
        <v>0</v>
      </c>
      <c r="CR703" s="30">
        <f>SUMIF(Ingredients!$B$3:$B$230,L703,Ingredients!$J$3:$J$230)+SUMIF($B$3:$B$725,L703,$CT$3:$CT$725)</f>
        <v>0</v>
      </c>
      <c r="CS703" s="30">
        <f>SUMIF(Ingredients!$B$3:$B$230,M703,Ingredients!$J$3:$J$230)+SUMIF($B$3:$B$725,M703,$CT$3:$CT$725)</f>
        <v>0</v>
      </c>
      <c r="CT703" s="43">
        <f t="shared" si="146"/>
        <v>4.5</v>
      </c>
      <c r="CU703" s="34">
        <v>45</v>
      </c>
      <c r="CV703" s="30">
        <v>5</v>
      </c>
      <c r="CW703" s="30">
        <v>9</v>
      </c>
      <c r="CX703" s="35">
        <v>1.5</v>
      </c>
      <c r="CY703" s="36">
        <v>0</v>
      </c>
      <c r="CZ703" s="37">
        <v>2.5</v>
      </c>
      <c r="DA703" s="38">
        <v>3.3</v>
      </c>
      <c r="DB703" s="39">
        <v>4.5</v>
      </c>
      <c r="DC703" t="s">
        <v>202</v>
      </c>
      <c r="DD703" t="str">
        <f t="shared" ca="1" si="138"/>
        <v/>
      </c>
      <c r="DE703" t="str">
        <f t="shared" ca="1" si="147"/>
        <v>-</v>
      </c>
      <c r="DG703" t="s">
        <v>200</v>
      </c>
      <c r="DH703" t="str">
        <f t="shared" ca="1" si="148"/>
        <v>HEARTYBREAKFASTITEM(MEAL, ItemRegistry.heartybreakfastItem, 4 ,9f,5f,1.5f,2.5f,0f,3.3f,4.5f,2.33f),</v>
      </c>
      <c r="DI703" t="s">
        <v>2271</v>
      </c>
    </row>
    <row r="704" spans="2:113" x14ac:dyDescent="0.3">
      <c r="B704" t="s">
        <v>1044</v>
      </c>
      <c r="C704" t="str">
        <f>INDEX('PH Itemnames'!$B$1:$B$723,MATCH(B704,'PH Itemnames'!$A$1:$A$723),1)</f>
        <v>mcpamItem</v>
      </c>
      <c r="D704" t="s">
        <v>240</v>
      </c>
      <c r="E704" t="s">
        <v>1191</v>
      </c>
      <c r="F704" s="10" t="s">
        <v>319</v>
      </c>
      <c r="G704" s="11" t="s">
        <v>128</v>
      </c>
      <c r="H704" s="11" t="s">
        <v>349</v>
      </c>
      <c r="I704" s="11" t="s">
        <v>64</v>
      </c>
      <c r="J704" s="11" t="s">
        <v>244</v>
      </c>
      <c r="K704" s="11" t="s">
        <v>517</v>
      </c>
      <c r="L704" s="11"/>
      <c r="M704" s="11"/>
      <c r="N704" s="46">
        <f ca="1">SUMIF(Ingredients!$B$3:$B$230,'PH complex foods'!F704,Ingredients!$A$3:$A$119)+SUMIF($B$3:$B$725,F704,$V$3:$V$724)</f>
        <v>1</v>
      </c>
      <c r="O704" s="11">
        <f ca="1">SUMIF(Ingredients!$B$3:$B$230,'PH complex foods'!G704,Ingredients!$A$3:$A$119)+SUMIF($B$3:$B$725,G704,$V$3:$V$724)</f>
        <v>1</v>
      </c>
      <c r="P704" s="11">
        <f ca="1">SUMIF(Ingredients!$B$3:$B$230,'PH complex foods'!H704,Ingredients!$A$3:$A$119)+SUMIF($B$3:$B$725,H704,$V$3:$V$724)</f>
        <v>1</v>
      </c>
      <c r="Q704" s="11">
        <f ca="1">SUMIF(Ingredients!$B$3:$B$230,'PH complex foods'!I704,Ingredients!$A$3:$A$119)+SUMIF($B$3:$B$725,I704,$V$3:$V$724)</f>
        <v>1</v>
      </c>
      <c r="R704" s="11">
        <f ca="1">SUMIF(Ingredients!$B$3:$B$230,'PH complex foods'!J704,Ingredients!$A$3:$A$119)+SUMIF($B$3:$B$725,J704,$V$3:$V$724)</f>
        <v>1</v>
      </c>
      <c r="S704" s="11">
        <f ca="1">SUMIF(Ingredients!$B$3:$B$230,'PH complex foods'!K704,Ingredients!$A$3:$A$119)+SUMIF($B$3:$B$725,K704,$V$3:$V$724)</f>
        <v>1</v>
      </c>
      <c r="T704" s="11">
        <f ca="1">SUMIF(Ingredients!$B$3:$B$230,'PH complex foods'!L704,Ingredients!$A$3:$A$119)+SUMIF($B$3:$B$725,L704,$V$3:$V$724)</f>
        <v>0</v>
      </c>
      <c r="U704" s="11">
        <f ca="1">SUMIF(Ingredients!$B$3:$B$230,'PH complex foods'!M704,Ingredients!$A$3:$A$119)+SUMIF($B$3:$B$725,M704,$V$3:$V$724)</f>
        <v>0</v>
      </c>
      <c r="V704" s="10">
        <f t="shared" ca="1" si="149"/>
        <v>1</v>
      </c>
      <c r="W704" s="10">
        <v>1</v>
      </c>
      <c r="X704" s="11">
        <v>1</v>
      </c>
      <c r="Y704" s="11">
        <f>COUNTIF(F704:M1428,B704)</f>
        <v>0</v>
      </c>
      <c r="Z704" s="44" t="str">
        <f t="shared" ca="1" si="150"/>
        <v>Yes</v>
      </c>
      <c r="AA704" s="34">
        <f>SUMIF(Ingredients!$B$3:$B$230,F704,Ingredients!$C$3:$C$230)+SUMIF($B$3:$B$725,F704,$AI$3:$AI$725)</f>
        <v>10</v>
      </c>
      <c r="AB704" s="30">
        <f>SUMIF(Ingredients!$B$3:$B$230,G704,Ingredients!$C$3:$C$230)+SUMIF($B$3:$B$725,G704,$AI$3:$AI$725)</f>
        <v>2</v>
      </c>
      <c r="AC704" s="30">
        <f>SUMIF(Ingredients!$B$3:$B$230,H704,Ingredients!$C$3:$C$230)+SUMIF($B$3:$B$725,H704,$AI$3:$AI$725)</f>
        <v>2</v>
      </c>
      <c r="AD704" s="30">
        <f>SUMIF(Ingredients!$B$3:$B$230,I704,Ingredients!$C$3:$C$230)+SUMIF($B$3:$B$725,I704,$AI$3:$AI$725)</f>
        <v>2</v>
      </c>
      <c r="AE704" s="30">
        <f>SUMIF(Ingredients!$B$3:$B$230,J704,Ingredients!$C$3:$C$230)+SUMIF($B$3:$B$725,J704,$AI$3:$AI$725)</f>
        <v>10</v>
      </c>
      <c r="AF704" s="30">
        <f>SUMIF(Ingredients!$B$3:$B$230,K704,Ingredients!$C$3:$C$230)+SUMIF($B$3:$B$725,K704,$AI$3:$AI$725)</f>
        <v>4</v>
      </c>
      <c r="AG704" s="30">
        <f>SUMIF(Ingredients!$B$3:$B$230,L704,Ingredients!$C$3:$C$230)+SUMIF($B$3:$B$725,L704,$AI$3:$AI$725)</f>
        <v>0</v>
      </c>
      <c r="AH704" s="30">
        <f>SUMIF(Ingredients!$B$3:$B$230,M704,Ingredients!$C$3:$C$230)+SUMIF($B$3:$B$725,M704,$AI$3:$AI$725)</f>
        <v>0</v>
      </c>
      <c r="AI704" s="29">
        <f t="shared" si="139"/>
        <v>30</v>
      </c>
      <c r="AJ704" s="30">
        <f>SUMIF(Ingredients!$B$3:$B$230,F704,Ingredients!$D$3:$D$230)+SUMIF($B$3:$B$725,F704,$AR$3:$AR$725)</f>
        <v>0</v>
      </c>
      <c r="AK704" s="30">
        <f>SUMIF(Ingredients!$B$3:$B$230,G704,Ingredients!$D$3:$D$230)+SUMIF($B$3:$B$725,G704,$AR$3:$AR$725)</f>
        <v>0</v>
      </c>
      <c r="AL704" s="30">
        <f>SUMIF(Ingredients!$B$3:$B$230,H704,Ingredients!$D$3:$D$230)+SUMIF($B$3:$B$725,H704,$AR$3:$AR$725)</f>
        <v>5</v>
      </c>
      <c r="AM704" s="30">
        <f>SUMIF(Ingredients!$B$3:$B$230,I704,Ingredients!$D$3:$D$230)+SUMIF($B$3:$B$725,I704,$AR$3:$AR$725)</f>
        <v>0</v>
      </c>
      <c r="AN704" s="30">
        <f>SUMIF(Ingredients!$B$3:$B$230,J704,Ingredients!$D$3:$D$230)+SUMIF($B$3:$B$725,J704,$AR$3:$AR$725)</f>
        <v>0</v>
      </c>
      <c r="AO704" s="30">
        <f>SUMIF(Ingredients!$B$3:$B$230,K704,Ingredients!$D$3:$D$230)+SUMIF($B$3:$B$725,K704,$AR$3:$AR$725)</f>
        <v>0</v>
      </c>
      <c r="AP704" s="30">
        <f>SUMIF(Ingredients!$B$3:$B$230,L704,Ingredients!$D$3:$D$230)+SUMIF($B$3:$B$725,L704,$AR$3:$AR$725)</f>
        <v>0</v>
      </c>
      <c r="AQ704" s="30">
        <f>SUMIF(Ingredients!$B$3:$B$230,M704,Ingredients!$D$3:$D$230)+SUMIF($B$3:$B$725,M704,$AR$3:$AR$725)</f>
        <v>0</v>
      </c>
      <c r="AR704" s="29">
        <f t="shared" si="140"/>
        <v>5</v>
      </c>
      <c r="AS704" s="30">
        <f>SUMIF(Ingredients!$B$3:$B$230,F704,Ingredients!$E$3:$E$230)+SUMIF($B$3:$B$725,F704,$BA$3:$BA$730)</f>
        <v>14</v>
      </c>
      <c r="AT704" s="30">
        <f>SUMIF(Ingredients!$B$3:$B$230,G704,Ingredients!$E$3:$E$230)+SUMIF($B$3:$B$725,G704,$BA$3:$BA$730)</f>
        <v>18</v>
      </c>
      <c r="AU704" s="30">
        <f>SUMIF(Ingredients!$B$3:$B$230,H704,Ingredients!$E$3:$E$230)+SUMIF($B$3:$B$725,H704,$BA$3:$BA$730)</f>
        <v>22.333333333333332</v>
      </c>
      <c r="AV704" s="30">
        <f>SUMIF(Ingredients!$B$3:$B$230,I704,Ingredients!$E$3:$E$230)+SUMIF($B$3:$B$725,I704,$BA$3:$BA$730)</f>
        <v>43</v>
      </c>
      <c r="AW704" s="30">
        <f>SUMIF(Ingredients!$B$3:$B$230,J704,Ingredients!$E$3:$E$230)+SUMIF($B$3:$B$725,J704,$BA$3:$BA$730)</f>
        <v>16.5</v>
      </c>
      <c r="AX704" s="30">
        <f>SUMIF(Ingredients!$B$3:$B$230,K704,Ingredients!$E$3:$E$230)+SUMIF($B$3:$B$725,K704,$BA$3:$BA$730)</f>
        <v>20</v>
      </c>
      <c r="AY704" s="30">
        <f>SUMIF(Ingredients!$B$3:$B$230,L704,Ingredients!$E$3:$E$230)+SUMIF($B$3:$B$725,L704,$BA$3:$BA$730)</f>
        <v>0</v>
      </c>
      <c r="AZ704" s="30">
        <f>SUMIF(Ingredients!$B$3:$B$230,M704,Ingredients!$E$3:$E$230)+SUMIF($B$3:$B$725,M704,$BA$3:$BA$730)</f>
        <v>0</v>
      </c>
      <c r="BA704" s="29">
        <f t="shared" si="141"/>
        <v>22.305555555555554</v>
      </c>
      <c r="BB704" s="30">
        <f>SUMIF(Ingredients!$B$3:$B$230,F704,Ingredients!$F$3:$F$230)+SUMIF($B$3:$B$725,F704,$BJ$3:$BJ$725)</f>
        <v>0</v>
      </c>
      <c r="BC704" s="30">
        <f>SUMIF(Ingredients!$B$3:$B$230,G704,Ingredients!$F$3:$F$230)+SUMIF($B$3:$B$725,G704,$BJ$3:$BJ$725)</f>
        <v>0</v>
      </c>
      <c r="BD704" s="30">
        <f>SUMIF(Ingredients!$B$3:$B$230,H704,Ingredients!$F$3:$F$230)+SUMIF($B$3:$B$725,H704,$BJ$3:$BJ$725)</f>
        <v>0</v>
      </c>
      <c r="BE704" s="30">
        <f>SUMIF(Ingredients!$B$3:$B$230,I704,Ingredients!$F$3:$F$230)+SUMIF($B$3:$B$725,I704,$BJ$3:$BJ$725)</f>
        <v>0</v>
      </c>
      <c r="BF704" s="30">
        <f>SUMIF(Ingredients!$B$3:$B$230,J704,Ingredients!$F$3:$F$230)+SUMIF($B$3:$B$725,J704,$BJ$3:$BJ$725)</f>
        <v>1.5</v>
      </c>
      <c r="BG704" s="30">
        <f>SUMIF(Ingredients!$B$3:$B$230,K704,Ingredients!$F$3:$F$230)+SUMIF($B$3:$B$725,K704,$BJ$3:$BJ$725)</f>
        <v>0</v>
      </c>
      <c r="BH704" s="30">
        <f>SUMIF(Ingredients!$B$3:$B$230,L704,Ingredients!$F$3:$F$230)+SUMIF($B$3:$B$725,L704,$BJ$3:$BJ$725)</f>
        <v>0</v>
      </c>
      <c r="BI704" s="30">
        <f>SUMIF(Ingredients!$B$3:$B$230,M704,Ingredients!$F$3:$F$230)+SUMIF($B$3:$B$725,M704,$BJ$3:$BJ$725)</f>
        <v>0</v>
      </c>
      <c r="BJ704" s="35">
        <f t="shared" si="142"/>
        <v>1.5</v>
      </c>
      <c r="BK704" s="30">
        <f>SUMIF(Ingredients!$B$3:$B$230,F704,Ingredients!$G$3:$G$230)+SUMIF($B$3:$B$725,F704,$BS$3:$BS$725)</f>
        <v>0</v>
      </c>
      <c r="BL704" s="30">
        <f>SUMIF(Ingredients!$B$3:$B$230,G704,Ingredients!$G$3:$G$230)+SUMIF($B$3:$B$725,G704,$BS$3:$BS$725)</f>
        <v>0</v>
      </c>
      <c r="BM704" s="30">
        <f>SUMIF(Ingredients!$B$3:$B$230,H704,Ingredients!$G$3:$G$230)+SUMIF($B$3:$B$725,H704,$BS$3:$BS$725)</f>
        <v>0</v>
      </c>
      <c r="BN704" s="30">
        <f>SUMIF(Ingredients!$B$3:$B$230,I704,Ingredients!$G$3:$G$230)+SUMIF($B$3:$B$725,I704,$BS$3:$BS$725)</f>
        <v>0</v>
      </c>
      <c r="BO704" s="30">
        <f>SUMIF(Ingredients!$B$3:$B$230,J704,Ingredients!$G$3:$G$230)+SUMIF($B$3:$B$725,J704,$BS$3:$BS$725)</f>
        <v>0</v>
      </c>
      <c r="BP704" s="30">
        <f>SUMIF(Ingredients!$B$3:$B$230,K704,Ingredients!$G$3:$G$230)+SUMIF($B$3:$B$725,K704,$BS$3:$BS$725)</f>
        <v>0</v>
      </c>
      <c r="BQ704" s="30">
        <f>SUMIF(Ingredients!$B$3:$B$230,L704,Ingredients!$G$3:$G$230)+SUMIF($B$3:$B$725,L704,$BS$3:$BS$725)</f>
        <v>0</v>
      </c>
      <c r="BR704" s="30">
        <f>SUMIF(Ingredients!$B$3:$B$230,M704,Ingredients!$G$3:$G$230)+SUMIF($B$3:$B$725,M704,$BS$3:$BS$725)</f>
        <v>0</v>
      </c>
      <c r="BS704" s="36">
        <f t="shared" si="143"/>
        <v>0</v>
      </c>
      <c r="BT704" s="30">
        <f>SUMIF(Ingredients!$B$3:$B$230,F704,Ingredients!$H$3:$H$230)+SUMIF($B$3:$B$725,F704,$CB$3:$CB$725)</f>
        <v>0</v>
      </c>
      <c r="BU704" s="30">
        <f>SUMIF(Ingredients!$B$3:$B$230,G704,Ingredients!$H$3:$H$230)+SUMIF($B$3:$B$725,G704,$CB$3:$CB$725)</f>
        <v>1</v>
      </c>
      <c r="BV704" s="30">
        <f>SUMIF(Ingredients!$B$3:$B$230,H704,Ingredients!$H$3:$H$230)+SUMIF($B$3:$B$725,H704,$CB$3:$CB$725)</f>
        <v>1.5</v>
      </c>
      <c r="BW704" s="30">
        <f>SUMIF(Ingredients!$B$3:$B$230,I704,Ingredients!$H$3:$H$230)+SUMIF($B$3:$B$725,I704,$CB$3:$CB$725)</f>
        <v>1</v>
      </c>
      <c r="BX704" s="30">
        <f>SUMIF(Ingredients!$B$3:$B$230,J704,Ingredients!$H$3:$H$230)+SUMIF($B$3:$B$725,J704,$CB$3:$CB$725)</f>
        <v>0</v>
      </c>
      <c r="BY704" s="30">
        <f>SUMIF(Ingredients!$B$3:$B$230,K704,Ingredients!$H$3:$H$230)+SUMIF($B$3:$B$725,K704,$CB$3:$CB$725)</f>
        <v>0</v>
      </c>
      <c r="BZ704" s="30">
        <f>SUMIF(Ingredients!$B$3:$B$230,L704,Ingredients!$H$3:$H$230)+SUMIF($B$3:$B$725,L704,$CB$3:$CB$725)</f>
        <v>0</v>
      </c>
      <c r="CA704" s="30">
        <f>SUMIF(Ingredients!$B$3:$B$230,M704,Ingredients!$H$3:$H$230)+SUMIF($B$3:$B$725,M704,$CB$3:$CB$725)</f>
        <v>0</v>
      </c>
      <c r="CB704" s="42">
        <f t="shared" si="144"/>
        <v>3.5</v>
      </c>
      <c r="CC704" s="30">
        <f>SUMIF(Ingredients!$B$3:$B$230,F704,Ingredients!$I$3:$I$230)+SUMIF($B$3:$B$725,F704,$CK$3:$CK$725)</f>
        <v>2.5</v>
      </c>
      <c r="CD704" s="30">
        <f>SUMIF(Ingredients!$B$3:$B$230,G704,Ingredients!$I$3:$I$230)+SUMIF($B$3:$B$725,G704,$CK$3:$CK$725)</f>
        <v>0</v>
      </c>
      <c r="CE704" s="30">
        <f>SUMIF(Ingredients!$B$3:$B$230,H704,Ingredients!$I$3:$I$230)+SUMIF($B$3:$B$725,H704,$CK$3:$CK$725)</f>
        <v>0</v>
      </c>
      <c r="CF704" s="30">
        <f>SUMIF(Ingredients!$B$3:$B$230,I704,Ingredients!$I$3:$I$230)+SUMIF($B$3:$B$725,I704,$CK$3:$CK$725)</f>
        <v>0</v>
      </c>
      <c r="CG704" s="30">
        <f>SUMIF(Ingredients!$B$3:$B$230,J704,Ingredients!$I$3:$I$230)+SUMIF($B$3:$B$725,J704,$CK$3:$CK$725)</f>
        <v>0</v>
      </c>
      <c r="CH704" s="30">
        <f>SUMIF(Ingredients!$B$3:$B$230,K704,Ingredients!$I$3:$I$230)+SUMIF($B$3:$B$725,K704,$CK$3:$CK$725)</f>
        <v>0</v>
      </c>
      <c r="CI704" s="30">
        <f>SUMIF(Ingredients!$B$3:$B$230,L704,Ingredients!$I$3:$I$230)+SUMIF($B$3:$B$725,L704,$CK$3:$CK$725)</f>
        <v>0</v>
      </c>
      <c r="CJ704" s="30">
        <f>SUMIF(Ingredients!$B$3:$B$230,M704,Ingredients!$I$3:$I$230)+SUMIF($B$3:$B$725,M704,$CK$3:$CK$725)</f>
        <v>0</v>
      </c>
      <c r="CK704" s="38">
        <f t="shared" si="145"/>
        <v>2.5</v>
      </c>
      <c r="CL704" s="30">
        <f>SUMIF(Ingredients!$B$3:$B$230,F704,Ingredients!$J$3:$J$230)+SUMIF($B$3:$B$725,F704,$CT$3:$CT$725)</f>
        <v>0</v>
      </c>
      <c r="CM704" s="30">
        <f>SUMIF(Ingredients!$B$3:$B$230,G704,Ingredients!$J$3:$J$230)+SUMIF($B$3:$B$725,G704,$CT$3:$CT$725)</f>
        <v>0</v>
      </c>
      <c r="CN704" s="30">
        <f>SUMIF(Ingredients!$B$3:$B$230,H704,Ingredients!$J$3:$J$230)+SUMIF($B$3:$B$725,H704,$CT$3:$CT$725)</f>
        <v>0</v>
      </c>
      <c r="CO704" s="30">
        <f>SUMIF(Ingredients!$B$3:$B$230,I704,Ingredients!$J$3:$J$230)+SUMIF($B$3:$B$725,I704,$CT$3:$CT$725)</f>
        <v>0</v>
      </c>
      <c r="CP704" s="30">
        <f>SUMIF(Ingredients!$B$3:$B$230,J704,Ingredients!$J$3:$J$230)+SUMIF($B$3:$B$725,J704,$CT$3:$CT$725)</f>
        <v>1</v>
      </c>
      <c r="CQ704" s="30">
        <f>SUMIF(Ingredients!$B$3:$B$230,K704,Ingredients!$J$3:$J$230)+SUMIF($B$3:$B$725,K704,$CT$3:$CT$725)</f>
        <v>0</v>
      </c>
      <c r="CR704" s="30">
        <f>SUMIF(Ingredients!$B$3:$B$230,L704,Ingredients!$J$3:$J$230)+SUMIF($B$3:$B$725,L704,$CT$3:$CT$725)</f>
        <v>0</v>
      </c>
      <c r="CS704" s="30">
        <f>SUMIF(Ingredients!$B$3:$B$230,M704,Ingredients!$J$3:$J$230)+SUMIF($B$3:$B$725,M704,$CT$3:$CT$725)</f>
        <v>0</v>
      </c>
      <c r="CT704" s="43">
        <f t="shared" si="146"/>
        <v>1</v>
      </c>
      <c r="CU704" s="34">
        <v>30</v>
      </c>
      <c r="CV704" s="30">
        <v>0</v>
      </c>
      <c r="CW704" s="30">
        <v>12</v>
      </c>
      <c r="CX704" s="35">
        <v>1.5</v>
      </c>
      <c r="CY704" s="36">
        <v>0</v>
      </c>
      <c r="CZ704" s="37">
        <v>3.5</v>
      </c>
      <c r="DA704" s="38">
        <v>2.5</v>
      </c>
      <c r="DB704" s="39">
        <v>1</v>
      </c>
      <c r="DC704" t="s">
        <v>202</v>
      </c>
      <c r="DD704" t="str">
        <f t="shared" ca="1" si="138"/>
        <v/>
      </c>
      <c r="DE704" t="str">
        <f t="shared" ca="1" si="147"/>
        <v>-</v>
      </c>
      <c r="DG704" t="s">
        <v>200</v>
      </c>
      <c r="DH704" t="str">
        <f t="shared" ca="1" si="148"/>
        <v>MCPAMITEM(MEAL, ItemRegistry.mcpamItem, 4 ,6f,0f,1.5f,3.5f,0f,2.5f,1f,1.75f),</v>
      </c>
      <c r="DI704" t="s">
        <v>2685</v>
      </c>
    </row>
    <row r="705" spans="2:113" x14ac:dyDescent="0.3">
      <c r="B705" t="s">
        <v>1045</v>
      </c>
      <c r="C705" t="str">
        <f>INDEX('PH Itemnames'!$B$1:$B$723,MATCH(B705,'PH Itemnames'!$A$1:$A$723),1)</f>
        <v>deluxenachoesItem</v>
      </c>
      <c r="D705" t="s">
        <v>245</v>
      </c>
      <c r="E705" t="s">
        <v>1191</v>
      </c>
      <c r="F705" s="10" t="s">
        <v>1046</v>
      </c>
      <c r="G705" s="11" t="s">
        <v>736</v>
      </c>
      <c r="H705" s="11" t="s">
        <v>73</v>
      </c>
      <c r="I705" s="11" t="s">
        <v>212</v>
      </c>
      <c r="J705" s="11" t="s">
        <v>133</v>
      </c>
      <c r="K705" s="11" t="s">
        <v>217</v>
      </c>
      <c r="L705" s="11"/>
      <c r="M705" s="11"/>
      <c r="N705" s="46">
        <f ca="1">SUMIF(Ingredients!$B$3:$B$230,'PH complex foods'!F705,Ingredients!$A$3:$A$119)+SUMIF($B$3:$B$725,F705,$V$3:$V$724)</f>
        <v>0</v>
      </c>
      <c r="O705" s="11">
        <f ca="1">SUMIF(Ingredients!$B$3:$B$230,'PH complex foods'!G705,Ingredients!$A$3:$A$119)+SUMIF($B$3:$B$725,G705,$V$3:$V$724)</f>
        <v>0</v>
      </c>
      <c r="P705" s="11">
        <f ca="1">SUMIF(Ingredients!$B$3:$B$230,'PH complex foods'!H705,Ingredients!$A$3:$A$119)+SUMIF($B$3:$B$725,H705,$V$3:$V$724)</f>
        <v>1</v>
      </c>
      <c r="Q705" s="11">
        <f ca="1">SUMIF(Ingredients!$B$3:$B$230,'PH complex foods'!I705,Ingredients!$A$3:$A$119)+SUMIF($B$3:$B$725,I705,$V$3:$V$724)</f>
        <v>1</v>
      </c>
      <c r="R705" s="11">
        <f ca="1">SUMIF(Ingredients!$B$3:$B$230,'PH complex foods'!J705,Ingredients!$A$3:$A$119)+SUMIF($B$3:$B$725,J705,$V$3:$V$724)</f>
        <v>1</v>
      </c>
      <c r="S705" s="11">
        <f ca="1">SUMIF(Ingredients!$B$3:$B$230,'PH complex foods'!K705,Ingredients!$A$3:$A$119)+SUMIF($B$3:$B$725,K705,$V$3:$V$724)</f>
        <v>1</v>
      </c>
      <c r="T705" s="11">
        <f ca="1">SUMIF(Ingredients!$B$3:$B$230,'PH complex foods'!L705,Ingredients!$A$3:$A$119)+SUMIF($B$3:$B$725,L705,$V$3:$V$724)</f>
        <v>0</v>
      </c>
      <c r="U705" s="11">
        <f ca="1">SUMIF(Ingredients!$B$3:$B$230,'PH complex foods'!M705,Ingredients!$A$3:$A$119)+SUMIF($B$3:$B$725,M705,$V$3:$V$724)</f>
        <v>0</v>
      </c>
      <c r="V705" s="10">
        <f t="shared" ca="1" si="149"/>
        <v>-1</v>
      </c>
      <c r="W705" s="10">
        <v>-1</v>
      </c>
      <c r="X705" s="11">
        <v>-1</v>
      </c>
      <c r="Y705" s="11">
        <f>COUNTIF(F705:M1429,B705)</f>
        <v>0</v>
      </c>
      <c r="Z705" s="44" t="str">
        <f t="shared" ca="1" si="150"/>
        <v>No</v>
      </c>
      <c r="AA705" s="34">
        <f>SUMIF(Ingredients!$B$3:$B$230,F705,Ingredients!$C$3:$C$230)+SUMIF($B$3:$B$725,F705,$AI$3:$AI$725)</f>
        <v>1</v>
      </c>
      <c r="AB705" s="30">
        <f>SUMIF(Ingredients!$B$3:$B$230,G705,Ingredients!$C$3:$C$230)+SUMIF($B$3:$B$725,G705,$AI$3:$AI$725)</f>
        <v>7</v>
      </c>
      <c r="AC705" s="30">
        <f>SUMIF(Ingredients!$B$3:$B$230,H705,Ingredients!$C$3:$C$230)+SUMIF($B$3:$B$725,H705,$AI$3:$AI$725)</f>
        <v>10</v>
      </c>
      <c r="AD705" s="30">
        <f>SUMIF(Ingredients!$B$3:$B$230,I705,Ingredients!$C$3:$C$230)+SUMIF($B$3:$B$725,I705,$AI$3:$AI$725)</f>
        <v>7.166666666666667</v>
      </c>
      <c r="AE705" s="30">
        <f>SUMIF(Ingredients!$B$3:$B$230,J705,Ingredients!$C$3:$C$230)+SUMIF($B$3:$B$725,J705,$AI$3:$AI$725)</f>
        <v>1</v>
      </c>
      <c r="AF705" s="30">
        <f>SUMIF(Ingredients!$B$3:$B$230,K705,Ingredients!$C$3:$C$230)+SUMIF($B$3:$B$725,K705,$AI$3:$AI$725)</f>
        <v>5</v>
      </c>
      <c r="AG705" s="30">
        <f>SUMIF(Ingredients!$B$3:$B$230,L705,Ingredients!$C$3:$C$230)+SUMIF($B$3:$B$725,L705,$AI$3:$AI$725)</f>
        <v>0</v>
      </c>
      <c r="AH705" s="30">
        <f>SUMIF(Ingredients!$B$3:$B$230,M705,Ingredients!$C$3:$C$230)+SUMIF($B$3:$B$725,M705,$AI$3:$AI$725)</f>
        <v>0</v>
      </c>
      <c r="AI705" s="29">
        <f t="shared" si="139"/>
        <v>31.166666666666668</v>
      </c>
      <c r="AJ705" s="30">
        <f>SUMIF(Ingredients!$B$3:$B$230,F705,Ingredients!$D$3:$D$230)+SUMIF($B$3:$B$725,F705,$AR$3:$AR$725)</f>
        <v>15</v>
      </c>
      <c r="AK705" s="30">
        <f>SUMIF(Ingredients!$B$3:$B$230,G705,Ingredients!$D$3:$D$230)+SUMIF($B$3:$B$725,G705,$AR$3:$AR$725)</f>
        <v>10</v>
      </c>
      <c r="AL705" s="30">
        <f>SUMIF(Ingredients!$B$3:$B$230,H705,Ingredients!$D$3:$D$230)+SUMIF($B$3:$B$725,H705,$AR$3:$AR$725)</f>
        <v>0</v>
      </c>
      <c r="AM705" s="30">
        <f>SUMIF(Ingredients!$B$3:$B$230,I705,Ingredients!$D$3:$D$230)+SUMIF($B$3:$B$725,I705,$AR$3:$AR$725)</f>
        <v>0</v>
      </c>
      <c r="AN705" s="30">
        <f>SUMIF(Ingredients!$B$3:$B$230,J705,Ingredients!$D$3:$D$230)+SUMIF($B$3:$B$725,J705,$AR$3:$AR$725)</f>
        <v>0</v>
      </c>
      <c r="AO705" s="30">
        <f>SUMIF(Ingredients!$B$3:$B$230,K705,Ingredients!$D$3:$D$230)+SUMIF($B$3:$B$725,K705,$AR$3:$AR$725)</f>
        <v>0</v>
      </c>
      <c r="AP705" s="30">
        <f>SUMIF(Ingredients!$B$3:$B$230,L705,Ingredients!$D$3:$D$230)+SUMIF($B$3:$B$725,L705,$AR$3:$AR$725)</f>
        <v>0</v>
      </c>
      <c r="AQ705" s="30">
        <f>SUMIF(Ingredients!$B$3:$B$230,M705,Ingredients!$D$3:$D$230)+SUMIF($B$3:$B$725,M705,$AR$3:$AR$725)</f>
        <v>0</v>
      </c>
      <c r="AR705" s="29">
        <f t="shared" si="140"/>
        <v>25</v>
      </c>
      <c r="AS705" s="30">
        <f>SUMIF(Ingredients!$B$3:$B$230,F705,Ingredients!$E$3:$E$230)+SUMIF($B$3:$B$725,F705,$BA$3:$BA$730)</f>
        <v>20.5</v>
      </c>
      <c r="AT705" s="30">
        <f>SUMIF(Ingredients!$B$3:$B$230,G705,Ingredients!$E$3:$E$230)+SUMIF($B$3:$B$725,G705,$BA$3:$BA$730)</f>
        <v>32</v>
      </c>
      <c r="AU705" s="30">
        <f>SUMIF(Ingredients!$B$3:$B$230,H705,Ingredients!$E$3:$E$230)+SUMIF($B$3:$B$725,H705,$BA$3:$BA$730)</f>
        <v>73</v>
      </c>
      <c r="AV705" s="30">
        <f>SUMIF(Ingredients!$B$3:$B$230,I705,Ingredients!$E$3:$E$230)+SUMIF($B$3:$B$725,I705,$BA$3:$BA$730)</f>
        <v>12</v>
      </c>
      <c r="AW705" s="30">
        <f>SUMIF(Ingredients!$B$3:$B$230,J705,Ingredients!$E$3:$E$230)+SUMIF($B$3:$B$725,J705,$BA$3:$BA$730)</f>
        <v>32</v>
      </c>
      <c r="AX705" s="30">
        <f>SUMIF(Ingredients!$B$3:$B$230,K705,Ingredients!$E$3:$E$230)+SUMIF($B$3:$B$725,K705,$BA$3:$BA$730)</f>
        <v>7</v>
      </c>
      <c r="AY705" s="30">
        <f>SUMIF(Ingredients!$B$3:$B$230,L705,Ingredients!$E$3:$E$230)+SUMIF($B$3:$B$725,L705,$BA$3:$BA$730)</f>
        <v>0</v>
      </c>
      <c r="AZ705" s="30">
        <f>SUMIF(Ingredients!$B$3:$B$230,M705,Ingredients!$E$3:$E$230)+SUMIF($B$3:$B$725,M705,$BA$3:$BA$730)</f>
        <v>0</v>
      </c>
      <c r="BA705" s="29">
        <f t="shared" si="141"/>
        <v>29.416666666666668</v>
      </c>
      <c r="BB705" s="30">
        <f>SUMIF(Ingredients!$B$3:$B$230,F705,Ingredients!$F$3:$F$230)+SUMIF($B$3:$B$725,F705,$BJ$3:$BJ$725)</f>
        <v>0</v>
      </c>
      <c r="BC705" s="30">
        <f>SUMIF(Ingredients!$B$3:$B$230,G705,Ingredients!$F$3:$F$230)+SUMIF($B$3:$B$725,G705,$BJ$3:$BJ$725)</f>
        <v>0</v>
      </c>
      <c r="BD705" s="30">
        <f>SUMIF(Ingredients!$B$3:$B$230,H705,Ingredients!$F$3:$F$230)+SUMIF($B$3:$B$725,H705,$BJ$3:$BJ$725)</f>
        <v>0</v>
      </c>
      <c r="BE705" s="30">
        <f>SUMIF(Ingredients!$B$3:$B$230,I705,Ingredients!$F$3:$F$230)+SUMIF($B$3:$B$725,I705,$BJ$3:$BJ$725)</f>
        <v>0</v>
      </c>
      <c r="BF705" s="30">
        <f>SUMIF(Ingredients!$B$3:$B$230,J705,Ingredients!$F$3:$F$230)+SUMIF($B$3:$B$725,J705,$BJ$3:$BJ$725)</f>
        <v>0</v>
      </c>
      <c r="BG705" s="30">
        <f>SUMIF(Ingredients!$B$3:$B$230,K705,Ingredients!$F$3:$F$230)+SUMIF($B$3:$B$725,K705,$BJ$3:$BJ$725)</f>
        <v>0</v>
      </c>
      <c r="BH705" s="30">
        <f>SUMIF(Ingredients!$B$3:$B$230,L705,Ingredients!$F$3:$F$230)+SUMIF($B$3:$B$725,L705,$BJ$3:$BJ$725)</f>
        <v>0</v>
      </c>
      <c r="BI705" s="30">
        <f>SUMIF(Ingredients!$B$3:$B$230,M705,Ingredients!$F$3:$F$230)+SUMIF($B$3:$B$725,M705,$BJ$3:$BJ$725)</f>
        <v>0</v>
      </c>
      <c r="BJ705" s="35">
        <f t="shared" si="142"/>
        <v>0</v>
      </c>
      <c r="BK705" s="30">
        <f>SUMIF(Ingredients!$B$3:$B$230,F705,Ingredients!$G$3:$G$230)+SUMIF($B$3:$B$725,F705,$BS$3:$BS$725)</f>
        <v>0.8</v>
      </c>
      <c r="BL705" s="30">
        <f>SUMIF(Ingredients!$B$3:$B$230,G705,Ingredients!$G$3:$G$230)+SUMIF($B$3:$B$725,G705,$BS$3:$BS$725)</f>
        <v>0.8</v>
      </c>
      <c r="BM705" s="30">
        <f>SUMIF(Ingredients!$B$3:$B$230,H705,Ingredients!$G$3:$G$230)+SUMIF($B$3:$B$725,H705,$BS$3:$BS$725)</f>
        <v>0</v>
      </c>
      <c r="BN705" s="30">
        <f>SUMIF(Ingredients!$B$3:$B$230,I705,Ingredients!$G$3:$G$230)+SUMIF($B$3:$B$725,I705,$BS$3:$BS$725)</f>
        <v>0</v>
      </c>
      <c r="BO705" s="30">
        <f>SUMIF(Ingredients!$B$3:$B$230,J705,Ingredients!$G$3:$G$230)+SUMIF($B$3:$B$725,J705,$BS$3:$BS$725)</f>
        <v>0</v>
      </c>
      <c r="BP705" s="30">
        <f>SUMIF(Ingredients!$B$3:$B$230,K705,Ingredients!$G$3:$G$230)+SUMIF($B$3:$B$725,K705,$BS$3:$BS$725)</f>
        <v>0</v>
      </c>
      <c r="BQ705" s="30">
        <f>SUMIF(Ingredients!$B$3:$B$230,L705,Ingredients!$G$3:$G$230)+SUMIF($B$3:$B$725,L705,$BS$3:$BS$725)</f>
        <v>0</v>
      </c>
      <c r="BR705" s="30">
        <f>SUMIF(Ingredients!$B$3:$B$230,M705,Ingredients!$G$3:$G$230)+SUMIF($B$3:$B$725,M705,$BS$3:$BS$725)</f>
        <v>0</v>
      </c>
      <c r="BS705" s="36">
        <f t="shared" si="143"/>
        <v>1.6</v>
      </c>
      <c r="BT705" s="30">
        <f>SUMIF(Ingredients!$B$3:$B$230,F705,Ingredients!$H$3:$H$230)+SUMIF($B$3:$B$725,F705,$CB$3:$CB$725)</f>
        <v>0</v>
      </c>
      <c r="BU705" s="30">
        <f>SUMIF(Ingredients!$B$3:$B$230,G705,Ingredients!$H$3:$H$230)+SUMIF($B$3:$B$725,G705,$CB$3:$CB$725)</f>
        <v>4.5</v>
      </c>
      <c r="BV705" s="30">
        <f>SUMIF(Ingredients!$B$3:$B$230,H705,Ingredients!$H$3:$H$230)+SUMIF($B$3:$B$725,H705,$CB$3:$CB$725)</f>
        <v>0</v>
      </c>
      <c r="BW705" s="30">
        <f>SUMIF(Ingredients!$B$3:$B$230,I705,Ingredients!$H$3:$H$230)+SUMIF($B$3:$B$725,I705,$CB$3:$CB$725)</f>
        <v>0</v>
      </c>
      <c r="BX705" s="30">
        <f>SUMIF(Ingredients!$B$3:$B$230,J705,Ingredients!$H$3:$H$230)+SUMIF($B$3:$B$725,J705,$CB$3:$CB$725)</f>
        <v>0.5</v>
      </c>
      <c r="BY705" s="30">
        <f>SUMIF(Ingredients!$B$3:$B$230,K705,Ingredients!$H$3:$H$230)+SUMIF($B$3:$B$725,K705,$CB$3:$CB$725)</f>
        <v>0</v>
      </c>
      <c r="BZ705" s="30">
        <f>SUMIF(Ingredients!$B$3:$B$230,L705,Ingredients!$H$3:$H$230)+SUMIF($B$3:$B$725,L705,$CB$3:$CB$725)</f>
        <v>0</v>
      </c>
      <c r="CA705" s="30">
        <f>SUMIF(Ingredients!$B$3:$B$230,M705,Ingredients!$H$3:$H$230)+SUMIF($B$3:$B$725,M705,$CB$3:$CB$725)</f>
        <v>0</v>
      </c>
      <c r="CB705" s="42">
        <f t="shared" si="144"/>
        <v>5</v>
      </c>
      <c r="CC705" s="30">
        <f>SUMIF(Ingredients!$B$3:$B$230,F705,Ingredients!$I$3:$I$230)+SUMIF($B$3:$B$725,F705,$CK$3:$CK$725)</f>
        <v>0</v>
      </c>
      <c r="CD705" s="30">
        <f>SUMIF(Ingredients!$B$3:$B$230,G705,Ingredients!$I$3:$I$230)+SUMIF($B$3:$B$725,G705,$CK$3:$CK$725)</f>
        <v>0</v>
      </c>
      <c r="CE705" s="30">
        <f>SUMIF(Ingredients!$B$3:$B$230,H705,Ingredients!$I$3:$I$230)+SUMIF($B$3:$B$725,H705,$CK$3:$CK$725)</f>
        <v>0</v>
      </c>
      <c r="CF705" s="30">
        <f>SUMIF(Ingredients!$B$3:$B$230,I705,Ingredients!$I$3:$I$230)+SUMIF($B$3:$B$725,I705,$CK$3:$CK$725)</f>
        <v>2</v>
      </c>
      <c r="CG705" s="30">
        <f>SUMIF(Ingredients!$B$3:$B$230,J705,Ingredients!$I$3:$I$230)+SUMIF($B$3:$B$725,J705,$CK$3:$CK$725)</f>
        <v>0</v>
      </c>
      <c r="CH705" s="30">
        <f>SUMIF(Ingredients!$B$3:$B$230,K705,Ingredients!$I$3:$I$230)+SUMIF($B$3:$B$725,K705,$CK$3:$CK$725)</f>
        <v>0</v>
      </c>
      <c r="CI705" s="30">
        <f>SUMIF(Ingredients!$B$3:$B$230,L705,Ingredients!$I$3:$I$230)+SUMIF($B$3:$B$725,L705,$CK$3:$CK$725)</f>
        <v>0</v>
      </c>
      <c r="CJ705" s="30">
        <f>SUMIF(Ingredients!$B$3:$B$230,M705,Ingredients!$I$3:$I$230)+SUMIF($B$3:$B$725,M705,$CK$3:$CK$725)</f>
        <v>0</v>
      </c>
      <c r="CK705" s="38">
        <f t="shared" si="145"/>
        <v>2</v>
      </c>
      <c r="CL705" s="30">
        <f>SUMIF(Ingredients!$B$3:$B$230,F705,Ingredients!$J$3:$J$230)+SUMIF($B$3:$B$725,F705,$CT$3:$CT$725)</f>
        <v>0</v>
      </c>
      <c r="CM705" s="30">
        <f>SUMIF(Ingredients!$B$3:$B$230,G705,Ingredients!$J$3:$J$230)+SUMIF($B$3:$B$725,G705,$CT$3:$CT$725)</f>
        <v>0</v>
      </c>
      <c r="CN705" s="30">
        <f>SUMIF(Ingredients!$B$3:$B$230,H705,Ingredients!$J$3:$J$230)+SUMIF($B$3:$B$725,H705,$CT$3:$CT$725)</f>
        <v>3</v>
      </c>
      <c r="CO705" s="30">
        <f>SUMIF(Ingredients!$B$3:$B$230,I705,Ingredients!$J$3:$J$230)+SUMIF($B$3:$B$725,I705,$CT$3:$CT$725)</f>
        <v>0</v>
      </c>
      <c r="CP705" s="30">
        <f>SUMIF(Ingredients!$B$3:$B$230,J705,Ingredients!$J$3:$J$230)+SUMIF($B$3:$B$725,J705,$CT$3:$CT$725)</f>
        <v>0</v>
      </c>
      <c r="CQ705" s="30">
        <f>SUMIF(Ingredients!$B$3:$B$230,K705,Ingredients!$J$3:$J$230)+SUMIF($B$3:$B$725,K705,$CT$3:$CT$725)</f>
        <v>1</v>
      </c>
      <c r="CR705" s="30">
        <f>SUMIF(Ingredients!$B$3:$B$230,L705,Ingredients!$J$3:$J$230)+SUMIF($B$3:$B$725,L705,$CT$3:$CT$725)</f>
        <v>0</v>
      </c>
      <c r="CS705" s="30">
        <f>SUMIF(Ingredients!$B$3:$B$230,M705,Ingredients!$J$3:$J$230)+SUMIF($B$3:$B$725,M705,$CT$3:$CT$725)</f>
        <v>0</v>
      </c>
      <c r="CT705" s="43">
        <f t="shared" si="146"/>
        <v>4</v>
      </c>
      <c r="CU705" s="34">
        <v>30</v>
      </c>
      <c r="CV705" s="30">
        <v>0</v>
      </c>
      <c r="CW705" s="30">
        <v>14</v>
      </c>
      <c r="CX705" s="35">
        <v>0</v>
      </c>
      <c r="CY705" s="36">
        <v>1.6</v>
      </c>
      <c r="CZ705" s="37">
        <v>5</v>
      </c>
      <c r="DA705" s="38">
        <v>2</v>
      </c>
      <c r="DB705" s="39">
        <v>4</v>
      </c>
      <c r="DC705" t="s">
        <v>202</v>
      </c>
      <c r="DD705" t="str">
        <f t="shared" ca="1" si="138"/>
        <v/>
      </c>
      <c r="DE705" t="str">
        <f t="shared" ca="1" si="147"/>
        <v>No</v>
      </c>
      <c r="DF705" t="s">
        <v>1047</v>
      </c>
      <c r="DG705" t="s">
        <v>200</v>
      </c>
      <c r="DH705" t="str">
        <f t="shared" ca="1" si="148"/>
        <v/>
      </c>
      <c r="DI705" t="s">
        <v>2686</v>
      </c>
    </row>
    <row r="706" spans="2:113" x14ac:dyDescent="0.3">
      <c r="B706" t="s">
        <v>1048</v>
      </c>
      <c r="C706" t="str">
        <f>INDEX('PH Itemnames'!$B$1:$B$723,MATCH(B706,'PH Itemnames'!$A$1:$A$723),1)</f>
        <v>gourmetmuttonburgerItem</v>
      </c>
      <c r="D706" t="s">
        <v>245</v>
      </c>
      <c r="E706" t="s">
        <v>1191</v>
      </c>
      <c r="F706" s="10" t="s">
        <v>1049</v>
      </c>
      <c r="G706" s="11" t="s">
        <v>857</v>
      </c>
      <c r="H706" s="11" t="s">
        <v>122</v>
      </c>
      <c r="I706" s="11" t="s">
        <v>73</v>
      </c>
      <c r="J706" s="11" t="s">
        <v>70</v>
      </c>
      <c r="K706" s="11" t="s">
        <v>432</v>
      </c>
      <c r="L706" s="11" t="s">
        <v>283</v>
      </c>
      <c r="M706" s="11"/>
      <c r="N706" s="46">
        <f ca="1">SUMIF(Ingredients!$B$3:$B$230,'PH complex foods'!F706,Ingredients!$A$3:$A$119)+SUMIF($B$3:$B$725,F706,$V$3:$V$724)</f>
        <v>1</v>
      </c>
      <c r="O706" s="11">
        <f ca="1">SUMIF(Ingredients!$B$3:$B$230,'PH complex foods'!G706,Ingredients!$A$3:$A$119)+SUMIF($B$3:$B$725,G706,$V$3:$V$724)</f>
        <v>1</v>
      </c>
      <c r="P706" s="11">
        <f ca="1">SUMIF(Ingredients!$B$3:$B$230,'PH complex foods'!H706,Ingredients!$A$3:$A$119)+SUMIF($B$3:$B$725,H706,$V$3:$V$724)</f>
        <v>1</v>
      </c>
      <c r="Q706" s="11">
        <f ca="1">SUMIF(Ingredients!$B$3:$B$230,'PH complex foods'!I706,Ingredients!$A$3:$A$119)+SUMIF($B$3:$B$725,I706,$V$3:$V$724)</f>
        <v>1</v>
      </c>
      <c r="R706" s="11">
        <f ca="1">SUMIF(Ingredients!$B$3:$B$230,'PH complex foods'!J706,Ingredients!$A$3:$A$119)+SUMIF($B$3:$B$725,J706,$V$3:$V$724)</f>
        <v>1</v>
      </c>
      <c r="S706" s="11">
        <f ca="1">SUMIF(Ingredients!$B$3:$B$230,'PH complex foods'!K706,Ingredients!$A$3:$A$119)+SUMIF($B$3:$B$725,K706,$V$3:$V$724)</f>
        <v>1</v>
      </c>
      <c r="T706" s="11">
        <f ca="1">SUMIF(Ingredients!$B$3:$B$230,'PH complex foods'!L706,Ingredients!$A$3:$A$119)+SUMIF($B$3:$B$725,L706,$V$3:$V$724)</f>
        <v>1</v>
      </c>
      <c r="U706" s="11">
        <f ca="1">SUMIF(Ingredients!$B$3:$B$230,'PH complex foods'!M706,Ingredients!$A$3:$A$119)+SUMIF($B$3:$B$725,M706,$V$3:$V$724)</f>
        <v>0</v>
      </c>
      <c r="V706" s="10">
        <f t="shared" ca="1" si="149"/>
        <v>1</v>
      </c>
      <c r="W706" s="10">
        <v>1</v>
      </c>
      <c r="X706" s="11">
        <v>1</v>
      </c>
      <c r="Y706" s="11">
        <f>COUNTIF(F706:M1430,B706)</f>
        <v>0</v>
      </c>
      <c r="Z706" s="44" t="str">
        <f t="shared" ca="1" si="150"/>
        <v>Yes</v>
      </c>
      <c r="AA706" s="34">
        <f>SUMIF(Ingredients!$B$3:$B$230,F706,Ingredients!$C$3:$C$230)+SUMIF($B$3:$B$725,F706,$AI$3:$AI$725)</f>
        <v>10</v>
      </c>
      <c r="AB706" s="30">
        <f>SUMIF(Ingredients!$B$3:$B$230,G706,Ingredients!$C$3:$C$230)+SUMIF($B$3:$B$725,G706,$AI$3:$AI$725)</f>
        <v>20</v>
      </c>
      <c r="AC706" s="30">
        <f>SUMIF(Ingredients!$B$3:$B$230,H706,Ingredients!$C$3:$C$230)+SUMIF($B$3:$B$725,H706,$AI$3:$AI$725)</f>
        <v>0</v>
      </c>
      <c r="AD706" s="30">
        <f>SUMIF(Ingredients!$B$3:$B$230,I706,Ingredients!$C$3:$C$230)+SUMIF($B$3:$B$725,I706,$AI$3:$AI$725)</f>
        <v>10</v>
      </c>
      <c r="AE706" s="30">
        <f>SUMIF(Ingredients!$B$3:$B$230,J706,Ingredients!$C$3:$C$230)+SUMIF($B$3:$B$725,J706,$AI$3:$AI$725)</f>
        <v>2</v>
      </c>
      <c r="AF706" s="30">
        <f>SUMIF(Ingredients!$B$3:$B$230,K706,Ingredients!$C$3:$C$230)+SUMIF($B$3:$B$725,K706,$AI$3:$AI$725)</f>
        <v>2</v>
      </c>
      <c r="AG706" s="30">
        <f>SUMIF(Ingredients!$B$3:$B$230,L706,Ingredients!$C$3:$C$230)+SUMIF($B$3:$B$725,L706,$AI$3:$AI$725)</f>
        <v>2</v>
      </c>
      <c r="AH706" s="30">
        <f>SUMIF(Ingredients!$B$3:$B$230,M706,Ingredients!$C$3:$C$230)+SUMIF($B$3:$B$725,M706,$AI$3:$AI$725)</f>
        <v>0</v>
      </c>
      <c r="AI706" s="29">
        <f t="shared" si="139"/>
        <v>46</v>
      </c>
      <c r="AJ706" s="30">
        <f>SUMIF(Ingredients!$B$3:$B$230,F706,Ingredients!$D$3:$D$230)+SUMIF($B$3:$B$725,F706,$AR$3:$AR$725)</f>
        <v>0</v>
      </c>
      <c r="AK706" s="30">
        <f>SUMIF(Ingredients!$B$3:$B$230,G706,Ingredients!$D$3:$D$230)+SUMIF($B$3:$B$725,G706,$AR$3:$AR$725)</f>
        <v>15</v>
      </c>
      <c r="AL706" s="30">
        <f>SUMIF(Ingredients!$B$3:$B$230,H706,Ingredients!$D$3:$D$230)+SUMIF($B$3:$B$725,H706,$AR$3:$AR$725)</f>
        <v>0</v>
      </c>
      <c r="AM706" s="30">
        <f>SUMIF(Ingredients!$B$3:$B$230,I706,Ingredients!$D$3:$D$230)+SUMIF($B$3:$B$725,I706,$AR$3:$AR$725)</f>
        <v>0</v>
      </c>
      <c r="AN706" s="30">
        <f>SUMIF(Ingredients!$B$3:$B$230,J706,Ingredients!$D$3:$D$230)+SUMIF($B$3:$B$725,J706,$AR$3:$AR$725)</f>
        <v>5</v>
      </c>
      <c r="AO706" s="30">
        <f>SUMIF(Ingredients!$B$3:$B$230,K706,Ingredients!$D$3:$D$230)+SUMIF($B$3:$B$725,K706,$AR$3:$AR$725)</f>
        <v>0</v>
      </c>
      <c r="AP706" s="30">
        <f>SUMIF(Ingredients!$B$3:$B$230,L706,Ingredients!$D$3:$D$230)+SUMIF($B$3:$B$725,L706,$AR$3:$AR$725)</f>
        <v>0</v>
      </c>
      <c r="AQ706" s="30">
        <f>SUMIF(Ingredients!$B$3:$B$230,M706,Ingredients!$D$3:$D$230)+SUMIF($B$3:$B$725,M706,$AR$3:$AR$725)</f>
        <v>0</v>
      </c>
      <c r="AR706" s="29">
        <f t="shared" si="140"/>
        <v>20</v>
      </c>
      <c r="AS706" s="30">
        <f>SUMIF(Ingredients!$B$3:$B$230,F706,Ingredients!$E$3:$E$230)+SUMIF($B$3:$B$725,F706,$BA$3:$BA$730)</f>
        <v>14</v>
      </c>
      <c r="AT706" s="30">
        <f>SUMIF(Ingredients!$B$3:$B$230,G706,Ingredients!$E$3:$E$230)+SUMIF($B$3:$B$725,G706,$BA$3:$BA$730)</f>
        <v>18.714285714285715</v>
      </c>
      <c r="AU706" s="30">
        <f>SUMIF(Ingredients!$B$3:$B$230,H706,Ingredients!$E$3:$E$230)+SUMIF($B$3:$B$725,H706,$BA$3:$BA$730)</f>
        <v>48</v>
      </c>
      <c r="AV706" s="30">
        <f>SUMIF(Ingredients!$B$3:$B$230,I706,Ingredients!$E$3:$E$230)+SUMIF($B$3:$B$725,I706,$BA$3:$BA$730)</f>
        <v>73</v>
      </c>
      <c r="AW706" s="30">
        <f>SUMIF(Ingredients!$B$3:$B$230,J706,Ingredients!$E$3:$E$230)+SUMIF($B$3:$B$725,J706,$BA$3:$BA$730)</f>
        <v>5</v>
      </c>
      <c r="AX706" s="30">
        <f>SUMIF(Ingredients!$B$3:$B$230,K706,Ingredients!$E$3:$E$230)+SUMIF($B$3:$B$725,K706,$BA$3:$BA$730)</f>
        <v>7</v>
      </c>
      <c r="AY706" s="30">
        <f>SUMIF(Ingredients!$B$3:$B$230,L706,Ingredients!$E$3:$E$230)+SUMIF($B$3:$B$725,L706,$BA$3:$BA$730)</f>
        <v>24</v>
      </c>
      <c r="AZ706" s="30">
        <f>SUMIF(Ingredients!$B$3:$B$230,M706,Ingredients!$E$3:$E$230)+SUMIF($B$3:$B$725,M706,$BA$3:$BA$730)</f>
        <v>0</v>
      </c>
      <c r="BA706" s="29">
        <f t="shared" si="141"/>
        <v>27.102040816326532</v>
      </c>
      <c r="BB706" s="30">
        <f>SUMIF(Ingredients!$B$3:$B$230,F706,Ingredients!$F$3:$F$230)+SUMIF($B$3:$B$725,F706,$BJ$3:$BJ$725)</f>
        <v>0</v>
      </c>
      <c r="BC706" s="30">
        <f>SUMIF(Ingredients!$B$3:$B$230,G706,Ingredients!$F$3:$F$230)+SUMIF($B$3:$B$725,G706,$BJ$3:$BJ$725)</f>
        <v>1</v>
      </c>
      <c r="BD706" s="30">
        <f>SUMIF(Ingredients!$B$3:$B$230,H706,Ingredients!$F$3:$F$230)+SUMIF($B$3:$B$725,H706,$BJ$3:$BJ$725)</f>
        <v>0</v>
      </c>
      <c r="BE706" s="30">
        <f>SUMIF(Ingredients!$B$3:$B$230,I706,Ingredients!$F$3:$F$230)+SUMIF($B$3:$B$725,I706,$BJ$3:$BJ$725)</f>
        <v>0</v>
      </c>
      <c r="BF706" s="30">
        <f>SUMIF(Ingredients!$B$3:$B$230,J706,Ingredients!$F$3:$F$230)+SUMIF($B$3:$B$725,J706,$BJ$3:$BJ$725)</f>
        <v>0</v>
      </c>
      <c r="BG706" s="30">
        <f>SUMIF(Ingredients!$B$3:$B$230,K706,Ingredients!$F$3:$F$230)+SUMIF($B$3:$B$725,K706,$BJ$3:$BJ$725)</f>
        <v>0</v>
      </c>
      <c r="BH706" s="30">
        <f>SUMIF(Ingredients!$B$3:$B$230,L706,Ingredients!$F$3:$F$230)+SUMIF($B$3:$B$725,L706,$BJ$3:$BJ$725)</f>
        <v>0</v>
      </c>
      <c r="BI706" s="30">
        <f>SUMIF(Ingredients!$B$3:$B$230,M706,Ingredients!$F$3:$F$230)+SUMIF($B$3:$B$725,M706,$BJ$3:$BJ$725)</f>
        <v>0</v>
      </c>
      <c r="BJ706" s="35">
        <f t="shared" si="142"/>
        <v>1</v>
      </c>
      <c r="BK706" s="30">
        <f>SUMIF(Ingredients!$B$3:$B$230,F706,Ingredients!$G$3:$G$230)+SUMIF($B$3:$B$725,F706,$BS$3:$BS$725)</f>
        <v>0</v>
      </c>
      <c r="BL706" s="30">
        <f>SUMIF(Ingredients!$B$3:$B$230,G706,Ingredients!$G$3:$G$230)+SUMIF($B$3:$B$725,G706,$BS$3:$BS$725)</f>
        <v>0</v>
      </c>
      <c r="BM706" s="30">
        <f>SUMIF(Ingredients!$B$3:$B$230,H706,Ingredients!$G$3:$G$230)+SUMIF($B$3:$B$725,H706,$BS$3:$BS$725)</f>
        <v>0</v>
      </c>
      <c r="BN706" s="30">
        <f>SUMIF(Ingredients!$B$3:$B$230,I706,Ingredients!$G$3:$G$230)+SUMIF($B$3:$B$725,I706,$BS$3:$BS$725)</f>
        <v>0</v>
      </c>
      <c r="BO706" s="30">
        <f>SUMIF(Ingredients!$B$3:$B$230,J706,Ingredients!$G$3:$G$230)+SUMIF($B$3:$B$725,J706,$BS$3:$BS$725)</f>
        <v>0</v>
      </c>
      <c r="BP706" s="30">
        <f>SUMIF(Ingredients!$B$3:$B$230,K706,Ingredients!$G$3:$G$230)+SUMIF($B$3:$B$725,K706,$BS$3:$BS$725)</f>
        <v>0</v>
      </c>
      <c r="BQ706" s="30">
        <f>SUMIF(Ingredients!$B$3:$B$230,L706,Ingredients!$G$3:$G$230)+SUMIF($B$3:$B$725,L706,$BS$3:$BS$725)</f>
        <v>0</v>
      </c>
      <c r="BR706" s="30">
        <f>SUMIF(Ingredients!$B$3:$B$230,M706,Ingredients!$G$3:$G$230)+SUMIF($B$3:$B$725,M706,$BS$3:$BS$725)</f>
        <v>0</v>
      </c>
      <c r="BS706" s="36">
        <f t="shared" si="143"/>
        <v>0</v>
      </c>
      <c r="BT706" s="30">
        <f>SUMIF(Ingredients!$B$3:$B$230,F706,Ingredients!$H$3:$H$230)+SUMIF($B$3:$B$725,F706,$CB$3:$CB$725)</f>
        <v>0</v>
      </c>
      <c r="BU706" s="30">
        <f>SUMIF(Ingredients!$B$3:$B$230,G706,Ingredients!$H$3:$H$230)+SUMIF($B$3:$B$725,G706,$CB$3:$CB$725)</f>
        <v>0</v>
      </c>
      <c r="BV706" s="30">
        <f>SUMIF(Ingredients!$B$3:$B$230,H706,Ingredients!$H$3:$H$230)+SUMIF($B$3:$B$725,H706,$CB$3:$CB$725)</f>
        <v>0</v>
      </c>
      <c r="BW706" s="30">
        <f>SUMIF(Ingredients!$B$3:$B$230,I706,Ingredients!$H$3:$H$230)+SUMIF($B$3:$B$725,I706,$CB$3:$CB$725)</f>
        <v>0</v>
      </c>
      <c r="BX706" s="30">
        <f>SUMIF(Ingredients!$B$3:$B$230,J706,Ingredients!$H$3:$H$230)+SUMIF($B$3:$B$725,J706,$CB$3:$CB$725)</f>
        <v>1.5</v>
      </c>
      <c r="BY706" s="30">
        <f>SUMIF(Ingredients!$B$3:$B$230,K706,Ingredients!$H$3:$H$230)+SUMIF($B$3:$B$725,K706,$CB$3:$CB$725)</f>
        <v>1</v>
      </c>
      <c r="BZ706" s="30">
        <f>SUMIF(Ingredients!$B$3:$B$230,L706,Ingredients!$H$3:$H$230)+SUMIF($B$3:$B$725,L706,$CB$3:$CB$725)</f>
        <v>0</v>
      </c>
      <c r="CA706" s="30">
        <f>SUMIF(Ingredients!$B$3:$B$230,M706,Ingredients!$H$3:$H$230)+SUMIF($B$3:$B$725,M706,$CB$3:$CB$725)</f>
        <v>0</v>
      </c>
      <c r="CB706" s="42">
        <f t="shared" si="144"/>
        <v>2.5</v>
      </c>
      <c r="CC706" s="30">
        <f>SUMIF(Ingredients!$B$3:$B$230,F706,Ingredients!$I$3:$I$230)+SUMIF($B$3:$B$725,F706,$CK$3:$CK$725)</f>
        <v>1.5</v>
      </c>
      <c r="CD706" s="30">
        <f>SUMIF(Ingredients!$B$3:$B$230,G706,Ingredients!$I$3:$I$230)+SUMIF($B$3:$B$725,G706,$CK$3:$CK$725)</f>
        <v>0</v>
      </c>
      <c r="CE706" s="30">
        <f>SUMIF(Ingredients!$B$3:$B$230,H706,Ingredients!$I$3:$I$230)+SUMIF($B$3:$B$725,H706,$CK$3:$CK$725)</f>
        <v>0</v>
      </c>
      <c r="CF706" s="30">
        <f>SUMIF(Ingredients!$B$3:$B$230,I706,Ingredients!$I$3:$I$230)+SUMIF($B$3:$B$725,I706,$CK$3:$CK$725)</f>
        <v>0</v>
      </c>
      <c r="CG706" s="30">
        <f>SUMIF(Ingredients!$B$3:$B$230,J706,Ingredients!$I$3:$I$230)+SUMIF($B$3:$B$725,J706,$CK$3:$CK$725)</f>
        <v>0</v>
      </c>
      <c r="CH706" s="30">
        <f>SUMIF(Ingredients!$B$3:$B$230,K706,Ingredients!$I$3:$I$230)+SUMIF($B$3:$B$725,K706,$CK$3:$CK$725)</f>
        <v>0</v>
      </c>
      <c r="CI706" s="30">
        <f>SUMIF(Ingredients!$B$3:$B$230,L706,Ingredients!$I$3:$I$230)+SUMIF($B$3:$B$725,L706,$CK$3:$CK$725)</f>
        <v>0.5</v>
      </c>
      <c r="CJ706" s="30">
        <f>SUMIF(Ingredients!$B$3:$B$230,M706,Ingredients!$I$3:$I$230)+SUMIF($B$3:$B$725,M706,$CK$3:$CK$725)</f>
        <v>0</v>
      </c>
      <c r="CK706" s="38">
        <f t="shared" si="145"/>
        <v>2</v>
      </c>
      <c r="CL706" s="30">
        <f>SUMIF(Ingredients!$B$3:$B$230,F706,Ingredients!$J$3:$J$230)+SUMIF($B$3:$B$725,F706,$CT$3:$CT$725)</f>
        <v>0</v>
      </c>
      <c r="CM706" s="30">
        <f>SUMIF(Ingredients!$B$3:$B$230,G706,Ingredients!$J$3:$J$230)+SUMIF($B$3:$B$725,G706,$CT$3:$CT$725)</f>
        <v>4</v>
      </c>
      <c r="CN706" s="30">
        <f>SUMIF(Ingredients!$B$3:$B$230,H706,Ingredients!$J$3:$J$230)+SUMIF($B$3:$B$725,H706,$CT$3:$CT$725)</f>
        <v>0</v>
      </c>
      <c r="CO706" s="30">
        <f>SUMIF(Ingredients!$B$3:$B$230,I706,Ingredients!$J$3:$J$230)+SUMIF($B$3:$B$725,I706,$CT$3:$CT$725)</f>
        <v>3</v>
      </c>
      <c r="CP706" s="30">
        <f>SUMIF(Ingredients!$B$3:$B$230,J706,Ingredients!$J$3:$J$230)+SUMIF($B$3:$B$725,J706,$CT$3:$CT$725)</f>
        <v>0</v>
      </c>
      <c r="CQ706" s="30">
        <f>SUMIF(Ingredients!$B$3:$B$230,K706,Ingredients!$J$3:$J$230)+SUMIF($B$3:$B$725,K706,$CT$3:$CT$725)</f>
        <v>0</v>
      </c>
      <c r="CR706" s="30">
        <f>SUMIF(Ingredients!$B$3:$B$230,L706,Ingredients!$J$3:$J$230)+SUMIF($B$3:$B$725,L706,$CT$3:$CT$725)</f>
        <v>0</v>
      </c>
      <c r="CS706" s="30">
        <f>SUMIF(Ingredients!$B$3:$B$230,M706,Ingredients!$J$3:$J$230)+SUMIF($B$3:$B$725,M706,$CT$3:$CT$725)</f>
        <v>0</v>
      </c>
      <c r="CT706" s="43">
        <f t="shared" si="146"/>
        <v>7</v>
      </c>
      <c r="CU706" s="34">
        <v>45</v>
      </c>
      <c r="CV706" s="30">
        <v>0</v>
      </c>
      <c r="CW706" s="30">
        <v>12</v>
      </c>
      <c r="CX706" s="35">
        <v>1</v>
      </c>
      <c r="CY706" s="36">
        <v>0</v>
      </c>
      <c r="CZ706" s="37">
        <v>2.5</v>
      </c>
      <c r="DA706" s="38">
        <v>2</v>
      </c>
      <c r="DB706" s="39">
        <v>7</v>
      </c>
      <c r="DC706" t="s">
        <v>202</v>
      </c>
      <c r="DD706" t="str">
        <f t="shared" ca="1" si="138"/>
        <v/>
      </c>
      <c r="DE706" t="str">
        <f t="shared" ca="1" si="147"/>
        <v>-</v>
      </c>
      <c r="DG706" t="s">
        <v>200</v>
      </c>
      <c r="DH706" t="str">
        <f t="shared" ca="1" si="148"/>
        <v>GOURMETMUTTONBURGERITEM(MEAL, ItemRegistry.gourmetmuttonburgerItem, 4 ,9f,0f,1f,2.5f,0f,2f,7f,1.75f),</v>
      </c>
      <c r="DI706" t="s">
        <v>2687</v>
      </c>
    </row>
    <row r="707" spans="2:113" x14ac:dyDescent="0.3">
      <c r="B707" t="s">
        <v>1050</v>
      </c>
      <c r="C707" t="str">
        <f>INDEX('PH Itemnames'!$B$1:$B$723,MATCH(B707,'PH Itemnames'!$A$1:$A$723),1)</f>
        <v>netherstartoastItem</v>
      </c>
      <c r="D707" t="s">
        <v>240</v>
      </c>
      <c r="E707" t="s">
        <v>1191</v>
      </c>
      <c r="F707" s="10" t="s">
        <v>244</v>
      </c>
      <c r="G707" s="11" t="s">
        <v>1051</v>
      </c>
      <c r="H707" s="11" t="s">
        <v>247</v>
      </c>
      <c r="I707" s="11"/>
      <c r="J707" s="11"/>
      <c r="K707" s="11"/>
      <c r="L707" s="11"/>
      <c r="M707" s="11"/>
      <c r="N707" s="46">
        <f ca="1">SUMIF(Ingredients!$B$3:$B$230,'PH complex foods'!F707,Ingredients!$A$3:$A$119)+SUMIF($B$3:$B$725,F707,$V$3:$V$724)</f>
        <v>1</v>
      </c>
      <c r="O707" s="11">
        <f ca="1">SUMIF(Ingredients!$B$3:$B$230,'PH complex foods'!G707,Ingredients!$A$3:$A$119)+SUMIF($B$3:$B$725,G707,$V$3:$V$724)</f>
        <v>0</v>
      </c>
      <c r="P707" s="11">
        <f ca="1">SUMIF(Ingredients!$B$3:$B$230,'PH complex foods'!H707,Ingredients!$A$3:$A$119)+SUMIF($B$3:$B$725,H707,$V$3:$V$724)</f>
        <v>1</v>
      </c>
      <c r="Q707" s="11">
        <f ca="1">SUMIF(Ingredients!$B$3:$B$230,'PH complex foods'!I707,Ingredients!$A$3:$A$119)+SUMIF($B$3:$B$725,I707,$V$3:$V$724)</f>
        <v>0</v>
      </c>
      <c r="R707" s="11">
        <f ca="1">SUMIF(Ingredients!$B$3:$B$230,'PH complex foods'!J707,Ingredients!$A$3:$A$119)+SUMIF($B$3:$B$725,J707,$V$3:$V$724)</f>
        <v>0</v>
      </c>
      <c r="S707" s="11">
        <f ca="1">SUMIF(Ingredients!$B$3:$B$230,'PH complex foods'!K707,Ingredients!$A$3:$A$119)+SUMIF($B$3:$B$725,K707,$V$3:$V$724)</f>
        <v>0</v>
      </c>
      <c r="T707" s="11">
        <f ca="1">SUMIF(Ingredients!$B$3:$B$230,'PH complex foods'!L707,Ingredients!$A$3:$A$119)+SUMIF($B$3:$B$725,L707,$V$3:$V$724)</f>
        <v>0</v>
      </c>
      <c r="U707" s="11">
        <f ca="1">SUMIF(Ingredients!$B$3:$B$230,'PH complex foods'!M707,Ingredients!$A$3:$A$119)+SUMIF($B$3:$B$725,M707,$V$3:$V$724)</f>
        <v>0</v>
      </c>
      <c r="V707" s="10">
        <f t="shared" ca="1" si="149"/>
        <v>0</v>
      </c>
      <c r="W707" s="10">
        <v>0</v>
      </c>
      <c r="X707" s="11">
        <v>0</v>
      </c>
      <c r="Y707" s="11">
        <f>COUNTIF(F707:M1431,B707)</f>
        <v>0</v>
      </c>
      <c r="Z707" s="44" t="str">
        <f t="shared" ca="1" si="150"/>
        <v>No</v>
      </c>
      <c r="AA707" s="34">
        <f>SUMIF(Ingredients!$B$3:$B$230,F707,Ingredients!$C$3:$C$230)+SUMIF($B$3:$B$725,F707,$AI$3:$AI$725)</f>
        <v>10</v>
      </c>
      <c r="AB707" s="30">
        <f>SUMIF(Ingredients!$B$3:$B$230,G707,Ingredients!$C$3:$C$230)+SUMIF($B$3:$B$725,G707,$AI$3:$AI$725)</f>
        <v>0</v>
      </c>
      <c r="AC707" s="30">
        <f>SUMIF(Ingredients!$B$3:$B$230,H707,Ingredients!$C$3:$C$230)+SUMIF($B$3:$B$725,H707,$AI$3:$AI$725)</f>
        <v>5</v>
      </c>
      <c r="AD707" s="30">
        <f>SUMIF(Ingredients!$B$3:$B$230,I707,Ingredients!$C$3:$C$230)+SUMIF($B$3:$B$725,I707,$AI$3:$AI$725)</f>
        <v>0</v>
      </c>
      <c r="AE707" s="30">
        <f>SUMIF(Ingredients!$B$3:$B$230,J707,Ingredients!$C$3:$C$230)+SUMIF($B$3:$B$725,J707,$AI$3:$AI$725)</f>
        <v>0</v>
      </c>
      <c r="AF707" s="30">
        <f>SUMIF(Ingredients!$B$3:$B$230,K707,Ingredients!$C$3:$C$230)+SUMIF($B$3:$B$725,K707,$AI$3:$AI$725)</f>
        <v>0</v>
      </c>
      <c r="AG707" s="30">
        <f>SUMIF(Ingredients!$B$3:$B$230,L707,Ingredients!$C$3:$C$230)+SUMIF($B$3:$B$725,L707,$AI$3:$AI$725)</f>
        <v>0</v>
      </c>
      <c r="AH707" s="30">
        <f>SUMIF(Ingredients!$B$3:$B$230,M707,Ingredients!$C$3:$C$230)+SUMIF($B$3:$B$725,M707,$AI$3:$AI$725)</f>
        <v>0</v>
      </c>
      <c r="AI707" s="29">
        <f t="shared" si="139"/>
        <v>15</v>
      </c>
      <c r="AJ707" s="30">
        <f>SUMIF(Ingredients!$B$3:$B$230,F707,Ingredients!$D$3:$D$230)+SUMIF($B$3:$B$725,F707,$AR$3:$AR$725)</f>
        <v>0</v>
      </c>
      <c r="AK707" s="30">
        <f>SUMIF(Ingredients!$B$3:$B$230,G707,Ingredients!$D$3:$D$230)+SUMIF($B$3:$B$725,G707,$AR$3:$AR$725)</f>
        <v>0</v>
      </c>
      <c r="AL707" s="30">
        <f>SUMIF(Ingredients!$B$3:$B$230,H707,Ingredients!$D$3:$D$230)+SUMIF($B$3:$B$725,H707,$AR$3:$AR$725)</f>
        <v>0</v>
      </c>
      <c r="AM707" s="30">
        <f>SUMIF(Ingredients!$B$3:$B$230,I707,Ingredients!$D$3:$D$230)+SUMIF($B$3:$B$725,I707,$AR$3:$AR$725)</f>
        <v>0</v>
      </c>
      <c r="AN707" s="30">
        <f>SUMIF(Ingredients!$B$3:$B$230,J707,Ingredients!$D$3:$D$230)+SUMIF($B$3:$B$725,J707,$AR$3:$AR$725)</f>
        <v>0</v>
      </c>
      <c r="AO707" s="30">
        <f>SUMIF(Ingredients!$B$3:$B$230,K707,Ingredients!$D$3:$D$230)+SUMIF($B$3:$B$725,K707,$AR$3:$AR$725)</f>
        <v>0</v>
      </c>
      <c r="AP707" s="30">
        <f>SUMIF(Ingredients!$B$3:$B$230,L707,Ingredients!$D$3:$D$230)+SUMIF($B$3:$B$725,L707,$AR$3:$AR$725)</f>
        <v>0</v>
      </c>
      <c r="AQ707" s="30">
        <f>SUMIF(Ingredients!$B$3:$B$230,M707,Ingredients!$D$3:$D$230)+SUMIF($B$3:$B$725,M707,$AR$3:$AR$725)</f>
        <v>0</v>
      </c>
      <c r="AR707" s="29">
        <f t="shared" si="140"/>
        <v>0</v>
      </c>
      <c r="AS707" s="30">
        <f>SUMIF(Ingredients!$B$3:$B$230,F707,Ingredients!$E$3:$E$230)+SUMIF($B$3:$B$725,F707,$BA$3:$BA$730)</f>
        <v>16.5</v>
      </c>
      <c r="AT707" s="30">
        <f>SUMIF(Ingredients!$B$3:$B$230,G707,Ingredients!$E$3:$E$230)+SUMIF($B$3:$B$725,G707,$BA$3:$BA$730)</f>
        <v>0</v>
      </c>
      <c r="AU707" s="30">
        <f>SUMIF(Ingredients!$B$3:$B$230,H707,Ingredients!$E$3:$E$230)+SUMIF($B$3:$B$725,H707,$BA$3:$BA$730)</f>
        <v>12</v>
      </c>
      <c r="AV707" s="30">
        <f>SUMIF(Ingredients!$B$3:$B$230,I707,Ingredients!$E$3:$E$230)+SUMIF($B$3:$B$725,I707,$BA$3:$BA$730)</f>
        <v>0</v>
      </c>
      <c r="AW707" s="30">
        <f>SUMIF(Ingredients!$B$3:$B$230,J707,Ingredients!$E$3:$E$230)+SUMIF($B$3:$B$725,J707,$BA$3:$BA$730)</f>
        <v>0</v>
      </c>
      <c r="AX707" s="30">
        <f>SUMIF(Ingredients!$B$3:$B$230,K707,Ingredients!$E$3:$E$230)+SUMIF($B$3:$B$725,K707,$BA$3:$BA$730)</f>
        <v>0</v>
      </c>
      <c r="AY707" s="30">
        <f>SUMIF(Ingredients!$B$3:$B$230,L707,Ingredients!$E$3:$E$230)+SUMIF($B$3:$B$725,L707,$BA$3:$BA$730)</f>
        <v>0</v>
      </c>
      <c r="AZ707" s="30">
        <f>SUMIF(Ingredients!$B$3:$B$230,M707,Ingredients!$E$3:$E$230)+SUMIF($B$3:$B$725,M707,$BA$3:$BA$730)</f>
        <v>0</v>
      </c>
      <c r="BA707" s="29">
        <f t="shared" si="141"/>
        <v>9.5</v>
      </c>
      <c r="BB707" s="30">
        <f>SUMIF(Ingredients!$B$3:$B$230,F707,Ingredients!$F$3:$F$230)+SUMIF($B$3:$B$725,F707,$BJ$3:$BJ$725)</f>
        <v>1.5</v>
      </c>
      <c r="BC707" s="30">
        <f>SUMIF(Ingredients!$B$3:$B$230,G707,Ingredients!$F$3:$F$230)+SUMIF($B$3:$B$725,G707,$BJ$3:$BJ$725)</f>
        <v>0</v>
      </c>
      <c r="BD707" s="30">
        <f>SUMIF(Ingredients!$B$3:$B$230,H707,Ingredients!$F$3:$F$230)+SUMIF($B$3:$B$725,H707,$BJ$3:$BJ$725)</f>
        <v>0</v>
      </c>
      <c r="BE707" s="30">
        <f>SUMIF(Ingredients!$B$3:$B$230,I707,Ingredients!$F$3:$F$230)+SUMIF($B$3:$B$725,I707,$BJ$3:$BJ$725)</f>
        <v>0</v>
      </c>
      <c r="BF707" s="30">
        <f>SUMIF(Ingredients!$B$3:$B$230,J707,Ingredients!$F$3:$F$230)+SUMIF($B$3:$B$725,J707,$BJ$3:$BJ$725)</f>
        <v>0</v>
      </c>
      <c r="BG707" s="30">
        <f>SUMIF(Ingredients!$B$3:$B$230,K707,Ingredients!$F$3:$F$230)+SUMIF($B$3:$B$725,K707,$BJ$3:$BJ$725)</f>
        <v>0</v>
      </c>
      <c r="BH707" s="30">
        <f>SUMIF(Ingredients!$B$3:$B$230,L707,Ingredients!$F$3:$F$230)+SUMIF($B$3:$B$725,L707,$BJ$3:$BJ$725)</f>
        <v>0</v>
      </c>
      <c r="BI707" s="30">
        <f>SUMIF(Ingredients!$B$3:$B$230,M707,Ingredients!$F$3:$F$230)+SUMIF($B$3:$B$725,M707,$BJ$3:$BJ$725)</f>
        <v>0</v>
      </c>
      <c r="BJ707" s="35">
        <f t="shared" si="142"/>
        <v>1.5</v>
      </c>
      <c r="BK707" s="30">
        <f>SUMIF(Ingredients!$B$3:$B$230,F707,Ingredients!$G$3:$G$230)+SUMIF($B$3:$B$725,F707,$BS$3:$BS$725)</f>
        <v>0</v>
      </c>
      <c r="BL707" s="30">
        <f>SUMIF(Ingredients!$B$3:$B$230,G707,Ingredients!$G$3:$G$230)+SUMIF($B$3:$B$725,G707,$BS$3:$BS$725)</f>
        <v>0</v>
      </c>
      <c r="BM707" s="30">
        <f>SUMIF(Ingredients!$B$3:$B$230,H707,Ingredients!$G$3:$G$230)+SUMIF($B$3:$B$725,H707,$BS$3:$BS$725)</f>
        <v>0</v>
      </c>
      <c r="BN707" s="30">
        <f>SUMIF(Ingredients!$B$3:$B$230,I707,Ingredients!$G$3:$G$230)+SUMIF($B$3:$B$725,I707,$BS$3:$BS$725)</f>
        <v>0</v>
      </c>
      <c r="BO707" s="30">
        <f>SUMIF(Ingredients!$B$3:$B$230,J707,Ingredients!$G$3:$G$230)+SUMIF($B$3:$B$725,J707,$BS$3:$BS$725)</f>
        <v>0</v>
      </c>
      <c r="BP707" s="30">
        <f>SUMIF(Ingredients!$B$3:$B$230,K707,Ingredients!$G$3:$G$230)+SUMIF($B$3:$B$725,K707,$BS$3:$BS$725)</f>
        <v>0</v>
      </c>
      <c r="BQ707" s="30">
        <f>SUMIF(Ingredients!$B$3:$B$230,L707,Ingredients!$G$3:$G$230)+SUMIF($B$3:$B$725,L707,$BS$3:$BS$725)</f>
        <v>0</v>
      </c>
      <c r="BR707" s="30">
        <f>SUMIF(Ingredients!$B$3:$B$230,M707,Ingredients!$G$3:$G$230)+SUMIF($B$3:$B$725,M707,$BS$3:$BS$725)</f>
        <v>0</v>
      </c>
      <c r="BS707" s="36">
        <f t="shared" si="143"/>
        <v>0</v>
      </c>
      <c r="BT707" s="30">
        <f>SUMIF(Ingredients!$B$3:$B$230,F707,Ingredients!$H$3:$H$230)+SUMIF($B$3:$B$725,F707,$CB$3:$CB$725)</f>
        <v>0</v>
      </c>
      <c r="BU707" s="30">
        <f>SUMIF(Ingredients!$B$3:$B$230,G707,Ingredients!$H$3:$H$230)+SUMIF($B$3:$B$725,G707,$CB$3:$CB$725)</f>
        <v>0</v>
      </c>
      <c r="BV707" s="30">
        <f>SUMIF(Ingredients!$B$3:$B$230,H707,Ingredients!$H$3:$H$230)+SUMIF($B$3:$B$725,H707,$CB$3:$CB$725)</f>
        <v>0</v>
      </c>
      <c r="BW707" s="30">
        <f>SUMIF(Ingredients!$B$3:$B$230,I707,Ingredients!$H$3:$H$230)+SUMIF($B$3:$B$725,I707,$CB$3:$CB$725)</f>
        <v>0</v>
      </c>
      <c r="BX707" s="30">
        <f>SUMIF(Ingredients!$B$3:$B$230,J707,Ingredients!$H$3:$H$230)+SUMIF($B$3:$B$725,J707,$CB$3:$CB$725)</f>
        <v>0</v>
      </c>
      <c r="BY707" s="30">
        <f>SUMIF(Ingredients!$B$3:$B$230,K707,Ingredients!$H$3:$H$230)+SUMIF($B$3:$B$725,K707,$CB$3:$CB$725)</f>
        <v>0</v>
      </c>
      <c r="BZ707" s="30">
        <f>SUMIF(Ingredients!$B$3:$B$230,L707,Ingredients!$H$3:$H$230)+SUMIF($B$3:$B$725,L707,$CB$3:$CB$725)</f>
        <v>0</v>
      </c>
      <c r="CA707" s="30">
        <f>SUMIF(Ingredients!$B$3:$B$230,M707,Ingredients!$H$3:$H$230)+SUMIF($B$3:$B$725,M707,$CB$3:$CB$725)</f>
        <v>0</v>
      </c>
      <c r="CB707" s="42">
        <f t="shared" si="144"/>
        <v>0</v>
      </c>
      <c r="CC707" s="30">
        <f>SUMIF(Ingredients!$B$3:$B$230,F707,Ingredients!$I$3:$I$230)+SUMIF($B$3:$B$725,F707,$CK$3:$CK$725)</f>
        <v>0</v>
      </c>
      <c r="CD707" s="30">
        <f>SUMIF(Ingredients!$B$3:$B$230,G707,Ingredients!$I$3:$I$230)+SUMIF($B$3:$B$725,G707,$CK$3:$CK$725)</f>
        <v>0</v>
      </c>
      <c r="CE707" s="30">
        <f>SUMIF(Ingredients!$B$3:$B$230,H707,Ingredients!$I$3:$I$230)+SUMIF($B$3:$B$725,H707,$CK$3:$CK$725)</f>
        <v>0</v>
      </c>
      <c r="CF707" s="30">
        <f>SUMIF(Ingredients!$B$3:$B$230,I707,Ingredients!$I$3:$I$230)+SUMIF($B$3:$B$725,I707,$CK$3:$CK$725)</f>
        <v>0</v>
      </c>
      <c r="CG707" s="30">
        <f>SUMIF(Ingredients!$B$3:$B$230,J707,Ingredients!$I$3:$I$230)+SUMIF($B$3:$B$725,J707,$CK$3:$CK$725)</f>
        <v>0</v>
      </c>
      <c r="CH707" s="30">
        <f>SUMIF(Ingredients!$B$3:$B$230,K707,Ingredients!$I$3:$I$230)+SUMIF($B$3:$B$725,K707,$CK$3:$CK$725)</f>
        <v>0</v>
      </c>
      <c r="CI707" s="30">
        <f>SUMIF(Ingredients!$B$3:$B$230,L707,Ingredients!$I$3:$I$230)+SUMIF($B$3:$B$725,L707,$CK$3:$CK$725)</f>
        <v>0</v>
      </c>
      <c r="CJ707" s="30">
        <f>SUMIF(Ingredients!$B$3:$B$230,M707,Ingredients!$I$3:$I$230)+SUMIF($B$3:$B$725,M707,$CK$3:$CK$725)</f>
        <v>0</v>
      </c>
      <c r="CK707" s="38">
        <f t="shared" si="145"/>
        <v>0</v>
      </c>
      <c r="CL707" s="30">
        <f>SUMIF(Ingredients!$B$3:$B$230,F707,Ingredients!$J$3:$J$230)+SUMIF($B$3:$B$725,F707,$CT$3:$CT$725)</f>
        <v>1</v>
      </c>
      <c r="CM707" s="30">
        <f>SUMIF(Ingredients!$B$3:$B$230,G707,Ingredients!$J$3:$J$230)+SUMIF($B$3:$B$725,G707,$CT$3:$CT$725)</f>
        <v>0</v>
      </c>
      <c r="CN707" s="30">
        <f>SUMIF(Ingredients!$B$3:$B$230,H707,Ingredients!$J$3:$J$230)+SUMIF($B$3:$B$725,H707,$CT$3:$CT$725)</f>
        <v>1</v>
      </c>
      <c r="CO707" s="30">
        <f>SUMIF(Ingredients!$B$3:$B$230,I707,Ingredients!$J$3:$J$230)+SUMIF($B$3:$B$725,I707,$CT$3:$CT$725)</f>
        <v>0</v>
      </c>
      <c r="CP707" s="30">
        <f>SUMIF(Ingredients!$B$3:$B$230,J707,Ingredients!$J$3:$J$230)+SUMIF($B$3:$B$725,J707,$CT$3:$CT$725)</f>
        <v>0</v>
      </c>
      <c r="CQ707" s="30">
        <f>SUMIF(Ingredients!$B$3:$B$230,K707,Ingredients!$J$3:$J$230)+SUMIF($B$3:$B$725,K707,$CT$3:$CT$725)</f>
        <v>0</v>
      </c>
      <c r="CR707" s="30">
        <f>SUMIF(Ingredients!$B$3:$B$230,L707,Ingredients!$J$3:$J$230)+SUMIF($B$3:$B$725,L707,$CT$3:$CT$725)</f>
        <v>0</v>
      </c>
      <c r="CS707" s="30">
        <f>SUMIF(Ingredients!$B$3:$B$230,M707,Ingredients!$J$3:$J$230)+SUMIF($B$3:$B$725,M707,$CT$3:$CT$725)</f>
        <v>0</v>
      </c>
      <c r="CT707" s="43">
        <f t="shared" si="146"/>
        <v>2</v>
      </c>
      <c r="CU707" s="34">
        <v>15</v>
      </c>
      <c r="CV707" s="30">
        <v>0</v>
      </c>
      <c r="CW707" s="30">
        <v>9.5</v>
      </c>
      <c r="CX707" s="35">
        <v>1.5</v>
      </c>
      <c r="CY707" s="36">
        <v>0</v>
      </c>
      <c r="CZ707" s="37">
        <v>0</v>
      </c>
      <c r="DA707" s="38">
        <v>0</v>
      </c>
      <c r="DB707" s="39">
        <v>2</v>
      </c>
      <c r="DC707" t="s">
        <v>199</v>
      </c>
      <c r="DD707" t="str">
        <f t="shared" ca="1" si="138"/>
        <v/>
      </c>
      <c r="DE707" t="str">
        <f t="shared" ca="1" si="147"/>
        <v>No</v>
      </c>
      <c r="DF707" t="s">
        <v>1052</v>
      </c>
      <c r="DG707" t="s">
        <v>200</v>
      </c>
      <c r="DH707" t="str">
        <f t="shared" ca="1" si="148"/>
        <v/>
      </c>
      <c r="DI707" t="s">
        <v>2271</v>
      </c>
    </row>
    <row r="708" spans="2:113" x14ac:dyDescent="0.3">
      <c r="B708" t="s">
        <v>1053</v>
      </c>
      <c r="C708" t="str">
        <f>INDEX('PH Itemnames'!$B$1:$B$723,MATCH(B708,'PH Itemnames'!$A$1:$A$723),1)</f>
        <v>paradiseburgerItem</v>
      </c>
      <c r="D708" t="s">
        <v>245</v>
      </c>
      <c r="E708" t="s">
        <v>1191</v>
      </c>
      <c r="F708" s="10" t="s">
        <v>75</v>
      </c>
      <c r="G708" s="11" t="s">
        <v>73</v>
      </c>
      <c r="H708" s="11" t="s">
        <v>349</v>
      </c>
      <c r="I708" s="11" t="s">
        <v>246</v>
      </c>
      <c r="J708" s="11" t="s">
        <v>128</v>
      </c>
      <c r="K708" s="11" t="s">
        <v>70</v>
      </c>
      <c r="L708" s="11" t="s">
        <v>322</v>
      </c>
      <c r="M708" s="11"/>
      <c r="N708" s="46">
        <f ca="1">SUMIF(Ingredients!$B$3:$B$230,'PH complex foods'!F708,Ingredients!$A$3:$A$119)+SUMIF($B$3:$B$725,F708,$V$3:$V$724)</f>
        <v>1</v>
      </c>
      <c r="O708" s="11">
        <f ca="1">SUMIF(Ingredients!$B$3:$B$230,'PH complex foods'!G708,Ingredients!$A$3:$A$119)+SUMIF($B$3:$B$725,G708,$V$3:$V$724)</f>
        <v>1</v>
      </c>
      <c r="P708" s="11">
        <f ca="1">SUMIF(Ingredients!$B$3:$B$230,'PH complex foods'!H708,Ingredients!$A$3:$A$119)+SUMIF($B$3:$B$725,H708,$V$3:$V$724)</f>
        <v>1</v>
      </c>
      <c r="Q708" s="11">
        <f ca="1">SUMIF(Ingredients!$B$3:$B$230,'PH complex foods'!I708,Ingredients!$A$3:$A$119)+SUMIF($B$3:$B$725,I708,$V$3:$V$724)</f>
        <v>1</v>
      </c>
      <c r="R708" s="11">
        <f ca="1">SUMIF(Ingredients!$B$3:$B$230,'PH complex foods'!J708,Ingredients!$A$3:$A$119)+SUMIF($B$3:$B$725,J708,$V$3:$V$724)</f>
        <v>1</v>
      </c>
      <c r="S708" s="11">
        <f ca="1">SUMIF(Ingredients!$B$3:$B$230,'PH complex foods'!K708,Ingredients!$A$3:$A$119)+SUMIF($B$3:$B$725,K708,$V$3:$V$724)</f>
        <v>1</v>
      </c>
      <c r="T708" s="11">
        <f ca="1">SUMIF(Ingredients!$B$3:$B$230,'PH complex foods'!L708,Ingredients!$A$3:$A$119)+SUMIF($B$3:$B$725,L708,$V$3:$V$724)</f>
        <v>1</v>
      </c>
      <c r="U708" s="11">
        <f ca="1">SUMIF(Ingredients!$B$3:$B$230,'PH complex foods'!M708,Ingredients!$A$3:$A$119)+SUMIF($B$3:$B$725,M708,$V$3:$V$724)</f>
        <v>0</v>
      </c>
      <c r="V708" s="10">
        <f t="shared" ca="1" si="149"/>
        <v>1</v>
      </c>
      <c r="W708" s="10">
        <v>1</v>
      </c>
      <c r="X708" s="11">
        <v>1</v>
      </c>
      <c r="Y708" s="11">
        <f>COUNTIF(F708:M1432,B708)</f>
        <v>0</v>
      </c>
      <c r="Z708" s="44" t="str">
        <f t="shared" ca="1" si="150"/>
        <v>Yes</v>
      </c>
      <c r="AA708" s="34">
        <f>SUMIF(Ingredients!$B$3:$B$230,F708,Ingredients!$C$3:$C$230)+SUMIF($B$3:$B$725,F708,$AI$3:$AI$725)</f>
        <v>10</v>
      </c>
      <c r="AB708" s="30">
        <f>SUMIF(Ingredients!$B$3:$B$230,G708,Ingredients!$C$3:$C$230)+SUMIF($B$3:$B$725,G708,$AI$3:$AI$725)</f>
        <v>10</v>
      </c>
      <c r="AC708" s="30">
        <f>SUMIF(Ingredients!$B$3:$B$230,H708,Ingredients!$C$3:$C$230)+SUMIF($B$3:$B$725,H708,$AI$3:$AI$725)</f>
        <v>2</v>
      </c>
      <c r="AD708" s="30">
        <f>SUMIF(Ingredients!$B$3:$B$230,I708,Ingredients!$C$3:$C$230)+SUMIF($B$3:$B$725,I708,$AI$3:$AI$725)</f>
        <v>5</v>
      </c>
      <c r="AE708" s="30">
        <f>SUMIF(Ingredients!$B$3:$B$230,J708,Ingredients!$C$3:$C$230)+SUMIF($B$3:$B$725,J708,$AI$3:$AI$725)</f>
        <v>2</v>
      </c>
      <c r="AF708" s="30">
        <f>SUMIF(Ingredients!$B$3:$B$230,K708,Ingredients!$C$3:$C$230)+SUMIF($B$3:$B$725,K708,$AI$3:$AI$725)</f>
        <v>2</v>
      </c>
      <c r="AG708" s="30">
        <f>SUMIF(Ingredients!$B$3:$B$230,L708,Ingredients!$C$3:$C$230)+SUMIF($B$3:$B$725,L708,$AI$3:$AI$725)</f>
        <v>2</v>
      </c>
      <c r="AH708" s="30">
        <f>SUMIF(Ingredients!$B$3:$B$230,M708,Ingredients!$C$3:$C$230)+SUMIF($B$3:$B$725,M708,$AI$3:$AI$725)</f>
        <v>0</v>
      </c>
      <c r="AI708" s="29">
        <f t="shared" si="139"/>
        <v>33</v>
      </c>
      <c r="AJ708" s="30">
        <f>SUMIF(Ingredients!$B$3:$B$230,F708,Ingredients!$D$3:$D$230)+SUMIF($B$3:$B$725,F708,$AR$3:$AR$725)</f>
        <v>0</v>
      </c>
      <c r="AK708" s="30">
        <f>SUMIF(Ingredients!$B$3:$B$230,G708,Ingredients!$D$3:$D$230)+SUMIF($B$3:$B$725,G708,$AR$3:$AR$725)</f>
        <v>0</v>
      </c>
      <c r="AL708" s="30">
        <f>SUMIF(Ingredients!$B$3:$B$230,H708,Ingredients!$D$3:$D$230)+SUMIF($B$3:$B$725,H708,$AR$3:$AR$725)</f>
        <v>5</v>
      </c>
      <c r="AM708" s="30">
        <f>SUMIF(Ingredients!$B$3:$B$230,I708,Ingredients!$D$3:$D$230)+SUMIF($B$3:$B$725,I708,$AR$3:$AR$725)</f>
        <v>0</v>
      </c>
      <c r="AN708" s="30">
        <f>SUMIF(Ingredients!$B$3:$B$230,J708,Ingredients!$D$3:$D$230)+SUMIF($B$3:$B$725,J708,$AR$3:$AR$725)</f>
        <v>0</v>
      </c>
      <c r="AO708" s="30">
        <f>SUMIF(Ingredients!$B$3:$B$230,K708,Ingredients!$D$3:$D$230)+SUMIF($B$3:$B$725,K708,$AR$3:$AR$725)</f>
        <v>5</v>
      </c>
      <c r="AP708" s="30">
        <f>SUMIF(Ingredients!$B$3:$B$230,L708,Ingredients!$D$3:$D$230)+SUMIF($B$3:$B$725,L708,$AR$3:$AR$725)</f>
        <v>5</v>
      </c>
      <c r="AQ708" s="30">
        <f>SUMIF(Ingredients!$B$3:$B$230,M708,Ingredients!$D$3:$D$230)+SUMIF($B$3:$B$725,M708,$AR$3:$AR$725)</f>
        <v>0</v>
      </c>
      <c r="AR708" s="29">
        <f t="shared" si="140"/>
        <v>15</v>
      </c>
      <c r="AS708" s="30">
        <f>SUMIF(Ingredients!$B$3:$B$230,F708,Ingredients!$E$3:$E$230)+SUMIF($B$3:$B$725,F708,$BA$3:$BA$730)</f>
        <v>10</v>
      </c>
      <c r="AT708" s="30">
        <f>SUMIF(Ingredients!$B$3:$B$230,G708,Ingredients!$E$3:$E$230)+SUMIF($B$3:$B$725,G708,$BA$3:$BA$730)</f>
        <v>73</v>
      </c>
      <c r="AU708" s="30">
        <f>SUMIF(Ingredients!$B$3:$B$230,H708,Ingredients!$E$3:$E$230)+SUMIF($B$3:$B$725,H708,$BA$3:$BA$730)</f>
        <v>22.333333333333332</v>
      </c>
      <c r="AV708" s="30">
        <f>SUMIF(Ingredients!$B$3:$B$230,I708,Ingredients!$E$3:$E$230)+SUMIF($B$3:$B$725,I708,$BA$3:$BA$730)</f>
        <v>21</v>
      </c>
      <c r="AW708" s="30">
        <f>SUMIF(Ingredients!$B$3:$B$230,J708,Ingredients!$E$3:$E$230)+SUMIF($B$3:$B$725,J708,$BA$3:$BA$730)</f>
        <v>18</v>
      </c>
      <c r="AX708" s="30">
        <f>SUMIF(Ingredients!$B$3:$B$230,K708,Ingredients!$E$3:$E$230)+SUMIF($B$3:$B$725,K708,$BA$3:$BA$730)</f>
        <v>5</v>
      </c>
      <c r="AY708" s="30">
        <f>SUMIF(Ingredients!$B$3:$B$230,L708,Ingredients!$E$3:$E$230)+SUMIF($B$3:$B$725,L708,$BA$3:$BA$730)</f>
        <v>5</v>
      </c>
      <c r="AZ708" s="30">
        <f>SUMIF(Ingredients!$B$3:$B$230,M708,Ingredients!$E$3:$E$230)+SUMIF($B$3:$B$725,M708,$BA$3:$BA$730)</f>
        <v>0</v>
      </c>
      <c r="BA708" s="29">
        <f t="shared" si="141"/>
        <v>22.047619047619044</v>
      </c>
      <c r="BB708" s="30">
        <f>SUMIF(Ingredients!$B$3:$B$230,F708,Ingredients!$F$3:$F$230)+SUMIF($B$3:$B$725,F708,$BJ$3:$BJ$725)</f>
        <v>0</v>
      </c>
      <c r="BC708" s="30">
        <f>SUMIF(Ingredients!$B$3:$B$230,G708,Ingredients!$F$3:$F$230)+SUMIF($B$3:$B$725,G708,$BJ$3:$BJ$725)</f>
        <v>0</v>
      </c>
      <c r="BD708" s="30">
        <f>SUMIF(Ingredients!$B$3:$B$230,H708,Ingredients!$F$3:$F$230)+SUMIF($B$3:$B$725,H708,$BJ$3:$BJ$725)</f>
        <v>0</v>
      </c>
      <c r="BE708" s="30">
        <f>SUMIF(Ingredients!$B$3:$B$230,I708,Ingredients!$F$3:$F$230)+SUMIF($B$3:$B$725,I708,$BJ$3:$BJ$725)</f>
        <v>1.5</v>
      </c>
      <c r="BF708" s="30">
        <f>SUMIF(Ingredients!$B$3:$B$230,J708,Ingredients!$F$3:$F$230)+SUMIF($B$3:$B$725,J708,$BJ$3:$BJ$725)</f>
        <v>0</v>
      </c>
      <c r="BG708" s="30">
        <f>SUMIF(Ingredients!$B$3:$B$230,K708,Ingredients!$F$3:$F$230)+SUMIF($B$3:$B$725,K708,$BJ$3:$BJ$725)</f>
        <v>0</v>
      </c>
      <c r="BH708" s="30">
        <f>SUMIF(Ingredients!$B$3:$B$230,L708,Ingredients!$F$3:$F$230)+SUMIF($B$3:$B$725,L708,$BJ$3:$BJ$725)</f>
        <v>0</v>
      </c>
      <c r="BI708" s="30">
        <f>SUMIF(Ingredients!$B$3:$B$230,M708,Ingredients!$F$3:$F$230)+SUMIF($B$3:$B$725,M708,$BJ$3:$BJ$725)</f>
        <v>0</v>
      </c>
      <c r="BJ708" s="35">
        <f t="shared" si="142"/>
        <v>1.5</v>
      </c>
      <c r="BK708" s="30">
        <f>SUMIF(Ingredients!$B$3:$B$230,F708,Ingredients!$G$3:$G$230)+SUMIF($B$3:$B$725,F708,$BS$3:$BS$725)</f>
        <v>0</v>
      </c>
      <c r="BL708" s="30">
        <f>SUMIF(Ingredients!$B$3:$B$230,G708,Ingredients!$G$3:$G$230)+SUMIF($B$3:$B$725,G708,$BS$3:$BS$725)</f>
        <v>0</v>
      </c>
      <c r="BM708" s="30">
        <f>SUMIF(Ingredients!$B$3:$B$230,H708,Ingredients!$G$3:$G$230)+SUMIF($B$3:$B$725,H708,$BS$3:$BS$725)</f>
        <v>0</v>
      </c>
      <c r="BN708" s="30">
        <f>SUMIF(Ingredients!$B$3:$B$230,I708,Ingredients!$G$3:$G$230)+SUMIF($B$3:$B$725,I708,$BS$3:$BS$725)</f>
        <v>0</v>
      </c>
      <c r="BO708" s="30">
        <f>SUMIF(Ingredients!$B$3:$B$230,J708,Ingredients!$G$3:$G$230)+SUMIF($B$3:$B$725,J708,$BS$3:$BS$725)</f>
        <v>0</v>
      </c>
      <c r="BP708" s="30">
        <f>SUMIF(Ingredients!$B$3:$B$230,K708,Ingredients!$G$3:$G$230)+SUMIF($B$3:$B$725,K708,$BS$3:$BS$725)</f>
        <v>0</v>
      </c>
      <c r="BQ708" s="30">
        <f>SUMIF(Ingredients!$B$3:$B$230,L708,Ingredients!$G$3:$G$230)+SUMIF($B$3:$B$725,L708,$BS$3:$BS$725)</f>
        <v>0</v>
      </c>
      <c r="BR708" s="30">
        <f>SUMIF(Ingredients!$B$3:$B$230,M708,Ingredients!$G$3:$G$230)+SUMIF($B$3:$B$725,M708,$BS$3:$BS$725)</f>
        <v>0</v>
      </c>
      <c r="BS708" s="36">
        <f t="shared" si="143"/>
        <v>0</v>
      </c>
      <c r="BT708" s="30">
        <f>SUMIF(Ingredients!$B$3:$B$230,F708,Ingredients!$H$3:$H$230)+SUMIF($B$3:$B$725,F708,$CB$3:$CB$725)</f>
        <v>0</v>
      </c>
      <c r="BU708" s="30">
        <f>SUMIF(Ingredients!$B$3:$B$230,G708,Ingredients!$H$3:$H$230)+SUMIF($B$3:$B$725,G708,$CB$3:$CB$725)</f>
        <v>0</v>
      </c>
      <c r="BV708" s="30">
        <f>SUMIF(Ingredients!$B$3:$B$230,H708,Ingredients!$H$3:$H$230)+SUMIF($B$3:$B$725,H708,$CB$3:$CB$725)</f>
        <v>1.5</v>
      </c>
      <c r="BW708" s="30">
        <f>SUMIF(Ingredients!$B$3:$B$230,I708,Ingredients!$H$3:$H$230)+SUMIF($B$3:$B$725,I708,$CB$3:$CB$725)</f>
        <v>0</v>
      </c>
      <c r="BX708" s="30">
        <f>SUMIF(Ingredients!$B$3:$B$230,J708,Ingredients!$H$3:$H$230)+SUMIF($B$3:$B$725,J708,$CB$3:$CB$725)</f>
        <v>1</v>
      </c>
      <c r="BY708" s="30">
        <f>SUMIF(Ingredients!$B$3:$B$230,K708,Ingredients!$H$3:$H$230)+SUMIF($B$3:$B$725,K708,$CB$3:$CB$725)</f>
        <v>1.5</v>
      </c>
      <c r="BZ708" s="30">
        <f>SUMIF(Ingredients!$B$3:$B$230,L708,Ingredients!$H$3:$H$230)+SUMIF($B$3:$B$725,L708,$CB$3:$CB$725)</f>
        <v>1.5</v>
      </c>
      <c r="CA708" s="30">
        <f>SUMIF(Ingredients!$B$3:$B$230,M708,Ingredients!$H$3:$H$230)+SUMIF($B$3:$B$725,M708,$CB$3:$CB$725)</f>
        <v>0</v>
      </c>
      <c r="CB708" s="42">
        <f t="shared" si="144"/>
        <v>5.5</v>
      </c>
      <c r="CC708" s="30">
        <f>SUMIF(Ingredients!$B$3:$B$230,F708,Ingredients!$I$3:$I$230)+SUMIF($B$3:$B$725,F708,$CK$3:$CK$725)</f>
        <v>2</v>
      </c>
      <c r="CD708" s="30">
        <f>SUMIF(Ingredients!$B$3:$B$230,G708,Ingredients!$I$3:$I$230)+SUMIF($B$3:$B$725,G708,$CK$3:$CK$725)</f>
        <v>0</v>
      </c>
      <c r="CE708" s="30">
        <f>SUMIF(Ingredients!$B$3:$B$230,H708,Ingredients!$I$3:$I$230)+SUMIF($B$3:$B$725,H708,$CK$3:$CK$725)</f>
        <v>0</v>
      </c>
      <c r="CF708" s="30">
        <f>SUMIF(Ingredients!$B$3:$B$230,I708,Ingredients!$I$3:$I$230)+SUMIF($B$3:$B$725,I708,$CK$3:$CK$725)</f>
        <v>0</v>
      </c>
      <c r="CG708" s="30">
        <f>SUMIF(Ingredients!$B$3:$B$230,J708,Ingredients!$I$3:$I$230)+SUMIF($B$3:$B$725,J708,$CK$3:$CK$725)</f>
        <v>0</v>
      </c>
      <c r="CH708" s="30">
        <f>SUMIF(Ingredients!$B$3:$B$230,K708,Ingredients!$I$3:$I$230)+SUMIF($B$3:$B$725,K708,$CK$3:$CK$725)</f>
        <v>0</v>
      </c>
      <c r="CI708" s="30">
        <f>SUMIF(Ingredients!$B$3:$B$230,L708,Ingredients!$I$3:$I$230)+SUMIF($B$3:$B$725,L708,$CK$3:$CK$725)</f>
        <v>0</v>
      </c>
      <c r="CJ708" s="30">
        <f>SUMIF(Ingredients!$B$3:$B$230,M708,Ingredients!$I$3:$I$230)+SUMIF($B$3:$B$725,M708,$CK$3:$CK$725)</f>
        <v>0</v>
      </c>
      <c r="CK708" s="38">
        <f t="shared" si="145"/>
        <v>2</v>
      </c>
      <c r="CL708" s="30">
        <f>SUMIF(Ingredients!$B$3:$B$230,F708,Ingredients!$J$3:$J$230)+SUMIF($B$3:$B$725,F708,$CT$3:$CT$725)</f>
        <v>0</v>
      </c>
      <c r="CM708" s="30">
        <f>SUMIF(Ingredients!$B$3:$B$230,G708,Ingredients!$J$3:$J$230)+SUMIF($B$3:$B$725,G708,$CT$3:$CT$725)</f>
        <v>3</v>
      </c>
      <c r="CN708" s="30">
        <f>SUMIF(Ingredients!$B$3:$B$230,H708,Ingredients!$J$3:$J$230)+SUMIF($B$3:$B$725,H708,$CT$3:$CT$725)</f>
        <v>0</v>
      </c>
      <c r="CO708" s="30">
        <f>SUMIF(Ingredients!$B$3:$B$230,I708,Ingredients!$J$3:$J$230)+SUMIF($B$3:$B$725,I708,$CT$3:$CT$725)</f>
        <v>0</v>
      </c>
      <c r="CP708" s="30">
        <f>SUMIF(Ingredients!$B$3:$B$230,J708,Ingredients!$J$3:$J$230)+SUMIF($B$3:$B$725,J708,$CT$3:$CT$725)</f>
        <v>0</v>
      </c>
      <c r="CQ708" s="30">
        <f>SUMIF(Ingredients!$B$3:$B$230,K708,Ingredients!$J$3:$J$230)+SUMIF($B$3:$B$725,K708,$CT$3:$CT$725)</f>
        <v>0</v>
      </c>
      <c r="CR708" s="30">
        <f>SUMIF(Ingredients!$B$3:$B$230,L708,Ingredients!$J$3:$J$230)+SUMIF($B$3:$B$725,L708,$CT$3:$CT$725)</f>
        <v>0</v>
      </c>
      <c r="CS708" s="30">
        <f>SUMIF(Ingredients!$B$3:$B$230,M708,Ingredients!$J$3:$J$230)+SUMIF($B$3:$B$725,M708,$CT$3:$CT$725)</f>
        <v>0</v>
      </c>
      <c r="CT708" s="43">
        <f t="shared" si="146"/>
        <v>3</v>
      </c>
      <c r="CU708" s="34">
        <v>35</v>
      </c>
      <c r="CV708" s="30">
        <v>0</v>
      </c>
      <c r="CW708" s="30">
        <v>12</v>
      </c>
      <c r="CX708" s="35">
        <v>1.5</v>
      </c>
      <c r="CY708" s="36">
        <v>0</v>
      </c>
      <c r="CZ708" s="37">
        <v>5.5</v>
      </c>
      <c r="DA708" s="38">
        <v>2</v>
      </c>
      <c r="DB708" s="39">
        <v>3</v>
      </c>
      <c r="DC708" t="s">
        <v>202</v>
      </c>
      <c r="DD708" t="str">
        <f t="shared" ref="DD708:DD728" ca="1" si="151">IF(AND(V708=1, DC708="No"),"NB","")</f>
        <v/>
      </c>
      <c r="DE708" t="str">
        <f t="shared" ca="1" si="147"/>
        <v>-</v>
      </c>
      <c r="DG708" t="s">
        <v>200</v>
      </c>
      <c r="DH708" t="str">
        <f t="shared" ca="1" si="148"/>
        <v>PARADISEBURGERITEM(MEAL, ItemRegistry.paradiseburgerItem, 4 ,7f,0f,1.5f,5.5f,0f,2f,3f,1.75f),</v>
      </c>
      <c r="DI708" t="s">
        <v>2688</v>
      </c>
    </row>
    <row r="709" spans="2:113" x14ac:dyDescent="0.3">
      <c r="B709" t="s">
        <v>1054</v>
      </c>
      <c r="C709" t="str">
        <f>INDEX('PH Itemnames'!$B$1:$B$723,MATCH(B709,'PH Itemnames'!$A$1:$A$723),1)</f>
        <v>chimichangaItem</v>
      </c>
      <c r="D709" t="s">
        <v>245</v>
      </c>
      <c r="E709" t="s">
        <v>1191</v>
      </c>
      <c r="F709" s="10" t="s">
        <v>346</v>
      </c>
      <c r="G709" s="11" t="s">
        <v>338</v>
      </c>
      <c r="H709" s="11" t="s">
        <v>44</v>
      </c>
      <c r="I709" s="11" t="s">
        <v>73</v>
      </c>
      <c r="J709" s="11" t="s">
        <v>736</v>
      </c>
      <c r="K709" s="11" t="s">
        <v>217</v>
      </c>
      <c r="L709" s="11"/>
      <c r="M709" s="11"/>
      <c r="N709" s="46">
        <f ca="1">SUMIF(Ingredients!$B$3:$B$230,'PH complex foods'!F709,Ingredients!$A$3:$A$119)+SUMIF($B$3:$B$725,F709,$V$3:$V$724)</f>
        <v>1</v>
      </c>
      <c r="O709" s="11">
        <f ca="1">SUMIF(Ingredients!$B$3:$B$230,'PH complex foods'!G709,Ingredients!$A$3:$A$119)+SUMIF($B$3:$B$725,G709,$V$3:$V$724)</f>
        <v>1</v>
      </c>
      <c r="P709" s="11">
        <f ca="1">SUMIF(Ingredients!$B$3:$B$230,'PH complex foods'!H709,Ingredients!$A$3:$A$119)+SUMIF($B$3:$B$725,H709,$V$3:$V$724)</f>
        <v>1</v>
      </c>
      <c r="Q709" s="11">
        <f ca="1">SUMIF(Ingredients!$B$3:$B$230,'PH complex foods'!I709,Ingredients!$A$3:$A$119)+SUMIF($B$3:$B$725,I709,$V$3:$V$724)</f>
        <v>1</v>
      </c>
      <c r="R709" s="11">
        <f ca="1">SUMIF(Ingredients!$B$3:$B$230,'PH complex foods'!J709,Ingredients!$A$3:$A$119)+SUMIF($B$3:$B$725,J709,$V$3:$V$724)</f>
        <v>0</v>
      </c>
      <c r="S709" s="11">
        <f ca="1">SUMIF(Ingredients!$B$3:$B$230,'PH complex foods'!K709,Ingredients!$A$3:$A$119)+SUMIF($B$3:$B$725,K709,$V$3:$V$724)</f>
        <v>1</v>
      </c>
      <c r="T709" s="11">
        <f ca="1">SUMIF(Ingredients!$B$3:$B$230,'PH complex foods'!L709,Ingredients!$A$3:$A$119)+SUMIF($B$3:$B$725,L709,$V$3:$V$724)</f>
        <v>0</v>
      </c>
      <c r="U709" s="11">
        <f ca="1">SUMIF(Ingredients!$B$3:$B$230,'PH complex foods'!M709,Ingredients!$A$3:$A$119)+SUMIF($B$3:$B$725,M709,$V$3:$V$724)</f>
        <v>0</v>
      </c>
      <c r="V709" s="10">
        <f t="shared" ca="1" si="149"/>
        <v>0</v>
      </c>
      <c r="W709" s="10">
        <v>0</v>
      </c>
      <c r="X709" s="11">
        <v>0</v>
      </c>
      <c r="Y709" s="11">
        <f>COUNTIF(F709:M1433,B709)</f>
        <v>0</v>
      </c>
      <c r="Z709" s="44" t="str">
        <f t="shared" ca="1" si="150"/>
        <v>No</v>
      </c>
      <c r="AA709" s="34">
        <f>SUMIF(Ingredients!$B$3:$B$230,F709,Ingredients!$C$3:$C$230)+SUMIF($B$3:$B$725,F709,$AI$3:$AI$725)</f>
        <v>4</v>
      </c>
      <c r="AB709" s="30">
        <f>SUMIF(Ingredients!$B$3:$B$230,G709,Ingredients!$C$3:$C$230)+SUMIF($B$3:$B$725,G709,$AI$3:$AI$725)</f>
        <v>19.166666666666668</v>
      </c>
      <c r="AC709" s="30">
        <f>SUMIF(Ingredients!$B$3:$B$230,H709,Ingredients!$C$3:$C$230)+SUMIF($B$3:$B$725,H709,$AI$3:$AI$725)</f>
        <v>0</v>
      </c>
      <c r="AD709" s="30">
        <f>SUMIF(Ingredients!$B$3:$B$230,I709,Ingredients!$C$3:$C$230)+SUMIF($B$3:$B$725,I709,$AI$3:$AI$725)</f>
        <v>10</v>
      </c>
      <c r="AE709" s="30">
        <f>SUMIF(Ingredients!$B$3:$B$230,J709,Ingredients!$C$3:$C$230)+SUMIF($B$3:$B$725,J709,$AI$3:$AI$725)</f>
        <v>7</v>
      </c>
      <c r="AF709" s="30">
        <f>SUMIF(Ingredients!$B$3:$B$230,K709,Ingredients!$C$3:$C$230)+SUMIF($B$3:$B$725,K709,$AI$3:$AI$725)</f>
        <v>5</v>
      </c>
      <c r="AG709" s="30">
        <f>SUMIF(Ingredients!$B$3:$B$230,L709,Ingredients!$C$3:$C$230)+SUMIF($B$3:$B$725,L709,$AI$3:$AI$725)</f>
        <v>0</v>
      </c>
      <c r="AH709" s="30">
        <f>SUMIF(Ingredients!$B$3:$B$230,M709,Ingredients!$C$3:$C$230)+SUMIF($B$3:$B$725,M709,$AI$3:$AI$725)</f>
        <v>0</v>
      </c>
      <c r="AI709" s="29">
        <f t="shared" ref="AI709:AI725" si="152">SUM(AA709:AH709)</f>
        <v>45.166666666666671</v>
      </c>
      <c r="AJ709" s="30">
        <f>SUMIF(Ingredients!$B$3:$B$230,F709,Ingredients!$D$3:$D$230)+SUMIF($B$3:$B$725,F709,$AR$3:$AR$725)</f>
        <v>0</v>
      </c>
      <c r="AK709" s="30">
        <f>SUMIF(Ingredients!$B$3:$B$230,G709,Ingredients!$D$3:$D$230)+SUMIF($B$3:$B$725,G709,$AR$3:$AR$725)</f>
        <v>10</v>
      </c>
      <c r="AL709" s="30">
        <f>SUMIF(Ingredients!$B$3:$B$230,H709,Ingredients!$D$3:$D$230)+SUMIF($B$3:$B$725,H709,$AR$3:$AR$725)</f>
        <v>0</v>
      </c>
      <c r="AM709" s="30">
        <f>SUMIF(Ingredients!$B$3:$B$230,I709,Ingredients!$D$3:$D$230)+SUMIF($B$3:$B$725,I709,$AR$3:$AR$725)</f>
        <v>0</v>
      </c>
      <c r="AN709" s="30">
        <f>SUMIF(Ingredients!$B$3:$B$230,J709,Ingredients!$D$3:$D$230)+SUMIF($B$3:$B$725,J709,$AR$3:$AR$725)</f>
        <v>10</v>
      </c>
      <c r="AO709" s="30">
        <f>SUMIF(Ingredients!$B$3:$B$230,K709,Ingredients!$D$3:$D$230)+SUMIF($B$3:$B$725,K709,$AR$3:$AR$725)</f>
        <v>0</v>
      </c>
      <c r="AP709" s="30">
        <f>SUMIF(Ingredients!$B$3:$B$230,L709,Ingredients!$D$3:$D$230)+SUMIF($B$3:$B$725,L709,$AR$3:$AR$725)</f>
        <v>0</v>
      </c>
      <c r="AQ709" s="30">
        <f>SUMIF(Ingredients!$B$3:$B$230,M709,Ingredients!$D$3:$D$230)+SUMIF($B$3:$B$725,M709,$AR$3:$AR$725)</f>
        <v>0</v>
      </c>
      <c r="AR709" s="29">
        <f t="shared" ref="AR709:AR725" si="153">SUM(AJ709:AQ709)</f>
        <v>20</v>
      </c>
      <c r="AS709" s="30">
        <f>SUMIF(Ingredients!$B$3:$B$230,F709,Ingredients!$E$3:$E$230)+SUMIF($B$3:$B$725,F709,$BA$3:$BA$730)</f>
        <v>0</v>
      </c>
      <c r="AT709" s="30">
        <f>SUMIF(Ingredients!$B$3:$B$230,G709,Ingredients!$E$3:$E$230)+SUMIF($B$3:$B$725,G709,$BA$3:$BA$730)</f>
        <v>31.125</v>
      </c>
      <c r="AU709" s="30">
        <f>SUMIF(Ingredients!$B$3:$B$230,H709,Ingredients!$E$3:$E$230)+SUMIF($B$3:$B$725,H709,$BA$3:$BA$730)</f>
        <v>10</v>
      </c>
      <c r="AV709" s="30">
        <f>SUMIF(Ingredients!$B$3:$B$230,I709,Ingredients!$E$3:$E$230)+SUMIF($B$3:$B$725,I709,$BA$3:$BA$730)</f>
        <v>73</v>
      </c>
      <c r="AW709" s="30">
        <f>SUMIF(Ingredients!$B$3:$B$230,J709,Ingredients!$E$3:$E$230)+SUMIF($B$3:$B$725,J709,$BA$3:$BA$730)</f>
        <v>32</v>
      </c>
      <c r="AX709" s="30">
        <f>SUMIF(Ingredients!$B$3:$B$230,K709,Ingredients!$E$3:$E$230)+SUMIF($B$3:$B$725,K709,$BA$3:$BA$730)</f>
        <v>7</v>
      </c>
      <c r="AY709" s="30">
        <f>SUMIF(Ingredients!$B$3:$B$230,L709,Ingredients!$E$3:$E$230)+SUMIF($B$3:$B$725,L709,$BA$3:$BA$730)</f>
        <v>0</v>
      </c>
      <c r="AZ709" s="30">
        <f>SUMIF(Ingredients!$B$3:$B$230,M709,Ingredients!$E$3:$E$230)+SUMIF($B$3:$B$725,M709,$BA$3:$BA$730)</f>
        <v>0</v>
      </c>
      <c r="BA709" s="29">
        <f t="shared" ref="BA709:BA725" si="154">SUM(AS709:AZ709)/COUNTA(F709:M709)</f>
        <v>25.520833333333332</v>
      </c>
      <c r="BB709" s="30">
        <f>SUMIF(Ingredients!$B$3:$B$230,F709,Ingredients!$F$3:$F$230)+SUMIF($B$3:$B$725,F709,$BJ$3:$BJ$725)</f>
        <v>0</v>
      </c>
      <c r="BC709" s="30">
        <f>SUMIF(Ingredients!$B$3:$B$230,G709,Ingredients!$F$3:$F$230)+SUMIF($B$3:$B$725,G709,$BJ$3:$BJ$725)</f>
        <v>0</v>
      </c>
      <c r="BD709" s="30">
        <f>SUMIF(Ingredients!$B$3:$B$230,H709,Ingredients!$F$3:$F$230)+SUMIF($B$3:$B$725,H709,$BJ$3:$BJ$725)</f>
        <v>0</v>
      </c>
      <c r="BE709" s="30">
        <f>SUMIF(Ingredients!$B$3:$B$230,I709,Ingredients!$F$3:$F$230)+SUMIF($B$3:$B$725,I709,$BJ$3:$BJ$725)</f>
        <v>0</v>
      </c>
      <c r="BF709" s="30">
        <f>SUMIF(Ingredients!$B$3:$B$230,J709,Ingredients!$F$3:$F$230)+SUMIF($B$3:$B$725,J709,$BJ$3:$BJ$725)</f>
        <v>0</v>
      </c>
      <c r="BG709" s="30">
        <f>SUMIF(Ingredients!$B$3:$B$230,K709,Ingredients!$F$3:$F$230)+SUMIF($B$3:$B$725,K709,$BJ$3:$BJ$725)</f>
        <v>0</v>
      </c>
      <c r="BH709" s="30">
        <f>SUMIF(Ingredients!$B$3:$B$230,L709,Ingredients!$F$3:$F$230)+SUMIF($B$3:$B$725,L709,$BJ$3:$BJ$725)</f>
        <v>0</v>
      </c>
      <c r="BI709" s="30">
        <f>SUMIF(Ingredients!$B$3:$B$230,M709,Ingredients!$F$3:$F$230)+SUMIF($B$3:$B$725,M709,$BJ$3:$BJ$725)</f>
        <v>0</v>
      </c>
      <c r="BJ709" s="35">
        <f t="shared" ref="BJ709:BJ725" si="155">SUM(BB709:BI709)</f>
        <v>0</v>
      </c>
      <c r="BK709" s="30">
        <f>SUMIF(Ingredients!$B$3:$B$230,F709,Ingredients!$G$3:$G$230)+SUMIF($B$3:$B$725,F709,$BS$3:$BS$725)</f>
        <v>0</v>
      </c>
      <c r="BL709" s="30">
        <f>SUMIF(Ingredients!$B$3:$B$230,G709,Ingredients!$G$3:$G$230)+SUMIF($B$3:$B$725,G709,$BS$3:$BS$725)</f>
        <v>0</v>
      </c>
      <c r="BM709" s="30">
        <f>SUMIF(Ingredients!$B$3:$B$230,H709,Ingredients!$G$3:$G$230)+SUMIF($B$3:$B$725,H709,$BS$3:$BS$725)</f>
        <v>0</v>
      </c>
      <c r="BN709" s="30">
        <f>SUMIF(Ingredients!$B$3:$B$230,I709,Ingredients!$G$3:$G$230)+SUMIF($B$3:$B$725,I709,$BS$3:$BS$725)</f>
        <v>0</v>
      </c>
      <c r="BO709" s="30">
        <f>SUMIF(Ingredients!$B$3:$B$230,J709,Ingredients!$G$3:$G$230)+SUMIF($B$3:$B$725,J709,$BS$3:$BS$725)</f>
        <v>0.8</v>
      </c>
      <c r="BP709" s="30">
        <f>SUMIF(Ingredients!$B$3:$B$230,K709,Ingredients!$G$3:$G$230)+SUMIF($B$3:$B$725,K709,$BS$3:$BS$725)</f>
        <v>0</v>
      </c>
      <c r="BQ709" s="30">
        <f>SUMIF(Ingredients!$B$3:$B$230,L709,Ingredients!$G$3:$G$230)+SUMIF($B$3:$B$725,L709,$BS$3:$BS$725)</f>
        <v>0</v>
      </c>
      <c r="BR709" s="30">
        <f>SUMIF(Ingredients!$B$3:$B$230,M709,Ingredients!$G$3:$G$230)+SUMIF($B$3:$B$725,M709,$BS$3:$BS$725)</f>
        <v>0</v>
      </c>
      <c r="BS709" s="36">
        <f t="shared" ref="BS709:BS725" si="156">SUM(BK709:BR709)</f>
        <v>0.8</v>
      </c>
      <c r="BT709" s="30">
        <f>SUMIF(Ingredients!$B$3:$B$230,F709,Ingredients!$H$3:$H$230)+SUMIF($B$3:$B$725,F709,$CB$3:$CB$725)</f>
        <v>0</v>
      </c>
      <c r="BU709" s="30">
        <f>SUMIF(Ingredients!$B$3:$B$230,G709,Ingredients!$H$3:$H$230)+SUMIF($B$3:$B$725,G709,$CB$3:$CB$725)</f>
        <v>1</v>
      </c>
      <c r="BV709" s="30">
        <f>SUMIF(Ingredients!$B$3:$B$230,H709,Ingredients!$H$3:$H$230)+SUMIF($B$3:$B$725,H709,$CB$3:$CB$725)</f>
        <v>0</v>
      </c>
      <c r="BW709" s="30">
        <f>SUMIF(Ingredients!$B$3:$B$230,I709,Ingredients!$H$3:$H$230)+SUMIF($B$3:$B$725,I709,$CB$3:$CB$725)</f>
        <v>0</v>
      </c>
      <c r="BX709" s="30">
        <f>SUMIF(Ingredients!$B$3:$B$230,J709,Ingredients!$H$3:$H$230)+SUMIF($B$3:$B$725,J709,$CB$3:$CB$725)</f>
        <v>4.5</v>
      </c>
      <c r="BY709" s="30">
        <f>SUMIF(Ingredients!$B$3:$B$230,K709,Ingredients!$H$3:$H$230)+SUMIF($B$3:$B$725,K709,$CB$3:$CB$725)</f>
        <v>0</v>
      </c>
      <c r="BZ709" s="30">
        <f>SUMIF(Ingredients!$B$3:$B$230,L709,Ingredients!$H$3:$H$230)+SUMIF($B$3:$B$725,L709,$CB$3:$CB$725)</f>
        <v>0</v>
      </c>
      <c r="CA709" s="30">
        <f>SUMIF(Ingredients!$B$3:$B$230,M709,Ingredients!$H$3:$H$230)+SUMIF($B$3:$B$725,M709,$CB$3:$CB$725)</f>
        <v>0</v>
      </c>
      <c r="CB709" s="42">
        <f t="shared" ref="CB709:CB725" si="157">SUM(BT709:CA709)</f>
        <v>5.5</v>
      </c>
      <c r="CC709" s="30">
        <f>SUMIF(Ingredients!$B$3:$B$230,F709,Ingredients!$I$3:$I$230)+SUMIF($B$3:$B$725,F709,$CK$3:$CK$725)</f>
        <v>0</v>
      </c>
      <c r="CD709" s="30">
        <f>SUMIF(Ingredients!$B$3:$B$230,G709,Ingredients!$I$3:$I$230)+SUMIF($B$3:$B$725,G709,$CK$3:$CK$725)</f>
        <v>2</v>
      </c>
      <c r="CE709" s="30">
        <f>SUMIF(Ingredients!$B$3:$B$230,H709,Ingredients!$I$3:$I$230)+SUMIF($B$3:$B$725,H709,$CK$3:$CK$725)</f>
        <v>0</v>
      </c>
      <c r="CF709" s="30">
        <f>SUMIF(Ingredients!$B$3:$B$230,I709,Ingredients!$I$3:$I$230)+SUMIF($B$3:$B$725,I709,$CK$3:$CK$725)</f>
        <v>0</v>
      </c>
      <c r="CG709" s="30">
        <f>SUMIF(Ingredients!$B$3:$B$230,J709,Ingredients!$I$3:$I$230)+SUMIF($B$3:$B$725,J709,$CK$3:$CK$725)</f>
        <v>0</v>
      </c>
      <c r="CH709" s="30">
        <f>SUMIF(Ingredients!$B$3:$B$230,K709,Ingredients!$I$3:$I$230)+SUMIF($B$3:$B$725,K709,$CK$3:$CK$725)</f>
        <v>0</v>
      </c>
      <c r="CI709" s="30">
        <f>SUMIF(Ingredients!$B$3:$B$230,L709,Ingredients!$I$3:$I$230)+SUMIF($B$3:$B$725,L709,$CK$3:$CK$725)</f>
        <v>0</v>
      </c>
      <c r="CJ709" s="30">
        <f>SUMIF(Ingredients!$B$3:$B$230,M709,Ingredients!$I$3:$I$230)+SUMIF($B$3:$B$725,M709,$CK$3:$CK$725)</f>
        <v>0</v>
      </c>
      <c r="CK709" s="38">
        <f t="shared" ref="CK709:CK725" si="158">SUM(CC709:CJ709)</f>
        <v>2</v>
      </c>
      <c r="CL709" s="30">
        <f>SUMIF(Ingredients!$B$3:$B$230,F709,Ingredients!$J$3:$J$230)+SUMIF($B$3:$B$725,F709,$CT$3:$CT$725)</f>
        <v>0</v>
      </c>
      <c r="CM709" s="30">
        <f>SUMIF(Ingredients!$B$3:$B$230,G709,Ingredients!$J$3:$J$230)+SUMIF($B$3:$B$725,G709,$CT$3:$CT$725)</f>
        <v>3</v>
      </c>
      <c r="CN709" s="30">
        <f>SUMIF(Ingredients!$B$3:$B$230,H709,Ingredients!$J$3:$J$230)+SUMIF($B$3:$B$725,H709,$CT$3:$CT$725)</f>
        <v>0</v>
      </c>
      <c r="CO709" s="30">
        <f>SUMIF(Ingredients!$B$3:$B$230,I709,Ingredients!$J$3:$J$230)+SUMIF($B$3:$B$725,I709,$CT$3:$CT$725)</f>
        <v>3</v>
      </c>
      <c r="CP709" s="30">
        <f>SUMIF(Ingredients!$B$3:$B$230,J709,Ingredients!$J$3:$J$230)+SUMIF($B$3:$B$725,J709,$CT$3:$CT$725)</f>
        <v>0</v>
      </c>
      <c r="CQ709" s="30">
        <f>SUMIF(Ingredients!$B$3:$B$230,K709,Ingredients!$J$3:$J$230)+SUMIF($B$3:$B$725,K709,$CT$3:$CT$725)</f>
        <v>1</v>
      </c>
      <c r="CR709" s="30">
        <f>SUMIF(Ingredients!$B$3:$B$230,L709,Ingredients!$J$3:$J$230)+SUMIF($B$3:$B$725,L709,$CT$3:$CT$725)</f>
        <v>0</v>
      </c>
      <c r="CS709" s="30">
        <f>SUMIF(Ingredients!$B$3:$B$230,M709,Ingredients!$J$3:$J$230)+SUMIF($B$3:$B$725,M709,$CT$3:$CT$725)</f>
        <v>0</v>
      </c>
      <c r="CT709" s="43">
        <f t="shared" ref="CT709:CT725" si="159">SUM(CL709:CS709)</f>
        <v>7</v>
      </c>
      <c r="CU709" s="34">
        <v>45.166666666666671</v>
      </c>
      <c r="CV709" s="30">
        <v>0</v>
      </c>
      <c r="CW709" s="30">
        <v>12</v>
      </c>
      <c r="CX709" s="35">
        <v>0</v>
      </c>
      <c r="CY709" s="36">
        <v>1</v>
      </c>
      <c r="CZ709" s="37">
        <v>5.5</v>
      </c>
      <c r="DA709" s="38">
        <v>2</v>
      </c>
      <c r="DB709" s="39">
        <v>7</v>
      </c>
      <c r="DC709" t="s">
        <v>202</v>
      </c>
      <c r="DD709" t="str">
        <f t="shared" ca="1" si="151"/>
        <v/>
      </c>
      <c r="DE709" t="str">
        <f t="shared" ref="DE709:DE728" ca="1" si="160">IF(Z709="No", "No", "-")</f>
        <v>No</v>
      </c>
      <c r="DG709" t="s">
        <v>200</v>
      </c>
      <c r="DH709" t="str">
        <f t="shared" ref="DH709:DH728" ca="1" si="161">IF(AND(Z709="Yes",NOT(DG709="No")),CONCATENATE(UPPER(C709), "(", E709, ", ItemRegistry.",C709,", ",4," ,", ROUND(CU709/5,2),"f,",ROUND(CV709,2),"f,",ROUND(CX709,2),"f,",ROUND(CZ709,2),"f,",ROUND(CY709,2),"f,",ROUND(DA709,2),"f,",ROUND(DB709,2),"f,",ROUND(21/CW709,2), "f),"),"")</f>
        <v/>
      </c>
      <c r="DI709" t="s">
        <v>2689</v>
      </c>
    </row>
    <row r="710" spans="2:113" x14ac:dyDescent="0.3">
      <c r="B710" t="s">
        <v>1055</v>
      </c>
      <c r="C710" t="str">
        <f>INDEX('PH Itemnames'!$B$1:$B$723,MATCH(B710,'PH Itemnames'!$A$1:$A$723),1)</f>
        <v>salisburysteakItem</v>
      </c>
      <c r="D710" t="s">
        <v>245</v>
      </c>
      <c r="E710" t="s">
        <v>1191</v>
      </c>
      <c r="F710" s="10" t="s">
        <v>75</v>
      </c>
      <c r="G710" s="11" t="s">
        <v>1002</v>
      </c>
      <c r="H710" s="11" t="s">
        <v>264</v>
      </c>
      <c r="I710" s="11" t="s">
        <v>226</v>
      </c>
      <c r="J710" s="11" t="s">
        <v>400</v>
      </c>
      <c r="K710" s="11"/>
      <c r="L710" s="11"/>
      <c r="M710" s="11"/>
      <c r="N710" s="46">
        <f ca="1">SUMIF(Ingredients!$B$3:$B$230,'PH complex foods'!F710,Ingredients!$A$3:$A$119)+SUMIF($B$3:$B$725,F710,$V$3:$V$724)</f>
        <v>1</v>
      </c>
      <c r="O710" s="11">
        <f ca="1">SUMIF(Ingredients!$B$3:$B$230,'PH complex foods'!G710,Ingredients!$A$3:$A$119)+SUMIF($B$3:$B$725,G710,$V$3:$V$724)</f>
        <v>1</v>
      </c>
      <c r="P710" s="11">
        <f ca="1">SUMIF(Ingredients!$B$3:$B$230,'PH complex foods'!H710,Ingredients!$A$3:$A$119)+SUMIF($B$3:$B$725,H710,$V$3:$V$724)</f>
        <v>1</v>
      </c>
      <c r="Q710" s="11">
        <f ca="1">SUMIF(Ingredients!$B$3:$B$230,'PH complex foods'!I710,Ingredients!$A$3:$A$119)+SUMIF($B$3:$B$725,I710,$V$3:$V$724)</f>
        <v>1</v>
      </c>
      <c r="R710" s="11">
        <f ca="1">SUMIF(Ingredients!$B$3:$B$230,'PH complex foods'!J710,Ingredients!$A$3:$A$119)+SUMIF($B$3:$B$725,J710,$V$3:$V$724)</f>
        <v>1</v>
      </c>
      <c r="S710" s="11">
        <f ca="1">SUMIF(Ingredients!$B$3:$B$230,'PH complex foods'!K710,Ingredients!$A$3:$A$119)+SUMIF($B$3:$B$725,K710,$V$3:$V$724)</f>
        <v>0</v>
      </c>
      <c r="T710" s="11">
        <f ca="1">SUMIF(Ingredients!$B$3:$B$230,'PH complex foods'!L710,Ingredients!$A$3:$A$119)+SUMIF($B$3:$B$725,L710,$V$3:$V$724)</f>
        <v>0</v>
      </c>
      <c r="U710" s="11">
        <f ca="1">SUMIF(Ingredients!$B$3:$B$230,'PH complex foods'!M710,Ingredients!$A$3:$A$119)+SUMIF($B$3:$B$725,M710,$V$3:$V$724)</f>
        <v>0</v>
      </c>
      <c r="V710" s="10">
        <f t="shared" ca="1" si="149"/>
        <v>1</v>
      </c>
      <c r="W710" s="10">
        <v>1</v>
      </c>
      <c r="X710" s="11">
        <v>1</v>
      </c>
      <c r="Y710" s="11">
        <f>COUNTIF(F710:M1434,B710)</f>
        <v>0</v>
      </c>
      <c r="Z710" s="44" t="str">
        <f t="shared" ca="1" si="150"/>
        <v>Yes</v>
      </c>
      <c r="AA710" s="34">
        <f>SUMIF(Ingredients!$B$3:$B$230,F710,Ingredients!$C$3:$C$230)+SUMIF($B$3:$B$725,F710,$AI$3:$AI$725)</f>
        <v>10</v>
      </c>
      <c r="AB710" s="30">
        <f>SUMIF(Ingredients!$B$3:$B$230,G710,Ingredients!$C$3:$C$230)+SUMIF($B$3:$B$725,G710,$AI$3:$AI$725)</f>
        <v>39.30952380952381</v>
      </c>
      <c r="AC710" s="30">
        <f>SUMIF(Ingredients!$B$3:$B$230,H710,Ingredients!$C$3:$C$230)+SUMIF($B$3:$B$725,H710,$AI$3:$AI$725)</f>
        <v>5</v>
      </c>
      <c r="AD710" s="30">
        <f>SUMIF(Ingredients!$B$3:$B$230,I710,Ingredients!$C$3:$C$230)+SUMIF($B$3:$B$725,I710,$AI$3:$AI$725)</f>
        <v>0</v>
      </c>
      <c r="AE710" s="30">
        <f>SUMIF(Ingredients!$B$3:$B$230,J710,Ingredients!$C$3:$C$230)+SUMIF($B$3:$B$725,J710,$AI$3:$AI$725)</f>
        <v>0</v>
      </c>
      <c r="AF710" s="30">
        <f>SUMIF(Ingredients!$B$3:$B$230,K710,Ingredients!$C$3:$C$230)+SUMIF($B$3:$B$725,K710,$AI$3:$AI$725)</f>
        <v>0</v>
      </c>
      <c r="AG710" s="30">
        <f>SUMIF(Ingredients!$B$3:$B$230,L710,Ingredients!$C$3:$C$230)+SUMIF($B$3:$B$725,L710,$AI$3:$AI$725)</f>
        <v>0</v>
      </c>
      <c r="AH710" s="30">
        <f>SUMIF(Ingredients!$B$3:$B$230,M710,Ingredients!$C$3:$C$230)+SUMIF($B$3:$B$725,M710,$AI$3:$AI$725)</f>
        <v>0</v>
      </c>
      <c r="AI710" s="29">
        <f t="shared" si="152"/>
        <v>54.30952380952381</v>
      </c>
      <c r="AJ710" s="30">
        <f>SUMIF(Ingredients!$B$3:$B$230,F710,Ingredients!$D$3:$D$230)+SUMIF($B$3:$B$725,F710,$AR$3:$AR$725)</f>
        <v>0</v>
      </c>
      <c r="AK710" s="30">
        <f>SUMIF(Ingredients!$B$3:$B$230,G710,Ingredients!$D$3:$D$230)+SUMIF($B$3:$B$725,G710,$AR$3:$AR$725)</f>
        <v>0.35714285714285715</v>
      </c>
      <c r="AL710" s="30">
        <f>SUMIF(Ingredients!$B$3:$B$230,H710,Ingredients!$D$3:$D$230)+SUMIF($B$3:$B$725,H710,$AR$3:$AR$725)</f>
        <v>0</v>
      </c>
      <c r="AM710" s="30">
        <f>SUMIF(Ingredients!$B$3:$B$230,I710,Ingredients!$D$3:$D$230)+SUMIF($B$3:$B$725,I710,$AR$3:$AR$725)</f>
        <v>0</v>
      </c>
      <c r="AN710" s="30">
        <f>SUMIF(Ingredients!$B$3:$B$230,J710,Ingredients!$D$3:$D$230)+SUMIF($B$3:$B$725,J710,$AR$3:$AR$725)</f>
        <v>0</v>
      </c>
      <c r="AO710" s="30">
        <f>SUMIF(Ingredients!$B$3:$B$230,K710,Ingredients!$D$3:$D$230)+SUMIF($B$3:$B$725,K710,$AR$3:$AR$725)</f>
        <v>0</v>
      </c>
      <c r="AP710" s="30">
        <f>SUMIF(Ingredients!$B$3:$B$230,L710,Ingredients!$D$3:$D$230)+SUMIF($B$3:$B$725,L710,$AR$3:$AR$725)</f>
        <v>0</v>
      </c>
      <c r="AQ710" s="30">
        <f>SUMIF(Ingredients!$B$3:$B$230,M710,Ingredients!$D$3:$D$230)+SUMIF($B$3:$B$725,M710,$AR$3:$AR$725)</f>
        <v>0</v>
      </c>
      <c r="AR710" s="29">
        <f t="shared" si="153"/>
        <v>0.35714285714285715</v>
      </c>
      <c r="AS710" s="30">
        <f>SUMIF(Ingredients!$B$3:$B$230,F710,Ingredients!$E$3:$E$230)+SUMIF($B$3:$B$725,F710,$BA$3:$BA$730)</f>
        <v>10</v>
      </c>
      <c r="AT710" s="30">
        <f>SUMIF(Ingredients!$B$3:$B$230,G710,Ingredients!$E$3:$E$230)+SUMIF($B$3:$B$725,G710,$BA$3:$BA$730)</f>
        <v>29.087301587301585</v>
      </c>
      <c r="AU710" s="30">
        <f>SUMIF(Ingredients!$B$3:$B$230,H710,Ingredients!$E$3:$E$230)+SUMIF($B$3:$B$725,H710,$BA$3:$BA$730)</f>
        <v>43</v>
      </c>
      <c r="AV710" s="30">
        <f>SUMIF(Ingredients!$B$3:$B$230,I710,Ingredients!$E$3:$E$230)+SUMIF($B$3:$B$725,I710,$BA$3:$BA$730)</f>
        <v>16</v>
      </c>
      <c r="AW710" s="30">
        <f>SUMIF(Ingredients!$B$3:$B$230,J710,Ingredients!$E$3:$E$230)+SUMIF($B$3:$B$725,J710,$BA$3:$BA$730)</f>
        <v>0</v>
      </c>
      <c r="AX710" s="30">
        <f>SUMIF(Ingredients!$B$3:$B$230,K710,Ingredients!$E$3:$E$230)+SUMIF($B$3:$B$725,K710,$BA$3:$BA$730)</f>
        <v>0</v>
      </c>
      <c r="AY710" s="30">
        <f>SUMIF(Ingredients!$B$3:$B$230,L710,Ingredients!$E$3:$E$230)+SUMIF($B$3:$B$725,L710,$BA$3:$BA$730)</f>
        <v>0</v>
      </c>
      <c r="AZ710" s="30">
        <f>SUMIF(Ingredients!$B$3:$B$230,M710,Ingredients!$E$3:$E$230)+SUMIF($B$3:$B$725,M710,$BA$3:$BA$730)</f>
        <v>0</v>
      </c>
      <c r="BA710" s="29">
        <f t="shared" si="154"/>
        <v>19.617460317460317</v>
      </c>
      <c r="BB710" s="30">
        <f>SUMIF(Ingredients!$B$3:$B$230,F710,Ingredients!$F$3:$F$230)+SUMIF($B$3:$B$725,F710,$BJ$3:$BJ$725)</f>
        <v>0</v>
      </c>
      <c r="BC710" s="30">
        <f>SUMIF(Ingredients!$B$3:$B$230,G710,Ingredients!$F$3:$F$230)+SUMIF($B$3:$B$725,G710,$BJ$3:$BJ$725)</f>
        <v>1.5</v>
      </c>
      <c r="BD710" s="30">
        <f>SUMIF(Ingredients!$B$3:$B$230,H710,Ingredients!$F$3:$F$230)+SUMIF($B$3:$B$725,H710,$BJ$3:$BJ$725)</f>
        <v>1</v>
      </c>
      <c r="BE710" s="30">
        <f>SUMIF(Ingredients!$B$3:$B$230,I710,Ingredients!$F$3:$F$230)+SUMIF($B$3:$B$725,I710,$BJ$3:$BJ$725)</f>
        <v>0</v>
      </c>
      <c r="BF710" s="30">
        <f>SUMIF(Ingredients!$B$3:$B$230,J710,Ingredients!$F$3:$F$230)+SUMIF($B$3:$B$725,J710,$BJ$3:$BJ$725)</f>
        <v>0</v>
      </c>
      <c r="BG710" s="30">
        <f>SUMIF(Ingredients!$B$3:$B$230,K710,Ingredients!$F$3:$F$230)+SUMIF($B$3:$B$725,K710,$BJ$3:$BJ$725)</f>
        <v>0</v>
      </c>
      <c r="BH710" s="30">
        <f>SUMIF(Ingredients!$B$3:$B$230,L710,Ingredients!$F$3:$F$230)+SUMIF($B$3:$B$725,L710,$BJ$3:$BJ$725)</f>
        <v>0</v>
      </c>
      <c r="BI710" s="30">
        <f>SUMIF(Ingredients!$B$3:$B$230,M710,Ingredients!$F$3:$F$230)+SUMIF($B$3:$B$725,M710,$BJ$3:$BJ$725)</f>
        <v>0</v>
      </c>
      <c r="BJ710" s="35">
        <f t="shared" si="155"/>
        <v>2.5</v>
      </c>
      <c r="BK710" s="30">
        <f>SUMIF(Ingredients!$B$3:$B$230,F710,Ingredients!$G$3:$G$230)+SUMIF($B$3:$B$725,F710,$BS$3:$BS$725)</f>
        <v>0</v>
      </c>
      <c r="BL710" s="30">
        <f>SUMIF(Ingredients!$B$3:$B$230,G710,Ingredients!$G$3:$G$230)+SUMIF($B$3:$B$725,G710,$BS$3:$BS$725)</f>
        <v>0</v>
      </c>
      <c r="BM710" s="30">
        <f>SUMIF(Ingredients!$B$3:$B$230,H710,Ingredients!$G$3:$G$230)+SUMIF($B$3:$B$725,H710,$BS$3:$BS$725)</f>
        <v>0</v>
      </c>
      <c r="BN710" s="30">
        <f>SUMIF(Ingredients!$B$3:$B$230,I710,Ingredients!$G$3:$G$230)+SUMIF($B$3:$B$725,I710,$BS$3:$BS$725)</f>
        <v>0</v>
      </c>
      <c r="BO710" s="30">
        <f>SUMIF(Ingredients!$B$3:$B$230,J710,Ingredients!$G$3:$G$230)+SUMIF($B$3:$B$725,J710,$BS$3:$BS$725)</f>
        <v>0</v>
      </c>
      <c r="BP710" s="30">
        <f>SUMIF(Ingredients!$B$3:$B$230,K710,Ingredients!$G$3:$G$230)+SUMIF($B$3:$B$725,K710,$BS$3:$BS$725)</f>
        <v>0</v>
      </c>
      <c r="BQ710" s="30">
        <f>SUMIF(Ingredients!$B$3:$B$230,L710,Ingredients!$G$3:$G$230)+SUMIF($B$3:$B$725,L710,$BS$3:$BS$725)</f>
        <v>0</v>
      </c>
      <c r="BR710" s="30">
        <f>SUMIF(Ingredients!$B$3:$B$230,M710,Ingredients!$G$3:$G$230)+SUMIF($B$3:$B$725,M710,$BS$3:$BS$725)</f>
        <v>0</v>
      </c>
      <c r="BS710" s="36">
        <f t="shared" si="156"/>
        <v>0</v>
      </c>
      <c r="BT710" s="30">
        <f>SUMIF(Ingredients!$B$3:$B$230,F710,Ingredients!$H$3:$H$230)+SUMIF($B$3:$B$725,F710,$CB$3:$CB$725)</f>
        <v>0</v>
      </c>
      <c r="BU710" s="30">
        <f>SUMIF(Ingredients!$B$3:$B$230,G710,Ingredients!$H$3:$H$230)+SUMIF($B$3:$B$725,G710,$CB$3:$CB$725)</f>
        <v>2.1428571428571428</v>
      </c>
      <c r="BV710" s="30">
        <f>SUMIF(Ingredients!$B$3:$B$230,H710,Ingredients!$H$3:$H$230)+SUMIF($B$3:$B$725,H710,$CB$3:$CB$725)</f>
        <v>0</v>
      </c>
      <c r="BW710" s="30">
        <f>SUMIF(Ingredients!$B$3:$B$230,I710,Ingredients!$H$3:$H$230)+SUMIF($B$3:$B$725,I710,$CB$3:$CB$725)</f>
        <v>0</v>
      </c>
      <c r="BX710" s="30">
        <f>SUMIF(Ingredients!$B$3:$B$230,J710,Ingredients!$H$3:$H$230)+SUMIF($B$3:$B$725,J710,$CB$3:$CB$725)</f>
        <v>0</v>
      </c>
      <c r="BY710" s="30">
        <f>SUMIF(Ingredients!$B$3:$B$230,K710,Ingredients!$H$3:$H$230)+SUMIF($B$3:$B$725,K710,$CB$3:$CB$725)</f>
        <v>0</v>
      </c>
      <c r="BZ710" s="30">
        <f>SUMIF(Ingredients!$B$3:$B$230,L710,Ingredients!$H$3:$H$230)+SUMIF($B$3:$B$725,L710,$CB$3:$CB$725)</f>
        <v>0</v>
      </c>
      <c r="CA710" s="30">
        <f>SUMIF(Ingredients!$B$3:$B$230,M710,Ingredients!$H$3:$H$230)+SUMIF($B$3:$B$725,M710,$CB$3:$CB$725)</f>
        <v>0</v>
      </c>
      <c r="CB710" s="42">
        <f t="shared" si="157"/>
        <v>2.1428571428571428</v>
      </c>
      <c r="CC710" s="30">
        <f>SUMIF(Ingredients!$B$3:$B$230,F710,Ingredients!$I$3:$I$230)+SUMIF($B$3:$B$725,F710,$CK$3:$CK$725)</f>
        <v>2</v>
      </c>
      <c r="CD710" s="30">
        <f>SUMIF(Ingredients!$B$3:$B$230,G710,Ingredients!$I$3:$I$230)+SUMIF($B$3:$B$725,G710,$CK$3:$CK$725)</f>
        <v>2.5</v>
      </c>
      <c r="CE710" s="30">
        <f>SUMIF(Ingredients!$B$3:$B$230,H710,Ingredients!$I$3:$I$230)+SUMIF($B$3:$B$725,H710,$CK$3:$CK$725)</f>
        <v>0</v>
      </c>
      <c r="CF710" s="30">
        <f>SUMIF(Ingredients!$B$3:$B$230,I710,Ingredients!$I$3:$I$230)+SUMIF($B$3:$B$725,I710,$CK$3:$CK$725)</f>
        <v>0</v>
      </c>
      <c r="CG710" s="30">
        <f>SUMIF(Ingredients!$B$3:$B$230,J710,Ingredients!$I$3:$I$230)+SUMIF($B$3:$B$725,J710,$CK$3:$CK$725)</f>
        <v>0</v>
      </c>
      <c r="CH710" s="30">
        <f>SUMIF(Ingredients!$B$3:$B$230,K710,Ingredients!$I$3:$I$230)+SUMIF($B$3:$B$725,K710,$CK$3:$CK$725)</f>
        <v>0</v>
      </c>
      <c r="CI710" s="30">
        <f>SUMIF(Ingredients!$B$3:$B$230,L710,Ingredients!$I$3:$I$230)+SUMIF($B$3:$B$725,L710,$CK$3:$CK$725)</f>
        <v>0</v>
      </c>
      <c r="CJ710" s="30">
        <f>SUMIF(Ingredients!$B$3:$B$230,M710,Ingredients!$I$3:$I$230)+SUMIF($B$3:$B$725,M710,$CK$3:$CK$725)</f>
        <v>0</v>
      </c>
      <c r="CK710" s="38">
        <f t="shared" si="158"/>
        <v>4.5</v>
      </c>
      <c r="CL710" s="30">
        <f>SUMIF(Ingredients!$B$3:$B$230,F710,Ingredients!$J$3:$J$230)+SUMIF($B$3:$B$725,F710,$CT$3:$CT$725)</f>
        <v>0</v>
      </c>
      <c r="CM710" s="30">
        <f>SUMIF(Ingredients!$B$3:$B$230,G710,Ingredients!$J$3:$J$230)+SUMIF($B$3:$B$725,G710,$CT$3:$CT$725)</f>
        <v>5</v>
      </c>
      <c r="CN710" s="30">
        <f>SUMIF(Ingredients!$B$3:$B$230,H710,Ingredients!$J$3:$J$230)+SUMIF($B$3:$B$725,H710,$CT$3:$CT$725)</f>
        <v>0</v>
      </c>
      <c r="CO710" s="30">
        <f>SUMIF(Ingredients!$B$3:$B$230,I710,Ingredients!$J$3:$J$230)+SUMIF($B$3:$B$725,I710,$CT$3:$CT$725)</f>
        <v>0</v>
      </c>
      <c r="CP710" s="30">
        <f>SUMIF(Ingredients!$B$3:$B$230,J710,Ingredients!$J$3:$J$230)+SUMIF($B$3:$B$725,J710,$CT$3:$CT$725)</f>
        <v>0</v>
      </c>
      <c r="CQ710" s="30">
        <f>SUMIF(Ingredients!$B$3:$B$230,K710,Ingredients!$J$3:$J$230)+SUMIF($B$3:$B$725,K710,$CT$3:$CT$725)</f>
        <v>0</v>
      </c>
      <c r="CR710" s="30">
        <f>SUMIF(Ingredients!$B$3:$B$230,L710,Ingredients!$J$3:$J$230)+SUMIF($B$3:$B$725,L710,$CT$3:$CT$725)</f>
        <v>0</v>
      </c>
      <c r="CS710" s="30">
        <f>SUMIF(Ingredients!$B$3:$B$230,M710,Ingredients!$J$3:$J$230)+SUMIF($B$3:$B$725,M710,$CT$3:$CT$725)</f>
        <v>0</v>
      </c>
      <c r="CT710" s="43">
        <f t="shared" si="159"/>
        <v>5</v>
      </c>
      <c r="CU710" s="34">
        <v>50</v>
      </c>
      <c r="CV710" s="30">
        <v>0.35714285714285715</v>
      </c>
      <c r="CW710" s="30">
        <v>14</v>
      </c>
      <c r="CX710" s="35">
        <v>2.5</v>
      </c>
      <c r="CY710" s="36">
        <v>0</v>
      </c>
      <c r="CZ710" s="37">
        <v>2</v>
      </c>
      <c r="DA710" s="38">
        <v>4.5</v>
      </c>
      <c r="DB710" s="39">
        <v>5</v>
      </c>
      <c r="DC710" t="s">
        <v>202</v>
      </c>
      <c r="DD710" t="str">
        <f t="shared" ca="1" si="151"/>
        <v/>
      </c>
      <c r="DE710" t="str">
        <f t="shared" ca="1" si="160"/>
        <v>-</v>
      </c>
      <c r="DG710" t="s">
        <v>200</v>
      </c>
      <c r="DH710" t="str">
        <f t="shared" ca="1" si="161"/>
        <v>SALISBURYSTEAKITEM(MEAL, ItemRegistry.salisburysteakItem, 4 ,10f,0.36f,2.5f,2f,0f,4.5f,5f,1.5f),</v>
      </c>
      <c r="DI710" t="s">
        <v>2690</v>
      </c>
    </row>
    <row r="711" spans="2:113" x14ac:dyDescent="0.3">
      <c r="B711" t="s">
        <v>1056</v>
      </c>
      <c r="C711" t="str">
        <f>INDEX('PH Itemnames'!$B$1:$B$723,MATCH(B711,'PH Itemnames'!$A$1:$A$723),1)</f>
        <v>ploughmanslunchItem</v>
      </c>
      <c r="D711" t="s">
        <v>245</v>
      </c>
      <c r="E711" t="s">
        <v>1191</v>
      </c>
      <c r="F711" s="10" t="s">
        <v>246</v>
      </c>
      <c r="G711" s="11" t="s">
        <v>168</v>
      </c>
      <c r="H711" s="11" t="s">
        <v>73</v>
      </c>
      <c r="I711" s="11" t="s">
        <v>671</v>
      </c>
      <c r="J711" s="11" t="s">
        <v>64</v>
      </c>
      <c r="K711" s="11" t="s">
        <v>77</v>
      </c>
      <c r="L711" s="11" t="s">
        <v>299</v>
      </c>
      <c r="M711" s="11"/>
      <c r="N711" s="46">
        <f ca="1">SUMIF(Ingredients!$B$3:$B$230,'PH complex foods'!F711,Ingredients!$A$3:$A$119)+SUMIF($B$3:$B$725,F711,$V$3:$V$724)</f>
        <v>1</v>
      </c>
      <c r="O711" s="11">
        <f ca="1">SUMIF(Ingredients!$B$3:$B$230,'PH complex foods'!G711,Ingredients!$A$3:$A$119)+SUMIF($B$3:$B$725,G711,$V$3:$V$724)</f>
        <v>1</v>
      </c>
      <c r="P711" s="11">
        <f ca="1">SUMIF(Ingredients!$B$3:$B$230,'PH complex foods'!H711,Ingredients!$A$3:$A$119)+SUMIF($B$3:$B$725,H711,$V$3:$V$724)</f>
        <v>1</v>
      </c>
      <c r="Q711" s="11">
        <f ca="1">SUMIF(Ingredients!$B$3:$B$230,'PH complex foods'!I711,Ingredients!$A$3:$A$119)+SUMIF($B$3:$B$725,I711,$V$3:$V$724)</f>
        <v>1</v>
      </c>
      <c r="R711" s="11">
        <f ca="1">SUMIF(Ingredients!$B$3:$B$230,'PH complex foods'!J711,Ingredients!$A$3:$A$119)+SUMIF($B$3:$B$725,J711,$V$3:$V$724)</f>
        <v>1</v>
      </c>
      <c r="S711" s="11">
        <f ca="1">SUMIF(Ingredients!$B$3:$B$230,'PH complex foods'!K711,Ingredients!$A$3:$A$119)+SUMIF($B$3:$B$725,K711,$V$3:$V$724)</f>
        <v>1</v>
      </c>
      <c r="T711" s="11">
        <f ca="1">SUMIF(Ingredients!$B$3:$B$230,'PH complex foods'!L711,Ingredients!$A$3:$A$119)+SUMIF($B$3:$B$725,L711,$V$3:$V$724)</f>
        <v>1</v>
      </c>
      <c r="U711" s="11">
        <f ca="1">SUMIF(Ingredients!$B$3:$B$230,'PH complex foods'!M711,Ingredients!$A$3:$A$119)+SUMIF($B$3:$B$725,M711,$V$3:$V$724)</f>
        <v>0</v>
      </c>
      <c r="V711" s="10">
        <f t="shared" ref="V711:V728" ca="1" si="162">SUM(N711:U711)-COUNTA(F711:M711)+1</f>
        <v>1</v>
      </c>
      <c r="W711" s="10">
        <v>1</v>
      </c>
      <c r="X711" s="11">
        <v>1</v>
      </c>
      <c r="Y711" s="11">
        <f>COUNTIF(F711:M1435,B711)</f>
        <v>0</v>
      </c>
      <c r="Z711" s="44" t="str">
        <f t="shared" ca="1" si="150"/>
        <v>Yes</v>
      </c>
      <c r="AA711" s="34">
        <f>SUMIF(Ingredients!$B$3:$B$230,F711,Ingredients!$C$3:$C$230)+SUMIF($B$3:$B$725,F711,$AI$3:$AI$725)</f>
        <v>5</v>
      </c>
      <c r="AB711" s="30">
        <f>SUMIF(Ingredients!$B$3:$B$230,G711,Ingredients!$C$3:$C$230)+SUMIF($B$3:$B$725,G711,$AI$3:$AI$725)</f>
        <v>2</v>
      </c>
      <c r="AC711" s="30">
        <f>SUMIF(Ingredients!$B$3:$B$230,H711,Ingredients!$C$3:$C$230)+SUMIF($B$3:$B$725,H711,$AI$3:$AI$725)</f>
        <v>10</v>
      </c>
      <c r="AD711" s="30">
        <f>SUMIF(Ingredients!$B$3:$B$230,I711,Ingredients!$C$3:$C$230)+SUMIF($B$3:$B$725,I711,$AI$3:$AI$725)</f>
        <v>2</v>
      </c>
      <c r="AE711" s="30">
        <f>SUMIF(Ingredients!$B$3:$B$230,J711,Ingredients!$C$3:$C$230)+SUMIF($B$3:$B$725,J711,$AI$3:$AI$725)</f>
        <v>2</v>
      </c>
      <c r="AF711" s="30">
        <f>SUMIF(Ingredients!$B$3:$B$230,K711,Ingredients!$C$3:$C$230)+SUMIF($B$3:$B$725,K711,$AI$3:$AI$725)</f>
        <v>10</v>
      </c>
      <c r="AG711" s="30">
        <f>SUMIF(Ingredients!$B$3:$B$230,L711,Ingredients!$C$3:$C$230)+SUMIF($B$3:$B$725,L711,$AI$3:$AI$725)</f>
        <v>0</v>
      </c>
      <c r="AH711" s="30">
        <f>SUMIF(Ingredients!$B$3:$B$230,M711,Ingredients!$C$3:$C$230)+SUMIF($B$3:$B$725,M711,$AI$3:$AI$725)</f>
        <v>0</v>
      </c>
      <c r="AI711" s="29">
        <f t="shared" si="152"/>
        <v>31</v>
      </c>
      <c r="AJ711" s="30">
        <f>SUMIF(Ingredients!$B$3:$B$230,F711,Ingredients!$D$3:$D$230)+SUMIF($B$3:$B$725,F711,$AR$3:$AR$725)</f>
        <v>0</v>
      </c>
      <c r="AK711" s="30">
        <f>SUMIF(Ingredients!$B$3:$B$230,G711,Ingredients!$D$3:$D$230)+SUMIF($B$3:$B$725,G711,$AR$3:$AR$725)</f>
        <v>0</v>
      </c>
      <c r="AL711" s="30">
        <f>SUMIF(Ingredients!$B$3:$B$230,H711,Ingredients!$D$3:$D$230)+SUMIF($B$3:$B$725,H711,$AR$3:$AR$725)</f>
        <v>0</v>
      </c>
      <c r="AM711" s="30">
        <f>SUMIF(Ingredients!$B$3:$B$230,I711,Ingredients!$D$3:$D$230)+SUMIF($B$3:$B$725,I711,$AR$3:$AR$725)</f>
        <v>5</v>
      </c>
      <c r="AN711" s="30">
        <f>SUMIF(Ingredients!$B$3:$B$230,J711,Ingredients!$D$3:$D$230)+SUMIF($B$3:$B$725,J711,$AR$3:$AR$725)</f>
        <v>0</v>
      </c>
      <c r="AO711" s="30">
        <f>SUMIF(Ingredients!$B$3:$B$230,K711,Ingredients!$D$3:$D$230)+SUMIF($B$3:$B$725,K711,$AR$3:$AR$725)</f>
        <v>0</v>
      </c>
      <c r="AP711" s="30">
        <f>SUMIF(Ingredients!$B$3:$B$230,L711,Ingredients!$D$3:$D$230)+SUMIF($B$3:$B$725,L711,$AR$3:$AR$725)</f>
        <v>0</v>
      </c>
      <c r="AQ711" s="30">
        <f>SUMIF(Ingredients!$B$3:$B$230,M711,Ingredients!$D$3:$D$230)+SUMIF($B$3:$B$725,M711,$AR$3:$AR$725)</f>
        <v>0</v>
      </c>
      <c r="AR711" s="29">
        <f t="shared" si="153"/>
        <v>5</v>
      </c>
      <c r="AS711" s="30">
        <f>SUMIF(Ingredients!$B$3:$B$230,F711,Ingredients!$E$3:$E$230)+SUMIF($B$3:$B$725,F711,$BA$3:$BA$730)</f>
        <v>21</v>
      </c>
      <c r="AT711" s="30">
        <f>SUMIF(Ingredients!$B$3:$B$230,G711,Ingredients!$E$3:$E$230)+SUMIF($B$3:$B$725,G711,$BA$3:$BA$730)</f>
        <v>10</v>
      </c>
      <c r="AU711" s="30">
        <f>SUMIF(Ingredients!$B$3:$B$230,H711,Ingredients!$E$3:$E$230)+SUMIF($B$3:$B$725,H711,$BA$3:$BA$730)</f>
        <v>73</v>
      </c>
      <c r="AV711" s="30">
        <f>SUMIF(Ingredients!$B$3:$B$230,I711,Ingredients!$E$3:$E$230)+SUMIF($B$3:$B$725,I711,$BA$3:$BA$730)</f>
        <v>22.333333333333332</v>
      </c>
      <c r="AW711" s="30">
        <f>SUMIF(Ingredients!$B$3:$B$230,J711,Ingredients!$E$3:$E$230)+SUMIF($B$3:$B$725,J711,$BA$3:$BA$730)</f>
        <v>43</v>
      </c>
      <c r="AX711" s="30">
        <f>SUMIF(Ingredients!$B$3:$B$230,K711,Ingredients!$E$3:$E$230)+SUMIF($B$3:$B$725,K711,$BA$3:$BA$730)</f>
        <v>14</v>
      </c>
      <c r="AY711" s="30">
        <f>SUMIF(Ingredients!$B$3:$B$230,L711,Ingredients!$E$3:$E$230)+SUMIF($B$3:$B$725,L711,$BA$3:$BA$730)</f>
        <v>16</v>
      </c>
      <c r="AZ711" s="30">
        <f>SUMIF(Ingredients!$B$3:$B$230,M711,Ingredients!$E$3:$E$230)+SUMIF($B$3:$B$725,M711,$BA$3:$BA$730)</f>
        <v>0</v>
      </c>
      <c r="BA711" s="29">
        <f t="shared" si="154"/>
        <v>28.476190476190474</v>
      </c>
      <c r="BB711" s="30">
        <f>SUMIF(Ingredients!$B$3:$B$230,F711,Ingredients!$F$3:$F$230)+SUMIF($B$3:$B$725,F711,$BJ$3:$BJ$725)</f>
        <v>1.5</v>
      </c>
      <c r="BC711" s="30">
        <f>SUMIF(Ingredients!$B$3:$B$230,G711,Ingredients!$F$3:$F$230)+SUMIF($B$3:$B$725,G711,$BJ$3:$BJ$725)</f>
        <v>0</v>
      </c>
      <c r="BD711" s="30">
        <f>SUMIF(Ingredients!$B$3:$B$230,H711,Ingredients!$F$3:$F$230)+SUMIF($B$3:$B$725,H711,$BJ$3:$BJ$725)</f>
        <v>0</v>
      </c>
      <c r="BE711" s="30">
        <f>SUMIF(Ingredients!$B$3:$B$230,I711,Ingredients!$F$3:$F$230)+SUMIF($B$3:$B$725,I711,$BJ$3:$BJ$725)</f>
        <v>0</v>
      </c>
      <c r="BF711" s="30">
        <f>SUMIF(Ingredients!$B$3:$B$230,J711,Ingredients!$F$3:$F$230)+SUMIF($B$3:$B$725,J711,$BJ$3:$BJ$725)</f>
        <v>0</v>
      </c>
      <c r="BG711" s="30">
        <f>SUMIF(Ingredients!$B$3:$B$230,K711,Ingredients!$F$3:$F$230)+SUMIF($B$3:$B$725,K711,$BJ$3:$BJ$725)</f>
        <v>0</v>
      </c>
      <c r="BH711" s="30">
        <f>SUMIF(Ingredients!$B$3:$B$230,L711,Ingredients!$F$3:$F$230)+SUMIF($B$3:$B$725,L711,$BJ$3:$BJ$725)</f>
        <v>0</v>
      </c>
      <c r="BI711" s="30">
        <f>SUMIF(Ingredients!$B$3:$B$230,M711,Ingredients!$F$3:$F$230)+SUMIF($B$3:$B$725,M711,$BJ$3:$BJ$725)</f>
        <v>0</v>
      </c>
      <c r="BJ711" s="35">
        <f t="shared" si="155"/>
        <v>1.5</v>
      </c>
      <c r="BK711" s="30">
        <f>SUMIF(Ingredients!$B$3:$B$230,F711,Ingredients!$G$3:$G$230)+SUMIF($B$3:$B$725,F711,$BS$3:$BS$725)</f>
        <v>0</v>
      </c>
      <c r="BL711" s="30">
        <f>SUMIF(Ingredients!$B$3:$B$230,G711,Ingredients!$G$3:$G$230)+SUMIF($B$3:$B$725,G711,$BS$3:$BS$725)</f>
        <v>1</v>
      </c>
      <c r="BM711" s="30">
        <f>SUMIF(Ingredients!$B$3:$B$230,H711,Ingredients!$G$3:$G$230)+SUMIF($B$3:$B$725,H711,$BS$3:$BS$725)</f>
        <v>0</v>
      </c>
      <c r="BN711" s="30">
        <f>SUMIF(Ingredients!$B$3:$B$230,I711,Ingredients!$G$3:$G$230)+SUMIF($B$3:$B$725,I711,$BS$3:$BS$725)</f>
        <v>0</v>
      </c>
      <c r="BO711" s="30">
        <f>SUMIF(Ingredients!$B$3:$B$230,J711,Ingredients!$G$3:$G$230)+SUMIF($B$3:$B$725,J711,$BS$3:$BS$725)</f>
        <v>0</v>
      </c>
      <c r="BP711" s="30">
        <f>SUMIF(Ingredients!$B$3:$B$230,K711,Ingredients!$G$3:$G$230)+SUMIF($B$3:$B$725,K711,$BS$3:$BS$725)</f>
        <v>0</v>
      </c>
      <c r="BQ711" s="30">
        <f>SUMIF(Ingredients!$B$3:$B$230,L711,Ingredients!$G$3:$G$230)+SUMIF($B$3:$B$725,L711,$BS$3:$BS$725)</f>
        <v>0</v>
      </c>
      <c r="BR711" s="30">
        <f>SUMIF(Ingredients!$B$3:$B$230,M711,Ingredients!$G$3:$G$230)+SUMIF($B$3:$B$725,M711,$BS$3:$BS$725)</f>
        <v>0</v>
      </c>
      <c r="BS711" s="36">
        <f t="shared" si="156"/>
        <v>1</v>
      </c>
      <c r="BT711" s="30">
        <f>SUMIF(Ingredients!$B$3:$B$230,F711,Ingredients!$H$3:$H$230)+SUMIF($B$3:$B$725,F711,$CB$3:$CB$725)</f>
        <v>0</v>
      </c>
      <c r="BU711" s="30">
        <f>SUMIF(Ingredients!$B$3:$B$230,G711,Ingredients!$H$3:$H$230)+SUMIF($B$3:$B$725,G711,$CB$3:$CB$725)</f>
        <v>0</v>
      </c>
      <c r="BV711" s="30">
        <f>SUMIF(Ingredients!$B$3:$B$230,H711,Ingredients!$H$3:$H$230)+SUMIF($B$3:$B$725,H711,$CB$3:$CB$725)</f>
        <v>0</v>
      </c>
      <c r="BW711" s="30">
        <f>SUMIF(Ingredients!$B$3:$B$230,I711,Ingredients!$H$3:$H$230)+SUMIF($B$3:$B$725,I711,$CB$3:$CB$725)</f>
        <v>1.5</v>
      </c>
      <c r="BX711" s="30">
        <f>SUMIF(Ingredients!$B$3:$B$230,J711,Ingredients!$H$3:$H$230)+SUMIF($B$3:$B$725,J711,$CB$3:$CB$725)</f>
        <v>1</v>
      </c>
      <c r="BY711" s="30">
        <f>SUMIF(Ingredients!$B$3:$B$230,K711,Ingredients!$H$3:$H$230)+SUMIF($B$3:$B$725,K711,$CB$3:$CB$725)</f>
        <v>0</v>
      </c>
      <c r="BZ711" s="30">
        <f>SUMIF(Ingredients!$B$3:$B$230,L711,Ingredients!$H$3:$H$230)+SUMIF($B$3:$B$725,L711,$CB$3:$CB$725)</f>
        <v>0</v>
      </c>
      <c r="CA711" s="30">
        <f>SUMIF(Ingredients!$B$3:$B$230,M711,Ingredients!$H$3:$H$230)+SUMIF($B$3:$B$725,M711,$CB$3:$CB$725)</f>
        <v>0</v>
      </c>
      <c r="CB711" s="42">
        <f t="shared" si="157"/>
        <v>2.5</v>
      </c>
      <c r="CC711" s="30">
        <f>SUMIF(Ingredients!$B$3:$B$230,F711,Ingredients!$I$3:$I$230)+SUMIF($B$3:$B$725,F711,$CK$3:$CK$725)</f>
        <v>0</v>
      </c>
      <c r="CD711" s="30">
        <f>SUMIF(Ingredients!$B$3:$B$230,G711,Ingredients!$I$3:$I$230)+SUMIF($B$3:$B$725,G711,$CK$3:$CK$725)</f>
        <v>0</v>
      </c>
      <c r="CE711" s="30">
        <f>SUMIF(Ingredients!$B$3:$B$230,H711,Ingredients!$I$3:$I$230)+SUMIF($B$3:$B$725,H711,$CK$3:$CK$725)</f>
        <v>0</v>
      </c>
      <c r="CF711" s="30">
        <f>SUMIF(Ingredients!$B$3:$B$230,I711,Ingredients!$I$3:$I$230)+SUMIF($B$3:$B$725,I711,$CK$3:$CK$725)</f>
        <v>0</v>
      </c>
      <c r="CG711" s="30">
        <f>SUMIF(Ingredients!$B$3:$B$230,J711,Ingredients!$I$3:$I$230)+SUMIF($B$3:$B$725,J711,$CK$3:$CK$725)</f>
        <v>0</v>
      </c>
      <c r="CH711" s="30">
        <f>SUMIF(Ingredients!$B$3:$B$230,K711,Ingredients!$I$3:$I$230)+SUMIF($B$3:$B$725,K711,$CK$3:$CK$725)</f>
        <v>2.5</v>
      </c>
      <c r="CI711" s="30">
        <f>SUMIF(Ingredients!$B$3:$B$230,L711,Ingredients!$I$3:$I$230)+SUMIF($B$3:$B$725,L711,$CK$3:$CK$725)</f>
        <v>0</v>
      </c>
      <c r="CJ711" s="30">
        <f>SUMIF(Ingredients!$B$3:$B$230,M711,Ingredients!$I$3:$I$230)+SUMIF($B$3:$B$725,M711,$CK$3:$CK$725)</f>
        <v>0</v>
      </c>
      <c r="CK711" s="38">
        <f t="shared" si="158"/>
        <v>2.5</v>
      </c>
      <c r="CL711" s="30">
        <f>SUMIF(Ingredients!$B$3:$B$230,F711,Ingredients!$J$3:$J$230)+SUMIF($B$3:$B$725,F711,$CT$3:$CT$725)</f>
        <v>0</v>
      </c>
      <c r="CM711" s="30">
        <f>SUMIF(Ingredients!$B$3:$B$230,G711,Ingredients!$J$3:$J$230)+SUMIF($B$3:$B$725,G711,$CT$3:$CT$725)</f>
        <v>0</v>
      </c>
      <c r="CN711" s="30">
        <f>SUMIF(Ingredients!$B$3:$B$230,H711,Ingredients!$J$3:$J$230)+SUMIF($B$3:$B$725,H711,$CT$3:$CT$725)</f>
        <v>3</v>
      </c>
      <c r="CO711" s="30">
        <f>SUMIF(Ingredients!$B$3:$B$230,I711,Ingredients!$J$3:$J$230)+SUMIF($B$3:$B$725,I711,$CT$3:$CT$725)</f>
        <v>0</v>
      </c>
      <c r="CP711" s="30">
        <f>SUMIF(Ingredients!$B$3:$B$230,J711,Ingredients!$J$3:$J$230)+SUMIF($B$3:$B$725,J711,$CT$3:$CT$725)</f>
        <v>0</v>
      </c>
      <c r="CQ711" s="30">
        <f>SUMIF(Ingredients!$B$3:$B$230,K711,Ingredients!$J$3:$J$230)+SUMIF($B$3:$B$725,K711,$CT$3:$CT$725)</f>
        <v>0</v>
      </c>
      <c r="CR711" s="30">
        <f>SUMIF(Ingredients!$B$3:$B$230,L711,Ingredients!$J$3:$J$230)+SUMIF($B$3:$B$725,L711,$CT$3:$CT$725)</f>
        <v>0</v>
      </c>
      <c r="CS711" s="30">
        <f>SUMIF(Ingredients!$B$3:$B$230,M711,Ingredients!$J$3:$J$230)+SUMIF($B$3:$B$725,M711,$CT$3:$CT$725)</f>
        <v>0</v>
      </c>
      <c r="CT711" s="43">
        <f t="shared" si="159"/>
        <v>3</v>
      </c>
      <c r="CU711" s="34">
        <v>30</v>
      </c>
      <c r="CV711" s="30">
        <v>0</v>
      </c>
      <c r="CW711" s="30">
        <v>14</v>
      </c>
      <c r="CX711" s="35">
        <v>1.5</v>
      </c>
      <c r="CY711" s="36">
        <v>1</v>
      </c>
      <c r="CZ711" s="37">
        <v>2.5</v>
      </c>
      <c r="DA711" s="38">
        <v>2.5</v>
      </c>
      <c r="DB711" s="39">
        <v>3</v>
      </c>
      <c r="DC711" t="s">
        <v>202</v>
      </c>
      <c r="DD711" t="str">
        <f t="shared" ca="1" si="151"/>
        <v/>
      </c>
      <c r="DE711" t="str">
        <f t="shared" ca="1" si="160"/>
        <v>-</v>
      </c>
      <c r="DG711" t="s">
        <v>200</v>
      </c>
      <c r="DH711" t="str">
        <f t="shared" ca="1" si="161"/>
        <v>PLOUGHMANSLUNCHITEM(MEAL, ItemRegistry.ploughmanslunchItem, 4 ,6f,0f,1.5f,2.5f,1f,2.5f,3f,1.5f),</v>
      </c>
      <c r="DI711" t="s">
        <v>2691</v>
      </c>
    </row>
    <row r="712" spans="2:113" x14ac:dyDescent="0.3">
      <c r="B712" t="s">
        <v>1057</v>
      </c>
      <c r="C712" t="str">
        <f>INDEX('PH Itemnames'!$B$1:$B$723,MATCH(B712,'PH Itemnames'!$A$1:$A$723),1)</f>
        <v>cornedbeefhashItem</v>
      </c>
      <c r="D712" t="s">
        <v>245</v>
      </c>
      <c r="E712" t="s">
        <v>1191</v>
      </c>
      <c r="F712" s="10" t="s">
        <v>713</v>
      </c>
      <c r="G712" s="11" t="s">
        <v>64</v>
      </c>
      <c r="H712" s="11" t="s">
        <v>132</v>
      </c>
      <c r="I712" s="11" t="s">
        <v>65</v>
      </c>
      <c r="J712" s="11" t="s">
        <v>226</v>
      </c>
      <c r="K712" s="11" t="s">
        <v>247</v>
      </c>
      <c r="L712" s="11" t="s">
        <v>73</v>
      </c>
      <c r="M712" s="11"/>
      <c r="N712" s="46">
        <f ca="1">SUMIF(Ingredients!$B$3:$B$230,'PH complex foods'!F712,Ingredients!$A$3:$A$119)+SUMIF($B$3:$B$725,F712,$V$3:$V$724)</f>
        <v>1</v>
      </c>
      <c r="O712" s="11">
        <f ca="1">SUMIF(Ingredients!$B$3:$B$230,'PH complex foods'!G712,Ingredients!$A$3:$A$119)+SUMIF($B$3:$B$725,G712,$V$3:$V$724)</f>
        <v>1</v>
      </c>
      <c r="P712" s="11">
        <f ca="1">SUMIF(Ingredients!$B$3:$B$230,'PH complex foods'!H712,Ingredients!$A$3:$A$119)+SUMIF($B$3:$B$725,H712,$V$3:$V$724)</f>
        <v>1</v>
      </c>
      <c r="Q712" s="11">
        <f ca="1">SUMIF(Ingredients!$B$3:$B$230,'PH complex foods'!I712,Ingredients!$A$3:$A$119)+SUMIF($B$3:$B$725,I712,$V$3:$V$724)</f>
        <v>1</v>
      </c>
      <c r="R712" s="11">
        <f ca="1">SUMIF(Ingredients!$B$3:$B$230,'PH complex foods'!J712,Ingredients!$A$3:$A$119)+SUMIF($B$3:$B$725,J712,$V$3:$V$724)</f>
        <v>1</v>
      </c>
      <c r="S712" s="11">
        <f ca="1">SUMIF(Ingredients!$B$3:$B$230,'PH complex foods'!K712,Ingredients!$A$3:$A$119)+SUMIF($B$3:$B$725,K712,$V$3:$V$724)</f>
        <v>1</v>
      </c>
      <c r="T712" s="11">
        <f ca="1">SUMIF(Ingredients!$B$3:$B$230,'PH complex foods'!L712,Ingredients!$A$3:$A$119)+SUMIF($B$3:$B$725,L712,$V$3:$V$724)</f>
        <v>1</v>
      </c>
      <c r="U712" s="11">
        <f ca="1">SUMIF(Ingredients!$B$3:$B$230,'PH complex foods'!M712,Ingredients!$A$3:$A$119)+SUMIF($B$3:$B$725,M712,$V$3:$V$724)</f>
        <v>0</v>
      </c>
      <c r="V712" s="10">
        <f t="shared" ca="1" si="162"/>
        <v>1</v>
      </c>
      <c r="W712" s="10">
        <v>1</v>
      </c>
      <c r="X712" s="11">
        <v>0</v>
      </c>
      <c r="Y712" s="11">
        <f>COUNTIF(F712:M1436,B712)</f>
        <v>1</v>
      </c>
      <c r="Z712" s="44" t="str">
        <f t="shared" ref="Z712:Z728" ca="1" si="163">IF(V712=1,"Yes","No")</f>
        <v>Yes</v>
      </c>
      <c r="AA712" s="34">
        <f>SUMIF(Ingredients!$B$3:$B$230,F712,Ingredients!$C$3:$C$230)+SUMIF($B$3:$B$725,F712,$AI$3:$AI$725)</f>
        <v>12</v>
      </c>
      <c r="AB712" s="30">
        <f>SUMIF(Ingredients!$B$3:$B$230,G712,Ingredients!$C$3:$C$230)+SUMIF($B$3:$B$725,G712,$AI$3:$AI$725)</f>
        <v>2</v>
      </c>
      <c r="AC712" s="30">
        <f>SUMIF(Ingredients!$B$3:$B$230,H712,Ingredients!$C$3:$C$230)+SUMIF($B$3:$B$725,H712,$AI$3:$AI$725)</f>
        <v>4</v>
      </c>
      <c r="AD712" s="30">
        <f>SUMIF(Ingredients!$B$3:$B$230,I712,Ingredients!$C$3:$C$230)+SUMIF($B$3:$B$725,I712,$AI$3:$AI$725)</f>
        <v>10</v>
      </c>
      <c r="AE712" s="30">
        <f>SUMIF(Ingredients!$B$3:$B$230,J712,Ingredients!$C$3:$C$230)+SUMIF($B$3:$B$725,J712,$AI$3:$AI$725)</f>
        <v>0</v>
      </c>
      <c r="AF712" s="30">
        <f>SUMIF(Ingredients!$B$3:$B$230,K712,Ingredients!$C$3:$C$230)+SUMIF($B$3:$B$725,K712,$AI$3:$AI$725)</f>
        <v>5</v>
      </c>
      <c r="AG712" s="30">
        <f>SUMIF(Ingredients!$B$3:$B$230,L712,Ingredients!$C$3:$C$230)+SUMIF($B$3:$B$725,L712,$AI$3:$AI$725)</f>
        <v>10</v>
      </c>
      <c r="AH712" s="30">
        <f>SUMIF(Ingredients!$B$3:$B$230,M712,Ingredients!$C$3:$C$230)+SUMIF($B$3:$B$725,M712,$AI$3:$AI$725)</f>
        <v>0</v>
      </c>
      <c r="AI712" s="29">
        <f t="shared" si="152"/>
        <v>43</v>
      </c>
      <c r="AJ712" s="30">
        <f>SUMIF(Ingredients!$B$3:$B$230,F712,Ingredients!$D$3:$D$230)+SUMIF($B$3:$B$725,F712,$AR$3:$AR$725)</f>
        <v>0</v>
      </c>
      <c r="AK712" s="30">
        <f>SUMIF(Ingredients!$B$3:$B$230,G712,Ingredients!$D$3:$D$230)+SUMIF($B$3:$B$725,G712,$AR$3:$AR$725)</f>
        <v>0</v>
      </c>
      <c r="AL712" s="30">
        <f>SUMIF(Ingredients!$B$3:$B$230,H712,Ingredients!$D$3:$D$230)+SUMIF($B$3:$B$725,H712,$AR$3:$AR$725)</f>
        <v>0</v>
      </c>
      <c r="AM712" s="30">
        <f>SUMIF(Ingredients!$B$3:$B$230,I712,Ingredients!$D$3:$D$230)+SUMIF($B$3:$B$725,I712,$AR$3:$AR$725)</f>
        <v>0</v>
      </c>
      <c r="AN712" s="30">
        <f>SUMIF(Ingredients!$B$3:$B$230,J712,Ingredients!$D$3:$D$230)+SUMIF($B$3:$B$725,J712,$AR$3:$AR$725)</f>
        <v>0</v>
      </c>
      <c r="AO712" s="30">
        <f>SUMIF(Ingredients!$B$3:$B$230,K712,Ingredients!$D$3:$D$230)+SUMIF($B$3:$B$725,K712,$AR$3:$AR$725)</f>
        <v>0</v>
      </c>
      <c r="AP712" s="30">
        <f>SUMIF(Ingredients!$B$3:$B$230,L712,Ingredients!$D$3:$D$230)+SUMIF($B$3:$B$725,L712,$AR$3:$AR$725)</f>
        <v>0</v>
      </c>
      <c r="AQ712" s="30">
        <f>SUMIF(Ingredients!$B$3:$B$230,M712,Ingredients!$D$3:$D$230)+SUMIF($B$3:$B$725,M712,$AR$3:$AR$725)</f>
        <v>0</v>
      </c>
      <c r="AR712" s="29">
        <f t="shared" si="153"/>
        <v>0</v>
      </c>
      <c r="AS712" s="30">
        <f>SUMIF(Ingredients!$B$3:$B$230,F712,Ingredients!$E$3:$E$230)+SUMIF($B$3:$B$725,F712,$BA$3:$BA$730)</f>
        <v>32.375</v>
      </c>
      <c r="AT712" s="30">
        <f>SUMIF(Ingredients!$B$3:$B$230,G712,Ingredients!$E$3:$E$230)+SUMIF($B$3:$B$725,G712,$BA$3:$BA$730)</f>
        <v>43</v>
      </c>
      <c r="AU712" s="30">
        <f>SUMIF(Ingredients!$B$3:$B$230,H712,Ingredients!$E$3:$E$230)+SUMIF($B$3:$B$725,H712,$BA$3:$BA$730)</f>
        <v>7.666666666666667</v>
      </c>
      <c r="AV712" s="30">
        <f>SUMIF(Ingredients!$B$3:$B$230,I712,Ingredients!$E$3:$E$230)+SUMIF($B$3:$B$725,I712,$BA$3:$BA$730)</f>
        <v>32</v>
      </c>
      <c r="AW712" s="30">
        <f>SUMIF(Ingredients!$B$3:$B$230,J712,Ingredients!$E$3:$E$230)+SUMIF($B$3:$B$725,J712,$BA$3:$BA$730)</f>
        <v>16</v>
      </c>
      <c r="AX712" s="30">
        <f>SUMIF(Ingredients!$B$3:$B$230,K712,Ingredients!$E$3:$E$230)+SUMIF($B$3:$B$725,K712,$BA$3:$BA$730)</f>
        <v>12</v>
      </c>
      <c r="AY712" s="30">
        <f>SUMIF(Ingredients!$B$3:$B$230,L712,Ingredients!$E$3:$E$230)+SUMIF($B$3:$B$725,L712,$BA$3:$BA$730)</f>
        <v>73</v>
      </c>
      <c r="AZ712" s="30">
        <f>SUMIF(Ingredients!$B$3:$B$230,M712,Ingredients!$E$3:$E$230)+SUMIF($B$3:$B$725,M712,$BA$3:$BA$730)</f>
        <v>0</v>
      </c>
      <c r="BA712" s="29">
        <f t="shared" si="154"/>
        <v>30.863095238095241</v>
      </c>
      <c r="BB712" s="30">
        <f>SUMIF(Ingredients!$B$3:$B$230,F712,Ingredients!$F$3:$F$230)+SUMIF($B$3:$B$725,F712,$BJ$3:$BJ$725)</f>
        <v>0</v>
      </c>
      <c r="BC712" s="30">
        <f>SUMIF(Ingredients!$B$3:$B$230,G712,Ingredients!$F$3:$F$230)+SUMIF($B$3:$B$725,G712,$BJ$3:$BJ$725)</f>
        <v>0</v>
      </c>
      <c r="BD712" s="30">
        <f>SUMIF(Ingredients!$B$3:$B$230,H712,Ingredients!$F$3:$F$230)+SUMIF($B$3:$B$725,H712,$BJ$3:$BJ$725)</f>
        <v>0</v>
      </c>
      <c r="BE712" s="30">
        <f>SUMIF(Ingredients!$B$3:$B$230,I712,Ingredients!$F$3:$F$230)+SUMIF($B$3:$B$725,I712,$BJ$3:$BJ$725)</f>
        <v>0</v>
      </c>
      <c r="BF712" s="30">
        <f>SUMIF(Ingredients!$B$3:$B$230,J712,Ingredients!$F$3:$F$230)+SUMIF($B$3:$B$725,J712,$BJ$3:$BJ$725)</f>
        <v>0</v>
      </c>
      <c r="BG712" s="30">
        <f>SUMIF(Ingredients!$B$3:$B$230,K712,Ingredients!$F$3:$F$230)+SUMIF($B$3:$B$725,K712,$BJ$3:$BJ$725)</f>
        <v>0</v>
      </c>
      <c r="BH712" s="30">
        <f>SUMIF(Ingredients!$B$3:$B$230,L712,Ingredients!$F$3:$F$230)+SUMIF($B$3:$B$725,L712,$BJ$3:$BJ$725)</f>
        <v>0</v>
      </c>
      <c r="BI712" s="30">
        <f>SUMIF(Ingredients!$B$3:$B$230,M712,Ingredients!$F$3:$F$230)+SUMIF($B$3:$B$725,M712,$BJ$3:$BJ$725)</f>
        <v>0</v>
      </c>
      <c r="BJ712" s="35">
        <f t="shared" si="155"/>
        <v>0</v>
      </c>
      <c r="BK712" s="30">
        <f>SUMIF(Ingredients!$B$3:$B$230,F712,Ingredients!$G$3:$G$230)+SUMIF($B$3:$B$725,F712,$BS$3:$BS$725)</f>
        <v>0</v>
      </c>
      <c r="BL712" s="30">
        <f>SUMIF(Ingredients!$B$3:$B$230,G712,Ingredients!$G$3:$G$230)+SUMIF($B$3:$B$725,G712,$BS$3:$BS$725)</f>
        <v>0</v>
      </c>
      <c r="BM712" s="30">
        <f>SUMIF(Ingredients!$B$3:$B$230,H712,Ingredients!$G$3:$G$230)+SUMIF($B$3:$B$725,H712,$BS$3:$BS$725)</f>
        <v>0</v>
      </c>
      <c r="BN712" s="30">
        <f>SUMIF(Ingredients!$B$3:$B$230,I712,Ingredients!$G$3:$G$230)+SUMIF($B$3:$B$725,I712,$BS$3:$BS$725)</f>
        <v>0</v>
      </c>
      <c r="BO712" s="30">
        <f>SUMIF(Ingredients!$B$3:$B$230,J712,Ingredients!$G$3:$G$230)+SUMIF($B$3:$B$725,J712,$BS$3:$BS$725)</f>
        <v>0</v>
      </c>
      <c r="BP712" s="30">
        <f>SUMIF(Ingredients!$B$3:$B$230,K712,Ingredients!$G$3:$G$230)+SUMIF($B$3:$B$725,K712,$BS$3:$BS$725)</f>
        <v>0</v>
      </c>
      <c r="BQ712" s="30">
        <f>SUMIF(Ingredients!$B$3:$B$230,L712,Ingredients!$G$3:$G$230)+SUMIF($B$3:$B$725,L712,$BS$3:$BS$725)</f>
        <v>0</v>
      </c>
      <c r="BR712" s="30">
        <f>SUMIF(Ingredients!$B$3:$B$230,M712,Ingredients!$G$3:$G$230)+SUMIF($B$3:$B$725,M712,$BS$3:$BS$725)</f>
        <v>0</v>
      </c>
      <c r="BS712" s="36">
        <f t="shared" si="156"/>
        <v>0</v>
      </c>
      <c r="BT712" s="30">
        <f>SUMIF(Ingredients!$B$3:$B$230,F712,Ingredients!$H$3:$H$230)+SUMIF($B$3:$B$725,F712,$CB$3:$CB$725)</f>
        <v>0</v>
      </c>
      <c r="BU712" s="30">
        <f>SUMIF(Ingredients!$B$3:$B$230,G712,Ingredients!$H$3:$H$230)+SUMIF($B$3:$B$725,G712,$CB$3:$CB$725)</f>
        <v>1</v>
      </c>
      <c r="BV712" s="30">
        <f>SUMIF(Ingredients!$B$3:$B$230,H712,Ingredients!$H$3:$H$230)+SUMIF($B$3:$B$725,H712,$CB$3:$CB$725)</f>
        <v>1</v>
      </c>
      <c r="BW712" s="30">
        <f>SUMIF(Ingredients!$B$3:$B$230,I712,Ingredients!$H$3:$H$230)+SUMIF($B$3:$B$725,I712,$CB$3:$CB$725)</f>
        <v>1.5</v>
      </c>
      <c r="BX712" s="30">
        <f>SUMIF(Ingredients!$B$3:$B$230,J712,Ingredients!$H$3:$H$230)+SUMIF($B$3:$B$725,J712,$CB$3:$CB$725)</f>
        <v>0</v>
      </c>
      <c r="BY712" s="30">
        <f>SUMIF(Ingredients!$B$3:$B$230,K712,Ingredients!$H$3:$H$230)+SUMIF($B$3:$B$725,K712,$CB$3:$CB$725)</f>
        <v>0</v>
      </c>
      <c r="BZ712" s="30">
        <f>SUMIF(Ingredients!$B$3:$B$230,L712,Ingredients!$H$3:$H$230)+SUMIF($B$3:$B$725,L712,$CB$3:$CB$725)</f>
        <v>0</v>
      </c>
      <c r="CA712" s="30">
        <f>SUMIF(Ingredients!$B$3:$B$230,M712,Ingredients!$H$3:$H$230)+SUMIF($B$3:$B$725,M712,$CB$3:$CB$725)</f>
        <v>0</v>
      </c>
      <c r="CB712" s="42">
        <f t="shared" si="157"/>
        <v>3.5</v>
      </c>
      <c r="CC712" s="30">
        <f>SUMIF(Ingredients!$B$3:$B$230,F712,Ingredients!$I$3:$I$230)+SUMIF($B$3:$B$725,F712,$CK$3:$CK$725)</f>
        <v>2</v>
      </c>
      <c r="CD712" s="30">
        <f>SUMIF(Ingredients!$B$3:$B$230,G712,Ingredients!$I$3:$I$230)+SUMIF($B$3:$B$725,G712,$CK$3:$CK$725)</f>
        <v>0</v>
      </c>
      <c r="CE712" s="30">
        <f>SUMIF(Ingredients!$B$3:$B$230,H712,Ingredients!$I$3:$I$230)+SUMIF($B$3:$B$725,H712,$CK$3:$CK$725)</f>
        <v>0</v>
      </c>
      <c r="CF712" s="30">
        <f>SUMIF(Ingredients!$B$3:$B$230,I712,Ingredients!$I$3:$I$230)+SUMIF($B$3:$B$725,I712,$CK$3:$CK$725)</f>
        <v>0</v>
      </c>
      <c r="CG712" s="30">
        <f>SUMIF(Ingredients!$B$3:$B$230,J712,Ingredients!$I$3:$I$230)+SUMIF($B$3:$B$725,J712,$CK$3:$CK$725)</f>
        <v>0</v>
      </c>
      <c r="CH712" s="30">
        <f>SUMIF(Ingredients!$B$3:$B$230,K712,Ingredients!$I$3:$I$230)+SUMIF($B$3:$B$725,K712,$CK$3:$CK$725)</f>
        <v>0</v>
      </c>
      <c r="CI712" s="30">
        <f>SUMIF(Ingredients!$B$3:$B$230,L712,Ingredients!$I$3:$I$230)+SUMIF($B$3:$B$725,L712,$CK$3:$CK$725)</f>
        <v>0</v>
      </c>
      <c r="CJ712" s="30">
        <f>SUMIF(Ingredients!$B$3:$B$230,M712,Ingredients!$I$3:$I$230)+SUMIF($B$3:$B$725,M712,$CK$3:$CK$725)</f>
        <v>0</v>
      </c>
      <c r="CK712" s="38">
        <f t="shared" si="158"/>
        <v>2</v>
      </c>
      <c r="CL712" s="30">
        <f>SUMIF(Ingredients!$B$3:$B$230,F712,Ingredients!$J$3:$J$230)+SUMIF($B$3:$B$725,F712,$CT$3:$CT$725)</f>
        <v>0</v>
      </c>
      <c r="CM712" s="30">
        <f>SUMIF(Ingredients!$B$3:$B$230,G712,Ingredients!$J$3:$J$230)+SUMIF($B$3:$B$725,G712,$CT$3:$CT$725)</f>
        <v>0</v>
      </c>
      <c r="CN712" s="30">
        <f>SUMIF(Ingredients!$B$3:$B$230,H712,Ingredients!$J$3:$J$230)+SUMIF($B$3:$B$725,H712,$CT$3:$CT$725)</f>
        <v>0</v>
      </c>
      <c r="CO712" s="30">
        <f>SUMIF(Ingredients!$B$3:$B$230,I712,Ingredients!$J$3:$J$230)+SUMIF($B$3:$B$725,I712,$CT$3:$CT$725)</f>
        <v>0</v>
      </c>
      <c r="CP712" s="30">
        <f>SUMIF(Ingredients!$B$3:$B$230,J712,Ingredients!$J$3:$J$230)+SUMIF($B$3:$B$725,J712,$CT$3:$CT$725)</f>
        <v>0</v>
      </c>
      <c r="CQ712" s="30">
        <f>SUMIF(Ingredients!$B$3:$B$230,K712,Ingredients!$J$3:$J$230)+SUMIF($B$3:$B$725,K712,$CT$3:$CT$725)</f>
        <v>1</v>
      </c>
      <c r="CR712" s="30">
        <f>SUMIF(Ingredients!$B$3:$B$230,L712,Ingredients!$J$3:$J$230)+SUMIF($B$3:$B$725,L712,$CT$3:$CT$725)</f>
        <v>3</v>
      </c>
      <c r="CS712" s="30">
        <f>SUMIF(Ingredients!$B$3:$B$230,M712,Ingredients!$J$3:$J$230)+SUMIF($B$3:$B$725,M712,$CT$3:$CT$725)</f>
        <v>0</v>
      </c>
      <c r="CT712" s="43">
        <f t="shared" si="159"/>
        <v>4</v>
      </c>
      <c r="CU712" s="34">
        <v>45</v>
      </c>
      <c r="CV712" s="30">
        <v>0</v>
      </c>
      <c r="CW712" s="30">
        <v>9</v>
      </c>
      <c r="CX712" s="35">
        <v>0</v>
      </c>
      <c r="CY712" s="36">
        <v>0</v>
      </c>
      <c r="CZ712" s="37">
        <v>3.5</v>
      </c>
      <c r="DA712" s="38">
        <v>2</v>
      </c>
      <c r="DB712" s="39">
        <v>4</v>
      </c>
      <c r="DC712" t="s">
        <v>202</v>
      </c>
      <c r="DD712" t="str">
        <f t="shared" ca="1" si="151"/>
        <v/>
      </c>
      <c r="DE712" t="str">
        <f t="shared" ca="1" si="160"/>
        <v>-</v>
      </c>
      <c r="DG712" t="s">
        <v>200</v>
      </c>
      <c r="DH712" t="str">
        <f t="shared" ca="1" si="161"/>
        <v>CORNEDBEEFHASHITEM(MEAL, ItemRegistry.cornedbeefhashItem, 4 ,9f,0f,0f,3.5f,0f,2f,4f,2.33f),</v>
      </c>
      <c r="DI712" t="s">
        <v>2271</v>
      </c>
    </row>
    <row r="713" spans="2:113" x14ac:dyDescent="0.3">
      <c r="B713" t="s">
        <v>1058</v>
      </c>
      <c r="C713" t="str">
        <f>INDEX('PH Itemnames'!$B$1:$B$723,MATCH(B713,'PH Itemnames'!$A$1:$A$723),1)</f>
        <v>beetsoupItem</v>
      </c>
      <c r="D713" t="s">
        <v>245</v>
      </c>
      <c r="E713" t="s">
        <v>1191</v>
      </c>
      <c r="F713" s="10" t="s">
        <v>558</v>
      </c>
      <c r="G713" s="11" t="s">
        <v>404</v>
      </c>
      <c r="H713" s="11" t="s">
        <v>1059</v>
      </c>
      <c r="I713" s="11" t="s">
        <v>522</v>
      </c>
      <c r="J713" s="11"/>
      <c r="K713" s="11"/>
      <c r="L713" s="11"/>
      <c r="M713" s="11"/>
      <c r="N713" s="46">
        <f ca="1">SUMIF(Ingredients!$B$3:$B$230,'PH complex foods'!F713,Ingredients!$A$3:$A$119)+SUMIF($B$3:$B$725,F713,$V$3:$V$724)</f>
        <v>0</v>
      </c>
      <c r="O713" s="11">
        <f ca="1">SUMIF(Ingredients!$B$3:$B$230,'PH complex foods'!G713,Ingredients!$A$3:$A$119)+SUMIF($B$3:$B$725,G713,$V$3:$V$724)</f>
        <v>1</v>
      </c>
      <c r="P713" s="11">
        <f ca="1">SUMIF(Ingredients!$B$3:$B$230,'PH complex foods'!H713,Ingredients!$A$3:$A$119)+SUMIF($B$3:$B$725,H713,$V$3:$V$724)</f>
        <v>1</v>
      </c>
      <c r="Q713" s="11">
        <f ca="1">SUMIF(Ingredients!$B$3:$B$230,'PH complex foods'!I713,Ingredients!$A$3:$A$119)+SUMIF($B$3:$B$725,I713,$V$3:$V$724)</f>
        <v>1</v>
      </c>
      <c r="R713" s="11">
        <f ca="1">SUMIF(Ingredients!$B$3:$B$230,'PH complex foods'!J713,Ingredients!$A$3:$A$119)+SUMIF($B$3:$B$725,J713,$V$3:$V$724)</f>
        <v>0</v>
      </c>
      <c r="S713" s="11">
        <f ca="1">SUMIF(Ingredients!$B$3:$B$230,'PH complex foods'!K713,Ingredients!$A$3:$A$119)+SUMIF($B$3:$B$725,K713,$V$3:$V$724)</f>
        <v>0</v>
      </c>
      <c r="T713" s="11">
        <f ca="1">SUMIF(Ingredients!$B$3:$B$230,'PH complex foods'!L713,Ingredients!$A$3:$A$119)+SUMIF($B$3:$B$725,L713,$V$3:$V$724)</f>
        <v>0</v>
      </c>
      <c r="U713" s="11">
        <f ca="1">SUMIF(Ingredients!$B$3:$B$230,'PH complex foods'!M713,Ingredients!$A$3:$A$119)+SUMIF($B$3:$B$725,M713,$V$3:$V$724)</f>
        <v>0</v>
      </c>
      <c r="V713" s="10">
        <f t="shared" ca="1" si="162"/>
        <v>0</v>
      </c>
      <c r="W713" s="10">
        <v>0</v>
      </c>
      <c r="X713" s="11">
        <v>0</v>
      </c>
      <c r="Y713" s="11">
        <f>COUNTIF(F713:M1437,B713)</f>
        <v>0</v>
      </c>
      <c r="Z713" s="44" t="str">
        <f t="shared" ca="1" si="163"/>
        <v>No</v>
      </c>
      <c r="AA713" s="34">
        <f>SUMIF(Ingredients!$B$3:$B$230,F713,Ingredients!$C$3:$C$230)+SUMIF($B$3:$B$725,F713,$AI$3:$AI$725)</f>
        <v>0</v>
      </c>
      <c r="AB713" s="30">
        <f>SUMIF(Ingredients!$B$3:$B$230,G713,Ingredients!$C$3:$C$230)+SUMIF($B$3:$B$725,G713,$AI$3:$AI$725)</f>
        <v>10</v>
      </c>
      <c r="AC713" s="30">
        <f>SUMIF(Ingredients!$B$3:$B$230,H713,Ingredients!$C$3:$C$230)+SUMIF($B$3:$B$725,H713,$AI$3:$AI$725)</f>
        <v>27</v>
      </c>
      <c r="AD713" s="30">
        <f>SUMIF(Ingredients!$B$3:$B$230,I713,Ingredients!$C$3:$C$230)+SUMIF($B$3:$B$725,I713,$AI$3:$AI$725)</f>
        <v>10</v>
      </c>
      <c r="AE713" s="30">
        <f>SUMIF(Ingredients!$B$3:$B$230,J713,Ingredients!$C$3:$C$230)+SUMIF($B$3:$B$725,J713,$AI$3:$AI$725)</f>
        <v>0</v>
      </c>
      <c r="AF713" s="30">
        <f>SUMIF(Ingredients!$B$3:$B$230,K713,Ingredients!$C$3:$C$230)+SUMIF($B$3:$B$725,K713,$AI$3:$AI$725)</f>
        <v>0</v>
      </c>
      <c r="AG713" s="30">
        <f>SUMIF(Ingredients!$B$3:$B$230,L713,Ingredients!$C$3:$C$230)+SUMIF($B$3:$B$725,L713,$AI$3:$AI$725)</f>
        <v>0</v>
      </c>
      <c r="AH713" s="30">
        <f>SUMIF(Ingredients!$B$3:$B$230,M713,Ingredients!$C$3:$C$230)+SUMIF($B$3:$B$725,M713,$AI$3:$AI$725)</f>
        <v>0</v>
      </c>
      <c r="AI713" s="29">
        <f t="shared" si="152"/>
        <v>47</v>
      </c>
      <c r="AJ713" s="30">
        <f>SUMIF(Ingredients!$B$3:$B$230,F713,Ingredients!$D$3:$D$230)+SUMIF($B$3:$B$725,F713,$AR$3:$AR$725)</f>
        <v>0</v>
      </c>
      <c r="AK713" s="30">
        <f>SUMIF(Ingredients!$B$3:$B$230,G713,Ingredients!$D$3:$D$230)+SUMIF($B$3:$B$725,G713,$AR$3:$AR$725)</f>
        <v>0</v>
      </c>
      <c r="AL713" s="30">
        <f>SUMIF(Ingredients!$B$3:$B$230,H713,Ingredients!$D$3:$D$230)+SUMIF($B$3:$B$725,H713,$AR$3:$AR$725)</f>
        <v>10</v>
      </c>
      <c r="AM713" s="30">
        <f>SUMIF(Ingredients!$B$3:$B$230,I713,Ingredients!$D$3:$D$230)+SUMIF($B$3:$B$725,I713,$AR$3:$AR$725)</f>
        <v>0</v>
      </c>
      <c r="AN713" s="30">
        <f>SUMIF(Ingredients!$B$3:$B$230,J713,Ingredients!$D$3:$D$230)+SUMIF($B$3:$B$725,J713,$AR$3:$AR$725)</f>
        <v>0</v>
      </c>
      <c r="AO713" s="30">
        <f>SUMIF(Ingredients!$B$3:$B$230,K713,Ingredients!$D$3:$D$230)+SUMIF($B$3:$B$725,K713,$AR$3:$AR$725)</f>
        <v>0</v>
      </c>
      <c r="AP713" s="30">
        <f>SUMIF(Ingredients!$B$3:$B$230,L713,Ingredients!$D$3:$D$230)+SUMIF($B$3:$B$725,L713,$AR$3:$AR$725)</f>
        <v>0</v>
      </c>
      <c r="AQ713" s="30">
        <f>SUMIF(Ingredients!$B$3:$B$230,M713,Ingredients!$D$3:$D$230)+SUMIF($B$3:$B$725,M713,$AR$3:$AR$725)</f>
        <v>0</v>
      </c>
      <c r="AR713" s="29">
        <f t="shared" si="153"/>
        <v>10</v>
      </c>
      <c r="AS713" s="30">
        <f>SUMIF(Ingredients!$B$3:$B$230,F713,Ingredients!$E$3:$E$230)+SUMIF($B$3:$B$725,F713,$BA$3:$BA$730)</f>
        <v>5</v>
      </c>
      <c r="AT713" s="30">
        <f>SUMIF(Ingredients!$B$3:$B$230,G713,Ingredients!$E$3:$E$230)+SUMIF($B$3:$B$725,G713,$BA$3:$BA$730)</f>
        <v>30.333333333333332</v>
      </c>
      <c r="AU713" s="30">
        <f>SUMIF(Ingredients!$B$3:$B$230,H713,Ingredients!$E$3:$E$230)+SUMIF($B$3:$B$725,H713,$BA$3:$BA$730)</f>
        <v>11.944444444444443</v>
      </c>
      <c r="AV713" s="30">
        <f>SUMIF(Ingredients!$B$3:$B$230,I713,Ingredients!$E$3:$E$230)+SUMIF($B$3:$B$725,I713,$BA$3:$BA$730)</f>
        <v>8.3333333333333339</v>
      </c>
      <c r="AW713" s="30">
        <f>SUMIF(Ingredients!$B$3:$B$230,J713,Ingredients!$E$3:$E$230)+SUMIF($B$3:$B$725,J713,$BA$3:$BA$730)</f>
        <v>0</v>
      </c>
      <c r="AX713" s="30">
        <f>SUMIF(Ingredients!$B$3:$B$230,K713,Ingredients!$E$3:$E$230)+SUMIF($B$3:$B$725,K713,$BA$3:$BA$730)</f>
        <v>0</v>
      </c>
      <c r="AY713" s="30">
        <f>SUMIF(Ingredients!$B$3:$B$230,L713,Ingredients!$E$3:$E$230)+SUMIF($B$3:$B$725,L713,$BA$3:$BA$730)</f>
        <v>0</v>
      </c>
      <c r="AZ713" s="30">
        <f>SUMIF(Ingredients!$B$3:$B$230,M713,Ingredients!$E$3:$E$230)+SUMIF($B$3:$B$725,M713,$BA$3:$BA$730)</f>
        <v>0</v>
      </c>
      <c r="BA713" s="29">
        <f t="shared" si="154"/>
        <v>13.902777777777777</v>
      </c>
      <c r="BB713" s="30">
        <f>SUMIF(Ingredients!$B$3:$B$230,F713,Ingredients!$F$3:$F$230)+SUMIF($B$3:$B$725,F713,$BJ$3:$BJ$725)</f>
        <v>0</v>
      </c>
      <c r="BC713" s="30">
        <f>SUMIF(Ingredients!$B$3:$B$230,G713,Ingredients!$F$3:$F$230)+SUMIF($B$3:$B$725,G713,$BJ$3:$BJ$725)</f>
        <v>0</v>
      </c>
      <c r="BD713" s="30">
        <f>SUMIF(Ingredients!$B$3:$B$230,H713,Ingredients!$F$3:$F$230)+SUMIF($B$3:$B$725,H713,$BJ$3:$BJ$725)</f>
        <v>0</v>
      </c>
      <c r="BE713" s="30">
        <f>SUMIF(Ingredients!$B$3:$B$230,I713,Ingredients!$F$3:$F$230)+SUMIF($B$3:$B$725,I713,$BJ$3:$BJ$725)</f>
        <v>0</v>
      </c>
      <c r="BF713" s="30">
        <f>SUMIF(Ingredients!$B$3:$B$230,J713,Ingredients!$F$3:$F$230)+SUMIF($B$3:$B$725,J713,$BJ$3:$BJ$725)</f>
        <v>0</v>
      </c>
      <c r="BG713" s="30">
        <f>SUMIF(Ingredients!$B$3:$B$230,K713,Ingredients!$F$3:$F$230)+SUMIF($B$3:$B$725,K713,$BJ$3:$BJ$725)</f>
        <v>0</v>
      </c>
      <c r="BH713" s="30">
        <f>SUMIF(Ingredients!$B$3:$B$230,L713,Ingredients!$F$3:$F$230)+SUMIF($B$3:$B$725,L713,$BJ$3:$BJ$725)</f>
        <v>0</v>
      </c>
      <c r="BI713" s="30">
        <f>SUMIF(Ingredients!$B$3:$B$230,M713,Ingredients!$F$3:$F$230)+SUMIF($B$3:$B$725,M713,$BJ$3:$BJ$725)</f>
        <v>0</v>
      </c>
      <c r="BJ713" s="35">
        <f t="shared" si="155"/>
        <v>0</v>
      </c>
      <c r="BK713" s="30">
        <f>SUMIF(Ingredients!$B$3:$B$230,F713,Ingredients!$G$3:$G$230)+SUMIF($B$3:$B$725,F713,$BS$3:$BS$725)</f>
        <v>0</v>
      </c>
      <c r="BL713" s="30">
        <f>SUMIF(Ingredients!$B$3:$B$230,G713,Ingredients!$G$3:$G$230)+SUMIF($B$3:$B$725,G713,$BS$3:$BS$725)</f>
        <v>0</v>
      </c>
      <c r="BM713" s="30">
        <f>SUMIF(Ingredients!$B$3:$B$230,H713,Ingredients!$G$3:$G$230)+SUMIF($B$3:$B$725,H713,$BS$3:$BS$725)</f>
        <v>0</v>
      </c>
      <c r="BN713" s="30">
        <f>SUMIF(Ingredients!$B$3:$B$230,I713,Ingredients!$G$3:$G$230)+SUMIF($B$3:$B$725,I713,$BS$3:$BS$725)</f>
        <v>0</v>
      </c>
      <c r="BO713" s="30">
        <f>SUMIF(Ingredients!$B$3:$B$230,J713,Ingredients!$G$3:$G$230)+SUMIF($B$3:$B$725,J713,$BS$3:$BS$725)</f>
        <v>0</v>
      </c>
      <c r="BP713" s="30">
        <f>SUMIF(Ingredients!$B$3:$B$230,K713,Ingredients!$G$3:$G$230)+SUMIF($B$3:$B$725,K713,$BS$3:$BS$725)</f>
        <v>0</v>
      </c>
      <c r="BQ713" s="30">
        <f>SUMIF(Ingredients!$B$3:$B$230,L713,Ingredients!$G$3:$G$230)+SUMIF($B$3:$B$725,L713,$BS$3:$BS$725)</f>
        <v>0</v>
      </c>
      <c r="BR713" s="30">
        <f>SUMIF(Ingredients!$B$3:$B$230,M713,Ingredients!$G$3:$G$230)+SUMIF($B$3:$B$725,M713,$BS$3:$BS$725)</f>
        <v>0</v>
      </c>
      <c r="BS713" s="36">
        <f t="shared" si="156"/>
        <v>0</v>
      </c>
      <c r="BT713" s="30">
        <f>SUMIF(Ingredients!$B$3:$B$230,F713,Ingredients!$H$3:$H$230)+SUMIF($B$3:$B$725,F713,$CB$3:$CB$725)</f>
        <v>0</v>
      </c>
      <c r="BU713" s="30">
        <f>SUMIF(Ingredients!$B$3:$B$230,G713,Ingredients!$H$3:$H$230)+SUMIF($B$3:$B$725,G713,$CB$3:$CB$725)</f>
        <v>1</v>
      </c>
      <c r="BV713" s="30">
        <f>SUMIF(Ingredients!$B$3:$B$230,H713,Ingredients!$H$3:$H$230)+SUMIF($B$3:$B$725,H713,$CB$3:$CB$725)</f>
        <v>1.5</v>
      </c>
      <c r="BW713" s="30">
        <f>SUMIF(Ingredients!$B$3:$B$230,I713,Ingredients!$H$3:$H$230)+SUMIF($B$3:$B$725,I713,$CB$3:$CB$725)</f>
        <v>1</v>
      </c>
      <c r="BX713" s="30">
        <f>SUMIF(Ingredients!$B$3:$B$230,J713,Ingredients!$H$3:$H$230)+SUMIF($B$3:$B$725,J713,$CB$3:$CB$725)</f>
        <v>0</v>
      </c>
      <c r="BY713" s="30">
        <f>SUMIF(Ingredients!$B$3:$B$230,K713,Ingredients!$H$3:$H$230)+SUMIF($B$3:$B$725,K713,$CB$3:$CB$725)</f>
        <v>0</v>
      </c>
      <c r="BZ713" s="30">
        <f>SUMIF(Ingredients!$B$3:$B$230,L713,Ingredients!$H$3:$H$230)+SUMIF($B$3:$B$725,L713,$CB$3:$CB$725)</f>
        <v>0</v>
      </c>
      <c r="CA713" s="30">
        <f>SUMIF(Ingredients!$B$3:$B$230,M713,Ingredients!$H$3:$H$230)+SUMIF($B$3:$B$725,M713,$CB$3:$CB$725)</f>
        <v>0</v>
      </c>
      <c r="CB713" s="42">
        <f t="shared" si="157"/>
        <v>3.5</v>
      </c>
      <c r="CC713" s="30">
        <f>SUMIF(Ingredients!$B$3:$B$230,F713,Ingredients!$I$3:$I$230)+SUMIF($B$3:$B$725,F713,$CK$3:$CK$725)</f>
        <v>0</v>
      </c>
      <c r="CD713" s="30">
        <f>SUMIF(Ingredients!$B$3:$B$230,G713,Ingredients!$I$3:$I$230)+SUMIF($B$3:$B$725,G713,$CK$3:$CK$725)</f>
        <v>0</v>
      </c>
      <c r="CE713" s="30">
        <f>SUMIF(Ingredients!$B$3:$B$230,H713,Ingredients!$I$3:$I$230)+SUMIF($B$3:$B$725,H713,$CK$3:$CK$725)</f>
        <v>3.5</v>
      </c>
      <c r="CF713" s="30">
        <f>SUMIF(Ingredients!$B$3:$B$230,I713,Ingredients!$I$3:$I$230)+SUMIF($B$3:$B$725,I713,$CK$3:$CK$725)</f>
        <v>1</v>
      </c>
      <c r="CG713" s="30">
        <f>SUMIF(Ingredients!$B$3:$B$230,J713,Ingredients!$I$3:$I$230)+SUMIF($B$3:$B$725,J713,$CK$3:$CK$725)</f>
        <v>0</v>
      </c>
      <c r="CH713" s="30">
        <f>SUMIF(Ingredients!$B$3:$B$230,K713,Ingredients!$I$3:$I$230)+SUMIF($B$3:$B$725,K713,$CK$3:$CK$725)</f>
        <v>0</v>
      </c>
      <c r="CI713" s="30">
        <f>SUMIF(Ingredients!$B$3:$B$230,L713,Ingredients!$I$3:$I$230)+SUMIF($B$3:$B$725,L713,$CK$3:$CK$725)</f>
        <v>0</v>
      </c>
      <c r="CJ713" s="30">
        <f>SUMIF(Ingredients!$B$3:$B$230,M713,Ingredients!$I$3:$I$230)+SUMIF($B$3:$B$725,M713,$CK$3:$CK$725)</f>
        <v>0</v>
      </c>
      <c r="CK713" s="38">
        <f t="shared" si="158"/>
        <v>4.5</v>
      </c>
      <c r="CL713" s="30">
        <f>SUMIF(Ingredients!$B$3:$B$230,F713,Ingredients!$J$3:$J$230)+SUMIF($B$3:$B$725,F713,$CT$3:$CT$725)</f>
        <v>0</v>
      </c>
      <c r="CM713" s="30">
        <f>SUMIF(Ingredients!$B$3:$B$230,G713,Ingredients!$J$3:$J$230)+SUMIF($B$3:$B$725,G713,$CT$3:$CT$725)</f>
        <v>0</v>
      </c>
      <c r="CN713" s="30">
        <f>SUMIF(Ingredients!$B$3:$B$230,H713,Ingredients!$J$3:$J$230)+SUMIF($B$3:$B$725,H713,$CT$3:$CT$725)</f>
        <v>0</v>
      </c>
      <c r="CO713" s="30">
        <f>SUMIF(Ingredients!$B$3:$B$230,I713,Ingredients!$J$3:$J$230)+SUMIF($B$3:$B$725,I713,$CT$3:$CT$725)</f>
        <v>0</v>
      </c>
      <c r="CP713" s="30">
        <f>SUMIF(Ingredients!$B$3:$B$230,J713,Ingredients!$J$3:$J$230)+SUMIF($B$3:$B$725,J713,$CT$3:$CT$725)</f>
        <v>0</v>
      </c>
      <c r="CQ713" s="30">
        <f>SUMIF(Ingredients!$B$3:$B$230,K713,Ingredients!$J$3:$J$230)+SUMIF($B$3:$B$725,K713,$CT$3:$CT$725)</f>
        <v>0</v>
      </c>
      <c r="CR713" s="30">
        <f>SUMIF(Ingredients!$B$3:$B$230,L713,Ingredients!$J$3:$J$230)+SUMIF($B$3:$B$725,L713,$CT$3:$CT$725)</f>
        <v>0</v>
      </c>
      <c r="CS713" s="30">
        <f>SUMIF(Ingredients!$B$3:$B$230,M713,Ingredients!$J$3:$J$230)+SUMIF($B$3:$B$725,M713,$CT$3:$CT$725)</f>
        <v>0</v>
      </c>
      <c r="CT713" s="43">
        <f t="shared" si="159"/>
        <v>0</v>
      </c>
      <c r="CU713" s="34">
        <v>47</v>
      </c>
      <c r="CV713" s="30">
        <v>10</v>
      </c>
      <c r="CW713" s="30">
        <v>13.902777777777777</v>
      </c>
      <c r="CX713" s="35">
        <v>0</v>
      </c>
      <c r="CY713" s="36">
        <v>0</v>
      </c>
      <c r="CZ713" s="37">
        <v>3.5</v>
      </c>
      <c r="DA713" s="38">
        <v>4.5</v>
      </c>
      <c r="DB713" s="39">
        <v>0</v>
      </c>
      <c r="DC713" t="s">
        <v>199</v>
      </c>
      <c r="DD713" t="str">
        <f t="shared" ca="1" si="151"/>
        <v/>
      </c>
      <c r="DE713" t="str">
        <f t="shared" ca="1" si="160"/>
        <v>No</v>
      </c>
      <c r="DG713" t="s">
        <v>200</v>
      </c>
      <c r="DH713" t="str">
        <f t="shared" ca="1" si="161"/>
        <v/>
      </c>
      <c r="DI713" t="s">
        <v>2271</v>
      </c>
    </row>
    <row r="714" spans="2:113" x14ac:dyDescent="0.3">
      <c r="B714" t="s">
        <v>1060</v>
      </c>
      <c r="C714" t="str">
        <f>INDEX('PH Itemnames'!$B$1:$B$723,MATCH(B714,'PH Itemnames'!$A$1:$A$723),1)</f>
        <v>friedfeastItem</v>
      </c>
      <c r="D714" t="s">
        <v>245</v>
      </c>
      <c r="E714" t="s">
        <v>1191</v>
      </c>
      <c r="F714" s="10" t="s">
        <v>498</v>
      </c>
      <c r="G714" s="11" t="s">
        <v>282</v>
      </c>
      <c r="H714" s="11" t="s">
        <v>1061</v>
      </c>
      <c r="I714" s="11" t="s">
        <v>743</v>
      </c>
      <c r="J714" s="11"/>
      <c r="K714" s="11"/>
      <c r="L714" s="11"/>
      <c r="M714" s="11"/>
      <c r="N714" s="46">
        <f ca="1">SUMIF(Ingredients!$B$3:$B$230,'PH complex foods'!F714,Ingredients!$A$3:$A$119)+SUMIF($B$3:$B$725,F714,$V$3:$V$724)</f>
        <v>1</v>
      </c>
      <c r="O714" s="11">
        <f ca="1">SUMIF(Ingredients!$B$3:$B$230,'PH complex foods'!G714,Ingredients!$A$3:$A$119)+SUMIF($B$3:$B$725,G714,$V$3:$V$724)</f>
        <v>1</v>
      </c>
      <c r="P714" s="11">
        <f ca="1">SUMIF(Ingredients!$B$3:$B$230,'PH complex foods'!H714,Ingredients!$A$3:$A$119)+SUMIF($B$3:$B$725,H714,$V$3:$V$724)</f>
        <v>1</v>
      </c>
      <c r="Q714" s="11">
        <f ca="1">SUMIF(Ingredients!$B$3:$B$230,'PH complex foods'!I714,Ingredients!$A$3:$A$119)+SUMIF($B$3:$B$725,I714,$V$3:$V$724)</f>
        <v>1</v>
      </c>
      <c r="R714" s="11">
        <f ca="1">SUMIF(Ingredients!$B$3:$B$230,'PH complex foods'!J714,Ingredients!$A$3:$A$119)+SUMIF($B$3:$B$725,J714,$V$3:$V$724)</f>
        <v>0</v>
      </c>
      <c r="S714" s="11">
        <f ca="1">SUMIF(Ingredients!$B$3:$B$230,'PH complex foods'!K714,Ingredients!$A$3:$A$119)+SUMIF($B$3:$B$725,K714,$V$3:$V$724)</f>
        <v>0</v>
      </c>
      <c r="T714" s="11">
        <f ca="1">SUMIF(Ingredients!$B$3:$B$230,'PH complex foods'!L714,Ingredients!$A$3:$A$119)+SUMIF($B$3:$B$725,L714,$V$3:$V$724)</f>
        <v>0</v>
      </c>
      <c r="U714" s="11">
        <f ca="1">SUMIF(Ingredients!$B$3:$B$230,'PH complex foods'!M714,Ingredients!$A$3:$A$119)+SUMIF($B$3:$B$725,M714,$V$3:$V$724)</f>
        <v>0</v>
      </c>
      <c r="V714" s="10">
        <f t="shared" ca="1" si="162"/>
        <v>1</v>
      </c>
      <c r="W714" s="10">
        <v>1</v>
      </c>
      <c r="X714" s="11">
        <v>1</v>
      </c>
      <c r="Y714" s="11">
        <f>COUNTIF(F714:M1438,B714)</f>
        <v>0</v>
      </c>
      <c r="Z714" s="44" t="str">
        <f t="shared" ca="1" si="163"/>
        <v>Yes</v>
      </c>
      <c r="AA714" s="34">
        <f>SUMIF(Ingredients!$B$3:$B$230,F714,Ingredients!$C$3:$C$230)+SUMIF($B$3:$B$725,F714,$AI$3:$AI$725)</f>
        <v>19</v>
      </c>
      <c r="AB714" s="30">
        <f>SUMIF(Ingredients!$B$3:$B$230,G714,Ingredients!$C$3:$C$230)+SUMIF($B$3:$B$725,G714,$AI$3:$AI$725)</f>
        <v>10</v>
      </c>
      <c r="AC714" s="30">
        <f>SUMIF(Ingredients!$B$3:$B$230,H714,Ingredients!$C$3:$C$230)+SUMIF($B$3:$B$725,H714,$AI$3:$AI$725)</f>
        <v>15</v>
      </c>
      <c r="AD714" s="30">
        <f>SUMIF(Ingredients!$B$3:$B$230,I714,Ingredients!$C$3:$C$230)+SUMIF($B$3:$B$725,I714,$AI$3:$AI$725)</f>
        <v>0</v>
      </c>
      <c r="AE714" s="30">
        <f>SUMIF(Ingredients!$B$3:$B$230,J714,Ingredients!$C$3:$C$230)+SUMIF($B$3:$B$725,J714,$AI$3:$AI$725)</f>
        <v>0</v>
      </c>
      <c r="AF714" s="30">
        <f>SUMIF(Ingredients!$B$3:$B$230,K714,Ingredients!$C$3:$C$230)+SUMIF($B$3:$B$725,K714,$AI$3:$AI$725)</f>
        <v>0</v>
      </c>
      <c r="AG714" s="30">
        <f>SUMIF(Ingredients!$B$3:$B$230,L714,Ingredients!$C$3:$C$230)+SUMIF($B$3:$B$725,L714,$AI$3:$AI$725)</f>
        <v>0</v>
      </c>
      <c r="AH714" s="30">
        <f>SUMIF(Ingredients!$B$3:$B$230,M714,Ingredients!$C$3:$C$230)+SUMIF($B$3:$B$725,M714,$AI$3:$AI$725)</f>
        <v>0</v>
      </c>
      <c r="AI714" s="29">
        <f t="shared" si="152"/>
        <v>44</v>
      </c>
      <c r="AJ714" s="30">
        <f>SUMIF(Ingredients!$B$3:$B$230,F714,Ingredients!$D$3:$D$230)+SUMIF($B$3:$B$725,F714,$AR$3:$AR$725)</f>
        <v>0</v>
      </c>
      <c r="AK714" s="30">
        <f>SUMIF(Ingredients!$B$3:$B$230,G714,Ingredients!$D$3:$D$230)+SUMIF($B$3:$B$725,G714,$AR$3:$AR$725)</f>
        <v>0</v>
      </c>
      <c r="AL714" s="30">
        <f>SUMIF(Ingredients!$B$3:$B$230,H714,Ingredients!$D$3:$D$230)+SUMIF($B$3:$B$725,H714,$AR$3:$AR$725)</f>
        <v>0</v>
      </c>
      <c r="AM714" s="30">
        <f>SUMIF(Ingredients!$B$3:$B$230,I714,Ingredients!$D$3:$D$230)+SUMIF($B$3:$B$725,I714,$AR$3:$AR$725)</f>
        <v>20</v>
      </c>
      <c r="AN714" s="30">
        <f>SUMIF(Ingredients!$B$3:$B$230,J714,Ingredients!$D$3:$D$230)+SUMIF($B$3:$B$725,J714,$AR$3:$AR$725)</f>
        <v>0</v>
      </c>
      <c r="AO714" s="30">
        <f>SUMIF(Ingredients!$B$3:$B$230,K714,Ingredients!$D$3:$D$230)+SUMIF($B$3:$B$725,K714,$AR$3:$AR$725)</f>
        <v>0</v>
      </c>
      <c r="AP714" s="30">
        <f>SUMIF(Ingredients!$B$3:$B$230,L714,Ingredients!$D$3:$D$230)+SUMIF($B$3:$B$725,L714,$AR$3:$AR$725)</f>
        <v>0</v>
      </c>
      <c r="AQ714" s="30">
        <f>SUMIF(Ingredients!$B$3:$B$230,M714,Ingredients!$D$3:$D$230)+SUMIF($B$3:$B$725,M714,$AR$3:$AR$725)</f>
        <v>0</v>
      </c>
      <c r="AR714" s="29">
        <f t="shared" si="153"/>
        <v>20</v>
      </c>
      <c r="AS714" s="30">
        <f>SUMIF(Ingredients!$B$3:$B$230,F714,Ingredients!$E$3:$E$230)+SUMIF($B$3:$B$725,F714,$BA$3:$BA$730)</f>
        <v>16.899999999999999</v>
      </c>
      <c r="AT714" s="30">
        <f>SUMIF(Ingredients!$B$3:$B$230,G714,Ingredients!$E$3:$E$230)+SUMIF($B$3:$B$725,G714,$BA$3:$BA$730)</f>
        <v>31</v>
      </c>
      <c r="AU714" s="30">
        <f>SUMIF(Ingredients!$B$3:$B$230,H714,Ingredients!$E$3:$E$230)+SUMIF($B$3:$B$725,H714,$BA$3:$BA$730)</f>
        <v>26</v>
      </c>
      <c r="AV714" s="30">
        <f>SUMIF(Ingredients!$B$3:$B$230,I714,Ingredients!$E$3:$E$230)+SUMIF($B$3:$B$725,I714,$BA$3:$BA$730)</f>
        <v>30</v>
      </c>
      <c r="AW714" s="30">
        <f>SUMIF(Ingredients!$B$3:$B$230,J714,Ingredients!$E$3:$E$230)+SUMIF($B$3:$B$725,J714,$BA$3:$BA$730)</f>
        <v>0</v>
      </c>
      <c r="AX714" s="30">
        <f>SUMIF(Ingredients!$B$3:$B$230,K714,Ingredients!$E$3:$E$230)+SUMIF($B$3:$B$725,K714,$BA$3:$BA$730)</f>
        <v>0</v>
      </c>
      <c r="AY714" s="30">
        <f>SUMIF(Ingredients!$B$3:$B$230,L714,Ingredients!$E$3:$E$230)+SUMIF($B$3:$B$725,L714,$BA$3:$BA$730)</f>
        <v>0</v>
      </c>
      <c r="AZ714" s="30">
        <f>SUMIF(Ingredients!$B$3:$B$230,M714,Ingredients!$E$3:$E$230)+SUMIF($B$3:$B$725,M714,$BA$3:$BA$730)</f>
        <v>0</v>
      </c>
      <c r="BA714" s="29">
        <f t="shared" si="154"/>
        <v>25.975000000000001</v>
      </c>
      <c r="BB714" s="30">
        <f>SUMIF(Ingredients!$B$3:$B$230,F714,Ingredients!$F$3:$F$230)+SUMIF($B$3:$B$725,F714,$BJ$3:$BJ$725)</f>
        <v>1</v>
      </c>
      <c r="BC714" s="30">
        <f>SUMIF(Ingredients!$B$3:$B$230,G714,Ingredients!$F$3:$F$230)+SUMIF($B$3:$B$725,G714,$BJ$3:$BJ$725)</f>
        <v>0</v>
      </c>
      <c r="BD714" s="30">
        <f>SUMIF(Ingredients!$B$3:$B$230,H714,Ingredients!$F$3:$F$230)+SUMIF($B$3:$B$725,H714,$BJ$3:$BJ$725)</f>
        <v>0</v>
      </c>
      <c r="BE714" s="30">
        <f>SUMIF(Ingredients!$B$3:$B$230,I714,Ingredients!$F$3:$F$230)+SUMIF($B$3:$B$725,I714,$BJ$3:$BJ$725)</f>
        <v>0</v>
      </c>
      <c r="BF714" s="30">
        <f>SUMIF(Ingredients!$B$3:$B$230,J714,Ingredients!$F$3:$F$230)+SUMIF($B$3:$B$725,J714,$BJ$3:$BJ$725)</f>
        <v>0</v>
      </c>
      <c r="BG714" s="30">
        <f>SUMIF(Ingredients!$B$3:$B$230,K714,Ingredients!$F$3:$F$230)+SUMIF($B$3:$B$725,K714,$BJ$3:$BJ$725)</f>
        <v>0</v>
      </c>
      <c r="BH714" s="30">
        <f>SUMIF(Ingredients!$B$3:$B$230,L714,Ingredients!$F$3:$F$230)+SUMIF($B$3:$B$725,L714,$BJ$3:$BJ$725)</f>
        <v>0</v>
      </c>
      <c r="BI714" s="30">
        <f>SUMIF(Ingredients!$B$3:$B$230,M714,Ingredients!$F$3:$F$230)+SUMIF($B$3:$B$725,M714,$BJ$3:$BJ$725)</f>
        <v>0</v>
      </c>
      <c r="BJ714" s="35">
        <f t="shared" si="155"/>
        <v>1</v>
      </c>
      <c r="BK714" s="30">
        <f>SUMIF(Ingredients!$B$3:$B$230,F714,Ingredients!$G$3:$G$230)+SUMIF($B$3:$B$725,F714,$BS$3:$BS$725)</f>
        <v>0</v>
      </c>
      <c r="BL714" s="30">
        <f>SUMIF(Ingredients!$B$3:$B$230,G714,Ingredients!$G$3:$G$230)+SUMIF($B$3:$B$725,G714,$BS$3:$BS$725)</f>
        <v>0</v>
      </c>
      <c r="BM714" s="30">
        <f>SUMIF(Ingredients!$B$3:$B$230,H714,Ingredients!$G$3:$G$230)+SUMIF($B$3:$B$725,H714,$BS$3:$BS$725)</f>
        <v>0</v>
      </c>
      <c r="BN714" s="30">
        <f>SUMIF(Ingredients!$B$3:$B$230,I714,Ingredients!$G$3:$G$230)+SUMIF($B$3:$B$725,I714,$BS$3:$BS$725)</f>
        <v>0</v>
      </c>
      <c r="BO714" s="30">
        <f>SUMIF(Ingredients!$B$3:$B$230,J714,Ingredients!$G$3:$G$230)+SUMIF($B$3:$B$725,J714,$BS$3:$BS$725)</f>
        <v>0</v>
      </c>
      <c r="BP714" s="30">
        <f>SUMIF(Ingredients!$B$3:$B$230,K714,Ingredients!$G$3:$G$230)+SUMIF($B$3:$B$725,K714,$BS$3:$BS$725)</f>
        <v>0</v>
      </c>
      <c r="BQ714" s="30">
        <f>SUMIF(Ingredients!$B$3:$B$230,L714,Ingredients!$G$3:$G$230)+SUMIF($B$3:$B$725,L714,$BS$3:$BS$725)</f>
        <v>0</v>
      </c>
      <c r="BR714" s="30">
        <f>SUMIF(Ingredients!$B$3:$B$230,M714,Ingredients!$G$3:$G$230)+SUMIF($B$3:$B$725,M714,$BS$3:$BS$725)</f>
        <v>0</v>
      </c>
      <c r="BS714" s="36">
        <f t="shared" si="156"/>
        <v>0</v>
      </c>
      <c r="BT714" s="30">
        <f>SUMIF(Ingredients!$B$3:$B$230,F714,Ingredients!$H$3:$H$230)+SUMIF($B$3:$B$725,F714,$CB$3:$CB$725)</f>
        <v>0</v>
      </c>
      <c r="BU714" s="30">
        <f>SUMIF(Ingredients!$B$3:$B$230,G714,Ingredients!$H$3:$H$230)+SUMIF($B$3:$B$725,G714,$CB$3:$CB$725)</f>
        <v>1.5</v>
      </c>
      <c r="BV714" s="30">
        <f>SUMIF(Ingredients!$B$3:$B$230,H714,Ingredients!$H$3:$H$230)+SUMIF($B$3:$B$725,H714,$CB$3:$CB$725)</f>
        <v>1.5</v>
      </c>
      <c r="BW714" s="30">
        <f>SUMIF(Ingredients!$B$3:$B$230,I714,Ingredients!$H$3:$H$230)+SUMIF($B$3:$B$725,I714,$CB$3:$CB$725)</f>
        <v>0</v>
      </c>
      <c r="BX714" s="30">
        <f>SUMIF(Ingredients!$B$3:$B$230,J714,Ingredients!$H$3:$H$230)+SUMIF($B$3:$B$725,J714,$CB$3:$CB$725)</f>
        <v>0</v>
      </c>
      <c r="BY714" s="30">
        <f>SUMIF(Ingredients!$B$3:$B$230,K714,Ingredients!$H$3:$H$230)+SUMIF($B$3:$B$725,K714,$CB$3:$CB$725)</f>
        <v>0</v>
      </c>
      <c r="BZ714" s="30">
        <f>SUMIF(Ingredients!$B$3:$B$230,L714,Ingredients!$H$3:$H$230)+SUMIF($B$3:$B$725,L714,$CB$3:$CB$725)</f>
        <v>0</v>
      </c>
      <c r="CA714" s="30">
        <f>SUMIF(Ingredients!$B$3:$B$230,M714,Ingredients!$H$3:$H$230)+SUMIF($B$3:$B$725,M714,$CB$3:$CB$725)</f>
        <v>0</v>
      </c>
      <c r="CB714" s="42">
        <f t="shared" si="157"/>
        <v>3</v>
      </c>
      <c r="CC714" s="30">
        <f>SUMIF(Ingredients!$B$3:$B$230,F714,Ingredients!$I$3:$I$230)+SUMIF($B$3:$B$725,F714,$CK$3:$CK$725)</f>
        <v>2.5</v>
      </c>
      <c r="CD714" s="30">
        <f>SUMIF(Ingredients!$B$3:$B$230,G714,Ingredients!$I$3:$I$230)+SUMIF($B$3:$B$725,G714,$CK$3:$CK$725)</f>
        <v>0</v>
      </c>
      <c r="CE714" s="30">
        <f>SUMIF(Ingredients!$B$3:$B$230,H714,Ingredients!$I$3:$I$230)+SUMIF($B$3:$B$725,H714,$CK$3:$CK$725)</f>
        <v>0</v>
      </c>
      <c r="CF714" s="30">
        <f>SUMIF(Ingredients!$B$3:$B$230,I714,Ingredients!$I$3:$I$230)+SUMIF($B$3:$B$725,I714,$CK$3:$CK$725)</f>
        <v>0</v>
      </c>
      <c r="CG714" s="30">
        <f>SUMIF(Ingredients!$B$3:$B$230,J714,Ingredients!$I$3:$I$230)+SUMIF($B$3:$B$725,J714,$CK$3:$CK$725)</f>
        <v>0</v>
      </c>
      <c r="CH714" s="30">
        <f>SUMIF(Ingredients!$B$3:$B$230,K714,Ingredients!$I$3:$I$230)+SUMIF($B$3:$B$725,K714,$CK$3:$CK$725)</f>
        <v>0</v>
      </c>
      <c r="CI714" s="30">
        <f>SUMIF(Ingredients!$B$3:$B$230,L714,Ingredients!$I$3:$I$230)+SUMIF($B$3:$B$725,L714,$CK$3:$CK$725)</f>
        <v>0</v>
      </c>
      <c r="CJ714" s="30">
        <f>SUMIF(Ingredients!$B$3:$B$230,M714,Ingredients!$I$3:$I$230)+SUMIF($B$3:$B$725,M714,$CK$3:$CK$725)</f>
        <v>0</v>
      </c>
      <c r="CK714" s="38">
        <f t="shared" si="158"/>
        <v>2.5</v>
      </c>
      <c r="CL714" s="30">
        <f>SUMIF(Ingredients!$B$3:$B$230,F714,Ingredients!$J$3:$J$230)+SUMIF($B$3:$B$725,F714,$CT$3:$CT$725)</f>
        <v>0</v>
      </c>
      <c r="CM714" s="30">
        <f>SUMIF(Ingredients!$B$3:$B$230,G714,Ingredients!$J$3:$J$230)+SUMIF($B$3:$B$725,G714,$CT$3:$CT$725)</f>
        <v>0</v>
      </c>
      <c r="CN714" s="30">
        <f>SUMIF(Ingredients!$B$3:$B$230,H714,Ingredients!$J$3:$J$230)+SUMIF($B$3:$B$725,H714,$CT$3:$CT$725)</f>
        <v>1</v>
      </c>
      <c r="CO714" s="30">
        <f>SUMIF(Ingredients!$B$3:$B$230,I714,Ingredients!$J$3:$J$230)+SUMIF($B$3:$B$725,I714,$CT$3:$CT$725)</f>
        <v>0</v>
      </c>
      <c r="CP714" s="30">
        <f>SUMIF(Ingredients!$B$3:$B$230,J714,Ingredients!$J$3:$J$230)+SUMIF($B$3:$B$725,J714,$CT$3:$CT$725)</f>
        <v>0</v>
      </c>
      <c r="CQ714" s="30">
        <f>SUMIF(Ingredients!$B$3:$B$230,K714,Ingredients!$J$3:$J$230)+SUMIF($B$3:$B$725,K714,$CT$3:$CT$725)</f>
        <v>0</v>
      </c>
      <c r="CR714" s="30">
        <f>SUMIF(Ingredients!$B$3:$B$230,L714,Ingredients!$J$3:$J$230)+SUMIF($B$3:$B$725,L714,$CT$3:$CT$725)</f>
        <v>0</v>
      </c>
      <c r="CS714" s="30">
        <f>SUMIF(Ingredients!$B$3:$B$230,M714,Ingredients!$J$3:$J$230)+SUMIF($B$3:$B$725,M714,$CT$3:$CT$725)</f>
        <v>0</v>
      </c>
      <c r="CT714" s="43">
        <f t="shared" si="159"/>
        <v>1</v>
      </c>
      <c r="CU714" s="34">
        <v>45</v>
      </c>
      <c r="CV714" s="30">
        <v>20</v>
      </c>
      <c r="CW714" s="30">
        <v>14</v>
      </c>
      <c r="CX714" s="35">
        <v>1</v>
      </c>
      <c r="CY714" s="36">
        <v>0</v>
      </c>
      <c r="CZ714" s="37">
        <v>3</v>
      </c>
      <c r="DA714" s="38">
        <v>2.5</v>
      </c>
      <c r="DB714" s="39">
        <v>1</v>
      </c>
      <c r="DC714" t="s">
        <v>202</v>
      </c>
      <c r="DD714" t="str">
        <f t="shared" ca="1" si="151"/>
        <v/>
      </c>
      <c r="DE714" t="str">
        <f t="shared" ca="1" si="160"/>
        <v>-</v>
      </c>
      <c r="DG714" t="s">
        <v>200</v>
      </c>
      <c r="DH714" t="str">
        <f t="shared" ca="1" si="161"/>
        <v>FRIEDFEASTITEM(MEAL, ItemRegistry.friedfeastItem, 4 ,9f,20f,1f,3f,0f,2.5f,1f,1.5f),</v>
      </c>
      <c r="DI714" t="s">
        <v>2692</v>
      </c>
    </row>
    <row r="715" spans="2:113" x14ac:dyDescent="0.3">
      <c r="B715" t="s">
        <v>1062</v>
      </c>
      <c r="C715" t="str">
        <f>INDEX('PH Itemnames'!$B$1:$B$723,MATCH(B715,'PH Itemnames'!$A$1:$A$723),1)</f>
        <v>timpanoItem</v>
      </c>
      <c r="D715" t="s">
        <v>245</v>
      </c>
      <c r="E715" t="s">
        <v>1191</v>
      </c>
      <c r="F715" s="10" t="s">
        <v>209</v>
      </c>
      <c r="G715" s="11" t="s">
        <v>318</v>
      </c>
      <c r="H715" s="11" t="s">
        <v>764</v>
      </c>
      <c r="I715" s="11" t="s">
        <v>664</v>
      </c>
      <c r="J715" s="11"/>
      <c r="K715" s="11"/>
      <c r="L715" s="11"/>
      <c r="M715" s="11"/>
      <c r="N715" s="46">
        <f ca="1">SUMIF(Ingredients!$B$3:$B$230,'PH complex foods'!F715,Ingredients!$A$3:$A$119)+SUMIF($B$3:$B$725,F715,$V$3:$V$724)</f>
        <v>1</v>
      </c>
      <c r="O715" s="11">
        <f ca="1">SUMIF(Ingredients!$B$3:$B$230,'PH complex foods'!G715,Ingredients!$A$3:$A$119)+SUMIF($B$3:$B$725,G715,$V$3:$V$724)</f>
        <v>1</v>
      </c>
      <c r="P715" s="11">
        <f ca="1">SUMIF(Ingredients!$B$3:$B$230,'PH complex foods'!H715,Ingredients!$A$3:$A$119)+SUMIF($B$3:$B$725,H715,$V$3:$V$724)</f>
        <v>1</v>
      </c>
      <c r="Q715" s="11">
        <f ca="1">SUMIF(Ingredients!$B$3:$B$230,'PH complex foods'!I715,Ingredients!$A$3:$A$119)+SUMIF($B$3:$B$725,I715,$V$3:$V$724)</f>
        <v>1</v>
      </c>
      <c r="R715" s="11">
        <f ca="1">SUMIF(Ingredients!$B$3:$B$230,'PH complex foods'!J715,Ingredients!$A$3:$A$119)+SUMIF($B$3:$B$725,J715,$V$3:$V$724)</f>
        <v>0</v>
      </c>
      <c r="S715" s="11">
        <f ca="1">SUMIF(Ingredients!$B$3:$B$230,'PH complex foods'!K715,Ingredients!$A$3:$A$119)+SUMIF($B$3:$B$725,K715,$V$3:$V$724)</f>
        <v>0</v>
      </c>
      <c r="T715" s="11">
        <f ca="1">SUMIF(Ingredients!$B$3:$B$230,'PH complex foods'!L715,Ingredients!$A$3:$A$119)+SUMIF($B$3:$B$725,L715,$V$3:$V$724)</f>
        <v>0</v>
      </c>
      <c r="U715" s="11">
        <f ca="1">SUMIF(Ingredients!$B$3:$B$230,'PH complex foods'!M715,Ingredients!$A$3:$A$119)+SUMIF($B$3:$B$725,M715,$V$3:$V$724)</f>
        <v>0</v>
      </c>
      <c r="V715" s="10">
        <f t="shared" ca="1" si="162"/>
        <v>1</v>
      </c>
      <c r="W715" s="10">
        <v>1</v>
      </c>
      <c r="X715" s="11">
        <v>1</v>
      </c>
      <c r="Y715" s="11">
        <f>COUNTIF(F715:M1439,B715)</f>
        <v>0</v>
      </c>
      <c r="Z715" s="44" t="str">
        <f t="shared" ca="1" si="163"/>
        <v>Yes</v>
      </c>
      <c r="AA715" s="34">
        <f>SUMIF(Ingredients!$B$3:$B$230,F715,Ingredients!$C$3:$C$230)+SUMIF($B$3:$B$725,F715,$AI$3:$AI$725)</f>
        <v>5</v>
      </c>
      <c r="AB715" s="30">
        <f>SUMIF(Ingredients!$B$3:$B$230,G715,Ingredients!$C$3:$C$230)+SUMIF($B$3:$B$725,G715,$AI$3:$AI$725)</f>
        <v>22</v>
      </c>
      <c r="AC715" s="30">
        <f>SUMIF(Ingredients!$B$3:$B$230,H715,Ingredients!$C$3:$C$230)+SUMIF($B$3:$B$725,H715,$AI$3:$AI$725)</f>
        <v>0</v>
      </c>
      <c r="AD715" s="30">
        <f>SUMIF(Ingredients!$B$3:$B$230,I715,Ingredients!$C$3:$C$230)+SUMIF($B$3:$B$725,I715,$AI$3:$AI$725)</f>
        <v>7.166666666666667</v>
      </c>
      <c r="AE715" s="30">
        <f>SUMIF(Ingredients!$B$3:$B$230,J715,Ingredients!$C$3:$C$230)+SUMIF($B$3:$B$725,J715,$AI$3:$AI$725)</f>
        <v>0</v>
      </c>
      <c r="AF715" s="30">
        <f>SUMIF(Ingredients!$B$3:$B$230,K715,Ingredients!$C$3:$C$230)+SUMIF($B$3:$B$725,K715,$AI$3:$AI$725)</f>
        <v>0</v>
      </c>
      <c r="AG715" s="30">
        <f>SUMIF(Ingredients!$B$3:$B$230,L715,Ingredients!$C$3:$C$230)+SUMIF($B$3:$B$725,L715,$AI$3:$AI$725)</f>
        <v>0</v>
      </c>
      <c r="AH715" s="30">
        <f>SUMIF(Ingredients!$B$3:$B$230,M715,Ingredients!$C$3:$C$230)+SUMIF($B$3:$B$725,M715,$AI$3:$AI$725)</f>
        <v>0</v>
      </c>
      <c r="AI715" s="29">
        <f t="shared" si="152"/>
        <v>34.166666666666664</v>
      </c>
      <c r="AJ715" s="30">
        <f>SUMIF(Ingredients!$B$3:$B$230,F715,Ingredients!$D$3:$D$230)+SUMIF($B$3:$B$725,F715,$AR$3:$AR$725)</f>
        <v>0</v>
      </c>
      <c r="AK715" s="30">
        <f>SUMIF(Ingredients!$B$3:$B$230,G715,Ingredients!$D$3:$D$230)+SUMIF($B$3:$B$725,G715,$AR$3:$AR$725)</f>
        <v>5</v>
      </c>
      <c r="AL715" s="30">
        <f>SUMIF(Ingredients!$B$3:$B$230,H715,Ingredients!$D$3:$D$230)+SUMIF($B$3:$B$725,H715,$AR$3:$AR$725)</f>
        <v>0</v>
      </c>
      <c r="AM715" s="30">
        <f>SUMIF(Ingredients!$B$3:$B$230,I715,Ingredients!$D$3:$D$230)+SUMIF($B$3:$B$725,I715,$AR$3:$AR$725)</f>
        <v>0</v>
      </c>
      <c r="AN715" s="30">
        <f>SUMIF(Ingredients!$B$3:$B$230,J715,Ingredients!$D$3:$D$230)+SUMIF($B$3:$B$725,J715,$AR$3:$AR$725)</f>
        <v>0</v>
      </c>
      <c r="AO715" s="30">
        <f>SUMIF(Ingredients!$B$3:$B$230,K715,Ingredients!$D$3:$D$230)+SUMIF($B$3:$B$725,K715,$AR$3:$AR$725)</f>
        <v>0</v>
      </c>
      <c r="AP715" s="30">
        <f>SUMIF(Ingredients!$B$3:$B$230,L715,Ingredients!$D$3:$D$230)+SUMIF($B$3:$B$725,L715,$AR$3:$AR$725)</f>
        <v>0</v>
      </c>
      <c r="AQ715" s="30">
        <f>SUMIF(Ingredients!$B$3:$B$230,M715,Ingredients!$D$3:$D$230)+SUMIF($B$3:$B$725,M715,$AR$3:$AR$725)</f>
        <v>0</v>
      </c>
      <c r="AR715" s="29">
        <f t="shared" si="153"/>
        <v>5</v>
      </c>
      <c r="AS715" s="30">
        <f>SUMIF(Ingredients!$B$3:$B$230,F715,Ingredients!$E$3:$E$230)+SUMIF($B$3:$B$725,F715,$BA$3:$BA$730)</f>
        <v>7</v>
      </c>
      <c r="AT715" s="30">
        <f>SUMIF(Ingredients!$B$3:$B$230,G715,Ingredients!$E$3:$E$230)+SUMIF($B$3:$B$725,G715,$BA$3:$BA$730)</f>
        <v>17.416666666666664</v>
      </c>
      <c r="AU715" s="30">
        <f>SUMIF(Ingredients!$B$3:$B$230,H715,Ingredients!$E$3:$E$230)+SUMIF($B$3:$B$725,H715,$BA$3:$BA$730)</f>
        <v>26.333333333333332</v>
      </c>
      <c r="AV715" s="30">
        <f>SUMIF(Ingredients!$B$3:$B$230,I715,Ingredients!$E$3:$E$230)+SUMIF($B$3:$B$725,I715,$BA$3:$BA$730)</f>
        <v>30</v>
      </c>
      <c r="AW715" s="30">
        <f>SUMIF(Ingredients!$B$3:$B$230,J715,Ingredients!$E$3:$E$230)+SUMIF($B$3:$B$725,J715,$BA$3:$BA$730)</f>
        <v>0</v>
      </c>
      <c r="AX715" s="30">
        <f>SUMIF(Ingredients!$B$3:$B$230,K715,Ingredients!$E$3:$E$230)+SUMIF($B$3:$B$725,K715,$BA$3:$BA$730)</f>
        <v>0</v>
      </c>
      <c r="AY715" s="30">
        <f>SUMIF(Ingredients!$B$3:$B$230,L715,Ingredients!$E$3:$E$230)+SUMIF($B$3:$B$725,L715,$BA$3:$BA$730)</f>
        <v>0</v>
      </c>
      <c r="AZ715" s="30">
        <f>SUMIF(Ingredients!$B$3:$B$230,M715,Ingredients!$E$3:$E$230)+SUMIF($B$3:$B$725,M715,$BA$3:$BA$730)</f>
        <v>0</v>
      </c>
      <c r="BA715" s="29">
        <f t="shared" si="154"/>
        <v>20.1875</v>
      </c>
      <c r="BB715" s="30">
        <f>SUMIF(Ingredients!$B$3:$B$230,F715,Ingredients!$F$3:$F$230)+SUMIF($B$3:$B$725,F715,$BJ$3:$BJ$725)</f>
        <v>1</v>
      </c>
      <c r="BC715" s="30">
        <f>SUMIF(Ingredients!$B$3:$B$230,G715,Ingredients!$F$3:$F$230)+SUMIF($B$3:$B$725,G715,$BJ$3:$BJ$725)</f>
        <v>1</v>
      </c>
      <c r="BD715" s="30">
        <f>SUMIF(Ingredients!$B$3:$B$230,H715,Ingredients!$F$3:$F$230)+SUMIF($B$3:$B$725,H715,$BJ$3:$BJ$725)</f>
        <v>0</v>
      </c>
      <c r="BE715" s="30">
        <f>SUMIF(Ingredients!$B$3:$B$230,I715,Ingredients!$F$3:$F$230)+SUMIF($B$3:$B$725,I715,$BJ$3:$BJ$725)</f>
        <v>0</v>
      </c>
      <c r="BF715" s="30">
        <f>SUMIF(Ingredients!$B$3:$B$230,J715,Ingredients!$F$3:$F$230)+SUMIF($B$3:$B$725,J715,$BJ$3:$BJ$725)</f>
        <v>0</v>
      </c>
      <c r="BG715" s="30">
        <f>SUMIF(Ingredients!$B$3:$B$230,K715,Ingredients!$F$3:$F$230)+SUMIF($B$3:$B$725,K715,$BJ$3:$BJ$725)</f>
        <v>0</v>
      </c>
      <c r="BH715" s="30">
        <f>SUMIF(Ingredients!$B$3:$B$230,L715,Ingredients!$F$3:$F$230)+SUMIF($B$3:$B$725,L715,$BJ$3:$BJ$725)</f>
        <v>0</v>
      </c>
      <c r="BI715" s="30">
        <f>SUMIF(Ingredients!$B$3:$B$230,M715,Ingredients!$F$3:$F$230)+SUMIF($B$3:$B$725,M715,$BJ$3:$BJ$725)</f>
        <v>0</v>
      </c>
      <c r="BJ715" s="35">
        <f t="shared" si="155"/>
        <v>2</v>
      </c>
      <c r="BK715" s="30">
        <f>SUMIF(Ingredients!$B$3:$B$230,F715,Ingredients!$G$3:$G$230)+SUMIF($B$3:$B$725,F715,$BS$3:$BS$725)</f>
        <v>0</v>
      </c>
      <c r="BL715" s="30">
        <f>SUMIF(Ingredients!$B$3:$B$230,G715,Ingredients!$G$3:$G$230)+SUMIF($B$3:$B$725,G715,$BS$3:$BS$725)</f>
        <v>0</v>
      </c>
      <c r="BM715" s="30">
        <f>SUMIF(Ingredients!$B$3:$B$230,H715,Ingredients!$G$3:$G$230)+SUMIF($B$3:$B$725,H715,$BS$3:$BS$725)</f>
        <v>0</v>
      </c>
      <c r="BN715" s="30">
        <f>SUMIF(Ingredients!$B$3:$B$230,I715,Ingredients!$G$3:$G$230)+SUMIF($B$3:$B$725,I715,$BS$3:$BS$725)</f>
        <v>0</v>
      </c>
      <c r="BO715" s="30">
        <f>SUMIF(Ingredients!$B$3:$B$230,J715,Ingredients!$G$3:$G$230)+SUMIF($B$3:$B$725,J715,$BS$3:$BS$725)</f>
        <v>0</v>
      </c>
      <c r="BP715" s="30">
        <f>SUMIF(Ingredients!$B$3:$B$230,K715,Ingredients!$G$3:$G$230)+SUMIF($B$3:$B$725,K715,$BS$3:$BS$725)</f>
        <v>0</v>
      </c>
      <c r="BQ715" s="30">
        <f>SUMIF(Ingredients!$B$3:$B$230,L715,Ingredients!$G$3:$G$230)+SUMIF($B$3:$B$725,L715,$BS$3:$BS$725)</f>
        <v>0</v>
      </c>
      <c r="BR715" s="30">
        <f>SUMIF(Ingredients!$B$3:$B$230,M715,Ingredients!$G$3:$G$230)+SUMIF($B$3:$B$725,M715,$BS$3:$BS$725)</f>
        <v>0</v>
      </c>
      <c r="BS715" s="36">
        <f t="shared" si="156"/>
        <v>0</v>
      </c>
      <c r="BT715" s="30">
        <f>SUMIF(Ingredients!$B$3:$B$230,F715,Ingredients!$H$3:$H$230)+SUMIF($B$3:$B$725,F715,$CB$3:$CB$725)</f>
        <v>0</v>
      </c>
      <c r="BU715" s="30">
        <f>SUMIF(Ingredients!$B$3:$B$230,G715,Ingredients!$H$3:$H$230)+SUMIF($B$3:$B$725,G715,$CB$3:$CB$725)</f>
        <v>1.5</v>
      </c>
      <c r="BV715" s="30">
        <f>SUMIF(Ingredients!$B$3:$B$230,H715,Ingredients!$H$3:$H$230)+SUMIF($B$3:$B$725,H715,$CB$3:$CB$725)</f>
        <v>0</v>
      </c>
      <c r="BW715" s="30">
        <f>SUMIF(Ingredients!$B$3:$B$230,I715,Ingredients!$H$3:$H$230)+SUMIF($B$3:$B$725,I715,$CB$3:$CB$725)</f>
        <v>0</v>
      </c>
      <c r="BX715" s="30">
        <f>SUMIF(Ingredients!$B$3:$B$230,J715,Ingredients!$H$3:$H$230)+SUMIF($B$3:$B$725,J715,$CB$3:$CB$725)</f>
        <v>0</v>
      </c>
      <c r="BY715" s="30">
        <f>SUMIF(Ingredients!$B$3:$B$230,K715,Ingredients!$H$3:$H$230)+SUMIF($B$3:$B$725,K715,$CB$3:$CB$725)</f>
        <v>0</v>
      </c>
      <c r="BZ715" s="30">
        <f>SUMIF(Ingredients!$B$3:$B$230,L715,Ingredients!$H$3:$H$230)+SUMIF($B$3:$B$725,L715,$CB$3:$CB$725)</f>
        <v>0</v>
      </c>
      <c r="CA715" s="30">
        <f>SUMIF(Ingredients!$B$3:$B$230,M715,Ingredients!$H$3:$H$230)+SUMIF($B$3:$B$725,M715,$CB$3:$CB$725)</f>
        <v>0</v>
      </c>
      <c r="CB715" s="42">
        <f t="shared" si="157"/>
        <v>1.5</v>
      </c>
      <c r="CC715" s="30">
        <f>SUMIF(Ingredients!$B$3:$B$230,F715,Ingredients!$I$3:$I$230)+SUMIF($B$3:$B$725,F715,$CK$3:$CK$725)</f>
        <v>0</v>
      </c>
      <c r="CD715" s="30">
        <f>SUMIF(Ingredients!$B$3:$B$230,G715,Ingredients!$I$3:$I$230)+SUMIF($B$3:$B$725,G715,$CK$3:$CK$725)</f>
        <v>2.5</v>
      </c>
      <c r="CE715" s="30">
        <f>SUMIF(Ingredients!$B$3:$B$230,H715,Ingredients!$I$3:$I$230)+SUMIF($B$3:$B$725,H715,$CK$3:$CK$725)</f>
        <v>0</v>
      </c>
      <c r="CF715" s="30">
        <f>SUMIF(Ingredients!$B$3:$B$230,I715,Ingredients!$I$3:$I$230)+SUMIF($B$3:$B$725,I715,$CK$3:$CK$725)</f>
        <v>2</v>
      </c>
      <c r="CG715" s="30">
        <f>SUMIF(Ingredients!$B$3:$B$230,J715,Ingredients!$I$3:$I$230)+SUMIF($B$3:$B$725,J715,$CK$3:$CK$725)</f>
        <v>0</v>
      </c>
      <c r="CH715" s="30">
        <f>SUMIF(Ingredients!$B$3:$B$230,K715,Ingredients!$I$3:$I$230)+SUMIF($B$3:$B$725,K715,$CK$3:$CK$725)</f>
        <v>0</v>
      </c>
      <c r="CI715" s="30">
        <f>SUMIF(Ingredients!$B$3:$B$230,L715,Ingredients!$I$3:$I$230)+SUMIF($B$3:$B$725,L715,$CK$3:$CK$725)</f>
        <v>0</v>
      </c>
      <c r="CJ715" s="30">
        <f>SUMIF(Ingredients!$B$3:$B$230,M715,Ingredients!$I$3:$I$230)+SUMIF($B$3:$B$725,M715,$CK$3:$CK$725)</f>
        <v>0</v>
      </c>
      <c r="CK715" s="38">
        <f t="shared" si="158"/>
        <v>4.5</v>
      </c>
      <c r="CL715" s="30">
        <f>SUMIF(Ingredients!$B$3:$B$230,F715,Ingredients!$J$3:$J$230)+SUMIF($B$3:$B$725,F715,$CT$3:$CT$725)</f>
        <v>0</v>
      </c>
      <c r="CM715" s="30">
        <f>SUMIF(Ingredients!$B$3:$B$230,G715,Ingredients!$J$3:$J$230)+SUMIF($B$3:$B$725,G715,$CT$3:$CT$725)</f>
        <v>1</v>
      </c>
      <c r="CN715" s="30">
        <f>SUMIF(Ingredients!$B$3:$B$230,H715,Ingredients!$J$3:$J$230)+SUMIF($B$3:$B$725,H715,$CT$3:$CT$725)</f>
        <v>0</v>
      </c>
      <c r="CO715" s="30">
        <f>SUMIF(Ingredients!$B$3:$B$230,I715,Ingredients!$J$3:$J$230)+SUMIF($B$3:$B$725,I715,$CT$3:$CT$725)</f>
        <v>0</v>
      </c>
      <c r="CP715" s="30">
        <f>SUMIF(Ingredients!$B$3:$B$230,J715,Ingredients!$J$3:$J$230)+SUMIF($B$3:$B$725,J715,$CT$3:$CT$725)</f>
        <v>0</v>
      </c>
      <c r="CQ715" s="30">
        <f>SUMIF(Ingredients!$B$3:$B$230,K715,Ingredients!$J$3:$J$230)+SUMIF($B$3:$B$725,K715,$CT$3:$CT$725)</f>
        <v>0</v>
      </c>
      <c r="CR715" s="30">
        <f>SUMIF(Ingredients!$B$3:$B$230,L715,Ingredients!$J$3:$J$230)+SUMIF($B$3:$B$725,L715,$CT$3:$CT$725)</f>
        <v>0</v>
      </c>
      <c r="CS715" s="30">
        <f>SUMIF(Ingredients!$B$3:$B$230,M715,Ingredients!$J$3:$J$230)+SUMIF($B$3:$B$725,M715,$CT$3:$CT$725)</f>
        <v>0</v>
      </c>
      <c r="CT715" s="43">
        <f t="shared" si="159"/>
        <v>1</v>
      </c>
      <c r="CU715" s="34">
        <v>35</v>
      </c>
      <c r="CV715" s="30">
        <v>0</v>
      </c>
      <c r="CW715" s="30">
        <v>10.1875</v>
      </c>
      <c r="CX715" s="35">
        <v>2</v>
      </c>
      <c r="CY715" s="36">
        <v>0</v>
      </c>
      <c r="CZ715" s="37">
        <v>1.5</v>
      </c>
      <c r="DA715" s="38">
        <v>4.5</v>
      </c>
      <c r="DB715" s="39">
        <v>1</v>
      </c>
      <c r="DC715" t="s">
        <v>202</v>
      </c>
      <c r="DD715" t="str">
        <f t="shared" ca="1" si="151"/>
        <v/>
      </c>
      <c r="DE715" t="str">
        <f t="shared" ca="1" si="160"/>
        <v>-</v>
      </c>
      <c r="DG715" t="s">
        <v>200</v>
      </c>
      <c r="DH715" t="str">
        <f t="shared" ca="1" si="161"/>
        <v>TIMPANOITEM(MEAL, ItemRegistry.timpanoItem, 4 ,7f,0f,2f,1.5f,0f,4.5f,1f,2.06f),</v>
      </c>
      <c r="DI715" t="s">
        <v>2693</v>
      </c>
    </row>
    <row r="716" spans="2:113" x14ac:dyDescent="0.3">
      <c r="B716" t="s">
        <v>1063</v>
      </c>
      <c r="C716" t="str">
        <f>INDEX('PH Itemnames'!$B$1:$B$723,MATCH(B716,'PH Itemnames'!$A$1:$A$723),1)</f>
        <v>deluxechickencurryItem</v>
      </c>
      <c r="D716" t="s">
        <v>245</v>
      </c>
      <c r="E716" t="s">
        <v>1191</v>
      </c>
      <c r="F716" s="10" t="s">
        <v>469</v>
      </c>
      <c r="G716" s="11" t="s">
        <v>44</v>
      </c>
      <c r="H716" s="11" t="s">
        <v>657</v>
      </c>
      <c r="I716" s="11" t="s">
        <v>1064</v>
      </c>
      <c r="J716" s="11"/>
      <c r="K716" s="11"/>
      <c r="L716" s="11"/>
      <c r="M716" s="11"/>
      <c r="N716" s="46">
        <f ca="1">SUMIF(Ingredients!$B$3:$B$230,'PH complex foods'!F716,Ingredients!$A$3:$A$119)+SUMIF($B$3:$B$725,F716,$V$3:$V$724)</f>
        <v>0</v>
      </c>
      <c r="O716" s="11">
        <f ca="1">SUMIF(Ingredients!$B$3:$B$230,'PH complex foods'!G716,Ingredients!$A$3:$A$119)+SUMIF($B$3:$B$725,G716,$V$3:$V$724)</f>
        <v>1</v>
      </c>
      <c r="P716" s="11">
        <f ca="1">SUMIF(Ingredients!$B$3:$B$230,'PH complex foods'!H716,Ingredients!$A$3:$A$119)+SUMIF($B$3:$B$725,H716,$V$3:$V$724)</f>
        <v>1</v>
      </c>
      <c r="Q716" s="11">
        <f ca="1">SUMIF(Ingredients!$B$3:$B$230,'PH complex foods'!I716,Ingredients!$A$3:$A$119)+SUMIF($B$3:$B$725,I716,$V$3:$V$724)</f>
        <v>0</v>
      </c>
      <c r="R716" s="11">
        <f ca="1">SUMIF(Ingredients!$B$3:$B$230,'PH complex foods'!J716,Ingredients!$A$3:$A$119)+SUMIF($B$3:$B$725,J716,$V$3:$V$724)</f>
        <v>0</v>
      </c>
      <c r="S716" s="11">
        <f ca="1">SUMIF(Ingredients!$B$3:$B$230,'PH complex foods'!K716,Ingredients!$A$3:$A$119)+SUMIF($B$3:$B$725,K716,$V$3:$V$724)</f>
        <v>0</v>
      </c>
      <c r="T716" s="11">
        <f ca="1">SUMIF(Ingredients!$B$3:$B$230,'PH complex foods'!L716,Ingredients!$A$3:$A$119)+SUMIF($B$3:$B$725,L716,$V$3:$V$724)</f>
        <v>0</v>
      </c>
      <c r="U716" s="11">
        <f ca="1">SUMIF(Ingredients!$B$3:$B$230,'PH complex foods'!M716,Ingredients!$A$3:$A$119)+SUMIF($B$3:$B$725,M716,$V$3:$V$724)</f>
        <v>0</v>
      </c>
      <c r="V716" s="10">
        <f t="shared" ca="1" si="162"/>
        <v>-1</v>
      </c>
      <c r="W716" s="10">
        <v>-1</v>
      </c>
      <c r="X716" s="11">
        <v>-3</v>
      </c>
      <c r="Y716" s="11">
        <f>COUNTIF(F716:M1440,B716)</f>
        <v>0</v>
      </c>
      <c r="Z716" s="44" t="str">
        <f t="shared" ca="1" si="163"/>
        <v>No</v>
      </c>
      <c r="AA716" s="34">
        <f>SUMIF(Ingredients!$B$3:$B$230,F716,Ingredients!$C$3:$C$230)+SUMIF($B$3:$B$725,F716,$AI$3:$AI$725)</f>
        <v>24</v>
      </c>
      <c r="AB716" s="30">
        <f>SUMIF(Ingredients!$B$3:$B$230,G716,Ingredients!$C$3:$C$230)+SUMIF($B$3:$B$725,G716,$AI$3:$AI$725)</f>
        <v>0</v>
      </c>
      <c r="AC716" s="30">
        <f>SUMIF(Ingredients!$B$3:$B$230,H716,Ingredients!$C$3:$C$230)+SUMIF($B$3:$B$725,H716,$AI$3:$AI$725)</f>
        <v>11</v>
      </c>
      <c r="AD716" s="30">
        <f>SUMIF(Ingredients!$B$3:$B$230,I716,Ingredients!$C$3:$C$230)+SUMIF($B$3:$B$725,I716,$AI$3:$AI$725)</f>
        <v>4</v>
      </c>
      <c r="AE716" s="30">
        <f>SUMIF(Ingredients!$B$3:$B$230,J716,Ingredients!$C$3:$C$230)+SUMIF($B$3:$B$725,J716,$AI$3:$AI$725)</f>
        <v>0</v>
      </c>
      <c r="AF716" s="30">
        <f>SUMIF(Ingredients!$B$3:$B$230,K716,Ingredients!$C$3:$C$230)+SUMIF($B$3:$B$725,K716,$AI$3:$AI$725)</f>
        <v>0</v>
      </c>
      <c r="AG716" s="30">
        <f>SUMIF(Ingredients!$B$3:$B$230,L716,Ingredients!$C$3:$C$230)+SUMIF($B$3:$B$725,L716,$AI$3:$AI$725)</f>
        <v>0</v>
      </c>
      <c r="AH716" s="30">
        <f>SUMIF(Ingredients!$B$3:$B$230,M716,Ingredients!$C$3:$C$230)+SUMIF($B$3:$B$725,M716,$AI$3:$AI$725)</f>
        <v>0</v>
      </c>
      <c r="AI716" s="29">
        <f t="shared" si="152"/>
        <v>39</v>
      </c>
      <c r="AJ716" s="30">
        <f>SUMIF(Ingredients!$B$3:$B$230,F716,Ingredients!$D$3:$D$230)+SUMIF($B$3:$B$725,F716,$AR$3:$AR$725)</f>
        <v>5</v>
      </c>
      <c r="AK716" s="30">
        <f>SUMIF(Ingredients!$B$3:$B$230,G716,Ingredients!$D$3:$D$230)+SUMIF($B$3:$B$725,G716,$AR$3:$AR$725)</f>
        <v>0</v>
      </c>
      <c r="AL716" s="30">
        <f>SUMIF(Ingredients!$B$3:$B$230,H716,Ingredients!$D$3:$D$230)+SUMIF($B$3:$B$725,H716,$AR$3:$AR$725)</f>
        <v>0</v>
      </c>
      <c r="AM716" s="30">
        <f>SUMIF(Ingredients!$B$3:$B$230,I716,Ingredients!$D$3:$D$230)+SUMIF($B$3:$B$725,I716,$AR$3:$AR$725)</f>
        <v>0</v>
      </c>
      <c r="AN716" s="30">
        <f>SUMIF(Ingredients!$B$3:$B$230,J716,Ingredients!$D$3:$D$230)+SUMIF($B$3:$B$725,J716,$AR$3:$AR$725)</f>
        <v>0</v>
      </c>
      <c r="AO716" s="30">
        <f>SUMIF(Ingredients!$B$3:$B$230,K716,Ingredients!$D$3:$D$230)+SUMIF($B$3:$B$725,K716,$AR$3:$AR$725)</f>
        <v>0</v>
      </c>
      <c r="AP716" s="30">
        <f>SUMIF(Ingredients!$B$3:$B$230,L716,Ingredients!$D$3:$D$230)+SUMIF($B$3:$B$725,L716,$AR$3:$AR$725)</f>
        <v>0</v>
      </c>
      <c r="AQ716" s="30">
        <f>SUMIF(Ingredients!$B$3:$B$230,M716,Ingredients!$D$3:$D$230)+SUMIF($B$3:$B$725,M716,$AR$3:$AR$725)</f>
        <v>0</v>
      </c>
      <c r="AR716" s="29">
        <f t="shared" si="153"/>
        <v>5</v>
      </c>
      <c r="AS716" s="30">
        <f>SUMIF(Ingredients!$B$3:$B$230,F716,Ingredients!$E$3:$E$230)+SUMIF($B$3:$B$725,F716,$BA$3:$BA$730)</f>
        <v>19</v>
      </c>
      <c r="AT716" s="30">
        <f>SUMIF(Ingredients!$B$3:$B$230,G716,Ingredients!$E$3:$E$230)+SUMIF($B$3:$B$725,G716,$BA$3:$BA$730)</f>
        <v>10</v>
      </c>
      <c r="AU716" s="30">
        <f>SUMIF(Ingredients!$B$3:$B$230,H716,Ingredients!$E$3:$E$230)+SUMIF($B$3:$B$725,H716,$BA$3:$BA$730)</f>
        <v>16.666666666666668</v>
      </c>
      <c r="AV716" s="30">
        <f>SUMIF(Ingredients!$B$3:$B$230,I716,Ingredients!$E$3:$E$230)+SUMIF($B$3:$B$725,I716,$BA$3:$BA$730)</f>
        <v>24</v>
      </c>
      <c r="AW716" s="30">
        <f>SUMIF(Ingredients!$B$3:$B$230,J716,Ingredients!$E$3:$E$230)+SUMIF($B$3:$B$725,J716,$BA$3:$BA$730)</f>
        <v>0</v>
      </c>
      <c r="AX716" s="30">
        <f>SUMIF(Ingredients!$B$3:$B$230,K716,Ingredients!$E$3:$E$230)+SUMIF($B$3:$B$725,K716,$BA$3:$BA$730)</f>
        <v>0</v>
      </c>
      <c r="AY716" s="30">
        <f>SUMIF(Ingredients!$B$3:$B$230,L716,Ingredients!$E$3:$E$230)+SUMIF($B$3:$B$725,L716,$BA$3:$BA$730)</f>
        <v>0</v>
      </c>
      <c r="AZ716" s="30">
        <f>SUMIF(Ingredients!$B$3:$B$230,M716,Ingredients!$E$3:$E$230)+SUMIF($B$3:$B$725,M716,$BA$3:$BA$730)</f>
        <v>0</v>
      </c>
      <c r="BA716" s="29">
        <f t="shared" si="154"/>
        <v>17.416666666666668</v>
      </c>
      <c r="BB716" s="30">
        <f>SUMIF(Ingredients!$B$3:$B$230,F716,Ingredients!$F$3:$F$230)+SUMIF($B$3:$B$725,F716,$BJ$3:$BJ$725)</f>
        <v>0.3</v>
      </c>
      <c r="BC716" s="30">
        <f>SUMIF(Ingredients!$B$3:$B$230,G716,Ingredients!$F$3:$F$230)+SUMIF($B$3:$B$725,G716,$BJ$3:$BJ$725)</f>
        <v>0</v>
      </c>
      <c r="BD716" s="30">
        <f>SUMIF(Ingredients!$B$3:$B$230,H716,Ingredients!$F$3:$F$230)+SUMIF($B$3:$B$725,H716,$BJ$3:$BJ$725)</f>
        <v>1</v>
      </c>
      <c r="BE716" s="30">
        <f>SUMIF(Ingredients!$B$3:$B$230,I716,Ingredients!$F$3:$F$230)+SUMIF($B$3:$B$725,I716,$BJ$3:$BJ$725)</f>
        <v>0</v>
      </c>
      <c r="BF716" s="30">
        <f>SUMIF(Ingredients!$B$3:$B$230,J716,Ingredients!$F$3:$F$230)+SUMIF($B$3:$B$725,J716,$BJ$3:$BJ$725)</f>
        <v>0</v>
      </c>
      <c r="BG716" s="30">
        <f>SUMIF(Ingredients!$B$3:$B$230,K716,Ingredients!$F$3:$F$230)+SUMIF($B$3:$B$725,K716,$BJ$3:$BJ$725)</f>
        <v>0</v>
      </c>
      <c r="BH716" s="30">
        <f>SUMIF(Ingredients!$B$3:$B$230,L716,Ingredients!$F$3:$F$230)+SUMIF($B$3:$B$725,L716,$BJ$3:$BJ$725)</f>
        <v>0</v>
      </c>
      <c r="BI716" s="30">
        <f>SUMIF(Ingredients!$B$3:$B$230,M716,Ingredients!$F$3:$F$230)+SUMIF($B$3:$B$725,M716,$BJ$3:$BJ$725)</f>
        <v>0</v>
      </c>
      <c r="BJ716" s="35">
        <f t="shared" si="155"/>
        <v>1.3</v>
      </c>
      <c r="BK716" s="30">
        <f>SUMIF(Ingredients!$B$3:$B$230,F716,Ingredients!$G$3:$G$230)+SUMIF($B$3:$B$725,F716,$BS$3:$BS$725)</f>
        <v>0</v>
      </c>
      <c r="BL716" s="30">
        <f>SUMIF(Ingredients!$B$3:$B$230,G716,Ingredients!$G$3:$G$230)+SUMIF($B$3:$B$725,G716,$BS$3:$BS$725)</f>
        <v>0</v>
      </c>
      <c r="BM716" s="30">
        <f>SUMIF(Ingredients!$B$3:$B$230,H716,Ingredients!$G$3:$G$230)+SUMIF($B$3:$B$725,H716,$BS$3:$BS$725)</f>
        <v>0</v>
      </c>
      <c r="BN716" s="30">
        <f>SUMIF(Ingredients!$B$3:$B$230,I716,Ingredients!$G$3:$G$230)+SUMIF($B$3:$B$725,I716,$BS$3:$BS$725)</f>
        <v>0</v>
      </c>
      <c r="BO716" s="30">
        <f>SUMIF(Ingredients!$B$3:$B$230,J716,Ingredients!$G$3:$G$230)+SUMIF($B$3:$B$725,J716,$BS$3:$BS$725)</f>
        <v>0</v>
      </c>
      <c r="BP716" s="30">
        <f>SUMIF(Ingredients!$B$3:$B$230,K716,Ingredients!$G$3:$G$230)+SUMIF($B$3:$B$725,K716,$BS$3:$BS$725)</f>
        <v>0</v>
      </c>
      <c r="BQ716" s="30">
        <f>SUMIF(Ingredients!$B$3:$B$230,L716,Ingredients!$G$3:$G$230)+SUMIF($B$3:$B$725,L716,$BS$3:$BS$725)</f>
        <v>0</v>
      </c>
      <c r="BR716" s="30">
        <f>SUMIF(Ingredients!$B$3:$B$230,M716,Ingredients!$G$3:$G$230)+SUMIF($B$3:$B$725,M716,$BS$3:$BS$725)</f>
        <v>0</v>
      </c>
      <c r="BS716" s="36">
        <f t="shared" si="156"/>
        <v>0</v>
      </c>
      <c r="BT716" s="30">
        <f>SUMIF(Ingredients!$B$3:$B$230,F716,Ingredients!$H$3:$H$230)+SUMIF($B$3:$B$725,F716,$CB$3:$CB$725)</f>
        <v>2.5</v>
      </c>
      <c r="BU716" s="30">
        <f>SUMIF(Ingredients!$B$3:$B$230,G716,Ingredients!$H$3:$H$230)+SUMIF($B$3:$B$725,G716,$CB$3:$CB$725)</f>
        <v>0</v>
      </c>
      <c r="BV716" s="30">
        <f>SUMIF(Ingredients!$B$3:$B$230,H716,Ingredients!$H$3:$H$230)+SUMIF($B$3:$B$725,H716,$CB$3:$CB$725)</f>
        <v>1</v>
      </c>
      <c r="BW716" s="30">
        <f>SUMIF(Ingredients!$B$3:$B$230,I716,Ingredients!$H$3:$H$230)+SUMIF($B$3:$B$725,I716,$CB$3:$CB$725)</f>
        <v>0</v>
      </c>
      <c r="BX716" s="30">
        <f>SUMIF(Ingredients!$B$3:$B$230,J716,Ingredients!$H$3:$H$230)+SUMIF($B$3:$B$725,J716,$CB$3:$CB$725)</f>
        <v>0</v>
      </c>
      <c r="BY716" s="30">
        <f>SUMIF(Ingredients!$B$3:$B$230,K716,Ingredients!$H$3:$H$230)+SUMIF($B$3:$B$725,K716,$CB$3:$CB$725)</f>
        <v>0</v>
      </c>
      <c r="BZ716" s="30">
        <f>SUMIF(Ingredients!$B$3:$B$230,L716,Ingredients!$H$3:$H$230)+SUMIF($B$3:$B$725,L716,$CB$3:$CB$725)</f>
        <v>0</v>
      </c>
      <c r="CA716" s="30">
        <f>SUMIF(Ingredients!$B$3:$B$230,M716,Ingredients!$H$3:$H$230)+SUMIF($B$3:$B$725,M716,$CB$3:$CB$725)</f>
        <v>0</v>
      </c>
      <c r="CB716" s="42">
        <f t="shared" si="157"/>
        <v>3.5</v>
      </c>
      <c r="CC716" s="30">
        <f>SUMIF(Ingredients!$B$3:$B$230,F716,Ingredients!$I$3:$I$230)+SUMIF($B$3:$B$725,F716,$CK$3:$CK$725)</f>
        <v>2.6</v>
      </c>
      <c r="CD716" s="30">
        <f>SUMIF(Ingredients!$B$3:$B$230,G716,Ingredients!$I$3:$I$230)+SUMIF($B$3:$B$725,G716,$CK$3:$CK$725)</f>
        <v>0</v>
      </c>
      <c r="CE716" s="30">
        <f>SUMIF(Ingredients!$B$3:$B$230,H716,Ingredients!$I$3:$I$230)+SUMIF($B$3:$B$725,H716,$CK$3:$CK$725)</f>
        <v>0</v>
      </c>
      <c r="CF716" s="30">
        <f>SUMIF(Ingredients!$B$3:$B$230,I716,Ingredients!$I$3:$I$230)+SUMIF($B$3:$B$725,I716,$CK$3:$CK$725)</f>
        <v>0</v>
      </c>
      <c r="CG716" s="30">
        <f>SUMIF(Ingredients!$B$3:$B$230,J716,Ingredients!$I$3:$I$230)+SUMIF($B$3:$B$725,J716,$CK$3:$CK$725)</f>
        <v>0</v>
      </c>
      <c r="CH716" s="30">
        <f>SUMIF(Ingredients!$B$3:$B$230,K716,Ingredients!$I$3:$I$230)+SUMIF($B$3:$B$725,K716,$CK$3:$CK$725)</f>
        <v>0</v>
      </c>
      <c r="CI716" s="30">
        <f>SUMIF(Ingredients!$B$3:$B$230,L716,Ingredients!$I$3:$I$230)+SUMIF($B$3:$B$725,L716,$CK$3:$CK$725)</f>
        <v>0</v>
      </c>
      <c r="CJ716" s="30">
        <f>SUMIF(Ingredients!$B$3:$B$230,M716,Ingredients!$I$3:$I$230)+SUMIF($B$3:$B$725,M716,$CK$3:$CK$725)</f>
        <v>0</v>
      </c>
      <c r="CK716" s="38">
        <f t="shared" si="158"/>
        <v>2.6</v>
      </c>
      <c r="CL716" s="30">
        <f>SUMIF(Ingredients!$B$3:$B$230,F716,Ingredients!$J$3:$J$230)+SUMIF($B$3:$B$725,F716,$CT$3:$CT$725)</f>
        <v>1.5</v>
      </c>
      <c r="CM716" s="30">
        <f>SUMIF(Ingredients!$B$3:$B$230,G716,Ingredients!$J$3:$J$230)+SUMIF($B$3:$B$725,G716,$CT$3:$CT$725)</f>
        <v>0</v>
      </c>
      <c r="CN716" s="30">
        <f>SUMIF(Ingredients!$B$3:$B$230,H716,Ingredients!$J$3:$J$230)+SUMIF($B$3:$B$725,H716,$CT$3:$CT$725)</f>
        <v>0</v>
      </c>
      <c r="CO716" s="30">
        <f>SUMIF(Ingredients!$B$3:$B$230,I716,Ingredients!$J$3:$J$230)+SUMIF($B$3:$B$725,I716,$CT$3:$CT$725)</f>
        <v>0</v>
      </c>
      <c r="CP716" s="30">
        <f>SUMIF(Ingredients!$B$3:$B$230,J716,Ingredients!$J$3:$J$230)+SUMIF($B$3:$B$725,J716,$CT$3:$CT$725)</f>
        <v>0</v>
      </c>
      <c r="CQ716" s="30">
        <f>SUMIF(Ingredients!$B$3:$B$230,K716,Ingredients!$J$3:$J$230)+SUMIF($B$3:$B$725,K716,$CT$3:$CT$725)</f>
        <v>0</v>
      </c>
      <c r="CR716" s="30">
        <f>SUMIF(Ingredients!$B$3:$B$230,L716,Ingredients!$J$3:$J$230)+SUMIF($B$3:$B$725,L716,$CT$3:$CT$725)</f>
        <v>0</v>
      </c>
      <c r="CS716" s="30">
        <f>SUMIF(Ingredients!$B$3:$B$230,M716,Ingredients!$J$3:$J$230)+SUMIF($B$3:$B$725,M716,$CT$3:$CT$725)</f>
        <v>0</v>
      </c>
      <c r="CT716" s="43">
        <f t="shared" si="159"/>
        <v>1.5</v>
      </c>
      <c r="CU716" s="34">
        <v>38</v>
      </c>
      <c r="CV716" s="30">
        <v>5</v>
      </c>
      <c r="CW716" s="30">
        <v>10.104166666666668</v>
      </c>
      <c r="CX716" s="35">
        <v>1</v>
      </c>
      <c r="CY716" s="36">
        <v>0</v>
      </c>
      <c r="CZ716" s="37">
        <v>3.5</v>
      </c>
      <c r="DA716" s="38">
        <v>2.5</v>
      </c>
      <c r="DB716" s="39">
        <v>1.5</v>
      </c>
      <c r="DC716" t="s">
        <v>199</v>
      </c>
      <c r="DD716" t="str">
        <f t="shared" ca="1" si="151"/>
        <v/>
      </c>
      <c r="DE716" t="str">
        <f t="shared" ca="1" si="160"/>
        <v>No</v>
      </c>
      <c r="DG716" t="s">
        <v>200</v>
      </c>
      <c r="DH716" t="str">
        <f t="shared" ca="1" si="161"/>
        <v/>
      </c>
      <c r="DI716" t="s">
        <v>2271</v>
      </c>
    </row>
    <row r="717" spans="2:113" x14ac:dyDescent="0.3">
      <c r="B717" t="s">
        <v>1065</v>
      </c>
      <c r="C717" t="str">
        <f>INDEX('PH Itemnames'!$B$1:$B$723,MATCH(B717,'PH Itemnames'!$A$1:$A$723),1)</f>
        <v>weekendpicnicItem</v>
      </c>
      <c r="D717" t="s">
        <v>245</v>
      </c>
      <c r="E717" t="s">
        <v>1191</v>
      </c>
      <c r="F717" s="10" t="s">
        <v>1066</v>
      </c>
      <c r="G717" s="11" t="s">
        <v>279</v>
      </c>
      <c r="H717" s="11" t="s">
        <v>755</v>
      </c>
      <c r="I717" s="11" t="s">
        <v>743</v>
      </c>
      <c r="J717" s="11" t="s">
        <v>324</v>
      </c>
      <c r="K717" s="11"/>
      <c r="L717" s="11"/>
      <c r="M717" s="11"/>
      <c r="N717" s="46">
        <f ca="1">SUMIF(Ingredients!$B$3:$B$230,'PH complex foods'!F717,Ingredients!$A$3:$A$119)+SUMIF($B$3:$B$725,F717,$V$3:$V$724)</f>
        <v>1</v>
      </c>
      <c r="O717" s="11">
        <f ca="1">SUMIF(Ingredients!$B$3:$B$230,'PH complex foods'!G717,Ingredients!$A$3:$A$119)+SUMIF($B$3:$B$725,G717,$V$3:$V$724)</f>
        <v>1</v>
      </c>
      <c r="P717" s="11">
        <f ca="1">SUMIF(Ingredients!$B$3:$B$230,'PH complex foods'!H717,Ingredients!$A$3:$A$119)+SUMIF($B$3:$B$725,H717,$V$3:$V$724)</f>
        <v>1</v>
      </c>
      <c r="Q717" s="11">
        <f ca="1">SUMIF(Ingredients!$B$3:$B$230,'PH complex foods'!I717,Ingredients!$A$3:$A$119)+SUMIF($B$3:$B$725,I717,$V$3:$V$724)</f>
        <v>1</v>
      </c>
      <c r="R717" s="11">
        <f ca="1">SUMIF(Ingredients!$B$3:$B$230,'PH complex foods'!J717,Ingredients!$A$3:$A$119)+SUMIF($B$3:$B$725,J717,$V$3:$V$724)</f>
        <v>1</v>
      </c>
      <c r="S717" s="11">
        <f ca="1">SUMIF(Ingredients!$B$3:$B$230,'PH complex foods'!K717,Ingredients!$A$3:$A$119)+SUMIF($B$3:$B$725,K717,$V$3:$V$724)</f>
        <v>0</v>
      </c>
      <c r="T717" s="11">
        <f ca="1">SUMIF(Ingredients!$B$3:$B$230,'PH complex foods'!L717,Ingredients!$A$3:$A$119)+SUMIF($B$3:$B$725,L717,$V$3:$V$724)</f>
        <v>0</v>
      </c>
      <c r="U717" s="11">
        <f ca="1">SUMIF(Ingredients!$B$3:$B$230,'PH complex foods'!M717,Ingredients!$A$3:$A$119)+SUMIF($B$3:$B$725,M717,$V$3:$V$724)</f>
        <v>0</v>
      </c>
      <c r="V717" s="10">
        <f t="shared" ca="1" si="162"/>
        <v>1</v>
      </c>
      <c r="W717" s="10">
        <v>1</v>
      </c>
      <c r="X717" s="11">
        <v>1</v>
      </c>
      <c r="Y717" s="11">
        <f>COUNTIF(F717:M1441,B717)</f>
        <v>0</v>
      </c>
      <c r="Z717" s="44" t="str">
        <f t="shared" ca="1" si="163"/>
        <v>Yes</v>
      </c>
      <c r="AA717" s="34">
        <f>SUMIF(Ingredients!$B$3:$B$230,F717,Ingredients!$C$3:$C$230)+SUMIF($B$3:$B$725,F717,$AI$3:$AI$725)</f>
        <v>19</v>
      </c>
      <c r="AB717" s="30">
        <f>SUMIF(Ingredients!$B$3:$B$230,G717,Ingredients!$C$3:$C$230)+SUMIF($B$3:$B$725,G717,$AI$3:$AI$725)</f>
        <v>10</v>
      </c>
      <c r="AC717" s="30">
        <f>SUMIF(Ingredients!$B$3:$B$230,H717,Ingredients!$C$3:$C$230)+SUMIF($B$3:$B$725,H717,$AI$3:$AI$725)</f>
        <v>14</v>
      </c>
      <c r="AD717" s="30">
        <f>SUMIF(Ingredients!$B$3:$B$230,I717,Ingredients!$C$3:$C$230)+SUMIF($B$3:$B$725,I717,$AI$3:$AI$725)</f>
        <v>0</v>
      </c>
      <c r="AE717" s="30">
        <f>SUMIF(Ingredients!$B$3:$B$230,J717,Ingredients!$C$3:$C$230)+SUMIF($B$3:$B$725,J717,$AI$3:$AI$725)</f>
        <v>10.285714285714286</v>
      </c>
      <c r="AF717" s="30">
        <f>SUMIF(Ingredients!$B$3:$B$230,K717,Ingredients!$C$3:$C$230)+SUMIF($B$3:$B$725,K717,$AI$3:$AI$725)</f>
        <v>0</v>
      </c>
      <c r="AG717" s="30">
        <f>SUMIF(Ingredients!$B$3:$B$230,L717,Ingredients!$C$3:$C$230)+SUMIF($B$3:$B$725,L717,$AI$3:$AI$725)</f>
        <v>0</v>
      </c>
      <c r="AH717" s="30">
        <f>SUMIF(Ingredients!$B$3:$B$230,M717,Ingredients!$C$3:$C$230)+SUMIF($B$3:$B$725,M717,$AI$3:$AI$725)</f>
        <v>0</v>
      </c>
      <c r="AI717" s="29">
        <f t="shared" si="152"/>
        <v>53.285714285714285</v>
      </c>
      <c r="AJ717" s="30">
        <f>SUMIF(Ingredients!$B$3:$B$230,F717,Ingredients!$D$3:$D$230)+SUMIF($B$3:$B$725,F717,$AR$3:$AR$725)</f>
        <v>0</v>
      </c>
      <c r="AK717" s="30">
        <f>SUMIF(Ingredients!$B$3:$B$230,G717,Ingredients!$D$3:$D$230)+SUMIF($B$3:$B$725,G717,$AR$3:$AR$725)</f>
        <v>0</v>
      </c>
      <c r="AL717" s="30">
        <f>SUMIF(Ingredients!$B$3:$B$230,H717,Ingredients!$D$3:$D$230)+SUMIF($B$3:$B$725,H717,$AR$3:$AR$725)</f>
        <v>0</v>
      </c>
      <c r="AM717" s="30">
        <f>SUMIF(Ingredients!$B$3:$B$230,I717,Ingredients!$D$3:$D$230)+SUMIF($B$3:$B$725,I717,$AR$3:$AR$725)</f>
        <v>20</v>
      </c>
      <c r="AN717" s="30">
        <f>SUMIF(Ingredients!$B$3:$B$230,J717,Ingredients!$D$3:$D$230)+SUMIF($B$3:$B$725,J717,$AR$3:$AR$725)</f>
        <v>0.7142857142857143</v>
      </c>
      <c r="AO717" s="30">
        <f>SUMIF(Ingredients!$B$3:$B$230,K717,Ingredients!$D$3:$D$230)+SUMIF($B$3:$B$725,K717,$AR$3:$AR$725)</f>
        <v>0</v>
      </c>
      <c r="AP717" s="30">
        <f>SUMIF(Ingredients!$B$3:$B$230,L717,Ingredients!$D$3:$D$230)+SUMIF($B$3:$B$725,L717,$AR$3:$AR$725)</f>
        <v>0</v>
      </c>
      <c r="AQ717" s="30">
        <f>SUMIF(Ingredients!$B$3:$B$230,M717,Ingredients!$D$3:$D$230)+SUMIF($B$3:$B$725,M717,$AR$3:$AR$725)</f>
        <v>0</v>
      </c>
      <c r="AR717" s="29">
        <f t="shared" si="153"/>
        <v>20.714285714285715</v>
      </c>
      <c r="AS717" s="30">
        <f>SUMIF(Ingredients!$B$3:$B$230,F717,Ingredients!$E$3:$E$230)+SUMIF($B$3:$B$725,F717,$BA$3:$BA$730)</f>
        <v>16.899999999999999</v>
      </c>
      <c r="AT717" s="30">
        <f>SUMIF(Ingredients!$B$3:$B$230,G717,Ingredients!$E$3:$E$230)+SUMIF($B$3:$B$725,G717,$BA$3:$BA$730)</f>
        <v>24</v>
      </c>
      <c r="AU717" s="30">
        <f>SUMIF(Ingredients!$B$3:$B$230,H717,Ingredients!$E$3:$E$230)+SUMIF($B$3:$B$725,H717,$BA$3:$BA$730)</f>
        <v>20.666666666666668</v>
      </c>
      <c r="AV717" s="30">
        <f>SUMIF(Ingredients!$B$3:$B$230,I717,Ingredients!$E$3:$E$230)+SUMIF($B$3:$B$725,I717,$BA$3:$BA$730)</f>
        <v>30</v>
      </c>
      <c r="AW717" s="30">
        <f>SUMIF(Ingredients!$B$3:$B$230,J717,Ingredients!$E$3:$E$230)+SUMIF($B$3:$B$725,J717,$BA$3:$BA$730)</f>
        <v>19.285714285714285</v>
      </c>
      <c r="AX717" s="30">
        <f>SUMIF(Ingredients!$B$3:$B$230,K717,Ingredients!$E$3:$E$230)+SUMIF($B$3:$B$725,K717,$BA$3:$BA$730)</f>
        <v>0</v>
      </c>
      <c r="AY717" s="30">
        <f>SUMIF(Ingredients!$B$3:$B$230,L717,Ingredients!$E$3:$E$230)+SUMIF($B$3:$B$725,L717,$BA$3:$BA$730)</f>
        <v>0</v>
      </c>
      <c r="AZ717" s="30">
        <f>SUMIF(Ingredients!$B$3:$B$230,M717,Ingredients!$E$3:$E$230)+SUMIF($B$3:$B$725,M717,$BA$3:$BA$730)</f>
        <v>0</v>
      </c>
      <c r="BA717" s="29">
        <f t="shared" si="154"/>
        <v>22.170476190476187</v>
      </c>
      <c r="BB717" s="30">
        <f>SUMIF(Ingredients!$B$3:$B$230,F717,Ingredients!$F$3:$F$230)+SUMIF($B$3:$B$725,F717,$BJ$3:$BJ$725)</f>
        <v>1</v>
      </c>
      <c r="BC717" s="30">
        <f>SUMIF(Ingredients!$B$3:$B$230,G717,Ingredients!$F$3:$F$230)+SUMIF($B$3:$B$725,G717,$BJ$3:$BJ$725)</f>
        <v>0</v>
      </c>
      <c r="BD717" s="30">
        <f>SUMIF(Ingredients!$B$3:$B$230,H717,Ingredients!$F$3:$F$230)+SUMIF($B$3:$B$725,H717,$BJ$3:$BJ$725)</f>
        <v>0</v>
      </c>
      <c r="BE717" s="30">
        <f>SUMIF(Ingredients!$B$3:$B$230,I717,Ingredients!$F$3:$F$230)+SUMIF($B$3:$B$725,I717,$BJ$3:$BJ$725)</f>
        <v>0</v>
      </c>
      <c r="BF717" s="30">
        <f>SUMIF(Ingredients!$B$3:$B$230,J717,Ingredients!$F$3:$F$230)+SUMIF($B$3:$B$725,J717,$BJ$3:$BJ$725)</f>
        <v>0</v>
      </c>
      <c r="BG717" s="30">
        <f>SUMIF(Ingredients!$B$3:$B$230,K717,Ingredients!$F$3:$F$230)+SUMIF($B$3:$B$725,K717,$BJ$3:$BJ$725)</f>
        <v>0</v>
      </c>
      <c r="BH717" s="30">
        <f>SUMIF(Ingredients!$B$3:$B$230,L717,Ingredients!$F$3:$F$230)+SUMIF($B$3:$B$725,L717,$BJ$3:$BJ$725)</f>
        <v>0</v>
      </c>
      <c r="BI717" s="30">
        <f>SUMIF(Ingredients!$B$3:$B$230,M717,Ingredients!$F$3:$F$230)+SUMIF($B$3:$B$725,M717,$BJ$3:$BJ$725)</f>
        <v>0</v>
      </c>
      <c r="BJ717" s="35">
        <f t="shared" si="155"/>
        <v>1</v>
      </c>
      <c r="BK717" s="30">
        <f>SUMIF(Ingredients!$B$3:$B$230,F717,Ingredients!$G$3:$G$230)+SUMIF($B$3:$B$725,F717,$BS$3:$BS$725)</f>
        <v>0</v>
      </c>
      <c r="BL717" s="30">
        <f>SUMIF(Ingredients!$B$3:$B$230,G717,Ingredients!$G$3:$G$230)+SUMIF($B$3:$B$725,G717,$BS$3:$BS$725)</f>
        <v>0</v>
      </c>
      <c r="BM717" s="30">
        <f>SUMIF(Ingredients!$B$3:$B$230,H717,Ingredients!$G$3:$G$230)+SUMIF($B$3:$B$725,H717,$BS$3:$BS$725)</f>
        <v>0</v>
      </c>
      <c r="BN717" s="30">
        <f>SUMIF(Ingredients!$B$3:$B$230,I717,Ingredients!$G$3:$G$230)+SUMIF($B$3:$B$725,I717,$BS$3:$BS$725)</f>
        <v>0</v>
      </c>
      <c r="BO717" s="30">
        <f>SUMIF(Ingredients!$B$3:$B$230,J717,Ingredients!$G$3:$G$230)+SUMIF($B$3:$B$725,J717,$BS$3:$BS$725)</f>
        <v>0</v>
      </c>
      <c r="BP717" s="30">
        <f>SUMIF(Ingredients!$B$3:$B$230,K717,Ingredients!$G$3:$G$230)+SUMIF($B$3:$B$725,K717,$BS$3:$BS$725)</f>
        <v>0</v>
      </c>
      <c r="BQ717" s="30">
        <f>SUMIF(Ingredients!$B$3:$B$230,L717,Ingredients!$G$3:$G$230)+SUMIF($B$3:$B$725,L717,$BS$3:$BS$725)</f>
        <v>0</v>
      </c>
      <c r="BR717" s="30">
        <f>SUMIF(Ingredients!$B$3:$B$230,M717,Ingredients!$G$3:$G$230)+SUMIF($B$3:$B$725,M717,$BS$3:$BS$725)</f>
        <v>0</v>
      </c>
      <c r="BS717" s="36">
        <f t="shared" si="156"/>
        <v>0</v>
      </c>
      <c r="BT717" s="30">
        <f>SUMIF(Ingredients!$B$3:$B$230,F717,Ingredients!$H$3:$H$230)+SUMIF($B$3:$B$725,F717,$CB$3:$CB$725)</f>
        <v>0</v>
      </c>
      <c r="BU717" s="30">
        <f>SUMIF(Ingredients!$B$3:$B$230,G717,Ingredients!$H$3:$H$230)+SUMIF($B$3:$B$725,G717,$CB$3:$CB$725)</f>
        <v>1.5</v>
      </c>
      <c r="BV717" s="30">
        <f>SUMIF(Ingredients!$B$3:$B$230,H717,Ingredients!$H$3:$H$230)+SUMIF($B$3:$B$725,H717,$CB$3:$CB$725)</f>
        <v>1.5</v>
      </c>
      <c r="BW717" s="30">
        <f>SUMIF(Ingredients!$B$3:$B$230,I717,Ingredients!$H$3:$H$230)+SUMIF($B$3:$B$725,I717,$CB$3:$CB$725)</f>
        <v>0</v>
      </c>
      <c r="BX717" s="30">
        <f>SUMIF(Ingredients!$B$3:$B$230,J717,Ingredients!$H$3:$H$230)+SUMIF($B$3:$B$725,J717,$CB$3:$CB$725)</f>
        <v>2.2857142857142856</v>
      </c>
      <c r="BY717" s="30">
        <f>SUMIF(Ingredients!$B$3:$B$230,K717,Ingredients!$H$3:$H$230)+SUMIF($B$3:$B$725,K717,$CB$3:$CB$725)</f>
        <v>0</v>
      </c>
      <c r="BZ717" s="30">
        <f>SUMIF(Ingredients!$B$3:$B$230,L717,Ingredients!$H$3:$H$230)+SUMIF($B$3:$B$725,L717,$CB$3:$CB$725)</f>
        <v>0</v>
      </c>
      <c r="CA717" s="30">
        <f>SUMIF(Ingredients!$B$3:$B$230,M717,Ingredients!$H$3:$H$230)+SUMIF($B$3:$B$725,M717,$CB$3:$CB$725)</f>
        <v>0</v>
      </c>
      <c r="CB717" s="42">
        <f t="shared" si="157"/>
        <v>5.2857142857142856</v>
      </c>
      <c r="CC717" s="30">
        <f>SUMIF(Ingredients!$B$3:$B$230,F717,Ingredients!$I$3:$I$230)+SUMIF($B$3:$B$725,F717,$CK$3:$CK$725)</f>
        <v>2.5</v>
      </c>
      <c r="CD717" s="30">
        <f>SUMIF(Ingredients!$B$3:$B$230,G717,Ingredients!$I$3:$I$230)+SUMIF($B$3:$B$725,G717,$CK$3:$CK$725)</f>
        <v>0</v>
      </c>
      <c r="CE717" s="30">
        <f>SUMIF(Ingredients!$B$3:$B$230,H717,Ingredients!$I$3:$I$230)+SUMIF($B$3:$B$725,H717,$CK$3:$CK$725)</f>
        <v>0</v>
      </c>
      <c r="CF717" s="30">
        <f>SUMIF(Ingredients!$B$3:$B$230,I717,Ingredients!$I$3:$I$230)+SUMIF($B$3:$B$725,I717,$CK$3:$CK$725)</f>
        <v>0</v>
      </c>
      <c r="CG717" s="30">
        <f>SUMIF(Ingredients!$B$3:$B$230,J717,Ingredients!$I$3:$I$230)+SUMIF($B$3:$B$725,J717,$CK$3:$CK$725)</f>
        <v>0</v>
      </c>
      <c r="CH717" s="30">
        <f>SUMIF(Ingredients!$B$3:$B$230,K717,Ingredients!$I$3:$I$230)+SUMIF($B$3:$B$725,K717,$CK$3:$CK$725)</f>
        <v>0</v>
      </c>
      <c r="CI717" s="30">
        <f>SUMIF(Ingredients!$B$3:$B$230,L717,Ingredients!$I$3:$I$230)+SUMIF($B$3:$B$725,L717,$CK$3:$CK$725)</f>
        <v>0</v>
      </c>
      <c r="CJ717" s="30">
        <f>SUMIF(Ingredients!$B$3:$B$230,M717,Ingredients!$I$3:$I$230)+SUMIF($B$3:$B$725,M717,$CK$3:$CK$725)</f>
        <v>0</v>
      </c>
      <c r="CK717" s="38">
        <f t="shared" si="158"/>
        <v>2.5</v>
      </c>
      <c r="CL717" s="30">
        <f>SUMIF(Ingredients!$B$3:$B$230,F717,Ingredients!$J$3:$J$230)+SUMIF($B$3:$B$725,F717,$CT$3:$CT$725)</f>
        <v>0</v>
      </c>
      <c r="CM717" s="30">
        <f>SUMIF(Ingredients!$B$3:$B$230,G717,Ingredients!$J$3:$J$230)+SUMIF($B$3:$B$725,G717,$CT$3:$CT$725)</f>
        <v>0</v>
      </c>
      <c r="CN717" s="30">
        <f>SUMIF(Ingredients!$B$3:$B$230,H717,Ingredients!$J$3:$J$230)+SUMIF($B$3:$B$725,H717,$CT$3:$CT$725)</f>
        <v>0</v>
      </c>
      <c r="CO717" s="30">
        <f>SUMIF(Ingredients!$B$3:$B$230,I717,Ingredients!$J$3:$J$230)+SUMIF($B$3:$B$725,I717,$CT$3:$CT$725)</f>
        <v>0</v>
      </c>
      <c r="CP717" s="30">
        <f>SUMIF(Ingredients!$B$3:$B$230,J717,Ingredients!$J$3:$J$230)+SUMIF($B$3:$B$725,J717,$CT$3:$CT$725)</f>
        <v>0</v>
      </c>
      <c r="CQ717" s="30">
        <f>SUMIF(Ingredients!$B$3:$B$230,K717,Ingredients!$J$3:$J$230)+SUMIF($B$3:$B$725,K717,$CT$3:$CT$725)</f>
        <v>0</v>
      </c>
      <c r="CR717" s="30">
        <f>SUMIF(Ingredients!$B$3:$B$230,L717,Ingredients!$J$3:$J$230)+SUMIF($B$3:$B$725,L717,$CT$3:$CT$725)</f>
        <v>0</v>
      </c>
      <c r="CS717" s="30">
        <f>SUMIF(Ingredients!$B$3:$B$230,M717,Ingredients!$J$3:$J$230)+SUMIF($B$3:$B$725,M717,$CT$3:$CT$725)</f>
        <v>0</v>
      </c>
      <c r="CT717" s="43">
        <f t="shared" si="159"/>
        <v>0</v>
      </c>
      <c r="CU717" s="34">
        <v>50</v>
      </c>
      <c r="CV717" s="30">
        <v>20</v>
      </c>
      <c r="CW717" s="30">
        <v>12</v>
      </c>
      <c r="CX717" s="35">
        <v>1</v>
      </c>
      <c r="CY717" s="36">
        <v>0</v>
      </c>
      <c r="CZ717" s="37">
        <v>5</v>
      </c>
      <c r="DA717" s="38">
        <v>2.5</v>
      </c>
      <c r="DB717" s="39">
        <v>0</v>
      </c>
      <c r="DC717" t="s">
        <v>202</v>
      </c>
      <c r="DD717" t="str">
        <f t="shared" ca="1" si="151"/>
        <v/>
      </c>
      <c r="DE717" t="str">
        <f t="shared" ca="1" si="160"/>
        <v>-</v>
      </c>
      <c r="DG717" t="s">
        <v>200</v>
      </c>
      <c r="DH717" t="str">
        <f t="shared" ca="1" si="161"/>
        <v>WEEKENDPICNICITEM(MEAL, ItemRegistry.weekendpicnicItem, 4 ,10f,20f,1f,5f,0f,2.5f,0f,1.75f),</v>
      </c>
      <c r="DI717" t="s">
        <v>2694</v>
      </c>
    </row>
    <row r="718" spans="2:113" x14ac:dyDescent="0.3">
      <c r="B718" t="s">
        <v>1067</v>
      </c>
      <c r="C718" t="str">
        <f>INDEX('PH Itemnames'!$B$1:$B$723,MATCH(B718,'PH Itemnames'!$A$1:$A$723),1)</f>
        <v>gourmetbeefburgerItem</v>
      </c>
      <c r="D718" t="s">
        <v>245</v>
      </c>
      <c r="E718" t="s">
        <v>1191</v>
      </c>
      <c r="F718" s="10" t="s">
        <v>1068</v>
      </c>
      <c r="G718" s="11" t="s">
        <v>857</v>
      </c>
      <c r="H718" s="11" t="s">
        <v>73</v>
      </c>
      <c r="I718" s="11" t="s">
        <v>128</v>
      </c>
      <c r="J718" s="11" t="s">
        <v>112</v>
      </c>
      <c r="K718" s="11" t="s">
        <v>349</v>
      </c>
      <c r="L718" s="11" t="s">
        <v>133</v>
      </c>
      <c r="M718" s="11" t="s">
        <v>70</v>
      </c>
      <c r="N718" s="46">
        <f ca="1">SUMIF(Ingredients!$B$3:$B$230,'PH complex foods'!F718,Ingredients!$A$3:$A$119)+SUMIF($B$3:$B$725,F718,$V$3:$V$724)</f>
        <v>1</v>
      </c>
      <c r="O718" s="11">
        <f ca="1">SUMIF(Ingredients!$B$3:$B$230,'PH complex foods'!G718,Ingredients!$A$3:$A$119)+SUMIF($B$3:$B$725,G718,$V$3:$V$724)</f>
        <v>1</v>
      </c>
      <c r="P718" s="11">
        <f ca="1">SUMIF(Ingredients!$B$3:$B$230,'PH complex foods'!H718,Ingredients!$A$3:$A$119)+SUMIF($B$3:$B$725,H718,$V$3:$V$724)</f>
        <v>1</v>
      </c>
      <c r="Q718" s="11">
        <f ca="1">SUMIF(Ingredients!$B$3:$B$230,'PH complex foods'!I718,Ingredients!$A$3:$A$119)+SUMIF($B$3:$B$725,I718,$V$3:$V$724)</f>
        <v>1</v>
      </c>
      <c r="R718" s="11">
        <f ca="1">SUMIF(Ingredients!$B$3:$B$230,'PH complex foods'!J718,Ingredients!$A$3:$A$119)+SUMIF($B$3:$B$725,J718,$V$3:$V$724)</f>
        <v>1</v>
      </c>
      <c r="S718" s="11">
        <f ca="1">SUMIF(Ingredients!$B$3:$B$230,'PH complex foods'!K718,Ingredients!$A$3:$A$119)+SUMIF($B$3:$B$725,K718,$V$3:$V$724)</f>
        <v>1</v>
      </c>
      <c r="T718" s="11">
        <f ca="1">SUMIF(Ingredients!$B$3:$B$230,'PH complex foods'!L718,Ingredients!$A$3:$A$119)+SUMIF($B$3:$B$725,L718,$V$3:$V$724)</f>
        <v>1</v>
      </c>
      <c r="U718" s="11">
        <f ca="1">SUMIF(Ingredients!$B$3:$B$230,'PH complex foods'!M718,Ingredients!$A$3:$A$119)+SUMIF($B$3:$B$725,M718,$V$3:$V$724)</f>
        <v>1</v>
      </c>
      <c r="V718" s="10">
        <f t="shared" ca="1" si="162"/>
        <v>1</v>
      </c>
      <c r="W718" s="10">
        <v>1</v>
      </c>
      <c r="X718" s="11">
        <v>1</v>
      </c>
      <c r="Y718" s="11">
        <f>COUNTIF(F718:M1442,B718)</f>
        <v>0</v>
      </c>
      <c r="Z718" s="44" t="str">
        <f t="shared" ca="1" si="163"/>
        <v>Yes</v>
      </c>
      <c r="AA718" s="34">
        <f>SUMIF(Ingredients!$B$3:$B$230,F718,Ingredients!$C$3:$C$230)+SUMIF($B$3:$B$725,F718,$AI$3:$AI$725)</f>
        <v>10</v>
      </c>
      <c r="AB718" s="30">
        <f>SUMIF(Ingredients!$B$3:$B$230,G718,Ingredients!$C$3:$C$230)+SUMIF($B$3:$B$725,G718,$AI$3:$AI$725)</f>
        <v>20</v>
      </c>
      <c r="AC718" s="30">
        <f>SUMIF(Ingredients!$B$3:$B$230,H718,Ingredients!$C$3:$C$230)+SUMIF($B$3:$B$725,H718,$AI$3:$AI$725)</f>
        <v>10</v>
      </c>
      <c r="AD718" s="30">
        <f>SUMIF(Ingredients!$B$3:$B$230,I718,Ingredients!$C$3:$C$230)+SUMIF($B$3:$B$725,I718,$AI$3:$AI$725)</f>
        <v>2</v>
      </c>
      <c r="AE718" s="30">
        <f>SUMIF(Ingredients!$B$3:$B$230,J718,Ingredients!$C$3:$C$230)+SUMIF($B$3:$B$725,J718,$AI$3:$AI$725)</f>
        <v>2</v>
      </c>
      <c r="AF718" s="30">
        <f>SUMIF(Ingredients!$B$3:$B$230,K718,Ingredients!$C$3:$C$230)+SUMIF($B$3:$B$725,K718,$AI$3:$AI$725)</f>
        <v>2</v>
      </c>
      <c r="AG718" s="30">
        <f>SUMIF(Ingredients!$B$3:$B$230,L718,Ingredients!$C$3:$C$230)+SUMIF($B$3:$B$725,L718,$AI$3:$AI$725)</f>
        <v>1</v>
      </c>
      <c r="AH718" s="30">
        <f>SUMIF(Ingredients!$B$3:$B$230,M718,Ingredients!$C$3:$C$230)+SUMIF($B$3:$B$725,M718,$AI$3:$AI$725)</f>
        <v>2</v>
      </c>
      <c r="AI718" s="29">
        <f t="shared" si="152"/>
        <v>49</v>
      </c>
      <c r="AJ718" s="30">
        <f>SUMIF(Ingredients!$B$3:$B$230,F718,Ingredients!$D$3:$D$230)+SUMIF($B$3:$B$725,F718,$AR$3:$AR$725)</f>
        <v>0</v>
      </c>
      <c r="AK718" s="30">
        <f>SUMIF(Ingredients!$B$3:$B$230,G718,Ingredients!$D$3:$D$230)+SUMIF($B$3:$B$725,G718,$AR$3:$AR$725)</f>
        <v>15</v>
      </c>
      <c r="AL718" s="30">
        <f>SUMIF(Ingredients!$B$3:$B$230,H718,Ingredients!$D$3:$D$230)+SUMIF($B$3:$B$725,H718,$AR$3:$AR$725)</f>
        <v>0</v>
      </c>
      <c r="AM718" s="30">
        <f>SUMIF(Ingredients!$B$3:$B$230,I718,Ingredients!$D$3:$D$230)+SUMIF($B$3:$B$725,I718,$AR$3:$AR$725)</f>
        <v>0</v>
      </c>
      <c r="AN718" s="30">
        <f>SUMIF(Ingredients!$B$3:$B$230,J718,Ingredients!$D$3:$D$230)+SUMIF($B$3:$B$725,J718,$AR$3:$AR$725)</f>
        <v>5</v>
      </c>
      <c r="AO718" s="30">
        <f>SUMIF(Ingredients!$B$3:$B$230,K718,Ingredients!$D$3:$D$230)+SUMIF($B$3:$B$725,K718,$AR$3:$AR$725)</f>
        <v>5</v>
      </c>
      <c r="AP718" s="30">
        <f>SUMIF(Ingredients!$B$3:$B$230,L718,Ingredients!$D$3:$D$230)+SUMIF($B$3:$B$725,L718,$AR$3:$AR$725)</f>
        <v>0</v>
      </c>
      <c r="AQ718" s="30">
        <f>SUMIF(Ingredients!$B$3:$B$230,M718,Ingredients!$D$3:$D$230)+SUMIF($B$3:$B$725,M718,$AR$3:$AR$725)</f>
        <v>5</v>
      </c>
      <c r="AR718" s="29">
        <f t="shared" si="153"/>
        <v>30</v>
      </c>
      <c r="AS718" s="30">
        <f>SUMIF(Ingredients!$B$3:$B$230,F718,Ingredients!$E$3:$E$230)+SUMIF($B$3:$B$725,F718,$BA$3:$BA$730)</f>
        <v>14</v>
      </c>
      <c r="AT718" s="30">
        <f>SUMIF(Ingredients!$B$3:$B$230,G718,Ingredients!$E$3:$E$230)+SUMIF($B$3:$B$725,G718,$BA$3:$BA$730)</f>
        <v>18.714285714285715</v>
      </c>
      <c r="AU718" s="30">
        <f>SUMIF(Ingredients!$B$3:$B$230,H718,Ingredients!$E$3:$E$230)+SUMIF($B$3:$B$725,H718,$BA$3:$BA$730)</f>
        <v>73</v>
      </c>
      <c r="AV718" s="30">
        <f>SUMIF(Ingredients!$B$3:$B$230,I718,Ingredients!$E$3:$E$230)+SUMIF($B$3:$B$725,I718,$BA$3:$BA$730)</f>
        <v>18</v>
      </c>
      <c r="AW718" s="30">
        <f>SUMIF(Ingredients!$B$3:$B$230,J718,Ingredients!$E$3:$E$230)+SUMIF($B$3:$B$725,J718,$BA$3:$BA$730)</f>
        <v>7</v>
      </c>
      <c r="AX718" s="30">
        <f>SUMIF(Ingredients!$B$3:$B$230,K718,Ingredients!$E$3:$E$230)+SUMIF($B$3:$B$725,K718,$BA$3:$BA$730)</f>
        <v>22.333333333333332</v>
      </c>
      <c r="AY718" s="30">
        <f>SUMIF(Ingredients!$B$3:$B$230,L718,Ingredients!$E$3:$E$230)+SUMIF($B$3:$B$725,L718,$BA$3:$BA$730)</f>
        <v>32</v>
      </c>
      <c r="AZ718" s="30">
        <f>SUMIF(Ingredients!$B$3:$B$230,M718,Ingredients!$E$3:$E$230)+SUMIF($B$3:$B$725,M718,$BA$3:$BA$730)</f>
        <v>5</v>
      </c>
      <c r="BA718" s="29">
        <f t="shared" si="154"/>
        <v>23.755952380952383</v>
      </c>
      <c r="BB718" s="30">
        <f>SUMIF(Ingredients!$B$3:$B$230,F718,Ingredients!$F$3:$F$230)+SUMIF($B$3:$B$725,F718,$BJ$3:$BJ$725)</f>
        <v>0</v>
      </c>
      <c r="BC718" s="30">
        <f>SUMIF(Ingredients!$B$3:$B$230,G718,Ingredients!$F$3:$F$230)+SUMIF($B$3:$B$725,G718,$BJ$3:$BJ$725)</f>
        <v>1</v>
      </c>
      <c r="BD718" s="30">
        <f>SUMIF(Ingredients!$B$3:$B$230,H718,Ingredients!$F$3:$F$230)+SUMIF($B$3:$B$725,H718,$BJ$3:$BJ$725)</f>
        <v>0</v>
      </c>
      <c r="BE718" s="30">
        <f>SUMIF(Ingredients!$B$3:$B$230,I718,Ingredients!$F$3:$F$230)+SUMIF($B$3:$B$725,I718,$BJ$3:$BJ$725)</f>
        <v>0</v>
      </c>
      <c r="BF718" s="30">
        <f>SUMIF(Ingredients!$B$3:$B$230,J718,Ingredients!$F$3:$F$230)+SUMIF($B$3:$B$725,J718,$BJ$3:$BJ$725)</f>
        <v>0</v>
      </c>
      <c r="BG718" s="30">
        <f>SUMIF(Ingredients!$B$3:$B$230,K718,Ingredients!$F$3:$F$230)+SUMIF($B$3:$B$725,K718,$BJ$3:$BJ$725)</f>
        <v>0</v>
      </c>
      <c r="BH718" s="30">
        <f>SUMIF(Ingredients!$B$3:$B$230,L718,Ingredients!$F$3:$F$230)+SUMIF($B$3:$B$725,L718,$BJ$3:$BJ$725)</f>
        <v>0</v>
      </c>
      <c r="BI718" s="30">
        <f>SUMIF(Ingredients!$B$3:$B$230,M718,Ingredients!$F$3:$F$230)+SUMIF($B$3:$B$725,M718,$BJ$3:$BJ$725)</f>
        <v>0</v>
      </c>
      <c r="BJ718" s="35">
        <f t="shared" si="155"/>
        <v>1</v>
      </c>
      <c r="BK718" s="30">
        <f>SUMIF(Ingredients!$B$3:$B$230,F718,Ingredients!$G$3:$G$230)+SUMIF($B$3:$B$725,F718,$BS$3:$BS$725)</f>
        <v>0</v>
      </c>
      <c r="BL718" s="30">
        <f>SUMIF(Ingredients!$B$3:$B$230,G718,Ingredients!$G$3:$G$230)+SUMIF($B$3:$B$725,G718,$BS$3:$BS$725)</f>
        <v>0</v>
      </c>
      <c r="BM718" s="30">
        <f>SUMIF(Ingredients!$B$3:$B$230,H718,Ingredients!$G$3:$G$230)+SUMIF($B$3:$B$725,H718,$BS$3:$BS$725)</f>
        <v>0</v>
      </c>
      <c r="BN718" s="30">
        <f>SUMIF(Ingredients!$B$3:$B$230,I718,Ingredients!$G$3:$G$230)+SUMIF($B$3:$B$725,I718,$BS$3:$BS$725)</f>
        <v>0</v>
      </c>
      <c r="BO718" s="30">
        <f>SUMIF(Ingredients!$B$3:$B$230,J718,Ingredients!$G$3:$G$230)+SUMIF($B$3:$B$725,J718,$BS$3:$BS$725)</f>
        <v>0</v>
      </c>
      <c r="BP718" s="30">
        <f>SUMIF(Ingredients!$B$3:$B$230,K718,Ingredients!$G$3:$G$230)+SUMIF($B$3:$B$725,K718,$BS$3:$BS$725)</f>
        <v>0</v>
      </c>
      <c r="BQ718" s="30">
        <f>SUMIF(Ingredients!$B$3:$B$230,L718,Ingredients!$G$3:$G$230)+SUMIF($B$3:$B$725,L718,$BS$3:$BS$725)</f>
        <v>0</v>
      </c>
      <c r="BR718" s="30">
        <f>SUMIF(Ingredients!$B$3:$B$230,M718,Ingredients!$G$3:$G$230)+SUMIF($B$3:$B$725,M718,$BS$3:$BS$725)</f>
        <v>0</v>
      </c>
      <c r="BS718" s="36">
        <f t="shared" si="156"/>
        <v>0</v>
      </c>
      <c r="BT718" s="30">
        <f>SUMIF(Ingredients!$B$3:$B$230,F718,Ingredients!$H$3:$H$230)+SUMIF($B$3:$B$725,F718,$CB$3:$CB$725)</f>
        <v>0</v>
      </c>
      <c r="BU718" s="30">
        <f>SUMIF(Ingredients!$B$3:$B$230,G718,Ingredients!$H$3:$H$230)+SUMIF($B$3:$B$725,G718,$CB$3:$CB$725)</f>
        <v>0</v>
      </c>
      <c r="BV718" s="30">
        <f>SUMIF(Ingredients!$B$3:$B$230,H718,Ingredients!$H$3:$H$230)+SUMIF($B$3:$B$725,H718,$CB$3:$CB$725)</f>
        <v>0</v>
      </c>
      <c r="BW718" s="30">
        <f>SUMIF(Ingredients!$B$3:$B$230,I718,Ingredients!$H$3:$H$230)+SUMIF($B$3:$B$725,I718,$CB$3:$CB$725)</f>
        <v>1</v>
      </c>
      <c r="BX718" s="30">
        <f>SUMIF(Ingredients!$B$3:$B$230,J718,Ingredients!$H$3:$H$230)+SUMIF($B$3:$B$725,J718,$CB$3:$CB$725)</f>
        <v>1.5</v>
      </c>
      <c r="BY718" s="30">
        <f>SUMIF(Ingredients!$B$3:$B$230,K718,Ingredients!$H$3:$H$230)+SUMIF($B$3:$B$725,K718,$CB$3:$CB$725)</f>
        <v>1.5</v>
      </c>
      <c r="BZ718" s="30">
        <f>SUMIF(Ingredients!$B$3:$B$230,L718,Ingredients!$H$3:$H$230)+SUMIF($B$3:$B$725,L718,$CB$3:$CB$725)</f>
        <v>0.5</v>
      </c>
      <c r="CA718" s="30">
        <f>SUMIF(Ingredients!$B$3:$B$230,M718,Ingredients!$H$3:$H$230)+SUMIF($B$3:$B$725,M718,$CB$3:$CB$725)</f>
        <v>1.5</v>
      </c>
      <c r="CB718" s="42">
        <f t="shared" si="157"/>
        <v>6</v>
      </c>
      <c r="CC718" s="30">
        <f>SUMIF(Ingredients!$B$3:$B$230,F718,Ingredients!$I$3:$I$230)+SUMIF($B$3:$B$725,F718,$CK$3:$CK$725)</f>
        <v>2</v>
      </c>
      <c r="CD718" s="30">
        <f>SUMIF(Ingredients!$B$3:$B$230,G718,Ingredients!$I$3:$I$230)+SUMIF($B$3:$B$725,G718,$CK$3:$CK$725)</f>
        <v>0</v>
      </c>
      <c r="CE718" s="30">
        <f>SUMIF(Ingredients!$B$3:$B$230,H718,Ingredients!$I$3:$I$230)+SUMIF($B$3:$B$725,H718,$CK$3:$CK$725)</f>
        <v>0</v>
      </c>
      <c r="CF718" s="30">
        <f>SUMIF(Ingredients!$B$3:$B$230,I718,Ingredients!$I$3:$I$230)+SUMIF($B$3:$B$725,I718,$CK$3:$CK$725)</f>
        <v>0</v>
      </c>
      <c r="CG718" s="30">
        <f>SUMIF(Ingredients!$B$3:$B$230,J718,Ingredients!$I$3:$I$230)+SUMIF($B$3:$B$725,J718,$CK$3:$CK$725)</f>
        <v>0</v>
      </c>
      <c r="CH718" s="30">
        <f>SUMIF(Ingredients!$B$3:$B$230,K718,Ingredients!$I$3:$I$230)+SUMIF($B$3:$B$725,K718,$CK$3:$CK$725)</f>
        <v>0</v>
      </c>
      <c r="CI718" s="30">
        <f>SUMIF(Ingredients!$B$3:$B$230,L718,Ingredients!$I$3:$I$230)+SUMIF($B$3:$B$725,L718,$CK$3:$CK$725)</f>
        <v>0</v>
      </c>
      <c r="CJ718" s="30">
        <f>SUMIF(Ingredients!$B$3:$B$230,M718,Ingredients!$I$3:$I$230)+SUMIF($B$3:$B$725,M718,$CK$3:$CK$725)</f>
        <v>0</v>
      </c>
      <c r="CK718" s="38">
        <f t="shared" si="158"/>
        <v>2</v>
      </c>
      <c r="CL718" s="30">
        <f>SUMIF(Ingredients!$B$3:$B$230,F718,Ingredients!$J$3:$J$230)+SUMIF($B$3:$B$725,F718,$CT$3:$CT$725)</f>
        <v>0</v>
      </c>
      <c r="CM718" s="30">
        <f>SUMIF(Ingredients!$B$3:$B$230,G718,Ingredients!$J$3:$J$230)+SUMIF($B$3:$B$725,G718,$CT$3:$CT$725)</f>
        <v>4</v>
      </c>
      <c r="CN718" s="30">
        <f>SUMIF(Ingredients!$B$3:$B$230,H718,Ingredients!$J$3:$J$230)+SUMIF($B$3:$B$725,H718,$CT$3:$CT$725)</f>
        <v>3</v>
      </c>
      <c r="CO718" s="30">
        <f>SUMIF(Ingredients!$B$3:$B$230,I718,Ingredients!$J$3:$J$230)+SUMIF($B$3:$B$725,I718,$CT$3:$CT$725)</f>
        <v>0</v>
      </c>
      <c r="CP718" s="30">
        <f>SUMIF(Ingredients!$B$3:$B$230,J718,Ingredients!$J$3:$J$230)+SUMIF($B$3:$B$725,J718,$CT$3:$CT$725)</f>
        <v>0</v>
      </c>
      <c r="CQ718" s="30">
        <f>SUMIF(Ingredients!$B$3:$B$230,K718,Ingredients!$J$3:$J$230)+SUMIF($B$3:$B$725,K718,$CT$3:$CT$725)</f>
        <v>0</v>
      </c>
      <c r="CR718" s="30">
        <f>SUMIF(Ingredients!$B$3:$B$230,L718,Ingredients!$J$3:$J$230)+SUMIF($B$3:$B$725,L718,$CT$3:$CT$725)</f>
        <v>0</v>
      </c>
      <c r="CS718" s="30">
        <f>SUMIF(Ingredients!$B$3:$B$230,M718,Ingredients!$J$3:$J$230)+SUMIF($B$3:$B$725,M718,$CT$3:$CT$725)</f>
        <v>0</v>
      </c>
      <c r="CT718" s="43">
        <f t="shared" si="159"/>
        <v>7</v>
      </c>
      <c r="CU718" s="34">
        <v>50</v>
      </c>
      <c r="CV718" s="30">
        <v>0</v>
      </c>
      <c r="CW718" s="30">
        <v>12</v>
      </c>
      <c r="CX718" s="35">
        <v>1</v>
      </c>
      <c r="CY718" s="36">
        <v>0</v>
      </c>
      <c r="CZ718" s="37">
        <v>6</v>
      </c>
      <c r="DA718" s="38">
        <v>2</v>
      </c>
      <c r="DB718" s="39">
        <v>7</v>
      </c>
      <c r="DC718" t="s">
        <v>202</v>
      </c>
      <c r="DD718" t="str">
        <f t="shared" ca="1" si="151"/>
        <v/>
      </c>
      <c r="DE718" t="str">
        <f t="shared" ca="1" si="160"/>
        <v>-</v>
      </c>
      <c r="DG718" t="s">
        <v>200</v>
      </c>
      <c r="DH718" t="str">
        <f t="shared" ca="1" si="161"/>
        <v>GOURMETBEEFBURGERITEM(MEAL, ItemRegistry.gourmetbeefburgerItem, 4 ,10f,0f,1f,6f,0f,2f,7f,1.75f),</v>
      </c>
      <c r="DI718" t="s">
        <v>2695</v>
      </c>
    </row>
    <row r="719" spans="2:113" x14ac:dyDescent="0.3">
      <c r="B719" t="s">
        <v>1069</v>
      </c>
      <c r="C719" t="str">
        <f>INDEX('PH Itemnames'!$B$1:$B$723,MATCH(B719,'PH Itemnames'!$A$1:$A$723),1)</f>
        <v>southernstylebreakfastItem</v>
      </c>
      <c r="D719" t="s">
        <v>245</v>
      </c>
      <c r="E719" t="s">
        <v>1191</v>
      </c>
      <c r="F719" s="10" t="s">
        <v>752</v>
      </c>
      <c r="G719" s="11" t="s">
        <v>701</v>
      </c>
      <c r="H719" s="11" t="s">
        <v>77</v>
      </c>
      <c r="I719" s="11" t="s">
        <v>226</v>
      </c>
      <c r="J719" s="11" t="s">
        <v>244</v>
      </c>
      <c r="K719" s="11"/>
      <c r="L719" s="11"/>
      <c r="M719" s="11"/>
      <c r="N719" s="46">
        <f ca="1">SUMIF(Ingredients!$B$3:$B$230,'PH complex foods'!F719,Ingredients!$A$3:$A$119)+SUMIF($B$3:$B$725,F719,$V$3:$V$724)</f>
        <v>1</v>
      </c>
      <c r="O719" s="11">
        <f ca="1">SUMIF(Ingredients!$B$3:$B$230,'PH complex foods'!G719,Ingredients!$A$3:$A$119)+SUMIF($B$3:$B$725,G719,$V$3:$V$724)</f>
        <v>1</v>
      </c>
      <c r="P719" s="11">
        <f ca="1">SUMIF(Ingredients!$B$3:$B$230,'PH complex foods'!H719,Ingredients!$A$3:$A$119)+SUMIF($B$3:$B$725,H719,$V$3:$V$724)</f>
        <v>1</v>
      </c>
      <c r="Q719" s="11">
        <f ca="1">SUMIF(Ingredients!$B$3:$B$230,'PH complex foods'!I719,Ingredients!$A$3:$A$119)+SUMIF($B$3:$B$725,I719,$V$3:$V$724)</f>
        <v>1</v>
      </c>
      <c r="R719" s="11">
        <f ca="1">SUMIF(Ingredients!$B$3:$B$230,'PH complex foods'!J719,Ingredients!$A$3:$A$119)+SUMIF($B$3:$B$725,J719,$V$3:$V$724)</f>
        <v>1</v>
      </c>
      <c r="S719" s="11">
        <f ca="1">SUMIF(Ingredients!$B$3:$B$230,'PH complex foods'!K719,Ingredients!$A$3:$A$119)+SUMIF($B$3:$B$725,K719,$V$3:$V$724)</f>
        <v>0</v>
      </c>
      <c r="T719" s="11">
        <f ca="1">SUMIF(Ingredients!$B$3:$B$230,'PH complex foods'!L719,Ingredients!$A$3:$A$119)+SUMIF($B$3:$B$725,L719,$V$3:$V$724)</f>
        <v>0</v>
      </c>
      <c r="U719" s="11">
        <f ca="1">SUMIF(Ingredients!$B$3:$B$230,'PH complex foods'!M719,Ingredients!$A$3:$A$119)+SUMIF($B$3:$B$725,M719,$V$3:$V$724)</f>
        <v>0</v>
      </c>
      <c r="V719" s="10">
        <f t="shared" ca="1" si="162"/>
        <v>1</v>
      </c>
      <c r="W719" s="10">
        <v>1</v>
      </c>
      <c r="X719" s="11">
        <v>1</v>
      </c>
      <c r="Y719" s="11">
        <f>COUNTIF(F719:M1443,B719)</f>
        <v>0</v>
      </c>
      <c r="Z719" s="44" t="str">
        <f t="shared" ca="1" si="163"/>
        <v>Yes</v>
      </c>
      <c r="AA719" s="34">
        <f>SUMIF(Ingredients!$B$3:$B$230,F719,Ingredients!$C$3:$C$230)+SUMIF($B$3:$B$725,F719,$AI$3:$AI$725)</f>
        <v>5</v>
      </c>
      <c r="AB719" s="30">
        <f>SUMIF(Ingredients!$B$3:$B$230,G719,Ingredients!$C$3:$C$230)+SUMIF($B$3:$B$725,G719,$AI$3:$AI$725)</f>
        <v>27.30952380952381</v>
      </c>
      <c r="AC719" s="30">
        <f>SUMIF(Ingredients!$B$3:$B$230,H719,Ingredients!$C$3:$C$230)+SUMIF($B$3:$B$725,H719,$AI$3:$AI$725)</f>
        <v>10</v>
      </c>
      <c r="AD719" s="30">
        <f>SUMIF(Ingredients!$B$3:$B$230,I719,Ingredients!$C$3:$C$230)+SUMIF($B$3:$B$725,I719,$AI$3:$AI$725)</f>
        <v>0</v>
      </c>
      <c r="AE719" s="30">
        <f>SUMIF(Ingredients!$B$3:$B$230,J719,Ingredients!$C$3:$C$230)+SUMIF($B$3:$B$725,J719,$AI$3:$AI$725)</f>
        <v>10</v>
      </c>
      <c r="AF719" s="30">
        <f>SUMIF(Ingredients!$B$3:$B$230,K719,Ingredients!$C$3:$C$230)+SUMIF($B$3:$B$725,K719,$AI$3:$AI$725)</f>
        <v>0</v>
      </c>
      <c r="AG719" s="30">
        <f>SUMIF(Ingredients!$B$3:$B$230,L719,Ingredients!$C$3:$C$230)+SUMIF($B$3:$B$725,L719,$AI$3:$AI$725)</f>
        <v>0</v>
      </c>
      <c r="AH719" s="30">
        <f>SUMIF(Ingredients!$B$3:$B$230,M719,Ingredients!$C$3:$C$230)+SUMIF($B$3:$B$725,M719,$AI$3:$AI$725)</f>
        <v>0</v>
      </c>
      <c r="AI719" s="29">
        <f t="shared" si="152"/>
        <v>52.30952380952381</v>
      </c>
      <c r="AJ719" s="30">
        <f>SUMIF(Ingredients!$B$3:$B$230,F719,Ingredients!$D$3:$D$230)+SUMIF($B$3:$B$725,F719,$AR$3:$AR$725)</f>
        <v>15</v>
      </c>
      <c r="AK719" s="30">
        <f>SUMIF(Ingredients!$B$3:$B$230,G719,Ingredients!$D$3:$D$230)+SUMIF($B$3:$B$725,G719,$AR$3:$AR$725)</f>
        <v>0.35714285714285715</v>
      </c>
      <c r="AL719" s="30">
        <f>SUMIF(Ingredients!$B$3:$B$230,H719,Ingredients!$D$3:$D$230)+SUMIF($B$3:$B$725,H719,$AR$3:$AR$725)</f>
        <v>0</v>
      </c>
      <c r="AM719" s="30">
        <f>SUMIF(Ingredients!$B$3:$B$230,I719,Ingredients!$D$3:$D$230)+SUMIF($B$3:$B$725,I719,$AR$3:$AR$725)</f>
        <v>0</v>
      </c>
      <c r="AN719" s="30">
        <f>SUMIF(Ingredients!$B$3:$B$230,J719,Ingredients!$D$3:$D$230)+SUMIF($B$3:$B$725,J719,$AR$3:$AR$725)</f>
        <v>0</v>
      </c>
      <c r="AO719" s="30">
        <f>SUMIF(Ingredients!$B$3:$B$230,K719,Ingredients!$D$3:$D$230)+SUMIF($B$3:$B$725,K719,$AR$3:$AR$725)</f>
        <v>0</v>
      </c>
      <c r="AP719" s="30">
        <f>SUMIF(Ingredients!$B$3:$B$230,L719,Ingredients!$D$3:$D$230)+SUMIF($B$3:$B$725,L719,$AR$3:$AR$725)</f>
        <v>0</v>
      </c>
      <c r="AQ719" s="30">
        <f>SUMIF(Ingredients!$B$3:$B$230,M719,Ingredients!$D$3:$D$230)+SUMIF($B$3:$B$725,M719,$AR$3:$AR$725)</f>
        <v>0</v>
      </c>
      <c r="AR719" s="29">
        <f t="shared" si="153"/>
        <v>15.357142857142858</v>
      </c>
      <c r="AS719" s="30">
        <f>SUMIF(Ingredients!$B$3:$B$230,F719,Ingredients!$E$3:$E$230)+SUMIF($B$3:$B$725,F719,$BA$3:$BA$730)</f>
        <v>24</v>
      </c>
      <c r="AT719" s="30">
        <f>SUMIF(Ingredients!$B$3:$B$230,G719,Ingredients!$E$3:$E$230)+SUMIF($B$3:$B$725,G719,$BA$3:$BA$730)</f>
        <v>18.107142857142858</v>
      </c>
      <c r="AU719" s="30">
        <f>SUMIF(Ingredients!$B$3:$B$230,H719,Ingredients!$E$3:$E$230)+SUMIF($B$3:$B$725,H719,$BA$3:$BA$730)</f>
        <v>14</v>
      </c>
      <c r="AV719" s="30">
        <f>SUMIF(Ingredients!$B$3:$B$230,I719,Ingredients!$E$3:$E$230)+SUMIF($B$3:$B$725,I719,$BA$3:$BA$730)</f>
        <v>16</v>
      </c>
      <c r="AW719" s="30">
        <f>SUMIF(Ingredients!$B$3:$B$230,J719,Ingredients!$E$3:$E$230)+SUMIF($B$3:$B$725,J719,$BA$3:$BA$730)</f>
        <v>16.5</v>
      </c>
      <c r="AX719" s="30">
        <f>SUMIF(Ingredients!$B$3:$B$230,K719,Ingredients!$E$3:$E$230)+SUMIF($B$3:$B$725,K719,$BA$3:$BA$730)</f>
        <v>0</v>
      </c>
      <c r="AY719" s="30">
        <f>SUMIF(Ingredients!$B$3:$B$230,L719,Ingredients!$E$3:$E$230)+SUMIF($B$3:$B$725,L719,$BA$3:$BA$730)</f>
        <v>0</v>
      </c>
      <c r="AZ719" s="30">
        <f>SUMIF(Ingredients!$B$3:$B$230,M719,Ingredients!$E$3:$E$230)+SUMIF($B$3:$B$725,M719,$BA$3:$BA$730)</f>
        <v>0</v>
      </c>
      <c r="BA719" s="29">
        <f t="shared" si="154"/>
        <v>17.721428571428572</v>
      </c>
      <c r="BB719" s="30">
        <f>SUMIF(Ingredients!$B$3:$B$230,F719,Ingredients!$F$3:$F$230)+SUMIF($B$3:$B$725,F719,$BJ$3:$BJ$725)</f>
        <v>0</v>
      </c>
      <c r="BC719" s="30">
        <f>SUMIF(Ingredients!$B$3:$B$230,G719,Ingredients!$F$3:$F$230)+SUMIF($B$3:$B$725,G719,$BJ$3:$BJ$725)</f>
        <v>2</v>
      </c>
      <c r="BD719" s="30">
        <f>SUMIF(Ingredients!$B$3:$B$230,H719,Ingredients!$F$3:$F$230)+SUMIF($B$3:$B$725,H719,$BJ$3:$BJ$725)</f>
        <v>0</v>
      </c>
      <c r="BE719" s="30">
        <f>SUMIF(Ingredients!$B$3:$B$230,I719,Ingredients!$F$3:$F$230)+SUMIF($B$3:$B$725,I719,$BJ$3:$BJ$725)</f>
        <v>0</v>
      </c>
      <c r="BF719" s="30">
        <f>SUMIF(Ingredients!$B$3:$B$230,J719,Ingredients!$F$3:$F$230)+SUMIF($B$3:$B$725,J719,$BJ$3:$BJ$725)</f>
        <v>1.5</v>
      </c>
      <c r="BG719" s="30">
        <f>SUMIF(Ingredients!$B$3:$B$230,K719,Ingredients!$F$3:$F$230)+SUMIF($B$3:$B$725,K719,$BJ$3:$BJ$725)</f>
        <v>0</v>
      </c>
      <c r="BH719" s="30">
        <f>SUMIF(Ingredients!$B$3:$B$230,L719,Ingredients!$F$3:$F$230)+SUMIF($B$3:$B$725,L719,$BJ$3:$BJ$725)</f>
        <v>0</v>
      </c>
      <c r="BI719" s="30">
        <f>SUMIF(Ingredients!$B$3:$B$230,M719,Ingredients!$F$3:$F$230)+SUMIF($B$3:$B$725,M719,$BJ$3:$BJ$725)</f>
        <v>0</v>
      </c>
      <c r="BJ719" s="35">
        <f t="shared" si="155"/>
        <v>3.5</v>
      </c>
      <c r="BK719" s="30">
        <f>SUMIF(Ingredients!$B$3:$B$230,F719,Ingredients!$G$3:$G$230)+SUMIF($B$3:$B$725,F719,$BS$3:$BS$725)</f>
        <v>0</v>
      </c>
      <c r="BL719" s="30">
        <f>SUMIF(Ingredients!$B$3:$B$230,G719,Ingredients!$G$3:$G$230)+SUMIF($B$3:$B$725,G719,$BS$3:$BS$725)</f>
        <v>0</v>
      </c>
      <c r="BM719" s="30">
        <f>SUMIF(Ingredients!$B$3:$B$230,H719,Ingredients!$G$3:$G$230)+SUMIF($B$3:$B$725,H719,$BS$3:$BS$725)</f>
        <v>0</v>
      </c>
      <c r="BN719" s="30">
        <f>SUMIF(Ingredients!$B$3:$B$230,I719,Ingredients!$G$3:$G$230)+SUMIF($B$3:$B$725,I719,$BS$3:$BS$725)</f>
        <v>0</v>
      </c>
      <c r="BO719" s="30">
        <f>SUMIF(Ingredients!$B$3:$B$230,J719,Ingredients!$G$3:$G$230)+SUMIF($B$3:$B$725,J719,$BS$3:$BS$725)</f>
        <v>0</v>
      </c>
      <c r="BP719" s="30">
        <f>SUMIF(Ingredients!$B$3:$B$230,K719,Ingredients!$G$3:$G$230)+SUMIF($B$3:$B$725,K719,$BS$3:$BS$725)</f>
        <v>0</v>
      </c>
      <c r="BQ719" s="30">
        <f>SUMIF(Ingredients!$B$3:$B$230,L719,Ingredients!$G$3:$G$230)+SUMIF($B$3:$B$725,L719,$BS$3:$BS$725)</f>
        <v>0</v>
      </c>
      <c r="BR719" s="30">
        <f>SUMIF(Ingredients!$B$3:$B$230,M719,Ingredients!$G$3:$G$230)+SUMIF($B$3:$B$725,M719,$BS$3:$BS$725)</f>
        <v>0</v>
      </c>
      <c r="BS719" s="36">
        <f t="shared" si="156"/>
        <v>0</v>
      </c>
      <c r="BT719" s="30">
        <f>SUMIF(Ingredients!$B$3:$B$230,F719,Ingredients!$H$3:$H$230)+SUMIF($B$3:$B$725,F719,$CB$3:$CB$725)</f>
        <v>0</v>
      </c>
      <c r="BU719" s="30">
        <f>SUMIF(Ingredients!$B$3:$B$230,G719,Ingredients!$H$3:$H$230)+SUMIF($B$3:$B$725,G719,$CB$3:$CB$725)</f>
        <v>1.1428571428571428</v>
      </c>
      <c r="BV719" s="30">
        <f>SUMIF(Ingredients!$B$3:$B$230,H719,Ingredients!$H$3:$H$230)+SUMIF($B$3:$B$725,H719,$CB$3:$CB$725)</f>
        <v>0</v>
      </c>
      <c r="BW719" s="30">
        <f>SUMIF(Ingredients!$B$3:$B$230,I719,Ingredients!$H$3:$H$230)+SUMIF($B$3:$B$725,I719,$CB$3:$CB$725)</f>
        <v>0</v>
      </c>
      <c r="BX719" s="30">
        <f>SUMIF(Ingredients!$B$3:$B$230,J719,Ingredients!$H$3:$H$230)+SUMIF($B$3:$B$725,J719,$CB$3:$CB$725)</f>
        <v>0</v>
      </c>
      <c r="BY719" s="30">
        <f>SUMIF(Ingredients!$B$3:$B$230,K719,Ingredients!$H$3:$H$230)+SUMIF($B$3:$B$725,K719,$CB$3:$CB$725)</f>
        <v>0</v>
      </c>
      <c r="BZ719" s="30">
        <f>SUMIF(Ingredients!$B$3:$B$230,L719,Ingredients!$H$3:$H$230)+SUMIF($B$3:$B$725,L719,$CB$3:$CB$725)</f>
        <v>0</v>
      </c>
      <c r="CA719" s="30">
        <f>SUMIF(Ingredients!$B$3:$B$230,M719,Ingredients!$H$3:$H$230)+SUMIF($B$3:$B$725,M719,$CB$3:$CB$725)</f>
        <v>0</v>
      </c>
      <c r="CB719" s="42">
        <f t="shared" si="157"/>
        <v>1.1428571428571428</v>
      </c>
      <c r="CC719" s="30">
        <f>SUMIF(Ingredients!$B$3:$B$230,F719,Ingredients!$I$3:$I$230)+SUMIF($B$3:$B$725,F719,$CK$3:$CK$725)</f>
        <v>0</v>
      </c>
      <c r="CD719" s="30">
        <f>SUMIF(Ingredients!$B$3:$B$230,G719,Ingredients!$I$3:$I$230)+SUMIF($B$3:$B$725,G719,$CK$3:$CK$725)</f>
        <v>2.5</v>
      </c>
      <c r="CE719" s="30">
        <f>SUMIF(Ingredients!$B$3:$B$230,H719,Ingredients!$I$3:$I$230)+SUMIF($B$3:$B$725,H719,$CK$3:$CK$725)</f>
        <v>2.5</v>
      </c>
      <c r="CF719" s="30">
        <f>SUMIF(Ingredients!$B$3:$B$230,I719,Ingredients!$I$3:$I$230)+SUMIF($B$3:$B$725,I719,$CK$3:$CK$725)</f>
        <v>0</v>
      </c>
      <c r="CG719" s="30">
        <f>SUMIF(Ingredients!$B$3:$B$230,J719,Ingredients!$I$3:$I$230)+SUMIF($B$3:$B$725,J719,$CK$3:$CK$725)</f>
        <v>0</v>
      </c>
      <c r="CH719" s="30">
        <f>SUMIF(Ingredients!$B$3:$B$230,K719,Ingredients!$I$3:$I$230)+SUMIF($B$3:$B$725,K719,$CK$3:$CK$725)</f>
        <v>0</v>
      </c>
      <c r="CI719" s="30">
        <f>SUMIF(Ingredients!$B$3:$B$230,L719,Ingredients!$I$3:$I$230)+SUMIF($B$3:$B$725,L719,$CK$3:$CK$725)</f>
        <v>0</v>
      </c>
      <c r="CJ719" s="30">
        <f>SUMIF(Ingredients!$B$3:$B$230,M719,Ingredients!$I$3:$I$230)+SUMIF($B$3:$B$725,M719,$CK$3:$CK$725)</f>
        <v>0</v>
      </c>
      <c r="CK719" s="38">
        <f t="shared" si="158"/>
        <v>5</v>
      </c>
      <c r="CL719" s="30">
        <f>SUMIF(Ingredients!$B$3:$B$230,F719,Ingredients!$J$3:$J$230)+SUMIF($B$3:$B$725,F719,$CT$3:$CT$725)</f>
        <v>2</v>
      </c>
      <c r="CM719" s="30">
        <f>SUMIF(Ingredients!$B$3:$B$230,G719,Ingredients!$J$3:$J$230)+SUMIF($B$3:$B$725,G719,$CT$3:$CT$725)</f>
        <v>1</v>
      </c>
      <c r="CN719" s="30">
        <f>SUMIF(Ingredients!$B$3:$B$230,H719,Ingredients!$J$3:$J$230)+SUMIF($B$3:$B$725,H719,$CT$3:$CT$725)</f>
        <v>0</v>
      </c>
      <c r="CO719" s="30">
        <f>SUMIF(Ingredients!$B$3:$B$230,I719,Ingredients!$J$3:$J$230)+SUMIF($B$3:$B$725,I719,$CT$3:$CT$725)</f>
        <v>0</v>
      </c>
      <c r="CP719" s="30">
        <f>SUMIF(Ingredients!$B$3:$B$230,J719,Ingredients!$J$3:$J$230)+SUMIF($B$3:$B$725,J719,$CT$3:$CT$725)</f>
        <v>1</v>
      </c>
      <c r="CQ719" s="30">
        <f>SUMIF(Ingredients!$B$3:$B$230,K719,Ingredients!$J$3:$J$230)+SUMIF($B$3:$B$725,K719,$CT$3:$CT$725)</f>
        <v>0</v>
      </c>
      <c r="CR719" s="30">
        <f>SUMIF(Ingredients!$B$3:$B$230,L719,Ingredients!$J$3:$J$230)+SUMIF($B$3:$B$725,L719,$CT$3:$CT$725)</f>
        <v>0</v>
      </c>
      <c r="CS719" s="30">
        <f>SUMIF(Ingredients!$B$3:$B$230,M719,Ingredients!$J$3:$J$230)+SUMIF($B$3:$B$725,M719,$CT$3:$CT$725)</f>
        <v>0</v>
      </c>
      <c r="CT719" s="43">
        <f t="shared" si="159"/>
        <v>4</v>
      </c>
      <c r="CU719" s="34">
        <v>50</v>
      </c>
      <c r="CV719" s="30">
        <v>0</v>
      </c>
      <c r="CW719" s="30">
        <v>12</v>
      </c>
      <c r="CX719" s="35">
        <v>3.5</v>
      </c>
      <c r="CY719" s="36">
        <v>0</v>
      </c>
      <c r="CZ719" s="37">
        <v>1.1428571428571428</v>
      </c>
      <c r="DA719" s="38">
        <v>5</v>
      </c>
      <c r="DB719" s="39">
        <v>4</v>
      </c>
      <c r="DC719" t="s">
        <v>202</v>
      </c>
      <c r="DD719" t="str">
        <f t="shared" ca="1" si="151"/>
        <v/>
      </c>
      <c r="DE719" t="str">
        <f t="shared" ca="1" si="160"/>
        <v>-</v>
      </c>
      <c r="DG719" t="s">
        <v>200</v>
      </c>
      <c r="DH719" t="str">
        <f t="shared" ca="1" si="161"/>
        <v>SOUTHERNSTYLEBREAKFASTITEM(MEAL, ItemRegistry.southernstylebreakfastItem, 4 ,10f,0f,3.5f,1.14f,0f,5f,4f,1.75f),</v>
      </c>
      <c r="DI719" t="s">
        <v>2696</v>
      </c>
    </row>
    <row r="720" spans="2:113" x14ac:dyDescent="0.3">
      <c r="B720" t="s">
        <v>1070</v>
      </c>
      <c r="C720" t="str">
        <f>INDEX('PH Itemnames'!$B$1:$B$723,MATCH(B720,'PH Itemnames'!$A$1:$A$723),1)</f>
        <v>meatfeastpizzaItem</v>
      </c>
      <c r="D720" t="s">
        <v>245</v>
      </c>
      <c r="E720" t="s">
        <v>1191</v>
      </c>
      <c r="F720" s="10" t="s">
        <v>962</v>
      </c>
      <c r="G720" s="11" t="s">
        <v>623</v>
      </c>
      <c r="H720" s="11" t="s">
        <v>614</v>
      </c>
      <c r="I720" s="11" t="s">
        <v>319</v>
      </c>
      <c r="J720" s="11" t="s">
        <v>287</v>
      </c>
      <c r="K720" s="11"/>
      <c r="L720" s="11"/>
      <c r="M720" s="11"/>
      <c r="N720" s="46">
        <f ca="1">SUMIF(Ingredients!$B$3:$B$230,'PH complex foods'!F720,Ingredients!$A$3:$A$119)+SUMIF($B$3:$B$725,F720,$V$3:$V$724)</f>
        <v>1</v>
      </c>
      <c r="O720" s="11">
        <f ca="1">SUMIF(Ingredients!$B$3:$B$230,'PH complex foods'!G720,Ingredients!$A$3:$A$119)+SUMIF($B$3:$B$725,G720,$V$3:$V$724)</f>
        <v>1</v>
      </c>
      <c r="P720" s="11">
        <f ca="1">SUMIF(Ingredients!$B$3:$B$230,'PH complex foods'!H720,Ingredients!$A$3:$A$119)+SUMIF($B$3:$B$725,H720,$V$3:$V$724)</f>
        <v>1</v>
      </c>
      <c r="Q720" s="11">
        <f ca="1">SUMIF(Ingredients!$B$3:$B$230,'PH complex foods'!I720,Ingredients!$A$3:$A$119)+SUMIF($B$3:$B$725,I720,$V$3:$V$724)</f>
        <v>1</v>
      </c>
      <c r="R720" s="11">
        <f ca="1">SUMIF(Ingredients!$B$3:$B$230,'PH complex foods'!J720,Ingredients!$A$3:$A$119)+SUMIF($B$3:$B$725,J720,$V$3:$V$724)</f>
        <v>1</v>
      </c>
      <c r="S720" s="11">
        <f ca="1">SUMIF(Ingredients!$B$3:$B$230,'PH complex foods'!K720,Ingredients!$A$3:$A$119)+SUMIF($B$3:$B$725,K720,$V$3:$V$724)</f>
        <v>0</v>
      </c>
      <c r="T720" s="11">
        <f ca="1">SUMIF(Ingredients!$B$3:$B$230,'PH complex foods'!L720,Ingredients!$A$3:$A$119)+SUMIF($B$3:$B$725,L720,$V$3:$V$724)</f>
        <v>0</v>
      </c>
      <c r="U720" s="11">
        <f ca="1">SUMIF(Ingredients!$B$3:$B$230,'PH complex foods'!M720,Ingredients!$A$3:$A$119)+SUMIF($B$3:$B$725,M720,$V$3:$V$724)</f>
        <v>0</v>
      </c>
      <c r="V720" s="10">
        <f t="shared" ca="1" si="162"/>
        <v>1</v>
      </c>
      <c r="W720" s="10">
        <v>1</v>
      </c>
      <c r="X720" s="11">
        <v>1</v>
      </c>
      <c r="Y720" s="11">
        <f>COUNTIF(F720:M1444,B720)</f>
        <v>0</v>
      </c>
      <c r="Z720" s="44" t="str">
        <f t="shared" ca="1" si="163"/>
        <v>Yes</v>
      </c>
      <c r="AA720" s="34">
        <f>SUMIF(Ingredients!$B$3:$B$230,F720,Ingredients!$C$3:$C$230)+SUMIF($B$3:$B$725,F720,$AI$3:$AI$725)</f>
        <v>31</v>
      </c>
      <c r="AB720" s="30">
        <f>SUMIF(Ingredients!$B$3:$B$230,G720,Ingredients!$C$3:$C$230)+SUMIF($B$3:$B$725,G720,$AI$3:$AI$725)</f>
        <v>14</v>
      </c>
      <c r="AC720" s="30">
        <f>SUMIF(Ingredients!$B$3:$B$230,H720,Ingredients!$C$3:$C$230)+SUMIF($B$3:$B$725,H720,$AI$3:$AI$725)</f>
        <v>10</v>
      </c>
      <c r="AD720" s="30">
        <f>SUMIF(Ingredients!$B$3:$B$230,I720,Ingredients!$C$3:$C$230)+SUMIF($B$3:$B$725,I720,$AI$3:$AI$725)</f>
        <v>10</v>
      </c>
      <c r="AE720" s="30">
        <f>SUMIF(Ingredients!$B$3:$B$230,J720,Ingredients!$C$3:$C$230)+SUMIF($B$3:$B$725,J720,$AI$3:$AI$725)</f>
        <v>10</v>
      </c>
      <c r="AF720" s="30">
        <f>SUMIF(Ingredients!$B$3:$B$230,K720,Ingredients!$C$3:$C$230)+SUMIF($B$3:$B$725,K720,$AI$3:$AI$725)</f>
        <v>0</v>
      </c>
      <c r="AG720" s="30">
        <f>SUMIF(Ingredients!$B$3:$B$230,L720,Ingredients!$C$3:$C$230)+SUMIF($B$3:$B$725,L720,$AI$3:$AI$725)</f>
        <v>0</v>
      </c>
      <c r="AH720" s="30">
        <f>SUMIF(Ingredients!$B$3:$B$230,M720,Ingredients!$C$3:$C$230)+SUMIF($B$3:$B$725,M720,$AI$3:$AI$725)</f>
        <v>0</v>
      </c>
      <c r="AI720" s="29">
        <f t="shared" si="152"/>
        <v>75</v>
      </c>
      <c r="AJ720" s="30">
        <f>SUMIF(Ingredients!$B$3:$B$230,F720,Ingredients!$D$3:$D$230)+SUMIF($B$3:$B$725,F720,$AR$3:$AR$725)</f>
        <v>5</v>
      </c>
      <c r="AK720" s="30">
        <f>SUMIF(Ingredients!$B$3:$B$230,G720,Ingredients!$D$3:$D$230)+SUMIF($B$3:$B$725,G720,$AR$3:$AR$725)</f>
        <v>0</v>
      </c>
      <c r="AL720" s="30">
        <f>SUMIF(Ingredients!$B$3:$B$230,H720,Ingredients!$D$3:$D$230)+SUMIF($B$3:$B$725,H720,$AR$3:$AR$725)</f>
        <v>0</v>
      </c>
      <c r="AM720" s="30">
        <f>SUMIF(Ingredients!$B$3:$B$230,I720,Ingredients!$D$3:$D$230)+SUMIF($B$3:$B$725,I720,$AR$3:$AR$725)</f>
        <v>0</v>
      </c>
      <c r="AN720" s="30">
        <f>SUMIF(Ingredients!$B$3:$B$230,J720,Ingredients!$D$3:$D$230)+SUMIF($B$3:$B$725,J720,$AR$3:$AR$725)</f>
        <v>0</v>
      </c>
      <c r="AO720" s="30">
        <f>SUMIF(Ingredients!$B$3:$B$230,K720,Ingredients!$D$3:$D$230)+SUMIF($B$3:$B$725,K720,$AR$3:$AR$725)</f>
        <v>0</v>
      </c>
      <c r="AP720" s="30">
        <f>SUMIF(Ingredients!$B$3:$B$230,L720,Ingredients!$D$3:$D$230)+SUMIF($B$3:$B$725,L720,$AR$3:$AR$725)</f>
        <v>0</v>
      </c>
      <c r="AQ720" s="30">
        <f>SUMIF(Ingredients!$B$3:$B$230,M720,Ingredients!$D$3:$D$230)+SUMIF($B$3:$B$725,M720,$AR$3:$AR$725)</f>
        <v>0</v>
      </c>
      <c r="AR720" s="29">
        <f t="shared" si="153"/>
        <v>5</v>
      </c>
      <c r="AS720" s="30">
        <f>SUMIF(Ingredients!$B$3:$B$230,F720,Ingredients!$E$3:$E$230)+SUMIF($B$3:$B$725,F720,$BA$3:$BA$730)</f>
        <v>27.479166666666668</v>
      </c>
      <c r="AT720" s="30">
        <f>SUMIF(Ingredients!$B$3:$B$230,G720,Ingredients!$E$3:$E$230)+SUMIF($B$3:$B$725,G720,$BA$3:$BA$730)</f>
        <v>24.916666666666668</v>
      </c>
      <c r="AU720" s="30">
        <f>SUMIF(Ingredients!$B$3:$B$230,H720,Ingredients!$E$3:$E$230)+SUMIF($B$3:$B$725,H720,$BA$3:$BA$730)</f>
        <v>30.666666666666668</v>
      </c>
      <c r="AV720" s="30">
        <f>SUMIF(Ingredients!$B$3:$B$230,I720,Ingredients!$E$3:$E$230)+SUMIF($B$3:$B$725,I720,$BA$3:$BA$730)</f>
        <v>14</v>
      </c>
      <c r="AW720" s="30">
        <f>SUMIF(Ingredients!$B$3:$B$230,J720,Ingredients!$E$3:$E$230)+SUMIF($B$3:$B$725,J720,$BA$3:$BA$730)</f>
        <v>7</v>
      </c>
      <c r="AX720" s="30">
        <f>SUMIF(Ingredients!$B$3:$B$230,K720,Ingredients!$E$3:$E$230)+SUMIF($B$3:$B$725,K720,$BA$3:$BA$730)</f>
        <v>0</v>
      </c>
      <c r="AY720" s="30">
        <f>SUMIF(Ingredients!$B$3:$B$230,L720,Ingredients!$E$3:$E$230)+SUMIF($B$3:$B$725,L720,$BA$3:$BA$730)</f>
        <v>0</v>
      </c>
      <c r="AZ720" s="30">
        <f>SUMIF(Ingredients!$B$3:$B$230,M720,Ingredients!$E$3:$E$230)+SUMIF($B$3:$B$725,M720,$BA$3:$BA$730)</f>
        <v>0</v>
      </c>
      <c r="BA720" s="29">
        <f t="shared" si="154"/>
        <v>20.8125</v>
      </c>
      <c r="BB720" s="30">
        <f>SUMIF(Ingredients!$B$3:$B$230,F720,Ingredients!$F$3:$F$230)+SUMIF($B$3:$B$725,F720,$BJ$3:$BJ$725)</f>
        <v>1</v>
      </c>
      <c r="BC720" s="30">
        <f>SUMIF(Ingredients!$B$3:$B$230,G720,Ingredients!$F$3:$F$230)+SUMIF($B$3:$B$725,G720,$BJ$3:$BJ$725)</f>
        <v>0</v>
      </c>
      <c r="BD720" s="30">
        <f>SUMIF(Ingredients!$B$3:$B$230,H720,Ingredients!$F$3:$F$230)+SUMIF($B$3:$B$725,H720,$BJ$3:$BJ$725)</f>
        <v>0</v>
      </c>
      <c r="BE720" s="30">
        <f>SUMIF(Ingredients!$B$3:$B$230,I720,Ingredients!$F$3:$F$230)+SUMIF($B$3:$B$725,I720,$BJ$3:$BJ$725)</f>
        <v>0</v>
      </c>
      <c r="BF720" s="30">
        <f>SUMIF(Ingredients!$B$3:$B$230,J720,Ingredients!$F$3:$F$230)+SUMIF($B$3:$B$725,J720,$BJ$3:$BJ$725)</f>
        <v>0</v>
      </c>
      <c r="BG720" s="30">
        <f>SUMIF(Ingredients!$B$3:$B$230,K720,Ingredients!$F$3:$F$230)+SUMIF($B$3:$B$725,K720,$BJ$3:$BJ$725)</f>
        <v>0</v>
      </c>
      <c r="BH720" s="30">
        <f>SUMIF(Ingredients!$B$3:$B$230,L720,Ingredients!$F$3:$F$230)+SUMIF($B$3:$B$725,L720,$BJ$3:$BJ$725)</f>
        <v>0</v>
      </c>
      <c r="BI720" s="30">
        <f>SUMIF(Ingredients!$B$3:$B$230,M720,Ingredients!$F$3:$F$230)+SUMIF($B$3:$B$725,M720,$BJ$3:$BJ$725)</f>
        <v>0</v>
      </c>
      <c r="BJ720" s="35">
        <f t="shared" si="155"/>
        <v>1</v>
      </c>
      <c r="BK720" s="30">
        <f>SUMIF(Ingredients!$B$3:$B$230,F720,Ingredients!$G$3:$G$230)+SUMIF($B$3:$B$725,F720,$BS$3:$BS$725)</f>
        <v>0</v>
      </c>
      <c r="BL720" s="30">
        <f>SUMIF(Ingredients!$B$3:$B$230,G720,Ingredients!$G$3:$G$230)+SUMIF($B$3:$B$725,G720,$BS$3:$BS$725)</f>
        <v>0</v>
      </c>
      <c r="BM720" s="30">
        <f>SUMIF(Ingredients!$B$3:$B$230,H720,Ingredients!$G$3:$G$230)+SUMIF($B$3:$B$725,H720,$BS$3:$BS$725)</f>
        <v>0</v>
      </c>
      <c r="BN720" s="30">
        <f>SUMIF(Ingredients!$B$3:$B$230,I720,Ingredients!$G$3:$G$230)+SUMIF($B$3:$B$725,I720,$BS$3:$BS$725)</f>
        <v>0</v>
      </c>
      <c r="BO720" s="30">
        <f>SUMIF(Ingredients!$B$3:$B$230,J720,Ingredients!$G$3:$G$230)+SUMIF($B$3:$B$725,J720,$BS$3:$BS$725)</f>
        <v>0</v>
      </c>
      <c r="BP720" s="30">
        <f>SUMIF(Ingredients!$B$3:$B$230,K720,Ingredients!$G$3:$G$230)+SUMIF($B$3:$B$725,K720,$BS$3:$BS$725)</f>
        <v>0</v>
      </c>
      <c r="BQ720" s="30">
        <f>SUMIF(Ingredients!$B$3:$B$230,L720,Ingredients!$G$3:$G$230)+SUMIF($B$3:$B$725,L720,$BS$3:$BS$725)</f>
        <v>0</v>
      </c>
      <c r="BR720" s="30">
        <f>SUMIF(Ingredients!$B$3:$B$230,M720,Ingredients!$G$3:$G$230)+SUMIF($B$3:$B$725,M720,$BS$3:$BS$725)</f>
        <v>0</v>
      </c>
      <c r="BS720" s="36">
        <f t="shared" si="156"/>
        <v>0</v>
      </c>
      <c r="BT720" s="30">
        <f>SUMIF(Ingredients!$B$3:$B$230,F720,Ingredients!$H$3:$H$230)+SUMIF($B$3:$B$725,F720,$CB$3:$CB$725)</f>
        <v>2.5</v>
      </c>
      <c r="BU720" s="30">
        <f>SUMIF(Ingredients!$B$3:$B$230,G720,Ingredients!$H$3:$H$230)+SUMIF($B$3:$B$725,G720,$CB$3:$CB$725)</f>
        <v>1</v>
      </c>
      <c r="BV720" s="30">
        <f>SUMIF(Ingredients!$B$3:$B$230,H720,Ingredients!$H$3:$H$230)+SUMIF($B$3:$B$725,H720,$CB$3:$CB$725)</f>
        <v>0</v>
      </c>
      <c r="BW720" s="30">
        <f>SUMIF(Ingredients!$B$3:$B$230,I720,Ingredients!$H$3:$H$230)+SUMIF($B$3:$B$725,I720,$CB$3:$CB$725)</f>
        <v>0</v>
      </c>
      <c r="BX720" s="30">
        <f>SUMIF(Ingredients!$B$3:$B$230,J720,Ingredients!$H$3:$H$230)+SUMIF($B$3:$B$725,J720,$CB$3:$CB$725)</f>
        <v>0</v>
      </c>
      <c r="BY720" s="30">
        <f>SUMIF(Ingredients!$B$3:$B$230,K720,Ingredients!$H$3:$H$230)+SUMIF($B$3:$B$725,K720,$CB$3:$CB$725)</f>
        <v>0</v>
      </c>
      <c r="BZ720" s="30">
        <f>SUMIF(Ingredients!$B$3:$B$230,L720,Ingredients!$H$3:$H$230)+SUMIF($B$3:$B$725,L720,$CB$3:$CB$725)</f>
        <v>0</v>
      </c>
      <c r="CA720" s="30">
        <f>SUMIF(Ingredients!$B$3:$B$230,M720,Ingredients!$H$3:$H$230)+SUMIF($B$3:$B$725,M720,$CB$3:$CB$725)</f>
        <v>0</v>
      </c>
      <c r="CB720" s="42">
        <f t="shared" si="157"/>
        <v>3.5</v>
      </c>
      <c r="CC720" s="30">
        <f>SUMIF(Ingredients!$B$3:$B$230,F720,Ingredients!$I$3:$I$230)+SUMIF($B$3:$B$725,F720,$CK$3:$CK$725)</f>
        <v>2.5</v>
      </c>
      <c r="CD720" s="30">
        <f>SUMIF(Ingredients!$B$3:$B$230,G720,Ingredients!$I$3:$I$230)+SUMIF($B$3:$B$725,G720,$CK$3:$CK$725)</f>
        <v>2.5</v>
      </c>
      <c r="CE720" s="30">
        <f>SUMIF(Ingredients!$B$3:$B$230,H720,Ingredients!$I$3:$I$230)+SUMIF($B$3:$B$725,H720,$CK$3:$CK$725)</f>
        <v>2.5</v>
      </c>
      <c r="CF720" s="30">
        <f>SUMIF(Ingredients!$B$3:$B$230,I720,Ingredients!$I$3:$I$230)+SUMIF($B$3:$B$725,I720,$CK$3:$CK$725)</f>
        <v>2.5</v>
      </c>
      <c r="CG720" s="30">
        <f>SUMIF(Ingredients!$B$3:$B$230,J720,Ingredients!$I$3:$I$230)+SUMIF($B$3:$B$725,J720,$CK$3:$CK$725)</f>
        <v>2.5</v>
      </c>
      <c r="CH720" s="30">
        <f>SUMIF(Ingredients!$B$3:$B$230,K720,Ingredients!$I$3:$I$230)+SUMIF($B$3:$B$725,K720,$CK$3:$CK$725)</f>
        <v>0</v>
      </c>
      <c r="CI720" s="30">
        <f>SUMIF(Ingredients!$B$3:$B$230,L720,Ingredients!$I$3:$I$230)+SUMIF($B$3:$B$725,L720,$CK$3:$CK$725)</f>
        <v>0</v>
      </c>
      <c r="CJ720" s="30">
        <f>SUMIF(Ingredients!$B$3:$B$230,M720,Ingredients!$I$3:$I$230)+SUMIF($B$3:$B$725,M720,$CK$3:$CK$725)</f>
        <v>0</v>
      </c>
      <c r="CK720" s="38">
        <f t="shared" si="158"/>
        <v>12.5</v>
      </c>
      <c r="CL720" s="30">
        <f>SUMIF(Ingredients!$B$3:$B$230,F720,Ingredients!$J$3:$J$230)+SUMIF($B$3:$B$725,F720,$CT$3:$CT$725)</f>
        <v>3</v>
      </c>
      <c r="CM720" s="30">
        <f>SUMIF(Ingredients!$B$3:$B$230,G720,Ingredients!$J$3:$J$230)+SUMIF($B$3:$B$725,G720,$CT$3:$CT$725)</f>
        <v>0</v>
      </c>
      <c r="CN720" s="30">
        <f>SUMIF(Ingredients!$B$3:$B$230,H720,Ingredients!$J$3:$J$230)+SUMIF($B$3:$B$725,H720,$CT$3:$CT$725)</f>
        <v>0</v>
      </c>
      <c r="CO720" s="30">
        <f>SUMIF(Ingredients!$B$3:$B$230,I720,Ingredients!$J$3:$J$230)+SUMIF($B$3:$B$725,I720,$CT$3:$CT$725)</f>
        <v>0</v>
      </c>
      <c r="CP720" s="30">
        <f>SUMIF(Ingredients!$B$3:$B$230,J720,Ingredients!$J$3:$J$230)+SUMIF($B$3:$B$725,J720,$CT$3:$CT$725)</f>
        <v>0</v>
      </c>
      <c r="CQ720" s="30">
        <f>SUMIF(Ingredients!$B$3:$B$230,K720,Ingredients!$J$3:$J$230)+SUMIF($B$3:$B$725,K720,$CT$3:$CT$725)</f>
        <v>0</v>
      </c>
      <c r="CR720" s="30">
        <f>SUMIF(Ingredients!$B$3:$B$230,L720,Ingredients!$J$3:$J$230)+SUMIF($B$3:$B$725,L720,$CT$3:$CT$725)</f>
        <v>0</v>
      </c>
      <c r="CS720" s="30">
        <f>SUMIF(Ingredients!$B$3:$B$230,M720,Ingredients!$J$3:$J$230)+SUMIF($B$3:$B$725,M720,$CT$3:$CT$725)</f>
        <v>0</v>
      </c>
      <c r="CT720" s="43">
        <f t="shared" si="159"/>
        <v>3</v>
      </c>
      <c r="CU720" s="34">
        <v>75</v>
      </c>
      <c r="CV720" s="30">
        <v>0</v>
      </c>
      <c r="CW720" s="30">
        <v>12</v>
      </c>
      <c r="CX720" s="35">
        <v>1</v>
      </c>
      <c r="CY720" s="36">
        <v>0</v>
      </c>
      <c r="CZ720" s="37">
        <v>3.5</v>
      </c>
      <c r="DA720" s="38">
        <v>12.5</v>
      </c>
      <c r="DB720" s="39">
        <v>3</v>
      </c>
      <c r="DC720" t="s">
        <v>202</v>
      </c>
      <c r="DD720" t="str">
        <f t="shared" ca="1" si="151"/>
        <v/>
      </c>
      <c r="DE720" t="str">
        <f t="shared" ca="1" si="160"/>
        <v>-</v>
      </c>
      <c r="DF720" t="s">
        <v>1178</v>
      </c>
      <c r="DG720" t="s">
        <v>200</v>
      </c>
      <c r="DH720" t="str">
        <f t="shared" ca="1" si="161"/>
        <v>MEATFEASTPIZZAITEM(MEAL, ItemRegistry.meatfeastpizzaItem, 4 ,15f,0f,1f,3.5f,0f,12.5f,3f,1.75f),</v>
      </c>
      <c r="DI720" t="s">
        <v>2697</v>
      </c>
    </row>
    <row r="721" spans="1:118" x14ac:dyDescent="0.3">
      <c r="B721" t="s">
        <v>1071</v>
      </c>
      <c r="C721" t="str">
        <f>INDEX('PH Itemnames'!$B$1:$B$723,MATCH(B721,'PH Itemnames'!$A$1:$A$723),1)</f>
        <v>thankfuldinnerItem</v>
      </c>
      <c r="D721" t="s">
        <v>245</v>
      </c>
      <c r="E721" t="s">
        <v>1191</v>
      </c>
      <c r="F721" s="10" t="s">
        <v>91</v>
      </c>
      <c r="G721" s="11" t="s">
        <v>278</v>
      </c>
      <c r="H721" s="11" t="s">
        <v>388</v>
      </c>
      <c r="I721" s="11" t="s">
        <v>1072</v>
      </c>
      <c r="J721" s="11" t="s">
        <v>34</v>
      </c>
      <c r="K721" s="11" t="s">
        <v>128</v>
      </c>
      <c r="L721" s="11" t="s">
        <v>244</v>
      </c>
      <c r="M721" s="11"/>
      <c r="N721" s="46">
        <f ca="1">SUMIF(Ingredients!$B$3:$B$230,'PH complex foods'!F721,Ingredients!$A$3:$A$119)+SUMIF($B$3:$B$725,F721,$V$3:$V$724)</f>
        <v>1</v>
      </c>
      <c r="O721" s="11">
        <f ca="1">SUMIF(Ingredients!$B$3:$B$230,'PH complex foods'!G721,Ingredients!$A$3:$A$119)+SUMIF($B$3:$B$725,G721,$V$3:$V$724)</f>
        <v>1</v>
      </c>
      <c r="P721" s="11">
        <f ca="1">SUMIF(Ingredients!$B$3:$B$230,'PH complex foods'!H721,Ingredients!$A$3:$A$119)+SUMIF($B$3:$B$725,H721,$V$3:$V$724)</f>
        <v>1</v>
      </c>
      <c r="Q721" s="11">
        <f ca="1">SUMIF(Ingredients!$B$3:$B$230,'PH complex foods'!I721,Ingredients!$A$3:$A$119)+SUMIF($B$3:$B$725,I721,$V$3:$V$724)</f>
        <v>1</v>
      </c>
      <c r="R721" s="11">
        <f ca="1">SUMIF(Ingredients!$B$3:$B$230,'PH complex foods'!J721,Ingredients!$A$3:$A$119)+SUMIF($B$3:$B$725,J721,$V$3:$V$724)</f>
        <v>1</v>
      </c>
      <c r="S721" s="11">
        <f ca="1">SUMIF(Ingredients!$B$3:$B$230,'PH complex foods'!K721,Ingredients!$A$3:$A$119)+SUMIF($B$3:$B$725,K721,$V$3:$V$724)</f>
        <v>1</v>
      </c>
      <c r="T721" s="11">
        <f ca="1">SUMIF(Ingredients!$B$3:$B$230,'PH complex foods'!L721,Ingredients!$A$3:$A$119)+SUMIF($B$3:$B$725,L721,$V$3:$V$724)</f>
        <v>1</v>
      </c>
      <c r="U721" s="11">
        <f ca="1">SUMIF(Ingredients!$B$3:$B$230,'PH complex foods'!M721,Ingredients!$A$3:$A$119)+SUMIF($B$3:$B$725,M721,$V$3:$V$724)</f>
        <v>0</v>
      </c>
      <c r="V721" s="10">
        <f t="shared" ca="1" si="162"/>
        <v>1</v>
      </c>
      <c r="W721" s="10">
        <v>1</v>
      </c>
      <c r="X721" s="11">
        <v>1</v>
      </c>
      <c r="Y721" s="11">
        <f>COUNTIF(F721:M1445,B721)</f>
        <v>0</v>
      </c>
      <c r="Z721" s="44" t="str">
        <f t="shared" ca="1" si="163"/>
        <v>Yes</v>
      </c>
      <c r="AA721" s="34">
        <f>SUMIF(Ingredients!$B$3:$B$230,F721,Ingredients!$C$3:$C$230)+SUMIF($B$3:$B$725,F721,$AI$3:$AI$725)</f>
        <v>5</v>
      </c>
      <c r="AB721" s="30">
        <f>SUMIF(Ingredients!$B$3:$B$230,G721,Ingredients!$C$3:$C$230)+SUMIF($B$3:$B$725,G721,$AI$3:$AI$725)</f>
        <v>15</v>
      </c>
      <c r="AC721" s="30">
        <f>SUMIF(Ingredients!$B$3:$B$230,H721,Ingredients!$C$3:$C$230)+SUMIF($B$3:$B$725,H721,$AI$3:$AI$725)</f>
        <v>6</v>
      </c>
      <c r="AD721" s="30">
        <f>SUMIF(Ingredients!$B$3:$B$230,I721,Ingredients!$C$3:$C$230)+SUMIF($B$3:$B$725,I721,$AI$3:$AI$725)</f>
        <v>1.5</v>
      </c>
      <c r="AE721" s="30">
        <f>SUMIF(Ingredients!$B$3:$B$230,J721,Ingredients!$C$3:$C$230)+SUMIF($B$3:$B$725,J721,$AI$3:$AI$725)</f>
        <v>0</v>
      </c>
      <c r="AF721" s="30">
        <f>SUMIF(Ingredients!$B$3:$B$230,K721,Ingredients!$C$3:$C$230)+SUMIF($B$3:$B$725,K721,$AI$3:$AI$725)</f>
        <v>2</v>
      </c>
      <c r="AG721" s="30">
        <f>SUMIF(Ingredients!$B$3:$B$230,L721,Ingredients!$C$3:$C$230)+SUMIF($B$3:$B$725,L721,$AI$3:$AI$725)</f>
        <v>10</v>
      </c>
      <c r="AH721" s="30">
        <f>SUMIF(Ingredients!$B$3:$B$230,M721,Ingredients!$C$3:$C$230)+SUMIF($B$3:$B$725,M721,$AI$3:$AI$725)</f>
        <v>0</v>
      </c>
      <c r="AI721" s="29">
        <f t="shared" si="152"/>
        <v>39.5</v>
      </c>
      <c r="AJ721" s="30">
        <f>SUMIF(Ingredients!$B$3:$B$230,F721,Ingredients!$D$3:$D$230)+SUMIF($B$3:$B$725,F721,$AR$3:$AR$725)</f>
        <v>0</v>
      </c>
      <c r="AK721" s="30">
        <f>SUMIF(Ingredients!$B$3:$B$230,G721,Ingredients!$D$3:$D$230)+SUMIF($B$3:$B$725,G721,$AR$3:$AR$725)</f>
        <v>0</v>
      </c>
      <c r="AL721" s="30">
        <f>SUMIF(Ingredients!$B$3:$B$230,H721,Ingredients!$D$3:$D$230)+SUMIF($B$3:$B$725,H721,$AR$3:$AR$725)</f>
        <v>5</v>
      </c>
      <c r="AM721" s="30">
        <f>SUMIF(Ingredients!$B$3:$B$230,I721,Ingredients!$D$3:$D$230)+SUMIF($B$3:$B$725,I721,$AR$3:$AR$725)</f>
        <v>0</v>
      </c>
      <c r="AN721" s="30">
        <f>SUMIF(Ingredients!$B$3:$B$230,J721,Ingredients!$D$3:$D$230)+SUMIF($B$3:$B$725,J721,$AR$3:$AR$725)</f>
        <v>0</v>
      </c>
      <c r="AO721" s="30">
        <f>SUMIF(Ingredients!$B$3:$B$230,K721,Ingredients!$D$3:$D$230)+SUMIF($B$3:$B$725,K721,$AR$3:$AR$725)</f>
        <v>0</v>
      </c>
      <c r="AP721" s="30">
        <f>SUMIF(Ingredients!$B$3:$B$230,L721,Ingredients!$D$3:$D$230)+SUMIF($B$3:$B$725,L721,$AR$3:$AR$725)</f>
        <v>0</v>
      </c>
      <c r="AQ721" s="30">
        <f>SUMIF(Ingredients!$B$3:$B$230,M721,Ingredients!$D$3:$D$230)+SUMIF($B$3:$B$725,M721,$AR$3:$AR$725)</f>
        <v>0</v>
      </c>
      <c r="AR721" s="29">
        <f t="shared" si="153"/>
        <v>5</v>
      </c>
      <c r="AS721" s="30">
        <f>SUMIF(Ingredients!$B$3:$B$230,F721,Ingredients!$E$3:$E$230)+SUMIF($B$3:$B$725,F721,$BA$3:$BA$730)</f>
        <v>9</v>
      </c>
      <c r="AT721" s="30">
        <f>SUMIF(Ingredients!$B$3:$B$230,G721,Ingredients!$E$3:$E$230)+SUMIF($B$3:$B$725,G721,$BA$3:$BA$730)</f>
        <v>26</v>
      </c>
      <c r="AU721" s="30">
        <f>SUMIF(Ingredients!$B$3:$B$230,H721,Ingredients!$E$3:$E$230)+SUMIF($B$3:$B$725,H721,$BA$3:$BA$730)</f>
        <v>13.666666666666666</v>
      </c>
      <c r="AV721" s="30">
        <f>SUMIF(Ingredients!$B$3:$B$230,I721,Ingredients!$E$3:$E$230)+SUMIF($B$3:$B$725,I721,$BA$3:$BA$730)</f>
        <v>87</v>
      </c>
      <c r="AW721" s="30">
        <f>SUMIF(Ingredients!$B$3:$B$230,J721,Ingredients!$E$3:$E$230)+SUMIF($B$3:$B$725,J721,$BA$3:$BA$730)</f>
        <v>10</v>
      </c>
      <c r="AX721" s="30">
        <f>SUMIF(Ingredients!$B$3:$B$230,K721,Ingredients!$E$3:$E$230)+SUMIF($B$3:$B$725,K721,$BA$3:$BA$730)</f>
        <v>18</v>
      </c>
      <c r="AY721" s="30">
        <f>SUMIF(Ingredients!$B$3:$B$230,L721,Ingredients!$E$3:$E$230)+SUMIF($B$3:$B$725,L721,$BA$3:$BA$730)</f>
        <v>16.5</v>
      </c>
      <c r="AZ721" s="30">
        <f>SUMIF(Ingredients!$B$3:$B$230,M721,Ingredients!$E$3:$E$230)+SUMIF($B$3:$B$725,M721,$BA$3:$BA$730)</f>
        <v>0</v>
      </c>
      <c r="BA721" s="29">
        <f t="shared" si="154"/>
        <v>25.738095238095237</v>
      </c>
      <c r="BB721" s="30">
        <f>SUMIF(Ingredients!$B$3:$B$230,F721,Ingredients!$F$3:$F$230)+SUMIF($B$3:$B$725,F721,$BJ$3:$BJ$725)</f>
        <v>0</v>
      </c>
      <c r="BC721" s="30">
        <f>SUMIF(Ingredients!$B$3:$B$230,G721,Ingredients!$F$3:$F$230)+SUMIF($B$3:$B$725,G721,$BJ$3:$BJ$725)</f>
        <v>0</v>
      </c>
      <c r="BD721" s="30">
        <f>SUMIF(Ingredients!$B$3:$B$230,H721,Ingredients!$F$3:$F$230)+SUMIF($B$3:$B$725,H721,$BJ$3:$BJ$725)</f>
        <v>1</v>
      </c>
      <c r="BE721" s="30">
        <f>SUMIF(Ingredients!$B$3:$B$230,I721,Ingredients!$F$3:$F$230)+SUMIF($B$3:$B$725,I721,$BJ$3:$BJ$725)</f>
        <v>0</v>
      </c>
      <c r="BF721" s="30">
        <f>SUMIF(Ingredients!$B$3:$B$230,J721,Ingredients!$F$3:$F$230)+SUMIF($B$3:$B$725,J721,$BJ$3:$BJ$725)</f>
        <v>0</v>
      </c>
      <c r="BG721" s="30">
        <f>SUMIF(Ingredients!$B$3:$B$230,K721,Ingredients!$F$3:$F$230)+SUMIF($B$3:$B$725,K721,$BJ$3:$BJ$725)</f>
        <v>0</v>
      </c>
      <c r="BH721" s="30">
        <f>SUMIF(Ingredients!$B$3:$B$230,L721,Ingredients!$F$3:$F$230)+SUMIF($B$3:$B$725,L721,$BJ$3:$BJ$725)</f>
        <v>1.5</v>
      </c>
      <c r="BI721" s="30">
        <f>SUMIF(Ingredients!$B$3:$B$230,M721,Ingredients!$F$3:$F$230)+SUMIF($B$3:$B$725,M721,$BJ$3:$BJ$725)</f>
        <v>0</v>
      </c>
      <c r="BJ721" s="35">
        <f t="shared" si="155"/>
        <v>2.5</v>
      </c>
      <c r="BK721" s="30">
        <f>SUMIF(Ingredients!$B$3:$B$230,F721,Ingredients!$G$3:$G$230)+SUMIF($B$3:$B$725,F721,$BS$3:$BS$725)</f>
        <v>0</v>
      </c>
      <c r="BL721" s="30">
        <f>SUMIF(Ingredients!$B$3:$B$230,G721,Ingredients!$G$3:$G$230)+SUMIF($B$3:$B$725,G721,$BS$3:$BS$725)</f>
        <v>0</v>
      </c>
      <c r="BM721" s="30">
        <f>SUMIF(Ingredients!$B$3:$B$230,H721,Ingredients!$G$3:$G$230)+SUMIF($B$3:$B$725,H721,$BS$3:$BS$725)</f>
        <v>0.8</v>
      </c>
      <c r="BN721" s="30">
        <f>SUMIF(Ingredients!$B$3:$B$230,I721,Ingredients!$G$3:$G$230)+SUMIF($B$3:$B$725,I721,$BS$3:$BS$725)</f>
        <v>0.5</v>
      </c>
      <c r="BO721" s="30">
        <f>SUMIF(Ingredients!$B$3:$B$230,J721,Ingredients!$G$3:$G$230)+SUMIF($B$3:$B$725,J721,$BS$3:$BS$725)</f>
        <v>0</v>
      </c>
      <c r="BP721" s="30">
        <f>SUMIF(Ingredients!$B$3:$B$230,K721,Ingredients!$G$3:$G$230)+SUMIF($B$3:$B$725,K721,$BS$3:$BS$725)</f>
        <v>0</v>
      </c>
      <c r="BQ721" s="30">
        <f>SUMIF(Ingredients!$B$3:$B$230,L721,Ingredients!$G$3:$G$230)+SUMIF($B$3:$B$725,L721,$BS$3:$BS$725)</f>
        <v>0</v>
      </c>
      <c r="BR721" s="30">
        <f>SUMIF(Ingredients!$B$3:$B$230,M721,Ingredients!$G$3:$G$230)+SUMIF($B$3:$B$725,M721,$BS$3:$BS$725)</f>
        <v>0</v>
      </c>
      <c r="BS721" s="36">
        <f t="shared" si="156"/>
        <v>1.3</v>
      </c>
      <c r="BT721" s="30">
        <f>SUMIF(Ingredients!$B$3:$B$230,F721,Ingredients!$H$3:$H$230)+SUMIF($B$3:$B$725,F721,$CB$3:$CB$725)</f>
        <v>0</v>
      </c>
      <c r="BU721" s="30">
        <f>SUMIF(Ingredients!$B$3:$B$230,G721,Ingredients!$H$3:$H$230)+SUMIF($B$3:$B$725,G721,$CB$3:$CB$725)</f>
        <v>1.5</v>
      </c>
      <c r="BV721" s="30">
        <f>SUMIF(Ingredients!$B$3:$B$230,H721,Ingredients!$H$3:$H$230)+SUMIF($B$3:$B$725,H721,$CB$3:$CB$725)</f>
        <v>0</v>
      </c>
      <c r="BW721" s="30">
        <f>SUMIF(Ingredients!$B$3:$B$230,I721,Ingredients!$H$3:$H$230)+SUMIF($B$3:$B$725,I721,$CB$3:$CB$725)</f>
        <v>0</v>
      </c>
      <c r="BX721" s="30">
        <f>SUMIF(Ingredients!$B$3:$B$230,J721,Ingredients!$H$3:$H$230)+SUMIF($B$3:$B$725,J721,$CB$3:$CB$725)</f>
        <v>0</v>
      </c>
      <c r="BY721" s="30">
        <f>SUMIF(Ingredients!$B$3:$B$230,K721,Ingredients!$H$3:$H$230)+SUMIF($B$3:$B$725,K721,$CB$3:$CB$725)</f>
        <v>1</v>
      </c>
      <c r="BZ721" s="30">
        <f>SUMIF(Ingredients!$B$3:$B$230,L721,Ingredients!$H$3:$H$230)+SUMIF($B$3:$B$725,L721,$CB$3:$CB$725)</f>
        <v>0</v>
      </c>
      <c r="CA721" s="30">
        <f>SUMIF(Ingredients!$B$3:$B$230,M721,Ingredients!$H$3:$H$230)+SUMIF($B$3:$B$725,M721,$CB$3:$CB$725)</f>
        <v>0</v>
      </c>
      <c r="CB721" s="42">
        <f t="shared" si="157"/>
        <v>2.5</v>
      </c>
      <c r="CC721" s="30">
        <f>SUMIF(Ingredients!$B$3:$B$230,F721,Ingredients!$I$3:$I$230)+SUMIF($B$3:$B$725,F721,$CK$3:$CK$725)</f>
        <v>2.5</v>
      </c>
      <c r="CD721" s="30">
        <f>SUMIF(Ingredients!$B$3:$B$230,G721,Ingredients!$I$3:$I$230)+SUMIF($B$3:$B$725,G721,$CK$3:$CK$725)</f>
        <v>0</v>
      </c>
      <c r="CE721" s="30">
        <f>SUMIF(Ingredients!$B$3:$B$230,H721,Ingredients!$I$3:$I$230)+SUMIF($B$3:$B$725,H721,$CK$3:$CK$725)</f>
        <v>0</v>
      </c>
      <c r="CF721" s="30">
        <f>SUMIF(Ingredients!$B$3:$B$230,I721,Ingredients!$I$3:$I$230)+SUMIF($B$3:$B$725,I721,$CK$3:$CK$725)</f>
        <v>0</v>
      </c>
      <c r="CG721" s="30">
        <f>SUMIF(Ingredients!$B$3:$B$230,J721,Ingredients!$I$3:$I$230)+SUMIF($B$3:$B$725,J721,$CK$3:$CK$725)</f>
        <v>0</v>
      </c>
      <c r="CH721" s="30">
        <f>SUMIF(Ingredients!$B$3:$B$230,K721,Ingredients!$I$3:$I$230)+SUMIF($B$3:$B$725,K721,$CK$3:$CK$725)</f>
        <v>0</v>
      </c>
      <c r="CI721" s="30">
        <f>SUMIF(Ingredients!$B$3:$B$230,L721,Ingredients!$I$3:$I$230)+SUMIF($B$3:$B$725,L721,$CK$3:$CK$725)</f>
        <v>0</v>
      </c>
      <c r="CJ721" s="30">
        <f>SUMIF(Ingredients!$B$3:$B$230,M721,Ingredients!$I$3:$I$230)+SUMIF($B$3:$B$725,M721,$CK$3:$CK$725)</f>
        <v>0</v>
      </c>
      <c r="CK721" s="38">
        <f t="shared" si="158"/>
        <v>2.5</v>
      </c>
      <c r="CL721" s="30">
        <f>SUMIF(Ingredients!$B$3:$B$230,F721,Ingredients!$J$3:$J$230)+SUMIF($B$3:$B$725,F721,$CT$3:$CT$725)</f>
        <v>0</v>
      </c>
      <c r="CM721" s="30">
        <f>SUMIF(Ingredients!$B$3:$B$230,G721,Ingredients!$J$3:$J$230)+SUMIF($B$3:$B$725,G721,$CT$3:$CT$725)</f>
        <v>1</v>
      </c>
      <c r="CN721" s="30">
        <f>SUMIF(Ingredients!$B$3:$B$230,H721,Ingredients!$J$3:$J$230)+SUMIF($B$3:$B$725,H721,$CT$3:$CT$725)</f>
        <v>0</v>
      </c>
      <c r="CO721" s="30">
        <f>SUMIF(Ingredients!$B$3:$B$230,I721,Ingredients!$J$3:$J$230)+SUMIF($B$3:$B$725,I721,$CT$3:$CT$725)</f>
        <v>0</v>
      </c>
      <c r="CP721" s="30">
        <f>SUMIF(Ingredients!$B$3:$B$230,J721,Ingredients!$J$3:$J$230)+SUMIF($B$3:$B$725,J721,$CT$3:$CT$725)</f>
        <v>0</v>
      </c>
      <c r="CQ721" s="30">
        <f>SUMIF(Ingredients!$B$3:$B$230,K721,Ingredients!$J$3:$J$230)+SUMIF($B$3:$B$725,K721,$CT$3:$CT$725)</f>
        <v>0</v>
      </c>
      <c r="CR721" s="30">
        <f>SUMIF(Ingredients!$B$3:$B$230,L721,Ingredients!$J$3:$J$230)+SUMIF($B$3:$B$725,L721,$CT$3:$CT$725)</f>
        <v>1</v>
      </c>
      <c r="CS721" s="30">
        <f>SUMIF(Ingredients!$B$3:$B$230,M721,Ingredients!$J$3:$J$230)+SUMIF($B$3:$B$725,M721,$CT$3:$CT$725)</f>
        <v>0</v>
      </c>
      <c r="CT721" s="43">
        <f t="shared" si="159"/>
        <v>2</v>
      </c>
      <c r="CU721" s="34">
        <v>39.5</v>
      </c>
      <c r="CV721" s="30">
        <v>0</v>
      </c>
      <c r="CW721" s="30">
        <v>12</v>
      </c>
      <c r="CX721" s="35">
        <v>2.5</v>
      </c>
      <c r="CY721" s="36">
        <v>1.3</v>
      </c>
      <c r="CZ721" s="37">
        <v>2.5</v>
      </c>
      <c r="DA721" s="38">
        <v>2.5</v>
      </c>
      <c r="DB721" s="39">
        <v>2</v>
      </c>
      <c r="DC721" t="s">
        <v>202</v>
      </c>
      <c r="DD721" t="str">
        <f t="shared" ca="1" si="151"/>
        <v/>
      </c>
      <c r="DE721" t="str">
        <f t="shared" ca="1" si="160"/>
        <v>-</v>
      </c>
      <c r="DF721" t="s">
        <v>1154</v>
      </c>
      <c r="DG721" t="s">
        <v>200</v>
      </c>
      <c r="DH721" t="str">
        <f t="shared" ca="1" si="161"/>
        <v>THANKFULDINNERITEM(MEAL, ItemRegistry.thankfuldinnerItem, 4 ,7.9f,0f,2.5f,2.5f,1.3f,2.5f,2f,1.75f),</v>
      </c>
      <c r="DI721" t="s">
        <v>2698</v>
      </c>
    </row>
    <row r="722" spans="1:118" x14ac:dyDescent="0.3">
      <c r="B722" t="s">
        <v>1073</v>
      </c>
      <c r="C722" t="str">
        <f>INDEX('PH Itemnames'!$B$1:$B$723,MATCH(B722,'PH Itemnames'!$A$1:$A$723),1)</f>
        <v>koreandinnerItem</v>
      </c>
      <c r="D722" t="s">
        <v>245</v>
      </c>
      <c r="E722" t="s">
        <v>1191</v>
      </c>
      <c r="F722" s="10" t="s">
        <v>794</v>
      </c>
      <c r="G722" s="11" t="s">
        <v>795</v>
      </c>
      <c r="H722" s="11" t="s">
        <v>654</v>
      </c>
      <c r="I722" s="11" t="s">
        <v>128</v>
      </c>
      <c r="J722" s="11"/>
      <c r="K722" s="11"/>
      <c r="L722" s="11"/>
      <c r="M722" s="11"/>
      <c r="N722" s="46">
        <f ca="1">SUMIF(Ingredients!$B$3:$B$230,'PH complex foods'!F722,Ingredients!$A$3:$A$119)+SUMIF($B$3:$B$725,F722,$V$3:$V$724)</f>
        <v>1</v>
      </c>
      <c r="O722" s="11">
        <f ca="1">SUMIF(Ingredients!$B$3:$B$230,'PH complex foods'!G722,Ingredients!$A$3:$A$119)+SUMIF($B$3:$B$725,G722,$V$3:$V$724)</f>
        <v>1</v>
      </c>
      <c r="P722" s="11">
        <f ca="1">SUMIF(Ingredients!$B$3:$B$230,'PH complex foods'!H722,Ingredients!$A$3:$A$119)+SUMIF($B$3:$B$725,H722,$V$3:$V$724)</f>
        <v>1</v>
      </c>
      <c r="Q722" s="11">
        <f ca="1">SUMIF(Ingredients!$B$3:$B$230,'PH complex foods'!I722,Ingredients!$A$3:$A$119)+SUMIF($B$3:$B$725,I722,$V$3:$V$724)</f>
        <v>1</v>
      </c>
      <c r="R722" s="11">
        <f ca="1">SUMIF(Ingredients!$B$3:$B$230,'PH complex foods'!J722,Ingredients!$A$3:$A$119)+SUMIF($B$3:$B$725,J722,$V$3:$V$724)</f>
        <v>0</v>
      </c>
      <c r="S722" s="11">
        <f ca="1">SUMIF(Ingredients!$B$3:$B$230,'PH complex foods'!K722,Ingredients!$A$3:$A$119)+SUMIF($B$3:$B$725,K722,$V$3:$V$724)</f>
        <v>0</v>
      </c>
      <c r="T722" s="11">
        <f ca="1">SUMIF(Ingredients!$B$3:$B$230,'PH complex foods'!L722,Ingredients!$A$3:$A$119)+SUMIF($B$3:$B$725,L722,$V$3:$V$724)</f>
        <v>0</v>
      </c>
      <c r="U722" s="11">
        <f ca="1">SUMIF(Ingredients!$B$3:$B$230,'PH complex foods'!M722,Ingredients!$A$3:$A$119)+SUMIF($B$3:$B$725,M722,$V$3:$V$724)</f>
        <v>0</v>
      </c>
      <c r="V722" s="10">
        <f t="shared" ca="1" si="162"/>
        <v>1</v>
      </c>
      <c r="W722" s="10">
        <v>1</v>
      </c>
      <c r="X722" s="11">
        <v>1</v>
      </c>
      <c r="Y722" s="11">
        <f>COUNTIF(F722:M1446,B722)</f>
        <v>0</v>
      </c>
      <c r="Z722" s="44" t="str">
        <f t="shared" ca="1" si="163"/>
        <v>Yes</v>
      </c>
      <c r="AA722" s="34">
        <f>SUMIF(Ingredients!$B$3:$B$230,F722,Ingredients!$C$3:$C$230)+SUMIF($B$3:$B$725,F722,$AI$3:$AI$725)</f>
        <v>26</v>
      </c>
      <c r="AB722" s="30">
        <f>SUMIF(Ingredients!$B$3:$B$230,G722,Ingredients!$C$3:$C$230)+SUMIF($B$3:$B$725,G722,$AI$3:$AI$725)</f>
        <v>24</v>
      </c>
      <c r="AC722" s="30">
        <f>SUMIF(Ingredients!$B$3:$B$230,H722,Ingredients!$C$3:$C$230)+SUMIF($B$3:$B$725,H722,$AI$3:$AI$725)</f>
        <v>14</v>
      </c>
      <c r="AD722" s="30">
        <f>SUMIF(Ingredients!$B$3:$B$230,I722,Ingredients!$C$3:$C$230)+SUMIF($B$3:$B$725,I722,$AI$3:$AI$725)</f>
        <v>2</v>
      </c>
      <c r="AE722" s="30">
        <f>SUMIF(Ingredients!$B$3:$B$230,J722,Ingredients!$C$3:$C$230)+SUMIF($B$3:$B$725,J722,$AI$3:$AI$725)</f>
        <v>0</v>
      </c>
      <c r="AF722" s="30">
        <f>SUMIF(Ingredients!$B$3:$B$230,K722,Ingredients!$C$3:$C$230)+SUMIF($B$3:$B$725,K722,$AI$3:$AI$725)</f>
        <v>0</v>
      </c>
      <c r="AG722" s="30">
        <f>SUMIF(Ingredients!$B$3:$B$230,L722,Ingredients!$C$3:$C$230)+SUMIF($B$3:$B$725,L722,$AI$3:$AI$725)</f>
        <v>0</v>
      </c>
      <c r="AH722" s="30">
        <f>SUMIF(Ingredients!$B$3:$B$230,M722,Ingredients!$C$3:$C$230)+SUMIF($B$3:$B$725,M722,$AI$3:$AI$725)</f>
        <v>0</v>
      </c>
      <c r="AI722" s="29">
        <f t="shared" si="152"/>
        <v>66</v>
      </c>
      <c r="AJ722" s="30">
        <f>SUMIF(Ingredients!$B$3:$B$230,F722,Ingredients!$D$3:$D$230)+SUMIF($B$3:$B$725,F722,$AR$3:$AR$725)</f>
        <v>10</v>
      </c>
      <c r="AK722" s="30">
        <f>SUMIF(Ingredients!$B$3:$B$230,G722,Ingredients!$D$3:$D$230)+SUMIF($B$3:$B$725,G722,$AR$3:$AR$725)</f>
        <v>0</v>
      </c>
      <c r="AL722" s="30">
        <f>SUMIF(Ingredients!$B$3:$B$230,H722,Ingredients!$D$3:$D$230)+SUMIF($B$3:$B$725,H722,$AR$3:$AR$725)</f>
        <v>0</v>
      </c>
      <c r="AM722" s="30">
        <f>SUMIF(Ingredients!$B$3:$B$230,I722,Ingredients!$D$3:$D$230)+SUMIF($B$3:$B$725,I722,$AR$3:$AR$725)</f>
        <v>0</v>
      </c>
      <c r="AN722" s="30">
        <f>SUMIF(Ingredients!$B$3:$B$230,J722,Ingredients!$D$3:$D$230)+SUMIF($B$3:$B$725,J722,$AR$3:$AR$725)</f>
        <v>0</v>
      </c>
      <c r="AO722" s="30">
        <f>SUMIF(Ingredients!$B$3:$B$230,K722,Ingredients!$D$3:$D$230)+SUMIF($B$3:$B$725,K722,$AR$3:$AR$725)</f>
        <v>0</v>
      </c>
      <c r="AP722" s="30">
        <f>SUMIF(Ingredients!$B$3:$B$230,L722,Ingredients!$D$3:$D$230)+SUMIF($B$3:$B$725,L722,$AR$3:$AR$725)</f>
        <v>0</v>
      </c>
      <c r="AQ722" s="30">
        <f>SUMIF(Ingredients!$B$3:$B$230,M722,Ingredients!$D$3:$D$230)+SUMIF($B$3:$B$725,M722,$AR$3:$AR$725)</f>
        <v>0</v>
      </c>
      <c r="AR722" s="29">
        <f t="shared" si="153"/>
        <v>10</v>
      </c>
      <c r="AS722" s="30">
        <f>SUMIF(Ingredients!$B$3:$B$230,F722,Ingredients!$E$3:$E$230)+SUMIF($B$3:$B$725,F722,$BA$3:$BA$730)</f>
        <v>20.380952380952383</v>
      </c>
      <c r="AT722" s="30">
        <f>SUMIF(Ingredients!$B$3:$B$230,G722,Ingredients!$E$3:$E$230)+SUMIF($B$3:$B$725,G722,$BA$3:$BA$730)</f>
        <v>20.333333333333332</v>
      </c>
      <c r="AU722" s="30">
        <f>SUMIF(Ingredients!$B$3:$B$230,H722,Ingredients!$E$3:$E$230)+SUMIF($B$3:$B$725,H722,$BA$3:$BA$730)</f>
        <v>35</v>
      </c>
      <c r="AV722" s="30">
        <f>SUMIF(Ingredients!$B$3:$B$230,I722,Ingredients!$E$3:$E$230)+SUMIF($B$3:$B$725,I722,$BA$3:$BA$730)</f>
        <v>18</v>
      </c>
      <c r="AW722" s="30">
        <f>SUMIF(Ingredients!$B$3:$B$230,J722,Ingredients!$E$3:$E$230)+SUMIF($B$3:$B$725,J722,$BA$3:$BA$730)</f>
        <v>0</v>
      </c>
      <c r="AX722" s="30">
        <f>SUMIF(Ingredients!$B$3:$B$230,K722,Ingredients!$E$3:$E$230)+SUMIF($B$3:$B$725,K722,$BA$3:$BA$730)</f>
        <v>0</v>
      </c>
      <c r="AY722" s="30">
        <f>SUMIF(Ingredients!$B$3:$B$230,L722,Ingredients!$E$3:$E$230)+SUMIF($B$3:$B$725,L722,$BA$3:$BA$730)</f>
        <v>0</v>
      </c>
      <c r="AZ722" s="30">
        <f>SUMIF(Ingredients!$B$3:$B$230,M722,Ingredients!$E$3:$E$230)+SUMIF($B$3:$B$725,M722,$BA$3:$BA$730)</f>
        <v>0</v>
      </c>
      <c r="BA722" s="29">
        <f t="shared" si="154"/>
        <v>23.428571428571431</v>
      </c>
      <c r="BB722" s="30">
        <f>SUMIF(Ingredients!$B$3:$B$230,F722,Ingredients!$F$3:$F$230)+SUMIF($B$3:$B$725,F722,$BJ$3:$BJ$725)</f>
        <v>0</v>
      </c>
      <c r="BC722" s="30">
        <f>SUMIF(Ingredients!$B$3:$B$230,G722,Ingredients!$F$3:$F$230)+SUMIF($B$3:$B$725,G722,$BJ$3:$BJ$725)</f>
        <v>0</v>
      </c>
      <c r="BD722" s="30">
        <f>SUMIF(Ingredients!$B$3:$B$230,H722,Ingredients!$F$3:$F$230)+SUMIF($B$3:$B$725,H722,$BJ$3:$BJ$725)</f>
        <v>0.5</v>
      </c>
      <c r="BE722" s="30">
        <f>SUMIF(Ingredients!$B$3:$B$230,I722,Ingredients!$F$3:$F$230)+SUMIF($B$3:$B$725,I722,$BJ$3:$BJ$725)</f>
        <v>0</v>
      </c>
      <c r="BF722" s="30">
        <f>SUMIF(Ingredients!$B$3:$B$230,J722,Ingredients!$F$3:$F$230)+SUMIF($B$3:$B$725,J722,$BJ$3:$BJ$725)</f>
        <v>0</v>
      </c>
      <c r="BG722" s="30">
        <f>SUMIF(Ingredients!$B$3:$B$230,K722,Ingredients!$F$3:$F$230)+SUMIF($B$3:$B$725,K722,$BJ$3:$BJ$725)</f>
        <v>0</v>
      </c>
      <c r="BH722" s="30">
        <f>SUMIF(Ingredients!$B$3:$B$230,L722,Ingredients!$F$3:$F$230)+SUMIF($B$3:$B$725,L722,$BJ$3:$BJ$725)</f>
        <v>0</v>
      </c>
      <c r="BI722" s="30">
        <f>SUMIF(Ingredients!$B$3:$B$230,M722,Ingredients!$F$3:$F$230)+SUMIF($B$3:$B$725,M722,$BJ$3:$BJ$725)</f>
        <v>0</v>
      </c>
      <c r="BJ722" s="35">
        <f t="shared" si="155"/>
        <v>0.5</v>
      </c>
      <c r="BK722" s="30">
        <f>SUMIF(Ingredients!$B$3:$B$230,F722,Ingredients!$G$3:$G$230)+SUMIF($B$3:$B$725,F722,$BS$3:$BS$725)</f>
        <v>0</v>
      </c>
      <c r="BL722" s="30">
        <f>SUMIF(Ingredients!$B$3:$B$230,G722,Ingredients!$G$3:$G$230)+SUMIF($B$3:$B$725,G722,$BS$3:$BS$725)</f>
        <v>0</v>
      </c>
      <c r="BM722" s="30">
        <f>SUMIF(Ingredients!$B$3:$B$230,H722,Ingredients!$G$3:$G$230)+SUMIF($B$3:$B$725,H722,$BS$3:$BS$725)</f>
        <v>0</v>
      </c>
      <c r="BN722" s="30">
        <f>SUMIF(Ingredients!$B$3:$B$230,I722,Ingredients!$G$3:$G$230)+SUMIF($B$3:$B$725,I722,$BS$3:$BS$725)</f>
        <v>0</v>
      </c>
      <c r="BO722" s="30">
        <f>SUMIF(Ingredients!$B$3:$B$230,J722,Ingredients!$G$3:$G$230)+SUMIF($B$3:$B$725,J722,$BS$3:$BS$725)</f>
        <v>0</v>
      </c>
      <c r="BP722" s="30">
        <f>SUMIF(Ingredients!$B$3:$B$230,K722,Ingredients!$G$3:$G$230)+SUMIF($B$3:$B$725,K722,$BS$3:$BS$725)</f>
        <v>0</v>
      </c>
      <c r="BQ722" s="30">
        <f>SUMIF(Ingredients!$B$3:$B$230,L722,Ingredients!$G$3:$G$230)+SUMIF($B$3:$B$725,L722,$BS$3:$BS$725)</f>
        <v>0</v>
      </c>
      <c r="BR722" s="30">
        <f>SUMIF(Ingredients!$B$3:$B$230,M722,Ingredients!$G$3:$G$230)+SUMIF($B$3:$B$725,M722,$BS$3:$BS$725)</f>
        <v>0</v>
      </c>
      <c r="BS722" s="36">
        <f t="shared" si="156"/>
        <v>0</v>
      </c>
      <c r="BT722" s="30">
        <f>SUMIF(Ingredients!$B$3:$B$230,F722,Ingredients!$H$3:$H$230)+SUMIF($B$3:$B$725,F722,$CB$3:$CB$725)</f>
        <v>3.5</v>
      </c>
      <c r="BU722" s="30">
        <f>SUMIF(Ingredients!$B$3:$B$230,G722,Ingredients!$H$3:$H$230)+SUMIF($B$3:$B$725,G722,$CB$3:$CB$725)</f>
        <v>3</v>
      </c>
      <c r="BV722" s="30">
        <f>SUMIF(Ingredients!$B$3:$B$230,H722,Ingredients!$H$3:$H$230)+SUMIF($B$3:$B$725,H722,$CB$3:$CB$725)</f>
        <v>5</v>
      </c>
      <c r="BW722" s="30">
        <f>SUMIF(Ingredients!$B$3:$B$230,I722,Ingredients!$H$3:$H$230)+SUMIF($B$3:$B$725,I722,$CB$3:$CB$725)</f>
        <v>1</v>
      </c>
      <c r="BX722" s="30">
        <f>SUMIF(Ingredients!$B$3:$B$230,J722,Ingredients!$H$3:$H$230)+SUMIF($B$3:$B$725,J722,$CB$3:$CB$725)</f>
        <v>0</v>
      </c>
      <c r="BY722" s="30">
        <f>SUMIF(Ingredients!$B$3:$B$230,K722,Ingredients!$H$3:$H$230)+SUMIF($B$3:$B$725,K722,$CB$3:$CB$725)</f>
        <v>0</v>
      </c>
      <c r="BZ722" s="30">
        <f>SUMIF(Ingredients!$B$3:$B$230,L722,Ingredients!$H$3:$H$230)+SUMIF($B$3:$B$725,L722,$CB$3:$CB$725)</f>
        <v>0</v>
      </c>
      <c r="CA722" s="30">
        <f>SUMIF(Ingredients!$B$3:$B$230,M722,Ingredients!$H$3:$H$230)+SUMIF($B$3:$B$725,M722,$CB$3:$CB$725)</f>
        <v>0</v>
      </c>
      <c r="CB722" s="42">
        <f t="shared" si="157"/>
        <v>12.5</v>
      </c>
      <c r="CC722" s="30">
        <f>SUMIF(Ingredients!$B$3:$B$230,F722,Ingredients!$I$3:$I$230)+SUMIF($B$3:$B$725,F722,$CK$3:$CK$725)</f>
        <v>3</v>
      </c>
      <c r="CD722" s="30">
        <f>SUMIF(Ingredients!$B$3:$B$230,G722,Ingredients!$I$3:$I$230)+SUMIF($B$3:$B$725,G722,$CK$3:$CK$725)</f>
        <v>2</v>
      </c>
      <c r="CE722" s="30">
        <f>SUMIF(Ingredients!$B$3:$B$230,H722,Ingredients!$I$3:$I$230)+SUMIF($B$3:$B$725,H722,$CK$3:$CK$725)</f>
        <v>0</v>
      </c>
      <c r="CF722" s="30">
        <f>SUMIF(Ingredients!$B$3:$B$230,I722,Ingredients!$I$3:$I$230)+SUMIF($B$3:$B$725,I722,$CK$3:$CK$725)</f>
        <v>0</v>
      </c>
      <c r="CG722" s="30">
        <f>SUMIF(Ingredients!$B$3:$B$230,J722,Ingredients!$I$3:$I$230)+SUMIF($B$3:$B$725,J722,$CK$3:$CK$725)</f>
        <v>0</v>
      </c>
      <c r="CH722" s="30">
        <f>SUMIF(Ingredients!$B$3:$B$230,K722,Ingredients!$I$3:$I$230)+SUMIF($B$3:$B$725,K722,$CK$3:$CK$725)</f>
        <v>0</v>
      </c>
      <c r="CI722" s="30">
        <f>SUMIF(Ingredients!$B$3:$B$230,L722,Ingredients!$I$3:$I$230)+SUMIF($B$3:$B$725,L722,$CK$3:$CK$725)</f>
        <v>0</v>
      </c>
      <c r="CJ722" s="30">
        <f>SUMIF(Ingredients!$B$3:$B$230,M722,Ingredients!$I$3:$I$230)+SUMIF($B$3:$B$725,M722,$CK$3:$CK$725)</f>
        <v>0</v>
      </c>
      <c r="CK722" s="38">
        <f t="shared" si="158"/>
        <v>5</v>
      </c>
      <c r="CL722" s="30">
        <f>SUMIF(Ingredients!$B$3:$B$230,F722,Ingredients!$J$3:$J$230)+SUMIF($B$3:$B$725,F722,$CT$3:$CT$725)</f>
        <v>0</v>
      </c>
      <c r="CM722" s="30">
        <f>SUMIF(Ingredients!$B$3:$B$230,G722,Ingredients!$J$3:$J$230)+SUMIF($B$3:$B$725,G722,$CT$3:$CT$725)</f>
        <v>0</v>
      </c>
      <c r="CN722" s="30">
        <f>SUMIF(Ingredients!$B$3:$B$230,H722,Ingredients!$J$3:$J$230)+SUMIF($B$3:$B$725,H722,$CT$3:$CT$725)</f>
        <v>0</v>
      </c>
      <c r="CO722" s="30">
        <f>SUMIF(Ingredients!$B$3:$B$230,I722,Ingredients!$J$3:$J$230)+SUMIF($B$3:$B$725,I722,$CT$3:$CT$725)</f>
        <v>0</v>
      </c>
      <c r="CP722" s="30">
        <f>SUMIF(Ingredients!$B$3:$B$230,J722,Ingredients!$J$3:$J$230)+SUMIF($B$3:$B$725,J722,$CT$3:$CT$725)</f>
        <v>0</v>
      </c>
      <c r="CQ722" s="30">
        <f>SUMIF(Ingredients!$B$3:$B$230,K722,Ingredients!$J$3:$J$230)+SUMIF($B$3:$B$725,K722,$CT$3:$CT$725)</f>
        <v>0</v>
      </c>
      <c r="CR722" s="30">
        <f>SUMIF(Ingredients!$B$3:$B$230,L722,Ingredients!$J$3:$J$230)+SUMIF($B$3:$B$725,L722,$CT$3:$CT$725)</f>
        <v>0</v>
      </c>
      <c r="CS722" s="30">
        <f>SUMIF(Ingredients!$B$3:$B$230,M722,Ingredients!$J$3:$J$230)+SUMIF($B$3:$B$725,M722,$CT$3:$CT$725)</f>
        <v>0</v>
      </c>
      <c r="CT722" s="43">
        <f t="shared" si="159"/>
        <v>0</v>
      </c>
      <c r="CU722" s="34">
        <v>65</v>
      </c>
      <c r="CV722" s="30">
        <v>10</v>
      </c>
      <c r="CW722" s="30">
        <v>12</v>
      </c>
      <c r="CX722" s="35">
        <v>0.5</v>
      </c>
      <c r="CY722" s="36">
        <v>0</v>
      </c>
      <c r="CZ722" s="37">
        <v>12.5</v>
      </c>
      <c r="DA722" s="38">
        <v>5</v>
      </c>
      <c r="DB722" s="39">
        <v>0</v>
      </c>
      <c r="DC722" t="s">
        <v>202</v>
      </c>
      <c r="DD722" t="str">
        <f t="shared" ca="1" si="151"/>
        <v/>
      </c>
      <c r="DE722" t="str">
        <f t="shared" ca="1" si="160"/>
        <v>-</v>
      </c>
      <c r="DG722" t="s">
        <v>200</v>
      </c>
      <c r="DH722" t="str">
        <f t="shared" ca="1" si="161"/>
        <v>KOREANDINNERITEM(MEAL, ItemRegistry.koreandinnerItem, 4 ,13f,10f,0.5f,12.5f,0f,5f,0f,1.75f),</v>
      </c>
      <c r="DI722" t="s">
        <v>2699</v>
      </c>
    </row>
    <row r="723" spans="1:118" x14ac:dyDescent="0.3">
      <c r="B723" t="s">
        <v>1074</v>
      </c>
      <c r="C723" t="str">
        <f>INDEX('PH Itemnames'!$B$1:$B$723,MATCH(B723,'PH Itemnames'!$A$1:$A$723),1)</f>
        <v>gourmetvenisonburgerItem</v>
      </c>
      <c r="D723" t="s">
        <v>245</v>
      </c>
      <c r="E723" t="s">
        <v>1191</v>
      </c>
      <c r="F723" s="10" t="s">
        <v>1075</v>
      </c>
      <c r="G723" s="11" t="s">
        <v>857</v>
      </c>
      <c r="H723" s="11" t="s">
        <v>404</v>
      </c>
      <c r="I723" s="11" t="s">
        <v>685</v>
      </c>
      <c r="J723" s="11" t="s">
        <v>432</v>
      </c>
      <c r="K723" s="11" t="s">
        <v>73</v>
      </c>
      <c r="L723" s="11"/>
      <c r="M723" s="11"/>
      <c r="N723" s="46">
        <f ca="1">SUMIF(Ingredients!$B$3:$B$230,'PH complex foods'!F723,Ingredients!$A$3:$A$119)+SUMIF($B$3:$B$725,F723,$V$3:$V$724)</f>
        <v>1</v>
      </c>
      <c r="O723" s="11">
        <f ca="1">SUMIF(Ingredients!$B$3:$B$230,'PH complex foods'!G723,Ingredients!$A$3:$A$119)+SUMIF($B$3:$B$725,G723,$V$3:$V$724)</f>
        <v>1</v>
      </c>
      <c r="P723" s="11">
        <f ca="1">SUMIF(Ingredients!$B$3:$B$230,'PH complex foods'!H723,Ingredients!$A$3:$A$119)+SUMIF($B$3:$B$725,H723,$V$3:$V$724)</f>
        <v>1</v>
      </c>
      <c r="Q723" s="11">
        <f ca="1">SUMIF(Ingredients!$B$3:$B$230,'PH complex foods'!I723,Ingredients!$A$3:$A$119)+SUMIF($B$3:$B$725,I723,$V$3:$V$724)</f>
        <v>0</v>
      </c>
      <c r="R723" s="11">
        <f ca="1">SUMIF(Ingredients!$B$3:$B$230,'PH complex foods'!J723,Ingredients!$A$3:$A$119)+SUMIF($B$3:$B$725,J723,$V$3:$V$724)</f>
        <v>1</v>
      </c>
      <c r="S723" s="11">
        <f ca="1">SUMIF(Ingredients!$B$3:$B$230,'PH complex foods'!K723,Ingredients!$A$3:$A$119)+SUMIF($B$3:$B$725,K723,$V$3:$V$724)</f>
        <v>1</v>
      </c>
      <c r="T723" s="11">
        <f ca="1">SUMIF(Ingredients!$B$3:$B$230,'PH complex foods'!L723,Ingredients!$A$3:$A$119)+SUMIF($B$3:$B$725,L723,$V$3:$V$724)</f>
        <v>0</v>
      </c>
      <c r="U723" s="11">
        <f ca="1">SUMIF(Ingredients!$B$3:$B$230,'PH complex foods'!M723,Ingredients!$A$3:$A$119)+SUMIF($B$3:$B$725,M723,$V$3:$V$724)</f>
        <v>0</v>
      </c>
      <c r="V723" s="10">
        <f t="shared" ca="1" si="162"/>
        <v>0</v>
      </c>
      <c r="W723" s="10">
        <v>0</v>
      </c>
      <c r="X723" s="11">
        <v>0</v>
      </c>
      <c r="Y723" s="11">
        <f>COUNTIF(F723:M1447,B723)</f>
        <v>0</v>
      </c>
      <c r="Z723" s="44" t="str">
        <f t="shared" ca="1" si="163"/>
        <v>No</v>
      </c>
      <c r="AA723" s="34">
        <f>SUMIF(Ingredients!$B$3:$B$230,F723,Ingredients!$C$3:$C$230)+SUMIF($B$3:$B$725,F723,$AI$3:$AI$725)</f>
        <v>5</v>
      </c>
      <c r="AB723" s="30">
        <f>SUMIF(Ingredients!$B$3:$B$230,G723,Ingredients!$C$3:$C$230)+SUMIF($B$3:$B$725,G723,$AI$3:$AI$725)</f>
        <v>20</v>
      </c>
      <c r="AC723" s="30">
        <f>SUMIF(Ingredients!$B$3:$B$230,H723,Ingredients!$C$3:$C$230)+SUMIF($B$3:$B$725,H723,$AI$3:$AI$725)</f>
        <v>10</v>
      </c>
      <c r="AD723" s="30">
        <f>SUMIF(Ingredients!$B$3:$B$230,I723,Ingredients!$C$3:$C$230)+SUMIF($B$3:$B$725,I723,$AI$3:$AI$725)</f>
        <v>4</v>
      </c>
      <c r="AE723" s="30">
        <f>SUMIF(Ingredients!$B$3:$B$230,J723,Ingredients!$C$3:$C$230)+SUMIF($B$3:$B$725,J723,$AI$3:$AI$725)</f>
        <v>2</v>
      </c>
      <c r="AF723" s="30">
        <f>SUMIF(Ingredients!$B$3:$B$230,K723,Ingredients!$C$3:$C$230)+SUMIF($B$3:$B$725,K723,$AI$3:$AI$725)</f>
        <v>10</v>
      </c>
      <c r="AG723" s="30">
        <f>SUMIF(Ingredients!$B$3:$B$230,L723,Ingredients!$C$3:$C$230)+SUMIF($B$3:$B$725,L723,$AI$3:$AI$725)</f>
        <v>0</v>
      </c>
      <c r="AH723" s="30">
        <f>SUMIF(Ingredients!$B$3:$B$230,M723,Ingredients!$C$3:$C$230)+SUMIF($B$3:$B$725,M723,$AI$3:$AI$725)</f>
        <v>0</v>
      </c>
      <c r="AI723" s="29">
        <f t="shared" si="152"/>
        <v>51</v>
      </c>
      <c r="AJ723" s="30">
        <f>SUMIF(Ingredients!$B$3:$B$230,F723,Ingredients!$D$3:$D$230)+SUMIF($B$3:$B$725,F723,$AR$3:$AR$725)</f>
        <v>0</v>
      </c>
      <c r="AK723" s="30">
        <f>SUMIF(Ingredients!$B$3:$B$230,G723,Ingredients!$D$3:$D$230)+SUMIF($B$3:$B$725,G723,$AR$3:$AR$725)</f>
        <v>15</v>
      </c>
      <c r="AL723" s="30">
        <f>SUMIF(Ingredients!$B$3:$B$230,H723,Ingredients!$D$3:$D$230)+SUMIF($B$3:$B$725,H723,$AR$3:$AR$725)</f>
        <v>0</v>
      </c>
      <c r="AM723" s="30">
        <f>SUMIF(Ingredients!$B$3:$B$230,I723,Ingredients!$D$3:$D$230)+SUMIF($B$3:$B$725,I723,$AR$3:$AR$725)</f>
        <v>0</v>
      </c>
      <c r="AN723" s="30">
        <f>SUMIF(Ingredients!$B$3:$B$230,J723,Ingredients!$D$3:$D$230)+SUMIF($B$3:$B$725,J723,$AR$3:$AR$725)</f>
        <v>0</v>
      </c>
      <c r="AO723" s="30">
        <f>SUMIF(Ingredients!$B$3:$B$230,K723,Ingredients!$D$3:$D$230)+SUMIF($B$3:$B$725,K723,$AR$3:$AR$725)</f>
        <v>0</v>
      </c>
      <c r="AP723" s="30">
        <f>SUMIF(Ingredients!$B$3:$B$230,L723,Ingredients!$D$3:$D$230)+SUMIF($B$3:$B$725,L723,$AR$3:$AR$725)</f>
        <v>0</v>
      </c>
      <c r="AQ723" s="30">
        <f>SUMIF(Ingredients!$B$3:$B$230,M723,Ingredients!$D$3:$D$230)+SUMIF($B$3:$B$725,M723,$AR$3:$AR$725)</f>
        <v>0</v>
      </c>
      <c r="AR723" s="29">
        <f t="shared" si="153"/>
        <v>15</v>
      </c>
      <c r="AS723" s="30">
        <f>SUMIF(Ingredients!$B$3:$B$230,F723,Ingredients!$E$3:$E$230)+SUMIF($B$3:$B$725,F723,$BA$3:$BA$730)</f>
        <v>14</v>
      </c>
      <c r="AT723" s="30">
        <f>SUMIF(Ingredients!$B$3:$B$230,G723,Ingredients!$E$3:$E$230)+SUMIF($B$3:$B$725,G723,$BA$3:$BA$730)</f>
        <v>18.714285714285715</v>
      </c>
      <c r="AU723" s="30">
        <f>SUMIF(Ingredients!$B$3:$B$230,H723,Ingredients!$E$3:$E$230)+SUMIF($B$3:$B$725,H723,$BA$3:$BA$730)</f>
        <v>30.333333333333332</v>
      </c>
      <c r="AV723" s="30">
        <f>SUMIF(Ingredients!$B$3:$B$230,I723,Ingredients!$E$3:$E$230)+SUMIF($B$3:$B$725,I723,$BA$3:$BA$730)</f>
        <v>24</v>
      </c>
      <c r="AW723" s="30">
        <f>SUMIF(Ingredients!$B$3:$B$230,J723,Ingredients!$E$3:$E$230)+SUMIF($B$3:$B$725,J723,$BA$3:$BA$730)</f>
        <v>7</v>
      </c>
      <c r="AX723" s="30">
        <f>SUMIF(Ingredients!$B$3:$B$230,K723,Ingredients!$E$3:$E$230)+SUMIF($B$3:$B$725,K723,$BA$3:$BA$730)</f>
        <v>73</v>
      </c>
      <c r="AY723" s="30">
        <f>SUMIF(Ingredients!$B$3:$B$230,L723,Ingredients!$E$3:$E$230)+SUMIF($B$3:$B$725,L723,$BA$3:$BA$730)</f>
        <v>0</v>
      </c>
      <c r="AZ723" s="30">
        <f>SUMIF(Ingredients!$B$3:$B$230,M723,Ingredients!$E$3:$E$230)+SUMIF($B$3:$B$725,M723,$BA$3:$BA$730)</f>
        <v>0</v>
      </c>
      <c r="BA723" s="29">
        <f t="shared" si="154"/>
        <v>27.841269841269838</v>
      </c>
      <c r="BB723" s="30">
        <f>SUMIF(Ingredients!$B$3:$B$230,F723,Ingredients!$F$3:$F$230)+SUMIF($B$3:$B$725,F723,$BJ$3:$BJ$725)</f>
        <v>0</v>
      </c>
      <c r="BC723" s="30">
        <f>SUMIF(Ingredients!$B$3:$B$230,G723,Ingredients!$F$3:$F$230)+SUMIF($B$3:$B$725,G723,$BJ$3:$BJ$725)</f>
        <v>1</v>
      </c>
      <c r="BD723" s="30">
        <f>SUMIF(Ingredients!$B$3:$B$230,H723,Ingredients!$F$3:$F$230)+SUMIF($B$3:$B$725,H723,$BJ$3:$BJ$725)</f>
        <v>0</v>
      </c>
      <c r="BE723" s="30">
        <f>SUMIF(Ingredients!$B$3:$B$230,I723,Ingredients!$F$3:$F$230)+SUMIF($B$3:$B$725,I723,$BJ$3:$BJ$725)</f>
        <v>0</v>
      </c>
      <c r="BF723" s="30">
        <f>SUMIF(Ingredients!$B$3:$B$230,J723,Ingredients!$F$3:$F$230)+SUMIF($B$3:$B$725,J723,$BJ$3:$BJ$725)</f>
        <v>0</v>
      </c>
      <c r="BG723" s="30">
        <f>SUMIF(Ingredients!$B$3:$B$230,K723,Ingredients!$F$3:$F$230)+SUMIF($B$3:$B$725,K723,$BJ$3:$BJ$725)</f>
        <v>0</v>
      </c>
      <c r="BH723" s="30">
        <f>SUMIF(Ingredients!$B$3:$B$230,L723,Ingredients!$F$3:$F$230)+SUMIF($B$3:$B$725,L723,$BJ$3:$BJ$725)</f>
        <v>0</v>
      </c>
      <c r="BI723" s="30">
        <f>SUMIF(Ingredients!$B$3:$B$230,M723,Ingredients!$F$3:$F$230)+SUMIF($B$3:$B$725,M723,$BJ$3:$BJ$725)</f>
        <v>0</v>
      </c>
      <c r="BJ723" s="35">
        <f t="shared" si="155"/>
        <v>1</v>
      </c>
      <c r="BK723" s="30">
        <f>SUMIF(Ingredients!$B$3:$B$230,F723,Ingredients!$G$3:$G$230)+SUMIF($B$3:$B$725,F723,$BS$3:$BS$725)</f>
        <v>0</v>
      </c>
      <c r="BL723" s="30">
        <f>SUMIF(Ingredients!$B$3:$B$230,G723,Ingredients!$G$3:$G$230)+SUMIF($B$3:$B$725,G723,$BS$3:$BS$725)</f>
        <v>0</v>
      </c>
      <c r="BM723" s="30">
        <f>SUMIF(Ingredients!$B$3:$B$230,H723,Ingredients!$G$3:$G$230)+SUMIF($B$3:$B$725,H723,$BS$3:$BS$725)</f>
        <v>0</v>
      </c>
      <c r="BN723" s="30">
        <f>SUMIF(Ingredients!$B$3:$B$230,I723,Ingredients!$G$3:$G$230)+SUMIF($B$3:$B$725,I723,$BS$3:$BS$725)</f>
        <v>0</v>
      </c>
      <c r="BO723" s="30">
        <f>SUMIF(Ingredients!$B$3:$B$230,J723,Ingredients!$G$3:$G$230)+SUMIF($B$3:$B$725,J723,$BS$3:$BS$725)</f>
        <v>0</v>
      </c>
      <c r="BP723" s="30">
        <f>SUMIF(Ingredients!$B$3:$B$230,K723,Ingredients!$G$3:$G$230)+SUMIF($B$3:$B$725,K723,$BS$3:$BS$725)</f>
        <v>0</v>
      </c>
      <c r="BQ723" s="30">
        <f>SUMIF(Ingredients!$B$3:$B$230,L723,Ingredients!$G$3:$G$230)+SUMIF($B$3:$B$725,L723,$BS$3:$BS$725)</f>
        <v>0</v>
      </c>
      <c r="BR723" s="30">
        <f>SUMIF(Ingredients!$B$3:$B$230,M723,Ingredients!$G$3:$G$230)+SUMIF($B$3:$B$725,M723,$BS$3:$BS$725)</f>
        <v>0</v>
      </c>
      <c r="BS723" s="36">
        <f t="shared" si="156"/>
        <v>0</v>
      </c>
      <c r="BT723" s="30">
        <f>SUMIF(Ingredients!$B$3:$B$230,F723,Ingredients!$H$3:$H$230)+SUMIF($B$3:$B$725,F723,$CB$3:$CB$725)</f>
        <v>0</v>
      </c>
      <c r="BU723" s="30">
        <f>SUMIF(Ingredients!$B$3:$B$230,G723,Ingredients!$H$3:$H$230)+SUMIF($B$3:$B$725,G723,$CB$3:$CB$725)</f>
        <v>0</v>
      </c>
      <c r="BV723" s="30">
        <f>SUMIF(Ingredients!$B$3:$B$230,H723,Ingredients!$H$3:$H$230)+SUMIF($B$3:$B$725,H723,$CB$3:$CB$725)</f>
        <v>1</v>
      </c>
      <c r="BW723" s="30">
        <f>SUMIF(Ingredients!$B$3:$B$230,I723,Ingredients!$H$3:$H$230)+SUMIF($B$3:$B$725,I723,$CB$3:$CB$725)</f>
        <v>0</v>
      </c>
      <c r="BX723" s="30">
        <f>SUMIF(Ingredients!$B$3:$B$230,J723,Ingredients!$H$3:$H$230)+SUMIF($B$3:$B$725,J723,$CB$3:$CB$725)</f>
        <v>1</v>
      </c>
      <c r="BY723" s="30">
        <f>SUMIF(Ingredients!$B$3:$B$230,K723,Ingredients!$H$3:$H$230)+SUMIF($B$3:$B$725,K723,$CB$3:$CB$725)</f>
        <v>0</v>
      </c>
      <c r="BZ723" s="30">
        <f>SUMIF(Ingredients!$B$3:$B$230,L723,Ingredients!$H$3:$H$230)+SUMIF($B$3:$B$725,L723,$CB$3:$CB$725)</f>
        <v>0</v>
      </c>
      <c r="CA723" s="30">
        <f>SUMIF(Ingredients!$B$3:$B$230,M723,Ingredients!$H$3:$H$230)+SUMIF($B$3:$B$725,M723,$CB$3:$CB$725)</f>
        <v>0</v>
      </c>
      <c r="CB723" s="42">
        <f t="shared" si="157"/>
        <v>2</v>
      </c>
      <c r="CC723" s="30">
        <f>SUMIF(Ingredients!$B$3:$B$230,F723,Ingredients!$I$3:$I$230)+SUMIF($B$3:$B$725,F723,$CK$3:$CK$725)</f>
        <v>1</v>
      </c>
      <c r="CD723" s="30">
        <f>SUMIF(Ingredients!$B$3:$B$230,G723,Ingredients!$I$3:$I$230)+SUMIF($B$3:$B$725,G723,$CK$3:$CK$725)</f>
        <v>0</v>
      </c>
      <c r="CE723" s="30">
        <f>SUMIF(Ingredients!$B$3:$B$230,H723,Ingredients!$I$3:$I$230)+SUMIF($B$3:$B$725,H723,$CK$3:$CK$725)</f>
        <v>0</v>
      </c>
      <c r="CF723" s="30">
        <f>SUMIF(Ingredients!$B$3:$B$230,I723,Ingredients!$I$3:$I$230)+SUMIF($B$3:$B$725,I723,$CK$3:$CK$725)</f>
        <v>0</v>
      </c>
      <c r="CG723" s="30">
        <f>SUMIF(Ingredients!$B$3:$B$230,J723,Ingredients!$I$3:$I$230)+SUMIF($B$3:$B$725,J723,$CK$3:$CK$725)</f>
        <v>0</v>
      </c>
      <c r="CH723" s="30">
        <f>SUMIF(Ingredients!$B$3:$B$230,K723,Ingredients!$I$3:$I$230)+SUMIF($B$3:$B$725,K723,$CK$3:$CK$725)</f>
        <v>0</v>
      </c>
      <c r="CI723" s="30">
        <f>SUMIF(Ingredients!$B$3:$B$230,L723,Ingredients!$I$3:$I$230)+SUMIF($B$3:$B$725,L723,$CK$3:$CK$725)</f>
        <v>0</v>
      </c>
      <c r="CJ723" s="30">
        <f>SUMIF(Ingredients!$B$3:$B$230,M723,Ingredients!$I$3:$I$230)+SUMIF($B$3:$B$725,M723,$CK$3:$CK$725)</f>
        <v>0</v>
      </c>
      <c r="CK723" s="38">
        <f t="shared" si="158"/>
        <v>1</v>
      </c>
      <c r="CL723" s="30">
        <f>SUMIF(Ingredients!$B$3:$B$230,F723,Ingredients!$J$3:$J$230)+SUMIF($B$3:$B$725,F723,$CT$3:$CT$725)</f>
        <v>0</v>
      </c>
      <c r="CM723" s="30">
        <f>SUMIF(Ingredients!$B$3:$B$230,G723,Ingredients!$J$3:$J$230)+SUMIF($B$3:$B$725,G723,$CT$3:$CT$725)</f>
        <v>4</v>
      </c>
      <c r="CN723" s="30">
        <f>SUMIF(Ingredients!$B$3:$B$230,H723,Ingredients!$J$3:$J$230)+SUMIF($B$3:$B$725,H723,$CT$3:$CT$725)</f>
        <v>0</v>
      </c>
      <c r="CO723" s="30">
        <f>SUMIF(Ingredients!$B$3:$B$230,I723,Ingredients!$J$3:$J$230)+SUMIF($B$3:$B$725,I723,$CT$3:$CT$725)</f>
        <v>0</v>
      </c>
      <c r="CP723" s="30">
        <f>SUMIF(Ingredients!$B$3:$B$230,J723,Ingredients!$J$3:$J$230)+SUMIF($B$3:$B$725,J723,$CT$3:$CT$725)</f>
        <v>0</v>
      </c>
      <c r="CQ723" s="30">
        <f>SUMIF(Ingredients!$B$3:$B$230,K723,Ingredients!$J$3:$J$230)+SUMIF($B$3:$B$725,K723,$CT$3:$CT$725)</f>
        <v>3</v>
      </c>
      <c r="CR723" s="30">
        <f>SUMIF(Ingredients!$B$3:$B$230,L723,Ingredients!$J$3:$J$230)+SUMIF($B$3:$B$725,L723,$CT$3:$CT$725)</f>
        <v>0</v>
      </c>
      <c r="CS723" s="30">
        <f>SUMIF(Ingredients!$B$3:$B$230,M723,Ingredients!$J$3:$J$230)+SUMIF($B$3:$B$725,M723,$CT$3:$CT$725)</f>
        <v>0</v>
      </c>
      <c r="CT723" s="43">
        <f t="shared" si="159"/>
        <v>7</v>
      </c>
      <c r="CU723" s="34">
        <v>51</v>
      </c>
      <c r="CV723" s="30">
        <v>15</v>
      </c>
      <c r="CW723" s="30">
        <v>23.841269841269838</v>
      </c>
      <c r="CX723" s="35">
        <v>1</v>
      </c>
      <c r="CY723" s="36">
        <v>0</v>
      </c>
      <c r="CZ723" s="37">
        <v>2</v>
      </c>
      <c r="DA723" s="38">
        <v>1</v>
      </c>
      <c r="DB723" s="39">
        <v>7</v>
      </c>
      <c r="DC723" t="s">
        <v>199</v>
      </c>
      <c r="DD723" t="str">
        <f t="shared" ca="1" si="151"/>
        <v/>
      </c>
      <c r="DE723" t="str">
        <f t="shared" ca="1" si="160"/>
        <v>No</v>
      </c>
      <c r="DG723" t="s">
        <v>200</v>
      </c>
      <c r="DH723" t="str">
        <f t="shared" ca="1" si="161"/>
        <v/>
      </c>
    </row>
    <row r="724" spans="1:118" x14ac:dyDescent="0.3">
      <c r="B724" t="s">
        <v>1076</v>
      </c>
      <c r="C724" t="str">
        <f>INDEX('PH Itemnames'!$B$1:$B$723,MATCH(B724,'PH Itemnames'!$A$1:$A$723),1)</f>
        <v>minerstewItem</v>
      </c>
      <c r="D724" t="s">
        <v>245</v>
      </c>
      <c r="E724" t="s">
        <v>1191</v>
      </c>
      <c r="F724" s="10" t="s">
        <v>726</v>
      </c>
      <c r="G724" s="11" t="s">
        <v>1077</v>
      </c>
      <c r="H724" s="11" t="s">
        <v>619</v>
      </c>
      <c r="I724" s="11" t="s">
        <v>1078</v>
      </c>
      <c r="J724" s="11" t="s">
        <v>1079</v>
      </c>
      <c r="K724" s="11" t="s">
        <v>1080</v>
      </c>
      <c r="L724" s="11" t="s">
        <v>1081</v>
      </c>
      <c r="M724" s="11" t="s">
        <v>305</v>
      </c>
      <c r="N724" s="46">
        <f ca="1">SUMIF(Ingredients!$B$3:$B$230,'PH complex foods'!F724,Ingredients!$A$3:$A$119)+SUMIF($B$3:$B$725,F724,$V$3:$V$724)</f>
        <v>0</v>
      </c>
      <c r="O724" s="11">
        <f ca="1">SUMIF(Ingredients!$B$3:$B$230,'PH complex foods'!G724,Ingredients!$A$3:$A$119)+SUMIF($B$3:$B$725,G724,$V$3:$V$724)</f>
        <v>0</v>
      </c>
      <c r="P724" s="11">
        <f ca="1">SUMIF(Ingredients!$B$3:$B$230,'PH complex foods'!H724,Ingredients!$A$3:$A$119)+SUMIF($B$3:$B$725,H724,$V$3:$V$724)</f>
        <v>0</v>
      </c>
      <c r="Q724" s="11">
        <f ca="1">SUMIF(Ingredients!$B$3:$B$230,'PH complex foods'!I724,Ingredients!$A$3:$A$119)+SUMIF($B$3:$B$725,I724,$V$3:$V$724)</f>
        <v>0</v>
      </c>
      <c r="R724" s="11">
        <f ca="1">SUMIF(Ingredients!$B$3:$B$230,'PH complex foods'!J724,Ingredients!$A$3:$A$119)+SUMIF($B$3:$B$725,J724,$V$3:$V$724)</f>
        <v>0</v>
      </c>
      <c r="S724" s="11">
        <f ca="1">SUMIF(Ingredients!$B$3:$B$230,'PH complex foods'!K724,Ingredients!$A$3:$A$119)+SUMIF($B$3:$B$725,K724,$V$3:$V$724)</f>
        <v>0</v>
      </c>
      <c r="T724" s="11">
        <f ca="1">SUMIF(Ingredients!$B$3:$B$230,'PH complex foods'!L724,Ingredients!$A$3:$A$119)+SUMIF($B$3:$B$725,L724,$V$3:$V$724)</f>
        <v>0</v>
      </c>
      <c r="U724" s="11">
        <f ca="1">SUMIF(Ingredients!$B$3:$B$230,'PH complex foods'!M724,Ingredients!$A$3:$A$119)+SUMIF($B$3:$B$725,M724,$V$3:$V$724)</f>
        <v>0</v>
      </c>
      <c r="V724" s="10">
        <f ca="1">SUM(N724:U724)-COUNTA(F724:M724)+1</f>
        <v>-7</v>
      </c>
      <c r="W724" s="10">
        <v>-7</v>
      </c>
      <c r="X724" s="11">
        <v>-7</v>
      </c>
      <c r="Y724" s="11">
        <f>COUNTIF(F724:M1448,B724)</f>
        <v>0</v>
      </c>
      <c r="Z724" s="44" t="str">
        <f t="shared" ca="1" si="163"/>
        <v>No</v>
      </c>
      <c r="AA724" s="34">
        <f>SUMIF(Ingredients!$B$3:$B$230,F724,Ingredients!$C$3:$C$230)+SUMIF($B$3:$B$725,F724,$AI$3:$AI$725)</f>
        <v>0</v>
      </c>
      <c r="AB724" s="30">
        <f>SUMIF(Ingredients!$B$3:$B$230,G724,Ingredients!$C$3:$C$230)+SUMIF($B$3:$B$725,G724,$AI$3:$AI$725)</f>
        <v>0</v>
      </c>
      <c r="AC724" s="30">
        <f>SUMIF(Ingredients!$B$3:$B$230,H724,Ingredients!$C$3:$C$230)+SUMIF($B$3:$B$725,H724,$AI$3:$AI$725)</f>
        <v>0</v>
      </c>
      <c r="AD724" s="30">
        <f>SUMIF(Ingredients!$B$3:$B$230,I724,Ingredients!$C$3:$C$230)+SUMIF($B$3:$B$725,I724,$AI$3:$AI$725)</f>
        <v>0</v>
      </c>
      <c r="AE724" s="30">
        <f>SUMIF(Ingredients!$B$3:$B$230,J724,Ingredients!$C$3:$C$230)+SUMIF($B$3:$B$725,J724,$AI$3:$AI$725)</f>
        <v>0</v>
      </c>
      <c r="AF724" s="30">
        <f>SUMIF(Ingredients!$B$3:$B$230,K724,Ingredients!$C$3:$C$230)+SUMIF($B$3:$B$725,K724,$AI$3:$AI$725)</f>
        <v>0</v>
      </c>
      <c r="AG724" s="30">
        <f>SUMIF(Ingredients!$B$3:$B$230,L724,Ingredients!$C$3:$C$230)+SUMIF($B$3:$B$725,L724,$AI$3:$AI$725)</f>
        <v>0</v>
      </c>
      <c r="AH724" s="30">
        <f>SUMIF(Ingredients!$B$3:$B$230,M724,Ingredients!$C$3:$C$230)+SUMIF($B$3:$B$725,M724,$AI$3:$AI$725)</f>
        <v>0</v>
      </c>
      <c r="AI724" s="29">
        <f t="shared" si="152"/>
        <v>0</v>
      </c>
      <c r="AJ724" s="30">
        <f>SUMIF(Ingredients!$B$3:$B$230,F724,Ingredients!$D$3:$D$230)+SUMIF($B$3:$B$725,F724,$AR$3:$AR$725)</f>
        <v>0</v>
      </c>
      <c r="AK724" s="30">
        <f>SUMIF(Ingredients!$B$3:$B$230,G724,Ingredients!$D$3:$D$230)+SUMIF($B$3:$B$725,G724,$AR$3:$AR$725)</f>
        <v>0</v>
      </c>
      <c r="AL724" s="30">
        <f>SUMIF(Ingredients!$B$3:$B$230,H724,Ingredients!$D$3:$D$230)+SUMIF($B$3:$B$725,H724,$AR$3:$AR$725)</f>
        <v>0</v>
      </c>
      <c r="AM724" s="30">
        <f>SUMIF(Ingredients!$B$3:$B$230,I724,Ingredients!$D$3:$D$230)+SUMIF($B$3:$B$725,I724,$AR$3:$AR$725)</f>
        <v>0</v>
      </c>
      <c r="AN724" s="30">
        <f>SUMIF(Ingredients!$B$3:$B$230,J724,Ingredients!$D$3:$D$230)+SUMIF($B$3:$B$725,J724,$AR$3:$AR$725)</f>
        <v>0</v>
      </c>
      <c r="AO724" s="30">
        <f>SUMIF(Ingredients!$B$3:$B$230,K724,Ingredients!$D$3:$D$230)+SUMIF($B$3:$B$725,K724,$AR$3:$AR$725)</f>
        <v>0</v>
      </c>
      <c r="AP724" s="30">
        <f>SUMIF(Ingredients!$B$3:$B$230,L724,Ingredients!$D$3:$D$230)+SUMIF($B$3:$B$725,L724,$AR$3:$AR$725)</f>
        <v>0</v>
      </c>
      <c r="AQ724" s="30">
        <f>SUMIF(Ingredients!$B$3:$B$230,M724,Ingredients!$D$3:$D$230)+SUMIF($B$3:$B$725,M724,$AR$3:$AR$725)</f>
        <v>0</v>
      </c>
      <c r="AR724" s="29">
        <f t="shared" si="153"/>
        <v>0</v>
      </c>
      <c r="AS724" s="30">
        <f>SUMIF(Ingredients!$B$3:$B$230,F724,Ingredients!$E$3:$E$230)+SUMIF($B$3:$B$725,F724,$BA$3:$BA$730)</f>
        <v>0</v>
      </c>
      <c r="AT724" s="30">
        <f>SUMIF(Ingredients!$B$3:$B$230,G724,Ingredients!$E$3:$E$230)+SUMIF($B$3:$B$725,G724,$BA$3:$BA$730)</f>
        <v>0</v>
      </c>
      <c r="AU724" s="30">
        <f>SUMIF(Ingredients!$B$3:$B$230,H724,Ingredients!$E$3:$E$230)+SUMIF($B$3:$B$725,H724,$BA$3:$BA$730)</f>
        <v>0</v>
      </c>
      <c r="AV724" s="30">
        <f>SUMIF(Ingredients!$B$3:$B$230,I724,Ingredients!$E$3:$E$230)+SUMIF($B$3:$B$725,I724,$BA$3:$BA$730)</f>
        <v>0</v>
      </c>
      <c r="AW724" s="30">
        <f>SUMIF(Ingredients!$B$3:$B$230,J724,Ingredients!$E$3:$E$230)+SUMIF($B$3:$B$725,J724,$BA$3:$BA$730)</f>
        <v>0</v>
      </c>
      <c r="AX724" s="30">
        <f>SUMIF(Ingredients!$B$3:$B$230,K724,Ingredients!$E$3:$E$230)+SUMIF($B$3:$B$725,K724,$BA$3:$BA$730)</f>
        <v>0</v>
      </c>
      <c r="AY724" s="30">
        <f>SUMIF(Ingredients!$B$3:$B$230,L724,Ingredients!$E$3:$E$230)+SUMIF($B$3:$B$725,L724,$BA$3:$BA$730)</f>
        <v>0</v>
      </c>
      <c r="AZ724" s="30">
        <f>SUMIF(Ingredients!$B$3:$B$230,M724,Ingredients!$E$3:$E$230)+SUMIF($B$3:$B$725,M724,$BA$3:$BA$730)</f>
        <v>0</v>
      </c>
      <c r="BA724" s="29">
        <f t="shared" si="154"/>
        <v>0</v>
      </c>
      <c r="BB724" s="30">
        <f>SUMIF(Ingredients!$B$3:$B$230,F724,Ingredients!$F$3:$F$230)+SUMIF($B$3:$B$725,F724,$BJ$3:$BJ$725)</f>
        <v>0</v>
      </c>
      <c r="BC724" s="30">
        <f>SUMIF(Ingredients!$B$3:$B$230,G724,Ingredients!$F$3:$F$230)+SUMIF($B$3:$B$725,G724,$BJ$3:$BJ$725)</f>
        <v>0</v>
      </c>
      <c r="BD724" s="30">
        <f>SUMIF(Ingredients!$B$3:$B$230,H724,Ingredients!$F$3:$F$230)+SUMIF($B$3:$B$725,H724,$BJ$3:$BJ$725)</f>
        <v>0</v>
      </c>
      <c r="BE724" s="30">
        <f>SUMIF(Ingredients!$B$3:$B$230,I724,Ingredients!$F$3:$F$230)+SUMIF($B$3:$B$725,I724,$BJ$3:$BJ$725)</f>
        <v>0</v>
      </c>
      <c r="BF724" s="30">
        <f>SUMIF(Ingredients!$B$3:$B$230,J724,Ingredients!$F$3:$F$230)+SUMIF($B$3:$B$725,J724,$BJ$3:$BJ$725)</f>
        <v>0</v>
      </c>
      <c r="BG724" s="30">
        <f>SUMIF(Ingredients!$B$3:$B$230,K724,Ingredients!$F$3:$F$230)+SUMIF($B$3:$B$725,K724,$BJ$3:$BJ$725)</f>
        <v>0</v>
      </c>
      <c r="BH724" s="30">
        <f>SUMIF(Ingredients!$B$3:$B$230,L724,Ingredients!$F$3:$F$230)+SUMIF($B$3:$B$725,L724,$BJ$3:$BJ$725)</f>
        <v>0</v>
      </c>
      <c r="BI724" s="30">
        <f>SUMIF(Ingredients!$B$3:$B$230,M724,Ingredients!$F$3:$F$230)+SUMIF($B$3:$B$725,M724,$BJ$3:$BJ$725)</f>
        <v>0</v>
      </c>
      <c r="BJ724" s="35">
        <f t="shared" si="155"/>
        <v>0</v>
      </c>
      <c r="BK724" s="30">
        <f>SUMIF(Ingredients!$B$3:$B$230,F724,Ingredients!$G$3:$G$230)+SUMIF($B$3:$B$725,F724,$BS$3:$BS$725)</f>
        <v>0</v>
      </c>
      <c r="BL724" s="30">
        <f>SUMIF(Ingredients!$B$3:$B$230,G724,Ingredients!$G$3:$G$230)+SUMIF($B$3:$B$725,G724,$BS$3:$BS$725)</f>
        <v>0</v>
      </c>
      <c r="BM724" s="30">
        <f>SUMIF(Ingredients!$B$3:$B$230,H724,Ingredients!$G$3:$G$230)+SUMIF($B$3:$B$725,H724,$BS$3:$BS$725)</f>
        <v>0</v>
      </c>
      <c r="BN724" s="30">
        <f>SUMIF(Ingredients!$B$3:$B$230,I724,Ingredients!$G$3:$G$230)+SUMIF($B$3:$B$725,I724,$BS$3:$BS$725)</f>
        <v>0</v>
      </c>
      <c r="BO724" s="30">
        <f>SUMIF(Ingredients!$B$3:$B$230,J724,Ingredients!$G$3:$G$230)+SUMIF($B$3:$B$725,J724,$BS$3:$BS$725)</f>
        <v>0</v>
      </c>
      <c r="BP724" s="30">
        <f>SUMIF(Ingredients!$B$3:$B$230,K724,Ingredients!$G$3:$G$230)+SUMIF($B$3:$B$725,K724,$BS$3:$BS$725)</f>
        <v>0</v>
      </c>
      <c r="BQ724" s="30">
        <f>SUMIF(Ingredients!$B$3:$B$230,L724,Ingredients!$G$3:$G$230)+SUMIF($B$3:$B$725,L724,$BS$3:$BS$725)</f>
        <v>0</v>
      </c>
      <c r="BR724" s="30">
        <f>SUMIF(Ingredients!$B$3:$B$230,M724,Ingredients!$G$3:$G$230)+SUMIF($B$3:$B$725,M724,$BS$3:$BS$725)</f>
        <v>0</v>
      </c>
      <c r="BS724" s="36">
        <f t="shared" si="156"/>
        <v>0</v>
      </c>
      <c r="BT724" s="30">
        <f>SUMIF(Ingredients!$B$3:$B$230,F724,Ingredients!$H$3:$H$230)+SUMIF($B$3:$B$725,F724,$CB$3:$CB$725)</f>
        <v>0</v>
      </c>
      <c r="BU724" s="30">
        <f>SUMIF(Ingredients!$B$3:$B$230,G724,Ingredients!$H$3:$H$230)+SUMIF($B$3:$B$725,G724,$CB$3:$CB$725)</f>
        <v>0</v>
      </c>
      <c r="BV724" s="30">
        <f>SUMIF(Ingredients!$B$3:$B$230,H724,Ingredients!$H$3:$H$230)+SUMIF($B$3:$B$725,H724,$CB$3:$CB$725)</f>
        <v>0</v>
      </c>
      <c r="BW724" s="30">
        <f>SUMIF(Ingredients!$B$3:$B$230,I724,Ingredients!$H$3:$H$230)+SUMIF($B$3:$B$725,I724,$CB$3:$CB$725)</f>
        <v>0</v>
      </c>
      <c r="BX724" s="30">
        <f>SUMIF(Ingredients!$B$3:$B$230,J724,Ingredients!$H$3:$H$230)+SUMIF($B$3:$B$725,J724,$CB$3:$CB$725)</f>
        <v>0</v>
      </c>
      <c r="BY724" s="30">
        <f>SUMIF(Ingredients!$B$3:$B$230,K724,Ingredients!$H$3:$H$230)+SUMIF($B$3:$B$725,K724,$CB$3:$CB$725)</f>
        <v>0</v>
      </c>
      <c r="BZ724" s="30">
        <f>SUMIF(Ingredients!$B$3:$B$230,L724,Ingredients!$H$3:$H$230)+SUMIF($B$3:$B$725,L724,$CB$3:$CB$725)</f>
        <v>0</v>
      </c>
      <c r="CA724" s="30">
        <f>SUMIF(Ingredients!$B$3:$B$230,M724,Ingredients!$H$3:$H$230)+SUMIF($B$3:$B$725,M724,$CB$3:$CB$725)</f>
        <v>0</v>
      </c>
      <c r="CB724" s="42">
        <f t="shared" si="157"/>
        <v>0</v>
      </c>
      <c r="CC724" s="30">
        <f>SUMIF(Ingredients!$B$3:$B$230,F724,Ingredients!$I$3:$I$230)+SUMIF($B$3:$B$725,F724,$CK$3:$CK$725)</f>
        <v>0</v>
      </c>
      <c r="CD724" s="30">
        <f>SUMIF(Ingredients!$B$3:$B$230,G724,Ingredients!$I$3:$I$230)+SUMIF($B$3:$B$725,G724,$CK$3:$CK$725)</f>
        <v>0</v>
      </c>
      <c r="CE724" s="30">
        <f>SUMIF(Ingredients!$B$3:$B$230,H724,Ingredients!$I$3:$I$230)+SUMIF($B$3:$B$725,H724,$CK$3:$CK$725)</f>
        <v>0</v>
      </c>
      <c r="CF724" s="30">
        <f>SUMIF(Ingredients!$B$3:$B$230,I724,Ingredients!$I$3:$I$230)+SUMIF($B$3:$B$725,I724,$CK$3:$CK$725)</f>
        <v>0</v>
      </c>
      <c r="CG724" s="30">
        <f>SUMIF(Ingredients!$B$3:$B$230,J724,Ingredients!$I$3:$I$230)+SUMIF($B$3:$B$725,J724,$CK$3:$CK$725)</f>
        <v>0</v>
      </c>
      <c r="CH724" s="30">
        <f>SUMIF(Ingredients!$B$3:$B$230,K724,Ingredients!$I$3:$I$230)+SUMIF($B$3:$B$725,K724,$CK$3:$CK$725)</f>
        <v>0</v>
      </c>
      <c r="CI724" s="30">
        <f>SUMIF(Ingredients!$B$3:$B$230,L724,Ingredients!$I$3:$I$230)+SUMIF($B$3:$B$725,L724,$CK$3:$CK$725)</f>
        <v>0</v>
      </c>
      <c r="CJ724" s="30">
        <f>SUMIF(Ingredients!$B$3:$B$230,M724,Ingredients!$I$3:$I$230)+SUMIF($B$3:$B$725,M724,$CK$3:$CK$725)</f>
        <v>0</v>
      </c>
      <c r="CK724" s="38">
        <f t="shared" si="158"/>
        <v>0</v>
      </c>
      <c r="CL724" s="30">
        <f>SUMIF(Ingredients!$B$3:$B$230,F724,Ingredients!$J$3:$J$230)+SUMIF($B$3:$B$725,F724,$CT$3:$CT$725)</f>
        <v>0</v>
      </c>
      <c r="CM724" s="30">
        <f>SUMIF(Ingredients!$B$3:$B$230,G724,Ingredients!$J$3:$J$230)+SUMIF($B$3:$B$725,G724,$CT$3:$CT$725)</f>
        <v>0</v>
      </c>
      <c r="CN724" s="30">
        <f>SUMIF(Ingredients!$B$3:$B$230,H724,Ingredients!$J$3:$J$230)+SUMIF($B$3:$B$725,H724,$CT$3:$CT$725)</f>
        <v>0</v>
      </c>
      <c r="CO724" s="30">
        <f>SUMIF(Ingredients!$B$3:$B$230,I724,Ingredients!$J$3:$J$230)+SUMIF($B$3:$B$725,I724,$CT$3:$CT$725)</f>
        <v>0</v>
      </c>
      <c r="CP724" s="30">
        <f>SUMIF(Ingredients!$B$3:$B$230,J724,Ingredients!$J$3:$J$230)+SUMIF($B$3:$B$725,J724,$CT$3:$CT$725)</f>
        <v>0</v>
      </c>
      <c r="CQ724" s="30">
        <f>SUMIF(Ingredients!$B$3:$B$230,K724,Ingredients!$J$3:$J$230)+SUMIF($B$3:$B$725,K724,$CT$3:$CT$725)</f>
        <v>0</v>
      </c>
      <c r="CR724" s="30">
        <f>SUMIF(Ingredients!$B$3:$B$230,L724,Ingredients!$J$3:$J$230)+SUMIF($B$3:$B$725,L724,$CT$3:$CT$725)</f>
        <v>0</v>
      </c>
      <c r="CS724" s="30">
        <f>SUMIF(Ingredients!$B$3:$B$230,M724,Ingredients!$J$3:$J$230)+SUMIF($B$3:$B$725,M724,$CT$3:$CT$725)</f>
        <v>0</v>
      </c>
      <c r="CT724" s="43">
        <f t="shared" si="159"/>
        <v>0</v>
      </c>
      <c r="CU724" s="34">
        <v>0</v>
      </c>
      <c r="CV724" s="30">
        <v>0</v>
      </c>
      <c r="CW724" s="30">
        <v>0</v>
      </c>
      <c r="CX724" s="35">
        <v>0</v>
      </c>
      <c r="CY724" s="36">
        <v>0</v>
      </c>
      <c r="CZ724" s="37">
        <v>0</v>
      </c>
      <c r="DA724" s="38">
        <v>0</v>
      </c>
      <c r="DB724" s="39">
        <v>0</v>
      </c>
      <c r="DC724" t="s">
        <v>199</v>
      </c>
      <c r="DD724" t="str">
        <f t="shared" ca="1" si="151"/>
        <v/>
      </c>
      <c r="DE724" t="str">
        <f t="shared" ca="1" si="160"/>
        <v>No</v>
      </c>
      <c r="DF724" t="s">
        <v>1082</v>
      </c>
      <c r="DG724" t="s">
        <v>200</v>
      </c>
      <c r="DH724" t="str">
        <f t="shared" ca="1" si="161"/>
        <v/>
      </c>
      <c r="DN724" t="s">
        <v>2271</v>
      </c>
    </row>
    <row r="725" spans="1:118" x14ac:dyDescent="0.3">
      <c r="B725" t="s">
        <v>1083</v>
      </c>
      <c r="C725" t="str">
        <f>INDEX('PH Itemnames'!$B$1:$B$723,MATCH(B725,'PH Itemnames'!$A$1:$A$723),1)</f>
        <v>cornedbeefbreakfastItem</v>
      </c>
      <c r="D725" t="s">
        <v>245</v>
      </c>
      <c r="E725" t="s">
        <v>1191</v>
      </c>
      <c r="F725" s="10" t="s">
        <v>1057</v>
      </c>
      <c r="G725" s="11" t="s">
        <v>226</v>
      </c>
      <c r="H725" s="11" t="s">
        <v>244</v>
      </c>
      <c r="I725" s="11" t="s">
        <v>322</v>
      </c>
      <c r="J725" s="11" t="s">
        <v>238</v>
      </c>
      <c r="K725" s="11"/>
      <c r="L725" s="11"/>
      <c r="M725" s="11"/>
      <c r="N725" s="46">
        <f ca="1">SUMIF(Ingredients!$B$3:$B$230,'PH complex foods'!F725,Ingredients!$A$3:$A$119)+SUMIF($B$3:$B$725,F725,$V$3:$V$724)</f>
        <v>1</v>
      </c>
      <c r="O725" s="11">
        <f ca="1">SUMIF(Ingredients!$B$3:$B$230,'PH complex foods'!G725,Ingredients!$A$3:$A$119)+SUMIF($B$3:$B$725,G725,$V$3:$V$724)</f>
        <v>1</v>
      </c>
      <c r="P725" s="11">
        <f ca="1">SUMIF(Ingredients!$B$3:$B$230,'PH complex foods'!H725,Ingredients!$A$3:$A$119)+SUMIF($B$3:$B$725,H725,$V$3:$V$724)</f>
        <v>1</v>
      </c>
      <c r="Q725" s="11">
        <f ca="1">SUMIF(Ingredients!$B$3:$B$230,'PH complex foods'!I725,Ingredients!$A$3:$A$119)+SUMIF($B$3:$B$725,I725,$V$3:$V$724)</f>
        <v>1</v>
      </c>
      <c r="R725" s="11">
        <f ca="1">SUMIF(Ingredients!$B$3:$B$230,'PH complex foods'!J725,Ingredients!$A$3:$A$119)+SUMIF($B$3:$B$725,J725,$V$3:$V$724)</f>
        <v>1</v>
      </c>
      <c r="S725" s="11">
        <f ca="1">SUMIF(Ingredients!$B$3:$B$230,'PH complex foods'!K725,Ingredients!$A$3:$A$119)+SUMIF($B$3:$B$725,K725,$V$3:$V$724)</f>
        <v>0</v>
      </c>
      <c r="T725" s="11">
        <f ca="1">SUMIF(Ingredients!$B$3:$B$230,'PH complex foods'!L725,Ingredients!$A$3:$A$119)+SUMIF($B$3:$B$725,L725,$V$3:$V$724)</f>
        <v>0</v>
      </c>
      <c r="U725" s="11">
        <f ca="1">SUMIF(Ingredients!$B$3:$B$230,'PH complex foods'!M725,Ingredients!$A$3:$A$119)+SUMIF($B$3:$B$725,M725,$V$3:$V$724)</f>
        <v>0</v>
      </c>
      <c r="V725" s="10">
        <f t="shared" ca="1" si="162"/>
        <v>1</v>
      </c>
      <c r="W725" s="10">
        <v>1</v>
      </c>
      <c r="X725" s="11">
        <v>0</v>
      </c>
      <c r="Y725" s="11">
        <f>COUNTIF(F725:M1449,B725)</f>
        <v>0</v>
      </c>
      <c r="Z725" s="44" t="str">
        <f t="shared" ca="1" si="163"/>
        <v>Yes</v>
      </c>
      <c r="AA725" s="34">
        <f>SUMIF(Ingredients!$B$3:$B$230,F725,Ingredients!$C$3:$C$230)+SUMIF($B$3:$B$725,F725,$AI$3:$AI$725)</f>
        <v>43</v>
      </c>
      <c r="AB725" s="30">
        <f>SUMIF(Ingredients!$B$3:$B$230,G725,Ingredients!$C$3:$C$230)+SUMIF($B$3:$B$725,G725,$AI$3:$AI$725)</f>
        <v>0</v>
      </c>
      <c r="AC725" s="30">
        <f>SUMIF(Ingredients!$B$3:$B$230,H725,Ingredients!$C$3:$C$230)+SUMIF($B$3:$B$725,H725,$AI$3:$AI$725)</f>
        <v>10</v>
      </c>
      <c r="AD725" s="30">
        <f>SUMIF(Ingredients!$B$3:$B$230,I725,Ingredients!$C$3:$C$230)+SUMIF($B$3:$B$725,I725,$AI$3:$AI$725)</f>
        <v>2</v>
      </c>
      <c r="AE725" s="30">
        <f>SUMIF(Ingredients!$B$3:$B$230,J725,Ingredients!$C$3:$C$230)+SUMIF($B$3:$B$725,J725,$AI$3:$AI$725)</f>
        <v>5</v>
      </c>
      <c r="AF725" s="30">
        <f>SUMIF(Ingredients!$B$3:$B$230,K725,Ingredients!$C$3:$C$230)+SUMIF($B$3:$B$725,K725,$AI$3:$AI$725)</f>
        <v>0</v>
      </c>
      <c r="AG725" s="30">
        <f>SUMIF(Ingredients!$B$3:$B$230,L725,Ingredients!$C$3:$C$230)+SUMIF($B$3:$B$725,L725,$AI$3:$AI$725)</f>
        <v>0</v>
      </c>
      <c r="AH725" s="30">
        <f>SUMIF(Ingredients!$B$3:$B$230,M725,Ingredients!$C$3:$C$230)+SUMIF($B$3:$B$725,M725,$AI$3:$AI$725)</f>
        <v>0</v>
      </c>
      <c r="AI725" s="29">
        <f t="shared" si="152"/>
        <v>60</v>
      </c>
      <c r="AJ725" s="30">
        <f>SUMIF(Ingredients!$B$3:$B$230,F725,Ingredients!$D$3:$D$230)+SUMIF($B$3:$B$725,F725,$AR$3:$AR$725)</f>
        <v>0</v>
      </c>
      <c r="AK725" s="30">
        <f>SUMIF(Ingredients!$B$3:$B$230,G725,Ingredients!$D$3:$D$230)+SUMIF($B$3:$B$725,G725,$AR$3:$AR$725)</f>
        <v>0</v>
      </c>
      <c r="AL725" s="30">
        <f>SUMIF(Ingredients!$B$3:$B$230,H725,Ingredients!$D$3:$D$230)+SUMIF($B$3:$B$725,H725,$AR$3:$AR$725)</f>
        <v>0</v>
      </c>
      <c r="AM725" s="30">
        <f>SUMIF(Ingredients!$B$3:$B$230,I725,Ingredients!$D$3:$D$230)+SUMIF($B$3:$B$725,I725,$AR$3:$AR$725)</f>
        <v>5</v>
      </c>
      <c r="AN725" s="30">
        <f>SUMIF(Ingredients!$B$3:$B$230,J725,Ingredients!$D$3:$D$230)+SUMIF($B$3:$B$725,J725,$AR$3:$AR$725)</f>
        <v>5</v>
      </c>
      <c r="AO725" s="30">
        <f>SUMIF(Ingredients!$B$3:$B$230,K725,Ingredients!$D$3:$D$230)+SUMIF($B$3:$B$725,K725,$AR$3:$AR$725)</f>
        <v>0</v>
      </c>
      <c r="AP725" s="30">
        <f>SUMIF(Ingredients!$B$3:$B$230,L725,Ingredients!$D$3:$D$230)+SUMIF($B$3:$B$725,L725,$AR$3:$AR$725)</f>
        <v>0</v>
      </c>
      <c r="AQ725" s="30">
        <f>SUMIF(Ingredients!$B$3:$B$230,M725,Ingredients!$D$3:$D$230)+SUMIF($B$3:$B$725,M725,$AR$3:$AR$725)</f>
        <v>0</v>
      </c>
      <c r="AR725" s="29">
        <f t="shared" si="153"/>
        <v>10</v>
      </c>
      <c r="AS725" s="30">
        <f>SUMIF(Ingredients!$B$3:$B$230,F725,Ingredients!$E$3:$E$230)+SUMIF($B$3:$B$725,F725,$BA$3:$BA$730)</f>
        <v>30.863095238095241</v>
      </c>
      <c r="AT725" s="30">
        <f>SUMIF(Ingredients!$B$3:$B$230,G725,Ingredients!$E$3:$E$230)+SUMIF($B$3:$B$725,G725,$BA$3:$BA$730)</f>
        <v>16</v>
      </c>
      <c r="AU725" s="30">
        <f>SUMIF(Ingredients!$B$3:$B$230,H725,Ingredients!$E$3:$E$230)+SUMIF($B$3:$B$725,H725,$BA$3:$BA$730)</f>
        <v>16.5</v>
      </c>
      <c r="AV725" s="30">
        <f>SUMIF(Ingredients!$B$3:$B$230,I725,Ingredients!$E$3:$E$230)+SUMIF($B$3:$B$725,I725,$BA$3:$BA$730)</f>
        <v>5</v>
      </c>
      <c r="AW725" s="30">
        <f>SUMIF(Ingredients!$B$3:$B$230,J725,Ingredients!$E$3:$E$230)+SUMIF($B$3:$B$725,J725,$BA$3:$BA$730)</f>
        <v>23</v>
      </c>
      <c r="AX725" s="30">
        <f>SUMIF(Ingredients!$B$3:$B$230,K725,Ingredients!$E$3:$E$230)+SUMIF($B$3:$B$725,K725,$BA$3:$BA$730)</f>
        <v>0</v>
      </c>
      <c r="AY725" s="30">
        <f>SUMIF(Ingredients!$B$3:$B$230,L725,Ingredients!$E$3:$E$230)+SUMIF($B$3:$B$725,L725,$BA$3:$BA$730)</f>
        <v>0</v>
      </c>
      <c r="AZ725" s="30">
        <f>SUMIF(Ingredients!$B$3:$B$230,M725,Ingredients!$E$3:$E$230)+SUMIF($B$3:$B$725,M725,$BA$3:$BA$730)</f>
        <v>0</v>
      </c>
      <c r="BA725" s="29">
        <f t="shared" si="154"/>
        <v>18.272619047619049</v>
      </c>
      <c r="BB725" s="30">
        <f>SUMIF(Ingredients!$B$3:$B$230,F725,Ingredients!$F$3:$F$230)+SUMIF($B$3:$B$725,F725,$BJ$3:$BJ$725)</f>
        <v>0</v>
      </c>
      <c r="BC725" s="30">
        <f>SUMIF(Ingredients!$B$3:$B$230,G725,Ingredients!$F$3:$F$230)+SUMIF($B$3:$B$725,G725,$BJ$3:$BJ$725)</f>
        <v>0</v>
      </c>
      <c r="BD725" s="30">
        <f>SUMIF(Ingredients!$B$3:$B$230,H725,Ingredients!$F$3:$F$230)+SUMIF($B$3:$B$725,H725,$BJ$3:$BJ$725)</f>
        <v>1.5</v>
      </c>
      <c r="BE725" s="30">
        <f>SUMIF(Ingredients!$B$3:$B$230,I725,Ingredients!$F$3:$F$230)+SUMIF($B$3:$B$725,I725,$BJ$3:$BJ$725)</f>
        <v>0</v>
      </c>
      <c r="BF725" s="30">
        <f>SUMIF(Ingredients!$B$3:$B$230,J725,Ingredients!$F$3:$F$230)+SUMIF($B$3:$B$725,J725,$BJ$3:$BJ$725)</f>
        <v>0</v>
      </c>
      <c r="BG725" s="30">
        <f>SUMIF(Ingredients!$B$3:$B$230,K725,Ingredients!$F$3:$F$230)+SUMIF($B$3:$B$725,K725,$BJ$3:$BJ$725)</f>
        <v>0</v>
      </c>
      <c r="BH725" s="30">
        <f>SUMIF(Ingredients!$B$3:$B$230,L725,Ingredients!$F$3:$F$230)+SUMIF($B$3:$B$725,L725,$BJ$3:$BJ$725)</f>
        <v>0</v>
      </c>
      <c r="BI725" s="30">
        <f>SUMIF(Ingredients!$B$3:$B$230,M725,Ingredients!$F$3:$F$230)+SUMIF($B$3:$B$725,M725,$BJ$3:$BJ$725)</f>
        <v>0</v>
      </c>
      <c r="BJ725" s="35">
        <f t="shared" si="155"/>
        <v>1.5</v>
      </c>
      <c r="BK725" s="30">
        <f>SUMIF(Ingredients!$B$3:$B$230,F725,Ingredients!$G$3:$G$230)+SUMIF($B$3:$B$725,F725,$BS$3:$BS$725)</f>
        <v>0</v>
      </c>
      <c r="BL725" s="30">
        <f>SUMIF(Ingredients!$B$3:$B$230,G725,Ingredients!$G$3:$G$230)+SUMIF($B$3:$B$725,G725,$BS$3:$BS$725)</f>
        <v>0</v>
      </c>
      <c r="BM725" s="30">
        <f>SUMIF(Ingredients!$B$3:$B$230,H725,Ingredients!$G$3:$G$230)+SUMIF($B$3:$B$725,H725,$BS$3:$BS$725)</f>
        <v>0</v>
      </c>
      <c r="BN725" s="30">
        <f>SUMIF(Ingredients!$B$3:$B$230,I725,Ingredients!$G$3:$G$230)+SUMIF($B$3:$B$725,I725,$BS$3:$BS$725)</f>
        <v>0</v>
      </c>
      <c r="BO725" s="30">
        <f>SUMIF(Ingredients!$B$3:$B$230,J725,Ingredients!$G$3:$G$230)+SUMIF($B$3:$B$725,J725,$BS$3:$BS$725)</f>
        <v>0</v>
      </c>
      <c r="BP725" s="30">
        <f>SUMIF(Ingredients!$B$3:$B$230,K725,Ingredients!$G$3:$G$230)+SUMIF($B$3:$B$725,K725,$BS$3:$BS$725)</f>
        <v>0</v>
      </c>
      <c r="BQ725" s="30">
        <f>SUMIF(Ingredients!$B$3:$B$230,L725,Ingredients!$G$3:$G$230)+SUMIF($B$3:$B$725,L725,$BS$3:$BS$725)</f>
        <v>0</v>
      </c>
      <c r="BR725" s="30">
        <f>SUMIF(Ingredients!$B$3:$B$230,M725,Ingredients!$G$3:$G$230)+SUMIF($B$3:$B$725,M725,$BS$3:$BS$725)</f>
        <v>0</v>
      </c>
      <c r="BS725" s="36">
        <f t="shared" si="156"/>
        <v>0</v>
      </c>
      <c r="BT725" s="30">
        <f>SUMIF(Ingredients!$B$3:$B$230,F725,Ingredients!$H$3:$H$230)+SUMIF($B$3:$B$725,F725,$CB$3:$CB$725)</f>
        <v>3.5</v>
      </c>
      <c r="BU725" s="30">
        <f>SUMIF(Ingredients!$B$3:$B$230,G725,Ingredients!$H$3:$H$230)+SUMIF($B$3:$B$725,G725,$CB$3:$CB$725)</f>
        <v>0</v>
      </c>
      <c r="BV725" s="30">
        <f>SUMIF(Ingredients!$B$3:$B$230,H725,Ingredients!$H$3:$H$230)+SUMIF($B$3:$B$725,H725,$CB$3:$CB$725)</f>
        <v>0</v>
      </c>
      <c r="BW725" s="30">
        <f>SUMIF(Ingredients!$B$3:$B$230,I725,Ingredients!$H$3:$H$230)+SUMIF($B$3:$B$725,I725,$CB$3:$CB$725)</f>
        <v>1.5</v>
      </c>
      <c r="BX725" s="30">
        <f>SUMIF(Ingredients!$B$3:$B$230,J725,Ingredients!$H$3:$H$230)+SUMIF($B$3:$B$725,J725,$CB$3:$CB$725)</f>
        <v>0</v>
      </c>
      <c r="BY725" s="30">
        <f>SUMIF(Ingredients!$B$3:$B$230,K725,Ingredients!$H$3:$H$230)+SUMIF($B$3:$B$725,K725,$CB$3:$CB$725)</f>
        <v>0</v>
      </c>
      <c r="BZ725" s="30">
        <f>SUMIF(Ingredients!$B$3:$B$230,L725,Ingredients!$H$3:$H$230)+SUMIF($B$3:$B$725,L725,$CB$3:$CB$725)</f>
        <v>0</v>
      </c>
      <c r="CA725" s="30">
        <f>SUMIF(Ingredients!$B$3:$B$230,M725,Ingredients!$H$3:$H$230)+SUMIF($B$3:$B$725,M725,$CB$3:$CB$725)</f>
        <v>0</v>
      </c>
      <c r="CB725" s="42">
        <f t="shared" si="157"/>
        <v>5</v>
      </c>
      <c r="CC725" s="30">
        <f>SUMIF(Ingredients!$B$3:$B$230,F725,Ingredients!$I$3:$I$230)+SUMIF($B$3:$B$725,F725,$CK$3:$CK$725)</f>
        <v>2</v>
      </c>
      <c r="CD725" s="30">
        <f>SUMIF(Ingredients!$B$3:$B$230,G725,Ingredients!$I$3:$I$230)+SUMIF($B$3:$B$725,G725,$CK$3:$CK$725)</f>
        <v>0</v>
      </c>
      <c r="CE725" s="30">
        <f>SUMIF(Ingredients!$B$3:$B$230,H725,Ingredients!$I$3:$I$230)+SUMIF($B$3:$B$725,H725,$CK$3:$CK$725)</f>
        <v>0</v>
      </c>
      <c r="CF725" s="30">
        <f>SUMIF(Ingredients!$B$3:$B$230,I725,Ingredients!$I$3:$I$230)+SUMIF($B$3:$B$725,I725,$CK$3:$CK$725)</f>
        <v>0</v>
      </c>
      <c r="CG725" s="30">
        <f>SUMIF(Ingredients!$B$3:$B$230,J725,Ingredients!$I$3:$I$230)+SUMIF($B$3:$B$725,J725,$CK$3:$CK$725)</f>
        <v>0</v>
      </c>
      <c r="CH725" s="30">
        <f>SUMIF(Ingredients!$B$3:$B$230,K725,Ingredients!$I$3:$I$230)+SUMIF($B$3:$B$725,K725,$CK$3:$CK$725)</f>
        <v>0</v>
      </c>
      <c r="CI725" s="30">
        <f>SUMIF(Ingredients!$B$3:$B$230,L725,Ingredients!$I$3:$I$230)+SUMIF($B$3:$B$725,L725,$CK$3:$CK$725)</f>
        <v>0</v>
      </c>
      <c r="CJ725" s="30">
        <f>SUMIF(Ingredients!$B$3:$B$230,M725,Ingredients!$I$3:$I$230)+SUMIF($B$3:$B$725,M725,$CK$3:$CK$725)</f>
        <v>0</v>
      </c>
      <c r="CK725" s="38">
        <f t="shared" si="158"/>
        <v>2</v>
      </c>
      <c r="CL725" s="30">
        <f>SUMIF(Ingredients!$B$3:$B$230,F725,Ingredients!$J$3:$J$230)+SUMIF($B$3:$B$725,F725,$CT$3:$CT$725)</f>
        <v>4</v>
      </c>
      <c r="CM725" s="30">
        <f>SUMIF(Ingredients!$B$3:$B$230,G725,Ingredients!$J$3:$J$230)+SUMIF($B$3:$B$725,G725,$CT$3:$CT$725)</f>
        <v>0</v>
      </c>
      <c r="CN725" s="30">
        <f>SUMIF(Ingredients!$B$3:$B$230,H725,Ingredients!$J$3:$J$230)+SUMIF($B$3:$B$725,H725,$CT$3:$CT$725)</f>
        <v>1</v>
      </c>
      <c r="CO725" s="30">
        <f>SUMIF(Ingredients!$B$3:$B$230,I725,Ingredients!$J$3:$J$230)+SUMIF($B$3:$B$725,I725,$CT$3:$CT$725)</f>
        <v>0</v>
      </c>
      <c r="CP725" s="30">
        <f>SUMIF(Ingredients!$B$3:$B$230,J725,Ingredients!$J$3:$J$230)+SUMIF($B$3:$B$725,J725,$CT$3:$CT$725)</f>
        <v>2</v>
      </c>
      <c r="CQ725" s="30">
        <f>SUMIF(Ingredients!$B$3:$B$230,K725,Ingredients!$J$3:$J$230)+SUMIF($B$3:$B$725,K725,$CT$3:$CT$725)</f>
        <v>0</v>
      </c>
      <c r="CR725" s="30">
        <f>SUMIF(Ingredients!$B$3:$B$230,L725,Ingredients!$J$3:$J$230)+SUMIF($B$3:$B$725,L725,$CT$3:$CT$725)</f>
        <v>0</v>
      </c>
      <c r="CS725" s="30">
        <f>SUMIF(Ingredients!$B$3:$B$230,M725,Ingredients!$J$3:$J$230)+SUMIF($B$3:$B$725,M725,$CT$3:$CT$725)</f>
        <v>0</v>
      </c>
      <c r="CT725" s="43">
        <f t="shared" si="159"/>
        <v>7</v>
      </c>
      <c r="CU725" s="34">
        <v>60</v>
      </c>
      <c r="CV725" s="30">
        <v>0</v>
      </c>
      <c r="CW725" s="30">
        <v>9</v>
      </c>
      <c r="CX725" s="35">
        <v>1.5</v>
      </c>
      <c r="CY725" s="36">
        <v>0</v>
      </c>
      <c r="CZ725" s="37">
        <v>5</v>
      </c>
      <c r="DA725" s="38">
        <v>2</v>
      </c>
      <c r="DB725" s="39">
        <v>7</v>
      </c>
      <c r="DC725" t="s">
        <v>202</v>
      </c>
      <c r="DD725" t="str">
        <f t="shared" ca="1" si="151"/>
        <v/>
      </c>
      <c r="DE725" t="str">
        <f t="shared" ca="1" si="160"/>
        <v>-</v>
      </c>
      <c r="DG725" t="s">
        <v>200</v>
      </c>
      <c r="DH725" t="str">
        <f t="shared" ca="1" si="161"/>
        <v>CORNEDBEEFBREAKFASTITEM(MEAL, ItemRegistry.cornedbeefbreakfastItem, 4 ,12f,0f,1.5f,5f,0f,2f,7f,2.33f),</v>
      </c>
      <c r="DN725" t="s">
        <v>2271</v>
      </c>
    </row>
    <row r="726" spans="1:118" x14ac:dyDescent="0.3">
      <c r="B726" t="s">
        <v>3483</v>
      </c>
      <c r="C726" t="s">
        <v>1438</v>
      </c>
      <c r="D726" t="s">
        <v>240</v>
      </c>
      <c r="E726" t="s">
        <v>1186</v>
      </c>
      <c r="F726" s="10" t="s">
        <v>216</v>
      </c>
      <c r="G726" s="12" t="s">
        <v>261</v>
      </c>
      <c r="H726" s="12" t="s">
        <v>210</v>
      </c>
      <c r="I726" s="11"/>
      <c r="J726" s="11"/>
      <c r="K726" s="11"/>
      <c r="L726" s="11"/>
      <c r="M726" s="11"/>
      <c r="N726" s="46">
        <f ca="1">SUMIF(Ingredients!$B$3:$B$230,'PH complex foods'!F726,Ingredients!$A$3:$A$119)+SUMIF($B$3:$B$725,F726,$V$3:$V$724)</f>
        <v>1</v>
      </c>
      <c r="O726" s="11">
        <f ca="1">SUMIF(Ingredients!$B$3:$B$230,'PH complex foods'!G726,Ingredients!$A$3:$A$119)+SUMIF($B$3:$B$725,G726,$V$3:$V$724)</f>
        <v>1</v>
      </c>
      <c r="P726" s="11">
        <f ca="1">SUMIF(Ingredients!$B$3:$B$230,'PH complex foods'!H726,Ingredients!$A$3:$A$119)+SUMIF($B$3:$B$725,H726,$V$3:$V$724)</f>
        <v>1</v>
      </c>
      <c r="Q726" s="11">
        <f ca="1">SUMIF(Ingredients!$B$3:$B$230,'PH complex foods'!I726,Ingredients!$A$3:$A$119)+SUMIF($B$3:$B$725,I726,$V$3:$V$724)</f>
        <v>0</v>
      </c>
      <c r="R726" s="11">
        <f ca="1">SUMIF(Ingredients!$B$3:$B$230,'PH complex foods'!J726,Ingredients!$A$3:$A$119)+SUMIF($B$3:$B$725,J726,$V$3:$V$724)</f>
        <v>0</v>
      </c>
      <c r="S726" s="11">
        <f ca="1">SUMIF(Ingredients!$B$3:$B$230,'PH complex foods'!K726,Ingredients!$A$3:$A$119)+SUMIF($B$3:$B$725,K726,$V$3:$V$724)</f>
        <v>0</v>
      </c>
      <c r="T726" s="11">
        <f ca="1">SUMIF(Ingredients!$B$3:$B$230,'PH complex foods'!L726,Ingredients!$A$3:$A$119)+SUMIF($B$3:$B$725,L726,$V$3:$V$724)</f>
        <v>0</v>
      </c>
      <c r="U726" s="11">
        <f ca="1">SUMIF(Ingredients!$B$3:$B$230,'PH complex foods'!M726,Ingredients!$A$3:$A$119)+SUMIF($B$3:$B$725,M726,$V$3:$V$724)</f>
        <v>0</v>
      </c>
      <c r="V726" s="10">
        <f t="shared" ref="V726" ca="1" si="164">SUM(N726:U726)-COUNTA(F726:M726)+1</f>
        <v>1</v>
      </c>
      <c r="W726" s="10">
        <v>1</v>
      </c>
      <c r="X726" s="11">
        <v>1</v>
      </c>
      <c r="Y726" s="11">
        <f>COUNTIF(F726:M1450,B726)</f>
        <v>0</v>
      </c>
      <c r="Z726" s="44" t="str">
        <f t="shared" ref="Z726" ca="1" si="165">IF(V726=1,"Yes","No")</f>
        <v>Yes</v>
      </c>
      <c r="AA726" s="34">
        <f>SUMIF(Ingredients!$B$3:$B$230,F726,Ingredients!$C$3:$C$230)+SUMIF($B$3:$B$725,F726,$AI$3:$AI$725)</f>
        <v>5</v>
      </c>
      <c r="AB726" s="30">
        <f>SUMIF(Ingredients!$B$3:$B$230,G726,Ingredients!$C$3:$C$230)+SUMIF($B$3:$B$725,G726,$AI$3:$AI$725)</f>
        <v>2</v>
      </c>
      <c r="AC726" s="30">
        <f>SUMIF(Ingredients!$B$3:$B$230,H726,Ingredients!$C$3:$C$230)+SUMIF($B$3:$B$725,H726,$AI$3:$AI$725)</f>
        <v>0</v>
      </c>
      <c r="AD726" s="30">
        <f>SUMIF(Ingredients!$B$3:$B$230,I726,Ingredients!$C$3:$C$230)+SUMIF($B$3:$B$725,I726,$AI$3:$AI$725)</f>
        <v>0</v>
      </c>
      <c r="AE726" s="30">
        <f>SUMIF(Ingredients!$B$3:$B$230,J726,Ingredients!$C$3:$C$230)+SUMIF($B$3:$B$725,J726,$AI$3:$AI$725)</f>
        <v>0</v>
      </c>
      <c r="AF726" s="30">
        <f>SUMIF(Ingredients!$B$3:$B$230,K726,Ingredients!$C$3:$C$230)+SUMIF($B$3:$B$725,K726,$AI$3:$AI$725)</f>
        <v>0</v>
      </c>
      <c r="AG726" s="30">
        <f>SUMIF(Ingredients!$B$3:$B$230,L726,Ingredients!$C$3:$C$230)+SUMIF($B$3:$B$725,L726,$AI$3:$AI$725)</f>
        <v>0</v>
      </c>
      <c r="AH726" s="30">
        <f>SUMIF(Ingredients!$B$3:$B$230,M726,Ingredients!$C$3:$C$230)+SUMIF($B$3:$B$725,M726,$AI$3:$AI$725)</f>
        <v>0</v>
      </c>
      <c r="AI726" s="29">
        <f t="shared" ref="AI726" si="166">SUM(AA726:AH726)</f>
        <v>7</v>
      </c>
      <c r="AJ726" s="30">
        <f>SUMIF(Ingredients!$B$3:$B$230,F726,Ingredients!$D$3:$D$230)+SUMIF($B$3:$B$725,F726,$AR$3:$AR$725)</f>
        <v>0</v>
      </c>
      <c r="AK726" s="30">
        <f>SUMIF(Ingredients!$B$3:$B$230,G726,Ingredients!$D$3:$D$230)+SUMIF($B$3:$B$725,G726,$AR$3:$AR$725)</f>
        <v>0</v>
      </c>
      <c r="AL726" s="30">
        <f>SUMIF(Ingredients!$B$3:$B$230,H726,Ingredients!$D$3:$D$230)+SUMIF($B$3:$B$725,H726,$AR$3:$AR$725)</f>
        <v>0</v>
      </c>
      <c r="AM726" s="30">
        <f>SUMIF(Ingredients!$B$3:$B$230,I726,Ingredients!$D$3:$D$230)+SUMIF($B$3:$B$725,I726,$AR$3:$AR$725)</f>
        <v>0</v>
      </c>
      <c r="AN726" s="30">
        <f>SUMIF(Ingredients!$B$3:$B$230,J726,Ingredients!$D$3:$D$230)+SUMIF($B$3:$B$725,J726,$AR$3:$AR$725)</f>
        <v>0</v>
      </c>
      <c r="AO726" s="30">
        <f>SUMIF(Ingredients!$B$3:$B$230,K726,Ingredients!$D$3:$D$230)+SUMIF($B$3:$B$725,K726,$AR$3:$AR$725)</f>
        <v>0</v>
      </c>
      <c r="AP726" s="30">
        <f>SUMIF(Ingredients!$B$3:$B$230,L726,Ingredients!$D$3:$D$230)+SUMIF($B$3:$B$725,L726,$AR$3:$AR$725)</f>
        <v>0</v>
      </c>
      <c r="AQ726" s="30">
        <f>SUMIF(Ingredients!$B$3:$B$230,M726,Ingredients!$D$3:$D$230)+SUMIF($B$3:$B$725,M726,$AR$3:$AR$725)</f>
        <v>0</v>
      </c>
      <c r="AR726" s="29">
        <f t="shared" ref="AR726" si="167">SUM(AJ726:AQ726)</f>
        <v>0</v>
      </c>
      <c r="AS726" s="30">
        <f>SUMIF(Ingredients!$B$3:$B$230,F726,Ingredients!$E$3:$E$230)+SUMIF($B$3:$B$725,F726,$BA$3:$BA$730)</f>
        <v>29.5</v>
      </c>
      <c r="AT726" s="30">
        <f>SUMIF(Ingredients!$B$3:$B$230,G726,Ingredients!$E$3:$E$230)+SUMIF($B$3:$B$725,G726,$BA$3:$BA$730)</f>
        <v>12</v>
      </c>
      <c r="AU726" s="30">
        <f>SUMIF(Ingredients!$B$3:$B$230,H726,Ingredients!$E$3:$E$230)+SUMIF($B$3:$B$725,H726,$BA$3:$BA$730)</f>
        <v>30</v>
      </c>
      <c r="AV726" s="30">
        <f>SUMIF(Ingredients!$B$3:$B$230,I726,Ingredients!$E$3:$E$230)+SUMIF($B$3:$B$725,I726,$BA$3:$BA$730)</f>
        <v>0</v>
      </c>
      <c r="AW726" s="30">
        <f>SUMIF(Ingredients!$B$3:$B$230,J726,Ingredients!$E$3:$E$230)+SUMIF($B$3:$B$725,J726,$BA$3:$BA$730)</f>
        <v>0</v>
      </c>
      <c r="AX726" s="30">
        <f>SUMIF(Ingredients!$B$3:$B$230,K726,Ingredients!$E$3:$E$230)+SUMIF($B$3:$B$725,K726,$BA$3:$BA$730)</f>
        <v>0</v>
      </c>
      <c r="AY726" s="30">
        <f>SUMIF(Ingredients!$B$3:$B$230,L726,Ingredients!$E$3:$E$230)+SUMIF($B$3:$B$725,L726,$BA$3:$BA$730)</f>
        <v>0</v>
      </c>
      <c r="AZ726" s="30">
        <f>SUMIF(Ingredients!$B$3:$B$230,M726,Ingredients!$E$3:$E$230)+SUMIF($B$3:$B$725,M726,$BA$3:$BA$730)</f>
        <v>0</v>
      </c>
      <c r="BA726" s="29">
        <f t="shared" ref="BA726" si="168">SUM(AS726:AZ726)/COUNTA(F726:M726)</f>
        <v>23.833333333333332</v>
      </c>
      <c r="BB726" s="30">
        <f>SUMIF(Ingredients!$B$3:$B$230,F726,Ingredients!$F$3:$F$230)+SUMIF($B$3:$B$725,F726,$BJ$3:$BJ$725)</f>
        <v>1</v>
      </c>
      <c r="BC726" s="30">
        <f>SUMIF(Ingredients!$B$3:$B$230,G726,Ingredients!$F$3:$F$230)+SUMIF($B$3:$B$725,G726,$BJ$3:$BJ$725)</f>
        <v>0</v>
      </c>
      <c r="BD726" s="30">
        <f>SUMIF(Ingredients!$B$3:$B$230,H726,Ingredients!$F$3:$F$230)+SUMIF($B$3:$B$725,H726,$BJ$3:$BJ$725)</f>
        <v>0</v>
      </c>
      <c r="BE726" s="30">
        <f>SUMIF(Ingredients!$B$3:$B$230,I726,Ingredients!$F$3:$F$230)+SUMIF($B$3:$B$725,I726,$BJ$3:$BJ$725)</f>
        <v>0</v>
      </c>
      <c r="BF726" s="30">
        <f>SUMIF(Ingredients!$B$3:$B$230,J726,Ingredients!$F$3:$F$230)+SUMIF($B$3:$B$725,J726,$BJ$3:$BJ$725)</f>
        <v>0</v>
      </c>
      <c r="BG726" s="30">
        <f>SUMIF(Ingredients!$B$3:$B$230,K726,Ingredients!$F$3:$F$230)+SUMIF($B$3:$B$725,K726,$BJ$3:$BJ$725)</f>
        <v>0</v>
      </c>
      <c r="BH726" s="30">
        <f>SUMIF(Ingredients!$B$3:$B$230,L726,Ingredients!$F$3:$F$230)+SUMIF($B$3:$B$725,L726,$BJ$3:$BJ$725)</f>
        <v>0</v>
      </c>
      <c r="BI726" s="30">
        <f>SUMIF(Ingredients!$B$3:$B$230,M726,Ingredients!$F$3:$F$230)+SUMIF($B$3:$B$725,M726,$BJ$3:$BJ$725)</f>
        <v>0</v>
      </c>
      <c r="BJ726" s="35">
        <f t="shared" ref="BJ726" si="169">SUM(BB726:BI726)</f>
        <v>1</v>
      </c>
      <c r="BK726" s="30">
        <f>SUMIF(Ingredients!$B$3:$B$230,F726,Ingredients!$G$3:$G$230)+SUMIF($B$3:$B$725,F726,$BS$3:$BS$725)</f>
        <v>0</v>
      </c>
      <c r="BL726" s="30">
        <f>SUMIF(Ingredients!$B$3:$B$230,G726,Ingredients!$G$3:$G$230)+SUMIF($B$3:$B$725,G726,$BS$3:$BS$725)</f>
        <v>1</v>
      </c>
      <c r="BM726" s="30">
        <f>SUMIF(Ingredients!$B$3:$B$230,H726,Ingredients!$G$3:$G$230)+SUMIF($B$3:$B$725,H726,$BS$3:$BS$725)</f>
        <v>0</v>
      </c>
      <c r="BN726" s="30">
        <f>SUMIF(Ingredients!$B$3:$B$230,I726,Ingredients!$G$3:$G$230)+SUMIF($B$3:$B$725,I726,$BS$3:$BS$725)</f>
        <v>0</v>
      </c>
      <c r="BO726" s="30">
        <f>SUMIF(Ingredients!$B$3:$B$230,J726,Ingredients!$G$3:$G$230)+SUMIF($B$3:$B$725,J726,$BS$3:$BS$725)</f>
        <v>0</v>
      </c>
      <c r="BP726" s="30">
        <f>SUMIF(Ingredients!$B$3:$B$230,K726,Ingredients!$G$3:$G$230)+SUMIF($B$3:$B$725,K726,$BS$3:$BS$725)</f>
        <v>0</v>
      </c>
      <c r="BQ726" s="30">
        <f>SUMIF(Ingredients!$B$3:$B$230,L726,Ingredients!$G$3:$G$230)+SUMIF($B$3:$B$725,L726,$BS$3:$BS$725)</f>
        <v>0</v>
      </c>
      <c r="BR726" s="30">
        <f>SUMIF(Ingredients!$B$3:$B$230,M726,Ingredients!$G$3:$G$230)+SUMIF($B$3:$B$725,M726,$BS$3:$BS$725)</f>
        <v>0</v>
      </c>
      <c r="BS726" s="36">
        <f t="shared" ref="BS726" si="170">SUM(BK726:BR726)</f>
        <v>1</v>
      </c>
      <c r="BT726" s="30">
        <f>SUMIF(Ingredients!$B$3:$B$230,F726,Ingredients!$H$3:$H$230)+SUMIF($B$3:$B$725,F726,$CB$3:$CB$725)</f>
        <v>0</v>
      </c>
      <c r="BU726" s="30">
        <f>SUMIF(Ingredients!$B$3:$B$230,G726,Ingredients!$H$3:$H$230)+SUMIF($B$3:$B$725,G726,$CB$3:$CB$725)</f>
        <v>0</v>
      </c>
      <c r="BV726" s="30">
        <f>SUMIF(Ingredients!$B$3:$B$230,H726,Ingredients!$H$3:$H$230)+SUMIF($B$3:$B$725,H726,$CB$3:$CB$725)</f>
        <v>0</v>
      </c>
      <c r="BW726" s="30">
        <f>SUMIF(Ingredients!$B$3:$B$230,I726,Ingredients!$H$3:$H$230)+SUMIF($B$3:$B$725,I726,$CB$3:$CB$725)</f>
        <v>0</v>
      </c>
      <c r="BX726" s="30">
        <f>SUMIF(Ingredients!$B$3:$B$230,J726,Ingredients!$H$3:$H$230)+SUMIF($B$3:$B$725,J726,$CB$3:$CB$725)</f>
        <v>0</v>
      </c>
      <c r="BY726" s="30">
        <f>SUMIF(Ingredients!$B$3:$B$230,K726,Ingredients!$H$3:$H$230)+SUMIF($B$3:$B$725,K726,$CB$3:$CB$725)</f>
        <v>0</v>
      </c>
      <c r="BZ726" s="30">
        <f>SUMIF(Ingredients!$B$3:$B$230,L726,Ingredients!$H$3:$H$230)+SUMIF($B$3:$B$725,L726,$CB$3:$CB$725)</f>
        <v>0</v>
      </c>
      <c r="CA726" s="30">
        <f>SUMIF(Ingredients!$B$3:$B$230,M726,Ingredients!$H$3:$H$230)+SUMIF($B$3:$B$725,M726,$CB$3:$CB$725)</f>
        <v>0</v>
      </c>
      <c r="CB726" s="42">
        <f t="shared" ref="CB726" si="171">SUM(BT726:CA726)</f>
        <v>0</v>
      </c>
      <c r="CC726" s="30">
        <f>SUMIF(Ingredients!$B$3:$B$230,F726,Ingredients!$I$3:$I$230)+SUMIF($B$3:$B$725,F726,$CK$3:$CK$725)</f>
        <v>0</v>
      </c>
      <c r="CD726" s="30">
        <f>SUMIF(Ingredients!$B$3:$B$230,G726,Ingredients!$I$3:$I$230)+SUMIF($B$3:$B$725,G726,$CK$3:$CK$725)</f>
        <v>0</v>
      </c>
      <c r="CE726" s="30">
        <f>SUMIF(Ingredients!$B$3:$B$230,H726,Ingredients!$I$3:$I$230)+SUMIF($B$3:$B$725,H726,$CK$3:$CK$725)</f>
        <v>0</v>
      </c>
      <c r="CF726" s="30">
        <f>SUMIF(Ingredients!$B$3:$B$230,I726,Ingredients!$I$3:$I$230)+SUMIF($B$3:$B$725,I726,$CK$3:$CK$725)</f>
        <v>0</v>
      </c>
      <c r="CG726" s="30">
        <f>SUMIF(Ingredients!$B$3:$B$230,J726,Ingredients!$I$3:$I$230)+SUMIF($B$3:$B$725,J726,$CK$3:$CK$725)</f>
        <v>0</v>
      </c>
      <c r="CH726" s="30">
        <f>SUMIF(Ingredients!$B$3:$B$230,K726,Ingredients!$I$3:$I$230)+SUMIF($B$3:$B$725,K726,$CK$3:$CK$725)</f>
        <v>0</v>
      </c>
      <c r="CI726" s="30">
        <f>SUMIF(Ingredients!$B$3:$B$230,L726,Ingredients!$I$3:$I$230)+SUMIF($B$3:$B$725,L726,$CK$3:$CK$725)</f>
        <v>0</v>
      </c>
      <c r="CJ726" s="30">
        <f>SUMIF(Ingredients!$B$3:$B$230,M726,Ingredients!$I$3:$I$230)+SUMIF($B$3:$B$725,M726,$CK$3:$CK$725)</f>
        <v>0</v>
      </c>
      <c r="CK726" s="38">
        <f t="shared" ref="CK726" si="172">SUM(CC726:CJ726)</f>
        <v>0</v>
      </c>
      <c r="CL726" s="30">
        <f>SUMIF(Ingredients!$B$3:$B$230,F726,Ingredients!$J$3:$J$230)+SUMIF($B$3:$B$725,F726,$CT$3:$CT$725)</f>
        <v>0</v>
      </c>
      <c r="CM726" s="30">
        <f>SUMIF(Ingredients!$B$3:$B$230,G726,Ingredients!$J$3:$J$230)+SUMIF($B$3:$B$725,G726,$CT$3:$CT$725)</f>
        <v>0</v>
      </c>
      <c r="CN726" s="30">
        <f>SUMIF(Ingredients!$B$3:$B$230,H726,Ingredients!$J$3:$J$230)+SUMIF($B$3:$B$725,H726,$CT$3:$CT$725)</f>
        <v>0</v>
      </c>
      <c r="CO726" s="30">
        <f>SUMIF(Ingredients!$B$3:$B$230,I726,Ingredients!$J$3:$J$230)+SUMIF($B$3:$B$725,I726,$CT$3:$CT$725)</f>
        <v>0</v>
      </c>
      <c r="CP726" s="30">
        <f>SUMIF(Ingredients!$B$3:$B$230,J726,Ingredients!$J$3:$J$230)+SUMIF($B$3:$B$725,J726,$CT$3:$CT$725)</f>
        <v>0</v>
      </c>
      <c r="CQ726" s="30">
        <f>SUMIF(Ingredients!$B$3:$B$230,K726,Ingredients!$J$3:$J$230)+SUMIF($B$3:$B$725,K726,$CT$3:$CT$725)</f>
        <v>0</v>
      </c>
      <c r="CR726" s="30">
        <f>SUMIF(Ingredients!$B$3:$B$230,L726,Ingredients!$J$3:$J$230)+SUMIF($B$3:$B$725,L726,$CT$3:$CT$725)</f>
        <v>0</v>
      </c>
      <c r="CS726" s="30">
        <f>SUMIF(Ingredients!$B$3:$B$230,M726,Ingredients!$J$3:$J$230)+SUMIF($B$3:$B$725,M726,$CT$3:$CT$725)</f>
        <v>0</v>
      </c>
      <c r="CT726" s="43">
        <f t="shared" ref="CT726" si="173">SUM(CL726:CS726)</f>
        <v>0</v>
      </c>
      <c r="CU726" s="34">
        <v>5</v>
      </c>
      <c r="CV726" s="30">
        <v>0</v>
      </c>
      <c r="CW726" s="30">
        <v>21</v>
      </c>
      <c r="CX726" s="35">
        <v>1</v>
      </c>
      <c r="CY726" s="36">
        <v>1</v>
      </c>
      <c r="CZ726" s="37">
        <v>0</v>
      </c>
      <c r="DA726" s="38">
        <v>0</v>
      </c>
      <c r="DB726" s="39">
        <v>0</v>
      </c>
      <c r="DC726" t="s">
        <v>202</v>
      </c>
      <c r="DD726" t="str">
        <f t="shared" ca="1" si="151"/>
        <v/>
      </c>
      <c r="DE726" t="str">
        <f t="shared" ref="DE726:DE727" ca="1" si="174">IF(Z726="No", "No", "-")</f>
        <v>-</v>
      </c>
      <c r="DG726" t="s">
        <v>200</v>
      </c>
      <c r="DH726" t="str">
        <f t="shared" ca="1" si="161"/>
        <v>RAISINCOOKIESITEM(BREAD, ItemRegistry.raisincookiesItem, 4 ,1f,0f,1f,0f,1f,0f,0f,1f),</v>
      </c>
    </row>
    <row r="727" spans="1:118" x14ac:dyDescent="0.3">
      <c r="B727" t="s">
        <v>3485</v>
      </c>
      <c r="C727" t="s">
        <v>1549</v>
      </c>
      <c r="D727" t="s">
        <v>245</v>
      </c>
      <c r="E727" t="s">
        <v>1191</v>
      </c>
      <c r="F727" s="10" t="s">
        <v>23</v>
      </c>
      <c r="G727" s="12" t="s">
        <v>210</v>
      </c>
      <c r="H727" s="12" t="s">
        <v>209</v>
      </c>
      <c r="I727" s="11"/>
      <c r="J727" s="11"/>
      <c r="K727" s="11"/>
      <c r="L727" s="11"/>
      <c r="M727" s="11"/>
      <c r="N727" s="46">
        <f ca="1">SUMIF(Ingredients!$B$3:$B$230,'PH complex foods'!F727,Ingredients!$A$3:$A$119)+SUMIF($B$3:$B$725,F727,$V$3:$V$724)</f>
        <v>1</v>
      </c>
      <c r="O727" s="11">
        <f ca="1">SUMIF(Ingredients!$B$3:$B$230,'PH complex foods'!G727,Ingredients!$A$3:$A$119)+SUMIF($B$3:$B$725,G727,$V$3:$V$724)</f>
        <v>1</v>
      </c>
      <c r="P727" s="11">
        <f ca="1">SUMIF(Ingredients!$B$3:$B$230,'PH complex foods'!H727,Ingredients!$A$3:$A$119)+SUMIF($B$3:$B$725,H727,$V$3:$V$724)</f>
        <v>1</v>
      </c>
      <c r="Q727" s="11">
        <f ca="1">SUMIF(Ingredients!$B$3:$B$230,'PH complex foods'!I727,Ingredients!$A$3:$A$119)+SUMIF($B$3:$B$725,I727,$V$3:$V$724)</f>
        <v>0</v>
      </c>
      <c r="R727" s="11">
        <f ca="1">SUMIF(Ingredients!$B$3:$B$230,'PH complex foods'!J727,Ingredients!$A$3:$A$119)+SUMIF($B$3:$B$725,J727,$V$3:$V$724)</f>
        <v>0</v>
      </c>
      <c r="S727" s="11">
        <f ca="1">SUMIF(Ingredients!$B$3:$B$230,'PH complex foods'!K727,Ingredients!$A$3:$A$119)+SUMIF($B$3:$B$725,K727,$V$3:$V$724)</f>
        <v>0</v>
      </c>
      <c r="T727" s="11">
        <f ca="1">SUMIF(Ingredients!$B$3:$B$230,'PH complex foods'!L727,Ingredients!$A$3:$A$119)+SUMIF($B$3:$B$725,L727,$V$3:$V$724)</f>
        <v>0</v>
      </c>
      <c r="U727" s="11">
        <f ca="1">SUMIF(Ingredients!$B$3:$B$230,'PH complex foods'!M727,Ingredients!$A$3:$A$119)+SUMIF($B$3:$B$725,M727,$V$3:$V$724)</f>
        <v>0</v>
      </c>
      <c r="V727" s="10">
        <f t="shared" ref="V727" ca="1" si="175">SUM(N727:U727)-COUNTA(F727:M727)+1</f>
        <v>1</v>
      </c>
      <c r="W727" s="10">
        <v>1</v>
      </c>
      <c r="X727" s="11">
        <v>2</v>
      </c>
      <c r="Y727" s="11">
        <f>COUNTIF(F727:M1451,B727)</f>
        <v>0</v>
      </c>
      <c r="Z727" s="44" t="str">
        <f t="shared" ref="Z727" ca="1" si="176">IF(V727=1,"Yes","No")</f>
        <v>Yes</v>
      </c>
      <c r="AA727" s="34">
        <f>SUMIF(Ingredients!$B$3:$B$230,F727,Ingredients!$C$3:$C$230)+SUMIF($B$3:$B$725,F727,$AI$3:$AI$725)</f>
        <v>2</v>
      </c>
      <c r="AB727" s="30">
        <f>SUMIF(Ingredients!$B$3:$B$230,G727,Ingredients!$C$3:$C$230)+SUMIF($B$3:$B$725,G727,$AI$3:$AI$725)</f>
        <v>0</v>
      </c>
      <c r="AC727" s="30">
        <f>SUMIF(Ingredients!$B$3:$B$230,H727,Ingredients!$C$3:$C$230)+SUMIF($B$3:$B$725,H727,$AI$3:$AI$725)</f>
        <v>5</v>
      </c>
      <c r="AD727" s="30">
        <f>SUMIF(Ingredients!$B$3:$B$230,I727,Ingredients!$C$3:$C$230)+SUMIF($B$3:$B$725,I727,$AI$3:$AI$725)</f>
        <v>0</v>
      </c>
      <c r="AE727" s="30">
        <f>SUMIF(Ingredients!$B$3:$B$230,J727,Ingredients!$C$3:$C$230)+SUMIF($B$3:$B$725,J727,$AI$3:$AI$725)</f>
        <v>0</v>
      </c>
      <c r="AF727" s="30">
        <f>SUMIF(Ingredients!$B$3:$B$230,K727,Ingredients!$C$3:$C$230)+SUMIF($B$3:$B$725,K727,$AI$3:$AI$725)</f>
        <v>0</v>
      </c>
      <c r="AG727" s="30">
        <f>SUMIF(Ingredients!$B$3:$B$230,L727,Ingredients!$C$3:$C$230)+SUMIF($B$3:$B$725,L727,$AI$3:$AI$725)</f>
        <v>0</v>
      </c>
      <c r="AH727" s="30">
        <f>SUMIF(Ingredients!$B$3:$B$230,M727,Ingredients!$C$3:$C$230)+SUMIF($B$3:$B$725,M727,$AI$3:$AI$725)</f>
        <v>0</v>
      </c>
      <c r="AI727" s="29">
        <f t="shared" ref="AI727" si="177">SUM(AA727:AH727)</f>
        <v>7</v>
      </c>
      <c r="AJ727" s="30">
        <f>SUMIF(Ingredients!$B$3:$B$230,F727,Ingredients!$D$3:$D$230)+SUMIF($B$3:$B$725,F727,$AR$3:$AR$725)</f>
        <v>10</v>
      </c>
      <c r="AK727" s="30">
        <f>SUMIF(Ingredients!$B$3:$B$230,G727,Ingredients!$D$3:$D$230)+SUMIF($B$3:$B$725,G727,$AR$3:$AR$725)</f>
        <v>0</v>
      </c>
      <c r="AL727" s="30">
        <f>SUMIF(Ingredients!$B$3:$B$230,H727,Ingredients!$D$3:$D$230)+SUMIF($B$3:$B$725,H727,$AR$3:$AR$725)</f>
        <v>0</v>
      </c>
      <c r="AM727" s="30">
        <f>SUMIF(Ingredients!$B$3:$B$230,I727,Ingredients!$D$3:$D$230)+SUMIF($B$3:$B$725,I727,$AR$3:$AR$725)</f>
        <v>0</v>
      </c>
      <c r="AN727" s="30">
        <f>SUMIF(Ingredients!$B$3:$B$230,J727,Ingredients!$D$3:$D$230)+SUMIF($B$3:$B$725,J727,$AR$3:$AR$725)</f>
        <v>0</v>
      </c>
      <c r="AO727" s="30">
        <f>SUMIF(Ingredients!$B$3:$B$230,K727,Ingredients!$D$3:$D$230)+SUMIF($B$3:$B$725,K727,$AR$3:$AR$725)</f>
        <v>0</v>
      </c>
      <c r="AP727" s="30">
        <f>SUMIF(Ingredients!$B$3:$B$230,L727,Ingredients!$D$3:$D$230)+SUMIF($B$3:$B$725,L727,$AR$3:$AR$725)</f>
        <v>0</v>
      </c>
      <c r="AQ727" s="30">
        <f>SUMIF(Ingredients!$B$3:$B$230,M727,Ingredients!$D$3:$D$230)+SUMIF($B$3:$B$725,M727,$AR$3:$AR$725)</f>
        <v>0</v>
      </c>
      <c r="AR727" s="29">
        <f t="shared" ref="AR727" si="178">SUM(AJ727:AQ727)</f>
        <v>10</v>
      </c>
      <c r="AS727" s="30">
        <f>SUMIF(Ingredients!$B$3:$B$230,F727,Ingredients!$E$3:$E$230)+SUMIF($B$3:$B$725,F727,$BA$3:$BA$730)</f>
        <v>7</v>
      </c>
      <c r="AT727" s="30">
        <f>SUMIF(Ingredients!$B$3:$B$230,G727,Ingredients!$E$3:$E$230)+SUMIF($B$3:$B$725,G727,$BA$3:$BA$730)</f>
        <v>30</v>
      </c>
      <c r="AU727" s="30">
        <f>SUMIF(Ingredients!$B$3:$B$230,H727,Ingredients!$E$3:$E$230)+SUMIF($B$3:$B$725,H727,$BA$3:$BA$730)</f>
        <v>7</v>
      </c>
      <c r="AV727" s="30">
        <f>SUMIF(Ingredients!$B$3:$B$230,I727,Ingredients!$E$3:$E$230)+SUMIF($B$3:$B$725,I727,$BA$3:$BA$730)</f>
        <v>0</v>
      </c>
      <c r="AW727" s="30">
        <f>SUMIF(Ingredients!$B$3:$B$230,J727,Ingredients!$E$3:$E$230)+SUMIF($B$3:$B$725,J727,$BA$3:$BA$730)</f>
        <v>0</v>
      </c>
      <c r="AX727" s="30">
        <f>SUMIF(Ingredients!$B$3:$B$230,K727,Ingredients!$E$3:$E$230)+SUMIF($B$3:$B$725,K727,$BA$3:$BA$730)</f>
        <v>0</v>
      </c>
      <c r="AY727" s="30">
        <f>SUMIF(Ingredients!$B$3:$B$230,L727,Ingredients!$E$3:$E$230)+SUMIF($B$3:$B$725,L727,$BA$3:$BA$730)</f>
        <v>0</v>
      </c>
      <c r="AZ727" s="30">
        <f>SUMIF(Ingredients!$B$3:$B$230,M727,Ingredients!$E$3:$E$230)+SUMIF($B$3:$B$725,M727,$BA$3:$BA$730)</f>
        <v>0</v>
      </c>
      <c r="BA727" s="29">
        <f t="shared" ref="BA727" si="179">SUM(AS727:AZ727)/COUNTA(F727:M727)</f>
        <v>14.666666666666666</v>
      </c>
      <c r="BB727" s="30">
        <f>SUMIF(Ingredients!$B$3:$B$230,F727,Ingredients!$F$3:$F$230)+SUMIF($B$3:$B$725,F727,$BJ$3:$BJ$725)</f>
        <v>0</v>
      </c>
      <c r="BC727" s="30">
        <f>SUMIF(Ingredients!$B$3:$B$230,G727,Ingredients!$F$3:$F$230)+SUMIF($B$3:$B$725,G727,$BJ$3:$BJ$725)</f>
        <v>0</v>
      </c>
      <c r="BD727" s="30">
        <f>SUMIF(Ingredients!$B$3:$B$230,H727,Ingredients!$F$3:$F$230)+SUMIF($B$3:$B$725,H727,$BJ$3:$BJ$725)</f>
        <v>1</v>
      </c>
      <c r="BE727" s="30">
        <f>SUMIF(Ingredients!$B$3:$B$230,I727,Ingredients!$F$3:$F$230)+SUMIF($B$3:$B$725,I727,$BJ$3:$BJ$725)</f>
        <v>0</v>
      </c>
      <c r="BF727" s="30">
        <f>SUMIF(Ingredients!$B$3:$B$230,J727,Ingredients!$F$3:$F$230)+SUMIF($B$3:$B$725,J727,$BJ$3:$BJ$725)</f>
        <v>0</v>
      </c>
      <c r="BG727" s="30">
        <f>SUMIF(Ingredients!$B$3:$B$230,K727,Ingredients!$F$3:$F$230)+SUMIF($B$3:$B$725,K727,$BJ$3:$BJ$725)</f>
        <v>0</v>
      </c>
      <c r="BH727" s="30">
        <f>SUMIF(Ingredients!$B$3:$B$230,L727,Ingredients!$F$3:$F$230)+SUMIF($B$3:$B$725,L727,$BJ$3:$BJ$725)</f>
        <v>0</v>
      </c>
      <c r="BI727" s="30">
        <f>SUMIF(Ingredients!$B$3:$B$230,M727,Ingredients!$F$3:$F$230)+SUMIF($B$3:$B$725,M727,$BJ$3:$BJ$725)</f>
        <v>0</v>
      </c>
      <c r="BJ727" s="35">
        <f t="shared" ref="BJ727" si="180">SUM(BB727:BI727)</f>
        <v>1</v>
      </c>
      <c r="BK727" s="30">
        <f>SUMIF(Ingredients!$B$3:$B$230,F727,Ingredients!$G$3:$G$230)+SUMIF($B$3:$B$725,F727,$BS$3:$BS$725)</f>
        <v>0.5</v>
      </c>
      <c r="BL727" s="30">
        <f>SUMIF(Ingredients!$B$3:$B$230,G727,Ingredients!$G$3:$G$230)+SUMIF($B$3:$B$725,G727,$BS$3:$BS$725)</f>
        <v>0</v>
      </c>
      <c r="BM727" s="30">
        <f>SUMIF(Ingredients!$B$3:$B$230,H727,Ingredients!$G$3:$G$230)+SUMIF($B$3:$B$725,H727,$BS$3:$BS$725)</f>
        <v>0</v>
      </c>
      <c r="BN727" s="30">
        <f>SUMIF(Ingredients!$B$3:$B$230,I727,Ingredients!$G$3:$G$230)+SUMIF($B$3:$B$725,I727,$BS$3:$BS$725)</f>
        <v>0</v>
      </c>
      <c r="BO727" s="30">
        <f>SUMIF(Ingredients!$B$3:$B$230,J727,Ingredients!$G$3:$G$230)+SUMIF($B$3:$B$725,J727,$BS$3:$BS$725)</f>
        <v>0</v>
      </c>
      <c r="BP727" s="30">
        <f>SUMIF(Ingredients!$B$3:$B$230,K727,Ingredients!$G$3:$G$230)+SUMIF($B$3:$B$725,K727,$BS$3:$BS$725)</f>
        <v>0</v>
      </c>
      <c r="BQ727" s="30">
        <f>SUMIF(Ingredients!$B$3:$B$230,L727,Ingredients!$G$3:$G$230)+SUMIF($B$3:$B$725,L727,$BS$3:$BS$725)</f>
        <v>0</v>
      </c>
      <c r="BR727" s="30">
        <f>SUMIF(Ingredients!$B$3:$B$230,M727,Ingredients!$G$3:$G$230)+SUMIF($B$3:$B$725,M727,$BS$3:$BS$725)</f>
        <v>0</v>
      </c>
      <c r="BS727" s="36">
        <f t="shared" ref="BS727" si="181">SUM(BK727:BR727)</f>
        <v>0.5</v>
      </c>
      <c r="BT727" s="30">
        <f>SUMIF(Ingredients!$B$3:$B$230,F727,Ingredients!$H$3:$H$230)+SUMIF($B$3:$B$725,F727,$CB$3:$CB$725)</f>
        <v>0</v>
      </c>
      <c r="BU727" s="30">
        <f>SUMIF(Ingredients!$B$3:$B$230,G727,Ingredients!$H$3:$H$230)+SUMIF($B$3:$B$725,G727,$CB$3:$CB$725)</f>
        <v>0</v>
      </c>
      <c r="BV727" s="30">
        <f>SUMIF(Ingredients!$B$3:$B$230,H727,Ingredients!$H$3:$H$230)+SUMIF($B$3:$B$725,H727,$CB$3:$CB$725)</f>
        <v>0</v>
      </c>
      <c r="BW727" s="30">
        <f>SUMIF(Ingredients!$B$3:$B$230,I727,Ingredients!$H$3:$H$230)+SUMIF($B$3:$B$725,I727,$CB$3:$CB$725)</f>
        <v>0</v>
      </c>
      <c r="BX727" s="30">
        <f>SUMIF(Ingredients!$B$3:$B$230,J727,Ingredients!$H$3:$H$230)+SUMIF($B$3:$B$725,J727,$CB$3:$CB$725)</f>
        <v>0</v>
      </c>
      <c r="BY727" s="30">
        <f>SUMIF(Ingredients!$B$3:$B$230,K727,Ingredients!$H$3:$H$230)+SUMIF($B$3:$B$725,K727,$CB$3:$CB$725)</f>
        <v>0</v>
      </c>
      <c r="BZ727" s="30">
        <f>SUMIF(Ingredients!$B$3:$B$230,L727,Ingredients!$H$3:$H$230)+SUMIF($B$3:$B$725,L727,$CB$3:$CB$725)</f>
        <v>0</v>
      </c>
      <c r="CA727" s="30">
        <f>SUMIF(Ingredients!$B$3:$B$230,M727,Ingredients!$H$3:$H$230)+SUMIF($B$3:$B$725,M727,$CB$3:$CB$725)</f>
        <v>0</v>
      </c>
      <c r="CB727" s="42">
        <f t="shared" ref="CB727" si="182">SUM(BT727:CA727)</f>
        <v>0</v>
      </c>
      <c r="CC727" s="30">
        <f>SUMIF(Ingredients!$B$3:$B$230,F727,Ingredients!$I$3:$I$230)+SUMIF($B$3:$B$725,F727,$CK$3:$CK$725)</f>
        <v>0</v>
      </c>
      <c r="CD727" s="30">
        <f>SUMIF(Ingredients!$B$3:$B$230,G727,Ingredients!$I$3:$I$230)+SUMIF($B$3:$B$725,G727,$CK$3:$CK$725)</f>
        <v>0</v>
      </c>
      <c r="CE727" s="30">
        <f>SUMIF(Ingredients!$B$3:$B$230,H727,Ingredients!$I$3:$I$230)+SUMIF($B$3:$B$725,H727,$CK$3:$CK$725)</f>
        <v>0</v>
      </c>
      <c r="CF727" s="30">
        <f>SUMIF(Ingredients!$B$3:$B$230,I727,Ingredients!$I$3:$I$230)+SUMIF($B$3:$B$725,I727,$CK$3:$CK$725)</f>
        <v>0</v>
      </c>
      <c r="CG727" s="30">
        <f>SUMIF(Ingredients!$B$3:$B$230,J727,Ingredients!$I$3:$I$230)+SUMIF($B$3:$B$725,J727,$CK$3:$CK$725)</f>
        <v>0</v>
      </c>
      <c r="CH727" s="30">
        <f>SUMIF(Ingredients!$B$3:$B$230,K727,Ingredients!$I$3:$I$230)+SUMIF($B$3:$B$725,K727,$CK$3:$CK$725)</f>
        <v>0</v>
      </c>
      <c r="CI727" s="30">
        <f>SUMIF(Ingredients!$B$3:$B$230,L727,Ingredients!$I$3:$I$230)+SUMIF($B$3:$B$725,L727,$CK$3:$CK$725)</f>
        <v>0</v>
      </c>
      <c r="CJ727" s="30">
        <f>SUMIF(Ingredients!$B$3:$B$230,M727,Ingredients!$I$3:$I$230)+SUMIF($B$3:$B$725,M727,$CK$3:$CK$725)</f>
        <v>0</v>
      </c>
      <c r="CK727" s="38">
        <f t="shared" ref="CK727" si="183">SUM(CC727:CJ727)</f>
        <v>0</v>
      </c>
      <c r="CL727" s="30">
        <f>SUMIF(Ingredients!$B$3:$B$230,F727,Ingredients!$J$3:$J$230)+SUMIF($B$3:$B$725,F727,$CT$3:$CT$725)</f>
        <v>0</v>
      </c>
      <c r="CM727" s="30">
        <f>SUMIF(Ingredients!$B$3:$B$230,G727,Ingredients!$J$3:$J$230)+SUMIF($B$3:$B$725,G727,$CT$3:$CT$725)</f>
        <v>0</v>
      </c>
      <c r="CN727" s="30">
        <f>SUMIF(Ingredients!$B$3:$B$230,H727,Ingredients!$J$3:$J$230)+SUMIF($B$3:$B$725,H727,$CT$3:$CT$725)</f>
        <v>0</v>
      </c>
      <c r="CO727" s="30">
        <f>SUMIF(Ingredients!$B$3:$B$230,I727,Ingredients!$J$3:$J$230)+SUMIF($B$3:$B$725,I727,$CT$3:$CT$725)</f>
        <v>0</v>
      </c>
      <c r="CP727" s="30">
        <f>SUMIF(Ingredients!$B$3:$B$230,J727,Ingredients!$J$3:$J$230)+SUMIF($B$3:$B$725,J727,$CT$3:$CT$725)</f>
        <v>0</v>
      </c>
      <c r="CQ727" s="30">
        <f>SUMIF(Ingredients!$B$3:$B$230,K727,Ingredients!$J$3:$J$230)+SUMIF($B$3:$B$725,K727,$CT$3:$CT$725)</f>
        <v>0</v>
      </c>
      <c r="CR727" s="30">
        <f>SUMIF(Ingredients!$B$3:$B$230,L727,Ingredients!$J$3:$J$230)+SUMIF($B$3:$B$725,L727,$CT$3:$CT$725)</f>
        <v>0</v>
      </c>
      <c r="CS727" s="30">
        <f>SUMIF(Ingredients!$B$3:$B$230,M727,Ingredients!$J$3:$J$230)+SUMIF($B$3:$B$725,M727,$CT$3:$CT$725)</f>
        <v>0</v>
      </c>
      <c r="CT727" s="43">
        <f t="shared" ref="CT727" si="184">SUM(CL727:CS727)</f>
        <v>0</v>
      </c>
      <c r="CU727" s="34">
        <v>10</v>
      </c>
      <c r="CV727" s="30">
        <v>0</v>
      </c>
      <c r="CW727" s="30">
        <v>15</v>
      </c>
      <c r="CX727" s="35">
        <v>1</v>
      </c>
      <c r="CY727" s="36">
        <v>0.5</v>
      </c>
      <c r="CZ727" s="37">
        <v>0</v>
      </c>
      <c r="DA727" s="38">
        <v>0</v>
      </c>
      <c r="DB727" s="39">
        <v>0</v>
      </c>
      <c r="DC727" t="s">
        <v>202</v>
      </c>
      <c r="DD727" t="str">
        <f t="shared" ca="1" si="151"/>
        <v/>
      </c>
      <c r="DE727" t="str">
        <f t="shared" ca="1" si="174"/>
        <v>-</v>
      </c>
      <c r="DG727" t="s">
        <v>200</v>
      </c>
      <c r="DH727" t="str">
        <f t="shared" ca="1" si="161"/>
        <v>PEACHCOBBLERITEM(MEAL, ItemRegistry.peachcobblerItem, 4 ,2f,0f,1f,0f,0.5f,0f,0f,1.4f),</v>
      </c>
    </row>
    <row r="728" spans="1:118" x14ac:dyDescent="0.3">
      <c r="B728" t="s">
        <v>1260</v>
      </c>
      <c r="C728" t="str">
        <f>INDEX('PH Itemnames'!$B$1:$B$723,MATCH(B728,'PH Itemnames'!$A$1:$A$723),1)</f>
        <v>pumpkinpieItem</v>
      </c>
      <c r="D728" t="s">
        <v>245</v>
      </c>
      <c r="E728" t="s">
        <v>1191</v>
      </c>
      <c r="F728" s="64" t="s">
        <v>236</v>
      </c>
      <c r="G728" s="12" t="s">
        <v>226</v>
      </c>
      <c r="H728" s="12" t="s">
        <v>210</v>
      </c>
      <c r="I728" s="11"/>
      <c r="J728" s="11"/>
      <c r="K728" s="11"/>
      <c r="L728" s="11"/>
      <c r="M728" s="11"/>
      <c r="N728" s="46">
        <f ca="1">SUMIF(Ingredients!$B$3:$B$230,'PH complex foods'!F728,Ingredients!$A$3:$A$119)+SUMIF($B$3:$B$725,F728,$V$3:$V$724)</f>
        <v>1</v>
      </c>
      <c r="O728" s="11">
        <f ca="1">SUMIF(Ingredients!$B$3:$B$230,'PH complex foods'!G728,Ingredients!$A$3:$A$119)+SUMIF($B$3:$B$725,G728,$V$3:$V$724)</f>
        <v>1</v>
      </c>
      <c r="P728" s="11">
        <f ca="1">SUMIF(Ingredients!$B$3:$B$230,'PH complex foods'!H728,Ingredients!$A$3:$A$119)+SUMIF($B$3:$B$725,H728,$V$3:$V$724)</f>
        <v>1</v>
      </c>
      <c r="Q728" s="11">
        <f ca="1">SUMIF(Ingredients!$B$3:$B$230,'PH complex foods'!I728,Ingredients!$A$3:$A$119)+SUMIF($B$3:$B$725,I728,$V$3:$V$724)</f>
        <v>0</v>
      </c>
      <c r="R728" s="11">
        <f ca="1">SUMIF(Ingredients!$B$3:$B$230,'PH complex foods'!J728,Ingredients!$A$3:$A$119)+SUMIF($B$3:$B$725,J728,$V$3:$V$724)</f>
        <v>0</v>
      </c>
      <c r="S728" s="11">
        <f ca="1">SUMIF(Ingredients!$B$3:$B$230,'PH complex foods'!K728,Ingredients!$A$3:$A$119)+SUMIF($B$3:$B$725,K728,$V$3:$V$724)</f>
        <v>0</v>
      </c>
      <c r="T728" s="11">
        <f ca="1">SUMIF(Ingredients!$B$3:$B$230,'PH complex foods'!L728,Ingredients!$A$3:$A$119)+SUMIF($B$3:$B$725,L728,$V$3:$V$724)</f>
        <v>0</v>
      </c>
      <c r="U728" s="11">
        <f ca="1">SUMIF(Ingredients!$B$3:$B$230,'PH complex foods'!M728,Ingredients!$A$3:$A$119)+SUMIF($B$3:$B$725,M728,$V$3:$V$724)</f>
        <v>0</v>
      </c>
      <c r="V728" s="10">
        <f t="shared" ca="1" si="162"/>
        <v>1</v>
      </c>
      <c r="W728" s="10">
        <v>1</v>
      </c>
      <c r="X728" s="11">
        <v>0</v>
      </c>
      <c r="Y728" s="11">
        <f t="shared" ref="Y728" si="185">COUNTIF(F728:M1450,B728)</f>
        <v>0</v>
      </c>
      <c r="Z728" s="44" t="str">
        <f t="shared" ca="1" si="163"/>
        <v>Yes</v>
      </c>
      <c r="AA728" s="34">
        <f>SUMIF(Ingredients!$B$3:$B$230,F728,Ingredients!$C$3:$C$230)+SUMIF($B$3:$B$725,F728,$AI$3:$AI$725)</f>
        <v>5</v>
      </c>
      <c r="AB728" s="30">
        <f>SUMIF(Ingredients!$B$3:$B$230,G728,Ingredients!$C$3:$C$230)+SUMIF($B$3:$B$725,G728,$AI$3:$AI$725)</f>
        <v>0</v>
      </c>
      <c r="AC728" s="30">
        <f>SUMIF(Ingredients!$B$3:$B$230,H728,Ingredients!$C$3:$C$230)+SUMIF($B$3:$B$725,H728,$AI$3:$AI$725)</f>
        <v>0</v>
      </c>
      <c r="AD728" s="30">
        <f>SUMIF(Ingredients!$B$3:$B$230,I728,Ingredients!$C$3:$C$230)+SUMIF($B$3:$B$725,I728,$AI$3:$AI$725)</f>
        <v>0</v>
      </c>
      <c r="AE728" s="30">
        <f>SUMIF(Ingredients!$B$3:$B$230,J728,Ingredients!$C$3:$C$230)+SUMIF($B$3:$B$725,J728,$AI$3:$AI$725)</f>
        <v>0</v>
      </c>
      <c r="AF728" s="30">
        <f>SUMIF(Ingredients!$B$3:$B$230,K728,Ingredients!$C$3:$C$230)+SUMIF($B$3:$B$725,K728,$AI$3:$AI$725)</f>
        <v>0</v>
      </c>
      <c r="AG728" s="30">
        <f>SUMIF(Ingredients!$B$3:$B$230,L728,Ingredients!$C$3:$C$230)+SUMIF($B$3:$B$725,L728,$AI$3:$AI$725)</f>
        <v>0</v>
      </c>
      <c r="AH728" s="30">
        <f>SUMIF(Ingredients!$B$3:$B$230,M728,Ingredients!$C$3:$C$230)+SUMIF($B$3:$B$725,M728,$AI$3:$AI$725)</f>
        <v>0</v>
      </c>
      <c r="AI728" s="29">
        <f t="shared" ref="AI728" si="186">SUM(AA728:AH728)</f>
        <v>5</v>
      </c>
      <c r="AJ728" s="30">
        <f>SUMIF(Ingredients!$B$3:$B$230,F728,Ingredients!$D$3:$D$230)+SUMIF($B$3:$B$725,F728,$AR$3:$AR$725)</f>
        <v>1</v>
      </c>
      <c r="AK728" s="30">
        <f>SUMIF(Ingredients!$B$3:$B$230,G728,Ingredients!$D$3:$D$230)+SUMIF($B$3:$B$725,G728,$AR$3:$AR$725)</f>
        <v>0</v>
      </c>
      <c r="AL728" s="30">
        <f>SUMIF(Ingredients!$B$3:$B$230,H728,Ingredients!$D$3:$D$230)+SUMIF($B$3:$B$725,H728,$AR$3:$AR$725)</f>
        <v>0</v>
      </c>
      <c r="AM728" s="30">
        <f>SUMIF(Ingredients!$B$3:$B$230,I728,Ingredients!$D$3:$D$230)+SUMIF($B$3:$B$725,I728,$AR$3:$AR$725)</f>
        <v>0</v>
      </c>
      <c r="AN728" s="30">
        <f>SUMIF(Ingredients!$B$3:$B$230,J728,Ingredients!$D$3:$D$230)+SUMIF($B$3:$B$725,J728,$AR$3:$AR$725)</f>
        <v>0</v>
      </c>
      <c r="AO728" s="30">
        <f>SUMIF(Ingredients!$B$3:$B$230,K728,Ingredients!$D$3:$D$230)+SUMIF($B$3:$B$725,K728,$AR$3:$AR$725)</f>
        <v>0</v>
      </c>
      <c r="AP728" s="30">
        <f>SUMIF(Ingredients!$B$3:$B$230,L728,Ingredients!$D$3:$D$230)+SUMIF($B$3:$B$725,L728,$AR$3:$AR$725)</f>
        <v>0</v>
      </c>
      <c r="AQ728" s="30">
        <f>SUMIF(Ingredients!$B$3:$B$230,M728,Ingredients!$D$3:$D$230)+SUMIF($B$3:$B$725,M728,$AR$3:$AR$725)</f>
        <v>0</v>
      </c>
      <c r="AR728" s="29">
        <f t="shared" ref="AR728" si="187">SUM(AJ728:AQ728)</f>
        <v>1</v>
      </c>
      <c r="AS728" s="30">
        <f>SUMIF(Ingredients!$B$3:$B$230,F728,Ingredients!$E$3:$E$230)+SUMIF($B$3:$B$725,F728,$BA$3:$BA$730)</f>
        <v>30</v>
      </c>
      <c r="AT728" s="30">
        <f>SUMIF(Ingredients!$B$3:$B$230,G728,Ingredients!$E$3:$E$230)+SUMIF($B$3:$B$725,G728,$BA$3:$BA$730)</f>
        <v>16</v>
      </c>
      <c r="AU728" s="30">
        <f>SUMIF(Ingredients!$B$3:$B$230,H728,Ingredients!$E$3:$E$230)+SUMIF($B$3:$B$725,H728,$BA$3:$BA$730)</f>
        <v>30</v>
      </c>
      <c r="AV728" s="30">
        <f>SUMIF(Ingredients!$B$3:$B$230,I728,Ingredients!$E$3:$E$230)+SUMIF($B$3:$B$725,I728,$BA$3:$BA$730)</f>
        <v>0</v>
      </c>
      <c r="AW728" s="30">
        <f>SUMIF(Ingredients!$B$3:$B$230,J728,Ingredients!$E$3:$E$230)+SUMIF($B$3:$B$725,J728,$BA$3:$BA$730)</f>
        <v>0</v>
      </c>
      <c r="AX728" s="30">
        <f>SUMIF(Ingredients!$B$3:$B$230,K728,Ingredients!$E$3:$E$230)+SUMIF($B$3:$B$725,K728,$BA$3:$BA$730)</f>
        <v>0</v>
      </c>
      <c r="AY728" s="30">
        <f>SUMIF(Ingredients!$B$3:$B$230,L728,Ingredients!$E$3:$E$230)+SUMIF($B$3:$B$725,L728,$BA$3:$BA$730)</f>
        <v>0</v>
      </c>
      <c r="AZ728" s="30">
        <f>SUMIF(Ingredients!$B$3:$B$230,M728,Ingredients!$E$3:$E$230)+SUMIF($B$3:$B$725,M728,$BA$3:$BA$730)</f>
        <v>0</v>
      </c>
      <c r="BA728" s="29">
        <f t="shared" ref="BA728" si="188">SUM(AS728:AZ728)/COUNTA(F728:M728)</f>
        <v>25.333333333333332</v>
      </c>
      <c r="BB728" s="30">
        <f>SUMIF(Ingredients!$B$3:$B$230,F728,Ingredients!$F$3:$F$230)+SUMIF($B$3:$B$725,F728,$BJ$3:$BJ$725)</f>
        <v>0</v>
      </c>
      <c r="BC728" s="30">
        <f>SUMIF(Ingredients!$B$3:$B$230,G728,Ingredients!$F$3:$F$230)+SUMIF($B$3:$B$725,G728,$BJ$3:$BJ$725)</f>
        <v>0</v>
      </c>
      <c r="BD728" s="30">
        <f>SUMIF(Ingredients!$B$3:$B$230,H728,Ingredients!$F$3:$F$230)+SUMIF($B$3:$B$725,H728,$BJ$3:$BJ$725)</f>
        <v>0</v>
      </c>
      <c r="BE728" s="30">
        <f>SUMIF(Ingredients!$B$3:$B$230,I728,Ingredients!$F$3:$F$230)+SUMIF($B$3:$B$725,I728,$BJ$3:$BJ$725)</f>
        <v>0</v>
      </c>
      <c r="BF728" s="30">
        <f>SUMIF(Ingredients!$B$3:$B$230,J728,Ingredients!$F$3:$F$230)+SUMIF($B$3:$B$725,J728,$BJ$3:$BJ$725)</f>
        <v>0</v>
      </c>
      <c r="BG728" s="30">
        <f>SUMIF(Ingredients!$B$3:$B$230,K728,Ingredients!$F$3:$F$230)+SUMIF($B$3:$B$725,K728,$BJ$3:$BJ$725)</f>
        <v>0</v>
      </c>
      <c r="BH728" s="30">
        <f>SUMIF(Ingredients!$B$3:$B$230,L728,Ingredients!$F$3:$F$230)+SUMIF($B$3:$B$725,L728,$BJ$3:$BJ$725)</f>
        <v>0</v>
      </c>
      <c r="BI728" s="30">
        <f>SUMIF(Ingredients!$B$3:$B$230,M728,Ingredients!$F$3:$F$230)+SUMIF($B$3:$B$725,M728,$BJ$3:$BJ$725)</f>
        <v>0</v>
      </c>
      <c r="BJ728" s="35">
        <f t="shared" ref="BJ728" si="189">SUM(BB728:BI728)</f>
        <v>0</v>
      </c>
      <c r="BK728" s="30">
        <f>SUMIF(Ingredients!$B$3:$B$230,F728,Ingredients!$G$3:$G$230)+SUMIF($B$3:$B$725,F728,$BS$3:$BS$725)</f>
        <v>1.5</v>
      </c>
      <c r="BL728" s="30">
        <f>SUMIF(Ingredients!$B$3:$B$230,G728,Ingredients!$G$3:$G$230)+SUMIF($B$3:$B$725,G728,$BS$3:$BS$725)</f>
        <v>0</v>
      </c>
      <c r="BM728" s="30">
        <f>SUMIF(Ingredients!$B$3:$B$230,H728,Ingredients!$G$3:$G$230)+SUMIF($B$3:$B$725,H728,$BS$3:$BS$725)</f>
        <v>0</v>
      </c>
      <c r="BN728" s="30">
        <f>SUMIF(Ingredients!$B$3:$B$230,I728,Ingredients!$G$3:$G$230)+SUMIF($B$3:$B$725,I728,$BS$3:$BS$725)</f>
        <v>0</v>
      </c>
      <c r="BO728" s="30">
        <f>SUMIF(Ingredients!$B$3:$B$230,J728,Ingredients!$G$3:$G$230)+SUMIF($B$3:$B$725,J728,$BS$3:$BS$725)</f>
        <v>0</v>
      </c>
      <c r="BP728" s="30">
        <f>SUMIF(Ingredients!$B$3:$B$230,K728,Ingredients!$G$3:$G$230)+SUMIF($B$3:$B$725,K728,$BS$3:$BS$725)</f>
        <v>0</v>
      </c>
      <c r="BQ728" s="30">
        <f>SUMIF(Ingredients!$B$3:$B$230,L728,Ingredients!$G$3:$G$230)+SUMIF($B$3:$B$725,L728,$BS$3:$BS$725)</f>
        <v>0</v>
      </c>
      <c r="BR728" s="30">
        <f>SUMIF(Ingredients!$B$3:$B$230,M728,Ingredients!$G$3:$G$230)+SUMIF($B$3:$B$725,M728,$BS$3:$BS$725)</f>
        <v>0</v>
      </c>
      <c r="BS728" s="36">
        <f t="shared" ref="BS728" si="190">SUM(BK728:BR728)</f>
        <v>1.5</v>
      </c>
      <c r="BT728" s="30">
        <f>SUMIF(Ingredients!$B$3:$B$230,F728,Ingredients!$H$3:$H$230)+SUMIF($B$3:$B$725,F728,$CB$3:$CB$725)</f>
        <v>1.5</v>
      </c>
      <c r="BU728" s="30">
        <f>SUMIF(Ingredients!$B$3:$B$230,G728,Ingredients!$H$3:$H$230)+SUMIF($B$3:$B$725,G728,$CB$3:$CB$725)</f>
        <v>0</v>
      </c>
      <c r="BV728" s="30">
        <f>SUMIF(Ingredients!$B$3:$B$230,H728,Ingredients!$H$3:$H$230)+SUMIF($B$3:$B$725,H728,$CB$3:$CB$725)</f>
        <v>0</v>
      </c>
      <c r="BW728" s="30">
        <f>SUMIF(Ingredients!$B$3:$B$230,I728,Ingredients!$H$3:$H$230)+SUMIF($B$3:$B$725,I728,$CB$3:$CB$725)</f>
        <v>0</v>
      </c>
      <c r="BX728" s="30">
        <f>SUMIF(Ingredients!$B$3:$B$230,J728,Ingredients!$H$3:$H$230)+SUMIF($B$3:$B$725,J728,$CB$3:$CB$725)</f>
        <v>0</v>
      </c>
      <c r="BY728" s="30">
        <f>SUMIF(Ingredients!$B$3:$B$230,K728,Ingredients!$H$3:$H$230)+SUMIF($B$3:$B$725,K728,$CB$3:$CB$725)</f>
        <v>0</v>
      </c>
      <c r="BZ728" s="30">
        <f>SUMIF(Ingredients!$B$3:$B$230,L728,Ingredients!$H$3:$H$230)+SUMIF($B$3:$B$725,L728,$CB$3:$CB$725)</f>
        <v>0</v>
      </c>
      <c r="CA728" s="30">
        <f>SUMIF(Ingredients!$B$3:$B$230,M728,Ingredients!$H$3:$H$230)+SUMIF($B$3:$B$725,M728,$CB$3:$CB$725)</f>
        <v>0</v>
      </c>
      <c r="CB728" s="42">
        <f t="shared" ref="CB728" si="191">SUM(BT728:CA728)</f>
        <v>1.5</v>
      </c>
      <c r="CC728" s="30">
        <f>SUMIF(Ingredients!$B$3:$B$230,F728,Ingredients!$I$3:$I$230)+SUMIF($B$3:$B$725,F728,$CK$3:$CK$725)</f>
        <v>0</v>
      </c>
      <c r="CD728" s="30">
        <f>SUMIF(Ingredients!$B$3:$B$230,G728,Ingredients!$I$3:$I$230)+SUMIF($B$3:$B$725,G728,$CK$3:$CK$725)</f>
        <v>0</v>
      </c>
      <c r="CE728" s="30">
        <f>SUMIF(Ingredients!$B$3:$B$230,H728,Ingredients!$I$3:$I$230)+SUMIF($B$3:$B$725,H728,$CK$3:$CK$725)</f>
        <v>0</v>
      </c>
      <c r="CF728" s="30">
        <f>SUMIF(Ingredients!$B$3:$B$230,I728,Ingredients!$I$3:$I$230)+SUMIF($B$3:$B$725,I728,$CK$3:$CK$725)</f>
        <v>0</v>
      </c>
      <c r="CG728" s="30">
        <f>SUMIF(Ingredients!$B$3:$B$230,J728,Ingredients!$I$3:$I$230)+SUMIF($B$3:$B$725,J728,$CK$3:$CK$725)</f>
        <v>0</v>
      </c>
      <c r="CH728" s="30">
        <f>SUMIF(Ingredients!$B$3:$B$230,K728,Ingredients!$I$3:$I$230)+SUMIF($B$3:$B$725,K728,$CK$3:$CK$725)</f>
        <v>0</v>
      </c>
      <c r="CI728" s="30">
        <f>SUMIF(Ingredients!$B$3:$B$230,L728,Ingredients!$I$3:$I$230)+SUMIF($B$3:$B$725,L728,$CK$3:$CK$725)</f>
        <v>0</v>
      </c>
      <c r="CJ728" s="30">
        <f>SUMIF(Ingredients!$B$3:$B$230,M728,Ingredients!$I$3:$I$230)+SUMIF($B$3:$B$725,M728,$CK$3:$CK$725)</f>
        <v>0</v>
      </c>
      <c r="CK728" s="38">
        <f t="shared" ref="CK728" si="192">SUM(CC728:CJ728)</f>
        <v>0</v>
      </c>
      <c r="CL728" s="30">
        <f>SUMIF(Ingredients!$B$3:$B$230,F728,Ingredients!$J$3:$J$230)+SUMIF($B$3:$B$725,F728,$CT$3:$CT$725)</f>
        <v>0</v>
      </c>
      <c r="CM728" s="30">
        <f>SUMIF(Ingredients!$B$3:$B$230,G728,Ingredients!$J$3:$J$230)+SUMIF($B$3:$B$725,G728,$CT$3:$CT$725)</f>
        <v>0</v>
      </c>
      <c r="CN728" s="30">
        <f>SUMIF(Ingredients!$B$3:$B$230,H728,Ingredients!$J$3:$J$230)+SUMIF($B$3:$B$725,H728,$CT$3:$CT$725)</f>
        <v>0</v>
      </c>
      <c r="CO728" s="30">
        <f>SUMIF(Ingredients!$B$3:$B$230,I728,Ingredients!$J$3:$J$230)+SUMIF($B$3:$B$725,I728,$CT$3:$CT$725)</f>
        <v>0</v>
      </c>
      <c r="CP728" s="30">
        <f>SUMIF(Ingredients!$B$3:$B$230,J728,Ingredients!$J$3:$J$230)+SUMIF($B$3:$B$725,J728,$CT$3:$CT$725)</f>
        <v>0</v>
      </c>
      <c r="CQ728" s="30">
        <f>SUMIF(Ingredients!$B$3:$B$230,K728,Ingredients!$J$3:$J$230)+SUMIF($B$3:$B$725,K728,$CT$3:$CT$725)</f>
        <v>0</v>
      </c>
      <c r="CR728" s="30">
        <f>SUMIF(Ingredients!$B$3:$B$230,L728,Ingredients!$J$3:$J$230)+SUMIF($B$3:$B$725,L728,$CT$3:$CT$725)</f>
        <v>0</v>
      </c>
      <c r="CS728" s="30">
        <f>SUMIF(Ingredients!$B$3:$B$230,M728,Ingredients!$J$3:$J$230)+SUMIF($B$3:$B$725,M728,$CT$3:$CT$725)</f>
        <v>0</v>
      </c>
      <c r="CT728" s="43">
        <f t="shared" ref="CT728" si="193">SUM(CL728:CS728)</f>
        <v>0</v>
      </c>
      <c r="CU728" s="34">
        <v>5</v>
      </c>
      <c r="CV728" s="30">
        <v>0</v>
      </c>
      <c r="CW728" s="30">
        <v>12</v>
      </c>
      <c r="CX728" s="35">
        <v>0</v>
      </c>
      <c r="CY728" s="36">
        <v>1.5</v>
      </c>
      <c r="CZ728" s="37">
        <v>1.5</v>
      </c>
      <c r="DA728" s="38">
        <v>0</v>
      </c>
      <c r="DB728" s="39">
        <v>0</v>
      </c>
      <c r="DC728" t="s">
        <v>202</v>
      </c>
      <c r="DD728" t="str">
        <f t="shared" ca="1" si="151"/>
        <v/>
      </c>
      <c r="DE728" t="str">
        <f t="shared" ca="1" si="160"/>
        <v>-</v>
      </c>
      <c r="DG728" t="s">
        <v>200</v>
      </c>
      <c r="DH728" t="str">
        <f t="shared" ca="1" si="161"/>
        <v>PUMPKINPIEITEM(MEAL, ItemRegistry.pumpkinpieItem, 4 ,1f,0f,0f,1.5f,1.5f,0f,0f,1.75f),</v>
      </c>
      <c r="DN728" t="s">
        <v>2271</v>
      </c>
    </row>
    <row r="729" spans="1:118" x14ac:dyDescent="0.3">
      <c r="DH729" t="str">
        <f t="shared" ref="DH729" si="194">IF(AND(Z729="Yes",NOT(DG729="No")),CONCATENATE(UPPER(C729), "(", E729, ", ItemRegistry.",C729,", ",4," ,", ROUND(CU729/5,2),"f,",ROUND(CV729,0),"f,",ROUND(CX729,0),"f,",ROUND(CZ729,2),"f,",ROUND(CY729,2),"f,",ROUND(DA729,2),"f,",ROUND(DB729,2),"f,",ROUND(CW729/21,2), "f),"),"")</f>
        <v/>
      </c>
    </row>
    <row r="730" spans="1:118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8"/>
      <c r="P730" s="18"/>
      <c r="Q730" s="18"/>
      <c r="R730" s="18"/>
      <c r="S730" s="18"/>
      <c r="T730" s="18"/>
      <c r="U730" s="18"/>
      <c r="V730" s="20" t="s">
        <v>1160</v>
      </c>
      <c r="W730" s="20" t="s">
        <v>1160</v>
      </c>
      <c r="X730" s="20" t="s">
        <v>1160</v>
      </c>
      <c r="Y730" s="20" t="s">
        <v>1122</v>
      </c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8"/>
      <c r="AK730" s="28"/>
      <c r="AL730" s="28"/>
      <c r="AM730" s="28"/>
      <c r="AN730" s="28"/>
      <c r="AO730" s="28"/>
      <c r="AP730" s="28"/>
      <c r="AQ730" s="28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112" t="s">
        <v>1138</v>
      </c>
      <c r="CV730" s="113"/>
      <c r="CW730" s="113"/>
      <c r="CX730" s="113"/>
      <c r="CY730" s="113"/>
      <c r="CZ730" s="113"/>
      <c r="DA730" s="113"/>
      <c r="DB730" s="114"/>
      <c r="DC730" s="20"/>
      <c r="DD730" s="20"/>
      <c r="DE730" s="20"/>
      <c r="DF730" s="20" t="s">
        <v>1134</v>
      </c>
      <c r="DG730" s="28"/>
    </row>
    <row r="731" spans="1:118" x14ac:dyDescent="0.3">
      <c r="V731">
        <f ca="1">SUMIF(V3:V728, 1)</f>
        <v>557</v>
      </c>
      <c r="W731">
        <f>SUMIF(W3:W728, 1)</f>
        <v>544</v>
      </c>
      <c r="X731">
        <f>SUMIF(X3:X728, 1)</f>
        <v>468</v>
      </c>
      <c r="Y731">
        <f>COUNTA(A3:A725)-U731</f>
        <v>0</v>
      </c>
      <c r="CU731" s="26">
        <f t="shared" ref="CU731:DB731" si="195">MAX(CU3:CU728)</f>
        <v>75</v>
      </c>
      <c r="CV731" s="26">
        <f t="shared" si="195"/>
        <v>40</v>
      </c>
      <c r="CW731" s="26">
        <f t="shared" si="195"/>
        <v>87</v>
      </c>
      <c r="CX731" s="26">
        <f t="shared" si="195"/>
        <v>3.5</v>
      </c>
      <c r="CY731" s="26">
        <f t="shared" si="195"/>
        <v>4</v>
      </c>
      <c r="CZ731" s="26">
        <f t="shared" si="195"/>
        <v>12.5</v>
      </c>
      <c r="DA731" s="26">
        <f t="shared" si="195"/>
        <v>12.5</v>
      </c>
      <c r="DB731" s="26">
        <f t="shared" si="195"/>
        <v>7</v>
      </c>
      <c r="DC731" t="s">
        <v>1135</v>
      </c>
      <c r="DF731">
        <f>COUNTA(DC3:DC728)-COUNTIF(DC3:DC728,"-")</f>
        <v>726</v>
      </c>
    </row>
    <row r="732" spans="1:118" x14ac:dyDescent="0.3">
      <c r="DC732" t="s">
        <v>1136</v>
      </c>
      <c r="DF732">
        <f>COUNTA(DC3:DC728)-DF731</f>
        <v>0</v>
      </c>
    </row>
    <row r="733" spans="1:118" x14ac:dyDescent="0.3">
      <c r="V733" s="21" t="s">
        <v>1123</v>
      </c>
      <c r="W733" s="21"/>
      <c r="X733">
        <v>572</v>
      </c>
      <c r="Y733" t="s">
        <v>1152</v>
      </c>
    </row>
    <row r="734" spans="1:118" x14ac:dyDescent="0.3">
      <c r="V734" s="21" t="s">
        <v>1103</v>
      </c>
      <c r="W734" s="21"/>
      <c r="X734">
        <f ca="1">X733-V731</f>
        <v>15</v>
      </c>
    </row>
    <row r="736" spans="1:118" x14ac:dyDescent="0.3">
      <c r="V736" s="21" t="s">
        <v>1124</v>
      </c>
      <c r="W736" s="21"/>
      <c r="X736">
        <v>501</v>
      </c>
    </row>
    <row r="737" spans="22:24" x14ac:dyDescent="0.3">
      <c r="V737" s="21" t="s">
        <v>1103</v>
      </c>
      <c r="W737" s="21"/>
      <c r="X737">
        <f ca="1">X736-V731</f>
        <v>-56</v>
      </c>
    </row>
  </sheetData>
  <mergeCells count="6">
    <mergeCell ref="CU730:DB730"/>
    <mergeCell ref="CU1:DB1"/>
    <mergeCell ref="F2:M2"/>
    <mergeCell ref="N1:U1"/>
    <mergeCell ref="N2:U2"/>
    <mergeCell ref="AA1:CT1"/>
  </mergeCells>
  <conditionalFormatting sqref="N3:U728">
    <cfRule type="cellIs" dxfId="65" priority="31" operator="lessThan">
      <formula>0</formula>
    </cfRule>
    <cfRule type="cellIs" dxfId="64" priority="35" operator="equal">
      <formula>1</formula>
    </cfRule>
  </conditionalFormatting>
  <conditionalFormatting sqref="V738:X1048576 Y730:CU730 DC730:DG730 V732:X735 V730:V731 V1:X729 W731:X731">
    <cfRule type="cellIs" dxfId="63" priority="26" operator="lessThan">
      <formula>0</formula>
    </cfRule>
    <cfRule type="cellIs" dxfId="62" priority="32" operator="equal">
      <formula>1</formula>
    </cfRule>
  </conditionalFormatting>
  <conditionalFormatting sqref="F3:M728">
    <cfRule type="expression" dxfId="61" priority="16">
      <formula>ISBLANK(F3)</formula>
    </cfRule>
    <cfRule type="expression" dxfId="60" priority="30">
      <formula>N3=1</formula>
    </cfRule>
  </conditionalFormatting>
  <conditionalFormatting sqref="Z2:AH2 Z729:AH729 Z1 Z731:AH732 Z738:AH1048576 AA733:AH737 Y733:Y737 Z3:Z728 DC3:DE728">
    <cfRule type="cellIs" dxfId="59" priority="27" operator="equal">
      <formula>"No"</formula>
    </cfRule>
    <cfRule type="cellIs" dxfId="58" priority="28" operator="equal">
      <formula>"Yes"</formula>
    </cfRule>
  </conditionalFormatting>
  <conditionalFormatting sqref="V736:W737">
    <cfRule type="cellIs" dxfId="57" priority="24" operator="lessThan">
      <formula>0</formula>
    </cfRule>
    <cfRule type="cellIs" dxfId="56" priority="25" operator="equal">
      <formula>1</formula>
    </cfRule>
  </conditionalFormatting>
  <conditionalFormatting sqref="CU3:DB728">
    <cfRule type="expression" dxfId="55" priority="21">
      <formula>$Z3="No"</formula>
    </cfRule>
  </conditionalFormatting>
  <conditionalFormatting sqref="X736">
    <cfRule type="cellIs" dxfId="54" priority="10" operator="lessThan">
      <formula>0</formula>
    </cfRule>
    <cfRule type="cellIs" dxfId="53" priority="11" operator="equal">
      <formula>1</formula>
    </cfRule>
  </conditionalFormatting>
  <conditionalFormatting sqref="DG3:DG728">
    <cfRule type="cellIs" dxfId="52" priority="8" operator="equal">
      <formula>"No"</formula>
    </cfRule>
    <cfRule type="cellIs" dxfId="51" priority="9" operator="equal">
      <formula>"Yes"</formula>
    </cfRule>
  </conditionalFormatting>
  <conditionalFormatting sqref="C3:C728">
    <cfRule type="cellIs" dxfId="50" priority="7" operator="equal">
      <formula>0</formula>
    </cfRule>
  </conditionalFormatting>
  <conditionalFormatting sqref="Y730">
    <cfRule type="cellIs" dxfId="49" priority="3" operator="lessThan">
      <formula>0</formula>
    </cfRule>
    <cfRule type="cellIs" dxfId="48" priority="4" operator="equal">
      <formula>1</formula>
    </cfRule>
  </conditionalFormatting>
  <conditionalFormatting sqref="W730:X730">
    <cfRule type="cellIs" dxfId="47" priority="1" operator="lessThan">
      <formula>0</formula>
    </cfRule>
    <cfRule type="cellIs" dxfId="46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DG3:DG728 Z3:Z728 DC3:DC728 DE3:DE728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94"/>
  <sheetViews>
    <sheetView workbookViewId="0">
      <pane ySplit="2" topLeftCell="A3" activePane="bottomLeft" state="frozen"/>
      <selection pane="bottomLeft" activeCell="O49" sqref="O49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5" t="s">
        <v>206</v>
      </c>
      <c r="H1" s="116"/>
      <c r="I1" s="116"/>
      <c r="J1" s="116"/>
      <c r="K1" s="116"/>
      <c r="L1" s="116"/>
      <c r="M1" s="116"/>
      <c r="N1" s="117"/>
    </row>
    <row r="2" spans="1:24" x14ac:dyDescent="0.3">
      <c r="A2" s="1" t="s">
        <v>2701</v>
      </c>
      <c r="B2" s="1" t="s">
        <v>203</v>
      </c>
      <c r="C2" s="1" t="s">
        <v>1279</v>
      </c>
      <c r="D2" s="1"/>
      <c r="E2" s="1" t="s">
        <v>1192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2298</v>
      </c>
      <c r="P2" s="1" t="s">
        <v>1095</v>
      </c>
      <c r="Q2" s="1" t="s">
        <v>1268</v>
      </c>
      <c r="R2" s="1"/>
      <c r="S2" s="1"/>
      <c r="T2" s="1" t="s">
        <v>2702</v>
      </c>
      <c r="U2" s="1" t="s">
        <v>2703</v>
      </c>
      <c r="V2" s="1" t="s">
        <v>2706</v>
      </c>
      <c r="W2" s="1" t="s">
        <v>2704</v>
      </c>
      <c r="X2" s="1" t="s">
        <v>2708</v>
      </c>
    </row>
    <row r="3" spans="1:24" x14ac:dyDescent="0.3">
      <c r="A3" s="110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1184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10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1184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74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1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1184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1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1184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10"/>
      <c r="B7" s="11" t="s">
        <v>19</v>
      </c>
      <c r="C7" s="11" t="s">
        <v>2151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1184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10"/>
      <c r="B8" s="11" t="s">
        <v>20</v>
      </c>
      <c r="C8" s="11" t="s">
        <v>1463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1184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1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1184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1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1184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1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1184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1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1184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1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1184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2707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1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1184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10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1184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10"/>
      <c r="B16" s="12" t="s">
        <v>272</v>
      </c>
      <c r="C16" s="12" t="str">
        <f t="shared" si="0"/>
        <v>melonjuiceItem</v>
      </c>
      <c r="D16" s="11">
        <f>COUNTIF('PH Itemnames'!$D$1:'PH Itemnames'!$D$278,'PH foods expanded'!C16)+COUNTIF('PH Itemnames'!$B$1:$B$723,'PH foods expanded'!C16)</f>
        <v>1</v>
      </c>
      <c r="E16" s="11" t="s">
        <v>240</v>
      </c>
      <c r="F16" s="11" t="s">
        <v>1184</v>
      </c>
      <c r="G16" s="34">
        <v>3</v>
      </c>
      <c r="H16" s="30">
        <v>9.5</v>
      </c>
      <c r="I16" s="30">
        <v>10</v>
      </c>
      <c r="J16" s="35">
        <v>0</v>
      </c>
      <c r="K16" s="36">
        <v>1.5</v>
      </c>
      <c r="L16" s="37">
        <v>0</v>
      </c>
      <c r="M16" s="38">
        <v>0</v>
      </c>
      <c r="N16" s="39">
        <v>0</v>
      </c>
      <c r="O16" t="s">
        <v>202</v>
      </c>
      <c r="Q16" t="str">
        <f t="shared" si="1"/>
        <v>MELONJUICEITEM(FRUIT, ItemRegistry.melonjuiceItem, 4, 0.6f, 10f, 0f, 0f, 1.5f, 0f, 0f, 2.1f),</v>
      </c>
    </row>
    <row r="17" spans="1:24" x14ac:dyDescent="0.3">
      <c r="A17" s="125"/>
      <c r="B17" s="68" t="s">
        <v>61</v>
      </c>
      <c r="C17" s="68" t="str">
        <f t="shared" si="0"/>
        <v>carrotjuiceItem</v>
      </c>
      <c r="D17" s="68">
        <f>COUNTIF('PH Itemnames'!$D$1:'PH Itemnames'!$D$278,'PH foods expanded'!C17)+COUNTIF('PH Itemnames'!$B$1:$B$723,'PH foods expanded'!C17)</f>
        <v>1</v>
      </c>
      <c r="E17" s="68" t="s">
        <v>240</v>
      </c>
      <c r="F17" s="68" t="s">
        <v>1187</v>
      </c>
      <c r="G17" s="69">
        <v>3</v>
      </c>
      <c r="H17" s="70">
        <v>9.5</v>
      </c>
      <c r="I17" s="70">
        <v>10</v>
      </c>
      <c r="J17" s="71">
        <v>0</v>
      </c>
      <c r="K17" s="72">
        <v>0</v>
      </c>
      <c r="L17" s="73">
        <v>1.5</v>
      </c>
      <c r="M17" s="74">
        <v>0</v>
      </c>
      <c r="N17" s="75">
        <v>0</v>
      </c>
      <c r="O17" t="s">
        <v>202</v>
      </c>
      <c r="Q17" t="str">
        <f t="shared" si="1"/>
        <v>CARROTJUICEITEM(VEGETABLE, ItemRegistry.carrotjuiceItem, 4, 0.6f, 10f, 0f, 1.5f, 0f, 0f, 0f, 2.1f),</v>
      </c>
      <c r="S17" t="s">
        <v>23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x14ac:dyDescent="0.3">
      <c r="A18" s="111" t="s">
        <v>1042</v>
      </c>
      <c r="B18" s="76" t="s">
        <v>1</v>
      </c>
      <c r="C18" s="11" t="str">
        <f>CONCATENATE(LOWER(B18),"smoothieItem")</f>
        <v>bananasmoothieItem</v>
      </c>
      <c r="D18" s="11">
        <f>COUNTIF('PH Itemnames'!$D$1:'PH Itemnames'!$D$278,'PH foods expanded'!C18)+COUNTIF('PH Itemnames'!$B$1:$B$723,'PH foods expanded'!C18)</f>
        <v>1</v>
      </c>
      <c r="E18" s="76" t="s">
        <v>240</v>
      </c>
      <c r="F18" s="76" t="s">
        <v>1184</v>
      </c>
      <c r="G18" s="77">
        <v>5</v>
      </c>
      <c r="H18" s="78">
        <v>15</v>
      </c>
      <c r="I18" s="78">
        <v>9</v>
      </c>
      <c r="J18" s="79">
        <v>0</v>
      </c>
      <c r="K18" s="80">
        <v>1.5</v>
      </c>
      <c r="L18" s="81">
        <v>0</v>
      </c>
      <c r="M18" s="82">
        <v>0</v>
      </c>
      <c r="N18" s="83">
        <v>0</v>
      </c>
      <c r="O18" t="s">
        <v>202</v>
      </c>
      <c r="Q18" t="str">
        <f t="shared" si="1"/>
        <v>BANANASMOOTHIEITEM(FRUIT, ItemRegistry.bananasmoothieItem, 4, 1f, 15f, 0f, 0f, 1.5f, 0f, 0f, 2.33f),</v>
      </c>
      <c r="S18" t="s">
        <v>24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ht="14.4" customHeight="1" x14ac:dyDescent="0.3">
      <c r="A19" s="110"/>
      <c r="B19" s="11" t="s">
        <v>11</v>
      </c>
      <c r="C19" s="11" t="str">
        <f t="shared" ref="C19:C34" si="2">CONCATENATE(LOWER(B19),"smoothieItem")</f>
        <v>blackberrysmoothieItem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1184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BLACKBERRYSMOOTHIEITEM(FRUIT, ItemRegistry.blackberrysmoothieItem, 4, 1f, 15f, 0f, 0f, 1.5f, 0f, 0f, 2.33f),</v>
      </c>
      <c r="S19" t="s">
        <v>25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10"/>
      <c r="B20" s="11" t="s">
        <v>12</v>
      </c>
      <c r="C20" s="11" t="str">
        <f t="shared" si="2"/>
        <v>blueberrysmoothieItem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1184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BLUEBERRYSMOOTHIEITEM(FRUIT, ItemRegistry.blueberrysmoothieItem, 4, 1f, 15f, 0f, 0f, 1.5f, 0f, 0f, 2.33f),</v>
      </c>
      <c r="S20" t="s">
        <v>26</v>
      </c>
      <c r="T20" t="s">
        <v>202</v>
      </c>
      <c r="U20" t="s">
        <v>202</v>
      </c>
      <c r="V20" t="s">
        <v>202</v>
      </c>
      <c r="W20" t="s">
        <v>202</v>
      </c>
      <c r="X20" t="s">
        <v>202</v>
      </c>
    </row>
    <row r="21" spans="1:24" x14ac:dyDescent="0.3">
      <c r="A21" s="110"/>
      <c r="B21" s="11" t="s">
        <v>14</v>
      </c>
      <c r="C21" s="11" t="str">
        <f t="shared" si="2"/>
        <v>cherrysmoothieItem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1184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CHERRYSMOOTHIEITEM(FRUIT, ItemRegistry.cherrysmoothieItem, 4, 1f, 15f, 0f, 0f, 1.5f, 0f, 0f, 2.33f),</v>
      </c>
      <c r="S21" t="s">
        <v>27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</row>
    <row r="22" spans="1:24" x14ac:dyDescent="0.3">
      <c r="A22" s="110"/>
      <c r="B22" s="11" t="s">
        <v>16</v>
      </c>
      <c r="C22" s="11" t="str">
        <f t="shared" si="2"/>
        <v>cranberrysmoothieItem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1184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CRANBERRYSMOOTHIEITEM(FRUIT, ItemRegistry.cranberrysmoothieItem, 4, 1f, 15f, 0f, 0f, 1.5f, 0f, 0f, 2.33f),</v>
      </c>
      <c r="S22" t="s">
        <v>105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</row>
    <row r="23" spans="1:24" x14ac:dyDescent="0.3">
      <c r="A23" s="110"/>
      <c r="B23" s="11" t="s">
        <v>18</v>
      </c>
      <c r="C23" s="11" t="str">
        <f t="shared" si="2"/>
        <v>gooseberrysmoothieItem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1184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GOOSEBERRYSMOOTHIEITEM(FRUIT, ItemRegistry.gooseberrysmoothieItem, 4, 1f, 15f, 0f, 0f, 1.5f, 0f, 0f, 2.33f),</v>
      </c>
      <c r="S23" t="s">
        <v>28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</row>
    <row r="24" spans="1:24" x14ac:dyDescent="0.3">
      <c r="A24" s="110"/>
      <c r="B24" s="11" t="s">
        <v>19</v>
      </c>
      <c r="C24" s="11" t="s">
        <v>1859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1184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APPLESMOOTHIEITEM(FRUIT, ItemRegistry.applesmoothieItem, 4, 1f, 15f, 0f, 0f, 1.5f, 0f, 0f, 2.33f),</v>
      </c>
      <c r="S24" t="s">
        <v>139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</row>
    <row r="25" spans="1:24" x14ac:dyDescent="0.3">
      <c r="A25" s="110"/>
      <c r="B25" s="11" t="s">
        <v>20</v>
      </c>
      <c r="C25" s="11" t="str">
        <f t="shared" si="2"/>
        <v>lemonsmoothieItem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1184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LEMONSMOOTHIEITEM(FRUIT, ItemRegistry.lemonsmoothieItem, 4, 1f, 15f, 0f, 0f, 1.5f, 0f, 0f, 2.33f),</v>
      </c>
      <c r="S25" t="s">
        <v>61</v>
      </c>
      <c r="T25" t="s">
        <v>202</v>
      </c>
      <c r="U25" t="s">
        <v>199</v>
      </c>
      <c r="V25" t="s">
        <v>199</v>
      </c>
      <c r="W25" t="s">
        <v>199</v>
      </c>
      <c r="X25" t="s">
        <v>199</v>
      </c>
    </row>
    <row r="26" spans="1:24" x14ac:dyDescent="0.3">
      <c r="A26" s="110"/>
      <c r="B26" s="11" t="s">
        <v>22</v>
      </c>
      <c r="C26" s="11" t="str">
        <f t="shared" si="2"/>
        <v>orangesmoothieItem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1184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ORANGESMOOTHIEITEM(FRUIT, ItemRegistry.orangesmoothieItem, 4, 1f, 15f, 0f, 0f, 1.5f, 0f, 0f, 2.33f),</v>
      </c>
    </row>
    <row r="27" spans="1:24" x14ac:dyDescent="0.3">
      <c r="A27" s="110"/>
      <c r="B27" s="11" t="s">
        <v>23</v>
      </c>
      <c r="C27" s="11" t="str">
        <f t="shared" si="2"/>
        <v>peachsmoothieItem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1184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PEACHSMOOTHIEITEM(FRUIT, ItemRegistry.peachsmoothieItem, 4, 1f, 15f, 0f, 0f, 1.5f, 0f, 0f, 2.33f),</v>
      </c>
    </row>
    <row r="28" spans="1:24" x14ac:dyDescent="0.3">
      <c r="A28" s="110"/>
      <c r="B28" s="11" t="s">
        <v>24</v>
      </c>
      <c r="C28" s="11" t="str">
        <f t="shared" si="2"/>
        <v>plumsmoothieItem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1184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PLUMSMOOTHIEITEM(FRUIT, ItemRegistry.plumsmoothieItem, 4, 1f, 15f, 0f, 0f, 1.5f, 0f, 0f, 2.33f),</v>
      </c>
    </row>
    <row r="29" spans="1:24" x14ac:dyDescent="0.3">
      <c r="A29" s="110"/>
      <c r="B29" s="11" t="s">
        <v>25</v>
      </c>
      <c r="C29" s="11" t="str">
        <f t="shared" si="2"/>
        <v>raspberrysmoothieItem</v>
      </c>
      <c r="D29" s="11">
        <f>COUNTIF('PH Itemnames'!$D$1:'PH Itemnames'!$D$278,'PH foods expanded'!C29)+COUNTIF('PH Itemnames'!$B$1:$B$723,'PH foods expanded'!C29)</f>
        <v>1</v>
      </c>
      <c r="E29" s="11" t="s">
        <v>240</v>
      </c>
      <c r="F29" s="11" t="s">
        <v>1184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202</v>
      </c>
      <c r="Q29" t="str">
        <f t="shared" si="1"/>
        <v>RASPBERRYSMOOTHIEITEM(FRUIT, ItemRegistry.raspberrysmoothieItem, 4, 1f, 15f, 0f, 0f, 1.5f, 0f, 0f, 2.33f),</v>
      </c>
    </row>
    <row r="30" spans="1:24" x14ac:dyDescent="0.3">
      <c r="A30" s="110"/>
      <c r="B30" s="11" t="s">
        <v>26</v>
      </c>
      <c r="C30" s="11" t="str">
        <f t="shared" si="2"/>
        <v>red applesmoothieItem</v>
      </c>
      <c r="D30" s="11">
        <f>COUNTIF('PH Itemnames'!$D$1:'PH Itemnames'!$D$278,'PH foods expanded'!C30)+COUNTIF('PH Itemnames'!$B$1:$B$723,'PH foods expanded'!C30)</f>
        <v>0</v>
      </c>
      <c r="E30" s="11" t="s">
        <v>240</v>
      </c>
      <c r="F30" s="11" t="s">
        <v>1184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199</v>
      </c>
      <c r="Q30" t="str">
        <f t="shared" si="1"/>
        <v/>
      </c>
    </row>
    <row r="31" spans="1:24" x14ac:dyDescent="0.3">
      <c r="A31" s="110"/>
      <c r="B31" s="11" t="s">
        <v>105</v>
      </c>
      <c r="C31" s="11" t="str">
        <f t="shared" si="2"/>
        <v>strawberrysmoothieItem</v>
      </c>
      <c r="D31" s="11">
        <f>COUNTIF('PH Itemnames'!$D$1:'PH Itemnames'!$D$278,'PH foods expanded'!C31)+COUNTIF('PH Itemnames'!$B$1:$B$723,'PH foods expanded'!C31)</f>
        <v>1</v>
      </c>
      <c r="E31" s="11" t="s">
        <v>240</v>
      </c>
      <c r="F31" s="11" t="s">
        <v>1184</v>
      </c>
      <c r="G31" s="34">
        <v>5</v>
      </c>
      <c r="H31" s="30">
        <v>15</v>
      </c>
      <c r="I31" s="30">
        <v>9</v>
      </c>
      <c r="J31" s="35">
        <v>0</v>
      </c>
      <c r="K31" s="36">
        <v>1.5</v>
      </c>
      <c r="L31" s="37">
        <v>0</v>
      </c>
      <c r="M31" s="38">
        <v>0</v>
      </c>
      <c r="N31" s="39">
        <v>0</v>
      </c>
      <c r="O31" t="s">
        <v>202</v>
      </c>
      <c r="Q31" t="str">
        <f t="shared" si="1"/>
        <v>STRAWBERRYSMOOTHIEITEM(FRUIT, ItemRegistry.strawberrysmoothieItem, 4, 1f, 15f, 0f, 0f, 1.5f, 0f, 0f, 2.33f),</v>
      </c>
    </row>
    <row r="32" spans="1:24" x14ac:dyDescent="0.3">
      <c r="A32" s="110"/>
      <c r="B32" s="12" t="s">
        <v>272</v>
      </c>
      <c r="C32" s="12" t="str">
        <f t="shared" si="2"/>
        <v>melonsmoothieItem</v>
      </c>
      <c r="D32" s="11">
        <f>COUNTIF('PH Itemnames'!$D$1:'PH Itemnames'!$D$278,'PH foods expanded'!C32)+COUNTIF('PH Itemnames'!$B$1:$B$723,'PH foods expanded'!C32)</f>
        <v>1</v>
      </c>
      <c r="E32" s="11" t="s">
        <v>240</v>
      </c>
      <c r="F32" s="11" t="s">
        <v>1184</v>
      </c>
      <c r="G32" s="34">
        <v>5</v>
      </c>
      <c r="H32" s="30">
        <v>15</v>
      </c>
      <c r="I32" s="30">
        <v>9</v>
      </c>
      <c r="J32" s="35">
        <v>0</v>
      </c>
      <c r="K32" s="36">
        <v>1.5</v>
      </c>
      <c r="L32" s="37">
        <v>0</v>
      </c>
      <c r="M32" s="38">
        <v>0</v>
      </c>
      <c r="N32" s="39">
        <v>0</v>
      </c>
      <c r="O32" t="s">
        <v>202</v>
      </c>
      <c r="Q32" t="str">
        <f t="shared" si="1"/>
        <v>MELONSMOOTHIEITEM(FRUIT, ItemRegistry.melonsmoothieItem, 4, 1f, 15f, 0f, 0f, 1.5f, 0f, 0f, 2.33f),</v>
      </c>
    </row>
    <row r="33" spans="1:17" x14ac:dyDescent="0.3">
      <c r="A33" s="110"/>
      <c r="B33" s="12" t="s">
        <v>184</v>
      </c>
      <c r="C33" s="12" t="str">
        <f t="shared" si="2"/>
        <v>coconutsmoothieItem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1183</v>
      </c>
      <c r="G33" s="34">
        <v>5</v>
      </c>
      <c r="H33" s="30">
        <v>15</v>
      </c>
      <c r="I33" s="30">
        <v>9</v>
      </c>
      <c r="J33" s="35">
        <v>0.6</v>
      </c>
      <c r="K33" s="36">
        <v>0</v>
      </c>
      <c r="L33" s="37">
        <v>0</v>
      </c>
      <c r="M33" s="38">
        <v>0.2</v>
      </c>
      <c r="N33" s="39">
        <v>0</v>
      </c>
      <c r="O33" t="s">
        <v>202</v>
      </c>
      <c r="Q33" t="str">
        <f t="shared" si="1"/>
        <v>COCONUTSMOOTHIEITEM(OTHER, ItemRegistry.coconutsmoothieItem, 4, 1f, 15f, 1f, 0f, 0f, 0.2f, 0f, 2.33f),</v>
      </c>
    </row>
    <row r="34" spans="1:17" x14ac:dyDescent="0.3">
      <c r="A34" s="125"/>
      <c r="B34" s="68" t="s">
        <v>139</v>
      </c>
      <c r="C34" s="68" t="str">
        <f t="shared" si="2"/>
        <v>grapesmoothieItem</v>
      </c>
      <c r="D34" s="68">
        <f>COUNTIF('PH Itemnames'!$D$1:'PH Itemnames'!$D$278,'PH foods expanded'!C34)+COUNTIF('PH Itemnames'!$B$1:$B$723,'PH foods expanded'!C34)</f>
        <v>1</v>
      </c>
      <c r="E34" s="68" t="s">
        <v>240</v>
      </c>
      <c r="F34" s="68" t="s">
        <v>1184</v>
      </c>
      <c r="G34" s="69">
        <v>5</v>
      </c>
      <c r="H34" s="70">
        <v>15</v>
      </c>
      <c r="I34" s="70">
        <v>9</v>
      </c>
      <c r="J34" s="71">
        <v>0</v>
      </c>
      <c r="K34" s="72">
        <v>1.5</v>
      </c>
      <c r="L34" s="73">
        <v>0</v>
      </c>
      <c r="M34" s="74">
        <v>0</v>
      </c>
      <c r="N34" s="75">
        <v>0</v>
      </c>
      <c r="O34" t="s">
        <v>202</v>
      </c>
      <c r="Q34" t="str">
        <f t="shared" si="1"/>
        <v>GRAPESMOOTHIEITEM(FRUIT, ItemRegistry.grapesmoothieItem, 4, 1f, 15f, 0f, 0f, 1.5f, 0f, 0f, 2.33f),</v>
      </c>
    </row>
    <row r="35" spans="1:17" x14ac:dyDescent="0.3">
      <c r="A35" s="111" t="s">
        <v>2705</v>
      </c>
      <c r="B35" s="76" t="s">
        <v>1</v>
      </c>
      <c r="C35" s="11" t="str">
        <f>CONCATENATE(LOWER(B35),"yogurtItem")</f>
        <v>bananayogurtItem</v>
      </c>
      <c r="D35" s="11">
        <f>COUNTIF('PH Itemnames'!$D$1:'PH Itemnames'!$D$278,'PH foods expanded'!C35)+COUNTIF('PH Itemnames'!$B$1:$B$723,'PH foods expanded'!C35)</f>
        <v>1</v>
      </c>
      <c r="E35" s="76" t="s">
        <v>240</v>
      </c>
      <c r="F35" s="76" t="s">
        <v>1184</v>
      </c>
      <c r="G35" s="77">
        <v>15</v>
      </c>
      <c r="H35" s="78">
        <v>5</v>
      </c>
      <c r="I35" s="78">
        <v>7</v>
      </c>
      <c r="J35" s="79">
        <v>0</v>
      </c>
      <c r="K35" s="80">
        <v>1</v>
      </c>
      <c r="L35" s="81">
        <v>0</v>
      </c>
      <c r="M35" s="82">
        <v>0</v>
      </c>
      <c r="N35" s="83">
        <v>1.5</v>
      </c>
      <c r="O35" t="s">
        <v>202</v>
      </c>
      <c r="Q35" t="str">
        <f t="shared" si="1"/>
        <v>BANANAYOGURTITEM(FRUIT, ItemRegistry.bananayogurtItem, 4, 3f, 5f, 0f, 0f, 1f, 0f, 1.5f, 3f),</v>
      </c>
    </row>
    <row r="36" spans="1:17" x14ac:dyDescent="0.3">
      <c r="A36" s="110"/>
      <c r="B36" s="11" t="s">
        <v>11</v>
      </c>
      <c r="C36" s="11" t="str">
        <f t="shared" ref="C36:C49" si="3">CONCATENATE(LOWER(B36),"yogurtItem")</f>
        <v>blackberryyogurtItem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1184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BLACKBERRYYOGURTITEM(FRUIT, ItemRegistry.blackberryyogurtItem, 4, 3f, 5f, 0f, 0f, 1f, 0f, 1.5f, 3f),</v>
      </c>
    </row>
    <row r="37" spans="1:17" x14ac:dyDescent="0.3">
      <c r="A37" s="110"/>
      <c r="B37" s="11" t="s">
        <v>12</v>
      </c>
      <c r="C37" s="11" t="str">
        <f t="shared" si="3"/>
        <v>blueberryyogurtItem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1184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BLUEBERRYYOGURTITEM(FRUIT, ItemRegistry.blueberryyogurtItem, 4, 3f, 5f, 0f, 0f, 1f, 0f, 1.5f, 3f),</v>
      </c>
    </row>
    <row r="38" spans="1:17" x14ac:dyDescent="0.3">
      <c r="A38" s="110"/>
      <c r="B38" s="11" t="s">
        <v>14</v>
      </c>
      <c r="C38" s="11" t="str">
        <f t="shared" si="3"/>
        <v>cherryyogurtItem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1184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CHERRYYOGURTITEM(FRUIT, ItemRegistry.cherryyogurtItem, 4, 3f, 5f, 0f, 0f, 1f, 0f, 1.5f, 3f),</v>
      </c>
    </row>
    <row r="39" spans="1:17" x14ac:dyDescent="0.3">
      <c r="A39" s="110"/>
      <c r="B39" s="11" t="s">
        <v>16</v>
      </c>
      <c r="C39" s="11" t="str">
        <f t="shared" si="3"/>
        <v>cranberryyogurtItem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1184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CRANBERRYYOGURTITEM(FRUIT, ItemRegistry.cranberryyogurtItem, 4, 3f, 5f, 0f, 0f, 1f, 0f, 1.5f, 3f),</v>
      </c>
    </row>
    <row r="40" spans="1:17" x14ac:dyDescent="0.3">
      <c r="A40" s="110"/>
      <c r="B40" s="11" t="s">
        <v>18</v>
      </c>
      <c r="C40" s="11" t="str">
        <f t="shared" si="3"/>
        <v>gooseberryyogurtItem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1184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GOOSEBERRYYOGURTITEM(FRUIT, ItemRegistry.gooseberryyogurtItem, 4, 3f, 5f, 0f, 0f, 1f, 0f, 1.5f, 3f),</v>
      </c>
    </row>
    <row r="41" spans="1:17" x14ac:dyDescent="0.3">
      <c r="A41" s="110"/>
      <c r="B41" s="11" t="s">
        <v>19</v>
      </c>
      <c r="C41" s="11" t="s">
        <v>1597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1184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APPLEYOGURTITEM(FRUIT, ItemRegistry.appleyogurtItem, 4, 3f, 5f, 0f, 0f, 1f, 0f, 1.5f, 3f),</v>
      </c>
    </row>
    <row r="42" spans="1:17" x14ac:dyDescent="0.3">
      <c r="A42" s="110"/>
      <c r="B42" s="11" t="s">
        <v>20</v>
      </c>
      <c r="C42" s="11" t="str">
        <f t="shared" si="3"/>
        <v>lemonyogurtItem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1184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LEMONYOGURTITEM(FRUIT, ItemRegistry.lemonyogurtItem, 4, 3f, 5f, 0f, 0f, 1f, 0f, 1.5f, 3f),</v>
      </c>
    </row>
    <row r="43" spans="1:17" x14ac:dyDescent="0.3">
      <c r="A43" s="110"/>
      <c r="B43" s="11" t="s">
        <v>22</v>
      </c>
      <c r="C43" s="11" t="str">
        <f t="shared" si="3"/>
        <v>orangeyogurtItem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1184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ORANGEYOGURTITEM(FRUIT, ItemRegistry.orangeyogurtItem, 4, 3f, 5f, 0f, 0f, 1f, 0f, 1.5f, 3f),</v>
      </c>
    </row>
    <row r="44" spans="1:17" x14ac:dyDescent="0.3">
      <c r="A44" s="110"/>
      <c r="B44" s="11" t="s">
        <v>23</v>
      </c>
      <c r="C44" s="11" t="str">
        <f t="shared" si="3"/>
        <v>peachyogurtItem</v>
      </c>
      <c r="D44" s="11">
        <f>COUNTIF('PH Itemnames'!$D$1:'PH Itemnames'!$D$278,'PH foods expanded'!C44)+COUNTIF('PH Itemnames'!$B$1:$B$723,'PH foods expanded'!C44)</f>
        <v>1</v>
      </c>
      <c r="E44" s="11" t="s">
        <v>240</v>
      </c>
      <c r="F44" s="11" t="s">
        <v>1184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202</v>
      </c>
      <c r="Q44" t="str">
        <f t="shared" si="1"/>
        <v>PEACHYOGURTITEM(FRUIT, ItemRegistry.peachyogurtItem, 4, 3f, 5f, 0f, 0f, 1f, 0f, 1.5f, 3f),</v>
      </c>
    </row>
    <row r="45" spans="1:17" x14ac:dyDescent="0.3">
      <c r="A45" s="110"/>
      <c r="B45" s="11" t="s">
        <v>24</v>
      </c>
      <c r="C45" s="11" t="str">
        <f t="shared" si="3"/>
        <v>plumyogurtItem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1184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PLUMYOGURTITEM(FRUIT, ItemRegistry.plumyogurtItem, 4, 3f, 5f, 0f, 0f, 1f, 0f, 1.5f, 3f),</v>
      </c>
    </row>
    <row r="46" spans="1:17" x14ac:dyDescent="0.3">
      <c r="A46" s="110"/>
      <c r="B46" s="11" t="s">
        <v>25</v>
      </c>
      <c r="C46" s="11" t="str">
        <f t="shared" si="3"/>
        <v>raspberryyogurtItem</v>
      </c>
      <c r="D46" s="11">
        <f>COUNTIF('PH Itemnames'!$D$1:'PH Itemnames'!$D$278,'PH foods expanded'!C46)+COUNTIF('PH Itemnames'!$B$1:$B$723,'PH foods expanded'!C46)</f>
        <v>1</v>
      </c>
      <c r="E46" s="11" t="s">
        <v>240</v>
      </c>
      <c r="F46" s="11" t="s">
        <v>1184</v>
      </c>
      <c r="G46" s="34">
        <v>15</v>
      </c>
      <c r="H46" s="30">
        <v>5</v>
      </c>
      <c r="I46" s="30">
        <v>7</v>
      </c>
      <c r="J46" s="35">
        <v>0</v>
      </c>
      <c r="K46" s="36">
        <v>1</v>
      </c>
      <c r="L46" s="37">
        <v>0</v>
      </c>
      <c r="M46" s="38">
        <v>0</v>
      </c>
      <c r="N46" s="39">
        <v>1.5</v>
      </c>
      <c r="O46" t="s">
        <v>202</v>
      </c>
      <c r="Q46" t="str">
        <f t="shared" si="1"/>
        <v>RASPBERRYYOGURTITEM(FRUIT, ItemRegistry.raspberryyogurtItem, 4, 3f, 5f, 0f, 0f, 1f, 0f, 1.5f, 3f),</v>
      </c>
    </row>
    <row r="47" spans="1:17" x14ac:dyDescent="0.3">
      <c r="A47" s="110"/>
      <c r="B47" s="11" t="s">
        <v>26</v>
      </c>
      <c r="C47" s="11" t="str">
        <f t="shared" si="3"/>
        <v>red appleyogurtItem</v>
      </c>
      <c r="D47" s="11">
        <f>COUNTIF('PH Itemnames'!$D$1:'PH Itemnames'!$D$278,'PH foods expanded'!C47)+COUNTIF('PH Itemnames'!$B$1:$B$723,'PH foods expanded'!C47)</f>
        <v>0</v>
      </c>
      <c r="E47" s="11" t="s">
        <v>240</v>
      </c>
      <c r="F47" s="11" t="s">
        <v>1184</v>
      </c>
      <c r="G47" s="34">
        <v>15</v>
      </c>
      <c r="H47" s="30">
        <v>5</v>
      </c>
      <c r="I47" s="30">
        <v>7</v>
      </c>
      <c r="J47" s="35">
        <v>0</v>
      </c>
      <c r="K47" s="36">
        <v>1</v>
      </c>
      <c r="L47" s="37">
        <v>0</v>
      </c>
      <c r="M47" s="38">
        <v>0</v>
      </c>
      <c r="N47" s="39">
        <v>1.5</v>
      </c>
      <c r="O47" t="s">
        <v>199</v>
      </c>
      <c r="Q47" t="str">
        <f t="shared" si="1"/>
        <v/>
      </c>
    </row>
    <row r="48" spans="1:17" x14ac:dyDescent="0.3">
      <c r="A48" s="110"/>
      <c r="B48" s="11" t="s">
        <v>105</v>
      </c>
      <c r="C48" s="11" t="str">
        <f t="shared" si="3"/>
        <v>strawberryyogurtItem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1184</v>
      </c>
      <c r="G48" s="34">
        <v>15</v>
      </c>
      <c r="H48" s="30">
        <v>5</v>
      </c>
      <c r="I48" s="30">
        <v>7</v>
      </c>
      <c r="J48" s="35">
        <v>0</v>
      </c>
      <c r="K48" s="36">
        <v>1</v>
      </c>
      <c r="L48" s="37">
        <v>0</v>
      </c>
      <c r="M48" s="38">
        <v>0</v>
      </c>
      <c r="N48" s="39">
        <v>1.5</v>
      </c>
      <c r="O48" t="s">
        <v>202</v>
      </c>
      <c r="Q48" t="str">
        <f t="shared" si="1"/>
        <v>STRAWBERRYYOGURTITEM(FRUIT, ItemRegistry.strawberryyogurtItem, 4, 3f, 5f, 0f, 0f, 1f, 0f, 1.5f, 3f),</v>
      </c>
    </row>
    <row r="49" spans="1:17" x14ac:dyDescent="0.3">
      <c r="A49" s="110"/>
      <c r="B49" s="12" t="s">
        <v>272</v>
      </c>
      <c r="C49" s="12" t="str">
        <f t="shared" si="3"/>
        <v>melonyogurtItem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1184</v>
      </c>
      <c r="G49" s="34">
        <v>15</v>
      </c>
      <c r="H49" s="30">
        <v>5</v>
      </c>
      <c r="I49" s="30">
        <v>7</v>
      </c>
      <c r="J49" s="35">
        <v>0</v>
      </c>
      <c r="K49" s="36">
        <v>1</v>
      </c>
      <c r="L49" s="37">
        <v>0</v>
      </c>
      <c r="M49" s="38">
        <v>0</v>
      </c>
      <c r="N49" s="39">
        <v>1.5</v>
      </c>
      <c r="O49" t="s">
        <v>202</v>
      </c>
      <c r="Q49" t="str">
        <f t="shared" si="1"/>
        <v>MELONYOGURTITEM(FRUIT, ItemRegistry.melonyogurtItem, 4, 3f, 5f, 0f, 0f, 1f, 0f, 1.5f, 3f),</v>
      </c>
    </row>
    <row r="50" spans="1:17" x14ac:dyDescent="0.3">
      <c r="A50" s="110"/>
      <c r="B50" s="12" t="s">
        <v>184</v>
      </c>
      <c r="C50" s="12" t="str">
        <f t="shared" ref="C50:C51" si="4">CONCATENATE(LOWER(B50),"yogurtItem")</f>
        <v>coconutyogurtItem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1184</v>
      </c>
      <c r="G50" s="34">
        <v>15</v>
      </c>
      <c r="H50" s="30">
        <v>5</v>
      </c>
      <c r="I50" s="30">
        <v>7</v>
      </c>
      <c r="J50" s="35">
        <v>0.3</v>
      </c>
      <c r="K50" s="36">
        <v>0</v>
      </c>
      <c r="L50" s="37">
        <v>0</v>
      </c>
      <c r="M50" s="38">
        <v>0.1</v>
      </c>
      <c r="N50" s="39">
        <v>1.5</v>
      </c>
      <c r="O50" t="s">
        <v>202</v>
      </c>
      <c r="Q50" t="str">
        <f t="shared" si="1"/>
        <v>COCONUTYOGURTITEM(FRUIT, ItemRegistry.coconutyogurtItem, 4, 3f, 5f, 0f, 0f, 0f, 0.1f, 1.5f, 3f),</v>
      </c>
    </row>
    <row r="51" spans="1:17" x14ac:dyDescent="0.3">
      <c r="A51" s="110"/>
      <c r="B51" s="12" t="s">
        <v>138</v>
      </c>
      <c r="C51" s="12" t="str">
        <f t="shared" si="4"/>
        <v>pineappleyogurtItem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1184</v>
      </c>
      <c r="G51" s="34">
        <v>15</v>
      </c>
      <c r="H51" s="30">
        <v>5</v>
      </c>
      <c r="I51" s="30">
        <v>7</v>
      </c>
      <c r="J51" s="35">
        <v>0.3</v>
      </c>
      <c r="K51" s="36">
        <v>0</v>
      </c>
      <c r="L51" s="37">
        <v>0</v>
      </c>
      <c r="M51" s="38">
        <v>0.1</v>
      </c>
      <c r="N51" s="39">
        <v>1.5</v>
      </c>
      <c r="O51" t="s">
        <v>202</v>
      </c>
      <c r="P51" t="s">
        <v>3460</v>
      </c>
      <c r="Q51" t="str">
        <f t="shared" si="1"/>
        <v>PINEAPPLEYOGURTITEM(FRUIT, ItemRegistry.pineappleyogurtItem, 4, 3f, 5f, 0f, 0f, 0f, 0.1f, 1.5f, 3f),</v>
      </c>
    </row>
    <row r="52" spans="1:17" x14ac:dyDescent="0.3">
      <c r="A52" s="125"/>
      <c r="B52" s="68" t="s">
        <v>139</v>
      </c>
      <c r="C52" s="68" t="str">
        <f>CONCATENATE(LOWER(B52),"yogurtItem")</f>
        <v>grapeyogurtItem</v>
      </c>
      <c r="D52" s="68">
        <f>COUNTIF('PH Itemnames'!$D$1:'PH Itemnames'!$D$278,'PH foods expanded'!C52)+COUNTIF('PH Itemnames'!$B$1:$B$723,'PH foods expanded'!C52)</f>
        <v>1</v>
      </c>
      <c r="E52" s="68" t="s">
        <v>240</v>
      </c>
      <c r="F52" s="68" t="s">
        <v>1184</v>
      </c>
      <c r="G52" s="69">
        <v>15</v>
      </c>
      <c r="H52" s="70">
        <v>5</v>
      </c>
      <c r="I52" s="70">
        <v>7</v>
      </c>
      <c r="J52" s="71">
        <v>0</v>
      </c>
      <c r="K52" s="72">
        <v>1</v>
      </c>
      <c r="L52" s="73">
        <v>0</v>
      </c>
      <c r="M52" s="74">
        <v>0</v>
      </c>
      <c r="N52" s="75">
        <v>1.5</v>
      </c>
      <c r="O52" t="s">
        <v>202</v>
      </c>
      <c r="Q52" t="str">
        <f t="shared" si="1"/>
        <v>GRAPEYOGURTITEM(FRUIT, ItemRegistry.grapeyogurtItem, 4, 3f, 5f, 0f, 0f, 1f, 0f, 1.5f, 3f),</v>
      </c>
    </row>
    <row r="53" spans="1:17" x14ac:dyDescent="0.3">
      <c r="A53" s="111" t="s">
        <v>525</v>
      </c>
      <c r="B53" s="76" t="s">
        <v>11</v>
      </c>
      <c r="C53" s="11" t="str">
        <f>CONCATENATE(LOWER(B53),"jellyItem")</f>
        <v>blackberryjellyItem</v>
      </c>
      <c r="D53" s="11">
        <f>COUNTIF('PH Itemnames'!$D$1:'PH Itemnames'!$D$278,'PH foods expanded'!C53)+COUNTIF('PH Itemnames'!$B$1:$B$723,'PH foods expanded'!C53)</f>
        <v>1</v>
      </c>
      <c r="E53" s="76" t="s">
        <v>240</v>
      </c>
      <c r="F53" s="76" t="s">
        <v>1184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BLACKBERRYJELLYITEM(FRUIT, ItemRegistry.blackberryjellyItem, 4, 0.3f, 0f, 0f, 0f, 0.5f, 0f, 0f, 0.24f),</v>
      </c>
    </row>
    <row r="54" spans="1:17" x14ac:dyDescent="0.3">
      <c r="A54" s="110"/>
      <c r="B54" s="11" t="s">
        <v>12</v>
      </c>
      <c r="C54" s="11" t="str">
        <f t="shared" ref="C54:C67" si="5">CONCATENATE(LOWER(B54),"jellyItem")</f>
        <v>blueberryjellyItem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1184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BLUEBERRYJELLYITEM(FRUIT, ItemRegistry.blueberryjellyItem, 4, 0.3f, 0f, 0f, 0f, 0.5f, 0f, 0f, 0.24f),</v>
      </c>
    </row>
    <row r="55" spans="1:17" x14ac:dyDescent="0.3">
      <c r="A55" s="110"/>
      <c r="B55" s="11" t="s">
        <v>14</v>
      </c>
      <c r="C55" s="11" t="str">
        <f t="shared" si="5"/>
        <v>cherryjellyItem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1184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CHERRYJELLYITEM(FRUIT, ItemRegistry.cherryjellyItem, 4, 0.3f, 0f, 0f, 0f, 0.5f, 0f, 0f, 0.24f),</v>
      </c>
    </row>
    <row r="56" spans="1:17" x14ac:dyDescent="0.3">
      <c r="A56" s="110"/>
      <c r="B56" s="11" t="s">
        <v>16</v>
      </c>
      <c r="C56" s="11" t="str">
        <f t="shared" si="5"/>
        <v>cranberryjellyItem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1184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CRANBERRYJELLYITEM(FRUIT, ItemRegistry.cranberryjellyItem, 4, 0.3f, 0f, 0f, 0f, 0.5f, 0f, 0f, 0.24f),</v>
      </c>
    </row>
    <row r="57" spans="1:17" x14ac:dyDescent="0.3">
      <c r="A57" s="110"/>
      <c r="B57" s="11" t="s">
        <v>18</v>
      </c>
      <c r="C57" s="11" t="str">
        <f t="shared" si="5"/>
        <v>gooseberryjellyItem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1184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GOOSEBERRYJELLYITEM(FRUIT, ItemRegistry.gooseberryjellyItem, 4, 0.3f, 0f, 0f, 0f, 0.5f, 0f, 0f, 0.24f),</v>
      </c>
    </row>
    <row r="58" spans="1:17" x14ac:dyDescent="0.3">
      <c r="A58" s="110"/>
      <c r="B58" s="11" t="s">
        <v>19</v>
      </c>
      <c r="C58" s="11" t="s">
        <v>1621</v>
      </c>
      <c r="D58" s="11">
        <f>COUNTIF('PH Itemnames'!$D$1:'PH Itemnames'!$D$278,'PH foods expanded'!C58)+COUNTIF('PH Itemnames'!$B$1:$B$723,'PH foods expanded'!C58)</f>
        <v>1</v>
      </c>
      <c r="E58" s="11" t="s">
        <v>240</v>
      </c>
      <c r="F58" s="11" t="s">
        <v>1184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202</v>
      </c>
      <c r="Q58" t="str">
        <f t="shared" si="1"/>
        <v>APPLEJELLYITEM(FRUIT, ItemRegistry.applejellyItem, 4, 0.3f, 0f, 0f, 0f, 0.5f, 0f, 0f, 0.24f),</v>
      </c>
    </row>
    <row r="59" spans="1:17" x14ac:dyDescent="0.3">
      <c r="A59" s="110"/>
      <c r="B59" s="11" t="s">
        <v>20</v>
      </c>
      <c r="C59" s="11" t="str">
        <f t="shared" si="5"/>
        <v>lemonjellyItem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1184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LEMONJELLYITEM(FRUIT, ItemRegistry.lemonjellyItem, 4, 0.3f, 0f, 0f, 0f, 0.5f, 0f, 0f, 0.24f),</v>
      </c>
    </row>
    <row r="60" spans="1:17" x14ac:dyDescent="0.3">
      <c r="A60" s="110"/>
      <c r="B60" s="11" t="s">
        <v>22</v>
      </c>
      <c r="C60" s="11" t="str">
        <f t="shared" si="5"/>
        <v>orangejellyItem</v>
      </c>
      <c r="D60" s="11">
        <f>COUNTIF('PH Itemnames'!$D$1:'PH Itemnames'!$D$278,'PH foods expanded'!C60)+COUNTIF('PH Itemnames'!$B$1:$B$723,'PH foods expanded'!C60)</f>
        <v>1</v>
      </c>
      <c r="E60" s="11" t="s">
        <v>240</v>
      </c>
      <c r="F60" s="11" t="s">
        <v>1184</v>
      </c>
      <c r="G60" s="34">
        <v>1.5</v>
      </c>
      <c r="H60" s="30">
        <v>0</v>
      </c>
      <c r="I60" s="30">
        <v>87</v>
      </c>
      <c r="J60" s="35">
        <v>0</v>
      </c>
      <c r="K60" s="36">
        <v>0.5</v>
      </c>
      <c r="L60" s="37">
        <v>0</v>
      </c>
      <c r="M60" s="38">
        <v>0</v>
      </c>
      <c r="N60" s="39">
        <v>0</v>
      </c>
      <c r="O60" t="s">
        <v>202</v>
      </c>
      <c r="Q60" t="str">
        <f t="shared" si="1"/>
        <v>ORANGEJELLYITEM(FRUIT, ItemRegistry.orangejellyItem, 4, 0.3f, 0f, 0f, 0f, 0.5f, 0f, 0f, 0.24f),</v>
      </c>
    </row>
    <row r="61" spans="1:17" x14ac:dyDescent="0.3">
      <c r="A61" s="110"/>
      <c r="B61" s="11" t="s">
        <v>23</v>
      </c>
      <c r="C61" s="11" t="str">
        <f t="shared" si="5"/>
        <v>peachjellyItem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1184</v>
      </c>
      <c r="G61" s="34">
        <v>1.5</v>
      </c>
      <c r="H61" s="30">
        <v>0</v>
      </c>
      <c r="I61" s="30">
        <v>87</v>
      </c>
      <c r="J61" s="35">
        <v>0</v>
      </c>
      <c r="K61" s="36">
        <v>0.5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PEACHJELLYITEM(FRUIT, ItemRegistry.peachjellyItem, 4, 0.3f, 0f, 0f, 0f, 0.5f, 0f, 0f, 0.24f),</v>
      </c>
    </row>
    <row r="62" spans="1:17" x14ac:dyDescent="0.3">
      <c r="A62" s="110"/>
      <c r="B62" s="11" t="s">
        <v>24</v>
      </c>
      <c r="C62" s="11" t="str">
        <f t="shared" si="5"/>
        <v>plumjellyItem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1184</v>
      </c>
      <c r="G62" s="34">
        <v>1.5</v>
      </c>
      <c r="H62" s="30">
        <v>0</v>
      </c>
      <c r="I62" s="30">
        <v>87</v>
      </c>
      <c r="J62" s="35">
        <v>0</v>
      </c>
      <c r="K62" s="36">
        <v>0.5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PLUMJELLYITEM(FRUIT, ItemRegistry.plumjellyItem, 4, 0.3f, 0f, 0f, 0f, 0.5f, 0f, 0f, 0.24f),</v>
      </c>
    </row>
    <row r="63" spans="1:17" x14ac:dyDescent="0.3">
      <c r="A63" s="110"/>
      <c r="B63" s="11" t="s">
        <v>25</v>
      </c>
      <c r="C63" s="11" t="str">
        <f t="shared" si="5"/>
        <v>raspberryjellyItem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1184</v>
      </c>
      <c r="G63" s="34">
        <v>1.5</v>
      </c>
      <c r="H63" s="30">
        <v>0</v>
      </c>
      <c r="I63" s="30">
        <v>87</v>
      </c>
      <c r="J63" s="35">
        <v>0</v>
      </c>
      <c r="K63" s="36">
        <v>0.5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RASPBERRYJELLYITEM(FRUIT, ItemRegistry.raspberryjellyItem, 4, 0.3f, 0f, 0f, 0f, 0.5f, 0f, 0f, 0.24f),</v>
      </c>
    </row>
    <row r="64" spans="1:17" x14ac:dyDescent="0.3">
      <c r="A64" s="110"/>
      <c r="B64" s="11" t="s">
        <v>26</v>
      </c>
      <c r="C64" s="11" t="str">
        <f t="shared" si="5"/>
        <v>red applejellyItem</v>
      </c>
      <c r="D64" s="11">
        <f>COUNTIF('PH Itemnames'!$D$1:'PH Itemnames'!$D$278,'PH foods expanded'!C64)+COUNTIF('PH Itemnames'!$B$1:$B$723,'PH foods expanded'!C64)</f>
        <v>0</v>
      </c>
      <c r="E64" s="11" t="s">
        <v>240</v>
      </c>
      <c r="F64" s="11" t="s">
        <v>1184</v>
      </c>
      <c r="G64" s="34">
        <v>1.5</v>
      </c>
      <c r="H64" s="30">
        <v>0</v>
      </c>
      <c r="I64" s="30">
        <v>87</v>
      </c>
      <c r="J64" s="35">
        <v>0</v>
      </c>
      <c r="K64" s="36">
        <v>0.5</v>
      </c>
      <c r="L64" s="37">
        <v>0</v>
      </c>
      <c r="M64" s="38">
        <v>0</v>
      </c>
      <c r="N64" s="39">
        <v>0</v>
      </c>
      <c r="O64" t="s">
        <v>199</v>
      </c>
      <c r="Q64" t="str">
        <f t="shared" si="1"/>
        <v/>
      </c>
    </row>
    <row r="65" spans="1:17" x14ac:dyDescent="0.3">
      <c r="A65" s="110"/>
      <c r="B65" s="11" t="s">
        <v>105</v>
      </c>
      <c r="C65" s="11" t="str">
        <f t="shared" si="5"/>
        <v>strawberryjellyItem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1184</v>
      </c>
      <c r="G65" s="34">
        <v>1.5</v>
      </c>
      <c r="H65" s="30">
        <v>0</v>
      </c>
      <c r="I65" s="30">
        <v>87</v>
      </c>
      <c r="J65" s="35">
        <v>0</v>
      </c>
      <c r="K65" s="36">
        <v>0.5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STRAWBERRYJELLYITEM(FRUIT, ItemRegistry.strawberryjellyItem, 4, 0.3f, 0f, 0f, 0f, 0.5f, 0f, 0f, 0.24f),</v>
      </c>
    </row>
    <row r="66" spans="1:17" x14ac:dyDescent="0.3">
      <c r="A66" s="110"/>
      <c r="B66" s="12" t="s">
        <v>3461</v>
      </c>
      <c r="C66" s="12" t="str">
        <f t="shared" si="5"/>
        <v>watermelonjellyItem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1184</v>
      </c>
      <c r="G66" s="34">
        <v>1.5</v>
      </c>
      <c r="H66" s="30">
        <v>0</v>
      </c>
      <c r="I66" s="30">
        <v>87</v>
      </c>
      <c r="J66" s="35">
        <v>0</v>
      </c>
      <c r="K66" s="36">
        <v>0.5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WATERMELONJELLYITEM(FRUIT, ItemRegistry.watermelonjellyItem, 4, 0.3f, 0f, 0f, 0f, 0.5f, 0f, 0f, 0.24f),</v>
      </c>
    </row>
    <row r="67" spans="1:17" x14ac:dyDescent="0.3">
      <c r="A67" s="125"/>
      <c r="B67" s="68" t="s">
        <v>139</v>
      </c>
      <c r="C67" s="68" t="str">
        <f t="shared" si="5"/>
        <v>grapejellyItem</v>
      </c>
      <c r="D67" s="68">
        <f>COUNTIF('PH Itemnames'!$D$1:'PH Itemnames'!$D$278,'PH foods expanded'!C67)+COUNTIF('PH Itemnames'!$B$1:$B$723,'PH foods expanded'!C67)</f>
        <v>1</v>
      </c>
      <c r="E67" s="68" t="s">
        <v>240</v>
      </c>
      <c r="F67" s="68" t="s">
        <v>1184</v>
      </c>
      <c r="G67" s="84">
        <v>1.5</v>
      </c>
      <c r="H67" s="85">
        <v>0</v>
      </c>
      <c r="I67" s="85">
        <v>87</v>
      </c>
      <c r="J67" s="86">
        <v>0</v>
      </c>
      <c r="K67" s="87">
        <v>0.5</v>
      </c>
      <c r="L67" s="88">
        <v>0</v>
      </c>
      <c r="M67" s="89">
        <v>0</v>
      </c>
      <c r="N67" s="90">
        <v>0</v>
      </c>
      <c r="O67" t="s">
        <v>202</v>
      </c>
      <c r="Q67" t="str">
        <f t="shared" si="1"/>
        <v>GRAPEJELLYITEM(FRUIT, ItemRegistry.grapejellyItem, 4, 0.3f, 0f, 0f, 0f, 0.5f, 0f, 0f, 0.24f),</v>
      </c>
    </row>
    <row r="68" spans="1:17" x14ac:dyDescent="0.3">
      <c r="A68" s="122" t="s">
        <v>524</v>
      </c>
      <c r="B68" s="76" t="s">
        <v>11</v>
      </c>
      <c r="C68" s="11" t="str">
        <f>CONCATENATE(LOWER(B68),"jellysandwichItem")</f>
        <v>blackberryjellysandwichItem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1191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si="1"/>
        <v>BLACKBERRYJELLYSANDWICHITEM(MEAL, ItemRegistry.blackberryjellysandwichItem, 4, 3f, 0f, 2f, 0f, 0.85f, 0f, 0f, 1.02f),</v>
      </c>
    </row>
    <row r="69" spans="1:17" x14ac:dyDescent="0.3">
      <c r="A69" s="123"/>
      <c r="B69" s="11" t="s">
        <v>12</v>
      </c>
      <c r="C69" s="11" t="str">
        <f t="shared" ref="C69:C81" si="6">CONCATENATE(LOWER(B69),"jellysandwichItem")</f>
        <v>blueberryjellysandwichItem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1191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1"/>
        <v>BLUEBERRYJELLYSANDWICHITEM(MEAL, ItemRegistry.blueberryjellysandwichItem, 4, 3f, 0f, 2f, 0f, 0.85f, 0f, 0f, 1.02f),</v>
      </c>
    </row>
    <row r="70" spans="1:17" x14ac:dyDescent="0.3">
      <c r="A70" s="123"/>
      <c r="B70" s="11" t="s">
        <v>14</v>
      </c>
      <c r="C70" s="11" t="str">
        <f t="shared" si="6"/>
        <v>cherryjellysandwichItem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1191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1"/>
        <v>CHERRYJELLYSANDWICHITEM(MEAL, ItemRegistry.cherryjellysandwichItem, 4, 3f, 0f, 2f, 0f, 0.85f, 0f, 0f, 1.02f),</v>
      </c>
    </row>
    <row r="71" spans="1:17" x14ac:dyDescent="0.3">
      <c r="A71" s="123"/>
      <c r="B71" s="11" t="s">
        <v>16</v>
      </c>
      <c r="C71" s="11" t="str">
        <f t="shared" si="6"/>
        <v>cranberryjellysandwichItem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1191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1"/>
        <v>CRANBERRYJELLYSANDWICHITEM(MEAL, ItemRegistry.cranberryjellysandwichItem, 4, 3f, 0f, 2f, 0f, 0.85f, 0f, 0f, 1.02f),</v>
      </c>
    </row>
    <row r="72" spans="1:17" x14ac:dyDescent="0.3">
      <c r="A72" s="123"/>
      <c r="B72" s="11" t="s">
        <v>18</v>
      </c>
      <c r="C72" s="11" t="str">
        <f t="shared" si="6"/>
        <v>gooseberryjellysandwichItem</v>
      </c>
      <c r="D72" s="11">
        <f>COUNTIF('PH Itemnames'!$D$1:'PH Itemnames'!$D$278,'PH foods expanded'!C72)+COUNTIF('PH Itemnames'!$B$1:$B$723,'PH foods expanded'!C72)</f>
        <v>1</v>
      </c>
      <c r="E72" s="11" t="s">
        <v>240</v>
      </c>
      <c r="F72" s="11" t="s">
        <v>1191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202</v>
      </c>
      <c r="Q72" t="str">
        <f t="shared" si="1"/>
        <v>GOOSEBERRYJELLYSANDWICHITEM(MEAL, ItemRegistry.gooseberryjellysandwichItem, 4, 3f, 0f, 2f, 0f, 0.85f, 0f, 0f, 1.02f),</v>
      </c>
    </row>
    <row r="73" spans="1:17" x14ac:dyDescent="0.3">
      <c r="A73" s="123"/>
      <c r="B73" s="11" t="s">
        <v>19</v>
      </c>
      <c r="C73" s="11" t="s">
        <v>1622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1191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1"/>
        <v>APPLEJELLYSANDWICHITEM(MEAL, ItemRegistry.applejellysandwichItem, 4, 3f, 0f, 2f, 0f, 0.85f, 0f, 0f, 1.02f),</v>
      </c>
    </row>
    <row r="74" spans="1:17" x14ac:dyDescent="0.3">
      <c r="A74" s="123"/>
      <c r="B74" s="11" t="s">
        <v>20</v>
      </c>
      <c r="C74" s="11" t="str">
        <f t="shared" si="6"/>
        <v>lemonjellysandwichItem</v>
      </c>
      <c r="D74" s="11">
        <f>COUNTIF('PH Itemnames'!$D$1:'PH Itemnames'!$D$278,'PH foods expanded'!C74)+COUNTIF('PH Itemnames'!$B$1:$B$723,'PH foods expanded'!C74)</f>
        <v>1</v>
      </c>
      <c r="E74" s="11" t="s">
        <v>240</v>
      </c>
      <c r="F74" s="11" t="s">
        <v>1191</v>
      </c>
      <c r="G74" s="34">
        <v>15</v>
      </c>
      <c r="H74" s="30">
        <v>0</v>
      </c>
      <c r="I74" s="30">
        <v>20.608333333333334</v>
      </c>
      <c r="J74" s="35">
        <v>2</v>
      </c>
      <c r="K74" s="36">
        <v>0.84500000000000008</v>
      </c>
      <c r="L74" s="37">
        <v>0</v>
      </c>
      <c r="M74" s="38">
        <v>0</v>
      </c>
      <c r="N74" s="39">
        <v>0</v>
      </c>
      <c r="O74" t="s">
        <v>202</v>
      </c>
      <c r="Q74" t="str">
        <f t="shared" si="1"/>
        <v>LEMONJELLYSANDWICHITEM(MEAL, ItemRegistry.lemonjellysandwichItem, 4, 3f, 0f, 2f, 0f, 0.85f, 0f, 0f, 1.02f),</v>
      </c>
    </row>
    <row r="75" spans="1:17" x14ac:dyDescent="0.3">
      <c r="A75" s="123"/>
      <c r="B75" s="11" t="s">
        <v>22</v>
      </c>
      <c r="C75" s="11" t="str">
        <f t="shared" si="6"/>
        <v>orangejellysandwichItem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15</v>
      </c>
      <c r="H75" s="30">
        <v>0</v>
      </c>
      <c r="I75" s="30">
        <v>20.608333333333334</v>
      </c>
      <c r="J75" s="35">
        <v>2</v>
      </c>
      <c r="K75" s="36">
        <v>0.84500000000000008</v>
      </c>
      <c r="L75" s="37">
        <v>0</v>
      </c>
      <c r="M75" s="38">
        <v>0</v>
      </c>
      <c r="N75" s="39">
        <v>0</v>
      </c>
      <c r="O75" t="s">
        <v>202</v>
      </c>
      <c r="Q75" t="str">
        <f t="shared" ref="Q75:Q91" si="7">IF(O75="Yes",CONCATENATE(UPPER(C75),"(",F75,", ItemRegistry.",C75,", 4, ", ROUND(G75/5,2),"f, ",ROUND(H75,0),"f, ",ROUND(J75,0),"f, ",ROUND(L75,2),"f, ",ROUND(K75,2),"f, ",ROUND(M75,2),"f, ",ROUND(N75,2),"f, ",ROUND(21/I75,2), "f),"),"")</f>
        <v>ORANGEJELLYSANDWICHITEM(MEAL, ItemRegistry.orangejellysandwichItem, 4, 3f, 0f, 2f, 0f, 0.85f, 0f, 0f, 1.02f),</v>
      </c>
    </row>
    <row r="76" spans="1:17" x14ac:dyDescent="0.3">
      <c r="A76" s="123"/>
      <c r="B76" s="11" t="s">
        <v>23</v>
      </c>
      <c r="C76" s="11" t="str">
        <f t="shared" si="6"/>
        <v>peachjellysandwichItem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15</v>
      </c>
      <c r="H76" s="30">
        <v>0</v>
      </c>
      <c r="I76" s="30">
        <v>20.608333333333334</v>
      </c>
      <c r="J76" s="35">
        <v>2</v>
      </c>
      <c r="K76" s="36">
        <v>0.84500000000000008</v>
      </c>
      <c r="L76" s="37">
        <v>0</v>
      </c>
      <c r="M76" s="38">
        <v>0</v>
      </c>
      <c r="N76" s="39">
        <v>0</v>
      </c>
      <c r="O76" t="s">
        <v>202</v>
      </c>
      <c r="Q76" t="str">
        <f t="shared" si="7"/>
        <v>PEACHJELLYSANDWICHITEM(MEAL, ItemRegistry.peachjellysandwichItem, 4, 3f, 0f, 2f, 0f, 0.85f, 0f, 0f, 1.02f),</v>
      </c>
    </row>
    <row r="77" spans="1:17" x14ac:dyDescent="0.3">
      <c r="A77" s="123"/>
      <c r="B77" s="11" t="s">
        <v>24</v>
      </c>
      <c r="C77" s="11" t="str">
        <f t="shared" si="6"/>
        <v>plumjellysandwichItem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15</v>
      </c>
      <c r="H77" s="30">
        <v>0</v>
      </c>
      <c r="I77" s="30">
        <v>20.608333333333334</v>
      </c>
      <c r="J77" s="35">
        <v>2</v>
      </c>
      <c r="K77" s="36">
        <v>0.84500000000000008</v>
      </c>
      <c r="L77" s="37">
        <v>0</v>
      </c>
      <c r="M77" s="38">
        <v>0</v>
      </c>
      <c r="N77" s="39">
        <v>0</v>
      </c>
      <c r="O77" t="s">
        <v>202</v>
      </c>
      <c r="Q77" t="str">
        <f t="shared" si="7"/>
        <v>PLUMJELLYSANDWICHITEM(MEAL, ItemRegistry.plumjellysandwichItem, 4, 3f, 0f, 2f, 0f, 0.85f, 0f, 0f, 1.02f),</v>
      </c>
    </row>
    <row r="78" spans="1:17" x14ac:dyDescent="0.3">
      <c r="A78" s="123"/>
      <c r="B78" s="11" t="s">
        <v>25</v>
      </c>
      <c r="C78" s="11" t="str">
        <f t="shared" si="6"/>
        <v>raspberryjellysandwichItem</v>
      </c>
      <c r="D78" s="11">
        <f>COUNTIF('PH Itemnames'!$D$1:'PH Itemnames'!$D$278,'PH foods expanded'!C78)+COUNTIF('PH Itemnames'!$B$1:$B$723,'PH foods expanded'!C78)</f>
        <v>1</v>
      </c>
      <c r="E78" s="11" t="s">
        <v>240</v>
      </c>
      <c r="F78" s="11" t="s">
        <v>1191</v>
      </c>
      <c r="G78" s="34">
        <v>15</v>
      </c>
      <c r="H78" s="30">
        <v>0</v>
      </c>
      <c r="I78" s="30">
        <v>20.608333333333334</v>
      </c>
      <c r="J78" s="35">
        <v>2</v>
      </c>
      <c r="K78" s="36">
        <v>0.84500000000000008</v>
      </c>
      <c r="L78" s="37">
        <v>0</v>
      </c>
      <c r="M78" s="38">
        <v>0</v>
      </c>
      <c r="N78" s="39">
        <v>0</v>
      </c>
      <c r="O78" t="s">
        <v>202</v>
      </c>
      <c r="Q78" t="str">
        <f t="shared" si="7"/>
        <v>RASPBERRYJELLYSANDWICHITEM(MEAL, ItemRegistry.raspberryjellysandwichItem, 4, 3f, 0f, 2f, 0f, 0.85f, 0f, 0f, 1.02f),</v>
      </c>
    </row>
    <row r="79" spans="1:17" x14ac:dyDescent="0.3">
      <c r="A79" s="123"/>
      <c r="B79" s="11" t="s">
        <v>26</v>
      </c>
      <c r="C79" s="11" t="str">
        <f t="shared" si="6"/>
        <v>red applejellysandwichItem</v>
      </c>
      <c r="D79" s="11">
        <f>COUNTIF('PH Itemnames'!$D$1:'PH Itemnames'!$D$278,'PH foods expanded'!C79)+COUNTIF('PH Itemnames'!$B$1:$B$723,'PH foods expanded'!C79)</f>
        <v>0</v>
      </c>
      <c r="E79" s="11" t="s">
        <v>240</v>
      </c>
      <c r="F79" s="11" t="s">
        <v>1191</v>
      </c>
      <c r="G79" s="34">
        <v>15</v>
      </c>
      <c r="H79" s="30">
        <v>0</v>
      </c>
      <c r="I79" s="30">
        <v>20.608333333333334</v>
      </c>
      <c r="J79" s="35">
        <v>2</v>
      </c>
      <c r="K79" s="36">
        <v>0.84500000000000008</v>
      </c>
      <c r="L79" s="37">
        <v>0</v>
      </c>
      <c r="M79" s="38">
        <v>0</v>
      </c>
      <c r="N79" s="39">
        <v>0</v>
      </c>
      <c r="O79" t="s">
        <v>199</v>
      </c>
      <c r="Q79" t="str">
        <f t="shared" si="7"/>
        <v/>
      </c>
    </row>
    <row r="80" spans="1:17" x14ac:dyDescent="0.3">
      <c r="A80" s="123"/>
      <c r="B80" s="11" t="s">
        <v>105</v>
      </c>
      <c r="C80" s="11" t="str">
        <f t="shared" si="6"/>
        <v>strawberryjellysandwichItem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15</v>
      </c>
      <c r="H80" s="30">
        <v>0</v>
      </c>
      <c r="I80" s="30">
        <v>20.608333333333334</v>
      </c>
      <c r="J80" s="35">
        <v>2</v>
      </c>
      <c r="K80" s="36">
        <v>0.84500000000000008</v>
      </c>
      <c r="L80" s="37">
        <v>0</v>
      </c>
      <c r="M80" s="38">
        <v>0</v>
      </c>
      <c r="N80" s="39">
        <v>0</v>
      </c>
      <c r="O80" t="s">
        <v>202</v>
      </c>
      <c r="Q80" t="str">
        <f t="shared" si="7"/>
        <v>STRAWBERRYJELLYSANDWICHITEM(MEAL, ItemRegistry.strawberryjellysandwichItem, 4, 3f, 0f, 2f, 0f, 0.85f, 0f, 0f, 1.02f),</v>
      </c>
    </row>
    <row r="81" spans="1:17" x14ac:dyDescent="0.3">
      <c r="A81" s="123"/>
      <c r="B81" s="12" t="s">
        <v>3461</v>
      </c>
      <c r="C81" s="12" t="str">
        <f t="shared" si="6"/>
        <v>watermelonjellysandwichItem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1191</v>
      </c>
      <c r="G81" s="34">
        <v>15</v>
      </c>
      <c r="H81" s="30">
        <v>0</v>
      </c>
      <c r="I81" s="30">
        <v>20.608333333333334</v>
      </c>
      <c r="J81" s="35">
        <v>2</v>
      </c>
      <c r="K81" s="36">
        <v>0.84500000000000008</v>
      </c>
      <c r="L81" s="37">
        <v>0</v>
      </c>
      <c r="M81" s="38">
        <v>0</v>
      </c>
      <c r="N81" s="39">
        <v>0</v>
      </c>
      <c r="O81" t="s">
        <v>202</v>
      </c>
      <c r="Q81" t="str">
        <f t="shared" si="7"/>
        <v>WATERMELONJELLYSANDWICHITEM(MEAL, ItemRegistry.watermelonjellysandwichItem, 4, 3f, 0f, 2f, 0f, 0.85f, 0f, 0f, 1.02f),</v>
      </c>
    </row>
    <row r="82" spans="1:17" x14ac:dyDescent="0.3">
      <c r="A82" s="124"/>
      <c r="B82" s="68" t="s">
        <v>3462</v>
      </c>
      <c r="C82" s="68" t="str">
        <f>CONCATENATE(LOWER(B82),"Item")</f>
        <v>pbandjItem</v>
      </c>
      <c r="D82" s="68">
        <f>COUNTIF('PH Itemnames'!$D$1:'PH Itemnames'!$D$278,'PH foods expanded'!C82)+COUNTIF('PH Itemnames'!$B$1:$B$723,'PH foods expanded'!C82)</f>
        <v>1</v>
      </c>
      <c r="E82" s="68" t="s">
        <v>240</v>
      </c>
      <c r="F82" s="68" t="s">
        <v>1191</v>
      </c>
      <c r="G82" s="69">
        <v>15</v>
      </c>
      <c r="H82" s="70">
        <v>0</v>
      </c>
      <c r="I82" s="70">
        <v>20.608333333333334</v>
      </c>
      <c r="J82" s="71">
        <v>2</v>
      </c>
      <c r="K82" s="72">
        <v>0.84500000000000008</v>
      </c>
      <c r="L82" s="73">
        <v>0</v>
      </c>
      <c r="M82" s="74">
        <v>0</v>
      </c>
      <c r="N82" s="75">
        <v>0</v>
      </c>
      <c r="O82" t="s">
        <v>202</v>
      </c>
      <c r="Q82" t="str">
        <f t="shared" si="7"/>
        <v>PBANDJITEM(MEAL, ItemRegistry.pbandjItem, 4, 3f, 0f, 2f, 0f, 0.85f, 0f, 0f, 1.02f),</v>
      </c>
    </row>
    <row r="83" spans="1:17" x14ac:dyDescent="0.3">
      <c r="A83" s="126" t="s">
        <v>2736</v>
      </c>
      <c r="B83" s="76" t="s">
        <v>2737</v>
      </c>
      <c r="C83" s="76" t="str">
        <f>CONCATENATE(LOWER(B83),"Item")</f>
        <v>gourmetmuttonpattyItem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1188</v>
      </c>
      <c r="G83" s="34">
        <v>10</v>
      </c>
      <c r="H83" s="30">
        <v>0</v>
      </c>
      <c r="I83" s="30">
        <v>14</v>
      </c>
      <c r="J83" s="35">
        <v>0</v>
      </c>
      <c r="K83" s="36">
        <v>0</v>
      </c>
      <c r="L83" s="37">
        <v>0</v>
      </c>
      <c r="M83" s="38">
        <v>1.5</v>
      </c>
      <c r="N83" s="39">
        <v>0</v>
      </c>
      <c r="O83" t="s">
        <v>202</v>
      </c>
      <c r="Q83" t="str">
        <f t="shared" si="7"/>
        <v>GOURMETMUTTONPATTYITEM(MEAT, ItemRegistry.gourmetmuttonpattyItem, 4, 2f, 0f, 0f, 0f, 0f, 1.5f, 0f, 1.5f),</v>
      </c>
    </row>
    <row r="84" spans="1:17" x14ac:dyDescent="0.3">
      <c r="A84" s="127"/>
      <c r="B84" s="11" t="s">
        <v>2738</v>
      </c>
      <c r="C84" s="11" t="str">
        <f t="shared" ref="C84:C86" si="8">CONCATENATE(LOWER(B84),"Item")</f>
        <v>gourmetbeefpattyItem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1188</v>
      </c>
      <c r="G84" s="34">
        <v>10</v>
      </c>
      <c r="H84" s="30">
        <v>0</v>
      </c>
      <c r="I84" s="30">
        <v>14</v>
      </c>
      <c r="J84" s="35">
        <v>0</v>
      </c>
      <c r="K84" s="36">
        <v>0</v>
      </c>
      <c r="L84" s="37">
        <v>0</v>
      </c>
      <c r="M84" s="38">
        <v>2</v>
      </c>
      <c r="N84" s="39">
        <v>0</v>
      </c>
      <c r="O84" t="s">
        <v>202</v>
      </c>
      <c r="Q84" t="str">
        <f t="shared" si="7"/>
        <v>GOURMETBEEFPATTYITEM(MEAT, ItemRegistry.gourmetbeefpattyItem, 4, 2f, 0f, 0f, 0f, 0f, 2f, 0f, 1.5f),</v>
      </c>
    </row>
    <row r="85" spans="1:17" x14ac:dyDescent="0.3">
      <c r="A85" s="127"/>
      <c r="B85" s="11" t="s">
        <v>2739</v>
      </c>
      <c r="C85" s="11" t="str">
        <f t="shared" si="8"/>
        <v>gourmetvenisonpattyItem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1188</v>
      </c>
      <c r="G85" s="34">
        <v>5</v>
      </c>
      <c r="H85" s="30"/>
      <c r="I85" s="30">
        <v>14</v>
      </c>
      <c r="J85" s="35">
        <v>0</v>
      </c>
      <c r="K85" s="36">
        <v>0</v>
      </c>
      <c r="L85" s="37">
        <v>0</v>
      </c>
      <c r="M85" s="38">
        <v>1</v>
      </c>
      <c r="N85" s="39">
        <v>0</v>
      </c>
      <c r="O85" t="s">
        <v>202</v>
      </c>
      <c r="Q85" t="str">
        <f t="shared" si="7"/>
        <v>GOURMETVENISONPATTYITEM(MEAT, ItemRegistry.gourmetvenisonpattyItem, 4, 1f, 0f, 0f, 0f, 0f, 1f, 0f, 1.5f),</v>
      </c>
    </row>
    <row r="86" spans="1:17" x14ac:dyDescent="0.3">
      <c r="A86" s="128"/>
      <c r="B86" s="68" t="s">
        <v>2740</v>
      </c>
      <c r="C86" s="68" t="str">
        <f t="shared" si="8"/>
        <v>gourmetporkpattyItem</v>
      </c>
      <c r="D86" s="68">
        <f>COUNTIF('PH Itemnames'!$D$1:'PH Itemnames'!$D$278,'PH foods expanded'!C86)+COUNTIF('PH Itemnames'!$B$1:$B$723,'PH foods expanded'!C86)</f>
        <v>1</v>
      </c>
      <c r="E86" s="68" t="s">
        <v>240</v>
      </c>
      <c r="F86" s="91" t="s">
        <v>1188</v>
      </c>
      <c r="G86" s="69">
        <v>10</v>
      </c>
      <c r="H86" s="70">
        <v>0</v>
      </c>
      <c r="I86" s="70">
        <v>14</v>
      </c>
      <c r="J86" s="71">
        <v>0</v>
      </c>
      <c r="K86" s="72">
        <v>0</v>
      </c>
      <c r="L86" s="73">
        <v>0</v>
      </c>
      <c r="M86" s="74">
        <v>1.5</v>
      </c>
      <c r="N86" s="75">
        <v>0</v>
      </c>
      <c r="O86" t="s">
        <v>202</v>
      </c>
      <c r="Q86" t="str">
        <f t="shared" si="7"/>
        <v>GOURMETPORKPATTYITEM(MEAT, ItemRegistry.gourmetporkpattyItem, 4, 2f, 0f, 0f, 0f, 0f, 1.5f, 0f, 1.5f),</v>
      </c>
    </row>
    <row r="87" spans="1:17" x14ac:dyDescent="0.3">
      <c r="A87" s="122" t="s">
        <v>963</v>
      </c>
      <c r="B87" s="76" t="s">
        <v>2746</v>
      </c>
      <c r="C87" s="92" t="str">
        <f>CONCATENATE("ground",LOWER(B87),"Item")</f>
        <v>groundbeefItem</v>
      </c>
      <c r="D87" s="76">
        <f>COUNTIF('PH Itemnames'!$D$1:'PH Itemnames'!$D$278,'PH foods expanded'!C87)+COUNTIF('PH Itemnames'!$B$1:$B$723,'PH foods expanded'!C87)</f>
        <v>1</v>
      </c>
      <c r="E87" s="76" t="s">
        <v>240</v>
      </c>
      <c r="F87" s="76" t="s">
        <v>1188</v>
      </c>
      <c r="G87" s="77">
        <v>0</v>
      </c>
      <c r="H87" s="78">
        <v>0</v>
      </c>
      <c r="I87">
        <v>10</v>
      </c>
      <c r="J87" s="3">
        <v>0</v>
      </c>
      <c r="K87" s="2">
        <v>0</v>
      </c>
      <c r="L87" s="4">
        <v>0</v>
      </c>
      <c r="M87" s="5">
        <v>2</v>
      </c>
      <c r="N87" s="6">
        <v>0</v>
      </c>
      <c r="O87" t="s">
        <v>202</v>
      </c>
      <c r="Q87" t="str">
        <f t="shared" si="7"/>
        <v>GROUNDBEEFITEM(MEAT, ItemRegistry.groundbeefItem, 4, 0f, 0f, 0f, 0f, 0f, 2f, 0f, 2.1f),</v>
      </c>
    </row>
    <row r="88" spans="1:17" x14ac:dyDescent="0.3">
      <c r="A88" s="123"/>
      <c r="B88" s="11" t="s">
        <v>287</v>
      </c>
      <c r="C88" s="12" t="str">
        <f>CONCATENATE("ground",LOWER(B88),"Item")</f>
        <v>groundchickenItem</v>
      </c>
      <c r="D88" s="11">
        <f>COUNTIF('PH Itemnames'!$D$1:'PH Itemnames'!$D$278,'PH foods expanded'!C88)+COUNTIF('PH Itemnames'!$B$1:$B$723,'PH foods expanded'!C88)</f>
        <v>1</v>
      </c>
      <c r="E88" s="11" t="s">
        <v>240</v>
      </c>
      <c r="F88" s="11" t="s">
        <v>1188</v>
      </c>
      <c r="G88" s="34">
        <v>0</v>
      </c>
      <c r="H88" s="30">
        <v>0</v>
      </c>
      <c r="I88">
        <v>6</v>
      </c>
      <c r="J88" s="3">
        <v>0</v>
      </c>
      <c r="K88" s="36">
        <v>0</v>
      </c>
      <c r="L88" s="37">
        <v>0</v>
      </c>
      <c r="M88" s="5">
        <v>1.5</v>
      </c>
      <c r="N88" s="6">
        <v>0</v>
      </c>
      <c r="O88" t="s">
        <v>202</v>
      </c>
      <c r="Q88" t="str">
        <f t="shared" si="7"/>
        <v>GROUNDCHICKENITEM(MEAT, ItemRegistry.groundchickenItem, 4, 0f, 0f, 0f, 0f, 0f, 1.5f, 0f, 3.5f),</v>
      </c>
    </row>
    <row r="89" spans="1:17" x14ac:dyDescent="0.3">
      <c r="A89" s="123"/>
      <c r="B89" s="11" t="s">
        <v>814</v>
      </c>
      <c r="C89" s="12" t="str">
        <f t="shared" ref="C89:C94" si="9">CONCATENATE("ground",LOWER(B89),"Item")</f>
        <v>groundduckItem</v>
      </c>
      <c r="D89" s="11">
        <f>COUNTIF('PH Itemnames'!$D$1:'PH Itemnames'!$D$278,'PH foods expanded'!C89)+COUNTIF('PH Itemnames'!$B$1:$B$723,'PH foods expanded'!C89)</f>
        <v>1</v>
      </c>
      <c r="E89" s="11" t="s">
        <v>240</v>
      </c>
      <c r="F89" s="11" t="s">
        <v>1188</v>
      </c>
      <c r="G89" s="34">
        <v>0</v>
      </c>
      <c r="H89" s="30">
        <v>0</v>
      </c>
      <c r="I89">
        <v>6</v>
      </c>
      <c r="J89" s="3">
        <v>0</v>
      </c>
      <c r="K89" s="36">
        <v>0</v>
      </c>
      <c r="L89" s="37">
        <v>0</v>
      </c>
      <c r="M89" s="5">
        <v>1.5</v>
      </c>
      <c r="N89" s="6">
        <v>0</v>
      </c>
      <c r="O89" t="s">
        <v>202</v>
      </c>
      <c r="Q89" t="str">
        <f t="shared" si="7"/>
        <v>GROUNDDUCKITEM(MEAT, ItemRegistry.groundduckItem, 4, 0f, 0f, 0f, 0f, 0f, 1.5f, 0f, 3.5f),</v>
      </c>
    </row>
    <row r="90" spans="1:17" x14ac:dyDescent="0.3">
      <c r="A90" s="123"/>
      <c r="B90" s="11" t="s">
        <v>2747</v>
      </c>
      <c r="C90" s="12" t="str">
        <f t="shared" si="9"/>
        <v>groundmuttonItem</v>
      </c>
      <c r="D90" s="11">
        <f>COUNTIF('PH Itemnames'!$D$1:'PH Itemnames'!$D$278,'PH foods expanded'!C90)+COUNTIF('PH Itemnames'!$B$1:$B$723,'PH foods expanded'!C90)</f>
        <v>1</v>
      </c>
      <c r="E90" s="11" t="s">
        <v>240</v>
      </c>
      <c r="F90" s="11" t="s">
        <v>1188</v>
      </c>
      <c r="G90" s="34">
        <v>0</v>
      </c>
      <c r="H90" s="30">
        <v>0</v>
      </c>
      <c r="I90">
        <v>6</v>
      </c>
      <c r="J90" s="3">
        <v>0</v>
      </c>
      <c r="K90" s="36">
        <v>0</v>
      </c>
      <c r="L90" s="37">
        <v>0</v>
      </c>
      <c r="M90" s="5">
        <v>1.5</v>
      </c>
      <c r="N90" s="6">
        <v>0</v>
      </c>
      <c r="O90" t="s">
        <v>202</v>
      </c>
      <c r="Q90" t="str">
        <f t="shared" si="7"/>
        <v>GROUNDMUTTONITEM(MEAT, ItemRegistry.groundmuttonItem, 4, 0f, 0f, 0f, 0f, 0f, 1.5f, 0f, 3.5f),</v>
      </c>
    </row>
    <row r="91" spans="1:17" x14ac:dyDescent="0.3">
      <c r="A91" s="123"/>
      <c r="B91" s="11" t="s">
        <v>2748</v>
      </c>
      <c r="C91" s="12" t="str">
        <f t="shared" si="9"/>
        <v>groundporkItem</v>
      </c>
      <c r="D91" s="11">
        <f>COUNTIF('PH Itemnames'!$D$1:'PH Itemnames'!$D$278,'PH foods expanded'!C91)+COUNTIF('PH Itemnames'!$B$1:$B$723,'PH foods expanded'!C91)</f>
        <v>1</v>
      </c>
      <c r="E91" s="11" t="s">
        <v>240</v>
      </c>
      <c r="F91" s="11" t="s">
        <v>1188</v>
      </c>
      <c r="G91" s="34">
        <v>0</v>
      </c>
      <c r="H91" s="30">
        <v>0</v>
      </c>
      <c r="I91">
        <v>10</v>
      </c>
      <c r="J91" s="3">
        <v>0</v>
      </c>
      <c r="K91" s="36">
        <v>0</v>
      </c>
      <c r="L91" s="37">
        <v>0</v>
      </c>
      <c r="M91" s="5">
        <v>1.5</v>
      </c>
      <c r="N91" s="6">
        <v>0</v>
      </c>
      <c r="O91" t="s">
        <v>202</v>
      </c>
      <c r="Q91" t="str">
        <f t="shared" si="7"/>
        <v>GROUNDPORKITEM(MEAT, ItemRegistry.groundporkItem, 4, 0f, 0f, 0f, 0f, 0f, 1.5f, 0f, 2.1f),</v>
      </c>
    </row>
    <row r="92" spans="1:17" x14ac:dyDescent="0.3">
      <c r="A92" s="123"/>
      <c r="B92" s="11" t="s">
        <v>2749</v>
      </c>
      <c r="C92" s="12" t="str">
        <f t="shared" si="9"/>
        <v>groundrabbitItem</v>
      </c>
      <c r="D92" s="11">
        <f>COUNTIF('PH Itemnames'!$D$1:'PH Itemnames'!$D$278,'PH foods expanded'!C92)+COUNTIF('PH Itemnames'!$B$1:$B$723,'PH foods expanded'!C92)</f>
        <v>1</v>
      </c>
      <c r="E92" s="11" t="s">
        <v>240</v>
      </c>
      <c r="F92" s="11" t="s">
        <v>1188</v>
      </c>
      <c r="G92" s="34">
        <v>0</v>
      </c>
      <c r="H92" s="30">
        <v>0</v>
      </c>
      <c r="I92">
        <v>7</v>
      </c>
      <c r="J92" s="3">
        <v>0</v>
      </c>
      <c r="K92" s="36">
        <v>0</v>
      </c>
      <c r="L92" s="37">
        <v>0</v>
      </c>
      <c r="M92" s="5">
        <v>0.5</v>
      </c>
      <c r="N92" s="6">
        <v>0</v>
      </c>
      <c r="O92" t="s">
        <v>202</v>
      </c>
      <c r="Q92" t="str">
        <f t="shared" ref="Q92:Q94" si="10">IF(O92="Yes",CONCATENATE(UPPER(C92),"(",F92,", ItemRegistry.",C92,", 4, ", ROUND(G92/5,2),"f, ",ROUND(H92,0),"f, ",ROUND(J92,0),"f, ",ROUND(L92,2),"f, ",ROUND(K92,2),"f, ",ROUND(M92,2),"f, ",ROUND(N92,2),"f, ",ROUND(21/I92,2), "f),"),"")</f>
        <v>GROUNDRABBITITEM(MEAT, ItemRegistry.groundrabbitItem, 4, 0f, 0f, 0f, 0f, 0f, 0.5f, 0f, 3f),</v>
      </c>
    </row>
    <row r="93" spans="1:17" x14ac:dyDescent="0.3">
      <c r="A93" s="123"/>
      <c r="B93" s="11" t="s">
        <v>1150</v>
      </c>
      <c r="C93" s="12" t="str">
        <f t="shared" si="9"/>
        <v>groundturkeyItem</v>
      </c>
      <c r="D93" s="11">
        <f>COUNTIF('PH Itemnames'!$D$1:'PH Itemnames'!$D$278,'PH foods expanded'!C93)+COUNTIF('PH Itemnames'!$B$1:$B$723,'PH foods expanded'!C93)</f>
        <v>1</v>
      </c>
      <c r="E93" s="11" t="s">
        <v>240</v>
      </c>
      <c r="F93" s="11" t="s">
        <v>1188</v>
      </c>
      <c r="G93" s="34">
        <v>0</v>
      </c>
      <c r="H93" s="30">
        <v>0</v>
      </c>
      <c r="I93">
        <v>7</v>
      </c>
      <c r="J93" s="3">
        <v>0</v>
      </c>
      <c r="K93" s="36">
        <v>0</v>
      </c>
      <c r="L93" s="37">
        <v>0</v>
      </c>
      <c r="M93" s="5">
        <v>1.5</v>
      </c>
      <c r="N93" s="6">
        <v>0</v>
      </c>
      <c r="O93" t="s">
        <v>202</v>
      </c>
      <c r="Q93" t="str">
        <f t="shared" si="10"/>
        <v>GROUNDTURKEYITEM(MEAT, ItemRegistry.groundturkeyItem, 4, 0f, 0f, 0f, 0f, 0f, 1.5f, 0f, 3f),</v>
      </c>
    </row>
    <row r="94" spans="1:17" x14ac:dyDescent="0.3">
      <c r="A94" s="124"/>
      <c r="B94" s="68" t="s">
        <v>2750</v>
      </c>
      <c r="C94" s="93" t="str">
        <f t="shared" si="9"/>
        <v>groundvenisonItem</v>
      </c>
      <c r="D94" s="68">
        <f>COUNTIF('PH Itemnames'!$D$1:'PH Itemnames'!$D$278,'PH foods expanded'!C94)+COUNTIF('PH Itemnames'!$B$1:$B$723,'PH foods expanded'!C94)</f>
        <v>1</v>
      </c>
      <c r="E94" s="68" t="s">
        <v>240</v>
      </c>
      <c r="F94" s="68" t="s">
        <v>1188</v>
      </c>
      <c r="G94" s="69">
        <v>0</v>
      </c>
      <c r="H94" s="70">
        <v>0</v>
      </c>
      <c r="I94" s="68">
        <v>10</v>
      </c>
      <c r="J94" s="71">
        <v>0</v>
      </c>
      <c r="K94" s="72">
        <v>0</v>
      </c>
      <c r="L94" s="94">
        <v>0</v>
      </c>
      <c r="M94" s="74">
        <v>1</v>
      </c>
      <c r="N94" s="75">
        <v>0</v>
      </c>
      <c r="O94" t="s">
        <v>202</v>
      </c>
      <c r="Q94" t="str">
        <f t="shared" si="10"/>
        <v>GROUNDVENISONITEM(MEAT, ItemRegistry.groundvenisonItem, 4, 0f, 0f, 0f, 0f, 0f, 1f, 0f, 2.1f),</v>
      </c>
    </row>
  </sheetData>
  <mergeCells count="8">
    <mergeCell ref="A68:A82"/>
    <mergeCell ref="A35:A52"/>
    <mergeCell ref="A83:A86"/>
    <mergeCell ref="A87:A94"/>
    <mergeCell ref="G1:N1"/>
    <mergeCell ref="A3:A17"/>
    <mergeCell ref="A18:A34"/>
    <mergeCell ref="A53:A67"/>
  </mergeCells>
  <conditionalFormatting sqref="O3:O82">
    <cfRule type="cellIs" dxfId="45" priority="21" operator="equal">
      <formula>"No"</formula>
    </cfRule>
    <cfRule type="cellIs" dxfId="44" priority="22" operator="equal">
      <formula>"Yes"</formula>
    </cfRule>
  </conditionalFormatting>
  <conditionalFormatting sqref="T3:W18 T19:U25 W19:W25">
    <cfRule type="cellIs" dxfId="43" priority="19" operator="equal">
      <formula>"Yes"</formula>
    </cfRule>
    <cfRule type="cellIs" dxfId="42" priority="20" operator="equal">
      <formula>"No"</formula>
    </cfRule>
  </conditionalFormatting>
  <conditionalFormatting sqref="P8">
    <cfRule type="cellIs" dxfId="41" priority="17" operator="equal">
      <formula>"Yes"</formula>
    </cfRule>
    <cfRule type="cellIs" dxfId="40" priority="18" operator="equal">
      <formula>"No"</formula>
    </cfRule>
  </conditionalFormatting>
  <conditionalFormatting sqref="V19:V27">
    <cfRule type="cellIs" dxfId="39" priority="15" operator="equal">
      <formula>"Yes"</formula>
    </cfRule>
    <cfRule type="cellIs" dxfId="38" priority="16" operator="equal">
      <formula>"No"</formula>
    </cfRule>
  </conditionalFormatting>
  <conditionalFormatting sqref="C3:C94">
    <cfRule type="expression" dxfId="37" priority="9">
      <formula>$D3=1</formula>
    </cfRule>
  </conditionalFormatting>
  <conditionalFormatting sqref="G3:N82">
    <cfRule type="expression" dxfId="36" priority="46">
      <formula>#REF!="No"</formula>
    </cfRule>
  </conditionalFormatting>
  <conditionalFormatting sqref="X3:X25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G83:N86">
    <cfRule type="expression" dxfId="33" priority="6">
      <formula>#REF!="No"</formula>
    </cfRule>
  </conditionalFormatting>
  <conditionalFormatting sqref="O83:O94">
    <cfRule type="cellIs" dxfId="32" priority="4" operator="equal">
      <formula>"No"</formula>
    </cfRule>
    <cfRule type="cellIs" dxfId="31" priority="5" operator="equal">
      <formula>"Yes"</formula>
    </cfRule>
  </conditionalFormatting>
  <conditionalFormatting sqref="G87:H94">
    <cfRule type="expression" dxfId="30" priority="3">
      <formula>#REF!="No"</formula>
    </cfRule>
  </conditionalFormatting>
  <conditionalFormatting sqref="K88:K93">
    <cfRule type="expression" dxfId="29" priority="2">
      <formula>#REF!="No"</formula>
    </cfRule>
  </conditionalFormatting>
  <conditionalFormatting sqref="L88:L93">
    <cfRule type="expression" dxfId="28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V3:V27 T3:U25 W3:X25 O3:O94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70BB-4F8E-495E-B2FB-970AF17ABA25}">
  <dimension ref="B1:Z76"/>
  <sheetViews>
    <sheetView tabSelected="1" workbookViewId="0">
      <selection activeCell="V11" sqref="V11"/>
    </sheetView>
  </sheetViews>
  <sheetFormatPr defaultRowHeight="14.4" x14ac:dyDescent="0.3"/>
  <cols>
    <col min="2" max="3" width="14.6640625" customWidth="1"/>
    <col min="5" max="20" width="2.77734375" customWidth="1"/>
  </cols>
  <sheetData>
    <row r="1" spans="2:26" x14ac:dyDescent="0.3">
      <c r="E1" s="115" t="s">
        <v>205</v>
      </c>
      <c r="F1" s="116"/>
      <c r="G1" s="116"/>
      <c r="H1" s="116"/>
      <c r="I1" s="116"/>
      <c r="J1" s="116"/>
      <c r="K1" s="116"/>
      <c r="L1" s="117"/>
      <c r="M1" s="115" t="s">
        <v>206</v>
      </c>
      <c r="N1" s="116"/>
      <c r="O1" s="116"/>
      <c r="P1" s="116"/>
      <c r="Q1" s="116"/>
      <c r="R1" s="116"/>
      <c r="S1" s="116"/>
      <c r="T1" s="117"/>
    </row>
    <row r="2" spans="2:26" x14ac:dyDescent="0.3">
      <c r="B2" s="1" t="s">
        <v>2934</v>
      </c>
      <c r="C2" s="1" t="s">
        <v>1279</v>
      </c>
      <c r="D2" s="1" t="s">
        <v>3481</v>
      </c>
      <c r="E2" s="32" t="s">
        <v>2</v>
      </c>
      <c r="F2" s="1" t="s">
        <v>204</v>
      </c>
      <c r="G2" s="1" t="s">
        <v>10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32" t="s">
        <v>2</v>
      </c>
      <c r="N2" s="1" t="s">
        <v>204</v>
      </c>
      <c r="O2" s="1" t="s">
        <v>10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206</v>
      </c>
      <c r="V2" s="1" t="s">
        <v>3477</v>
      </c>
      <c r="W2" s="1" t="s">
        <v>3501</v>
      </c>
      <c r="X2" s="1" t="s">
        <v>3502</v>
      </c>
      <c r="Y2" s="1" t="s">
        <v>1259</v>
      </c>
      <c r="Z2" s="28" t="s">
        <v>1268</v>
      </c>
    </row>
    <row r="3" spans="2:26" x14ac:dyDescent="0.3">
      <c r="B3" t="s">
        <v>1029</v>
      </c>
      <c r="C3" t="str">
        <f>CONCATENATE("uncooked",INDEX('PH Itemnames'!$B$1:$B$723,MATCH(B3,'PH Itemnames'!$A$1:$A$723),1))</f>
        <v>uncookedanchovypepperonipizzaItem</v>
      </c>
      <c r="D3" t="s">
        <v>3482</v>
      </c>
      <c r="E3" s="34">
        <f>INDEX('PH complex foods'!CU$3:CU$728,MATCH('PreCoocked items'!$B66,'PH complex foods'!$B$3:$B$728,0),1)/2</f>
        <v>7.5</v>
      </c>
      <c r="F3" s="30">
        <f>INDEX('PH complex foods'!CV$3:CV$728,MATCH('PreCoocked items'!$B66,'PH complex foods'!$B$3:$B$728,0),1)</f>
        <v>10</v>
      </c>
      <c r="G3" s="30">
        <f>INDEX('PH complex foods'!CW$3:CW$728,MATCH('PreCoocked items'!$B66,'PH complex foods'!$B$3:$B$728,0),1)/2</f>
        <v>9</v>
      </c>
      <c r="H3" s="35">
        <f>INDEX('PH complex foods'!CX$3:CX$728,MATCH('PreCoocked items'!$B66,'PH complex foods'!$B$3:$B$728,0),1)/2</f>
        <v>0.5</v>
      </c>
      <c r="I3" s="36">
        <f>INDEX('PH complex foods'!CY$3:CY$728,MATCH('PreCoocked items'!$B66,'PH complex foods'!$B$3:$B$728,0),1)/2</f>
        <v>0.25</v>
      </c>
      <c r="J3" s="37">
        <f>INDEX('PH complex foods'!CZ$3:CZ$728,MATCH('PreCoocked items'!$B66,'PH complex foods'!$B$3:$B$728,0),1)/2</f>
        <v>0</v>
      </c>
      <c r="K3" s="38">
        <f>INDEX('PH complex foods'!DA$3:DA$728,MATCH('PreCoocked items'!$B66,'PH complex foods'!$B$3:$B$728,0),1)/2</f>
        <v>0</v>
      </c>
      <c r="L3" s="39">
        <f>INDEX('PH complex foods'!DB$3:DB$728,MATCH('PreCoocked items'!$B66,'PH complex foods'!$B$3:$B$728,0),1)/2</f>
        <v>1</v>
      </c>
      <c r="M3" s="34">
        <v>17.5</v>
      </c>
      <c r="N3" s="30">
        <v>0</v>
      </c>
      <c r="O3" s="30">
        <v>6</v>
      </c>
      <c r="P3" s="35">
        <v>0.5</v>
      </c>
      <c r="Q3" s="36">
        <v>0</v>
      </c>
      <c r="R3" s="37">
        <v>1.25</v>
      </c>
      <c r="S3" s="38">
        <v>1.75</v>
      </c>
      <c r="T3" s="39">
        <v>1.5</v>
      </c>
      <c r="U3" t="s">
        <v>202</v>
      </c>
      <c r="V3" t="s">
        <v>202</v>
      </c>
      <c r="W3" t="s">
        <v>200</v>
      </c>
      <c r="X3" t="s">
        <v>200</v>
      </c>
      <c r="Y3" t="s">
        <v>200</v>
      </c>
      <c r="Z3" t="str">
        <f>CONCATENATE(UPPER(C3), "(GRAIN, 4,", ROUND(M3/5,2),"f,",ROUND(N3,2),"f,",ROUND(P3,2),"f,",ROUND(R3,2),"f,",ROUND(Q3,2),"f,",ROUND(S3,2),"f,",ROUND(T3,2),"f,",ROUND(21/O3,2), "f,1f,480),")</f>
        <v>UNCOOKEDANCHOVYPEPPERONIPIZZAITEM(GRAIN, 4,3.5f,0f,0.5f,1.25f,0f,1.75f,1.5f,3.5f,1f,480),</v>
      </c>
    </row>
    <row r="4" spans="2:26" x14ac:dyDescent="0.3">
      <c r="B4" t="s">
        <v>257</v>
      </c>
      <c r="C4" t="str">
        <f>CONCATENATE("uncooked",INDEX('PH Itemnames'!$B$1:$B$723,MATCH(B4,'PH Itemnames'!$A$1:$A$723),1))</f>
        <v>uncookedapplepieItem</v>
      </c>
      <c r="D4" t="s">
        <v>3482</v>
      </c>
      <c r="E4" s="34">
        <f>INDEX('PH complex foods'!CU$3:CU$728,MATCH('PreCoocked items'!$B65,'PH complex foods'!$B$3:$B$728,0),1)/2</f>
        <v>7.5</v>
      </c>
      <c r="F4" s="30">
        <f>INDEX('PH complex foods'!CV$3:CV$728,MATCH('PreCoocked items'!$B65,'PH complex foods'!$B$3:$B$728,0),1)</f>
        <v>0</v>
      </c>
      <c r="G4" s="30">
        <f>INDEX('PH complex foods'!CW$3:CW$728,MATCH('PreCoocked items'!$B65,'PH complex foods'!$B$3:$B$728,0),1)/2</f>
        <v>9</v>
      </c>
      <c r="H4" s="35">
        <f>INDEX('PH complex foods'!CX$3:CX$728,MATCH('PreCoocked items'!$B65,'PH complex foods'!$B$3:$B$728,0),1)/2</f>
        <v>0.5</v>
      </c>
      <c r="I4" s="36">
        <f>INDEX('PH complex foods'!CY$3:CY$728,MATCH('PreCoocked items'!$B65,'PH complex foods'!$B$3:$B$728,0),1)/2</f>
        <v>0</v>
      </c>
      <c r="J4" s="37">
        <f>INDEX('PH complex foods'!CZ$3:CZ$728,MATCH('PreCoocked items'!$B65,'PH complex foods'!$B$3:$B$728,0),1)/2</f>
        <v>0</v>
      </c>
      <c r="K4" s="38">
        <f>INDEX('PH complex foods'!DA$3:DA$728,MATCH('PreCoocked items'!$B65,'PH complex foods'!$B$3:$B$728,0),1)/2</f>
        <v>0</v>
      </c>
      <c r="L4" s="39">
        <f>INDEX('PH complex foods'!DB$3:DB$728,MATCH('PreCoocked items'!$B65,'PH complex foods'!$B$3:$B$728,0),1)/2</f>
        <v>1</v>
      </c>
      <c r="M4" s="34">
        <v>5</v>
      </c>
      <c r="N4" s="30">
        <v>0</v>
      </c>
      <c r="O4" s="30">
        <v>7.833333333333333</v>
      </c>
      <c r="P4" s="35">
        <v>0.5</v>
      </c>
      <c r="Q4" s="36">
        <v>0.5</v>
      </c>
      <c r="R4" s="37">
        <v>0</v>
      </c>
      <c r="S4" s="38">
        <v>0</v>
      </c>
      <c r="T4" s="39">
        <v>0</v>
      </c>
      <c r="U4" t="s">
        <v>202</v>
      </c>
      <c r="V4" t="s">
        <v>202</v>
      </c>
      <c r="W4" t="s">
        <v>200</v>
      </c>
      <c r="X4" t="s">
        <v>200</v>
      </c>
      <c r="Y4" t="s">
        <v>200</v>
      </c>
      <c r="Z4" t="str">
        <f t="shared" ref="Z4:Z67" si="0">CONCATENATE(UPPER(C4), "(GRAIN, 4,", ROUND(M4/5,2),"f,",ROUND(N4,2),"f,",ROUND(P4,2),"f,",ROUND(R4,2),"f,",ROUND(Q4,2),"f,",ROUND(S4,2),"f,",ROUND(T4,2),"f,",ROUND(21/O4,2), "f,1f,480),")</f>
        <v>UNCOOKEDAPPLEPIEITEM(GRAIN, 4,1f,0f,0.5f,0f,0.5f,0f,0f,2.68f,1f,480),</v>
      </c>
    </row>
    <row r="5" spans="2:26" x14ac:dyDescent="0.3">
      <c r="B5" t="s">
        <v>3486</v>
      </c>
      <c r="C5" t="str">
        <f>CONCATENATE("uncooked",INDEX('PH Itemnames'!$B$1:$B$723,MATCH(B5,'PH Itemnames'!$A$1:$A$723),1))</f>
        <v>uncookedbbqchickenpizzaItem</v>
      </c>
      <c r="D5" t="s">
        <v>3482</v>
      </c>
      <c r="E5" s="34">
        <f>INDEX('PH complex foods'!CU$3:CU$728,MATCH('PreCoocked items'!$B64,'PH complex foods'!$B$3:$B$728,0),1)/2</f>
        <v>15</v>
      </c>
      <c r="F5" s="30">
        <f>INDEX('PH complex foods'!CV$3:CV$728,MATCH('PreCoocked items'!$B64,'PH complex foods'!$B$3:$B$728,0),1)</f>
        <v>0</v>
      </c>
      <c r="G5" s="30">
        <f>INDEX('PH complex foods'!CW$3:CW$728,MATCH('PreCoocked items'!$B64,'PH complex foods'!$B$3:$B$728,0),1)/2</f>
        <v>9</v>
      </c>
      <c r="H5" s="35">
        <f>INDEX('PH complex foods'!CX$3:CX$728,MATCH('PreCoocked items'!$B64,'PH complex foods'!$B$3:$B$728,0),1)/2</f>
        <v>1.25</v>
      </c>
      <c r="I5" s="36">
        <f>INDEX('PH complex foods'!CY$3:CY$728,MATCH('PreCoocked items'!$B64,'PH complex foods'!$B$3:$B$728,0),1)/2</f>
        <v>0</v>
      </c>
      <c r="J5" s="37">
        <f>INDEX('PH complex foods'!CZ$3:CZ$728,MATCH('PreCoocked items'!$B64,'PH complex foods'!$B$3:$B$728,0),1)/2</f>
        <v>0.5</v>
      </c>
      <c r="K5" s="38">
        <f>INDEX('PH complex foods'!DA$3:DA$728,MATCH('PreCoocked items'!$B64,'PH complex foods'!$B$3:$B$728,0),1)/2</f>
        <v>0</v>
      </c>
      <c r="L5" s="39">
        <f>INDEX('PH complex foods'!DB$3:DB$728,MATCH('PreCoocked items'!$B64,'PH complex foods'!$B$3:$B$728,0),1)/2</f>
        <v>2</v>
      </c>
      <c r="M5" s="34">
        <v>15</v>
      </c>
      <c r="N5" s="30">
        <v>0</v>
      </c>
      <c r="O5" s="30">
        <v>6</v>
      </c>
      <c r="P5" s="35">
        <v>0.5</v>
      </c>
      <c r="Q5" s="36">
        <v>0</v>
      </c>
      <c r="R5" s="37">
        <v>1.25</v>
      </c>
      <c r="S5" s="38">
        <v>1.25</v>
      </c>
      <c r="T5" s="39">
        <v>1.5</v>
      </c>
      <c r="U5" t="s">
        <v>202</v>
      </c>
      <c r="V5" t="s">
        <v>202</v>
      </c>
      <c r="W5" t="s">
        <v>200</v>
      </c>
      <c r="X5" t="s">
        <v>200</v>
      </c>
      <c r="Y5" t="s">
        <v>200</v>
      </c>
      <c r="Z5" t="str">
        <f t="shared" si="0"/>
        <v>UNCOOKEDBBQCHICKENPIZZAITEM(GRAIN, 4,3f,0f,0.5f,1.25f,0f,1.25f,1.5f,3.5f,1f,480),</v>
      </c>
    </row>
    <row r="6" spans="2:26" x14ac:dyDescent="0.3">
      <c r="B6" t="s">
        <v>495</v>
      </c>
      <c r="C6" t="str">
        <f>CONCATENATE("uncooked",INDEX('PH Itemnames'!$B$1:$B$723,MATCH(B6,'PH Itemnames'!$A$1:$A$723),1))</f>
        <v>uncookedbiscuitItem</v>
      </c>
      <c r="D6" t="s">
        <v>3482</v>
      </c>
      <c r="E6" s="34">
        <f>INDEX('PH complex foods'!CU$3:CU$728,MATCH('PreCoocked items'!$B63,'PH complex foods'!$B$3:$B$728,0),1)/2</f>
        <v>5</v>
      </c>
      <c r="F6" s="30">
        <f>INDEX('PH complex foods'!CV$3:CV$728,MATCH('PreCoocked items'!$B63,'PH complex foods'!$B$3:$B$728,0),1)</f>
        <v>0</v>
      </c>
      <c r="G6" s="30">
        <f>INDEX('PH complex foods'!CW$3:CW$728,MATCH('PreCoocked items'!$B63,'PH complex foods'!$B$3:$B$728,0),1)/2</f>
        <v>6.125</v>
      </c>
      <c r="H6" s="35">
        <f>INDEX('PH complex foods'!CX$3:CX$728,MATCH('PreCoocked items'!$B63,'PH complex foods'!$B$3:$B$728,0),1)/2</f>
        <v>0.5</v>
      </c>
      <c r="I6" s="36">
        <f>INDEX('PH complex foods'!CY$3:CY$728,MATCH('PreCoocked items'!$B63,'PH complex foods'!$B$3:$B$728,0),1)/2</f>
        <v>0</v>
      </c>
      <c r="J6" s="37">
        <f>INDEX('PH complex foods'!CZ$3:CZ$728,MATCH('PreCoocked items'!$B63,'PH complex foods'!$B$3:$B$728,0),1)/2</f>
        <v>0</v>
      </c>
      <c r="K6" s="38">
        <f>INDEX('PH complex foods'!DA$3:DA$728,MATCH('PreCoocked items'!$B63,'PH complex foods'!$B$3:$B$728,0),1)/2</f>
        <v>0</v>
      </c>
      <c r="L6" s="39">
        <f>INDEX('PH complex foods'!DB$3:DB$728,MATCH('PreCoocked items'!$B63,'PH complex foods'!$B$3:$B$728,0),1)/2</f>
        <v>0</v>
      </c>
      <c r="M6" s="34">
        <v>5</v>
      </c>
      <c r="N6" s="30">
        <v>0</v>
      </c>
      <c r="O6" s="30">
        <v>4.75</v>
      </c>
      <c r="P6" s="35">
        <v>0.5</v>
      </c>
      <c r="Q6" s="36">
        <v>0</v>
      </c>
      <c r="R6" s="37">
        <v>0</v>
      </c>
      <c r="S6" s="38">
        <v>0</v>
      </c>
      <c r="T6" s="39">
        <v>0</v>
      </c>
      <c r="U6" t="s">
        <v>202</v>
      </c>
      <c r="V6" t="s">
        <v>202</v>
      </c>
      <c r="W6" t="s">
        <v>200</v>
      </c>
      <c r="X6" t="s">
        <v>200</v>
      </c>
      <c r="Y6" t="s">
        <v>200</v>
      </c>
      <c r="Z6" t="str">
        <f t="shared" si="0"/>
        <v>UNCOOKEDBISCUITITEM(GRAIN, 4,1f,0f,0.5f,0f,0f,0f,0f,4.42f,1f,480),</v>
      </c>
    </row>
    <row r="7" spans="2:26" x14ac:dyDescent="0.3">
      <c r="B7" t="s">
        <v>500</v>
      </c>
      <c r="C7" t="str">
        <f>CONCATENATE("uncooked",INDEX('PH Itemnames'!$B$1:$B$723,MATCH(B7,'PH Itemnames'!$A$1:$A$723),1))</f>
        <v>uncookedblackberrycobblerItem</v>
      </c>
      <c r="D7" t="s">
        <v>3482</v>
      </c>
      <c r="E7" s="34">
        <f>INDEX('PH complex foods'!CU$3:CU$728,MATCH('PreCoocked items'!$B62,'PH complex foods'!$B$3:$B$728,0),1)/2</f>
        <v>15</v>
      </c>
      <c r="F7" s="30">
        <f>INDEX('PH complex foods'!CV$3:CV$728,MATCH('PreCoocked items'!$B62,'PH complex foods'!$B$3:$B$728,0),1)</f>
        <v>0</v>
      </c>
      <c r="G7" s="30">
        <f>INDEX('PH complex foods'!CW$3:CW$728,MATCH('PreCoocked items'!$B62,'PH complex foods'!$B$3:$B$728,0),1)/2</f>
        <v>6</v>
      </c>
      <c r="H7" s="35">
        <f>INDEX('PH complex foods'!CX$3:CX$728,MATCH('PreCoocked items'!$B62,'PH complex foods'!$B$3:$B$728,0),1)/2</f>
        <v>0.5</v>
      </c>
      <c r="I7" s="36">
        <f>INDEX('PH complex foods'!CY$3:CY$728,MATCH('PreCoocked items'!$B62,'PH complex foods'!$B$3:$B$728,0),1)/2</f>
        <v>0</v>
      </c>
      <c r="J7" s="37">
        <f>INDEX('PH complex foods'!CZ$3:CZ$728,MATCH('PreCoocked items'!$B62,'PH complex foods'!$B$3:$B$728,0),1)/2</f>
        <v>1.75</v>
      </c>
      <c r="K7" s="38">
        <f>INDEX('PH complex foods'!DA$3:DA$728,MATCH('PreCoocked items'!$B62,'PH complex foods'!$B$3:$B$728,0),1)/2</f>
        <v>0.75</v>
      </c>
      <c r="L7" s="39">
        <f>INDEX('PH complex foods'!DB$3:DB$728,MATCH('PreCoocked items'!$B62,'PH complex foods'!$B$3:$B$728,0),1)/2</f>
        <v>0</v>
      </c>
      <c r="M7" s="34">
        <v>2.5</v>
      </c>
      <c r="N7" s="30">
        <v>0</v>
      </c>
      <c r="O7" s="30">
        <v>5.5</v>
      </c>
      <c r="P7" s="35">
        <v>0.5</v>
      </c>
      <c r="Q7" s="36">
        <v>0.5</v>
      </c>
      <c r="R7" s="37">
        <v>0</v>
      </c>
      <c r="S7" s="38">
        <v>0</v>
      </c>
      <c r="T7" s="39">
        <v>0</v>
      </c>
      <c r="U7" t="s">
        <v>202</v>
      </c>
      <c r="V7" t="s">
        <v>202</v>
      </c>
      <c r="W7" t="s">
        <v>200</v>
      </c>
      <c r="X7" t="s">
        <v>200</v>
      </c>
      <c r="Y7" t="s">
        <v>200</v>
      </c>
      <c r="Z7" t="str">
        <f t="shared" si="0"/>
        <v>UNCOOKEDBLACKBERRYCOBBLERITEM(GRAIN, 4,0.5f,0f,0.5f,0f,0.5f,0f,0f,3.82f,1f,480),</v>
      </c>
    </row>
    <row r="8" spans="2:26" x14ac:dyDescent="0.3">
      <c r="B8" t="s">
        <v>389</v>
      </c>
      <c r="C8" t="str">
        <f>CONCATENATE("uncooked",INDEX('PH Itemnames'!$B$1:$B$723,MATCH(B8,'PH Itemnames'!$A$1:$A$723),1))</f>
        <v>uncookedblueberrymuffinItem</v>
      </c>
      <c r="D8" t="s">
        <v>3482</v>
      </c>
      <c r="E8" s="34">
        <f>INDEX('PH complex foods'!CU$3:CU$728,MATCH('PreCoocked items'!$B61,'PH complex foods'!$B$3:$B$728,0),1)/2</f>
        <v>25</v>
      </c>
      <c r="F8" s="30">
        <f>INDEX('PH complex foods'!CV$3:CV$728,MATCH('PreCoocked items'!$B61,'PH complex foods'!$B$3:$B$728,0),1)</f>
        <v>0.35714285714285715</v>
      </c>
      <c r="G8" s="30">
        <f>INDEX('PH complex foods'!CW$3:CW$728,MATCH('PreCoocked items'!$B61,'PH complex foods'!$B$3:$B$728,0),1)/2</f>
        <v>7</v>
      </c>
      <c r="H8" s="35">
        <f>INDEX('PH complex foods'!CX$3:CX$728,MATCH('PreCoocked items'!$B61,'PH complex foods'!$B$3:$B$728,0),1)/2</f>
        <v>1.25</v>
      </c>
      <c r="I8" s="36">
        <f>INDEX('PH complex foods'!CY$3:CY$728,MATCH('PreCoocked items'!$B61,'PH complex foods'!$B$3:$B$728,0),1)/2</f>
        <v>0</v>
      </c>
      <c r="J8" s="37">
        <f>INDEX('PH complex foods'!CZ$3:CZ$728,MATCH('PreCoocked items'!$B61,'PH complex foods'!$B$3:$B$728,0),1)/2</f>
        <v>1</v>
      </c>
      <c r="K8" s="38">
        <f>INDEX('PH complex foods'!DA$3:DA$728,MATCH('PreCoocked items'!$B61,'PH complex foods'!$B$3:$B$728,0),1)/2</f>
        <v>2.25</v>
      </c>
      <c r="L8" s="39">
        <f>INDEX('PH complex foods'!DB$3:DB$728,MATCH('PreCoocked items'!$B61,'PH complex foods'!$B$3:$B$728,0),1)/2</f>
        <v>2.5</v>
      </c>
      <c r="M8" s="34">
        <v>2.5</v>
      </c>
      <c r="N8" s="30">
        <v>0</v>
      </c>
      <c r="O8" s="30">
        <v>6</v>
      </c>
      <c r="P8" s="35">
        <v>0.5</v>
      </c>
      <c r="Q8" s="36">
        <v>0.4</v>
      </c>
      <c r="R8" s="37">
        <v>0</v>
      </c>
      <c r="S8" s="38">
        <v>0</v>
      </c>
      <c r="T8" s="39">
        <v>0</v>
      </c>
      <c r="U8" t="s">
        <v>202</v>
      </c>
      <c r="V8" t="s">
        <v>202</v>
      </c>
      <c r="W8" t="s">
        <v>200</v>
      </c>
      <c r="X8" t="s">
        <v>200</v>
      </c>
      <c r="Y8" t="s">
        <v>200</v>
      </c>
      <c r="Z8" t="str">
        <f t="shared" si="0"/>
        <v>UNCOOKEDBLUEBERRYMUFFINITEM(GRAIN, 4,0.5f,0f,0.5f,0f,0.4f,0f,0f,3.5f,1f,480),</v>
      </c>
    </row>
    <row r="9" spans="2:26" x14ac:dyDescent="0.3">
      <c r="B9" t="s">
        <v>388</v>
      </c>
      <c r="C9" t="str">
        <f>CONCATENATE("uncooked",INDEX('PH Itemnames'!$B$1:$B$723,MATCH(B9,'PH Itemnames'!$A$1:$A$723),1))</f>
        <v>uncookedblueberrypieItem</v>
      </c>
      <c r="D9" t="s">
        <v>3482</v>
      </c>
      <c r="E9" s="34">
        <f>INDEX('PH complex foods'!CU$3:CU$728,MATCH('PreCoocked items'!$B60,'PH complex foods'!$B$3:$B$728,0),1)/2</f>
        <v>5</v>
      </c>
      <c r="F9" s="30">
        <f>INDEX('PH complex foods'!CV$3:CV$728,MATCH('PreCoocked items'!$B60,'PH complex foods'!$B$3:$B$728,0),1)</f>
        <v>0</v>
      </c>
      <c r="G9" s="30">
        <f>INDEX('PH complex foods'!CW$3:CW$728,MATCH('PreCoocked items'!$B60,'PH complex foods'!$B$3:$B$728,0),1)/2</f>
        <v>10.333333333333334</v>
      </c>
      <c r="H9" s="35">
        <f>INDEX('PH complex foods'!CX$3:CX$728,MATCH('PreCoocked items'!$B60,'PH complex foods'!$B$3:$B$728,0),1)/2</f>
        <v>0</v>
      </c>
      <c r="I9" s="36">
        <f>INDEX('PH complex foods'!CY$3:CY$728,MATCH('PreCoocked items'!$B60,'PH complex foods'!$B$3:$B$728,0),1)/2</f>
        <v>0</v>
      </c>
      <c r="J9" s="37">
        <f>INDEX('PH complex foods'!CZ$3:CZ$728,MATCH('PreCoocked items'!$B60,'PH complex foods'!$B$3:$B$728,0),1)/2</f>
        <v>0.75</v>
      </c>
      <c r="K9" s="38">
        <f>INDEX('PH complex foods'!DA$3:DA$728,MATCH('PreCoocked items'!$B60,'PH complex foods'!$B$3:$B$728,0),1)/2</f>
        <v>0</v>
      </c>
      <c r="L9" s="39">
        <f>INDEX('PH complex foods'!DB$3:DB$728,MATCH('PreCoocked items'!$B60,'PH complex foods'!$B$3:$B$728,0),1)/2</f>
        <v>0</v>
      </c>
      <c r="M9" s="34">
        <v>5</v>
      </c>
      <c r="N9" s="30">
        <v>0</v>
      </c>
      <c r="O9" s="30">
        <v>6</v>
      </c>
      <c r="P9" s="35">
        <v>0.5</v>
      </c>
      <c r="Q9" s="36">
        <v>0.4</v>
      </c>
      <c r="R9" s="37">
        <v>0</v>
      </c>
      <c r="S9" s="38">
        <v>0</v>
      </c>
      <c r="T9" s="39">
        <v>0</v>
      </c>
      <c r="U9" t="s">
        <v>202</v>
      </c>
      <c r="V9" t="s">
        <v>202</v>
      </c>
      <c r="W9" t="s">
        <v>200</v>
      </c>
      <c r="X9" t="s">
        <v>200</v>
      </c>
      <c r="Y9" t="s">
        <v>200</v>
      </c>
      <c r="Z9" t="str">
        <f t="shared" si="0"/>
        <v>UNCOOKEDBLUEBERRYPIEITEM(GRAIN, 4,1f,0f,0.5f,0f,0.4f,0f,0f,3.5f,1f,480),</v>
      </c>
    </row>
    <row r="10" spans="2:26" x14ac:dyDescent="0.3">
      <c r="B10" t="s">
        <v>857</v>
      </c>
      <c r="C10" t="str">
        <f>CONCATENATE("uncooked",INDEX('PH Itemnames'!$B$1:$B$723,MATCH(B10,'PH Itemnames'!$A$1:$A$723),1))</f>
        <v>uncookedbriochebunItem</v>
      </c>
      <c r="D10" t="s">
        <v>3482</v>
      </c>
      <c r="E10" s="34">
        <f>INDEX('PH complex foods'!CU$3:CU$728,MATCH('PreCoocked items'!$B67,'PH complex foods'!$B$3:$B$728,0),1)/2</f>
        <v>3.5</v>
      </c>
      <c r="F10" s="30">
        <f>INDEX('PH complex foods'!CV$3:CV$728,MATCH('PreCoocked items'!$B67,'PH complex foods'!$B$3:$B$728,0),1)</f>
        <v>0</v>
      </c>
      <c r="G10" s="30">
        <f>INDEX('PH complex foods'!CW$3:CW$728,MATCH('PreCoocked items'!$B67,'PH complex foods'!$B$3:$B$728,0),1)/2</f>
        <v>6.833333333333333</v>
      </c>
      <c r="H10" s="35">
        <f>INDEX('PH complex foods'!CX$3:CX$728,MATCH('PreCoocked items'!$B67,'PH complex foods'!$B$3:$B$728,0),1)/2</f>
        <v>0.5</v>
      </c>
      <c r="I10" s="36">
        <f>INDEX('PH complex foods'!CY$3:CY$728,MATCH('PreCoocked items'!$B67,'PH complex foods'!$B$3:$B$728,0),1)/2</f>
        <v>0.25</v>
      </c>
      <c r="J10" s="37">
        <f>INDEX('PH complex foods'!CZ$3:CZ$728,MATCH('PreCoocked items'!$B67,'PH complex foods'!$B$3:$B$728,0),1)/2</f>
        <v>0</v>
      </c>
      <c r="K10" s="38">
        <f>INDEX('PH complex foods'!DA$3:DA$728,MATCH('PreCoocked items'!$B67,'PH complex foods'!$B$3:$B$728,0),1)/2</f>
        <v>0</v>
      </c>
      <c r="L10" s="39">
        <f>INDEX('PH complex foods'!DB$3:DB$728,MATCH('PreCoocked items'!$B67,'PH complex foods'!$B$3:$B$728,0),1)/2</f>
        <v>0</v>
      </c>
      <c r="M10" s="34">
        <v>10</v>
      </c>
      <c r="N10" s="30">
        <v>0</v>
      </c>
      <c r="O10" s="30">
        <v>10.5</v>
      </c>
      <c r="P10" s="35">
        <v>0.5</v>
      </c>
      <c r="Q10" s="36">
        <v>0</v>
      </c>
      <c r="R10" s="37">
        <v>0</v>
      </c>
      <c r="S10" s="38">
        <v>0</v>
      </c>
      <c r="T10" s="39">
        <v>2</v>
      </c>
      <c r="U10" t="s">
        <v>202</v>
      </c>
      <c r="V10" t="s">
        <v>202</v>
      </c>
      <c r="W10" t="s">
        <v>200</v>
      </c>
      <c r="X10" t="s">
        <v>200</v>
      </c>
      <c r="Y10" t="s">
        <v>200</v>
      </c>
      <c r="Z10" t="str">
        <f t="shared" si="0"/>
        <v>UNCOOKEDBRIOCHEBUNITEM(GRAIN, 4,2f,0f,0.5f,0f,0f,0f,2f,2f,1f,480),</v>
      </c>
    </row>
    <row r="11" spans="2:26" x14ac:dyDescent="0.3">
      <c r="B11" t="s">
        <v>753</v>
      </c>
      <c r="C11" t="str">
        <f>CONCATENATE("uncooked",INDEX('PH Itemnames'!$B$1:$B$723,MATCH(B11,'PH Itemnames'!$A$1:$A$723),1))</f>
        <v>uncookedbuttercookieItem</v>
      </c>
      <c r="D11" t="s">
        <v>3482</v>
      </c>
      <c r="E11" s="34">
        <f>INDEX('PH complex foods'!CU$3:CU$728,MATCH('PreCoocked items'!$B74,'PH complex foods'!$B$3:$B$728,0),1)/2</f>
        <v>5</v>
      </c>
      <c r="F11" s="30">
        <f>INDEX('PH complex foods'!CV$3:CV$728,MATCH('PreCoocked items'!$B74,'PH complex foods'!$B$3:$B$728,0),1)</f>
        <v>0</v>
      </c>
      <c r="G11" s="30">
        <f>INDEX('PH complex foods'!CW$3:CW$728,MATCH('PreCoocked items'!$B74,'PH complex foods'!$B$3:$B$728,0),1)/2</f>
        <v>10.5</v>
      </c>
      <c r="H11" s="35">
        <f>INDEX('PH complex foods'!CX$3:CX$728,MATCH('PreCoocked items'!$B74,'PH complex foods'!$B$3:$B$728,0),1)/2</f>
        <v>0.75</v>
      </c>
      <c r="I11" s="36">
        <f>INDEX('PH complex foods'!CY$3:CY$728,MATCH('PreCoocked items'!$B74,'PH complex foods'!$B$3:$B$728,0),1)/2</f>
        <v>0</v>
      </c>
      <c r="J11" s="37">
        <f>INDEX('PH complex foods'!CZ$3:CZ$728,MATCH('PreCoocked items'!$B74,'PH complex foods'!$B$3:$B$728,0),1)/2</f>
        <v>0</v>
      </c>
      <c r="K11" s="38">
        <f>INDEX('PH complex foods'!DA$3:DA$728,MATCH('PreCoocked items'!$B74,'PH complex foods'!$B$3:$B$728,0),1)/2</f>
        <v>0</v>
      </c>
      <c r="L11" s="39">
        <f>INDEX('PH complex foods'!DB$3:DB$728,MATCH('PreCoocked items'!$B74,'PH complex foods'!$B$3:$B$728,0),1)/2</f>
        <v>0.5</v>
      </c>
      <c r="M11" s="34">
        <v>5.5</v>
      </c>
      <c r="N11" s="30">
        <v>0</v>
      </c>
      <c r="O11" s="30">
        <v>12.416666666666666</v>
      </c>
      <c r="P11" s="35">
        <v>0.5</v>
      </c>
      <c r="Q11" s="36">
        <v>0</v>
      </c>
      <c r="R11" s="37">
        <v>0</v>
      </c>
      <c r="S11" s="38">
        <v>0</v>
      </c>
      <c r="T11" s="39">
        <v>0.5</v>
      </c>
      <c r="U11" t="s">
        <v>202</v>
      </c>
      <c r="V11" t="s">
        <v>200</v>
      </c>
      <c r="W11" t="s">
        <v>200</v>
      </c>
      <c r="X11" t="s">
        <v>200</v>
      </c>
      <c r="Y11" t="s">
        <v>200</v>
      </c>
      <c r="Z11" t="str">
        <f t="shared" si="0"/>
        <v>UNCOOKEDBUTTERCOOKIEITEM(GRAIN, 4,1.1f,0f,0.5f,0f,0f,0f,0.5f,1.69f,1f,480),</v>
      </c>
    </row>
    <row r="12" spans="2:26" x14ac:dyDescent="0.3">
      <c r="B12" t="s">
        <v>993</v>
      </c>
      <c r="C12" t="str">
        <f>CONCATENATE("uncooked",INDEX('PH Itemnames'!$B$1:$B$723,MATCH(B12,'PH Itemnames'!$A$1:$A$723),1))</f>
        <v>uncookedbuttertartItem</v>
      </c>
      <c r="D12" t="s">
        <v>3482</v>
      </c>
      <c r="E12" s="34">
        <f>INDEX('PH complex foods'!CU$3:CU$728,MATCH('PreCoocked items'!$B59,'PH complex foods'!$B$3:$B$728,0),1)/2</f>
        <v>5</v>
      </c>
      <c r="F12" s="30">
        <f>INDEX('PH complex foods'!CV$3:CV$728,MATCH('PreCoocked items'!$B59,'PH complex foods'!$B$3:$B$728,0),1)</f>
        <v>0</v>
      </c>
      <c r="G12" s="30">
        <f>INDEX('PH complex foods'!CW$3:CW$728,MATCH('PreCoocked items'!$B59,'PH complex foods'!$B$3:$B$728,0),1)/2</f>
        <v>7</v>
      </c>
      <c r="H12" s="35">
        <f>INDEX('PH complex foods'!CX$3:CX$728,MATCH('PreCoocked items'!$B59,'PH complex foods'!$B$3:$B$728,0),1)/2</f>
        <v>0</v>
      </c>
      <c r="I12" s="36">
        <f>INDEX('PH complex foods'!CY$3:CY$728,MATCH('PreCoocked items'!$B59,'PH complex foods'!$B$3:$B$728,0),1)/2</f>
        <v>0</v>
      </c>
      <c r="J12" s="37">
        <f>INDEX('PH complex foods'!CZ$3:CZ$728,MATCH('PreCoocked items'!$B59,'PH complex foods'!$B$3:$B$728,0),1)/2</f>
        <v>0</v>
      </c>
      <c r="K12" s="38">
        <f>INDEX('PH complex foods'!DA$3:DA$728,MATCH('PreCoocked items'!$B59,'PH complex foods'!$B$3:$B$728,0),1)/2</f>
        <v>1.25</v>
      </c>
      <c r="L12" s="39">
        <f>INDEX('PH complex foods'!DB$3:DB$728,MATCH('PreCoocked items'!$B59,'PH complex foods'!$B$3:$B$728,0),1)/2</f>
        <v>0</v>
      </c>
      <c r="M12" s="34">
        <v>5</v>
      </c>
      <c r="N12" s="30">
        <v>0</v>
      </c>
      <c r="O12" s="30">
        <v>7</v>
      </c>
      <c r="P12" s="35">
        <v>0.65</v>
      </c>
      <c r="Q12" s="36">
        <v>0.5</v>
      </c>
      <c r="R12" s="37">
        <v>0</v>
      </c>
      <c r="S12" s="38">
        <v>0.05</v>
      </c>
      <c r="T12" s="39">
        <v>0.5</v>
      </c>
      <c r="U12" t="s">
        <v>202</v>
      </c>
      <c r="V12" t="s">
        <v>200</v>
      </c>
      <c r="W12" t="s">
        <v>200</v>
      </c>
      <c r="X12" t="s">
        <v>200</v>
      </c>
      <c r="Y12" t="s">
        <v>200</v>
      </c>
      <c r="Z12" t="str">
        <f t="shared" si="0"/>
        <v>UNCOOKEDBUTTERTARTITEM(GRAIN, 4,1f,0f,0.65f,0f,0.5f,0.05f,0.5f,3f,1f,480),</v>
      </c>
    </row>
    <row r="13" spans="2:26" x14ac:dyDescent="0.3">
      <c r="B13" t="s">
        <v>895</v>
      </c>
      <c r="C13" t="str">
        <f>CONCATENATE("uncooked",INDEX('PH Itemnames'!$B$1:$B$723,MATCH(B13,'PH Itemnames'!$A$1:$A$723),1))</f>
        <v>uncookedcaramelcupcakeItem</v>
      </c>
      <c r="D13" t="s">
        <v>3482</v>
      </c>
      <c r="E13" s="34">
        <f>INDEX('PH complex foods'!CU$3:CU$728,MATCH('PreCoocked items'!$B58,'PH complex foods'!$B$3:$B$728,0),1)/2</f>
        <v>5</v>
      </c>
      <c r="F13" s="30">
        <f>INDEX('PH complex foods'!CV$3:CV$728,MATCH('PreCoocked items'!$B58,'PH complex foods'!$B$3:$B$728,0),1)</f>
        <v>0</v>
      </c>
      <c r="G13" s="30">
        <f>INDEX('PH complex foods'!CW$3:CW$728,MATCH('PreCoocked items'!$B58,'PH complex foods'!$B$3:$B$728,0),1)/2</f>
        <v>10.5</v>
      </c>
      <c r="H13" s="35">
        <f>INDEX('PH complex foods'!CX$3:CX$728,MATCH('PreCoocked items'!$B58,'PH complex foods'!$B$3:$B$728,0),1)/2</f>
        <v>0.65</v>
      </c>
      <c r="I13" s="36">
        <f>INDEX('PH complex foods'!CY$3:CY$728,MATCH('PreCoocked items'!$B58,'PH complex foods'!$B$3:$B$728,0),1)/2</f>
        <v>0</v>
      </c>
      <c r="J13" s="37">
        <f>INDEX('PH complex foods'!CZ$3:CZ$728,MATCH('PreCoocked items'!$B58,'PH complex foods'!$B$3:$B$728,0),1)/2</f>
        <v>0</v>
      </c>
      <c r="K13" s="38">
        <f>INDEX('PH complex foods'!DA$3:DA$728,MATCH('PreCoocked items'!$B58,'PH complex foods'!$B$3:$B$728,0),1)/2</f>
        <v>0.05</v>
      </c>
      <c r="L13" s="39">
        <f>INDEX('PH complex foods'!DB$3:DB$728,MATCH('PreCoocked items'!$B58,'PH complex foods'!$B$3:$B$728,0),1)/2</f>
        <v>0.5</v>
      </c>
      <c r="M13" s="34">
        <v>7.5</v>
      </c>
      <c r="N13" s="30">
        <v>0</v>
      </c>
      <c r="O13" s="30">
        <v>9</v>
      </c>
      <c r="P13" s="35">
        <v>0.5</v>
      </c>
      <c r="Q13" s="36">
        <v>0</v>
      </c>
      <c r="R13" s="37">
        <v>0</v>
      </c>
      <c r="S13" s="38">
        <v>0</v>
      </c>
      <c r="T13" s="39">
        <v>1</v>
      </c>
      <c r="U13" t="s">
        <v>202</v>
      </c>
      <c r="V13" t="s">
        <v>200</v>
      </c>
      <c r="W13" t="s">
        <v>200</v>
      </c>
      <c r="X13" t="s">
        <v>200</v>
      </c>
      <c r="Y13" t="s">
        <v>200</v>
      </c>
      <c r="Z13" t="str">
        <f t="shared" si="0"/>
        <v>UNCOOKEDCARAMELCUPCAKEITEM(GRAIN, 4,1.5f,0f,0.5f,0f,0f,0f,1f,2.33f,1f,480),</v>
      </c>
    </row>
    <row r="14" spans="2:26" x14ac:dyDescent="0.3">
      <c r="B14" t="s">
        <v>886</v>
      </c>
      <c r="C14" t="str">
        <f>CONCATENATE("uncooked",INDEX('PH Itemnames'!$B$1:$B$723,MATCH(B14,'PH Itemnames'!$A$1:$A$723),1))</f>
        <v>uncookedcarrotcupcakeItem</v>
      </c>
      <c r="D14" t="s">
        <v>3482</v>
      </c>
      <c r="E14" s="34">
        <f>INDEX('PH complex foods'!CU$3:CU$728,MATCH('PreCoocked items'!$B57,'PH complex foods'!$B$3:$B$728,0),1)/2</f>
        <v>2.5</v>
      </c>
      <c r="F14" s="30">
        <f>INDEX('PH complex foods'!CV$3:CV$728,MATCH('PreCoocked items'!$B57,'PH complex foods'!$B$3:$B$728,0),1)</f>
        <v>0</v>
      </c>
      <c r="G14" s="30">
        <f>INDEX('PH complex foods'!CW$3:CW$728,MATCH('PreCoocked items'!$B57,'PH complex foods'!$B$3:$B$728,0),1)/2</f>
        <v>6</v>
      </c>
      <c r="H14" s="35">
        <f>INDEX('PH complex foods'!CX$3:CX$728,MATCH('PreCoocked items'!$B57,'PH complex foods'!$B$3:$B$728,0),1)/2</f>
        <v>0.5</v>
      </c>
      <c r="I14" s="36">
        <f>INDEX('PH complex foods'!CY$3:CY$728,MATCH('PreCoocked items'!$B57,'PH complex foods'!$B$3:$B$728,0),1)/2</f>
        <v>0</v>
      </c>
      <c r="J14" s="37">
        <f>INDEX('PH complex foods'!CZ$3:CZ$728,MATCH('PreCoocked items'!$B57,'PH complex foods'!$B$3:$B$728,0),1)/2</f>
        <v>0</v>
      </c>
      <c r="K14" s="38">
        <f>INDEX('PH complex foods'!DA$3:DA$728,MATCH('PreCoocked items'!$B57,'PH complex foods'!$B$3:$B$728,0),1)/2</f>
        <v>0</v>
      </c>
      <c r="L14" s="39">
        <f>INDEX('PH complex foods'!DB$3:DB$728,MATCH('PreCoocked items'!$B57,'PH complex foods'!$B$3:$B$728,0),1)/2</f>
        <v>0</v>
      </c>
      <c r="M14" s="34">
        <v>12.5</v>
      </c>
      <c r="N14" s="30">
        <v>0</v>
      </c>
      <c r="O14" s="30">
        <v>9</v>
      </c>
      <c r="P14" s="35">
        <v>0.5</v>
      </c>
      <c r="Q14" s="36">
        <v>0</v>
      </c>
      <c r="R14" s="37">
        <v>0.5</v>
      </c>
      <c r="S14" s="38">
        <v>0</v>
      </c>
      <c r="T14" s="39">
        <v>1</v>
      </c>
      <c r="U14" t="s">
        <v>202</v>
      </c>
      <c r="V14" t="s">
        <v>200</v>
      </c>
      <c r="W14" t="s">
        <v>200</v>
      </c>
      <c r="X14" t="s">
        <v>200</v>
      </c>
      <c r="Y14" t="s">
        <v>200</v>
      </c>
      <c r="Z14" t="str">
        <f t="shared" si="0"/>
        <v>UNCOOKEDCARROTCUPCAKEITEM(GRAIN, 4,2.5f,0f,0.5f,0.5f,0f,0f,1f,2.33f,1f,480),</v>
      </c>
    </row>
    <row r="15" spans="2:26" x14ac:dyDescent="0.3">
      <c r="B15" t="s">
        <v>603</v>
      </c>
      <c r="C15" t="str">
        <f>CONCATENATE("uncooked",INDEX('PH Itemnames'!$B$1:$B$723,MATCH(B15,'PH Itemnames'!$A$1:$A$723),1))</f>
        <v>uncookedchaoscookieItem</v>
      </c>
      <c r="D15" t="s">
        <v>3482</v>
      </c>
      <c r="E15" s="34">
        <f>INDEX('PH complex foods'!CU$3:CU$728,MATCH('PreCoocked items'!$B56,'PH complex foods'!$B$3:$B$728,0),1)/2</f>
        <v>7.5</v>
      </c>
      <c r="F15" s="30">
        <f>INDEX('PH complex foods'!CV$3:CV$728,MATCH('PreCoocked items'!$B56,'PH complex foods'!$B$3:$B$728,0),1)</f>
        <v>0</v>
      </c>
      <c r="G15" s="30">
        <f>INDEX('PH complex foods'!CW$3:CW$728,MATCH('PreCoocked items'!$B56,'PH complex foods'!$B$3:$B$728,0),1)/2</f>
        <v>9</v>
      </c>
      <c r="H15" s="35">
        <f>INDEX('PH complex foods'!CX$3:CX$728,MATCH('PreCoocked items'!$B56,'PH complex foods'!$B$3:$B$728,0),1)/2</f>
        <v>0.5</v>
      </c>
      <c r="I15" s="36">
        <f>INDEX('PH complex foods'!CY$3:CY$728,MATCH('PreCoocked items'!$B56,'PH complex foods'!$B$3:$B$728,0),1)/2</f>
        <v>0</v>
      </c>
      <c r="J15" s="37">
        <f>INDEX('PH complex foods'!CZ$3:CZ$728,MATCH('PreCoocked items'!$B56,'PH complex foods'!$B$3:$B$728,0),1)/2</f>
        <v>0</v>
      </c>
      <c r="K15" s="38">
        <f>INDEX('PH complex foods'!DA$3:DA$728,MATCH('PreCoocked items'!$B56,'PH complex foods'!$B$3:$B$728,0),1)/2</f>
        <v>0</v>
      </c>
      <c r="L15" s="39">
        <f>INDEX('PH complex foods'!DB$3:DB$728,MATCH('PreCoocked items'!$B56,'PH complex foods'!$B$3:$B$728,0),1)/2</f>
        <v>1</v>
      </c>
      <c r="M15" s="34">
        <v>2.5</v>
      </c>
      <c r="N15" s="30">
        <v>0</v>
      </c>
      <c r="O15" s="30">
        <v>10.5</v>
      </c>
      <c r="P15" s="35">
        <v>0.5</v>
      </c>
      <c r="Q15" s="36">
        <v>0</v>
      </c>
      <c r="R15" s="37">
        <v>0</v>
      </c>
      <c r="S15" s="38">
        <v>0</v>
      </c>
      <c r="T15" s="39">
        <v>0.1</v>
      </c>
      <c r="U15" t="s">
        <v>202</v>
      </c>
      <c r="V15" t="s">
        <v>200</v>
      </c>
      <c r="W15" t="s">
        <v>200</v>
      </c>
      <c r="X15" t="s">
        <v>200</v>
      </c>
      <c r="Y15" t="s">
        <v>200</v>
      </c>
      <c r="Z15" t="str">
        <f t="shared" si="0"/>
        <v>UNCOOKEDCHAOSCOOKIEITEM(GRAIN, 4,0.5f,0f,0.5f,0f,0f,0f,0.1f,2f,1f,480),</v>
      </c>
    </row>
    <row r="16" spans="2:26" x14ac:dyDescent="0.3">
      <c r="B16" t="s">
        <v>392</v>
      </c>
      <c r="C16" t="str">
        <f>CONCATENATE("uncooked",INDEX('PH Itemnames'!$B$1:$B$723,MATCH(B16,'PH Itemnames'!$A$1:$A$723),1))</f>
        <v>uncookedcherrypieItem</v>
      </c>
      <c r="D16" t="s">
        <v>3482</v>
      </c>
      <c r="E16" s="34">
        <f>INDEX('PH complex foods'!CU$3:CU$728,MATCH('PreCoocked items'!$B55,'PH complex foods'!$B$3:$B$728,0),1)/2</f>
        <v>5</v>
      </c>
      <c r="F16" s="30">
        <f>INDEX('PH complex foods'!CV$3:CV$728,MATCH('PreCoocked items'!$B55,'PH complex foods'!$B$3:$B$728,0),1)</f>
        <v>0</v>
      </c>
      <c r="G16" s="30">
        <f>INDEX('PH complex foods'!CW$3:CW$728,MATCH('PreCoocked items'!$B55,'PH complex foods'!$B$3:$B$728,0),1)/2</f>
        <v>6</v>
      </c>
      <c r="H16" s="35">
        <f>INDEX('PH complex foods'!CX$3:CX$728,MATCH('PreCoocked items'!$B55,'PH complex foods'!$B$3:$B$728,0),1)/2</f>
        <v>0.5</v>
      </c>
      <c r="I16" s="36">
        <f>INDEX('PH complex foods'!CY$3:CY$728,MATCH('PreCoocked items'!$B55,'PH complex foods'!$B$3:$B$728,0),1)/2</f>
        <v>0.5</v>
      </c>
      <c r="J16" s="37">
        <f>INDEX('PH complex foods'!CZ$3:CZ$728,MATCH('PreCoocked items'!$B55,'PH complex foods'!$B$3:$B$728,0),1)/2</f>
        <v>0</v>
      </c>
      <c r="K16" s="38">
        <f>INDEX('PH complex foods'!DA$3:DA$728,MATCH('PreCoocked items'!$B55,'PH complex foods'!$B$3:$B$728,0),1)/2</f>
        <v>0</v>
      </c>
      <c r="L16" s="39">
        <f>INDEX('PH complex foods'!DB$3:DB$728,MATCH('PreCoocked items'!$B55,'PH complex foods'!$B$3:$B$728,0),1)/2</f>
        <v>0</v>
      </c>
      <c r="M16" s="34">
        <v>5</v>
      </c>
      <c r="N16" s="30">
        <v>0</v>
      </c>
      <c r="O16" s="30">
        <v>6</v>
      </c>
      <c r="P16" s="35">
        <v>0.5</v>
      </c>
      <c r="Q16" s="36">
        <v>0.5</v>
      </c>
      <c r="R16" s="37">
        <v>0</v>
      </c>
      <c r="S16" s="38">
        <v>0</v>
      </c>
      <c r="T16" s="39">
        <v>0</v>
      </c>
      <c r="U16" t="s">
        <v>202</v>
      </c>
      <c r="V16" t="s">
        <v>200</v>
      </c>
      <c r="W16" t="s">
        <v>200</v>
      </c>
      <c r="X16" t="s">
        <v>200</v>
      </c>
      <c r="Y16" t="s">
        <v>200</v>
      </c>
      <c r="Z16" t="str">
        <f t="shared" si="0"/>
        <v>UNCOOKEDCHERRYPIEITEM(GRAIN, 4,1f,0f,0.5f,0f,0.5f,0f,0f,3.5f,1f,480),</v>
      </c>
    </row>
    <row r="17" spans="2:26" x14ac:dyDescent="0.3">
      <c r="B17" t="s">
        <v>289</v>
      </c>
      <c r="C17" t="str">
        <f>CONCATENATE("uncooked",INDEX('PH Itemnames'!$B$1:$B$723,MATCH(B17,'PH Itemnames'!$A$1:$A$723),1))</f>
        <v>uncookedchickenpotpieItem</v>
      </c>
      <c r="D17" t="s">
        <v>3482</v>
      </c>
      <c r="E17" s="34">
        <f>INDEX('PH complex foods'!CU$3:CU$728,MATCH('PreCoocked items'!$B54,'PH complex foods'!$B$3:$B$728,0),1)/2</f>
        <v>2.5</v>
      </c>
      <c r="F17" s="30">
        <f>INDEX('PH complex foods'!CV$3:CV$728,MATCH('PreCoocked items'!$B54,'PH complex foods'!$B$3:$B$728,0),1)</f>
        <v>0</v>
      </c>
      <c r="G17" s="30">
        <f>INDEX('PH complex foods'!CW$3:CW$728,MATCH('PreCoocked items'!$B54,'PH complex foods'!$B$3:$B$728,0),1)/2</f>
        <v>10.5</v>
      </c>
      <c r="H17" s="35">
        <f>INDEX('PH complex foods'!CX$3:CX$728,MATCH('PreCoocked items'!$B54,'PH complex foods'!$B$3:$B$728,0),1)/2</f>
        <v>0.5</v>
      </c>
      <c r="I17" s="36">
        <f>INDEX('PH complex foods'!CY$3:CY$728,MATCH('PreCoocked items'!$B54,'PH complex foods'!$B$3:$B$728,0),1)/2</f>
        <v>0.5</v>
      </c>
      <c r="J17" s="37">
        <f>INDEX('PH complex foods'!CZ$3:CZ$728,MATCH('PreCoocked items'!$B54,'PH complex foods'!$B$3:$B$728,0),1)/2</f>
        <v>0</v>
      </c>
      <c r="K17" s="38">
        <f>INDEX('PH complex foods'!DA$3:DA$728,MATCH('PreCoocked items'!$B54,'PH complex foods'!$B$3:$B$728,0),1)/2</f>
        <v>0</v>
      </c>
      <c r="L17" s="39">
        <f>INDEX('PH complex foods'!DB$3:DB$728,MATCH('PreCoocked items'!$B54,'PH complex foods'!$B$3:$B$728,0),1)/2</f>
        <v>0</v>
      </c>
      <c r="M17" s="34">
        <v>10</v>
      </c>
      <c r="N17" s="30">
        <v>0</v>
      </c>
      <c r="O17" s="30">
        <v>6</v>
      </c>
      <c r="P17" s="35">
        <v>0.5</v>
      </c>
      <c r="Q17" s="36">
        <v>0</v>
      </c>
      <c r="R17" s="37">
        <v>1.25</v>
      </c>
      <c r="S17" s="38">
        <v>1.25</v>
      </c>
      <c r="T17" s="39">
        <v>0</v>
      </c>
      <c r="U17" t="s">
        <v>202</v>
      </c>
      <c r="V17" t="s">
        <v>200</v>
      </c>
      <c r="W17" t="s">
        <v>200</v>
      </c>
      <c r="X17" t="s">
        <v>200</v>
      </c>
      <c r="Y17" t="s">
        <v>200</v>
      </c>
      <c r="Z17" t="str">
        <f t="shared" si="0"/>
        <v>UNCOOKEDCHICKENPOTPIEITEM(GRAIN, 4,2f,0f,0.5f,1.25f,0f,1.25f,0f,3.5f,1f,480),</v>
      </c>
    </row>
    <row r="18" spans="2:26" x14ac:dyDescent="0.3">
      <c r="B18" t="s">
        <v>888</v>
      </c>
      <c r="C18" t="str">
        <f>CONCATENATE("uncooked",INDEX('PH Itemnames'!$B$1:$B$723,MATCH(B18,'PH Itemnames'!$A$1:$A$723),1))</f>
        <v>uncookedchilicupcakeItem</v>
      </c>
      <c r="D18" t="s">
        <v>3482</v>
      </c>
      <c r="E18" s="34">
        <f>INDEX('PH complex foods'!CU$3:CU$728,MATCH('PreCoocked items'!$B53,'PH complex foods'!$B$3:$B$728,0),1)/2</f>
        <v>2.5</v>
      </c>
      <c r="F18" s="30">
        <f>INDEX('PH complex foods'!CV$3:CV$728,MATCH('PreCoocked items'!$B53,'PH complex foods'!$B$3:$B$728,0),1)</f>
        <v>0</v>
      </c>
      <c r="G18" s="30">
        <f>INDEX('PH complex foods'!CW$3:CW$728,MATCH('PreCoocked items'!$B53,'PH complex foods'!$B$3:$B$728,0),1)/2</f>
        <v>6</v>
      </c>
      <c r="H18" s="35">
        <f>INDEX('PH complex foods'!CX$3:CX$728,MATCH('PreCoocked items'!$B53,'PH complex foods'!$B$3:$B$728,0),1)/2</f>
        <v>0</v>
      </c>
      <c r="I18" s="36">
        <f>INDEX('PH complex foods'!CY$3:CY$728,MATCH('PreCoocked items'!$B53,'PH complex foods'!$B$3:$B$728,0),1)/2</f>
        <v>0.75</v>
      </c>
      <c r="J18" s="37">
        <f>INDEX('PH complex foods'!CZ$3:CZ$728,MATCH('PreCoocked items'!$B53,'PH complex foods'!$B$3:$B$728,0),1)/2</f>
        <v>0.75</v>
      </c>
      <c r="K18" s="38">
        <f>INDEX('PH complex foods'!DA$3:DA$728,MATCH('PreCoocked items'!$B53,'PH complex foods'!$B$3:$B$728,0),1)/2</f>
        <v>0</v>
      </c>
      <c r="L18" s="39">
        <f>INDEX('PH complex foods'!DB$3:DB$728,MATCH('PreCoocked items'!$B53,'PH complex foods'!$B$3:$B$728,0),1)/2</f>
        <v>0</v>
      </c>
      <c r="M18" s="34">
        <v>7.5</v>
      </c>
      <c r="N18" s="30">
        <v>0</v>
      </c>
      <c r="O18" s="30">
        <v>9</v>
      </c>
      <c r="P18" s="35">
        <v>0.5</v>
      </c>
      <c r="Q18" s="36">
        <v>0</v>
      </c>
      <c r="R18" s="37">
        <v>0.25</v>
      </c>
      <c r="S18" s="38">
        <v>0</v>
      </c>
      <c r="T18" s="39">
        <v>1</v>
      </c>
      <c r="U18" t="s">
        <v>202</v>
      </c>
      <c r="V18" t="s">
        <v>200</v>
      </c>
      <c r="W18" t="s">
        <v>200</v>
      </c>
      <c r="X18" t="s">
        <v>200</v>
      </c>
      <c r="Y18" t="s">
        <v>200</v>
      </c>
      <c r="Z18" t="str">
        <f t="shared" si="0"/>
        <v>UNCOOKEDCHILICUPCAKEITEM(GRAIN, 4,1.5f,0f,0.5f,0.25f,0f,0f,1f,2.33f,1f,480),</v>
      </c>
    </row>
    <row r="19" spans="2:26" x14ac:dyDescent="0.3">
      <c r="B19" t="s">
        <v>885</v>
      </c>
      <c r="C19" t="str">
        <f>CONCATENATE("uncooked",INDEX('PH Itemnames'!$B$1:$B$723,MATCH(B19,'PH Itemnames'!$A$1:$A$723),1))</f>
        <v>uncookedchocolatecupcakeItem</v>
      </c>
      <c r="D19" t="s">
        <v>3482</v>
      </c>
      <c r="E19" s="34">
        <f>INDEX('PH complex foods'!CU$3:CU$728,MATCH('PreCoocked items'!$B52,'PH complex foods'!$B$3:$B$728,0),1)/2</f>
        <v>7.5</v>
      </c>
      <c r="F19" s="30">
        <f>INDEX('PH complex foods'!CV$3:CV$728,MATCH('PreCoocked items'!$B52,'PH complex foods'!$B$3:$B$728,0),1)</f>
        <v>0</v>
      </c>
      <c r="G19" s="30">
        <f>INDEX('PH complex foods'!CW$3:CW$728,MATCH('PreCoocked items'!$B52,'PH complex foods'!$B$3:$B$728,0),1)/2</f>
        <v>10.375</v>
      </c>
      <c r="H19" s="35">
        <f>INDEX('PH complex foods'!CX$3:CX$728,MATCH('PreCoocked items'!$B52,'PH complex foods'!$B$3:$B$728,0),1)/2</f>
        <v>0.5</v>
      </c>
      <c r="I19" s="36">
        <f>INDEX('PH complex foods'!CY$3:CY$728,MATCH('PreCoocked items'!$B52,'PH complex foods'!$B$3:$B$728,0),1)/2</f>
        <v>0</v>
      </c>
      <c r="J19" s="37">
        <f>INDEX('PH complex foods'!CZ$3:CZ$728,MATCH('PreCoocked items'!$B52,'PH complex foods'!$B$3:$B$728,0),1)/2</f>
        <v>0.75</v>
      </c>
      <c r="K19" s="38">
        <f>INDEX('PH complex foods'!DA$3:DA$728,MATCH('PreCoocked items'!$B52,'PH complex foods'!$B$3:$B$728,0),1)/2</f>
        <v>0</v>
      </c>
      <c r="L19" s="39">
        <f>INDEX('PH complex foods'!DB$3:DB$728,MATCH('PreCoocked items'!$B52,'PH complex foods'!$B$3:$B$728,0),1)/2</f>
        <v>0</v>
      </c>
      <c r="M19" s="34">
        <v>7.5</v>
      </c>
      <c r="N19" s="30">
        <v>0</v>
      </c>
      <c r="O19" s="30">
        <v>9</v>
      </c>
      <c r="P19" s="35">
        <v>0.5</v>
      </c>
      <c r="Q19" s="36">
        <v>0</v>
      </c>
      <c r="R19" s="37">
        <v>0</v>
      </c>
      <c r="S19" s="38">
        <v>0</v>
      </c>
      <c r="T19" s="39">
        <v>1</v>
      </c>
      <c r="U19" t="s">
        <v>202</v>
      </c>
      <c r="V19" t="s">
        <v>200</v>
      </c>
      <c r="W19" t="s">
        <v>200</v>
      </c>
      <c r="X19" t="s">
        <v>200</v>
      </c>
      <c r="Y19" t="s">
        <v>200</v>
      </c>
      <c r="Z19" t="str">
        <f t="shared" si="0"/>
        <v>UNCOOKEDCHOCOLATECUPCAKEITEM(GRAIN, 4,1.5f,0f,0.5f,0f,0f,0f,1f,2.33f,1f,480),</v>
      </c>
    </row>
    <row r="20" spans="2:26" x14ac:dyDescent="0.3">
      <c r="B20" t="s">
        <v>957</v>
      </c>
      <c r="C20" t="str">
        <f>CONCATENATE("uncooked",INDEX('PH Itemnames'!$B$1:$B$723,MATCH(B20,'PH Itemnames'!$A$1:$A$723),1))</f>
        <v>uncookedcinnamonbreadItem</v>
      </c>
      <c r="D20" t="s">
        <v>3482</v>
      </c>
      <c r="E20" s="34">
        <f>INDEX('PH complex foods'!CU$3:CU$728,MATCH('PreCoocked items'!$B51,'PH complex foods'!$B$3:$B$728,0),1)/2</f>
        <v>5</v>
      </c>
      <c r="F20" s="30">
        <f>INDEX('PH complex foods'!CV$3:CV$728,MATCH('PreCoocked items'!$B51,'PH complex foods'!$B$3:$B$728,0),1)</f>
        <v>0</v>
      </c>
      <c r="G20" s="30">
        <f>INDEX('PH complex foods'!CW$3:CW$728,MATCH('PreCoocked items'!$B51,'PH complex foods'!$B$3:$B$728,0),1)/2</f>
        <v>6</v>
      </c>
      <c r="H20" s="35">
        <f>INDEX('PH complex foods'!CX$3:CX$728,MATCH('PreCoocked items'!$B51,'PH complex foods'!$B$3:$B$728,0),1)/2</f>
        <v>0.5</v>
      </c>
      <c r="I20" s="36">
        <f>INDEX('PH complex foods'!CY$3:CY$728,MATCH('PreCoocked items'!$B51,'PH complex foods'!$B$3:$B$728,0),1)/2</f>
        <v>0</v>
      </c>
      <c r="J20" s="37">
        <f>INDEX('PH complex foods'!CZ$3:CZ$728,MATCH('PreCoocked items'!$B51,'PH complex foods'!$B$3:$B$728,0),1)/2</f>
        <v>0.75</v>
      </c>
      <c r="K20" s="38">
        <f>INDEX('PH complex foods'!DA$3:DA$728,MATCH('PreCoocked items'!$B51,'PH complex foods'!$B$3:$B$728,0),1)/2</f>
        <v>0</v>
      </c>
      <c r="L20" s="39">
        <f>INDEX('PH complex foods'!DB$3:DB$728,MATCH('PreCoocked items'!$B51,'PH complex foods'!$B$3:$B$728,0),1)/2</f>
        <v>0</v>
      </c>
      <c r="M20" s="34">
        <v>5</v>
      </c>
      <c r="N20" s="30">
        <v>0</v>
      </c>
      <c r="O20" s="30">
        <v>10.5</v>
      </c>
      <c r="P20" s="35">
        <v>0.5</v>
      </c>
      <c r="Q20" s="36">
        <v>0</v>
      </c>
      <c r="R20" s="37">
        <v>0</v>
      </c>
      <c r="S20" s="38">
        <v>0</v>
      </c>
      <c r="T20" s="39">
        <v>0.5</v>
      </c>
      <c r="U20" t="s">
        <v>202</v>
      </c>
      <c r="V20" t="s">
        <v>200</v>
      </c>
      <c r="W20" t="s">
        <v>200</v>
      </c>
      <c r="X20" t="s">
        <v>200</v>
      </c>
      <c r="Y20" t="s">
        <v>200</v>
      </c>
      <c r="Z20" t="str">
        <f t="shared" si="0"/>
        <v>UNCOOKEDCINNAMONBREADITEM(GRAIN, 4,1f,0f,0.5f,0f,0f,0f,0.5f,2f,1f,480),</v>
      </c>
    </row>
    <row r="21" spans="2:26" x14ac:dyDescent="0.3">
      <c r="B21" t="s">
        <v>482</v>
      </c>
      <c r="C21" t="str">
        <f>CONCATENATE("uncooked",INDEX('PH Itemnames'!$B$1:$B$723,MATCH(B21,'PH Itemnames'!$A$1:$A$723),1))</f>
        <v>uncookedcinnamonrollItem</v>
      </c>
      <c r="D21" t="s">
        <v>3482</v>
      </c>
      <c r="E21" s="34">
        <f>INDEX('PH complex foods'!CU$3:CU$728,MATCH('PreCoocked items'!$B50,'PH complex foods'!$B$3:$B$728,0),1)/2</f>
        <v>5</v>
      </c>
      <c r="F21" s="30">
        <f>INDEX('PH complex foods'!CV$3:CV$728,MATCH('PreCoocked items'!$B50,'PH complex foods'!$B$3:$B$728,0),1)</f>
        <v>0</v>
      </c>
      <c r="G21" s="30">
        <f>INDEX('PH complex foods'!CW$3:CW$728,MATCH('PreCoocked items'!$B50,'PH complex foods'!$B$3:$B$728,0),1)/2</f>
        <v>10.5</v>
      </c>
      <c r="H21" s="35">
        <f>INDEX('PH complex foods'!CX$3:CX$728,MATCH('PreCoocked items'!$B50,'PH complex foods'!$B$3:$B$728,0),1)/2</f>
        <v>0.5</v>
      </c>
      <c r="I21" s="36">
        <f>INDEX('PH complex foods'!CY$3:CY$728,MATCH('PreCoocked items'!$B50,'PH complex foods'!$B$3:$B$728,0),1)/2</f>
        <v>0</v>
      </c>
      <c r="J21" s="37">
        <f>INDEX('PH complex foods'!CZ$3:CZ$728,MATCH('PreCoocked items'!$B50,'PH complex foods'!$B$3:$B$728,0),1)/2</f>
        <v>0.75</v>
      </c>
      <c r="K21" s="38">
        <f>INDEX('PH complex foods'!DA$3:DA$728,MATCH('PreCoocked items'!$B50,'PH complex foods'!$B$3:$B$728,0),1)/2</f>
        <v>0</v>
      </c>
      <c r="L21" s="39">
        <f>INDEX('PH complex foods'!DB$3:DB$728,MATCH('PreCoocked items'!$B50,'PH complex foods'!$B$3:$B$728,0),1)/2</f>
        <v>0</v>
      </c>
      <c r="M21" s="34">
        <v>2.5</v>
      </c>
      <c r="N21" s="30">
        <v>0</v>
      </c>
      <c r="O21" s="30">
        <v>9.5</v>
      </c>
      <c r="P21" s="35">
        <v>0.5</v>
      </c>
      <c r="Q21" s="36">
        <v>0</v>
      </c>
      <c r="R21" s="37">
        <v>0</v>
      </c>
      <c r="S21" s="38">
        <v>0</v>
      </c>
      <c r="T21" s="39">
        <v>0</v>
      </c>
      <c r="U21" t="s">
        <v>202</v>
      </c>
      <c r="V21" t="s">
        <v>200</v>
      </c>
      <c r="W21" t="s">
        <v>200</v>
      </c>
      <c r="X21" t="s">
        <v>200</v>
      </c>
      <c r="Y21" t="s">
        <v>200</v>
      </c>
      <c r="Z21" t="str">
        <f t="shared" si="0"/>
        <v>UNCOOKEDCINNAMONROLLITEM(GRAIN, 4,0.5f,0f,0.5f,0f,0f,0f,0f,2.21f,1f,480),</v>
      </c>
    </row>
    <row r="22" spans="2:26" x14ac:dyDescent="0.3">
      <c r="B22" t="s">
        <v>893</v>
      </c>
      <c r="C22" t="str">
        <f>CONCATENATE("uncooked",INDEX('PH Itemnames'!$B$1:$B$723,MATCH(B22,'PH Itemnames'!$A$1:$A$723),1))</f>
        <v>uncookedcoffeecupcakeItem</v>
      </c>
      <c r="D22" t="s">
        <v>3482</v>
      </c>
      <c r="E22" s="34">
        <f>INDEX('PH complex foods'!CU$3:CU$728,MATCH('PreCoocked items'!$B49,'PH complex foods'!$B$3:$B$728,0),1)/2</f>
        <v>15</v>
      </c>
      <c r="F22" s="30">
        <f>INDEX('PH complex foods'!CV$3:CV$728,MATCH('PreCoocked items'!$B49,'PH complex foods'!$B$3:$B$728,0),1)</f>
        <v>0</v>
      </c>
      <c r="G22" s="30">
        <f>INDEX('PH complex foods'!CW$3:CW$728,MATCH('PreCoocked items'!$B49,'PH complex foods'!$B$3:$B$728,0),1)/2</f>
        <v>6.5</v>
      </c>
      <c r="H22" s="35">
        <f>INDEX('PH complex foods'!CX$3:CX$728,MATCH('PreCoocked items'!$B49,'PH complex foods'!$B$3:$B$728,0),1)/2</f>
        <v>0.5</v>
      </c>
      <c r="I22" s="36">
        <f>INDEX('PH complex foods'!CY$3:CY$728,MATCH('PreCoocked items'!$B49,'PH complex foods'!$B$3:$B$728,0),1)/2</f>
        <v>0</v>
      </c>
      <c r="J22" s="37">
        <f>INDEX('PH complex foods'!CZ$3:CZ$728,MATCH('PreCoocked items'!$B49,'PH complex foods'!$B$3:$B$728,0),1)/2</f>
        <v>1.25</v>
      </c>
      <c r="K22" s="38">
        <f>INDEX('PH complex foods'!DA$3:DA$728,MATCH('PreCoocked items'!$B49,'PH complex foods'!$B$3:$B$728,0),1)/2</f>
        <v>1.25</v>
      </c>
      <c r="L22" s="39">
        <f>INDEX('PH complex foods'!DB$3:DB$728,MATCH('PreCoocked items'!$B49,'PH complex foods'!$B$3:$B$728,0),1)/2</f>
        <v>1.5</v>
      </c>
      <c r="M22" s="34">
        <v>7.5</v>
      </c>
      <c r="N22" s="30">
        <v>0</v>
      </c>
      <c r="O22" s="30">
        <v>9</v>
      </c>
      <c r="P22" s="35">
        <v>0.5</v>
      </c>
      <c r="Q22" s="36">
        <v>0</v>
      </c>
      <c r="R22" s="37">
        <v>0</v>
      </c>
      <c r="S22" s="38">
        <v>0</v>
      </c>
      <c r="T22" s="39">
        <v>1</v>
      </c>
      <c r="U22" t="s">
        <v>202</v>
      </c>
      <c r="V22" t="s">
        <v>200</v>
      </c>
      <c r="W22" t="s">
        <v>200</v>
      </c>
      <c r="X22" t="s">
        <v>200</v>
      </c>
      <c r="Y22" t="s">
        <v>200</v>
      </c>
      <c r="Z22" t="str">
        <f t="shared" si="0"/>
        <v>UNCOOKEDCOFFEECUPCAKEITEM(GRAIN, 4,1.5f,0f,0.5f,0f,0f,0f,1f,2.33f,1f,480),</v>
      </c>
    </row>
    <row r="23" spans="2:26" x14ac:dyDescent="0.3">
      <c r="B23" t="s">
        <v>646</v>
      </c>
      <c r="C23" t="str">
        <f>CONCATENATE("uncooked",INDEX('PH Itemnames'!$B$1:$B$723,MATCH(B23,'PH Itemnames'!$A$1:$A$723),1))</f>
        <v>uncookedcottagepieItem</v>
      </c>
      <c r="D23" t="s">
        <v>3482</v>
      </c>
      <c r="E23" s="34">
        <f>INDEX('PH complex foods'!CU$3:CU$728,MATCH('PreCoocked items'!$B48,'PH complex foods'!$B$3:$B$728,0),1)/2</f>
        <v>9.5</v>
      </c>
      <c r="F23" s="30">
        <f>INDEX('PH complex foods'!CV$3:CV$728,MATCH('PreCoocked items'!$B48,'PH complex foods'!$B$3:$B$728,0),1)</f>
        <v>10</v>
      </c>
      <c r="G23" s="30">
        <f>INDEX('PH complex foods'!CW$3:CW$728,MATCH('PreCoocked items'!$B48,'PH complex foods'!$B$3:$B$728,0),1)/2</f>
        <v>20.038888888888888</v>
      </c>
      <c r="H23" s="35">
        <f>INDEX('PH complex foods'!CX$3:CX$728,MATCH('PreCoocked items'!$B48,'PH complex foods'!$B$3:$B$728,0),1)/2</f>
        <v>1</v>
      </c>
      <c r="I23" s="36">
        <f>INDEX('PH complex foods'!CY$3:CY$728,MATCH('PreCoocked items'!$B48,'PH complex foods'!$B$3:$B$728,0),1)/2</f>
        <v>0</v>
      </c>
      <c r="J23" s="37">
        <f>INDEX('PH complex foods'!CZ$3:CZ$728,MATCH('PreCoocked items'!$B48,'PH complex foods'!$B$3:$B$728,0),1)/2</f>
        <v>0.25</v>
      </c>
      <c r="K23" s="38">
        <f>INDEX('PH complex foods'!DA$3:DA$728,MATCH('PreCoocked items'!$B48,'PH complex foods'!$B$3:$B$728,0),1)/2</f>
        <v>1.25</v>
      </c>
      <c r="L23" s="39">
        <f>INDEX('PH complex foods'!DB$3:DB$728,MATCH('PreCoocked items'!$B48,'PH complex foods'!$B$3:$B$728,0),1)/2</f>
        <v>0</v>
      </c>
      <c r="M23" s="34">
        <v>17.5</v>
      </c>
      <c r="N23" s="30">
        <v>0</v>
      </c>
      <c r="O23" s="30">
        <v>8.5</v>
      </c>
      <c r="P23" s="35">
        <v>0.5</v>
      </c>
      <c r="Q23" s="36">
        <v>0</v>
      </c>
      <c r="R23" s="37">
        <v>1.75</v>
      </c>
      <c r="S23" s="38">
        <v>1</v>
      </c>
      <c r="T23" s="39">
        <v>0</v>
      </c>
      <c r="U23" t="s">
        <v>202</v>
      </c>
      <c r="V23" t="s">
        <v>200</v>
      </c>
      <c r="W23" t="s">
        <v>200</v>
      </c>
      <c r="X23" t="s">
        <v>200</v>
      </c>
      <c r="Y23" t="s">
        <v>200</v>
      </c>
      <c r="Z23" t="str">
        <f t="shared" si="0"/>
        <v>UNCOOKEDCOTTAGEPIEITEM(GRAIN, 4,3.5f,0f,0.5f,1.75f,0f,1f,0f,2.47f,1f,480),</v>
      </c>
    </row>
    <row r="24" spans="2:26" x14ac:dyDescent="0.3">
      <c r="B24" t="s">
        <v>681</v>
      </c>
      <c r="C24" t="str">
        <f>CONCATENATE("uncooked",INDEX('PH Itemnames'!$B$1:$B$723,MATCH(B24,'PH Itemnames'!$A$1:$A$723),1))</f>
        <v>uncookedcrackerItem</v>
      </c>
      <c r="D24" t="s">
        <v>3482</v>
      </c>
      <c r="E24" s="34">
        <f>INDEX('PH complex foods'!CU$3:CU$728,MATCH('PreCoocked items'!$B75,'PH complex foods'!$B$3:$B$728,0),1)/2</f>
        <v>7.5</v>
      </c>
      <c r="F24" s="30">
        <f>INDEX('PH complex foods'!CV$3:CV$728,MATCH('PreCoocked items'!$B75,'PH complex foods'!$B$3:$B$728,0),1)</f>
        <v>0</v>
      </c>
      <c r="G24" s="30">
        <f>INDEX('PH complex foods'!CW$3:CW$728,MATCH('PreCoocked items'!$B75,'PH complex foods'!$B$3:$B$728,0),1)/2</f>
        <v>5.5</v>
      </c>
      <c r="H24" s="35">
        <f>INDEX('PH complex foods'!CX$3:CX$728,MATCH('PreCoocked items'!$B75,'PH complex foods'!$B$3:$B$728,0),1)/2</f>
        <v>0</v>
      </c>
      <c r="I24" s="36">
        <f>INDEX('PH complex foods'!CY$3:CY$728,MATCH('PreCoocked items'!$B75,'PH complex foods'!$B$3:$B$728,0),1)/2</f>
        <v>0</v>
      </c>
      <c r="J24" s="37">
        <f>INDEX('PH complex foods'!CZ$3:CZ$728,MATCH('PreCoocked items'!$B75,'PH complex foods'!$B$3:$B$728,0),1)/2</f>
        <v>0.75</v>
      </c>
      <c r="K24" s="38">
        <f>INDEX('PH complex foods'!DA$3:DA$728,MATCH('PreCoocked items'!$B75,'PH complex foods'!$B$3:$B$728,0),1)/2</f>
        <v>1.25</v>
      </c>
      <c r="L24" s="39">
        <f>INDEX('PH complex foods'!DB$3:DB$728,MATCH('PreCoocked items'!$B75,'PH complex foods'!$B$3:$B$728,0),1)/2</f>
        <v>0</v>
      </c>
      <c r="M24" s="34">
        <v>5</v>
      </c>
      <c r="N24" s="30">
        <v>0</v>
      </c>
      <c r="O24" s="30">
        <v>10.5</v>
      </c>
      <c r="P24" s="35">
        <v>0.5</v>
      </c>
      <c r="Q24" s="36">
        <v>0</v>
      </c>
      <c r="R24" s="37">
        <v>0</v>
      </c>
      <c r="S24" s="38">
        <v>0</v>
      </c>
      <c r="T24" s="39">
        <v>0</v>
      </c>
      <c r="U24" t="s">
        <v>202</v>
      </c>
      <c r="V24" t="s">
        <v>200</v>
      </c>
      <c r="W24" t="s">
        <v>200</v>
      </c>
      <c r="X24" t="s">
        <v>200</v>
      </c>
      <c r="Y24" t="s">
        <v>200</v>
      </c>
      <c r="Z24" t="str">
        <f t="shared" si="0"/>
        <v>UNCOOKEDCRACKERITEM(GRAIN, 4,1f,0f,0.5f,0f,0f,0f,0f,2f,1f,480),</v>
      </c>
    </row>
    <row r="25" spans="2:26" x14ac:dyDescent="0.3">
      <c r="B25" t="s">
        <v>718</v>
      </c>
      <c r="C25" t="str">
        <f>CONCATENATE("uncooked",INDEX('PH Itemnames'!$B$1:$B$723,MATCH(B25,'PH Itemnames'!$A$1:$A$723),1))</f>
        <v>uncookedcrackersItem</v>
      </c>
      <c r="D25" t="s">
        <v>3482</v>
      </c>
      <c r="E25" s="34">
        <f>INDEX('PH complex foods'!CU$3:CU$728,MATCH('PreCoocked items'!$B76,'PH complex foods'!$B$3:$B$728,0),1)/2</f>
        <v>8</v>
      </c>
      <c r="F25" s="30">
        <f>INDEX('PH complex foods'!CV$3:CV$728,MATCH('PreCoocked items'!$B76,'PH complex foods'!$B$3:$B$728,0),1)</f>
        <v>0</v>
      </c>
      <c r="G25" s="30">
        <f>INDEX('PH complex foods'!CW$3:CW$728,MATCH('PreCoocked items'!$B76,'PH complex foods'!$B$3:$B$728,0),1)/2</f>
        <v>9.65</v>
      </c>
      <c r="H25" s="35">
        <f>INDEX('PH complex foods'!CX$3:CX$728,MATCH('PreCoocked items'!$B76,'PH complex foods'!$B$3:$B$728,0),1)/2</f>
        <v>0.5</v>
      </c>
      <c r="I25" s="36">
        <f>INDEX('PH complex foods'!CY$3:CY$728,MATCH('PreCoocked items'!$B76,'PH complex foods'!$B$3:$B$728,0),1)/2</f>
        <v>0</v>
      </c>
      <c r="J25" s="37">
        <f>INDEX('PH complex foods'!CZ$3:CZ$728,MATCH('PreCoocked items'!$B76,'PH complex foods'!$B$3:$B$728,0),1)/2</f>
        <v>0</v>
      </c>
      <c r="K25" s="38">
        <f>INDEX('PH complex foods'!DA$3:DA$728,MATCH('PreCoocked items'!$B76,'PH complex foods'!$B$3:$B$728,0),1)/2</f>
        <v>0</v>
      </c>
      <c r="L25" s="39">
        <f>INDEX('PH complex foods'!DB$3:DB$728,MATCH('PreCoocked items'!$B76,'PH complex foods'!$B$3:$B$728,0),1)/2</f>
        <v>1</v>
      </c>
      <c r="M25" s="34">
        <v>5</v>
      </c>
      <c r="N25" s="30">
        <v>0</v>
      </c>
      <c r="O25" s="30">
        <v>10.5</v>
      </c>
      <c r="P25" s="35">
        <v>0.5</v>
      </c>
      <c r="Q25" s="36">
        <v>0</v>
      </c>
      <c r="R25" s="37">
        <v>0</v>
      </c>
      <c r="S25" s="38">
        <v>0</v>
      </c>
      <c r="T25" s="39">
        <v>0.5</v>
      </c>
      <c r="U25" t="s">
        <v>202</v>
      </c>
      <c r="V25" t="s">
        <v>200</v>
      </c>
      <c r="W25" t="s">
        <v>200</v>
      </c>
      <c r="X25" t="s">
        <v>200</v>
      </c>
      <c r="Y25" t="s">
        <v>200</v>
      </c>
      <c r="Z25" t="str">
        <f t="shared" si="0"/>
        <v>UNCOOKEDCRACKERSITEM(GRAIN, 4,1f,0f,0.5f,0f,0f,0f,0.5f,2f,1f,480),</v>
      </c>
    </row>
    <row r="26" spans="2:26" x14ac:dyDescent="0.3">
      <c r="B26" t="s">
        <v>647</v>
      </c>
      <c r="C26" t="str">
        <f>CONCATENATE("uncooked",INDEX('PH Itemnames'!$B$1:$B$723,MATCH(B26,'PH Itemnames'!$A$1:$A$723),1))</f>
        <v>uncookedcroissantItem</v>
      </c>
      <c r="D26" t="s">
        <v>3482</v>
      </c>
      <c r="E26" s="34">
        <f>INDEX('PH complex foods'!CU$3:CU$728,MATCH('PreCoocked items'!$B47,'PH complex foods'!$B$3:$B$728,0),1)/2</f>
        <v>12.5</v>
      </c>
      <c r="F26" s="30">
        <f>INDEX('PH complex foods'!CV$3:CV$728,MATCH('PreCoocked items'!$B47,'PH complex foods'!$B$3:$B$728,0),1)</f>
        <v>0</v>
      </c>
      <c r="G26" s="30">
        <f>INDEX('PH complex foods'!CW$3:CW$728,MATCH('PreCoocked items'!$B47,'PH complex foods'!$B$3:$B$728,0),1)/2</f>
        <v>9</v>
      </c>
      <c r="H26" s="35">
        <f>INDEX('PH complex foods'!CX$3:CX$728,MATCH('PreCoocked items'!$B47,'PH complex foods'!$B$3:$B$728,0),1)/2</f>
        <v>0.75</v>
      </c>
      <c r="I26" s="36">
        <f>INDEX('PH complex foods'!CY$3:CY$728,MATCH('PreCoocked items'!$B47,'PH complex foods'!$B$3:$B$728,0),1)/2</f>
        <v>0</v>
      </c>
      <c r="J26" s="37">
        <f>INDEX('PH complex foods'!CZ$3:CZ$728,MATCH('PreCoocked items'!$B47,'PH complex foods'!$B$3:$B$728,0),1)/2</f>
        <v>0</v>
      </c>
      <c r="K26" s="38">
        <f>INDEX('PH complex foods'!DA$3:DA$728,MATCH('PreCoocked items'!$B47,'PH complex foods'!$B$3:$B$728,0),1)/2</f>
        <v>0</v>
      </c>
      <c r="L26" s="39">
        <f>INDEX('PH complex foods'!DB$3:DB$728,MATCH('PreCoocked items'!$B47,'PH complex foods'!$B$3:$B$728,0),1)/2</f>
        <v>1</v>
      </c>
      <c r="M26" s="34">
        <v>5</v>
      </c>
      <c r="N26" s="30">
        <v>0</v>
      </c>
      <c r="O26" s="30">
        <v>10.5</v>
      </c>
      <c r="P26" s="35">
        <v>0.5</v>
      </c>
      <c r="Q26" s="36">
        <v>0</v>
      </c>
      <c r="R26" s="37">
        <v>0</v>
      </c>
      <c r="S26" s="38">
        <v>0</v>
      </c>
      <c r="T26" s="39">
        <v>0.5</v>
      </c>
      <c r="U26" t="s">
        <v>202</v>
      </c>
      <c r="V26" t="s">
        <v>200</v>
      </c>
      <c r="W26" t="s">
        <v>200</v>
      </c>
      <c r="X26" t="s">
        <v>200</v>
      </c>
      <c r="Y26" t="s">
        <v>200</v>
      </c>
      <c r="Z26" t="str">
        <f t="shared" si="0"/>
        <v>UNCOOKEDCROISSANTITEM(GRAIN, 4,1f,0f,0.5f,0f,0f,0f,0.5f,2f,1f,480),</v>
      </c>
    </row>
    <row r="27" spans="2:26" x14ac:dyDescent="0.3">
      <c r="B27" t="s">
        <v>600</v>
      </c>
      <c r="C27" t="str">
        <f>CONCATENATE("uncooked",INDEX('PH Itemnames'!$B$1:$B$723,MATCH(B27,'PH Itemnames'!$A$1:$A$723),1))</f>
        <v>uncookeddamperItem</v>
      </c>
      <c r="D27" t="s">
        <v>3482</v>
      </c>
      <c r="E27" s="34">
        <f>INDEX('PH complex foods'!CU$3:CU$728,MATCH('PreCoocked items'!$B68,'PH complex foods'!$B$3:$B$728,0),1)/2</f>
        <v>12.5</v>
      </c>
      <c r="F27" s="30">
        <f>INDEX('PH complex foods'!CV$3:CV$728,MATCH('PreCoocked items'!$B68,'PH complex foods'!$B$3:$B$728,0),1)</f>
        <v>0</v>
      </c>
      <c r="G27" s="30">
        <f>INDEX('PH complex foods'!CW$3:CW$728,MATCH('PreCoocked items'!$B68,'PH complex foods'!$B$3:$B$728,0),1)/2</f>
        <v>6</v>
      </c>
      <c r="H27" s="35">
        <f>INDEX('PH complex foods'!CX$3:CX$728,MATCH('PreCoocked items'!$B68,'PH complex foods'!$B$3:$B$728,0),1)/2</f>
        <v>0</v>
      </c>
      <c r="I27" s="36">
        <f>INDEX('PH complex foods'!CY$3:CY$728,MATCH('PreCoocked items'!$B68,'PH complex foods'!$B$3:$B$728,0),1)/2</f>
        <v>0.5</v>
      </c>
      <c r="J27" s="37">
        <f>INDEX('PH complex foods'!CZ$3:CZ$728,MATCH('PreCoocked items'!$B68,'PH complex foods'!$B$3:$B$728,0),1)/2</f>
        <v>2</v>
      </c>
      <c r="K27" s="38">
        <f>INDEX('PH complex foods'!DA$3:DA$728,MATCH('PreCoocked items'!$B68,'PH complex foods'!$B$3:$B$728,0),1)/2</f>
        <v>0.75</v>
      </c>
      <c r="L27" s="39">
        <f>INDEX('PH complex foods'!DB$3:DB$728,MATCH('PreCoocked items'!$B68,'PH complex foods'!$B$3:$B$728,0),1)/2</f>
        <v>0</v>
      </c>
      <c r="M27" s="34">
        <v>7.5</v>
      </c>
      <c r="N27" s="30">
        <v>0</v>
      </c>
      <c r="O27" s="30">
        <v>10.5</v>
      </c>
      <c r="P27" s="35">
        <v>0.5</v>
      </c>
      <c r="Q27" s="36">
        <v>0</v>
      </c>
      <c r="R27" s="37">
        <v>0</v>
      </c>
      <c r="S27" s="38">
        <v>0</v>
      </c>
      <c r="T27" s="39">
        <v>1</v>
      </c>
      <c r="U27" t="s">
        <v>202</v>
      </c>
      <c r="V27" t="s">
        <v>200</v>
      </c>
      <c r="W27" t="s">
        <v>200</v>
      </c>
      <c r="X27" t="s">
        <v>200</v>
      </c>
      <c r="Y27" t="s">
        <v>200</v>
      </c>
      <c r="Z27" t="str">
        <f t="shared" si="0"/>
        <v>UNCOOKEDDAMPERITEM(GRAIN, 4,1.5f,0f,0.5f,0f,0f,0f,1f,2f,1f,480),</v>
      </c>
    </row>
    <row r="28" spans="2:26" x14ac:dyDescent="0.3">
      <c r="B28" t="s">
        <v>844</v>
      </c>
      <c r="C28" t="str">
        <f>CONCATENATE("uncooked",INDEX('PH Itemnames'!$B$1:$B$723,MATCH(B28,'PH Itemnames'!$A$1:$A$723),1))</f>
        <v>uncookedeggtartItem</v>
      </c>
      <c r="D28" t="s">
        <v>3482</v>
      </c>
      <c r="E28" s="34">
        <f>INDEX('PH complex foods'!CU$3:CU$728,MATCH('PreCoocked items'!$B69,'PH complex foods'!$B$3:$B$728,0),1)/2</f>
        <v>5</v>
      </c>
      <c r="F28" s="30">
        <f>INDEX('PH complex foods'!CV$3:CV$728,MATCH('PreCoocked items'!$B69,'PH complex foods'!$B$3:$B$728,0),1)</f>
        <v>0</v>
      </c>
      <c r="G28" s="30">
        <f>INDEX('PH complex foods'!CW$3:CW$728,MATCH('PreCoocked items'!$B69,'PH complex foods'!$B$3:$B$728,0),1)/2</f>
        <v>10.5</v>
      </c>
      <c r="H28" s="35">
        <f>INDEX('PH complex foods'!CX$3:CX$728,MATCH('PreCoocked items'!$B69,'PH complex foods'!$B$3:$B$728,0),1)/2</f>
        <v>0.5</v>
      </c>
      <c r="I28" s="36">
        <f>INDEX('PH complex foods'!CY$3:CY$728,MATCH('PreCoocked items'!$B69,'PH complex foods'!$B$3:$B$728,0),1)/2</f>
        <v>0</v>
      </c>
      <c r="J28" s="37">
        <f>INDEX('PH complex foods'!CZ$3:CZ$728,MATCH('PreCoocked items'!$B69,'PH complex foods'!$B$3:$B$728,0),1)/2</f>
        <v>0</v>
      </c>
      <c r="K28" s="38">
        <f>INDEX('PH complex foods'!DA$3:DA$728,MATCH('PreCoocked items'!$B69,'PH complex foods'!$B$3:$B$728,0),1)/2</f>
        <v>0</v>
      </c>
      <c r="L28" s="39">
        <f>INDEX('PH complex foods'!DB$3:DB$728,MATCH('PreCoocked items'!$B69,'PH complex foods'!$B$3:$B$728,0),1)/2</f>
        <v>0.5</v>
      </c>
      <c r="M28" s="34">
        <v>5</v>
      </c>
      <c r="N28" s="30">
        <v>0</v>
      </c>
      <c r="O28" s="30">
        <v>7.6</v>
      </c>
      <c r="P28" s="35">
        <v>0.5</v>
      </c>
      <c r="Q28" s="36">
        <v>0</v>
      </c>
      <c r="R28" s="37">
        <v>0</v>
      </c>
      <c r="S28" s="38">
        <v>0.4</v>
      </c>
      <c r="T28" s="39">
        <v>1</v>
      </c>
      <c r="U28" t="s">
        <v>202</v>
      </c>
      <c r="V28" t="s">
        <v>200</v>
      </c>
      <c r="W28" t="s">
        <v>200</v>
      </c>
      <c r="X28" t="s">
        <v>200</v>
      </c>
      <c r="Y28" t="s">
        <v>200</v>
      </c>
      <c r="Z28" t="str">
        <f t="shared" si="0"/>
        <v>UNCOOKEDEGGTARTITEM(GRAIN, 4,1f,0f,0.5f,0f,0f,0.4f,1f,2.76f,1f,480),</v>
      </c>
    </row>
    <row r="29" spans="2:26" x14ac:dyDescent="0.3">
      <c r="B29" t="s">
        <v>462</v>
      </c>
      <c r="C29" t="str">
        <f>CONCATENATE("uncooked",INDEX('PH Itemnames'!$B$1:$B$723,MATCH(B29,'PH Itemnames'!$A$1:$A$723),1))</f>
        <v>uncookedfruitcrumbleItem</v>
      </c>
      <c r="D29" t="s">
        <v>3482</v>
      </c>
      <c r="E29" s="34">
        <f>INDEX('PH complex foods'!CU$3:CU$728,MATCH('PreCoocked items'!$B46,'PH complex foods'!$B$3:$B$728,0),1)/2</f>
        <v>5</v>
      </c>
      <c r="F29" s="30">
        <f>INDEX('PH complex foods'!CV$3:CV$728,MATCH('PreCoocked items'!$B46,'PH complex foods'!$B$3:$B$728,0),1)</f>
        <v>0</v>
      </c>
      <c r="G29" s="30">
        <f>INDEX('PH complex foods'!CW$3:CW$728,MATCH('PreCoocked items'!$B46,'PH complex foods'!$B$3:$B$728,0),1)/2</f>
        <v>13.666666666666666</v>
      </c>
      <c r="H29" s="35">
        <f>INDEX('PH complex foods'!CX$3:CX$728,MATCH('PreCoocked items'!$B46,'PH complex foods'!$B$3:$B$728,0),1)/2</f>
        <v>0.75</v>
      </c>
      <c r="I29" s="36">
        <f>INDEX('PH complex foods'!CY$3:CY$728,MATCH('PreCoocked items'!$B46,'PH complex foods'!$B$3:$B$728,0),1)/2</f>
        <v>0</v>
      </c>
      <c r="J29" s="37">
        <f>INDEX('PH complex foods'!CZ$3:CZ$728,MATCH('PreCoocked items'!$B46,'PH complex foods'!$B$3:$B$728,0),1)/2</f>
        <v>0</v>
      </c>
      <c r="K29" s="38">
        <f>INDEX('PH complex foods'!DA$3:DA$728,MATCH('PreCoocked items'!$B46,'PH complex foods'!$B$3:$B$728,0),1)/2</f>
        <v>0</v>
      </c>
      <c r="L29" s="39">
        <f>INDEX('PH complex foods'!DB$3:DB$728,MATCH('PreCoocked items'!$B46,'PH complex foods'!$B$3:$B$728,0),1)/2</f>
        <v>0</v>
      </c>
      <c r="M29" s="34">
        <v>5.75</v>
      </c>
      <c r="N29" s="30">
        <v>4.75</v>
      </c>
      <c r="O29" s="30">
        <v>7.7062499999999998</v>
      </c>
      <c r="P29" s="35">
        <v>0.5</v>
      </c>
      <c r="Q29" s="36">
        <v>0.42250000000000004</v>
      </c>
      <c r="R29" s="37">
        <v>0</v>
      </c>
      <c r="S29" s="38">
        <v>0</v>
      </c>
      <c r="T29" s="39">
        <v>0.5</v>
      </c>
      <c r="U29" t="s">
        <v>202</v>
      </c>
      <c r="V29" t="s">
        <v>200</v>
      </c>
      <c r="W29" t="s">
        <v>200</v>
      </c>
      <c r="X29" t="s">
        <v>200</v>
      </c>
      <c r="Y29" t="s">
        <v>200</v>
      </c>
      <c r="Z29" t="str">
        <f t="shared" si="0"/>
        <v>UNCOOKEDFRUITCRUMBLEITEM(GRAIN, 4,1.15f,4.75f,0.5f,0f,0.42f,0f,0.5f,2.73f,1f,480),</v>
      </c>
    </row>
    <row r="30" spans="2:26" x14ac:dyDescent="0.3">
      <c r="B30" t="s">
        <v>435</v>
      </c>
      <c r="C30" t="str">
        <f>CONCATENATE("uncooked",INDEX('PH Itemnames'!$B$1:$B$723,MATCH(B30,'PH Itemnames'!$A$1:$A$723),1))</f>
        <v>uncookedgarlicchickenItem</v>
      </c>
      <c r="D30" t="s">
        <v>3073</v>
      </c>
      <c r="E30" s="34">
        <f>INDEX('PH complex foods'!CU$3:CU$728,MATCH('PreCoocked items'!$B45,'PH complex foods'!$B$3:$B$728,0),1)/2</f>
        <v>5</v>
      </c>
      <c r="F30" s="30">
        <f>INDEX('PH complex foods'!CV$3:CV$728,MATCH('PreCoocked items'!$B45,'PH complex foods'!$B$3:$B$728,0),1)</f>
        <v>0</v>
      </c>
      <c r="G30" s="30">
        <f>INDEX('PH complex foods'!CW$3:CW$728,MATCH('PreCoocked items'!$B45,'PH complex foods'!$B$3:$B$728,0),1)/2</f>
        <v>7.5</v>
      </c>
      <c r="H30" s="35">
        <f>INDEX('PH complex foods'!CX$3:CX$728,MATCH('PreCoocked items'!$B45,'PH complex foods'!$B$3:$B$728,0),1)/2</f>
        <v>0.5</v>
      </c>
      <c r="I30" s="36">
        <f>INDEX('PH complex foods'!CY$3:CY$728,MATCH('PreCoocked items'!$B45,'PH complex foods'!$B$3:$B$728,0),1)/2</f>
        <v>0.25</v>
      </c>
      <c r="J30" s="37">
        <f>INDEX('PH complex foods'!CZ$3:CZ$728,MATCH('PreCoocked items'!$B45,'PH complex foods'!$B$3:$B$728,0),1)/2</f>
        <v>0</v>
      </c>
      <c r="K30" s="38">
        <f>INDEX('PH complex foods'!DA$3:DA$728,MATCH('PreCoocked items'!$B45,'PH complex foods'!$B$3:$B$728,0),1)/2</f>
        <v>0</v>
      </c>
      <c r="L30" s="39">
        <f>INDEX('PH complex foods'!DB$3:DB$728,MATCH('PreCoocked items'!$B45,'PH complex foods'!$B$3:$B$728,0),1)/2</f>
        <v>0</v>
      </c>
      <c r="M30" s="34">
        <v>10</v>
      </c>
      <c r="N30" s="30">
        <v>0</v>
      </c>
      <c r="O30" s="30">
        <v>5.5</v>
      </c>
      <c r="P30" s="35">
        <v>0</v>
      </c>
      <c r="Q30" s="36">
        <v>0</v>
      </c>
      <c r="R30" s="37">
        <v>2</v>
      </c>
      <c r="S30" s="38">
        <v>1.25</v>
      </c>
      <c r="T30" s="39">
        <v>0</v>
      </c>
      <c r="U30" t="s">
        <v>202</v>
      </c>
      <c r="V30" t="s">
        <v>200</v>
      </c>
      <c r="W30" t="s">
        <v>200</v>
      </c>
      <c r="X30" t="s">
        <v>200</v>
      </c>
      <c r="Y30" t="s">
        <v>200</v>
      </c>
      <c r="Z30" t="str">
        <f t="shared" si="0"/>
        <v>UNCOOKEDGARLICCHICKENITEM(GRAIN, 4,2f,0f,0f,2f,0f,1.25f,0f,3.82f,1f,480),</v>
      </c>
    </row>
    <row r="31" spans="2:26" x14ac:dyDescent="0.3">
      <c r="B31" t="s">
        <v>424</v>
      </c>
      <c r="C31" t="str">
        <f>CONCATENATE("uncooked",INDEX('PH Itemnames'!$B$1:$B$723,MATCH(B31,'PH Itemnames'!$A$1:$A$723),1))</f>
        <v>uncookedgingerbreadItem</v>
      </c>
      <c r="D31" t="s">
        <v>3482</v>
      </c>
      <c r="E31" s="34">
        <f>INDEX('PH complex foods'!CU$3:CU$728,MATCH('PreCoocked items'!$B44,'PH complex foods'!$B$3:$B$728,0),1)/2</f>
        <v>15</v>
      </c>
      <c r="F31" s="30">
        <f>INDEX('PH complex foods'!CV$3:CV$728,MATCH('PreCoocked items'!$B44,'PH complex foods'!$B$3:$B$728,0),1)</f>
        <v>10</v>
      </c>
      <c r="G31" s="30">
        <f>INDEX('PH complex foods'!CW$3:CW$728,MATCH('PreCoocked items'!$B44,'PH complex foods'!$B$3:$B$728,0),1)/2</f>
        <v>5.5</v>
      </c>
      <c r="H31" s="35">
        <f>INDEX('PH complex foods'!CX$3:CX$728,MATCH('PreCoocked items'!$B44,'PH complex foods'!$B$3:$B$728,0),1)/2</f>
        <v>0</v>
      </c>
      <c r="I31" s="36">
        <f>INDEX('PH complex foods'!CY$3:CY$728,MATCH('PreCoocked items'!$B44,'PH complex foods'!$B$3:$B$728,0),1)/2</f>
        <v>0.75</v>
      </c>
      <c r="J31" s="37">
        <f>INDEX('PH complex foods'!CZ$3:CZ$728,MATCH('PreCoocked items'!$B44,'PH complex foods'!$B$3:$B$728,0),1)/2</f>
        <v>1</v>
      </c>
      <c r="K31" s="38">
        <f>INDEX('PH complex foods'!DA$3:DA$728,MATCH('PreCoocked items'!$B44,'PH complex foods'!$B$3:$B$728,0),1)/2</f>
        <v>0.75</v>
      </c>
      <c r="L31" s="39">
        <f>INDEX('PH complex foods'!DB$3:DB$728,MATCH('PreCoocked items'!$B44,'PH complex foods'!$B$3:$B$728,0),1)/2</f>
        <v>0</v>
      </c>
      <c r="M31" s="34">
        <v>6</v>
      </c>
      <c r="N31" s="30">
        <v>0</v>
      </c>
      <c r="O31" s="30">
        <v>10.5</v>
      </c>
      <c r="P31" s="35">
        <v>0.5</v>
      </c>
      <c r="Q31" s="36">
        <v>0</v>
      </c>
      <c r="R31" s="37">
        <v>0</v>
      </c>
      <c r="S31" s="38">
        <v>0</v>
      </c>
      <c r="T31" s="39">
        <v>0.5</v>
      </c>
      <c r="U31" t="s">
        <v>202</v>
      </c>
      <c r="V31" t="s">
        <v>200</v>
      </c>
      <c r="W31" t="s">
        <v>200</v>
      </c>
      <c r="X31" t="s">
        <v>200</v>
      </c>
      <c r="Y31" t="s">
        <v>200</v>
      </c>
      <c r="Z31" t="str">
        <f t="shared" si="0"/>
        <v>UNCOOKEDGINGERBREADITEM(GRAIN, 4,1.2f,0f,0.5f,0f,0f,0f,0.5f,2f,1f,480),</v>
      </c>
    </row>
    <row r="32" spans="2:26" x14ac:dyDescent="0.3">
      <c r="B32" t="s">
        <v>425</v>
      </c>
      <c r="C32" t="str">
        <f>CONCATENATE("uncooked",INDEX('PH Itemnames'!$B$1:$B$723,MATCH(B32,'PH Itemnames'!$A$1:$A$723),1))</f>
        <v>uncookedgingersnapsItem</v>
      </c>
      <c r="D32" t="s">
        <v>3482</v>
      </c>
      <c r="E32" s="34">
        <f>INDEX('PH complex foods'!CU$3:CU$728,MATCH('PreCoocked items'!$B43,'PH complex foods'!$B$3:$B$728,0),1)/2</f>
        <v>8</v>
      </c>
      <c r="F32" s="30">
        <f>INDEX('PH complex foods'!CV$3:CV$728,MATCH('PreCoocked items'!$B43,'PH complex foods'!$B$3:$B$728,0),1)</f>
        <v>5</v>
      </c>
      <c r="G32" s="30">
        <f>INDEX('PH complex foods'!CW$3:CW$728,MATCH('PreCoocked items'!$B43,'PH complex foods'!$B$3:$B$728,0),1)/2</f>
        <v>10.166666666666666</v>
      </c>
      <c r="H32" s="35">
        <f>INDEX('PH complex foods'!CX$3:CX$728,MATCH('PreCoocked items'!$B43,'PH complex foods'!$B$3:$B$728,0),1)/2</f>
        <v>0.5</v>
      </c>
      <c r="I32" s="36">
        <f>INDEX('PH complex foods'!CY$3:CY$728,MATCH('PreCoocked items'!$B43,'PH complex foods'!$B$3:$B$728,0),1)/2</f>
        <v>0</v>
      </c>
      <c r="J32" s="37">
        <f>INDEX('PH complex foods'!CZ$3:CZ$728,MATCH('PreCoocked items'!$B43,'PH complex foods'!$B$3:$B$728,0),1)/2</f>
        <v>0</v>
      </c>
      <c r="K32" s="38">
        <f>INDEX('PH complex foods'!DA$3:DA$728,MATCH('PreCoocked items'!$B43,'PH complex foods'!$B$3:$B$728,0),1)/2</f>
        <v>0</v>
      </c>
      <c r="L32" s="39">
        <f>INDEX('PH complex foods'!DB$3:DB$728,MATCH('PreCoocked items'!$B43,'PH complex foods'!$B$3:$B$728,0),1)/2</f>
        <v>1.5</v>
      </c>
      <c r="M32" s="34">
        <v>2.5</v>
      </c>
      <c r="N32" s="30">
        <v>0</v>
      </c>
      <c r="O32" s="30">
        <v>10.5</v>
      </c>
      <c r="P32" s="35">
        <v>0.5</v>
      </c>
      <c r="Q32" s="36">
        <v>0</v>
      </c>
      <c r="R32" s="37">
        <v>0</v>
      </c>
      <c r="S32" s="38">
        <v>0</v>
      </c>
      <c r="T32" s="39">
        <v>0</v>
      </c>
      <c r="U32" t="s">
        <v>202</v>
      </c>
      <c r="V32" t="s">
        <v>200</v>
      </c>
      <c r="W32" t="s">
        <v>200</v>
      </c>
      <c r="X32" t="s">
        <v>200</v>
      </c>
      <c r="Y32" t="s">
        <v>200</v>
      </c>
      <c r="Z32" t="str">
        <f t="shared" si="0"/>
        <v>UNCOOKEDGINGERSNAPSITEM(GRAIN, 4,0.5f,0f,0.5f,0f,0f,0f,0f,2f,1f,480),</v>
      </c>
    </row>
    <row r="33" spans="2:26" x14ac:dyDescent="0.3">
      <c r="B33" t="s">
        <v>652</v>
      </c>
      <c r="C33" t="str">
        <f>CONCATENATE("uncooked",INDEX('PH Itemnames'!$B$1:$B$723,MATCH(B33,'PH Itemnames'!$A$1:$A$723),1))</f>
        <v>uncookedgooseberrypieItem</v>
      </c>
      <c r="D33" t="s">
        <v>3482</v>
      </c>
      <c r="E33" s="34">
        <f>INDEX('PH complex foods'!CU$3:CU$728,MATCH('PreCoocked items'!$B42,'PH complex foods'!$B$3:$B$728,0),1)/2</f>
        <v>7.5</v>
      </c>
      <c r="F33" s="30">
        <f>INDEX('PH complex foods'!CV$3:CV$728,MATCH('PreCoocked items'!$B42,'PH complex foods'!$B$3:$B$728,0),1)</f>
        <v>0</v>
      </c>
      <c r="G33" s="30">
        <f>INDEX('PH complex foods'!CW$3:CW$728,MATCH('PreCoocked items'!$B42,'PH complex foods'!$B$3:$B$728,0),1)/2</f>
        <v>9</v>
      </c>
      <c r="H33" s="35">
        <f>INDEX('PH complex foods'!CX$3:CX$728,MATCH('PreCoocked items'!$B42,'PH complex foods'!$B$3:$B$728,0),1)/2</f>
        <v>0.5</v>
      </c>
      <c r="I33" s="36">
        <f>INDEX('PH complex foods'!CY$3:CY$728,MATCH('PreCoocked items'!$B42,'PH complex foods'!$B$3:$B$728,0),1)/2</f>
        <v>0</v>
      </c>
      <c r="J33" s="37">
        <f>INDEX('PH complex foods'!CZ$3:CZ$728,MATCH('PreCoocked items'!$B42,'PH complex foods'!$B$3:$B$728,0),1)/2</f>
        <v>0</v>
      </c>
      <c r="K33" s="38">
        <f>INDEX('PH complex foods'!DA$3:DA$728,MATCH('PreCoocked items'!$B42,'PH complex foods'!$B$3:$B$728,0),1)/2</f>
        <v>0</v>
      </c>
      <c r="L33" s="39">
        <f>INDEX('PH complex foods'!DB$3:DB$728,MATCH('PreCoocked items'!$B42,'PH complex foods'!$B$3:$B$728,0),1)/2</f>
        <v>1</v>
      </c>
      <c r="M33" s="34">
        <v>5</v>
      </c>
      <c r="N33" s="30">
        <v>0</v>
      </c>
      <c r="O33" s="30">
        <v>6</v>
      </c>
      <c r="P33" s="35">
        <v>0.5</v>
      </c>
      <c r="Q33" s="36">
        <v>0.5</v>
      </c>
      <c r="R33" s="37">
        <v>0</v>
      </c>
      <c r="S33" s="38">
        <v>0</v>
      </c>
      <c r="T33" s="39">
        <v>0</v>
      </c>
      <c r="U33" t="s">
        <v>202</v>
      </c>
      <c r="V33" t="s">
        <v>200</v>
      </c>
      <c r="W33" t="s">
        <v>200</v>
      </c>
      <c r="X33" t="s">
        <v>200</v>
      </c>
      <c r="Y33" t="s">
        <v>200</v>
      </c>
      <c r="Z33" t="str">
        <f t="shared" si="0"/>
        <v>UNCOOKEDGOOSEBERRYPIEITEM(GRAIN, 4,1f,0f,0.5f,0f,0.5f,0f,0f,3.5f,1f,480),</v>
      </c>
    </row>
    <row r="34" spans="2:26" x14ac:dyDescent="0.3">
      <c r="B34" t="s">
        <v>706</v>
      </c>
      <c r="C34" t="str">
        <f>CONCATENATE("uncooked",INDEX('PH Itemnames'!$B$1:$B$723,MATCH(B34,'PH Itemnames'!$A$1:$A$723),1))</f>
        <v>uncookedhoneybunItem</v>
      </c>
      <c r="D34" t="s">
        <v>3482</v>
      </c>
      <c r="E34" s="34">
        <f>INDEX('PH complex foods'!CU$3:CU$728,MATCH('PreCoocked items'!$B41,'PH complex foods'!$B$3:$B$728,0),1)/2</f>
        <v>10</v>
      </c>
      <c r="F34" s="30">
        <f>INDEX('PH complex foods'!CV$3:CV$728,MATCH('PreCoocked items'!$B41,'PH complex foods'!$B$3:$B$728,0),1)</f>
        <v>0</v>
      </c>
      <c r="G34" s="30">
        <f>INDEX('PH complex foods'!CW$3:CW$728,MATCH('PreCoocked items'!$B41,'PH complex foods'!$B$3:$B$728,0),1)/2</f>
        <v>3.9649999999999999</v>
      </c>
      <c r="H34" s="35">
        <f>INDEX('PH complex foods'!CX$3:CX$728,MATCH('PreCoocked items'!$B41,'PH complex foods'!$B$3:$B$728,0),1)/2</f>
        <v>0.5</v>
      </c>
      <c r="I34" s="36">
        <f>INDEX('PH complex foods'!CY$3:CY$728,MATCH('PreCoocked items'!$B41,'PH complex foods'!$B$3:$B$728,0),1)/2</f>
        <v>0.42250000000000004</v>
      </c>
      <c r="J34" s="37">
        <f>INDEX('PH complex foods'!CZ$3:CZ$728,MATCH('PreCoocked items'!$B41,'PH complex foods'!$B$3:$B$728,0),1)/2</f>
        <v>0</v>
      </c>
      <c r="K34" s="38">
        <f>INDEX('PH complex foods'!DA$3:DA$728,MATCH('PreCoocked items'!$B41,'PH complex foods'!$B$3:$B$728,0),1)/2</f>
        <v>1.25</v>
      </c>
      <c r="L34" s="39">
        <f>INDEX('PH complex foods'!DB$3:DB$728,MATCH('PreCoocked items'!$B41,'PH complex foods'!$B$3:$B$728,0),1)/2</f>
        <v>0.5</v>
      </c>
      <c r="M34" s="34">
        <v>10</v>
      </c>
      <c r="N34" s="30">
        <v>0</v>
      </c>
      <c r="O34" s="30">
        <v>10.5</v>
      </c>
      <c r="P34" s="35">
        <v>0.5</v>
      </c>
      <c r="Q34" s="36">
        <v>0</v>
      </c>
      <c r="R34" s="37">
        <v>0.75</v>
      </c>
      <c r="S34" s="38">
        <v>0</v>
      </c>
      <c r="T34" s="39">
        <v>0.65</v>
      </c>
      <c r="U34" t="s">
        <v>202</v>
      </c>
      <c r="V34" t="s">
        <v>200</v>
      </c>
      <c r="W34" t="s">
        <v>200</v>
      </c>
      <c r="X34" t="s">
        <v>200</v>
      </c>
      <c r="Y34" t="s">
        <v>200</v>
      </c>
      <c r="Z34" t="str">
        <f t="shared" si="0"/>
        <v>UNCOOKEDHONEYBUNITEM(GRAIN, 4,2f,0f,0.5f,0.75f,0f,0f,0.65f,2f,1f,480),</v>
      </c>
    </row>
    <row r="35" spans="2:26" x14ac:dyDescent="0.3">
      <c r="B35" t="s">
        <v>550</v>
      </c>
      <c r="C35" t="str">
        <f>CONCATENATE("uncooked",INDEX('PH Itemnames'!$B$1:$B$723,MATCH(B35,'PH Itemnames'!$A$1:$A$723),1))</f>
        <v>uncookedhoneylemonlambItem</v>
      </c>
      <c r="D35" t="s">
        <v>3073</v>
      </c>
      <c r="E35" s="34">
        <f>INDEX('PH complex foods'!CU$3:CU$728,MATCH('PreCoocked items'!$B40,'PH complex foods'!$B$3:$B$728,0),1)/2</f>
        <v>15</v>
      </c>
      <c r="F35" s="30">
        <f>INDEX('PH complex foods'!CV$3:CV$728,MATCH('PreCoocked items'!$B40,'PH complex foods'!$B$3:$B$728,0),1)</f>
        <v>0.35714285714285715</v>
      </c>
      <c r="G35" s="30">
        <f>INDEX('PH complex foods'!CW$3:CW$728,MATCH('PreCoocked items'!$B40,'PH complex foods'!$B$3:$B$728,0),1)/2</f>
        <v>9</v>
      </c>
      <c r="H35" s="35">
        <f>INDEX('PH complex foods'!CX$3:CX$728,MATCH('PreCoocked items'!$B40,'PH complex foods'!$B$3:$B$728,0),1)/2</f>
        <v>0.5</v>
      </c>
      <c r="I35" s="36">
        <f>INDEX('PH complex foods'!CY$3:CY$728,MATCH('PreCoocked items'!$B40,'PH complex foods'!$B$3:$B$728,0),1)/2</f>
        <v>0</v>
      </c>
      <c r="J35" s="37">
        <f>INDEX('PH complex foods'!CZ$3:CZ$728,MATCH('PreCoocked items'!$B40,'PH complex foods'!$B$3:$B$728,0),1)/2</f>
        <v>2</v>
      </c>
      <c r="K35" s="38">
        <f>INDEX('PH complex foods'!DA$3:DA$728,MATCH('PreCoocked items'!$B40,'PH complex foods'!$B$3:$B$728,0),1)/2</f>
        <v>2.25</v>
      </c>
      <c r="L35" s="39">
        <f>INDEX('PH complex foods'!DB$3:DB$728,MATCH('PreCoocked items'!$B40,'PH complex foods'!$B$3:$B$728,0),1)/2</f>
        <v>0</v>
      </c>
      <c r="M35" s="34">
        <v>7.5</v>
      </c>
      <c r="N35" s="30">
        <v>0</v>
      </c>
      <c r="O35" s="30">
        <v>5.75</v>
      </c>
      <c r="P35" s="35">
        <v>0</v>
      </c>
      <c r="Q35" s="36">
        <v>0.4</v>
      </c>
      <c r="R35" s="37">
        <v>0</v>
      </c>
      <c r="S35" s="38">
        <v>0.75</v>
      </c>
      <c r="T35" s="39">
        <v>0</v>
      </c>
      <c r="U35" t="s">
        <v>202</v>
      </c>
      <c r="V35" t="s">
        <v>200</v>
      </c>
      <c r="W35" t="s">
        <v>200</v>
      </c>
      <c r="X35" t="s">
        <v>200</v>
      </c>
      <c r="Y35" t="s">
        <v>200</v>
      </c>
      <c r="Z35" t="str">
        <f t="shared" si="0"/>
        <v>UNCOOKEDHONEYLEMONLAMBITEM(GRAIN, 4,1.5f,0f,0f,0f,0.4f,0.75f,0f,3.65f,1f,480),</v>
      </c>
    </row>
    <row r="36" spans="2:26" x14ac:dyDescent="0.3">
      <c r="B36" t="s">
        <v>3487</v>
      </c>
      <c r="C36" t="str">
        <f>CONCATENATE("uncooked",INDEX('PH Itemnames'!$B$1:$B$723,MATCH(B36,'PH Itemnames'!$A$1:$A$723),1))</f>
        <v>uncookedhoneysoyribsItem</v>
      </c>
      <c r="D36" t="s">
        <v>3073</v>
      </c>
      <c r="E36" s="34">
        <f>INDEX('PH complex foods'!CU$3:CU$728,MATCH('PreCoocked items'!$B70,'PH complex foods'!$B$3:$B$728,0),1)/2</f>
        <v>4.5</v>
      </c>
      <c r="F36" s="30">
        <f>INDEX('PH complex foods'!CV$3:CV$728,MATCH('PreCoocked items'!$B70,'PH complex foods'!$B$3:$B$728,0),1)</f>
        <v>0</v>
      </c>
      <c r="G36" s="30">
        <f>INDEX('PH complex foods'!CW$3:CW$728,MATCH('PreCoocked items'!$B70,'PH complex foods'!$B$3:$B$728,0),1)/2</f>
        <v>7.4375</v>
      </c>
      <c r="H36" s="35">
        <f>INDEX('PH complex foods'!CX$3:CX$728,MATCH('PreCoocked items'!$B70,'PH complex foods'!$B$3:$B$728,0),1)/2</f>
        <v>0.5</v>
      </c>
      <c r="I36" s="36">
        <f>INDEX('PH complex foods'!CY$3:CY$728,MATCH('PreCoocked items'!$B70,'PH complex foods'!$B$3:$B$728,0),1)/2</f>
        <v>0</v>
      </c>
      <c r="J36" s="37">
        <f>INDEX('PH complex foods'!CZ$3:CZ$728,MATCH('PreCoocked items'!$B70,'PH complex foods'!$B$3:$B$728,0),1)/2</f>
        <v>0</v>
      </c>
      <c r="K36" s="38">
        <f>INDEX('PH complex foods'!DA$3:DA$728,MATCH('PreCoocked items'!$B70,'PH complex foods'!$B$3:$B$728,0),1)/2</f>
        <v>0</v>
      </c>
      <c r="L36" s="39">
        <f>INDEX('PH complex foods'!DB$3:DB$728,MATCH('PreCoocked items'!$B70,'PH complex foods'!$B$3:$B$728,0),1)/2</f>
        <v>0</v>
      </c>
      <c r="M36" s="34">
        <v>12.5</v>
      </c>
      <c r="N36" s="30">
        <v>0</v>
      </c>
      <c r="O36" s="30">
        <v>9</v>
      </c>
      <c r="P36" s="35">
        <v>0</v>
      </c>
      <c r="Q36" s="36">
        <v>0</v>
      </c>
      <c r="R36" s="37">
        <v>1.25</v>
      </c>
      <c r="S36" s="38">
        <v>1.25</v>
      </c>
      <c r="T36" s="39">
        <v>0</v>
      </c>
      <c r="U36" t="s">
        <v>202</v>
      </c>
      <c r="V36" t="s">
        <v>200</v>
      </c>
      <c r="W36" t="s">
        <v>200</v>
      </c>
      <c r="X36" t="s">
        <v>200</v>
      </c>
      <c r="Y36" t="s">
        <v>200</v>
      </c>
      <c r="Z36" t="str">
        <f t="shared" si="0"/>
        <v>UNCOOKEDHONEYSOYRIBSITEM(GRAIN, 4,2.5f,0f,0f,1.25f,0f,1.25f,0f,2.33f,1f,480),</v>
      </c>
    </row>
    <row r="37" spans="2:26" x14ac:dyDescent="0.3">
      <c r="B37" t="s">
        <v>635</v>
      </c>
      <c r="C37" t="str">
        <f>CONCATENATE("uncooked",INDEX('PH Itemnames'!$B$1:$B$723,MATCH(B37,'PH Itemnames'!$A$1:$A$723),1))</f>
        <v>uncookedlambwithmintsauceItem</v>
      </c>
      <c r="D37" t="s">
        <v>3073</v>
      </c>
      <c r="E37" s="34">
        <f>INDEX('PH complex foods'!CU$3:CU$728,MATCH('PreCoocked items'!$B71,'PH complex foods'!$B$3:$B$728,0),1)/2</f>
        <v>7.5</v>
      </c>
      <c r="F37" s="30">
        <f>INDEX('PH complex foods'!CV$3:CV$728,MATCH('PreCoocked items'!$B71,'PH complex foods'!$B$3:$B$728,0),1)</f>
        <v>0</v>
      </c>
      <c r="G37" s="30">
        <f>INDEX('PH complex foods'!CW$3:CW$728,MATCH('PreCoocked items'!$B71,'PH complex foods'!$B$3:$B$728,0),1)/2</f>
        <v>6.791666666666667</v>
      </c>
      <c r="H37" s="35">
        <f>INDEX('PH complex foods'!CX$3:CX$728,MATCH('PreCoocked items'!$B71,'PH complex foods'!$B$3:$B$728,0),1)/2</f>
        <v>0.5</v>
      </c>
      <c r="I37" s="36">
        <f>INDEX('PH complex foods'!CY$3:CY$728,MATCH('PreCoocked items'!$B71,'PH complex foods'!$B$3:$B$728,0),1)/2</f>
        <v>0</v>
      </c>
      <c r="J37" s="37">
        <f>INDEX('PH complex foods'!CZ$3:CZ$728,MATCH('PreCoocked items'!$B71,'PH complex foods'!$B$3:$B$728,0),1)/2</f>
        <v>0.75</v>
      </c>
      <c r="K37" s="38">
        <f>INDEX('PH complex foods'!DA$3:DA$728,MATCH('PreCoocked items'!$B71,'PH complex foods'!$B$3:$B$728,0),1)/2</f>
        <v>0</v>
      </c>
      <c r="L37" s="39">
        <f>INDEX('PH complex foods'!DB$3:DB$728,MATCH('PreCoocked items'!$B71,'PH complex foods'!$B$3:$B$728,0),1)/2</f>
        <v>0</v>
      </c>
      <c r="M37" s="34">
        <v>6</v>
      </c>
      <c r="N37" s="30">
        <v>0</v>
      </c>
      <c r="O37" s="30">
        <v>5.5</v>
      </c>
      <c r="P37" s="35">
        <v>0</v>
      </c>
      <c r="Q37" s="36">
        <v>0</v>
      </c>
      <c r="R37" s="37">
        <v>0</v>
      </c>
      <c r="S37" s="38">
        <v>0.75</v>
      </c>
      <c r="T37" s="39">
        <v>0</v>
      </c>
      <c r="U37" t="s">
        <v>202</v>
      </c>
      <c r="V37" t="s">
        <v>200</v>
      </c>
      <c r="W37" t="s">
        <v>200</v>
      </c>
      <c r="X37" t="s">
        <v>200</v>
      </c>
      <c r="Y37" t="s">
        <v>200</v>
      </c>
      <c r="Z37" t="str">
        <f t="shared" si="0"/>
        <v>UNCOOKEDLAMBWITHMINTSAUCEITEM(GRAIN, 4,1.2f,0f,0f,0f,0f,0.75f,0f,3.82f,1f,480),</v>
      </c>
    </row>
    <row r="38" spans="2:26" x14ac:dyDescent="0.3">
      <c r="B38" t="s">
        <v>386</v>
      </c>
      <c r="C38" t="str">
        <f>CONCATENATE("uncooked",INDEX('PH Itemnames'!$B$1:$B$723,MATCH(B38,'PH Itemnames'!$A$1:$A$723),1))</f>
        <v>uncookedlemonchickenItem</v>
      </c>
      <c r="D38" t="s">
        <v>3073</v>
      </c>
      <c r="E38" s="34">
        <f>INDEX('PH complex foods'!CU$3:CU$728,MATCH('PreCoocked items'!$B39,'PH complex foods'!$B$3:$B$728,0),1)/2</f>
        <v>7.5</v>
      </c>
      <c r="F38" s="30">
        <f>INDEX('PH complex foods'!CV$3:CV$728,MATCH('PreCoocked items'!$B39,'PH complex foods'!$B$3:$B$728,0),1)</f>
        <v>5</v>
      </c>
      <c r="G38" s="30">
        <f>INDEX('PH complex foods'!CW$3:CW$728,MATCH('PreCoocked items'!$B39,'PH complex foods'!$B$3:$B$728,0),1)/2</f>
        <v>9</v>
      </c>
      <c r="H38" s="35">
        <f>INDEX('PH complex foods'!CX$3:CX$728,MATCH('PreCoocked items'!$B39,'PH complex foods'!$B$3:$B$728,0),1)/2</f>
        <v>0.5</v>
      </c>
      <c r="I38" s="36">
        <f>INDEX('PH complex foods'!CY$3:CY$728,MATCH('PreCoocked items'!$B39,'PH complex foods'!$B$3:$B$728,0),1)/2</f>
        <v>0.4</v>
      </c>
      <c r="J38" s="37">
        <f>INDEX('PH complex foods'!CZ$3:CZ$728,MATCH('PreCoocked items'!$B39,'PH complex foods'!$B$3:$B$728,0),1)/2</f>
        <v>0</v>
      </c>
      <c r="K38" s="38">
        <f>INDEX('PH complex foods'!DA$3:DA$728,MATCH('PreCoocked items'!$B39,'PH complex foods'!$B$3:$B$728,0),1)/2</f>
        <v>0</v>
      </c>
      <c r="L38" s="39">
        <f>INDEX('PH complex foods'!DB$3:DB$728,MATCH('PreCoocked items'!$B39,'PH complex foods'!$B$3:$B$728,0),1)/2</f>
        <v>1</v>
      </c>
      <c r="M38" s="34">
        <v>7.5</v>
      </c>
      <c r="N38" s="30">
        <v>0</v>
      </c>
      <c r="O38" s="30">
        <v>4.833333333333333</v>
      </c>
      <c r="P38" s="35">
        <v>0</v>
      </c>
      <c r="Q38" s="36">
        <v>0.4</v>
      </c>
      <c r="R38" s="37">
        <v>0</v>
      </c>
      <c r="S38" s="38">
        <v>1.25</v>
      </c>
      <c r="T38" s="39">
        <v>0</v>
      </c>
      <c r="U38" t="s">
        <v>202</v>
      </c>
      <c r="V38" t="s">
        <v>200</v>
      </c>
      <c r="W38" t="s">
        <v>200</v>
      </c>
      <c r="X38" t="s">
        <v>200</v>
      </c>
      <c r="Y38" t="s">
        <v>200</v>
      </c>
      <c r="Z38" t="str">
        <f t="shared" si="0"/>
        <v>UNCOOKEDLEMONCHICKENITEM(GRAIN, 4,1.5f,0f,0f,0f,0.4f,1.25f,0f,4.34f,1f,480),</v>
      </c>
    </row>
    <row r="39" spans="2:26" x14ac:dyDescent="0.3">
      <c r="B39" t="s">
        <v>890</v>
      </c>
      <c r="C39" t="str">
        <f>CONCATENATE("uncooked",INDEX('PH Itemnames'!$B$1:$B$723,MATCH(B39,'PH Itemnames'!$A$1:$A$723),1))</f>
        <v>uncookedlemoncupcakeItem</v>
      </c>
      <c r="D39" t="s">
        <v>3482</v>
      </c>
      <c r="E39" s="34">
        <f>INDEX('PH complex foods'!CU$3:CU$728,MATCH('PreCoocked items'!$B38,'PH complex foods'!$B$3:$B$728,0),1)/2</f>
        <v>7.5</v>
      </c>
      <c r="F39" s="30">
        <f>INDEX('PH complex foods'!CV$3:CV$728,MATCH('PreCoocked items'!$B38,'PH complex foods'!$B$3:$B$728,0),1)</f>
        <v>0</v>
      </c>
      <c r="G39" s="30">
        <f>INDEX('PH complex foods'!CW$3:CW$728,MATCH('PreCoocked items'!$B38,'PH complex foods'!$B$3:$B$728,0),1)/2</f>
        <v>4.833333333333333</v>
      </c>
      <c r="H39" s="35">
        <f>INDEX('PH complex foods'!CX$3:CX$728,MATCH('PreCoocked items'!$B38,'PH complex foods'!$B$3:$B$728,0),1)/2</f>
        <v>0</v>
      </c>
      <c r="I39" s="36">
        <f>INDEX('PH complex foods'!CY$3:CY$728,MATCH('PreCoocked items'!$B38,'PH complex foods'!$B$3:$B$728,0),1)/2</f>
        <v>0.4</v>
      </c>
      <c r="J39" s="37">
        <f>INDEX('PH complex foods'!CZ$3:CZ$728,MATCH('PreCoocked items'!$B38,'PH complex foods'!$B$3:$B$728,0),1)/2</f>
        <v>0</v>
      </c>
      <c r="K39" s="38">
        <f>INDEX('PH complex foods'!DA$3:DA$728,MATCH('PreCoocked items'!$B38,'PH complex foods'!$B$3:$B$728,0),1)/2</f>
        <v>1.25</v>
      </c>
      <c r="L39" s="39">
        <f>INDEX('PH complex foods'!DB$3:DB$728,MATCH('PreCoocked items'!$B38,'PH complex foods'!$B$3:$B$728,0),1)/2</f>
        <v>0</v>
      </c>
      <c r="M39" s="34">
        <v>7.5</v>
      </c>
      <c r="N39" s="30">
        <v>5</v>
      </c>
      <c r="O39" s="30">
        <v>9</v>
      </c>
      <c r="P39" s="35">
        <v>0.5</v>
      </c>
      <c r="Q39" s="36">
        <v>0.4</v>
      </c>
      <c r="R39" s="37">
        <v>0</v>
      </c>
      <c r="S39" s="38">
        <v>0</v>
      </c>
      <c r="T39" s="39">
        <v>1</v>
      </c>
      <c r="U39" t="s">
        <v>202</v>
      </c>
      <c r="V39" t="s">
        <v>200</v>
      </c>
      <c r="W39" t="s">
        <v>200</v>
      </c>
      <c r="X39" t="s">
        <v>200</v>
      </c>
      <c r="Y39" t="s">
        <v>200</v>
      </c>
      <c r="Z39" t="str">
        <f t="shared" si="0"/>
        <v>UNCOOKEDLEMONCUPCAKEITEM(GRAIN, 4,1.5f,5f,0.5f,0f,0.4f,0f,1f,2.33f,1f,480),</v>
      </c>
    </row>
    <row r="40" spans="2:26" x14ac:dyDescent="0.3">
      <c r="B40" t="s">
        <v>969</v>
      </c>
      <c r="C40" t="str">
        <f>CONCATENATE("uncooked",INDEX('PH Itemnames'!$B$1:$B$723,MATCH(B40,'PH Itemnames'!$A$1:$A$723),1))</f>
        <v>uncookedmeatpieItem</v>
      </c>
      <c r="D40" t="s">
        <v>3482</v>
      </c>
      <c r="E40" s="34">
        <f>INDEX('PH complex foods'!CU$3:CU$728,MATCH('PreCoocked items'!$B37,'PH complex foods'!$B$3:$B$728,0),1)/2</f>
        <v>6</v>
      </c>
      <c r="F40" s="30">
        <f>INDEX('PH complex foods'!CV$3:CV$728,MATCH('PreCoocked items'!$B37,'PH complex foods'!$B$3:$B$728,0),1)</f>
        <v>0</v>
      </c>
      <c r="G40" s="30">
        <f>INDEX('PH complex foods'!CW$3:CW$728,MATCH('PreCoocked items'!$B37,'PH complex foods'!$B$3:$B$728,0),1)/2</f>
        <v>5.5</v>
      </c>
      <c r="H40" s="35">
        <f>INDEX('PH complex foods'!CX$3:CX$728,MATCH('PreCoocked items'!$B37,'PH complex foods'!$B$3:$B$728,0),1)/2</f>
        <v>0</v>
      </c>
      <c r="I40" s="36">
        <f>INDEX('PH complex foods'!CY$3:CY$728,MATCH('PreCoocked items'!$B37,'PH complex foods'!$B$3:$B$728,0),1)/2</f>
        <v>0</v>
      </c>
      <c r="J40" s="37">
        <f>INDEX('PH complex foods'!CZ$3:CZ$728,MATCH('PreCoocked items'!$B37,'PH complex foods'!$B$3:$B$728,0),1)/2</f>
        <v>0</v>
      </c>
      <c r="K40" s="38">
        <f>INDEX('PH complex foods'!DA$3:DA$728,MATCH('PreCoocked items'!$B37,'PH complex foods'!$B$3:$B$728,0),1)/2</f>
        <v>0.75</v>
      </c>
      <c r="L40" s="39">
        <f>INDEX('PH complex foods'!DB$3:DB$728,MATCH('PreCoocked items'!$B37,'PH complex foods'!$B$3:$B$728,0),1)/2</f>
        <v>0</v>
      </c>
      <c r="M40" s="34">
        <v>15</v>
      </c>
      <c r="N40" s="30">
        <v>0.35714285714285715</v>
      </c>
      <c r="O40" s="30">
        <v>9</v>
      </c>
      <c r="P40" s="35">
        <v>0.5</v>
      </c>
      <c r="Q40" s="36">
        <v>0</v>
      </c>
      <c r="R40" s="37">
        <v>2</v>
      </c>
      <c r="S40" s="38">
        <v>2.25</v>
      </c>
      <c r="T40" s="39">
        <v>0</v>
      </c>
      <c r="U40" t="s">
        <v>202</v>
      </c>
      <c r="V40" t="s">
        <v>200</v>
      </c>
      <c r="W40" t="s">
        <v>200</v>
      </c>
      <c r="X40" t="s">
        <v>200</v>
      </c>
      <c r="Y40" t="s">
        <v>200</v>
      </c>
      <c r="Z40" t="str">
        <f t="shared" si="0"/>
        <v>UNCOOKEDMEATPIEITEM(GRAIN, 4,3f,0.36f,0.5f,2f,0f,2.25f,0f,2.33f,1f,480),</v>
      </c>
    </row>
    <row r="41" spans="2:26" x14ac:dyDescent="0.3">
      <c r="B41" t="s">
        <v>621</v>
      </c>
      <c r="C41" t="str">
        <f>CONCATENATE("uncooked",INDEX('PH Itemnames'!$B$1:$B$723,MATCH(B41,'PH Itemnames'!$A$1:$A$723),1))</f>
        <v>uncookedmincepieItem</v>
      </c>
      <c r="D41" t="s">
        <v>3482</v>
      </c>
      <c r="E41" s="34">
        <f>INDEX('PH complex foods'!CU$3:CU$728,MATCH('PreCoocked items'!$B36,'PH complex foods'!$B$3:$B$728,0),1)/2</f>
        <v>12.5</v>
      </c>
      <c r="F41" s="30">
        <f>INDEX('PH complex foods'!CV$3:CV$728,MATCH('PreCoocked items'!$B36,'PH complex foods'!$B$3:$B$728,0),1)</f>
        <v>0</v>
      </c>
      <c r="G41" s="30">
        <f>INDEX('PH complex foods'!CW$3:CW$728,MATCH('PreCoocked items'!$B36,'PH complex foods'!$B$3:$B$728,0),1)/2</f>
        <v>9</v>
      </c>
      <c r="H41" s="35">
        <f>INDEX('PH complex foods'!CX$3:CX$728,MATCH('PreCoocked items'!$B36,'PH complex foods'!$B$3:$B$728,0),1)/2</f>
        <v>0</v>
      </c>
      <c r="I41" s="36">
        <f>INDEX('PH complex foods'!CY$3:CY$728,MATCH('PreCoocked items'!$B36,'PH complex foods'!$B$3:$B$728,0),1)/2</f>
        <v>0</v>
      </c>
      <c r="J41" s="37">
        <f>INDEX('PH complex foods'!CZ$3:CZ$728,MATCH('PreCoocked items'!$B36,'PH complex foods'!$B$3:$B$728,0),1)/2</f>
        <v>1.25</v>
      </c>
      <c r="K41" s="38">
        <f>INDEX('PH complex foods'!DA$3:DA$728,MATCH('PreCoocked items'!$B36,'PH complex foods'!$B$3:$B$728,0),1)/2</f>
        <v>1.25</v>
      </c>
      <c r="L41" s="39">
        <f>INDEX('PH complex foods'!DB$3:DB$728,MATCH('PreCoocked items'!$B36,'PH complex foods'!$B$3:$B$728,0),1)/2</f>
        <v>0</v>
      </c>
      <c r="M41" s="34">
        <v>10</v>
      </c>
      <c r="N41" s="30">
        <v>0</v>
      </c>
      <c r="O41" s="30">
        <v>3.9649999999999999</v>
      </c>
      <c r="P41" s="35">
        <v>0.5</v>
      </c>
      <c r="Q41" s="36">
        <v>0.42250000000000004</v>
      </c>
      <c r="R41" s="37">
        <v>0</v>
      </c>
      <c r="S41" s="38">
        <v>1.25</v>
      </c>
      <c r="T41" s="39">
        <v>0.5</v>
      </c>
      <c r="U41" t="s">
        <v>202</v>
      </c>
      <c r="V41" t="s">
        <v>200</v>
      </c>
      <c r="W41" t="s">
        <v>200</v>
      </c>
      <c r="X41" t="s">
        <v>200</v>
      </c>
      <c r="Y41" t="s">
        <v>200</v>
      </c>
      <c r="Z41" t="str">
        <f t="shared" si="0"/>
        <v>UNCOOKEDMINCEPIEITEM(GRAIN, 4,2f,0f,0.5f,0f,0.42f,1.25f,0.5f,5.3f,1f,480),</v>
      </c>
    </row>
    <row r="42" spans="2:26" x14ac:dyDescent="0.3">
      <c r="B42" t="s">
        <v>892</v>
      </c>
      <c r="C42" t="str">
        <f>CONCATENATE("uncooked",INDEX('PH Itemnames'!$B$1:$B$723,MATCH(B42,'PH Itemnames'!$A$1:$A$723),1))</f>
        <v>uncookedmintcupcakeItem</v>
      </c>
      <c r="D42" t="s">
        <v>3482</v>
      </c>
      <c r="E42" s="34">
        <f>INDEX('PH complex foods'!CU$3:CU$728,MATCH('PreCoocked items'!$B34,'PH complex foods'!$B$3:$B$728,0),1)/2</f>
        <v>10</v>
      </c>
      <c r="F42" s="30">
        <f>INDEX('PH complex foods'!CV$3:CV$728,MATCH('PreCoocked items'!$B34,'PH complex foods'!$B$3:$B$728,0),1)</f>
        <v>0</v>
      </c>
      <c r="G42" s="30">
        <f>INDEX('PH complex foods'!CW$3:CW$728,MATCH('PreCoocked items'!$B34,'PH complex foods'!$B$3:$B$728,0),1)/2</f>
        <v>10.5</v>
      </c>
      <c r="H42" s="35">
        <f>INDEX('PH complex foods'!CX$3:CX$728,MATCH('PreCoocked items'!$B34,'PH complex foods'!$B$3:$B$728,0),1)/2</f>
        <v>0.5</v>
      </c>
      <c r="I42" s="36">
        <f>INDEX('PH complex foods'!CY$3:CY$728,MATCH('PreCoocked items'!$B34,'PH complex foods'!$B$3:$B$728,0),1)/2</f>
        <v>0</v>
      </c>
      <c r="J42" s="37">
        <f>INDEX('PH complex foods'!CZ$3:CZ$728,MATCH('PreCoocked items'!$B34,'PH complex foods'!$B$3:$B$728,0),1)/2</f>
        <v>0.75</v>
      </c>
      <c r="K42" s="38">
        <f>INDEX('PH complex foods'!DA$3:DA$728,MATCH('PreCoocked items'!$B34,'PH complex foods'!$B$3:$B$728,0),1)/2</f>
        <v>0</v>
      </c>
      <c r="L42" s="39">
        <f>INDEX('PH complex foods'!DB$3:DB$728,MATCH('PreCoocked items'!$B34,'PH complex foods'!$B$3:$B$728,0),1)/2</f>
        <v>0.65</v>
      </c>
      <c r="M42" s="34">
        <v>7.5</v>
      </c>
      <c r="N42" s="30">
        <v>0</v>
      </c>
      <c r="O42" s="30">
        <v>9</v>
      </c>
      <c r="P42" s="35">
        <v>0.5</v>
      </c>
      <c r="Q42" s="36">
        <v>0</v>
      </c>
      <c r="R42" s="37">
        <v>0</v>
      </c>
      <c r="S42" s="38">
        <v>0</v>
      </c>
      <c r="T42" s="39">
        <v>1</v>
      </c>
      <c r="U42" t="s">
        <v>202</v>
      </c>
      <c r="V42" t="s">
        <v>200</v>
      </c>
      <c r="W42" t="s">
        <v>200</v>
      </c>
      <c r="X42" t="s">
        <v>200</v>
      </c>
      <c r="Y42" t="s">
        <v>200</v>
      </c>
      <c r="Z42" t="str">
        <f t="shared" si="0"/>
        <v>UNCOOKEDMINTCUPCAKEITEM(GRAIN, 4,1.5f,0f,0.5f,0f,0f,0f,1f,2.33f,1f,480),</v>
      </c>
    </row>
    <row r="43" spans="2:26" x14ac:dyDescent="0.3">
      <c r="B43" t="s">
        <v>935</v>
      </c>
      <c r="C43" t="str">
        <f>CONCATENATE("uncooked",INDEX('PH Itemnames'!$B$1:$B$723,MATCH(B43,'PH Itemnames'!$A$1:$A$723),1))</f>
        <v>uncookedmochicakeItem</v>
      </c>
      <c r="D43" t="s">
        <v>3482</v>
      </c>
      <c r="E43" s="34">
        <f>INDEX('PH complex foods'!CU$3:CU$728,MATCH('PreCoocked items'!$B72,'PH complex foods'!$B$3:$B$728,0),1)/2</f>
        <v>17.5</v>
      </c>
      <c r="F43" s="30">
        <f>INDEX('PH complex foods'!CV$3:CV$728,MATCH('PreCoocked items'!$B72,'PH complex foods'!$B$3:$B$728,0),1)</f>
        <v>0</v>
      </c>
      <c r="G43" s="30">
        <f>INDEX('PH complex foods'!CW$3:CW$728,MATCH('PreCoocked items'!$B72,'PH complex foods'!$B$3:$B$728,0),1)/2</f>
        <v>5.09375</v>
      </c>
      <c r="H43" s="35">
        <f>INDEX('PH complex foods'!CX$3:CX$728,MATCH('PreCoocked items'!$B72,'PH complex foods'!$B$3:$B$728,0),1)/2</f>
        <v>1</v>
      </c>
      <c r="I43" s="36">
        <f>INDEX('PH complex foods'!CY$3:CY$728,MATCH('PreCoocked items'!$B72,'PH complex foods'!$B$3:$B$728,0),1)/2</f>
        <v>0</v>
      </c>
      <c r="J43" s="37">
        <f>INDEX('PH complex foods'!CZ$3:CZ$728,MATCH('PreCoocked items'!$B72,'PH complex foods'!$B$3:$B$728,0),1)/2</f>
        <v>0.75</v>
      </c>
      <c r="K43" s="38">
        <f>INDEX('PH complex foods'!DA$3:DA$728,MATCH('PreCoocked items'!$B72,'PH complex foods'!$B$3:$B$728,0),1)/2</f>
        <v>2.25</v>
      </c>
      <c r="L43" s="39">
        <f>INDEX('PH complex foods'!DB$3:DB$728,MATCH('PreCoocked items'!$B72,'PH complex foods'!$B$3:$B$728,0),1)/2</f>
        <v>0.5</v>
      </c>
      <c r="M43" s="34">
        <v>8</v>
      </c>
      <c r="N43" s="30">
        <v>5</v>
      </c>
      <c r="O43" s="30">
        <v>10.166666666666666</v>
      </c>
      <c r="P43" s="35">
        <v>0.5</v>
      </c>
      <c r="Q43" s="36">
        <v>0</v>
      </c>
      <c r="R43" s="37">
        <v>0</v>
      </c>
      <c r="S43" s="38">
        <v>0</v>
      </c>
      <c r="T43" s="39">
        <v>1.5</v>
      </c>
      <c r="U43" t="s">
        <v>202</v>
      </c>
      <c r="V43" t="s">
        <v>200</v>
      </c>
      <c r="W43" t="s">
        <v>200</v>
      </c>
      <c r="X43" t="s">
        <v>200</v>
      </c>
      <c r="Y43" t="s">
        <v>200</v>
      </c>
      <c r="Z43" t="str">
        <f t="shared" si="0"/>
        <v>UNCOOKEDMOCHICAKEITEM(GRAIN, 4,1.6f,5f,0.5f,0f,0f,0f,1.5f,2.07f,1f,480),</v>
      </c>
    </row>
    <row r="44" spans="2:26" x14ac:dyDescent="0.3">
      <c r="B44" t="s">
        <v>813</v>
      </c>
      <c r="C44" t="str">
        <f>CONCATENATE("uncooked",INDEX('PH Itemnames'!$B$1:$B$723,MATCH(B44,'PH Itemnames'!$A$1:$A$723),1))</f>
        <v>uncookedorangeduckItem</v>
      </c>
      <c r="D44" t="s">
        <v>3073</v>
      </c>
      <c r="E44" s="34">
        <f>INDEX('PH complex foods'!CU$3:CU$728,MATCH('PreCoocked items'!$B33,'PH complex foods'!$B$3:$B$728,0),1)/2</f>
        <v>5</v>
      </c>
      <c r="F44" s="30">
        <f>INDEX('PH complex foods'!CV$3:CV$728,MATCH('PreCoocked items'!$B33,'PH complex foods'!$B$3:$B$728,0),1)</f>
        <v>0</v>
      </c>
      <c r="G44" s="30">
        <f>INDEX('PH complex foods'!CW$3:CW$728,MATCH('PreCoocked items'!$B33,'PH complex foods'!$B$3:$B$728,0),1)/2</f>
        <v>6</v>
      </c>
      <c r="H44" s="35">
        <f>INDEX('PH complex foods'!CX$3:CX$728,MATCH('PreCoocked items'!$B33,'PH complex foods'!$B$3:$B$728,0),1)/2</f>
        <v>0.5</v>
      </c>
      <c r="I44" s="36">
        <f>INDEX('PH complex foods'!CY$3:CY$728,MATCH('PreCoocked items'!$B33,'PH complex foods'!$B$3:$B$728,0),1)/2</f>
        <v>0.5</v>
      </c>
      <c r="J44" s="37">
        <f>INDEX('PH complex foods'!CZ$3:CZ$728,MATCH('PreCoocked items'!$B33,'PH complex foods'!$B$3:$B$728,0),1)/2</f>
        <v>0</v>
      </c>
      <c r="K44" s="38">
        <f>INDEX('PH complex foods'!DA$3:DA$728,MATCH('PreCoocked items'!$B33,'PH complex foods'!$B$3:$B$728,0),1)/2</f>
        <v>0</v>
      </c>
      <c r="L44" s="39">
        <f>INDEX('PH complex foods'!DB$3:DB$728,MATCH('PreCoocked items'!$B33,'PH complex foods'!$B$3:$B$728,0),1)/2</f>
        <v>0</v>
      </c>
      <c r="M44" s="34">
        <v>15</v>
      </c>
      <c r="N44" s="30">
        <v>10</v>
      </c>
      <c r="O44" s="30">
        <v>5.5</v>
      </c>
      <c r="P44" s="35">
        <v>0</v>
      </c>
      <c r="Q44" s="36">
        <v>0.75</v>
      </c>
      <c r="R44" s="37">
        <v>1</v>
      </c>
      <c r="S44" s="38">
        <v>0.75</v>
      </c>
      <c r="T44" s="39">
        <v>0</v>
      </c>
      <c r="U44" t="s">
        <v>202</v>
      </c>
      <c r="V44" t="s">
        <v>200</v>
      </c>
      <c r="W44" t="s">
        <v>200</v>
      </c>
      <c r="X44" t="s">
        <v>200</v>
      </c>
      <c r="Y44" t="s">
        <v>200</v>
      </c>
      <c r="Z44" t="str">
        <f t="shared" si="0"/>
        <v>UNCOOKEDORANGEDUCKITEM(GRAIN, 4,3f,10f,0f,1f,0.75f,0.75f,0f,3.82f,1f,480),</v>
      </c>
    </row>
    <row r="45" spans="2:26" x14ac:dyDescent="0.3">
      <c r="B45" t="s">
        <v>3485</v>
      </c>
      <c r="C45" t="str">
        <f>CONCATENATE("uncooked",INDEX('PH Itemnames'!$B$1:$B$723,MATCH(B45,'PH Itemnames'!$A$1:$A$723),1))</f>
        <v>uncookedpeaandhamsoupItem</v>
      </c>
      <c r="D45" t="s">
        <v>3482</v>
      </c>
      <c r="E45" s="34">
        <f>INDEX('PH complex foods'!CU$3:CU$728,MATCH('PreCoocked items'!$B32,'PH complex foods'!$B$3:$B$728,0),1)/2</f>
        <v>2.5</v>
      </c>
      <c r="F45" s="30">
        <f>INDEX('PH complex foods'!CV$3:CV$728,MATCH('PreCoocked items'!$B32,'PH complex foods'!$B$3:$B$728,0),1)</f>
        <v>0</v>
      </c>
      <c r="G45" s="30">
        <f>INDEX('PH complex foods'!CW$3:CW$728,MATCH('PreCoocked items'!$B32,'PH complex foods'!$B$3:$B$728,0),1)/2</f>
        <v>10.5</v>
      </c>
      <c r="H45" s="35">
        <f>INDEX('PH complex foods'!CX$3:CX$728,MATCH('PreCoocked items'!$B32,'PH complex foods'!$B$3:$B$728,0),1)/2</f>
        <v>0.5</v>
      </c>
      <c r="I45" s="36">
        <f>INDEX('PH complex foods'!CY$3:CY$728,MATCH('PreCoocked items'!$B32,'PH complex foods'!$B$3:$B$728,0),1)/2</f>
        <v>0</v>
      </c>
      <c r="J45" s="37">
        <f>INDEX('PH complex foods'!CZ$3:CZ$728,MATCH('PreCoocked items'!$B32,'PH complex foods'!$B$3:$B$728,0),1)/2</f>
        <v>0</v>
      </c>
      <c r="K45" s="38">
        <f>INDEX('PH complex foods'!DA$3:DA$728,MATCH('PreCoocked items'!$B32,'PH complex foods'!$B$3:$B$728,0),1)/2</f>
        <v>0</v>
      </c>
      <c r="L45" s="39">
        <f>INDEX('PH complex foods'!DB$3:DB$728,MATCH('PreCoocked items'!$B32,'PH complex foods'!$B$3:$B$728,0),1)/2</f>
        <v>0</v>
      </c>
      <c r="M45" s="34">
        <v>5</v>
      </c>
      <c r="N45" s="30">
        <v>0</v>
      </c>
      <c r="O45" s="30">
        <v>7.5</v>
      </c>
      <c r="P45" s="35">
        <v>0.5</v>
      </c>
      <c r="Q45" s="36">
        <v>0.25</v>
      </c>
      <c r="R45" s="37">
        <v>0</v>
      </c>
      <c r="S45" s="38">
        <v>0</v>
      </c>
      <c r="T45" s="39">
        <v>0</v>
      </c>
      <c r="U45" t="s">
        <v>202</v>
      </c>
      <c r="V45" t="s">
        <v>200</v>
      </c>
      <c r="W45" t="s">
        <v>200</v>
      </c>
      <c r="X45" t="s">
        <v>200</v>
      </c>
      <c r="Y45" t="s">
        <v>200</v>
      </c>
      <c r="Z45" t="str">
        <f t="shared" si="0"/>
        <v>UNCOOKEDPEAANDHAMSOUPITEM(GRAIN, 4,1f,0f,0.5f,0f,0.25f,0f,0f,2.8f,1f,480),</v>
      </c>
    </row>
    <row r="46" spans="2:26" x14ac:dyDescent="0.3">
      <c r="B46" t="s">
        <v>3484</v>
      </c>
      <c r="C46" t="str">
        <f>CONCATENATE("uncooked",INDEX('PH Itemnames'!$B$1:$B$723,MATCH(B46,'PH Itemnames'!$A$1:$A$723),1))</f>
        <v>uncookedpeanutbuttercookiesItem</v>
      </c>
      <c r="D46" t="s">
        <v>3482</v>
      </c>
      <c r="E46" s="34">
        <f>INDEX('PH complex foods'!CU$3:CU$728,MATCH('PreCoocked items'!$B31,'PH complex foods'!$B$3:$B$728,0),1)/2</f>
        <v>6</v>
      </c>
      <c r="F46" s="30">
        <f>INDEX('PH complex foods'!CV$3:CV$728,MATCH('PreCoocked items'!$B31,'PH complex foods'!$B$3:$B$728,0),1)</f>
        <v>0</v>
      </c>
      <c r="G46" s="30">
        <f>INDEX('PH complex foods'!CW$3:CW$728,MATCH('PreCoocked items'!$B31,'PH complex foods'!$B$3:$B$728,0),1)/2</f>
        <v>10.5</v>
      </c>
      <c r="H46" s="35">
        <f>INDEX('PH complex foods'!CX$3:CX$728,MATCH('PreCoocked items'!$B31,'PH complex foods'!$B$3:$B$728,0),1)/2</f>
        <v>0.5</v>
      </c>
      <c r="I46" s="36">
        <f>INDEX('PH complex foods'!CY$3:CY$728,MATCH('PreCoocked items'!$B31,'PH complex foods'!$B$3:$B$728,0),1)/2</f>
        <v>0</v>
      </c>
      <c r="J46" s="37">
        <f>INDEX('PH complex foods'!CZ$3:CZ$728,MATCH('PreCoocked items'!$B31,'PH complex foods'!$B$3:$B$728,0),1)/2</f>
        <v>0</v>
      </c>
      <c r="K46" s="38">
        <f>INDEX('PH complex foods'!DA$3:DA$728,MATCH('PreCoocked items'!$B31,'PH complex foods'!$B$3:$B$728,0),1)/2</f>
        <v>0</v>
      </c>
      <c r="L46" s="39">
        <f>INDEX('PH complex foods'!DB$3:DB$728,MATCH('PreCoocked items'!$B31,'PH complex foods'!$B$3:$B$728,0),1)/2</f>
        <v>0.5</v>
      </c>
      <c r="M46" s="34">
        <v>5</v>
      </c>
      <c r="N46" s="30">
        <v>0</v>
      </c>
      <c r="O46" s="30">
        <v>13.666666666666666</v>
      </c>
      <c r="P46" s="35">
        <v>0.75</v>
      </c>
      <c r="Q46" s="36">
        <v>0</v>
      </c>
      <c r="R46" s="37">
        <v>0</v>
      </c>
      <c r="S46" s="38">
        <v>0</v>
      </c>
      <c r="T46" s="39">
        <v>0</v>
      </c>
      <c r="U46" t="s">
        <v>202</v>
      </c>
      <c r="V46" t="s">
        <v>200</v>
      </c>
      <c r="W46" t="s">
        <v>200</v>
      </c>
      <c r="X46" t="s">
        <v>200</v>
      </c>
      <c r="Y46" t="s">
        <v>200</v>
      </c>
      <c r="Z46" t="str">
        <f t="shared" si="0"/>
        <v>UNCOOKEDPEANUTBUTTERCOOKIESITEM(GRAIN, 4,1f,0f,0.75f,0f,0f,0f,0f,1.54f,1f,480),</v>
      </c>
    </row>
    <row r="47" spans="2:26" x14ac:dyDescent="0.3">
      <c r="B47" t="s">
        <v>889</v>
      </c>
      <c r="C47" t="str">
        <f>CONCATENATE("uncooked",INDEX('PH Itemnames'!$B$1:$B$723,MATCH(B47,'PH Itemnames'!$A$1:$A$723),1))</f>
        <v>uncookedpeanutbuttercupcakeItem</v>
      </c>
      <c r="D47" t="s">
        <v>3482</v>
      </c>
      <c r="E47" s="34">
        <f>INDEX('PH complex foods'!CU$3:CU$728,MATCH('PreCoocked items'!$B30,'PH complex foods'!$B$3:$B$728,0),1)/2</f>
        <v>10</v>
      </c>
      <c r="F47" s="30">
        <f>INDEX('PH complex foods'!CV$3:CV$728,MATCH('PreCoocked items'!$B30,'PH complex foods'!$B$3:$B$728,0),1)</f>
        <v>0</v>
      </c>
      <c r="G47" s="30">
        <f>INDEX('PH complex foods'!CW$3:CW$728,MATCH('PreCoocked items'!$B30,'PH complex foods'!$B$3:$B$728,0),1)/2</f>
        <v>5.5</v>
      </c>
      <c r="H47" s="35">
        <f>INDEX('PH complex foods'!CX$3:CX$728,MATCH('PreCoocked items'!$B30,'PH complex foods'!$B$3:$B$728,0),1)/2</f>
        <v>0</v>
      </c>
      <c r="I47" s="36">
        <f>INDEX('PH complex foods'!CY$3:CY$728,MATCH('PreCoocked items'!$B30,'PH complex foods'!$B$3:$B$728,0),1)/2</f>
        <v>0</v>
      </c>
      <c r="J47" s="37">
        <f>INDEX('PH complex foods'!CZ$3:CZ$728,MATCH('PreCoocked items'!$B30,'PH complex foods'!$B$3:$B$728,0),1)/2</f>
        <v>2</v>
      </c>
      <c r="K47" s="38">
        <f>INDEX('PH complex foods'!DA$3:DA$728,MATCH('PreCoocked items'!$B30,'PH complex foods'!$B$3:$B$728,0),1)/2</f>
        <v>1.25</v>
      </c>
      <c r="L47" s="39">
        <f>INDEX('PH complex foods'!DB$3:DB$728,MATCH('PreCoocked items'!$B30,'PH complex foods'!$B$3:$B$728,0),1)/2</f>
        <v>0</v>
      </c>
      <c r="M47" s="34">
        <v>12.5</v>
      </c>
      <c r="N47" s="30">
        <v>0</v>
      </c>
      <c r="O47" s="30">
        <v>9</v>
      </c>
      <c r="P47" s="35">
        <v>0.75</v>
      </c>
      <c r="Q47" s="36">
        <v>0</v>
      </c>
      <c r="R47" s="37">
        <v>0</v>
      </c>
      <c r="S47" s="38">
        <v>0</v>
      </c>
      <c r="T47" s="39">
        <v>1</v>
      </c>
      <c r="U47" t="s">
        <v>202</v>
      </c>
      <c r="V47" t="s">
        <v>200</v>
      </c>
      <c r="W47" t="s">
        <v>200</v>
      </c>
      <c r="X47" t="s">
        <v>200</v>
      </c>
      <c r="Y47" t="s">
        <v>200</v>
      </c>
      <c r="Z47" t="str">
        <f t="shared" si="0"/>
        <v>UNCOOKEDPEANUTBUTTERCUPCAKEITEM(GRAIN, 4,2.5f,0f,0.75f,0f,0f,0f,1f,2.33f,1f,480),</v>
      </c>
    </row>
    <row r="48" spans="2:26" x14ac:dyDescent="0.3">
      <c r="B48" t="s">
        <v>815</v>
      </c>
      <c r="C48" t="str">
        <f>CONCATENATE("uncooked",INDEX('PH Itemnames'!$B$1:$B$723,MATCH(B48,'PH Itemnames'!$A$1:$A$723),1))</f>
        <v>uncookedpekingduckItem</v>
      </c>
      <c r="D48" t="s">
        <v>3073</v>
      </c>
      <c r="E48" s="34">
        <f>INDEX('PH complex foods'!CU$3:CU$728,MATCH('PreCoocked items'!$B29,'PH complex foods'!$B$3:$B$728,0),1)/2</f>
        <v>5</v>
      </c>
      <c r="F48" s="30">
        <f>INDEX('PH complex foods'!CV$3:CV$728,MATCH('PreCoocked items'!$B29,'PH complex foods'!$B$3:$B$728,0),1)</f>
        <v>0</v>
      </c>
      <c r="G48" s="30">
        <f>INDEX('PH complex foods'!CW$3:CW$728,MATCH('PreCoocked items'!$B29,'PH complex foods'!$B$3:$B$728,0),1)/2</f>
        <v>7.7062499999999998</v>
      </c>
      <c r="H48" s="35">
        <f>INDEX('PH complex foods'!CX$3:CX$728,MATCH('PreCoocked items'!$B29,'PH complex foods'!$B$3:$B$728,0),1)/2</f>
        <v>0.5</v>
      </c>
      <c r="I48" s="36">
        <f>INDEX('PH complex foods'!CY$3:CY$728,MATCH('PreCoocked items'!$B29,'PH complex foods'!$B$3:$B$728,0),1)/2</f>
        <v>0.42250000000000004</v>
      </c>
      <c r="J48" s="37">
        <f>INDEX('PH complex foods'!CZ$3:CZ$728,MATCH('PreCoocked items'!$B29,'PH complex foods'!$B$3:$B$728,0),1)/2</f>
        <v>0</v>
      </c>
      <c r="K48" s="38">
        <f>INDEX('PH complex foods'!DA$3:DA$728,MATCH('PreCoocked items'!$B29,'PH complex foods'!$B$3:$B$728,0),1)/2</f>
        <v>0</v>
      </c>
      <c r="L48" s="39">
        <f>INDEX('PH complex foods'!DB$3:DB$728,MATCH('PreCoocked items'!$B29,'PH complex foods'!$B$3:$B$728,0),1)/2</f>
        <v>0.5</v>
      </c>
      <c r="M48" s="34">
        <v>9.5</v>
      </c>
      <c r="N48" s="30">
        <v>10</v>
      </c>
      <c r="O48" s="30">
        <v>20.038888888888888</v>
      </c>
      <c r="P48" s="35">
        <v>1</v>
      </c>
      <c r="Q48" s="36">
        <v>0</v>
      </c>
      <c r="R48" s="37">
        <v>0.25</v>
      </c>
      <c r="S48" s="38">
        <v>1.25</v>
      </c>
      <c r="T48" s="39">
        <v>0</v>
      </c>
      <c r="U48" t="s">
        <v>202</v>
      </c>
      <c r="V48" t="s">
        <v>200</v>
      </c>
      <c r="W48" t="s">
        <v>200</v>
      </c>
      <c r="X48" t="s">
        <v>200</v>
      </c>
      <c r="Y48" t="s">
        <v>200</v>
      </c>
      <c r="Z48" t="str">
        <f t="shared" si="0"/>
        <v>UNCOOKEDPEKINGDUCKITEM(GRAIN, 4,1.9f,10f,1f,0.25f,0f,1.25f,0f,1.05f,1f,480),</v>
      </c>
    </row>
    <row r="49" spans="2:26" x14ac:dyDescent="0.3">
      <c r="B49" t="s">
        <v>962</v>
      </c>
      <c r="C49" t="str">
        <f>CONCATENATE("uncooked",INDEX('PH Itemnames'!$B$1:$B$723,MATCH(B49,'PH Itemnames'!$A$1:$A$723),1))</f>
        <v>uncookedpizzaItem</v>
      </c>
      <c r="D49" t="s">
        <v>3482</v>
      </c>
      <c r="E49" s="34">
        <f>INDEX('PH complex foods'!CU$3:CU$728,MATCH('PreCoocked items'!$B28,'PH complex foods'!$B$3:$B$728,0),1)/2</f>
        <v>5</v>
      </c>
      <c r="F49" s="30">
        <f>INDEX('PH complex foods'!CV$3:CV$728,MATCH('PreCoocked items'!$B28,'PH complex foods'!$B$3:$B$728,0),1)</f>
        <v>0</v>
      </c>
      <c r="G49" s="30">
        <f>INDEX('PH complex foods'!CW$3:CW$728,MATCH('PreCoocked items'!$B28,'PH complex foods'!$B$3:$B$728,0),1)/2</f>
        <v>7.6</v>
      </c>
      <c r="H49" s="35">
        <f>INDEX('PH complex foods'!CX$3:CX$728,MATCH('PreCoocked items'!$B28,'PH complex foods'!$B$3:$B$728,0),1)/2</f>
        <v>0.5</v>
      </c>
      <c r="I49" s="36">
        <f>INDEX('PH complex foods'!CY$3:CY$728,MATCH('PreCoocked items'!$B28,'PH complex foods'!$B$3:$B$728,0),1)/2</f>
        <v>0</v>
      </c>
      <c r="J49" s="37">
        <f>INDEX('PH complex foods'!CZ$3:CZ$728,MATCH('PreCoocked items'!$B28,'PH complex foods'!$B$3:$B$728,0),1)/2</f>
        <v>0</v>
      </c>
      <c r="K49" s="38">
        <f>INDEX('PH complex foods'!DA$3:DA$728,MATCH('PreCoocked items'!$B28,'PH complex foods'!$B$3:$B$728,0),1)/2</f>
        <v>0.4</v>
      </c>
      <c r="L49" s="39">
        <f>INDEX('PH complex foods'!DB$3:DB$728,MATCH('PreCoocked items'!$B28,'PH complex foods'!$B$3:$B$728,0),1)/2</f>
        <v>1</v>
      </c>
      <c r="M49" s="34">
        <v>15</v>
      </c>
      <c r="N49" s="30">
        <v>0</v>
      </c>
      <c r="O49" s="30">
        <v>6.5</v>
      </c>
      <c r="P49" s="35">
        <v>0.5</v>
      </c>
      <c r="Q49" s="36">
        <v>0</v>
      </c>
      <c r="R49" s="37">
        <v>1.25</v>
      </c>
      <c r="S49" s="38">
        <v>1.25</v>
      </c>
      <c r="T49" s="39">
        <v>1.5</v>
      </c>
      <c r="U49" t="s">
        <v>202</v>
      </c>
      <c r="V49" t="s">
        <v>202</v>
      </c>
      <c r="W49" t="s">
        <v>200</v>
      </c>
      <c r="X49" t="s">
        <v>200</v>
      </c>
      <c r="Y49" t="s">
        <v>200</v>
      </c>
      <c r="Z49" t="str">
        <f t="shared" si="0"/>
        <v>UNCOOKEDPIZZAITEM(GRAIN, 4,3f,0f,0.5f,1.25f,0f,1.25f,1.5f,3.23f,1f,480),</v>
      </c>
    </row>
    <row r="50" spans="2:26" x14ac:dyDescent="0.3">
      <c r="B50" t="s">
        <v>254</v>
      </c>
      <c r="C50" t="str">
        <f>CONCATENATE("uncooked",INDEX('PH Itemnames'!$B$1:$B$723,MATCH(B50,'PH Itemnames'!$A$1:$A$723),1))</f>
        <v>uncookedpumpkinbreadItem</v>
      </c>
      <c r="D50" t="s">
        <v>3482</v>
      </c>
      <c r="E50" s="34">
        <f>INDEX('PH complex foods'!CU$3:CU$728,MATCH('PreCoocked items'!$B27,'PH complex foods'!$B$3:$B$728,0),1)/2</f>
        <v>7.5</v>
      </c>
      <c r="F50" s="30">
        <f>INDEX('PH complex foods'!CV$3:CV$728,MATCH('PreCoocked items'!$B27,'PH complex foods'!$B$3:$B$728,0),1)</f>
        <v>0</v>
      </c>
      <c r="G50" s="30">
        <f>INDEX('PH complex foods'!CW$3:CW$728,MATCH('PreCoocked items'!$B27,'PH complex foods'!$B$3:$B$728,0),1)/2</f>
        <v>10.5</v>
      </c>
      <c r="H50" s="35">
        <f>INDEX('PH complex foods'!CX$3:CX$728,MATCH('PreCoocked items'!$B27,'PH complex foods'!$B$3:$B$728,0),1)/2</f>
        <v>0.5</v>
      </c>
      <c r="I50" s="36">
        <f>INDEX('PH complex foods'!CY$3:CY$728,MATCH('PreCoocked items'!$B27,'PH complex foods'!$B$3:$B$728,0),1)/2</f>
        <v>0</v>
      </c>
      <c r="J50" s="37">
        <f>INDEX('PH complex foods'!CZ$3:CZ$728,MATCH('PreCoocked items'!$B27,'PH complex foods'!$B$3:$B$728,0),1)/2</f>
        <v>0</v>
      </c>
      <c r="K50" s="38">
        <f>INDEX('PH complex foods'!DA$3:DA$728,MATCH('PreCoocked items'!$B27,'PH complex foods'!$B$3:$B$728,0),1)/2</f>
        <v>0</v>
      </c>
      <c r="L50" s="39">
        <f>INDEX('PH complex foods'!DB$3:DB$728,MATCH('PreCoocked items'!$B27,'PH complex foods'!$B$3:$B$728,0),1)/2</f>
        <v>1</v>
      </c>
      <c r="M50" s="34">
        <v>5</v>
      </c>
      <c r="N50" s="30">
        <v>0</v>
      </c>
      <c r="O50" s="30">
        <v>10.5</v>
      </c>
      <c r="P50" s="35">
        <v>0.5</v>
      </c>
      <c r="Q50" s="36">
        <v>0</v>
      </c>
      <c r="R50" s="37">
        <v>0.75</v>
      </c>
      <c r="S50" s="38">
        <v>0</v>
      </c>
      <c r="T50" s="39">
        <v>0</v>
      </c>
      <c r="U50" t="s">
        <v>202</v>
      </c>
      <c r="V50" t="s">
        <v>200</v>
      </c>
      <c r="W50" t="s">
        <v>200</v>
      </c>
      <c r="X50" t="s">
        <v>200</v>
      </c>
      <c r="Y50" t="s">
        <v>200</v>
      </c>
      <c r="Z50" t="str">
        <f t="shared" si="0"/>
        <v>UNCOOKEDPUMPKINBREADITEM(GRAIN, 4,1f,0f,0.5f,0.75f,0f,0f,0f,2f,1f,480),</v>
      </c>
    </row>
    <row r="51" spans="2:26" x14ac:dyDescent="0.3">
      <c r="B51" t="s">
        <v>627</v>
      </c>
      <c r="C51" t="str">
        <f>CONCATENATE("uncooked",INDEX('PH Itemnames'!$B$1:$B$723,MATCH(B51,'PH Itemnames'!$A$1:$A$723),1))</f>
        <v>uncookedpumpkinmuffinItem</v>
      </c>
      <c r="D51" t="s">
        <v>3482</v>
      </c>
      <c r="E51" s="34">
        <f>INDEX('PH complex foods'!CU$3:CU$728,MATCH('PreCoocked items'!$B26,'PH complex foods'!$B$3:$B$728,0),1)/2</f>
        <v>5</v>
      </c>
      <c r="F51" s="30">
        <f>INDEX('PH complex foods'!CV$3:CV$728,MATCH('PreCoocked items'!$B26,'PH complex foods'!$B$3:$B$728,0),1)</f>
        <v>0</v>
      </c>
      <c r="G51" s="30">
        <f>INDEX('PH complex foods'!CW$3:CW$728,MATCH('PreCoocked items'!$B26,'PH complex foods'!$B$3:$B$728,0),1)/2</f>
        <v>10.5</v>
      </c>
      <c r="H51" s="35">
        <f>INDEX('PH complex foods'!CX$3:CX$728,MATCH('PreCoocked items'!$B26,'PH complex foods'!$B$3:$B$728,0),1)/2</f>
        <v>0.5</v>
      </c>
      <c r="I51" s="36">
        <f>INDEX('PH complex foods'!CY$3:CY$728,MATCH('PreCoocked items'!$B26,'PH complex foods'!$B$3:$B$728,0),1)/2</f>
        <v>0</v>
      </c>
      <c r="J51" s="37">
        <f>INDEX('PH complex foods'!CZ$3:CZ$728,MATCH('PreCoocked items'!$B26,'PH complex foods'!$B$3:$B$728,0),1)/2</f>
        <v>0</v>
      </c>
      <c r="K51" s="38">
        <f>INDEX('PH complex foods'!DA$3:DA$728,MATCH('PreCoocked items'!$B26,'PH complex foods'!$B$3:$B$728,0),1)/2</f>
        <v>0</v>
      </c>
      <c r="L51" s="39">
        <f>INDEX('PH complex foods'!DB$3:DB$728,MATCH('PreCoocked items'!$B26,'PH complex foods'!$B$3:$B$728,0),1)/2</f>
        <v>0.5</v>
      </c>
      <c r="M51" s="34">
        <v>5</v>
      </c>
      <c r="N51" s="30">
        <v>0</v>
      </c>
      <c r="O51" s="30">
        <v>6</v>
      </c>
      <c r="P51" s="35">
        <v>0.5</v>
      </c>
      <c r="Q51" s="36">
        <v>0</v>
      </c>
      <c r="R51" s="37">
        <v>0.75</v>
      </c>
      <c r="S51" s="38">
        <v>0</v>
      </c>
      <c r="T51" s="39">
        <v>0</v>
      </c>
      <c r="U51" t="s">
        <v>202</v>
      </c>
      <c r="V51" t="s">
        <v>200</v>
      </c>
      <c r="W51" t="s">
        <v>200</v>
      </c>
      <c r="X51" t="s">
        <v>200</v>
      </c>
      <c r="Y51" t="s">
        <v>200</v>
      </c>
      <c r="Z51" t="str">
        <f t="shared" si="0"/>
        <v>UNCOOKEDPUMPKINMUFFINITEM(GRAIN, 4,1f,0f,0.5f,0.75f,0f,0f,0f,3.5f,1f,480),</v>
      </c>
    </row>
    <row r="52" spans="2:26" x14ac:dyDescent="0.3">
      <c r="B52" t="s">
        <v>552</v>
      </c>
      <c r="C52" t="str">
        <f>CONCATENATE("uncooked",INDEX('PH Itemnames'!$B$1:$B$723,MATCH(B52,'PH Itemnames'!$A$1:$A$723),1))</f>
        <v>uncookedpumpkinoatsconesItem</v>
      </c>
      <c r="D52" t="s">
        <v>3482</v>
      </c>
      <c r="E52" s="34">
        <f>INDEX('PH complex foods'!CU$3:CU$728,MATCH('PreCoocked items'!$B25,'PH complex foods'!$B$3:$B$728,0),1)/2</f>
        <v>5</v>
      </c>
      <c r="F52" s="30">
        <f>INDEX('PH complex foods'!CV$3:CV$728,MATCH('PreCoocked items'!$B25,'PH complex foods'!$B$3:$B$728,0),1)</f>
        <v>0</v>
      </c>
      <c r="G52" s="30">
        <f>INDEX('PH complex foods'!CW$3:CW$728,MATCH('PreCoocked items'!$B25,'PH complex foods'!$B$3:$B$728,0),1)/2</f>
        <v>10.5</v>
      </c>
      <c r="H52" s="35">
        <f>INDEX('PH complex foods'!CX$3:CX$728,MATCH('PreCoocked items'!$B25,'PH complex foods'!$B$3:$B$728,0),1)/2</f>
        <v>0.5</v>
      </c>
      <c r="I52" s="36">
        <f>INDEX('PH complex foods'!CY$3:CY$728,MATCH('PreCoocked items'!$B25,'PH complex foods'!$B$3:$B$728,0),1)/2</f>
        <v>0</v>
      </c>
      <c r="J52" s="37">
        <f>INDEX('PH complex foods'!CZ$3:CZ$728,MATCH('PreCoocked items'!$B25,'PH complex foods'!$B$3:$B$728,0),1)/2</f>
        <v>0</v>
      </c>
      <c r="K52" s="38">
        <f>INDEX('PH complex foods'!DA$3:DA$728,MATCH('PreCoocked items'!$B25,'PH complex foods'!$B$3:$B$728,0),1)/2</f>
        <v>0</v>
      </c>
      <c r="L52" s="39">
        <f>INDEX('PH complex foods'!DB$3:DB$728,MATCH('PreCoocked items'!$B25,'PH complex foods'!$B$3:$B$728,0),1)/2</f>
        <v>0.5</v>
      </c>
      <c r="M52" s="34">
        <v>7.5</v>
      </c>
      <c r="N52" s="30">
        <v>0</v>
      </c>
      <c r="O52" s="30">
        <v>10.375</v>
      </c>
      <c r="P52" s="35">
        <v>0.5</v>
      </c>
      <c r="Q52" s="36">
        <v>0</v>
      </c>
      <c r="R52" s="37">
        <v>0.75</v>
      </c>
      <c r="S52" s="38">
        <v>0</v>
      </c>
      <c r="T52" s="39">
        <v>0</v>
      </c>
      <c r="U52" t="s">
        <v>202</v>
      </c>
      <c r="V52" t="s">
        <v>200</v>
      </c>
      <c r="W52" t="s">
        <v>200</v>
      </c>
      <c r="X52" t="s">
        <v>200</v>
      </c>
      <c r="Y52" t="s">
        <v>200</v>
      </c>
      <c r="Z52" t="str">
        <f t="shared" si="0"/>
        <v>UNCOOKEDPUMPKINOATSCONESITEM(GRAIN, 4,1.5f,0f,0.5f,0.75f,0f,0f,0f,2.02f,1f,480),</v>
      </c>
    </row>
    <row r="53" spans="2:26" x14ac:dyDescent="0.3">
      <c r="B53" t="s">
        <v>1260</v>
      </c>
      <c r="C53" t="str">
        <f>CONCATENATE("uncooked",INDEX('PH Itemnames'!$B$1:$B$723,MATCH(B53,'PH Itemnames'!$A$1:$A$723),1))</f>
        <v>uncookedpumpkinpieItem</v>
      </c>
      <c r="D53" t="s">
        <v>3482</v>
      </c>
      <c r="E53" s="34">
        <f>INDEX('PH complex foods'!CU$3:CU$728,MATCH('PreCoocked items'!$B35,'PH complex foods'!$B$3:$B$728,0),1)/2</f>
        <v>7.5</v>
      </c>
      <c r="F53" s="30">
        <f>INDEX('PH complex foods'!CV$3:CV$728,MATCH('PreCoocked items'!$B35,'PH complex foods'!$B$3:$B$728,0),1)</f>
        <v>0</v>
      </c>
      <c r="G53" s="30">
        <f>INDEX('PH complex foods'!CW$3:CW$728,MATCH('PreCoocked items'!$B35,'PH complex foods'!$B$3:$B$728,0),1)/2</f>
        <v>5.75</v>
      </c>
      <c r="H53" s="35">
        <f>INDEX('PH complex foods'!CX$3:CX$728,MATCH('PreCoocked items'!$B35,'PH complex foods'!$B$3:$B$728,0),1)/2</f>
        <v>0</v>
      </c>
      <c r="I53" s="36">
        <f>INDEX('PH complex foods'!CY$3:CY$728,MATCH('PreCoocked items'!$B35,'PH complex foods'!$B$3:$B$728,0),1)/2</f>
        <v>0.4</v>
      </c>
      <c r="J53" s="37">
        <f>INDEX('PH complex foods'!CZ$3:CZ$728,MATCH('PreCoocked items'!$B35,'PH complex foods'!$B$3:$B$728,0),1)/2</f>
        <v>0</v>
      </c>
      <c r="K53" s="38">
        <f>INDEX('PH complex foods'!DA$3:DA$728,MATCH('PreCoocked items'!$B35,'PH complex foods'!$B$3:$B$728,0),1)/2</f>
        <v>0.75</v>
      </c>
      <c r="L53" s="39">
        <f>INDEX('PH complex foods'!DB$3:DB$728,MATCH('PreCoocked items'!$B35,'PH complex foods'!$B$3:$B$728,0),1)/2</f>
        <v>0</v>
      </c>
      <c r="M53" s="34">
        <v>2.5</v>
      </c>
      <c r="N53" s="30">
        <v>0</v>
      </c>
      <c r="O53" s="30">
        <v>6</v>
      </c>
      <c r="P53" s="35">
        <v>0</v>
      </c>
      <c r="Q53" s="36">
        <v>0.75</v>
      </c>
      <c r="R53" s="37">
        <v>0.75</v>
      </c>
      <c r="S53" s="38">
        <v>0</v>
      </c>
      <c r="T53" s="39">
        <v>0</v>
      </c>
      <c r="U53" t="s">
        <v>202</v>
      </c>
      <c r="V53" t="s">
        <v>200</v>
      </c>
      <c r="W53" t="s">
        <v>200</v>
      </c>
      <c r="X53" t="s">
        <v>200</v>
      </c>
      <c r="Y53" t="s">
        <v>200</v>
      </c>
      <c r="Z53" t="str">
        <f t="shared" si="0"/>
        <v>UNCOOKEDPUMPKINPIEITEM(GRAIN, 4,0.5f,0f,0f,0.75f,0.75f,0f,0f,3.5f,1f,480),</v>
      </c>
    </row>
    <row r="54" spans="2:26" x14ac:dyDescent="0.3">
      <c r="B54" t="s">
        <v>3483</v>
      </c>
      <c r="C54" t="str">
        <f>CONCATENATE("uncooked",INDEX('PH Itemnames'!$B$1:$B$723,MATCH(B54,'PH Itemnames'!$A$1:$A$723),1))</f>
        <v>uncookedrainbowcurryItem</v>
      </c>
      <c r="D54" t="s">
        <v>3482</v>
      </c>
      <c r="E54" s="34">
        <f>INDEX('PH complex foods'!CU$3:CU$728,MATCH('PreCoocked items'!$B24,'PH complex foods'!$B$3:$B$728,0),1)/2</f>
        <v>5</v>
      </c>
      <c r="F54" s="30">
        <f>INDEX('PH complex foods'!CV$3:CV$728,MATCH('PreCoocked items'!$B24,'PH complex foods'!$B$3:$B$728,0),1)</f>
        <v>0</v>
      </c>
      <c r="G54" s="30">
        <f>INDEX('PH complex foods'!CW$3:CW$728,MATCH('PreCoocked items'!$B24,'PH complex foods'!$B$3:$B$728,0),1)/2</f>
        <v>10.5</v>
      </c>
      <c r="H54" s="35">
        <f>INDEX('PH complex foods'!CX$3:CX$728,MATCH('PreCoocked items'!$B24,'PH complex foods'!$B$3:$B$728,0),1)/2</f>
        <v>0.5</v>
      </c>
      <c r="I54" s="36">
        <f>INDEX('PH complex foods'!CY$3:CY$728,MATCH('PreCoocked items'!$B24,'PH complex foods'!$B$3:$B$728,0),1)/2</f>
        <v>0</v>
      </c>
      <c r="J54" s="37">
        <f>INDEX('PH complex foods'!CZ$3:CZ$728,MATCH('PreCoocked items'!$B24,'PH complex foods'!$B$3:$B$728,0),1)/2</f>
        <v>0</v>
      </c>
      <c r="K54" s="38">
        <f>INDEX('PH complex foods'!DA$3:DA$728,MATCH('PreCoocked items'!$B24,'PH complex foods'!$B$3:$B$728,0),1)/2</f>
        <v>0</v>
      </c>
      <c r="L54" s="39">
        <f>INDEX('PH complex foods'!DB$3:DB$728,MATCH('PreCoocked items'!$B24,'PH complex foods'!$B$3:$B$728,0),1)/2</f>
        <v>0</v>
      </c>
      <c r="M54" s="34">
        <v>2.5</v>
      </c>
      <c r="N54" s="30">
        <v>0</v>
      </c>
      <c r="O54" s="30">
        <v>10.5</v>
      </c>
      <c r="P54" s="35">
        <v>0.5</v>
      </c>
      <c r="Q54" s="36">
        <v>0.5</v>
      </c>
      <c r="R54" s="37">
        <v>0</v>
      </c>
      <c r="S54" s="38">
        <v>0</v>
      </c>
      <c r="T54" s="39">
        <v>0</v>
      </c>
      <c r="U54" t="s">
        <v>202</v>
      </c>
      <c r="V54" t="s">
        <v>200</v>
      </c>
      <c r="W54" t="s">
        <v>200</v>
      </c>
      <c r="X54" t="s">
        <v>200</v>
      </c>
      <c r="Y54" t="s">
        <v>200</v>
      </c>
      <c r="Z54" t="str">
        <f t="shared" si="0"/>
        <v>UNCOOKEDRAINBOWCURRYITEM(GRAIN, 4,0.5f,0f,0.5f,0f,0.5f,0f,0f,2f,1f,480),</v>
      </c>
    </row>
    <row r="55" spans="2:26" x14ac:dyDescent="0.3">
      <c r="B55" t="s">
        <v>502</v>
      </c>
      <c r="C55" t="str">
        <f>CONCATENATE("uncooked",INDEX('PH Itemnames'!$B$1:$B$723,MATCH(B55,'PH Itemnames'!$A$1:$A$723),1))</f>
        <v>uncookedraspberrypieItem</v>
      </c>
      <c r="D55" t="s">
        <v>3482</v>
      </c>
      <c r="E55" s="34">
        <f>INDEX('PH complex foods'!CU$3:CU$728,MATCH('PreCoocked items'!$B23,'PH complex foods'!$B$3:$B$728,0),1)/2</f>
        <v>17.5</v>
      </c>
      <c r="F55" s="30">
        <f>INDEX('PH complex foods'!CV$3:CV$728,MATCH('PreCoocked items'!$B23,'PH complex foods'!$B$3:$B$728,0),1)</f>
        <v>0</v>
      </c>
      <c r="G55" s="30">
        <f>INDEX('PH complex foods'!CW$3:CW$728,MATCH('PreCoocked items'!$B23,'PH complex foods'!$B$3:$B$728,0),1)/2</f>
        <v>8.5</v>
      </c>
      <c r="H55" s="35">
        <f>INDEX('PH complex foods'!CX$3:CX$728,MATCH('PreCoocked items'!$B23,'PH complex foods'!$B$3:$B$728,0),1)/2</f>
        <v>0.5</v>
      </c>
      <c r="I55" s="36">
        <f>INDEX('PH complex foods'!CY$3:CY$728,MATCH('PreCoocked items'!$B23,'PH complex foods'!$B$3:$B$728,0),1)/2</f>
        <v>0</v>
      </c>
      <c r="J55" s="37">
        <f>INDEX('PH complex foods'!CZ$3:CZ$728,MATCH('PreCoocked items'!$B23,'PH complex foods'!$B$3:$B$728,0),1)/2</f>
        <v>1.75</v>
      </c>
      <c r="K55" s="38">
        <f>INDEX('PH complex foods'!DA$3:DA$728,MATCH('PreCoocked items'!$B23,'PH complex foods'!$B$3:$B$728,0),1)/2</f>
        <v>1</v>
      </c>
      <c r="L55" s="39">
        <f>INDEX('PH complex foods'!DB$3:DB$728,MATCH('PreCoocked items'!$B23,'PH complex foods'!$B$3:$B$728,0),1)/2</f>
        <v>0</v>
      </c>
      <c r="M55" s="34">
        <v>5</v>
      </c>
      <c r="N55" s="30">
        <v>0</v>
      </c>
      <c r="O55" s="30">
        <v>6</v>
      </c>
      <c r="P55" s="35">
        <v>0.5</v>
      </c>
      <c r="Q55" s="36">
        <v>0.5</v>
      </c>
      <c r="R55" s="37">
        <v>0</v>
      </c>
      <c r="S55" s="38">
        <v>0</v>
      </c>
      <c r="T55" s="39">
        <v>0</v>
      </c>
      <c r="U55" t="s">
        <v>202</v>
      </c>
      <c r="V55" t="s">
        <v>200</v>
      </c>
      <c r="W55" t="s">
        <v>200</v>
      </c>
      <c r="X55" t="s">
        <v>200</v>
      </c>
      <c r="Y55" t="s">
        <v>200</v>
      </c>
      <c r="Z55" t="str">
        <f t="shared" si="0"/>
        <v>UNCOOKEDRASPBERRYPIEITEM(GRAIN, 4,1f,0f,0.5f,0f,0.5f,0f,0f,3.5f,1f,480),</v>
      </c>
    </row>
    <row r="56" spans="2:26" x14ac:dyDescent="0.3">
      <c r="B56" t="s">
        <v>887</v>
      </c>
      <c r="C56" t="str">
        <f>CONCATENATE("uncooked",INDEX('PH Itemnames'!$B$1:$B$723,MATCH(B56,'PH Itemnames'!$A$1:$A$723),1))</f>
        <v>uncookedredvelvetcupcakeItem</v>
      </c>
      <c r="D56" t="s">
        <v>3482</v>
      </c>
      <c r="E56" s="34">
        <f>INDEX('PH complex foods'!CU$3:CU$728,MATCH('PreCoocked items'!$B22,'PH complex foods'!$B$3:$B$728,0),1)/2</f>
        <v>7.5</v>
      </c>
      <c r="F56" s="30">
        <f>INDEX('PH complex foods'!CV$3:CV$728,MATCH('PreCoocked items'!$B22,'PH complex foods'!$B$3:$B$728,0),1)</f>
        <v>0</v>
      </c>
      <c r="G56" s="30">
        <f>INDEX('PH complex foods'!CW$3:CW$728,MATCH('PreCoocked items'!$B22,'PH complex foods'!$B$3:$B$728,0),1)/2</f>
        <v>9</v>
      </c>
      <c r="H56" s="35">
        <f>INDEX('PH complex foods'!CX$3:CX$728,MATCH('PreCoocked items'!$B22,'PH complex foods'!$B$3:$B$728,0),1)/2</f>
        <v>0.5</v>
      </c>
      <c r="I56" s="36">
        <f>INDEX('PH complex foods'!CY$3:CY$728,MATCH('PreCoocked items'!$B22,'PH complex foods'!$B$3:$B$728,0),1)/2</f>
        <v>0</v>
      </c>
      <c r="J56" s="37">
        <f>INDEX('PH complex foods'!CZ$3:CZ$728,MATCH('PreCoocked items'!$B22,'PH complex foods'!$B$3:$B$728,0),1)/2</f>
        <v>0</v>
      </c>
      <c r="K56" s="38">
        <f>INDEX('PH complex foods'!DA$3:DA$728,MATCH('PreCoocked items'!$B22,'PH complex foods'!$B$3:$B$728,0),1)/2</f>
        <v>0</v>
      </c>
      <c r="L56" s="39">
        <f>INDEX('PH complex foods'!DB$3:DB$728,MATCH('PreCoocked items'!$B22,'PH complex foods'!$B$3:$B$728,0),1)/2</f>
        <v>1</v>
      </c>
      <c r="M56" s="34">
        <v>7.5</v>
      </c>
      <c r="N56" s="30">
        <v>0</v>
      </c>
      <c r="O56" s="30">
        <v>9</v>
      </c>
      <c r="P56" s="35">
        <v>0.5</v>
      </c>
      <c r="Q56" s="36">
        <v>0</v>
      </c>
      <c r="R56" s="37">
        <v>0</v>
      </c>
      <c r="S56" s="38">
        <v>0</v>
      </c>
      <c r="T56" s="39">
        <v>1</v>
      </c>
      <c r="U56" t="s">
        <v>202</v>
      </c>
      <c r="V56" t="s">
        <v>200</v>
      </c>
      <c r="W56" t="s">
        <v>200</v>
      </c>
      <c r="X56" t="s">
        <v>200</v>
      </c>
      <c r="Y56" t="s">
        <v>200</v>
      </c>
      <c r="Z56" t="str">
        <f t="shared" si="0"/>
        <v>UNCOOKEDREDVELVETCUPCAKEITEM(GRAIN, 4,1.5f,0f,0.5f,0f,0f,0f,1f,2.33f,1f,480),</v>
      </c>
    </row>
    <row r="57" spans="2:26" x14ac:dyDescent="0.3">
      <c r="B57" t="s">
        <v>262</v>
      </c>
      <c r="C57" t="str">
        <f>CONCATENATE("uncooked",INDEX('PH Itemnames'!$B$1:$B$723,MATCH(B57,'PH Itemnames'!$A$1:$A$723),1))</f>
        <v>uncookedricecakeItem</v>
      </c>
      <c r="D57" t="s">
        <v>3073</v>
      </c>
      <c r="E57" s="34">
        <f>INDEX('PH complex foods'!CU$3:CU$728,MATCH('PreCoocked items'!$B21,'PH complex foods'!$B$3:$B$728,0),1)/2</f>
        <v>2.5</v>
      </c>
      <c r="F57" s="30">
        <f>INDEX('PH complex foods'!CV$3:CV$728,MATCH('PreCoocked items'!$B21,'PH complex foods'!$B$3:$B$728,0),1)</f>
        <v>0</v>
      </c>
      <c r="G57" s="30">
        <f>INDEX('PH complex foods'!CW$3:CW$728,MATCH('PreCoocked items'!$B21,'PH complex foods'!$B$3:$B$728,0),1)/2</f>
        <v>9.5</v>
      </c>
      <c r="H57" s="35">
        <f>INDEX('PH complex foods'!CX$3:CX$728,MATCH('PreCoocked items'!$B21,'PH complex foods'!$B$3:$B$728,0),1)/2</f>
        <v>0.5</v>
      </c>
      <c r="I57" s="36">
        <f>INDEX('PH complex foods'!CY$3:CY$728,MATCH('PreCoocked items'!$B21,'PH complex foods'!$B$3:$B$728,0),1)/2</f>
        <v>0</v>
      </c>
      <c r="J57" s="37">
        <f>INDEX('PH complex foods'!CZ$3:CZ$728,MATCH('PreCoocked items'!$B21,'PH complex foods'!$B$3:$B$728,0),1)/2</f>
        <v>0</v>
      </c>
      <c r="K57" s="38">
        <f>INDEX('PH complex foods'!DA$3:DA$728,MATCH('PreCoocked items'!$B21,'PH complex foods'!$B$3:$B$728,0),1)/2</f>
        <v>0</v>
      </c>
      <c r="L57" s="39">
        <f>INDEX('PH complex foods'!DB$3:DB$728,MATCH('PreCoocked items'!$B21,'PH complex foods'!$B$3:$B$728,0),1)/2</f>
        <v>0</v>
      </c>
      <c r="M57" s="34">
        <v>2.5</v>
      </c>
      <c r="N57" s="30">
        <v>0</v>
      </c>
      <c r="O57" s="30">
        <v>6</v>
      </c>
      <c r="P57" s="35">
        <v>0.5</v>
      </c>
      <c r="Q57" s="36">
        <v>0</v>
      </c>
      <c r="R57" s="37">
        <v>0</v>
      </c>
      <c r="S57" s="38">
        <v>0</v>
      </c>
      <c r="T57" s="39">
        <v>0</v>
      </c>
      <c r="U57" t="s">
        <v>202</v>
      </c>
      <c r="V57" t="s">
        <v>200</v>
      </c>
      <c r="W57" t="s">
        <v>200</v>
      </c>
      <c r="X57" t="s">
        <v>200</v>
      </c>
      <c r="Y57" t="s">
        <v>200</v>
      </c>
      <c r="Z57" t="str">
        <f t="shared" si="0"/>
        <v>UNCOOKEDRICECAKEITEM(GRAIN, 4,0.5f,0f,0.5f,0f,0f,0f,0f,3.5f,1f,480),</v>
      </c>
    </row>
    <row r="58" spans="2:26" x14ac:dyDescent="0.3">
      <c r="B58" t="s">
        <v>997</v>
      </c>
      <c r="C58" t="str">
        <f>CONCATENATE("uncooked",INDEX('PH Itemnames'!$B$1:$B$723,MATCH(B58,'PH Itemnames'!$A$1:$A$723),1))</f>
        <v>uncookedrivermudcakeItem</v>
      </c>
      <c r="D58" t="s">
        <v>3482</v>
      </c>
      <c r="E58" s="34">
        <f>INDEX('PH complex foods'!CU$3:CU$728,MATCH('PreCoocked items'!$B20,'PH complex foods'!$B$3:$B$728,0),1)/2</f>
        <v>5</v>
      </c>
      <c r="F58" s="30">
        <f>INDEX('PH complex foods'!CV$3:CV$728,MATCH('PreCoocked items'!$B20,'PH complex foods'!$B$3:$B$728,0),1)</f>
        <v>0</v>
      </c>
      <c r="G58" s="30">
        <f>INDEX('PH complex foods'!CW$3:CW$728,MATCH('PreCoocked items'!$B20,'PH complex foods'!$B$3:$B$728,0),1)/2</f>
        <v>10.5</v>
      </c>
      <c r="H58" s="35">
        <f>INDEX('PH complex foods'!CX$3:CX$728,MATCH('PreCoocked items'!$B20,'PH complex foods'!$B$3:$B$728,0),1)/2</f>
        <v>0.5</v>
      </c>
      <c r="I58" s="36">
        <f>INDEX('PH complex foods'!CY$3:CY$728,MATCH('PreCoocked items'!$B20,'PH complex foods'!$B$3:$B$728,0),1)/2</f>
        <v>0</v>
      </c>
      <c r="J58" s="37">
        <f>INDEX('PH complex foods'!CZ$3:CZ$728,MATCH('PreCoocked items'!$B20,'PH complex foods'!$B$3:$B$728,0),1)/2</f>
        <v>0</v>
      </c>
      <c r="K58" s="38">
        <f>INDEX('PH complex foods'!DA$3:DA$728,MATCH('PreCoocked items'!$B20,'PH complex foods'!$B$3:$B$728,0),1)/2</f>
        <v>0</v>
      </c>
      <c r="L58" s="39">
        <f>INDEX('PH complex foods'!DB$3:DB$728,MATCH('PreCoocked items'!$B20,'PH complex foods'!$B$3:$B$728,0),1)/2</f>
        <v>0.5</v>
      </c>
      <c r="M58" s="34">
        <v>5</v>
      </c>
      <c r="N58" s="30">
        <v>0</v>
      </c>
      <c r="O58" s="30">
        <v>10.5</v>
      </c>
      <c r="P58" s="35">
        <v>0.65</v>
      </c>
      <c r="Q58" s="36">
        <v>0</v>
      </c>
      <c r="R58" s="37">
        <v>0</v>
      </c>
      <c r="S58" s="38">
        <v>0.05</v>
      </c>
      <c r="T58" s="39">
        <v>0.5</v>
      </c>
      <c r="U58" t="s">
        <v>202</v>
      </c>
      <c r="V58" t="s">
        <v>200</v>
      </c>
      <c r="W58" t="s">
        <v>200</v>
      </c>
      <c r="X58" t="s">
        <v>200</v>
      </c>
      <c r="Y58" t="s">
        <v>200</v>
      </c>
      <c r="Z58" t="str">
        <f t="shared" si="0"/>
        <v>UNCOOKEDRIVERMUDCAKEITEM(GRAIN, 4,1f,0f,0.65f,0f,0f,0.05f,0.5f,2f,1f,480),</v>
      </c>
    </row>
    <row r="59" spans="2:26" x14ac:dyDescent="0.3">
      <c r="B59" t="s">
        <v>631</v>
      </c>
      <c r="C59" t="str">
        <f>CONCATENATE("uncooked",INDEX('PH Itemnames'!$B$1:$B$723,MATCH(B59,'PH Itemnames'!$A$1:$A$723),1))</f>
        <v>uncookedroastchickenItem</v>
      </c>
      <c r="D59" t="s">
        <v>3073</v>
      </c>
      <c r="E59" s="34">
        <f>INDEX('PH complex foods'!CU$3:CU$728,MATCH('PreCoocked items'!$B19,'PH complex foods'!$B$3:$B$728,0),1)/2</f>
        <v>7.5</v>
      </c>
      <c r="F59" s="30">
        <f>INDEX('PH complex foods'!CV$3:CV$728,MATCH('PreCoocked items'!$B19,'PH complex foods'!$B$3:$B$728,0),1)</f>
        <v>0</v>
      </c>
      <c r="G59" s="30">
        <f>INDEX('PH complex foods'!CW$3:CW$728,MATCH('PreCoocked items'!$B19,'PH complex foods'!$B$3:$B$728,0),1)/2</f>
        <v>9</v>
      </c>
      <c r="H59" s="35">
        <f>INDEX('PH complex foods'!CX$3:CX$728,MATCH('PreCoocked items'!$B19,'PH complex foods'!$B$3:$B$728,0),1)/2</f>
        <v>0.5</v>
      </c>
      <c r="I59" s="36">
        <f>INDEX('PH complex foods'!CY$3:CY$728,MATCH('PreCoocked items'!$B19,'PH complex foods'!$B$3:$B$728,0),1)/2</f>
        <v>0</v>
      </c>
      <c r="J59" s="37">
        <f>INDEX('PH complex foods'!CZ$3:CZ$728,MATCH('PreCoocked items'!$B19,'PH complex foods'!$B$3:$B$728,0),1)/2</f>
        <v>0</v>
      </c>
      <c r="K59" s="38">
        <f>INDEX('PH complex foods'!DA$3:DA$728,MATCH('PreCoocked items'!$B19,'PH complex foods'!$B$3:$B$728,0),1)/2</f>
        <v>0</v>
      </c>
      <c r="L59" s="39">
        <f>INDEX('PH complex foods'!DB$3:DB$728,MATCH('PreCoocked items'!$B19,'PH complex foods'!$B$3:$B$728,0),1)/2</f>
        <v>1</v>
      </c>
      <c r="M59" s="34">
        <v>5</v>
      </c>
      <c r="N59" s="30">
        <v>0</v>
      </c>
      <c r="O59" s="30">
        <v>7</v>
      </c>
      <c r="P59" s="35">
        <v>0</v>
      </c>
      <c r="Q59" s="36">
        <v>0</v>
      </c>
      <c r="R59" s="37">
        <v>0</v>
      </c>
      <c r="S59" s="38">
        <v>1.25</v>
      </c>
      <c r="T59" s="39">
        <v>0</v>
      </c>
      <c r="U59" t="s">
        <v>202</v>
      </c>
      <c r="V59" t="s">
        <v>200</v>
      </c>
      <c r="W59" t="s">
        <v>200</v>
      </c>
      <c r="X59" t="s">
        <v>200</v>
      </c>
      <c r="Y59" t="s">
        <v>200</v>
      </c>
      <c r="Z59" t="str">
        <f t="shared" si="0"/>
        <v>UNCOOKEDROASTCHICKENITEM(GRAIN, 4,1f,0f,0f,0f,0f,1.25f,0f,3f,1f,480),</v>
      </c>
    </row>
    <row r="60" spans="2:26" x14ac:dyDescent="0.3">
      <c r="B60" t="s">
        <v>632</v>
      </c>
      <c r="C60" t="str">
        <f>CONCATENATE("uncooked",INDEX('PH Itemnames'!$B$1:$B$723,MATCH(B60,'PH Itemnames'!$A$1:$A$723),1))</f>
        <v>uncookedroastpotatoesItem</v>
      </c>
      <c r="D60" t="s">
        <v>3073</v>
      </c>
      <c r="E60" s="34">
        <f>INDEX('PH complex foods'!CU$3:CU$728,MATCH('PreCoocked items'!$B18,'PH complex foods'!$B$3:$B$728,0),1)/2</f>
        <v>7.5</v>
      </c>
      <c r="F60" s="30">
        <f>INDEX('PH complex foods'!CV$3:CV$728,MATCH('PreCoocked items'!$B18,'PH complex foods'!$B$3:$B$728,0),1)</f>
        <v>0</v>
      </c>
      <c r="G60" s="30">
        <f>INDEX('PH complex foods'!CW$3:CW$728,MATCH('PreCoocked items'!$B18,'PH complex foods'!$B$3:$B$728,0),1)/2</f>
        <v>9</v>
      </c>
      <c r="H60" s="35">
        <f>INDEX('PH complex foods'!CX$3:CX$728,MATCH('PreCoocked items'!$B18,'PH complex foods'!$B$3:$B$728,0),1)/2</f>
        <v>0.5</v>
      </c>
      <c r="I60" s="36">
        <f>INDEX('PH complex foods'!CY$3:CY$728,MATCH('PreCoocked items'!$B18,'PH complex foods'!$B$3:$B$728,0),1)/2</f>
        <v>0</v>
      </c>
      <c r="J60" s="37">
        <f>INDEX('PH complex foods'!CZ$3:CZ$728,MATCH('PreCoocked items'!$B18,'PH complex foods'!$B$3:$B$728,0),1)/2</f>
        <v>0.25</v>
      </c>
      <c r="K60" s="38">
        <f>INDEX('PH complex foods'!DA$3:DA$728,MATCH('PreCoocked items'!$B18,'PH complex foods'!$B$3:$B$728,0),1)/2</f>
        <v>0</v>
      </c>
      <c r="L60" s="39">
        <f>INDEX('PH complex foods'!DB$3:DB$728,MATCH('PreCoocked items'!$B18,'PH complex foods'!$B$3:$B$728,0),1)/2</f>
        <v>1</v>
      </c>
      <c r="M60" s="34">
        <v>5</v>
      </c>
      <c r="N60" s="30">
        <v>0</v>
      </c>
      <c r="O60" s="30">
        <v>10.333333333333334</v>
      </c>
      <c r="P60" s="35">
        <v>0</v>
      </c>
      <c r="Q60" s="36">
        <v>0</v>
      </c>
      <c r="R60" s="37">
        <v>0.75</v>
      </c>
      <c r="S60" s="38">
        <v>0</v>
      </c>
      <c r="T60" s="39">
        <v>0</v>
      </c>
      <c r="U60" t="s">
        <v>202</v>
      </c>
      <c r="V60" t="s">
        <v>200</v>
      </c>
      <c r="W60" t="s">
        <v>200</v>
      </c>
      <c r="X60" t="s">
        <v>200</v>
      </c>
      <c r="Y60" t="s">
        <v>200</v>
      </c>
      <c r="Z60" t="str">
        <f t="shared" si="0"/>
        <v>UNCOOKEDROASTPOTATOESITEM(GRAIN, 4,1f,0f,0f,0.75f,0f,0f,0f,2.03f,1f,480),</v>
      </c>
    </row>
    <row r="61" spans="2:26" x14ac:dyDescent="0.3">
      <c r="B61" t="s">
        <v>1055</v>
      </c>
      <c r="C61" t="str">
        <f>CONCATENATE("uncooked",INDEX('PH Itemnames'!$B$1:$B$723,MATCH(B61,'PH Itemnames'!$A$1:$A$723),1))</f>
        <v>uncookedsalisburysteakItem</v>
      </c>
      <c r="D61" t="s">
        <v>3073</v>
      </c>
      <c r="E61" s="34">
        <f>INDEX('PH complex foods'!CU$3:CU$728,MATCH('PreCoocked items'!$B17,'PH complex foods'!$B$3:$B$728,0),1)/2</f>
        <v>10</v>
      </c>
      <c r="F61" s="30">
        <f>INDEX('PH complex foods'!CV$3:CV$728,MATCH('PreCoocked items'!$B17,'PH complex foods'!$B$3:$B$728,0),1)</f>
        <v>0</v>
      </c>
      <c r="G61" s="30">
        <f>INDEX('PH complex foods'!CW$3:CW$728,MATCH('PreCoocked items'!$B17,'PH complex foods'!$B$3:$B$728,0),1)/2</f>
        <v>6</v>
      </c>
      <c r="H61" s="35">
        <f>INDEX('PH complex foods'!CX$3:CX$728,MATCH('PreCoocked items'!$B17,'PH complex foods'!$B$3:$B$728,0),1)/2</f>
        <v>0.5</v>
      </c>
      <c r="I61" s="36">
        <f>INDEX('PH complex foods'!CY$3:CY$728,MATCH('PreCoocked items'!$B17,'PH complex foods'!$B$3:$B$728,0),1)/2</f>
        <v>0</v>
      </c>
      <c r="J61" s="37">
        <f>INDEX('PH complex foods'!CZ$3:CZ$728,MATCH('PreCoocked items'!$B17,'PH complex foods'!$B$3:$B$728,0),1)/2</f>
        <v>1.25</v>
      </c>
      <c r="K61" s="38">
        <f>INDEX('PH complex foods'!DA$3:DA$728,MATCH('PreCoocked items'!$B17,'PH complex foods'!$B$3:$B$728,0),1)/2</f>
        <v>1.25</v>
      </c>
      <c r="L61" s="39">
        <f>INDEX('PH complex foods'!DB$3:DB$728,MATCH('PreCoocked items'!$B17,'PH complex foods'!$B$3:$B$728,0),1)/2</f>
        <v>0</v>
      </c>
      <c r="M61" s="34">
        <v>25</v>
      </c>
      <c r="N61" s="30">
        <v>0.35714285714285715</v>
      </c>
      <c r="O61" s="30">
        <v>7</v>
      </c>
      <c r="P61" s="35">
        <v>1.25</v>
      </c>
      <c r="Q61" s="36">
        <v>0</v>
      </c>
      <c r="R61" s="37">
        <v>1</v>
      </c>
      <c r="S61" s="38">
        <v>2.25</v>
      </c>
      <c r="T61" s="39">
        <v>2.5</v>
      </c>
      <c r="U61" t="s">
        <v>202</v>
      </c>
      <c r="V61" t="s">
        <v>200</v>
      </c>
      <c r="W61" t="s">
        <v>200</v>
      </c>
      <c r="X61" t="s">
        <v>200</v>
      </c>
      <c r="Y61" t="s">
        <v>200</v>
      </c>
      <c r="Z61" t="str">
        <f t="shared" si="0"/>
        <v>UNCOOKEDSALISBURYSTEAKITEM(GRAIN, 4,5f,0.36f,1.25f,1f,0f,2.25f,2.5f,3f,1f,480),</v>
      </c>
    </row>
    <row r="62" spans="2:26" x14ac:dyDescent="0.3">
      <c r="B62" t="s">
        <v>518</v>
      </c>
      <c r="C62" t="str">
        <f>CONCATENATE("uncooked",INDEX('PH Itemnames'!$B$1:$B$723,MATCH(B62,'PH Itemnames'!$A$1:$A$723),1))</f>
        <v>uncookedshepardspieItem</v>
      </c>
      <c r="D62" t="s">
        <v>3482</v>
      </c>
      <c r="E62" s="34">
        <f>INDEX('PH complex foods'!CU$3:CU$728,MATCH('PreCoocked items'!$B16,'PH complex foods'!$B$3:$B$728,0),1)/2</f>
        <v>5</v>
      </c>
      <c r="F62" s="30">
        <f>INDEX('PH complex foods'!CV$3:CV$728,MATCH('PreCoocked items'!$B16,'PH complex foods'!$B$3:$B$728,0),1)</f>
        <v>0</v>
      </c>
      <c r="G62" s="30">
        <f>INDEX('PH complex foods'!CW$3:CW$728,MATCH('PreCoocked items'!$B16,'PH complex foods'!$B$3:$B$728,0),1)/2</f>
        <v>6</v>
      </c>
      <c r="H62" s="35">
        <f>INDEX('PH complex foods'!CX$3:CX$728,MATCH('PreCoocked items'!$B16,'PH complex foods'!$B$3:$B$728,0),1)/2</f>
        <v>0.5</v>
      </c>
      <c r="I62" s="36">
        <f>INDEX('PH complex foods'!CY$3:CY$728,MATCH('PreCoocked items'!$B16,'PH complex foods'!$B$3:$B$728,0),1)/2</f>
        <v>0.5</v>
      </c>
      <c r="J62" s="37">
        <f>INDEX('PH complex foods'!CZ$3:CZ$728,MATCH('PreCoocked items'!$B16,'PH complex foods'!$B$3:$B$728,0),1)/2</f>
        <v>0</v>
      </c>
      <c r="K62" s="38">
        <f>INDEX('PH complex foods'!DA$3:DA$728,MATCH('PreCoocked items'!$B16,'PH complex foods'!$B$3:$B$728,0),1)/2</f>
        <v>0</v>
      </c>
      <c r="L62" s="39">
        <f>INDEX('PH complex foods'!DB$3:DB$728,MATCH('PreCoocked items'!$B16,'PH complex foods'!$B$3:$B$728,0),1)/2</f>
        <v>0</v>
      </c>
      <c r="M62" s="34">
        <v>15</v>
      </c>
      <c r="N62" s="30">
        <v>0</v>
      </c>
      <c r="O62" s="30">
        <v>6</v>
      </c>
      <c r="P62" s="35">
        <v>0.5</v>
      </c>
      <c r="Q62" s="36">
        <v>0</v>
      </c>
      <c r="R62" s="37">
        <v>1.75</v>
      </c>
      <c r="S62" s="38">
        <v>0.75</v>
      </c>
      <c r="T62" s="39">
        <v>0</v>
      </c>
      <c r="U62" t="s">
        <v>202</v>
      </c>
      <c r="V62" t="s">
        <v>200</v>
      </c>
      <c r="W62" t="s">
        <v>200</v>
      </c>
      <c r="X62" t="s">
        <v>200</v>
      </c>
      <c r="Y62" t="s">
        <v>200</v>
      </c>
      <c r="Z62" t="str">
        <f t="shared" si="0"/>
        <v>UNCOOKEDSHEPARDSPIEITEM(GRAIN, 4,3f,0f,0.5f,1.75f,0f,0.75f,0f,3.5f,1f,480),</v>
      </c>
    </row>
    <row r="63" spans="2:26" x14ac:dyDescent="0.3">
      <c r="B63" t="s">
        <v>429</v>
      </c>
      <c r="C63" t="str">
        <f>CONCATENATE("uncooked",INDEX('PH Itemnames'!$B$1:$B$723,MATCH(B63,'PH Itemnames'!$A$1:$A$723),1))</f>
        <v>uncookedsoftpretzelItem</v>
      </c>
      <c r="D63" t="s">
        <v>3482</v>
      </c>
      <c r="E63" s="34">
        <f>INDEX('PH complex foods'!CU$3:CU$728,MATCH('PreCoocked items'!$B73,'PH complex foods'!$B$3:$B$728,0),1)/2</f>
        <v>10</v>
      </c>
      <c r="F63" s="30">
        <f>INDEX('PH complex foods'!CV$3:CV$728,MATCH('PreCoocked items'!$B73,'PH complex foods'!$B$3:$B$728,0),1)</f>
        <v>0</v>
      </c>
      <c r="G63" s="30">
        <f>INDEX('PH complex foods'!CW$3:CW$728,MATCH('PreCoocked items'!$B73,'PH complex foods'!$B$3:$B$728,0),1)/2</f>
        <v>6</v>
      </c>
      <c r="H63" s="35">
        <f>INDEX('PH complex foods'!CX$3:CX$728,MATCH('PreCoocked items'!$B73,'PH complex foods'!$B$3:$B$728,0),1)/2</f>
        <v>0.5</v>
      </c>
      <c r="I63" s="36">
        <f>INDEX('PH complex foods'!CY$3:CY$728,MATCH('PreCoocked items'!$B73,'PH complex foods'!$B$3:$B$728,0),1)/2</f>
        <v>0</v>
      </c>
      <c r="J63" s="37">
        <f>INDEX('PH complex foods'!CZ$3:CZ$728,MATCH('PreCoocked items'!$B73,'PH complex foods'!$B$3:$B$728,0),1)/2</f>
        <v>0</v>
      </c>
      <c r="K63" s="38">
        <f>INDEX('PH complex foods'!DA$3:DA$728,MATCH('PreCoocked items'!$B73,'PH complex foods'!$B$3:$B$728,0),1)/2</f>
        <v>0.4</v>
      </c>
      <c r="L63" s="39">
        <f>INDEX('PH complex foods'!DB$3:DB$728,MATCH('PreCoocked items'!$B73,'PH complex foods'!$B$3:$B$728,0),1)/2</f>
        <v>1.5</v>
      </c>
      <c r="M63" s="34">
        <v>5</v>
      </c>
      <c r="N63" s="30">
        <v>0</v>
      </c>
      <c r="O63" s="30">
        <v>6.125</v>
      </c>
      <c r="P63" s="35">
        <v>0.5</v>
      </c>
      <c r="Q63" s="36">
        <v>0</v>
      </c>
      <c r="R63" s="37">
        <v>0</v>
      </c>
      <c r="S63" s="38">
        <v>0</v>
      </c>
      <c r="T63" s="39">
        <v>0</v>
      </c>
      <c r="U63" t="s">
        <v>202</v>
      </c>
      <c r="V63" t="s">
        <v>200</v>
      </c>
      <c r="W63" t="s">
        <v>200</v>
      </c>
      <c r="X63" t="s">
        <v>200</v>
      </c>
      <c r="Y63" t="s">
        <v>200</v>
      </c>
      <c r="Z63" t="str">
        <f t="shared" si="0"/>
        <v>UNCOOKEDSOFTPRETZELITEM(GRAIN, 4,1f,0f,0.5f,0f,0f,0f,0f,3.43f,1f,480),</v>
      </c>
    </row>
    <row r="64" spans="2:26" x14ac:dyDescent="0.3">
      <c r="B64" t="s">
        <v>971</v>
      </c>
      <c r="C64" t="str">
        <f>CONCATENATE("uncooked",INDEX('PH Itemnames'!$B$1:$B$723,MATCH(B64,'PH Itemnames'!$A$1:$A$723),1))</f>
        <v>uncookedspinachpieItem</v>
      </c>
      <c r="D64" t="s">
        <v>3482</v>
      </c>
      <c r="E64" s="34">
        <f>INDEX('PH complex foods'!CU$3:CU$728,MATCH('PreCoocked items'!$B15,'PH complex foods'!$B$3:$B$728,0),1)/2</f>
        <v>2.5</v>
      </c>
      <c r="F64" s="30">
        <f>INDEX('PH complex foods'!CV$3:CV$728,MATCH('PreCoocked items'!$B15,'PH complex foods'!$B$3:$B$728,0),1)</f>
        <v>0</v>
      </c>
      <c r="G64" s="30">
        <f>INDEX('PH complex foods'!CW$3:CW$728,MATCH('PreCoocked items'!$B15,'PH complex foods'!$B$3:$B$728,0),1)/2</f>
        <v>10.5</v>
      </c>
      <c r="H64" s="35">
        <f>INDEX('PH complex foods'!CX$3:CX$728,MATCH('PreCoocked items'!$B15,'PH complex foods'!$B$3:$B$728,0),1)/2</f>
        <v>0.5</v>
      </c>
      <c r="I64" s="36">
        <f>INDEX('PH complex foods'!CY$3:CY$728,MATCH('PreCoocked items'!$B15,'PH complex foods'!$B$3:$B$728,0),1)/2</f>
        <v>0</v>
      </c>
      <c r="J64" s="37">
        <f>INDEX('PH complex foods'!CZ$3:CZ$728,MATCH('PreCoocked items'!$B15,'PH complex foods'!$B$3:$B$728,0),1)/2</f>
        <v>0</v>
      </c>
      <c r="K64" s="38">
        <f>INDEX('PH complex foods'!DA$3:DA$728,MATCH('PreCoocked items'!$B15,'PH complex foods'!$B$3:$B$728,0),1)/2</f>
        <v>0</v>
      </c>
      <c r="L64" s="39">
        <f>INDEX('PH complex foods'!DB$3:DB$728,MATCH('PreCoocked items'!$B15,'PH complex foods'!$B$3:$B$728,0),1)/2</f>
        <v>0.1</v>
      </c>
      <c r="M64" s="34">
        <v>15</v>
      </c>
      <c r="N64" s="30">
        <v>0</v>
      </c>
      <c r="O64" s="30">
        <v>9</v>
      </c>
      <c r="P64" s="35">
        <v>1.25</v>
      </c>
      <c r="Q64" s="36">
        <v>0</v>
      </c>
      <c r="R64" s="37">
        <v>0.5</v>
      </c>
      <c r="S64" s="38">
        <v>0</v>
      </c>
      <c r="T64" s="39">
        <v>2</v>
      </c>
      <c r="U64" t="s">
        <v>202</v>
      </c>
      <c r="V64" t="s">
        <v>200</v>
      </c>
      <c r="W64" t="s">
        <v>200</v>
      </c>
      <c r="X64" t="s">
        <v>200</v>
      </c>
      <c r="Y64" t="s">
        <v>200</v>
      </c>
      <c r="Z64" t="str">
        <f t="shared" si="0"/>
        <v>UNCOOKEDSPINACHPIEITEM(GRAIN, 4,3f,0f,1.25f,0.5f,0f,0f,2f,2.33f,1f,480),</v>
      </c>
    </row>
    <row r="65" spans="2:26" x14ac:dyDescent="0.3">
      <c r="B65" t="s">
        <v>894</v>
      </c>
      <c r="C65" t="str">
        <f>CONCATENATE("uncooked",INDEX('PH Itemnames'!$B$1:$B$723,MATCH(B65,'PH Itemnames'!$A$1:$A$723),1))</f>
        <v>uncookedsprinklescupcakeItem</v>
      </c>
      <c r="D65" t="s">
        <v>3482</v>
      </c>
      <c r="E65" s="34">
        <f>INDEX('PH complex foods'!CU$3:CU$728,MATCH('PreCoocked items'!$B14,'PH complex foods'!$B$3:$B$728,0),1)/2</f>
        <v>12.5</v>
      </c>
      <c r="F65" s="30">
        <f>INDEX('PH complex foods'!CV$3:CV$728,MATCH('PreCoocked items'!$B14,'PH complex foods'!$B$3:$B$728,0),1)</f>
        <v>0</v>
      </c>
      <c r="G65" s="30">
        <f>INDEX('PH complex foods'!CW$3:CW$728,MATCH('PreCoocked items'!$B14,'PH complex foods'!$B$3:$B$728,0),1)/2</f>
        <v>9</v>
      </c>
      <c r="H65" s="35">
        <f>INDEX('PH complex foods'!CX$3:CX$728,MATCH('PreCoocked items'!$B14,'PH complex foods'!$B$3:$B$728,0),1)/2</f>
        <v>0.5</v>
      </c>
      <c r="I65" s="36">
        <f>INDEX('PH complex foods'!CY$3:CY$728,MATCH('PreCoocked items'!$B14,'PH complex foods'!$B$3:$B$728,0),1)/2</f>
        <v>0</v>
      </c>
      <c r="J65" s="37">
        <f>INDEX('PH complex foods'!CZ$3:CZ$728,MATCH('PreCoocked items'!$B14,'PH complex foods'!$B$3:$B$728,0),1)/2</f>
        <v>0.5</v>
      </c>
      <c r="K65" s="38">
        <f>INDEX('PH complex foods'!DA$3:DA$728,MATCH('PreCoocked items'!$B14,'PH complex foods'!$B$3:$B$728,0),1)/2</f>
        <v>0</v>
      </c>
      <c r="L65" s="39">
        <f>INDEX('PH complex foods'!DB$3:DB$728,MATCH('PreCoocked items'!$B14,'PH complex foods'!$B$3:$B$728,0),1)/2</f>
        <v>1</v>
      </c>
      <c r="M65" s="34">
        <v>7.5</v>
      </c>
      <c r="N65" s="30">
        <v>0</v>
      </c>
      <c r="O65" s="30">
        <v>9</v>
      </c>
      <c r="P65" s="35">
        <v>0.5</v>
      </c>
      <c r="Q65" s="36">
        <v>0</v>
      </c>
      <c r="R65" s="37">
        <v>0</v>
      </c>
      <c r="S65" s="38">
        <v>0</v>
      </c>
      <c r="T65" s="39">
        <v>1</v>
      </c>
      <c r="U65" t="s">
        <v>202</v>
      </c>
      <c r="V65" t="s">
        <v>200</v>
      </c>
      <c r="W65" t="s">
        <v>200</v>
      </c>
      <c r="X65" t="s">
        <v>200</v>
      </c>
      <c r="Y65" t="s">
        <v>200</v>
      </c>
      <c r="Z65" t="str">
        <f t="shared" si="0"/>
        <v>UNCOOKEDSPRINKLESCUPCAKEITEM(GRAIN, 4,1.5f,0f,0.5f,0f,0f,0f,1f,2.33f,1f,480),</v>
      </c>
    </row>
    <row r="66" spans="2:26" x14ac:dyDescent="0.3">
      <c r="B66" t="s">
        <v>891</v>
      </c>
      <c r="C66" t="str">
        <f>CONCATENATE("uncooked",INDEX('PH Itemnames'!$B$1:$B$723,MATCH(B66,'PH Itemnames'!$A$1:$A$723),1))</f>
        <v>uncookedstrawberrycupcakeItem</v>
      </c>
      <c r="D66" t="s">
        <v>3482</v>
      </c>
      <c r="E66" s="34">
        <f>INDEX('PH complex foods'!CU$3:CU$728,MATCH('PreCoocked items'!$B13,'PH complex foods'!$B$3:$B$728,0),1)/2</f>
        <v>7.5</v>
      </c>
      <c r="F66" s="30">
        <f>INDEX('PH complex foods'!CV$3:CV$728,MATCH('PreCoocked items'!$B13,'PH complex foods'!$B$3:$B$728,0),1)</f>
        <v>0</v>
      </c>
      <c r="G66" s="30">
        <f>INDEX('PH complex foods'!CW$3:CW$728,MATCH('PreCoocked items'!$B13,'PH complex foods'!$B$3:$B$728,0),1)/2</f>
        <v>9</v>
      </c>
      <c r="H66" s="35">
        <f>INDEX('PH complex foods'!CX$3:CX$728,MATCH('PreCoocked items'!$B13,'PH complex foods'!$B$3:$B$728,0),1)/2</f>
        <v>0.5</v>
      </c>
      <c r="I66" s="36">
        <f>INDEX('PH complex foods'!CY$3:CY$728,MATCH('PreCoocked items'!$B13,'PH complex foods'!$B$3:$B$728,0),1)/2</f>
        <v>0</v>
      </c>
      <c r="J66" s="37">
        <f>INDEX('PH complex foods'!CZ$3:CZ$728,MATCH('PreCoocked items'!$B13,'PH complex foods'!$B$3:$B$728,0),1)/2</f>
        <v>0</v>
      </c>
      <c r="K66" s="38">
        <f>INDEX('PH complex foods'!DA$3:DA$728,MATCH('PreCoocked items'!$B13,'PH complex foods'!$B$3:$B$728,0),1)/2</f>
        <v>0</v>
      </c>
      <c r="L66" s="39">
        <f>INDEX('PH complex foods'!DB$3:DB$728,MATCH('PreCoocked items'!$B13,'PH complex foods'!$B$3:$B$728,0),1)/2</f>
        <v>1</v>
      </c>
      <c r="M66" s="34">
        <v>7.5</v>
      </c>
      <c r="N66" s="30">
        <v>10</v>
      </c>
      <c r="O66" s="30">
        <v>9</v>
      </c>
      <c r="P66" s="35">
        <v>0.5</v>
      </c>
      <c r="Q66" s="36">
        <v>0.25</v>
      </c>
      <c r="R66" s="37">
        <v>0</v>
      </c>
      <c r="S66" s="38">
        <v>0</v>
      </c>
      <c r="T66" s="39">
        <v>1</v>
      </c>
      <c r="U66" t="s">
        <v>202</v>
      </c>
      <c r="V66" t="s">
        <v>200</v>
      </c>
      <c r="W66" t="s">
        <v>200</v>
      </c>
      <c r="X66" t="s">
        <v>200</v>
      </c>
      <c r="Y66" t="s">
        <v>200</v>
      </c>
      <c r="Z66" t="str">
        <f t="shared" si="0"/>
        <v>UNCOOKEDSTRAWBERRYCUPCAKEITEM(GRAIN, 4,1.5f,10f,0.5f,0f,0.25f,0f,1f,2.33f,1f,480),</v>
      </c>
    </row>
    <row r="67" spans="2:26" x14ac:dyDescent="0.3">
      <c r="B67" t="s">
        <v>342</v>
      </c>
      <c r="C67" t="str">
        <f>CONCATENATE("uncooked",INDEX('PH Itemnames'!$B$1:$B$723,MATCH(B67,'PH Itemnames'!$A$1:$A$723),1))</f>
        <v>uncookedstrawberrypieItem</v>
      </c>
      <c r="D67" t="s">
        <v>3482</v>
      </c>
      <c r="E67" s="34">
        <f>INDEX('PH complex foods'!CU$3:CU$728,MATCH('PreCoocked items'!$B12,'PH complex foods'!$B$3:$B$728,0),1)/2</f>
        <v>5</v>
      </c>
      <c r="F67" s="30">
        <f>INDEX('PH complex foods'!CV$3:CV$728,MATCH('PreCoocked items'!$B12,'PH complex foods'!$B$3:$B$728,0),1)</f>
        <v>0</v>
      </c>
      <c r="G67" s="30">
        <f>INDEX('PH complex foods'!CW$3:CW$728,MATCH('PreCoocked items'!$B12,'PH complex foods'!$B$3:$B$728,0),1)/2</f>
        <v>7</v>
      </c>
      <c r="H67" s="35">
        <f>INDEX('PH complex foods'!CX$3:CX$728,MATCH('PreCoocked items'!$B12,'PH complex foods'!$B$3:$B$728,0),1)/2</f>
        <v>0.65</v>
      </c>
      <c r="I67" s="36">
        <f>INDEX('PH complex foods'!CY$3:CY$728,MATCH('PreCoocked items'!$B12,'PH complex foods'!$B$3:$B$728,0),1)/2</f>
        <v>0.5</v>
      </c>
      <c r="J67" s="37">
        <f>INDEX('PH complex foods'!CZ$3:CZ$728,MATCH('PreCoocked items'!$B12,'PH complex foods'!$B$3:$B$728,0),1)/2</f>
        <v>0</v>
      </c>
      <c r="K67" s="38">
        <f>INDEX('PH complex foods'!DA$3:DA$728,MATCH('PreCoocked items'!$B12,'PH complex foods'!$B$3:$B$728,0),1)/2</f>
        <v>0.05</v>
      </c>
      <c r="L67" s="39">
        <f>INDEX('PH complex foods'!DB$3:DB$728,MATCH('PreCoocked items'!$B12,'PH complex foods'!$B$3:$B$728,0),1)/2</f>
        <v>0.5</v>
      </c>
      <c r="M67" s="34">
        <v>5</v>
      </c>
      <c r="N67" s="30">
        <v>0</v>
      </c>
      <c r="O67" s="30">
        <v>6.833333333333333</v>
      </c>
      <c r="P67" s="35">
        <v>0.5</v>
      </c>
      <c r="Q67" s="36">
        <v>0.25</v>
      </c>
      <c r="R67" s="37">
        <v>0</v>
      </c>
      <c r="S67" s="38">
        <v>0</v>
      </c>
      <c r="T67" s="39">
        <v>0</v>
      </c>
      <c r="U67" t="s">
        <v>202</v>
      </c>
      <c r="V67" t="s">
        <v>200</v>
      </c>
      <c r="W67" t="s">
        <v>200</v>
      </c>
      <c r="X67" t="s">
        <v>200</v>
      </c>
      <c r="Y67" t="s">
        <v>200</v>
      </c>
      <c r="Z67" t="str">
        <f t="shared" si="0"/>
        <v>UNCOOKEDSTRAWBERRYPIEITEM(GRAIN, 4,1f,0f,0.5f,0f,0.25f,0f,0f,3.07f,1f,480),</v>
      </c>
    </row>
    <row r="68" spans="2:26" x14ac:dyDescent="0.3">
      <c r="B68" t="s">
        <v>816</v>
      </c>
      <c r="C68" t="str">
        <f>CONCATENATE("uncooked",INDEX('PH Itemnames'!$B$1:$B$723,MATCH(B68,'PH Itemnames'!$A$1:$A$723),1))</f>
        <v>uncookedstuffedduckItem</v>
      </c>
      <c r="D68" t="s">
        <v>3073</v>
      </c>
      <c r="E68" s="34">
        <f>INDEX('PH complex foods'!CU$3:CU$728,MATCH('PreCoocked items'!$B11,'PH complex foods'!$B$3:$B$728,0),1)/2</f>
        <v>5.5</v>
      </c>
      <c r="F68" s="30">
        <f>INDEX('PH complex foods'!CV$3:CV$728,MATCH('PreCoocked items'!$B11,'PH complex foods'!$B$3:$B$728,0),1)</f>
        <v>0</v>
      </c>
      <c r="G68" s="30">
        <f>INDEX('PH complex foods'!CW$3:CW$728,MATCH('PreCoocked items'!$B11,'PH complex foods'!$B$3:$B$728,0),1)/2</f>
        <v>12.416666666666666</v>
      </c>
      <c r="H68" s="35">
        <f>INDEX('PH complex foods'!CX$3:CX$728,MATCH('PreCoocked items'!$B11,'PH complex foods'!$B$3:$B$728,0),1)/2</f>
        <v>0.5</v>
      </c>
      <c r="I68" s="36">
        <f>INDEX('PH complex foods'!CY$3:CY$728,MATCH('PreCoocked items'!$B11,'PH complex foods'!$B$3:$B$728,0),1)/2</f>
        <v>0</v>
      </c>
      <c r="J68" s="37">
        <f>INDEX('PH complex foods'!CZ$3:CZ$728,MATCH('PreCoocked items'!$B11,'PH complex foods'!$B$3:$B$728,0),1)/2</f>
        <v>0</v>
      </c>
      <c r="K68" s="38">
        <f>INDEX('PH complex foods'!DA$3:DA$728,MATCH('PreCoocked items'!$B11,'PH complex foods'!$B$3:$B$728,0),1)/2</f>
        <v>0</v>
      </c>
      <c r="L68" s="39">
        <f>INDEX('PH complex foods'!DB$3:DB$728,MATCH('PreCoocked items'!$B11,'PH complex foods'!$B$3:$B$728,0),1)/2</f>
        <v>0.5</v>
      </c>
      <c r="M68" s="34">
        <v>12.5</v>
      </c>
      <c r="N68" s="30">
        <v>0</v>
      </c>
      <c r="O68" s="30">
        <v>6</v>
      </c>
      <c r="P68" s="35">
        <v>0</v>
      </c>
      <c r="Q68" s="36">
        <v>0.5</v>
      </c>
      <c r="R68" s="37">
        <v>2</v>
      </c>
      <c r="S68" s="38">
        <v>0.75</v>
      </c>
      <c r="T68" s="39">
        <v>0</v>
      </c>
      <c r="U68" t="s">
        <v>202</v>
      </c>
      <c r="V68" t="s">
        <v>200</v>
      </c>
      <c r="W68" t="s">
        <v>200</v>
      </c>
      <c r="X68" t="s">
        <v>200</v>
      </c>
      <c r="Y68" t="s">
        <v>200</v>
      </c>
      <c r="Z68" t="str">
        <f t="shared" ref="Z68:Z76" si="1">CONCATENATE(UPPER(C68), "(GRAIN, 4,", ROUND(M68/5,2),"f,",ROUND(N68,2),"f,",ROUND(P68,2),"f,",ROUND(R68,2),"f,",ROUND(Q68,2),"f,",ROUND(S68,2),"f,",ROUND(T68,2),"f,",ROUND(21/O68,2), "f,1f,480),")</f>
        <v>UNCOOKEDSTUFFEDDUCKITEM(GRAIN, 4,2.5f,0f,0f,2f,0.5f,0.75f,0f,3.5f,1f,480),</v>
      </c>
    </row>
    <row r="69" spans="2:26" x14ac:dyDescent="0.3">
      <c r="B69" t="s">
        <v>754</v>
      </c>
      <c r="C69" t="str">
        <f>CONCATENATE("uncooked",INDEX('PH Itemnames'!$B$1:$B$723,MATCH(B69,'PH Itemnames'!$A$1:$A$723),1))</f>
        <v>uncookedsugarcookieItem</v>
      </c>
      <c r="D69" t="s">
        <v>3482</v>
      </c>
      <c r="E69" s="34">
        <f>INDEX('PH complex foods'!CU$3:CU$728,MATCH('PreCoocked items'!$B10,'PH complex foods'!$B$3:$B$728,0),1)/2</f>
        <v>10</v>
      </c>
      <c r="F69" s="30">
        <f>INDEX('PH complex foods'!CV$3:CV$728,MATCH('PreCoocked items'!$B10,'PH complex foods'!$B$3:$B$728,0),1)</f>
        <v>0</v>
      </c>
      <c r="G69" s="30">
        <f>INDEX('PH complex foods'!CW$3:CW$728,MATCH('PreCoocked items'!$B10,'PH complex foods'!$B$3:$B$728,0),1)/2</f>
        <v>10.5</v>
      </c>
      <c r="H69" s="35">
        <f>INDEX('PH complex foods'!CX$3:CX$728,MATCH('PreCoocked items'!$B10,'PH complex foods'!$B$3:$B$728,0),1)/2</f>
        <v>0.5</v>
      </c>
      <c r="I69" s="36">
        <f>INDEX('PH complex foods'!CY$3:CY$728,MATCH('PreCoocked items'!$B10,'PH complex foods'!$B$3:$B$728,0),1)/2</f>
        <v>0</v>
      </c>
      <c r="J69" s="37">
        <f>INDEX('PH complex foods'!CZ$3:CZ$728,MATCH('PreCoocked items'!$B10,'PH complex foods'!$B$3:$B$728,0),1)/2</f>
        <v>0</v>
      </c>
      <c r="K69" s="38">
        <f>INDEX('PH complex foods'!DA$3:DA$728,MATCH('PreCoocked items'!$B10,'PH complex foods'!$B$3:$B$728,0),1)/2</f>
        <v>0</v>
      </c>
      <c r="L69" s="39">
        <f>INDEX('PH complex foods'!DB$3:DB$728,MATCH('PreCoocked items'!$B10,'PH complex foods'!$B$3:$B$728,0),1)/2</f>
        <v>2</v>
      </c>
      <c r="M69" s="34">
        <v>5</v>
      </c>
      <c r="N69" s="30">
        <v>0</v>
      </c>
      <c r="O69" s="30">
        <v>10.5</v>
      </c>
      <c r="P69" s="35">
        <v>0.5</v>
      </c>
      <c r="Q69" s="36">
        <v>0</v>
      </c>
      <c r="R69" s="37">
        <v>0</v>
      </c>
      <c r="S69" s="38">
        <v>0</v>
      </c>
      <c r="T69" s="39">
        <v>0.5</v>
      </c>
      <c r="U69" t="s">
        <v>202</v>
      </c>
      <c r="V69" t="s">
        <v>200</v>
      </c>
      <c r="W69" t="s">
        <v>200</v>
      </c>
      <c r="X69" t="s">
        <v>200</v>
      </c>
      <c r="Y69" t="s">
        <v>200</v>
      </c>
      <c r="Z69" t="str">
        <f t="shared" si="1"/>
        <v>UNCOOKEDSUGARCOOKIEITEM(GRAIN, 4,1f,0f,0.5f,0f,0f,0f,0.5f,2f,1f,480),</v>
      </c>
    </row>
    <row r="70" spans="2:26" x14ac:dyDescent="0.3">
      <c r="B70" t="s">
        <v>506</v>
      </c>
      <c r="C70" t="str">
        <f>CONCATENATE("uncooked",INDEX('PH Itemnames'!$B$1:$B$723,MATCH(B70,'PH Itemnames'!$A$1:$A$723),1))</f>
        <v>uncookedsunflowerwheatrollsItem</v>
      </c>
      <c r="D70" t="s">
        <v>3482</v>
      </c>
      <c r="E70" s="34">
        <f>INDEX('PH complex foods'!CU$3:CU$728,MATCH('PreCoocked items'!$B9,'PH complex foods'!$B$3:$B$728,0),1)/2</f>
        <v>5</v>
      </c>
      <c r="F70" s="30">
        <f>INDEX('PH complex foods'!CV$3:CV$728,MATCH('PreCoocked items'!$B9,'PH complex foods'!$B$3:$B$728,0),1)</f>
        <v>0</v>
      </c>
      <c r="G70" s="30">
        <f>INDEX('PH complex foods'!CW$3:CW$728,MATCH('PreCoocked items'!$B9,'PH complex foods'!$B$3:$B$728,0),1)/2</f>
        <v>6</v>
      </c>
      <c r="H70" s="35">
        <f>INDEX('PH complex foods'!CX$3:CX$728,MATCH('PreCoocked items'!$B9,'PH complex foods'!$B$3:$B$728,0),1)/2</f>
        <v>0.5</v>
      </c>
      <c r="I70" s="36">
        <f>INDEX('PH complex foods'!CY$3:CY$728,MATCH('PreCoocked items'!$B9,'PH complex foods'!$B$3:$B$728,0),1)/2</f>
        <v>0.4</v>
      </c>
      <c r="J70" s="37">
        <f>INDEX('PH complex foods'!CZ$3:CZ$728,MATCH('PreCoocked items'!$B9,'PH complex foods'!$B$3:$B$728,0),1)/2</f>
        <v>0</v>
      </c>
      <c r="K70" s="38">
        <f>INDEX('PH complex foods'!DA$3:DA$728,MATCH('PreCoocked items'!$B9,'PH complex foods'!$B$3:$B$728,0),1)/2</f>
        <v>0</v>
      </c>
      <c r="L70" s="39">
        <f>INDEX('PH complex foods'!DB$3:DB$728,MATCH('PreCoocked items'!$B9,'PH complex foods'!$B$3:$B$728,0),1)/2</f>
        <v>0</v>
      </c>
      <c r="M70" s="34">
        <v>4.5</v>
      </c>
      <c r="N70" s="30">
        <v>0</v>
      </c>
      <c r="O70" s="30">
        <v>7.4375</v>
      </c>
      <c r="P70" s="35">
        <v>0.5</v>
      </c>
      <c r="Q70" s="36">
        <v>0</v>
      </c>
      <c r="R70" s="37">
        <v>0</v>
      </c>
      <c r="S70" s="38">
        <v>0</v>
      </c>
      <c r="T70" s="39">
        <v>0</v>
      </c>
      <c r="U70" t="s">
        <v>202</v>
      </c>
      <c r="V70" t="s">
        <v>200</v>
      </c>
      <c r="W70" t="s">
        <v>200</v>
      </c>
      <c r="X70" t="s">
        <v>200</v>
      </c>
      <c r="Y70" t="s">
        <v>200</v>
      </c>
      <c r="Z70" t="str">
        <f t="shared" si="1"/>
        <v>UNCOOKEDSUNFLOWERWHEATROLLSITEM(GRAIN, 4,0.9f,0f,0.5f,0f,0f,0f,0f,2.82f,1f,480),</v>
      </c>
    </row>
    <row r="71" spans="2:26" x14ac:dyDescent="0.3">
      <c r="B71" t="s">
        <v>412</v>
      </c>
      <c r="C71" t="str">
        <f>CONCATENATE("uncooked",INDEX('PH Itemnames'!$B$1:$B$723,MATCH(B71,'PH Itemnames'!$A$1:$A$723),1))</f>
        <v>uncookedsweetpotatopieItem</v>
      </c>
      <c r="D71" t="s">
        <v>3482</v>
      </c>
      <c r="E71" s="34">
        <f>INDEX('PH complex foods'!CU$3:CU$728,MATCH('PreCoocked items'!$B8,'PH complex foods'!$B$3:$B$728,0),1)/2</f>
        <v>2.5</v>
      </c>
      <c r="F71" s="30">
        <f>INDEX('PH complex foods'!CV$3:CV$728,MATCH('PreCoocked items'!$B8,'PH complex foods'!$B$3:$B$728,0),1)</f>
        <v>0</v>
      </c>
      <c r="G71" s="30">
        <f>INDEX('PH complex foods'!CW$3:CW$728,MATCH('PreCoocked items'!$B8,'PH complex foods'!$B$3:$B$728,0),1)/2</f>
        <v>6</v>
      </c>
      <c r="H71" s="35">
        <f>INDEX('PH complex foods'!CX$3:CX$728,MATCH('PreCoocked items'!$B8,'PH complex foods'!$B$3:$B$728,0),1)/2</f>
        <v>0.5</v>
      </c>
      <c r="I71" s="36">
        <f>INDEX('PH complex foods'!CY$3:CY$728,MATCH('PreCoocked items'!$B8,'PH complex foods'!$B$3:$B$728,0),1)/2</f>
        <v>0.4</v>
      </c>
      <c r="J71" s="37">
        <f>INDEX('PH complex foods'!CZ$3:CZ$728,MATCH('PreCoocked items'!$B8,'PH complex foods'!$B$3:$B$728,0),1)/2</f>
        <v>0</v>
      </c>
      <c r="K71" s="38">
        <f>INDEX('PH complex foods'!DA$3:DA$728,MATCH('PreCoocked items'!$B8,'PH complex foods'!$B$3:$B$728,0),1)/2</f>
        <v>0</v>
      </c>
      <c r="L71" s="39">
        <f>INDEX('PH complex foods'!DB$3:DB$728,MATCH('PreCoocked items'!$B8,'PH complex foods'!$B$3:$B$728,0),1)/2</f>
        <v>0</v>
      </c>
      <c r="M71" s="34">
        <v>7.5</v>
      </c>
      <c r="N71" s="30">
        <v>0</v>
      </c>
      <c r="O71" s="30">
        <v>6.791666666666667</v>
      </c>
      <c r="P71" s="35">
        <v>0.5</v>
      </c>
      <c r="Q71" s="36">
        <v>0</v>
      </c>
      <c r="R71" s="37">
        <v>0.75</v>
      </c>
      <c r="S71" s="38">
        <v>0</v>
      </c>
      <c r="T71" s="39">
        <v>0</v>
      </c>
      <c r="U71" t="s">
        <v>202</v>
      </c>
      <c r="V71" t="s">
        <v>200</v>
      </c>
      <c r="W71" t="s">
        <v>200</v>
      </c>
      <c r="X71" t="s">
        <v>200</v>
      </c>
      <c r="Y71" t="s">
        <v>200</v>
      </c>
      <c r="Z71" t="str">
        <f t="shared" si="1"/>
        <v>UNCOOKEDSWEETPOTATOPIEITEM(GRAIN, 4,1.5f,0f,0.5f,0.75f,0f,0f,0f,3.09f,1f,480),</v>
      </c>
    </row>
    <row r="72" spans="2:26" x14ac:dyDescent="0.3">
      <c r="B72" t="s">
        <v>1062</v>
      </c>
      <c r="C72" t="str">
        <f>CONCATENATE("uncooked",INDEX('PH Itemnames'!$B$1:$B$723,MATCH(B72,'PH Itemnames'!$A$1:$A$723),1))</f>
        <v>uncookedtimpanoItem</v>
      </c>
      <c r="D72" t="s">
        <v>3482</v>
      </c>
      <c r="E72" s="34">
        <f>INDEX('PH complex foods'!CU$3:CU$728,MATCH('PreCoocked items'!$B7,'PH complex foods'!$B$3:$B$728,0),1)/2</f>
        <v>2.5</v>
      </c>
      <c r="F72" s="30">
        <f>INDEX('PH complex foods'!CV$3:CV$728,MATCH('PreCoocked items'!$B7,'PH complex foods'!$B$3:$B$728,0),1)</f>
        <v>0</v>
      </c>
      <c r="G72" s="30">
        <f>INDEX('PH complex foods'!CW$3:CW$728,MATCH('PreCoocked items'!$B7,'PH complex foods'!$B$3:$B$728,0),1)/2</f>
        <v>5.5</v>
      </c>
      <c r="H72" s="35">
        <f>INDEX('PH complex foods'!CX$3:CX$728,MATCH('PreCoocked items'!$B7,'PH complex foods'!$B$3:$B$728,0),1)/2</f>
        <v>0.5</v>
      </c>
      <c r="I72" s="36">
        <f>INDEX('PH complex foods'!CY$3:CY$728,MATCH('PreCoocked items'!$B7,'PH complex foods'!$B$3:$B$728,0),1)/2</f>
        <v>0.5</v>
      </c>
      <c r="J72" s="37">
        <f>INDEX('PH complex foods'!CZ$3:CZ$728,MATCH('PreCoocked items'!$B7,'PH complex foods'!$B$3:$B$728,0),1)/2</f>
        <v>0</v>
      </c>
      <c r="K72" s="38">
        <f>INDEX('PH complex foods'!DA$3:DA$728,MATCH('PreCoocked items'!$B7,'PH complex foods'!$B$3:$B$728,0),1)/2</f>
        <v>0</v>
      </c>
      <c r="L72" s="39">
        <f>INDEX('PH complex foods'!DB$3:DB$728,MATCH('PreCoocked items'!$B7,'PH complex foods'!$B$3:$B$728,0),1)/2</f>
        <v>0</v>
      </c>
      <c r="M72" s="34">
        <v>17.5</v>
      </c>
      <c r="N72" s="30">
        <v>0</v>
      </c>
      <c r="O72" s="30">
        <v>5.09375</v>
      </c>
      <c r="P72" s="35">
        <v>1</v>
      </c>
      <c r="Q72" s="36">
        <v>0</v>
      </c>
      <c r="R72" s="37">
        <v>0.75</v>
      </c>
      <c r="S72" s="38">
        <v>2.25</v>
      </c>
      <c r="T72" s="39">
        <v>0.5</v>
      </c>
      <c r="U72" t="s">
        <v>202</v>
      </c>
      <c r="V72" t="s">
        <v>200</v>
      </c>
      <c r="W72" t="s">
        <v>200</v>
      </c>
      <c r="X72" t="s">
        <v>200</v>
      </c>
      <c r="Y72" t="s">
        <v>200</v>
      </c>
      <c r="Z72" t="str">
        <f t="shared" si="1"/>
        <v>UNCOOKEDTIMPANOITEM(GRAIN, 4,3.5f,0f,1f,0.75f,0f,2.25f,0.5f,4.12f,1f,480),</v>
      </c>
    </row>
    <row r="73" spans="2:26" x14ac:dyDescent="0.3">
      <c r="B73" t="s">
        <v>879</v>
      </c>
      <c r="C73" t="str">
        <f>CONCATENATE("uncooked",INDEX('PH Itemnames'!$B$1:$B$723,MATCH(B73,'PH Itemnames'!$A$1:$A$723),1))</f>
        <v>uncookedtiropitaItem</v>
      </c>
      <c r="D73" t="s">
        <v>3482</v>
      </c>
      <c r="E73" s="34">
        <f>INDEX('PH complex foods'!CU$3:CU$728,MATCH('PreCoocked items'!$B6,'PH complex foods'!$B$3:$B$728,0),1)/2</f>
        <v>5</v>
      </c>
      <c r="F73" s="30">
        <f>INDEX('PH complex foods'!CV$3:CV$728,MATCH('PreCoocked items'!$B6,'PH complex foods'!$B$3:$B$728,0),1)</f>
        <v>0</v>
      </c>
      <c r="G73" s="30">
        <f>INDEX('PH complex foods'!CW$3:CW$728,MATCH('PreCoocked items'!$B6,'PH complex foods'!$B$3:$B$728,0),1)/2</f>
        <v>4.75</v>
      </c>
      <c r="H73" s="35">
        <f>INDEX('PH complex foods'!CX$3:CX$728,MATCH('PreCoocked items'!$B6,'PH complex foods'!$B$3:$B$728,0),1)/2</f>
        <v>0.5</v>
      </c>
      <c r="I73" s="36">
        <f>INDEX('PH complex foods'!CY$3:CY$728,MATCH('PreCoocked items'!$B6,'PH complex foods'!$B$3:$B$728,0),1)/2</f>
        <v>0</v>
      </c>
      <c r="J73" s="37">
        <f>INDEX('PH complex foods'!CZ$3:CZ$728,MATCH('PreCoocked items'!$B6,'PH complex foods'!$B$3:$B$728,0),1)/2</f>
        <v>0</v>
      </c>
      <c r="K73" s="38">
        <f>INDEX('PH complex foods'!DA$3:DA$728,MATCH('PreCoocked items'!$B6,'PH complex foods'!$B$3:$B$728,0),1)/2</f>
        <v>0</v>
      </c>
      <c r="L73" s="39">
        <f>INDEX('PH complex foods'!DB$3:DB$728,MATCH('PreCoocked items'!$B6,'PH complex foods'!$B$3:$B$728,0),1)/2</f>
        <v>0</v>
      </c>
      <c r="M73" s="34">
        <v>10</v>
      </c>
      <c r="N73" s="30">
        <v>0</v>
      </c>
      <c r="O73" s="30">
        <v>6</v>
      </c>
      <c r="P73" s="35">
        <v>0.5</v>
      </c>
      <c r="Q73" s="36">
        <v>0</v>
      </c>
      <c r="R73" s="37">
        <v>0</v>
      </c>
      <c r="S73" s="38">
        <v>0.4</v>
      </c>
      <c r="T73" s="39">
        <v>1.5</v>
      </c>
      <c r="U73" t="s">
        <v>202</v>
      </c>
      <c r="V73" t="s">
        <v>200</v>
      </c>
      <c r="W73" t="s">
        <v>200</v>
      </c>
      <c r="X73" t="s">
        <v>200</v>
      </c>
      <c r="Y73" t="s">
        <v>200</v>
      </c>
      <c r="Z73" t="str">
        <f t="shared" si="1"/>
        <v>UNCOOKEDTIROPITAITEM(GRAIN, 4,2f,0f,0.5f,0f,0f,0.4f,1.5f,3.5f,1f,480),</v>
      </c>
    </row>
    <row r="74" spans="2:26" x14ac:dyDescent="0.3">
      <c r="B74" t="s">
        <v>244</v>
      </c>
      <c r="C74" t="str">
        <f>CONCATENATE("uncooked",INDEX('PH Itemnames'!$B$1:$B$723,MATCH(B74,'PH Itemnames'!$A$1:$A$723),1))</f>
        <v>uncookedtoastItem</v>
      </c>
      <c r="D74" t="s">
        <v>3482</v>
      </c>
      <c r="E74" s="34">
        <f>INDEX('PH complex foods'!CU$3:CU$728,MATCH('PreCoocked items'!$B5,'PH complex foods'!$B$3:$B$728,0),1)/2</f>
        <v>15</v>
      </c>
      <c r="F74" s="30">
        <f>INDEX('PH complex foods'!CV$3:CV$728,MATCH('PreCoocked items'!$B5,'PH complex foods'!$B$3:$B$728,0),1)</f>
        <v>0</v>
      </c>
      <c r="G74" s="30">
        <f>INDEX('PH complex foods'!CW$3:CW$728,MATCH('PreCoocked items'!$B5,'PH complex foods'!$B$3:$B$728,0),1)/2</f>
        <v>6</v>
      </c>
      <c r="H74" s="35">
        <f>INDEX('PH complex foods'!CX$3:CX$728,MATCH('PreCoocked items'!$B5,'PH complex foods'!$B$3:$B$728,0),1)/2</f>
        <v>0.5</v>
      </c>
      <c r="I74" s="36">
        <f>INDEX('PH complex foods'!CY$3:CY$728,MATCH('PreCoocked items'!$B5,'PH complex foods'!$B$3:$B$728,0),1)/2</f>
        <v>0</v>
      </c>
      <c r="J74" s="37">
        <f>INDEX('PH complex foods'!CZ$3:CZ$728,MATCH('PreCoocked items'!$B5,'PH complex foods'!$B$3:$B$728,0),1)/2</f>
        <v>1.25</v>
      </c>
      <c r="K74" s="38">
        <f>INDEX('PH complex foods'!DA$3:DA$728,MATCH('PreCoocked items'!$B5,'PH complex foods'!$B$3:$B$728,0),1)/2</f>
        <v>1.25</v>
      </c>
      <c r="L74" s="39">
        <f>INDEX('PH complex foods'!DB$3:DB$728,MATCH('PreCoocked items'!$B5,'PH complex foods'!$B$3:$B$728,0),1)/2</f>
        <v>1.5</v>
      </c>
      <c r="M74" s="34">
        <v>5</v>
      </c>
      <c r="N74" s="30">
        <v>0</v>
      </c>
      <c r="O74" s="30">
        <v>10.5</v>
      </c>
      <c r="P74" s="35">
        <v>0.75</v>
      </c>
      <c r="Q74" s="36">
        <v>0</v>
      </c>
      <c r="R74" s="37">
        <v>0</v>
      </c>
      <c r="S74" s="38">
        <v>0</v>
      </c>
      <c r="T74" s="39">
        <v>0.5</v>
      </c>
      <c r="U74" t="s">
        <v>202</v>
      </c>
      <c r="V74" t="s">
        <v>200</v>
      </c>
      <c r="W74" t="s">
        <v>200</v>
      </c>
      <c r="X74" t="s">
        <v>200</v>
      </c>
      <c r="Y74" t="s">
        <v>200</v>
      </c>
      <c r="Z74" t="str">
        <f t="shared" si="1"/>
        <v>UNCOOKEDTOASTITEM(GRAIN, 4,1f,0f,0.75f,0f,0f,0f,0.5f,2f,1f,480),</v>
      </c>
    </row>
    <row r="75" spans="2:26" x14ac:dyDescent="0.3">
      <c r="B75" t="s">
        <v>782</v>
      </c>
      <c r="C75" t="str">
        <f>CONCATENATE("uncooked",INDEX('PH Itemnames'!$B$1:$B$723,MATCH(B75,'PH Itemnames'!$A$1:$A$723),1))</f>
        <v>uncookedtomatoherbchickenItem</v>
      </c>
      <c r="D75" t="s">
        <v>3073</v>
      </c>
      <c r="E75" s="34">
        <f>INDEX('PH complex foods'!CU$3:CU$728,MATCH('PreCoocked items'!$B4,'PH complex foods'!$B$3:$B$728,0),1)/2</f>
        <v>5</v>
      </c>
      <c r="F75" s="30">
        <f>INDEX('PH complex foods'!CV$3:CV$728,MATCH('PreCoocked items'!$B4,'PH complex foods'!$B$3:$B$728,0),1)</f>
        <v>0</v>
      </c>
      <c r="G75" s="30">
        <f>INDEX('PH complex foods'!CW$3:CW$728,MATCH('PreCoocked items'!$B4,'PH complex foods'!$B$3:$B$728,0),1)/2</f>
        <v>7.833333333333333</v>
      </c>
      <c r="H75" s="35">
        <f>INDEX('PH complex foods'!CX$3:CX$728,MATCH('PreCoocked items'!$B4,'PH complex foods'!$B$3:$B$728,0),1)/2</f>
        <v>0.5</v>
      </c>
      <c r="I75" s="36">
        <f>INDEX('PH complex foods'!CY$3:CY$728,MATCH('PreCoocked items'!$B4,'PH complex foods'!$B$3:$B$728,0),1)/2</f>
        <v>0.5</v>
      </c>
      <c r="J75" s="37">
        <f>INDEX('PH complex foods'!CZ$3:CZ$728,MATCH('PreCoocked items'!$B4,'PH complex foods'!$B$3:$B$728,0),1)/2</f>
        <v>0</v>
      </c>
      <c r="K75" s="38">
        <f>INDEX('PH complex foods'!DA$3:DA$728,MATCH('PreCoocked items'!$B4,'PH complex foods'!$B$3:$B$728,0),1)/2</f>
        <v>0</v>
      </c>
      <c r="L75" s="39">
        <f>INDEX('PH complex foods'!DB$3:DB$728,MATCH('PreCoocked items'!$B4,'PH complex foods'!$B$3:$B$728,0),1)/2</f>
        <v>0</v>
      </c>
      <c r="M75" s="34">
        <v>7.5</v>
      </c>
      <c r="N75" s="30">
        <v>0</v>
      </c>
      <c r="O75" s="30">
        <v>5.5</v>
      </c>
      <c r="P75" s="35">
        <v>0</v>
      </c>
      <c r="Q75" s="36">
        <v>0</v>
      </c>
      <c r="R75" s="37">
        <v>0.75</v>
      </c>
      <c r="S75" s="38">
        <v>1.25</v>
      </c>
      <c r="T75" s="39">
        <v>0</v>
      </c>
      <c r="U75" t="s">
        <v>202</v>
      </c>
      <c r="V75" t="s">
        <v>200</v>
      </c>
      <c r="W75" t="s">
        <v>200</v>
      </c>
      <c r="X75" t="s">
        <v>200</v>
      </c>
      <c r="Y75" t="s">
        <v>200</v>
      </c>
      <c r="Z75" t="str">
        <f t="shared" si="1"/>
        <v>UNCOOKEDTOMATOHERBCHICKENITEM(GRAIN, 4,1.5f,0f,0f,0.75f,0f,1.25f,0f,3.82f,1f,480),</v>
      </c>
    </row>
    <row r="76" spans="2:26" x14ac:dyDescent="0.3">
      <c r="B76" t="s">
        <v>884</v>
      </c>
      <c r="C76" t="str">
        <f>CONCATENATE("uncooked",INDEX('PH Itemnames'!$B$1:$B$723,MATCH(B76,'PH Itemnames'!$A$1:$A$723),1))</f>
        <v>uncookedvanillacupcakeItem</v>
      </c>
      <c r="D76" t="s">
        <v>3482</v>
      </c>
      <c r="E76" s="34">
        <f>INDEX('PH complex foods'!CU$3:CU$728,MATCH('PreCoocked items'!$B3,'PH complex foods'!$B$3:$B$728,0),1)/2</f>
        <v>17.5</v>
      </c>
      <c r="F76" s="30">
        <f>INDEX('PH complex foods'!CV$3:CV$728,MATCH('PreCoocked items'!$B3,'PH complex foods'!$B$3:$B$728,0),1)</f>
        <v>0</v>
      </c>
      <c r="G76" s="30">
        <f>INDEX('PH complex foods'!CW$3:CW$728,MATCH('PreCoocked items'!$B3,'PH complex foods'!$B$3:$B$728,0),1)/2</f>
        <v>6</v>
      </c>
      <c r="H76" s="35">
        <f>INDEX('PH complex foods'!CX$3:CX$728,MATCH('PreCoocked items'!$B3,'PH complex foods'!$B$3:$B$728,0),1)/2</f>
        <v>0.5</v>
      </c>
      <c r="I76" s="36">
        <f>INDEX('PH complex foods'!CY$3:CY$728,MATCH('PreCoocked items'!$B3,'PH complex foods'!$B$3:$B$728,0),1)/2</f>
        <v>0</v>
      </c>
      <c r="J76" s="37">
        <f>INDEX('PH complex foods'!CZ$3:CZ$728,MATCH('PreCoocked items'!$B3,'PH complex foods'!$B$3:$B$728,0),1)/2</f>
        <v>1.25</v>
      </c>
      <c r="K76" s="38">
        <f>INDEX('PH complex foods'!DA$3:DA$728,MATCH('PreCoocked items'!$B3,'PH complex foods'!$B$3:$B$728,0),1)/2</f>
        <v>1.75</v>
      </c>
      <c r="L76" s="39">
        <f>INDEX('PH complex foods'!DB$3:DB$728,MATCH('PreCoocked items'!$B3,'PH complex foods'!$B$3:$B$728,0),1)/2</f>
        <v>1.5</v>
      </c>
      <c r="M76" s="34">
        <v>8</v>
      </c>
      <c r="N76" s="30">
        <v>0</v>
      </c>
      <c r="O76" s="30">
        <v>9.65</v>
      </c>
      <c r="P76" s="35">
        <v>0.5</v>
      </c>
      <c r="Q76" s="36">
        <v>0</v>
      </c>
      <c r="R76" s="37">
        <v>0</v>
      </c>
      <c r="S76" s="38">
        <v>0</v>
      </c>
      <c r="T76" s="39">
        <v>1</v>
      </c>
      <c r="U76" t="s">
        <v>202</v>
      </c>
      <c r="V76" t="s">
        <v>200</v>
      </c>
      <c r="W76" t="s">
        <v>200</v>
      </c>
      <c r="X76" t="s">
        <v>200</v>
      </c>
      <c r="Y76" t="s">
        <v>200</v>
      </c>
      <c r="Z76" t="str">
        <f t="shared" si="1"/>
        <v>UNCOOKEDVANILLACUPCAKEITEM(GRAIN, 4,1.6f,0f,0.5f,0f,0f,0f,1f,2.18f,1f,480),</v>
      </c>
    </row>
  </sheetData>
  <sortState xmlns:xlrd2="http://schemas.microsoft.com/office/spreadsheetml/2017/richdata2" ref="B3:Y76">
    <sortCondition ref="B3:B76"/>
  </sortState>
  <mergeCells count="2">
    <mergeCell ref="M1:T1"/>
    <mergeCell ref="E1:L1"/>
  </mergeCells>
  <conditionalFormatting sqref="F3:L16 E4:L79 V77:X79 V3:V76">
    <cfRule type="cellIs" dxfId="27" priority="10" operator="equal">
      <formula>"No"</formula>
    </cfRule>
    <cfRule type="cellIs" dxfId="26" priority="11" operator="equal">
      <formula>"Yes"</formula>
    </cfRule>
  </conditionalFormatting>
  <conditionalFormatting sqref="U77:X79 U3:V76">
    <cfRule type="cellIs" dxfId="25" priority="8" operator="equal">
      <formula>"No"</formula>
    </cfRule>
    <cfRule type="cellIs" dxfId="24" priority="9" operator="equal">
      <formula>"Yes"</formula>
    </cfRule>
  </conditionalFormatting>
  <conditionalFormatting sqref="Y3:Y79 W3:X76">
    <cfRule type="cellIs" dxfId="23" priority="6" operator="equal">
      <formula>"No"</formula>
    </cfRule>
    <cfRule type="cellIs" dxfId="22" priority="7" operator="equal">
      <formula>"Yes"</formula>
    </cfRule>
  </conditionalFormatting>
  <conditionalFormatting sqref="E3:L76">
    <cfRule type="expression" dxfId="21" priority="5">
      <formula>$AB3="No"</formula>
    </cfRule>
  </conditionalFormatting>
  <conditionalFormatting sqref="N3:T76 M4:M76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3:T76">
    <cfRule type="expression" dxfId="18" priority="1">
      <formula>$AB3="No"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EFD28A-9C5B-4763-A434-671563DFAF2A}">
          <x14:formula1>
            <xm:f>Tables!$A$1:$A$3</xm:f>
          </x14:formula1>
          <xm:sqref>E77:L79 U3:Y79</xm:sqref>
        </x14:dataValidation>
        <x14:dataValidation type="list" allowBlank="1" showInputMessage="1" showErrorMessage="1" xr:uid="{62D6ACF7-5332-4749-8CD4-6DF2206B5F4C}">
          <x14:formula1>
            <xm:f>Tables!$F$1:$F$3</xm:f>
          </x14:formula1>
          <xm:sqref>D3:D79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PreCoocked items</vt:lpstr>
      <vt:lpstr>PH Itemnames</vt:lpstr>
      <vt:lpstr>Config</vt:lpstr>
      <vt:lpstr>Compat Caffeine</vt:lpstr>
      <vt:lpstr>Compat FirmaLife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2021-03-16T21:39:46Z</dcterms:modified>
</cp:coreProperties>
</file>